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aarinbothra/Dropbox/Aarin/NPCTR_Research/"/>
    </mc:Choice>
  </mc:AlternateContent>
  <xr:revisionPtr revIDLastSave="0" documentId="13_ncr:1_{914A0522-C3BE-F04D-81BA-0BFF8A6B9CC4}" xr6:coauthVersionLast="47" xr6:coauthVersionMax="47" xr10:uidLastSave="{00000000-0000-0000-0000-000000000000}"/>
  <bookViews>
    <workbookView xWindow="0" yWindow="720" windowWidth="29400" windowHeight="18400" tabRatio="706" activeTab="6" xr2:uid="{00000000-000D-0000-FFFF-FFFF00000000}"/>
  </bookViews>
  <sheets>
    <sheet name="1 Sanborn Lewis" sheetId="1" r:id="rId1"/>
    <sheet name="2 Kranabetter Banner FINAL" sheetId="11" r:id="rId2"/>
    <sheet name="3 Calvert FINAL" sheetId="7" r:id="rId3"/>
    <sheet name="4 Cavert Additional FINAL" sheetId="8" r:id="rId4"/>
    <sheet name="5 Shaw Full Profiles" sheetId="24" r:id="rId5"/>
    <sheet name="5 Shaw (only Sites)" sheetId="12" r:id="rId6"/>
    <sheet name="6 SEAK NRCS FINAL" sheetId="13" r:id="rId7"/>
    <sheet name="7 D'Amore 2002 FINAL" sheetId="14" r:id="rId8"/>
    <sheet name="8 BEC Database" sheetId="15" r:id="rId9"/>
    <sheet name="8 BEC (only Sites)" sheetId="25" r:id="rId10"/>
    <sheet name="9 Complete Data" sheetId="5" r:id="rId11"/>
    <sheet name="Variable Key" sheetId="27" r:id="rId12"/>
    <sheet name="Source References" sheetId="28" r:id="rId13"/>
    <sheet name="Database Notes" sheetId="3"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778" i="13" l="1"/>
  <c r="W778" i="13" s="1"/>
  <c r="Y778" i="13" s="1"/>
  <c r="N778" i="13"/>
  <c r="T777" i="13"/>
  <c r="Y777" i="13" s="1"/>
  <c r="N777" i="13"/>
  <c r="T776" i="13"/>
  <c r="Y776" i="13" s="1"/>
  <c r="Z776" i="13" s="1"/>
  <c r="P776" i="13"/>
  <c r="O776" i="13"/>
  <c r="Q776" i="13" s="1"/>
  <c r="N776" i="13"/>
  <c r="W776" i="13" s="1"/>
  <c r="T775" i="13"/>
  <c r="Y775" i="13" s="1"/>
  <c r="N775" i="13"/>
  <c r="T774" i="13"/>
  <c r="Y774" i="13" s="1"/>
  <c r="N774" i="13"/>
  <c r="T773" i="13"/>
  <c r="Y773" i="13" s="1"/>
  <c r="N773" i="13"/>
  <c r="T772" i="13"/>
  <c r="Y772" i="13" s="1"/>
  <c r="Z772" i="13" s="1"/>
  <c r="P772" i="13"/>
  <c r="Q772" i="13" s="1"/>
  <c r="O772" i="13"/>
  <c r="N772" i="13"/>
  <c r="W772" i="13" s="1"/>
  <c r="T771" i="13"/>
  <c r="N771" i="13"/>
  <c r="W771" i="13" s="1"/>
  <c r="Y771" i="13" s="1"/>
  <c r="T770" i="13"/>
  <c r="Y770" i="13" s="1"/>
  <c r="N770" i="13"/>
  <c r="T769" i="13"/>
  <c r="Y769" i="13" s="1"/>
  <c r="N769" i="13"/>
  <c r="W769" i="13" s="1"/>
  <c r="T768" i="13"/>
  <c r="Y768" i="13" s="1"/>
  <c r="N768" i="13"/>
  <c r="T767" i="13"/>
  <c r="Y767" i="13" s="1"/>
  <c r="N767" i="13"/>
  <c r="W766" i="13"/>
  <c r="T766" i="13"/>
  <c r="P766" i="13"/>
  <c r="Q766" i="13" s="1"/>
  <c r="O766" i="13"/>
  <c r="N766" i="13"/>
  <c r="Y766" i="13" s="1"/>
  <c r="W765" i="13"/>
  <c r="Y765" i="13" s="1"/>
  <c r="T765" i="13"/>
  <c r="N765" i="13"/>
  <c r="T764" i="13"/>
  <c r="W764" i="13" s="1"/>
  <c r="N764" i="13"/>
  <c r="W763" i="13"/>
  <c r="T763" i="13"/>
  <c r="Y763" i="13" s="1"/>
  <c r="N763" i="13"/>
  <c r="Y762" i="13"/>
  <c r="T762" i="13"/>
  <c r="Q762" i="13"/>
  <c r="P762" i="13"/>
  <c r="O762" i="13"/>
  <c r="N762" i="13"/>
  <c r="W762" i="13" s="1"/>
  <c r="X762" i="13" s="1"/>
  <c r="Y761" i="13"/>
  <c r="W761" i="13"/>
  <c r="T761" i="13"/>
  <c r="N761" i="13"/>
  <c r="Y760" i="13"/>
  <c r="T760" i="13"/>
  <c r="W760" i="13" s="1"/>
  <c r="N760" i="13"/>
  <c r="Y759" i="13"/>
  <c r="W759" i="13"/>
  <c r="T759" i="13"/>
  <c r="N759" i="13"/>
  <c r="T758" i="13"/>
  <c r="Y758" i="13" s="1"/>
  <c r="Z758" i="13" s="1"/>
  <c r="Q758" i="13"/>
  <c r="P758" i="13"/>
  <c r="O758" i="13"/>
  <c r="N758" i="13"/>
  <c r="T757" i="13"/>
  <c r="N757" i="13"/>
  <c r="Y757" i="13" s="1"/>
  <c r="T756" i="13"/>
  <c r="N756" i="13"/>
  <c r="Y756" i="13" s="1"/>
  <c r="T755" i="13"/>
  <c r="N755" i="13"/>
  <c r="Y755" i="13" s="1"/>
  <c r="T754" i="13"/>
  <c r="N754" i="13"/>
  <c r="Y754" i="13" s="1"/>
  <c r="T753" i="13"/>
  <c r="W753" i="13" s="1"/>
  <c r="P753" i="13"/>
  <c r="O753" i="13"/>
  <c r="Q753" i="13" s="1"/>
  <c r="N753" i="13"/>
  <c r="T752" i="13"/>
  <c r="Y752" i="13" s="1"/>
  <c r="N752" i="13"/>
  <c r="T751" i="13"/>
  <c r="Y751" i="13" s="1"/>
  <c r="N751" i="13"/>
  <c r="T750" i="13"/>
  <c r="Y750" i="13" s="1"/>
  <c r="N750" i="13"/>
  <c r="T749" i="13"/>
  <c r="Y749" i="13" s="1"/>
  <c r="N749" i="13"/>
  <c r="W748" i="13"/>
  <c r="T748" i="13"/>
  <c r="Y748" i="13" s="1"/>
  <c r="Z748" i="13" s="1"/>
  <c r="P748" i="13"/>
  <c r="Q748" i="13" s="1"/>
  <c r="O748" i="13"/>
  <c r="N748" i="13"/>
  <c r="T747" i="13"/>
  <c r="W747" i="13" s="1"/>
  <c r="Y747" i="13" s="1"/>
  <c r="N747" i="13"/>
  <c r="W746" i="13"/>
  <c r="T746" i="13"/>
  <c r="Y746" i="13" s="1"/>
  <c r="N746" i="13"/>
  <c r="T745" i="13"/>
  <c r="W745" i="13" s="1"/>
  <c r="N745" i="13"/>
  <c r="Y744" i="13"/>
  <c r="W744" i="13"/>
  <c r="T744" i="13"/>
  <c r="P744" i="13"/>
  <c r="Q744" i="13" s="1"/>
  <c r="O744" i="13"/>
  <c r="N744" i="13"/>
  <c r="T743" i="13"/>
  <c r="W743" i="13" s="1"/>
  <c r="Y743" i="13" s="1"/>
  <c r="N743" i="13"/>
  <c r="Y742" i="13"/>
  <c r="W742" i="13"/>
  <c r="T742" i="13"/>
  <c r="N742" i="13"/>
  <c r="Y741" i="13"/>
  <c r="T741" i="13"/>
  <c r="W741" i="13" s="1"/>
  <c r="N741" i="13"/>
  <c r="T740" i="13"/>
  <c r="Y740" i="13" s="1"/>
  <c r="Z740" i="13" s="1"/>
  <c r="P740" i="13"/>
  <c r="Q740" i="13" s="1"/>
  <c r="O740" i="13"/>
  <c r="N740" i="13"/>
  <c r="T739" i="13"/>
  <c r="N739" i="13"/>
  <c r="Y739" i="13" s="1"/>
  <c r="T738" i="13"/>
  <c r="N738" i="13"/>
  <c r="Y738" i="13" s="1"/>
  <c r="T737" i="13"/>
  <c r="W737" i="13" s="1"/>
  <c r="N737" i="13"/>
  <c r="Y737" i="13" s="1"/>
  <c r="W736" i="13"/>
  <c r="T736" i="13"/>
  <c r="Y736" i="13" s="1"/>
  <c r="P736" i="13"/>
  <c r="O736" i="13"/>
  <c r="N736" i="13"/>
  <c r="T735" i="13"/>
  <c r="W735" i="13" s="1"/>
  <c r="Y735" i="13" s="1"/>
  <c r="N735" i="13"/>
  <c r="T734" i="13"/>
  <c r="N734" i="13"/>
  <c r="T733" i="13"/>
  <c r="Y733" i="13" s="1"/>
  <c r="N733" i="13"/>
  <c r="Y732" i="13"/>
  <c r="T732" i="13"/>
  <c r="W732" i="13" s="1"/>
  <c r="P732" i="13"/>
  <c r="Q732" i="13" s="1"/>
  <c r="O732" i="13"/>
  <c r="N732" i="13"/>
  <c r="W731" i="13"/>
  <c r="Y731" i="13" s="1"/>
  <c r="T731" i="13"/>
  <c r="N731" i="13"/>
  <c r="W730" i="13"/>
  <c r="T730" i="13"/>
  <c r="Y730" i="13" s="1"/>
  <c r="N730" i="13"/>
  <c r="Y729" i="13"/>
  <c r="T729" i="13"/>
  <c r="Q729" i="13"/>
  <c r="P729" i="13"/>
  <c r="O729" i="13"/>
  <c r="N729" i="13"/>
  <c r="W729" i="13" s="1"/>
  <c r="X729" i="13" s="1"/>
  <c r="Y728" i="13"/>
  <c r="T728" i="13"/>
  <c r="W728" i="13" s="1"/>
  <c r="N728" i="13"/>
  <c r="Y727" i="13"/>
  <c r="W727" i="13"/>
  <c r="T727" i="13"/>
  <c r="N727" i="13"/>
  <c r="Y726" i="13"/>
  <c r="T726" i="13"/>
  <c r="W726" i="13" s="1"/>
  <c r="N726" i="13"/>
  <c r="T725" i="13"/>
  <c r="P725" i="13"/>
  <c r="Q725" i="13" s="1"/>
  <c r="O725" i="13"/>
  <c r="N725" i="13"/>
  <c r="T724" i="13"/>
  <c r="N724" i="13"/>
  <c r="Y724" i="13" s="1"/>
  <c r="T723" i="13"/>
  <c r="Y723" i="13" s="1"/>
  <c r="N723" i="13"/>
  <c r="W723" i="13" s="1"/>
  <c r="T722" i="13"/>
  <c r="N722" i="13"/>
  <c r="Y722" i="13" s="1"/>
  <c r="T721" i="13"/>
  <c r="N721" i="13"/>
  <c r="W721" i="13" s="1"/>
  <c r="W720" i="13"/>
  <c r="T720" i="13"/>
  <c r="Y720" i="13" s="1"/>
  <c r="P720" i="13"/>
  <c r="O720" i="13"/>
  <c r="Q720" i="13" s="1"/>
  <c r="N720" i="13"/>
  <c r="T719" i="13"/>
  <c r="N719" i="13"/>
  <c r="T718" i="13"/>
  <c r="N718" i="13"/>
  <c r="Y717" i="13"/>
  <c r="T717" i="13"/>
  <c r="W717" i="13" s="1"/>
  <c r="P717" i="13"/>
  <c r="Q717" i="13" s="1"/>
  <c r="O717" i="13"/>
  <c r="N717" i="13"/>
  <c r="Y716" i="13"/>
  <c r="W716" i="13"/>
  <c r="T716" i="13"/>
  <c r="N716" i="13"/>
  <c r="T715" i="13"/>
  <c r="Y715" i="13" s="1"/>
  <c r="N715" i="13"/>
  <c r="Y714" i="13"/>
  <c r="W714" i="13"/>
  <c r="T714" i="13"/>
  <c r="N714" i="13"/>
  <c r="W713" i="13"/>
  <c r="T713" i="13"/>
  <c r="Y713" i="13" s="1"/>
  <c r="N713" i="13"/>
  <c r="Y712" i="13"/>
  <c r="T712" i="13"/>
  <c r="P712" i="13"/>
  <c r="Q712" i="13" s="1"/>
  <c r="O712" i="13"/>
  <c r="N712" i="13"/>
  <c r="W712" i="13" s="1"/>
  <c r="Y711" i="13"/>
  <c r="T711" i="13"/>
  <c r="W711" i="13" s="1"/>
  <c r="N711" i="13"/>
  <c r="Y710" i="13"/>
  <c r="W710" i="13"/>
  <c r="T710" i="13"/>
  <c r="N710" i="13"/>
  <c r="Y709" i="13"/>
  <c r="T709" i="13"/>
  <c r="W709" i="13" s="1"/>
  <c r="N709" i="13"/>
  <c r="Y708" i="13"/>
  <c r="W708" i="13"/>
  <c r="T708" i="13"/>
  <c r="N708" i="13"/>
  <c r="Y707" i="13"/>
  <c r="T707" i="13"/>
  <c r="W707" i="13" s="1"/>
  <c r="N707" i="13"/>
  <c r="T706" i="13"/>
  <c r="P706" i="13"/>
  <c r="Q706" i="13" s="1"/>
  <c r="O706" i="13"/>
  <c r="N706" i="13"/>
  <c r="Y705" i="13"/>
  <c r="T705" i="13"/>
  <c r="W705" i="13" s="1"/>
  <c r="N705" i="13"/>
  <c r="T704" i="13"/>
  <c r="N704" i="13"/>
  <c r="T703" i="13"/>
  <c r="N703" i="13"/>
  <c r="Y703" i="13" s="1"/>
  <c r="T702" i="13"/>
  <c r="N702" i="13"/>
  <c r="T701" i="13"/>
  <c r="P701" i="13"/>
  <c r="O701" i="13"/>
  <c r="Q701" i="13" s="1"/>
  <c r="N701" i="13"/>
  <c r="W701" i="13" s="1"/>
  <c r="W700" i="13"/>
  <c r="T700" i="13"/>
  <c r="Y700" i="13" s="1"/>
  <c r="N700" i="13"/>
  <c r="T699" i="13"/>
  <c r="N699" i="13"/>
  <c r="T698" i="13"/>
  <c r="Y698" i="13" s="1"/>
  <c r="N698" i="13"/>
  <c r="W697" i="13"/>
  <c r="T697" i="13"/>
  <c r="Y697" i="13" s="1"/>
  <c r="P697" i="13"/>
  <c r="O697" i="13" s="1"/>
  <c r="Q697" i="13" s="1"/>
  <c r="N697" i="13"/>
  <c r="W696" i="13"/>
  <c r="T696" i="13"/>
  <c r="Y696" i="13" s="1"/>
  <c r="N696" i="13"/>
  <c r="Y695" i="13"/>
  <c r="W695" i="13"/>
  <c r="T695" i="13"/>
  <c r="N695" i="13"/>
  <c r="T694" i="13"/>
  <c r="Y694" i="13" s="1"/>
  <c r="N694" i="13"/>
  <c r="Y693" i="13"/>
  <c r="W693" i="13"/>
  <c r="T693" i="13"/>
  <c r="N693" i="13"/>
  <c r="T692" i="13"/>
  <c r="Y692" i="13" s="1"/>
  <c r="N692" i="13"/>
  <c r="T691" i="13"/>
  <c r="Q691" i="13"/>
  <c r="P691" i="13"/>
  <c r="O691" i="13"/>
  <c r="N691" i="13"/>
  <c r="W691" i="13" s="1"/>
  <c r="Y690" i="13"/>
  <c r="T690" i="13"/>
  <c r="W690" i="13" s="1"/>
  <c r="N690" i="13"/>
  <c r="T689" i="13"/>
  <c r="N689" i="13"/>
  <c r="Y689" i="13" s="1"/>
  <c r="T688" i="13"/>
  <c r="Q688" i="13"/>
  <c r="P688" i="13"/>
  <c r="O688" i="13"/>
  <c r="N688" i="13"/>
  <c r="T687" i="13"/>
  <c r="N687" i="13"/>
  <c r="W687" i="13" s="1"/>
  <c r="Y687" i="13" s="1"/>
  <c r="Y686" i="13"/>
  <c r="T686" i="13"/>
  <c r="W686" i="13" s="1"/>
  <c r="N686" i="13"/>
  <c r="T685" i="13"/>
  <c r="N685" i="13"/>
  <c r="W684" i="13"/>
  <c r="T684" i="13"/>
  <c r="Y684" i="13" s="1"/>
  <c r="P684" i="13"/>
  <c r="O684" i="13"/>
  <c r="Q684" i="13" s="1"/>
  <c r="N684" i="13"/>
  <c r="W683" i="13"/>
  <c r="T683" i="13"/>
  <c r="Y683" i="13" s="1"/>
  <c r="N683" i="13"/>
  <c r="T682" i="13"/>
  <c r="N682" i="13"/>
  <c r="Y681" i="13"/>
  <c r="T681" i="13"/>
  <c r="W681" i="13" s="1"/>
  <c r="P681" i="13"/>
  <c r="O681" i="13" s="1"/>
  <c r="Q681" i="13" s="1"/>
  <c r="N681" i="13"/>
  <c r="W680" i="13"/>
  <c r="Y680" i="13" s="1"/>
  <c r="T680" i="13"/>
  <c r="N680" i="13"/>
  <c r="W679" i="13"/>
  <c r="T679" i="13"/>
  <c r="Y679" i="13" s="1"/>
  <c r="N679" i="13"/>
  <c r="Y678" i="13"/>
  <c r="W678" i="13"/>
  <c r="X677" i="13" s="1"/>
  <c r="T678" i="13"/>
  <c r="N678" i="13"/>
  <c r="Y677" i="13"/>
  <c r="T677" i="13"/>
  <c r="W677" i="13" s="1"/>
  <c r="Q677" i="13"/>
  <c r="P677" i="13"/>
  <c r="O677" i="13"/>
  <c r="N677" i="13"/>
  <c r="W676" i="13"/>
  <c r="Y676" i="13" s="1"/>
  <c r="T676" i="13"/>
  <c r="N676" i="13"/>
  <c r="Y675" i="13"/>
  <c r="T675" i="13"/>
  <c r="W675" i="13" s="1"/>
  <c r="N675" i="13"/>
  <c r="Y674" i="13"/>
  <c r="W674" i="13"/>
  <c r="T674" i="13"/>
  <c r="N674" i="13"/>
  <c r="Y673" i="13"/>
  <c r="T673" i="13"/>
  <c r="W673" i="13" s="1"/>
  <c r="N673" i="13"/>
  <c r="T672" i="13"/>
  <c r="Y672" i="13" s="1"/>
  <c r="Z672" i="13" s="1"/>
  <c r="P672" i="13"/>
  <c r="Q672" i="13" s="1"/>
  <c r="O672" i="13"/>
  <c r="N672" i="13"/>
  <c r="T671" i="13"/>
  <c r="W671" i="13" s="1"/>
  <c r="Y671" i="13" s="1"/>
  <c r="N671" i="13"/>
  <c r="T670" i="13"/>
  <c r="N670" i="13"/>
  <c r="Y669" i="13"/>
  <c r="T669" i="13"/>
  <c r="W669" i="13" s="1"/>
  <c r="N669" i="13"/>
  <c r="T668" i="13"/>
  <c r="N668" i="13"/>
  <c r="W667" i="13"/>
  <c r="T667" i="13"/>
  <c r="Y667" i="13" s="1"/>
  <c r="P667" i="13"/>
  <c r="O667" i="13"/>
  <c r="Q667" i="13" s="1"/>
  <c r="N667" i="13"/>
  <c r="T666" i="13"/>
  <c r="W666" i="13" s="1"/>
  <c r="Y666" i="13" s="1"/>
  <c r="N666" i="13"/>
  <c r="T665" i="13"/>
  <c r="N665" i="13"/>
  <c r="W664" i="13"/>
  <c r="T664" i="13"/>
  <c r="Y664" i="13" s="1"/>
  <c r="N664" i="13"/>
  <c r="T663" i="13"/>
  <c r="N663" i="13"/>
  <c r="Y662" i="13"/>
  <c r="T662" i="13"/>
  <c r="W662" i="13" s="1"/>
  <c r="P662" i="13"/>
  <c r="Q662" i="13" s="1"/>
  <c r="O662" i="13"/>
  <c r="N662" i="13"/>
  <c r="Y661" i="13"/>
  <c r="W661" i="13"/>
  <c r="T661" i="13"/>
  <c r="N661" i="13"/>
  <c r="W660" i="13"/>
  <c r="T660" i="13"/>
  <c r="Y660" i="13" s="1"/>
  <c r="N660" i="13"/>
  <c r="Y659" i="13"/>
  <c r="Z659" i="13" s="1"/>
  <c r="T659" i="13"/>
  <c r="P659" i="13"/>
  <c r="Q659" i="13" s="1"/>
  <c r="O659" i="13"/>
  <c r="N659" i="13"/>
  <c r="W659" i="13" s="1"/>
  <c r="Y658" i="13"/>
  <c r="T658" i="13"/>
  <c r="W658" i="13" s="1"/>
  <c r="N658" i="13"/>
  <c r="Y657" i="13"/>
  <c r="W657" i="13"/>
  <c r="T657" i="13"/>
  <c r="N657" i="13"/>
  <c r="T656" i="13"/>
  <c r="P656" i="13"/>
  <c r="O656" i="13"/>
  <c r="Q656" i="13" s="1"/>
  <c r="N656" i="13"/>
  <c r="T655" i="13"/>
  <c r="N655" i="13"/>
  <c r="W655" i="13" s="1"/>
  <c r="Y655" i="13" s="1"/>
  <c r="Y654" i="13"/>
  <c r="T654" i="13"/>
  <c r="W654" i="13" s="1"/>
  <c r="N654" i="13"/>
  <c r="T653" i="13"/>
  <c r="N653" i="13"/>
  <c r="Y652" i="13"/>
  <c r="T652" i="13"/>
  <c r="W652" i="13" s="1"/>
  <c r="N652" i="13"/>
  <c r="T651" i="13"/>
  <c r="N651" i="13"/>
  <c r="W650" i="13"/>
  <c r="T650" i="13"/>
  <c r="Y650" i="13" s="1"/>
  <c r="P650" i="13"/>
  <c r="O650" i="13"/>
  <c r="Q650" i="13" s="1"/>
  <c r="N650" i="13"/>
  <c r="W649" i="13"/>
  <c r="T649" i="13"/>
  <c r="Y649" i="13" s="1"/>
  <c r="N649" i="13"/>
  <c r="T648" i="13"/>
  <c r="N648" i="13"/>
  <c r="W647" i="13"/>
  <c r="T647" i="13"/>
  <c r="Y647" i="13" s="1"/>
  <c r="N647" i="13"/>
  <c r="T646" i="13"/>
  <c r="N646" i="13"/>
  <c r="Y645" i="13"/>
  <c r="T645" i="13"/>
  <c r="W645" i="13" s="1"/>
  <c r="P645" i="13"/>
  <c r="Q645" i="13" s="1"/>
  <c r="O645" i="13"/>
  <c r="N645" i="13"/>
  <c r="Y644" i="13"/>
  <c r="W644" i="13"/>
  <c r="T644" i="13"/>
  <c r="N644" i="13"/>
  <c r="T643" i="13"/>
  <c r="Y643" i="13" s="1"/>
  <c r="N643" i="13"/>
  <c r="T642" i="13"/>
  <c r="Q642" i="13"/>
  <c r="P642" i="13"/>
  <c r="O642" i="13" s="1"/>
  <c r="N642" i="13"/>
  <c r="Y641" i="13"/>
  <c r="T641" i="13"/>
  <c r="W641" i="13" s="1"/>
  <c r="N641" i="13"/>
  <c r="T640" i="13"/>
  <c r="N640" i="13"/>
  <c r="Y639" i="13"/>
  <c r="T639" i="13"/>
  <c r="W639" i="13" s="1"/>
  <c r="N639" i="13"/>
  <c r="T638" i="13"/>
  <c r="N638" i="13"/>
  <c r="T637" i="13"/>
  <c r="Q637" i="13"/>
  <c r="P637" i="13"/>
  <c r="O637" i="13"/>
  <c r="N637" i="13"/>
  <c r="T636" i="13"/>
  <c r="N636" i="13"/>
  <c r="Y635" i="13"/>
  <c r="T635" i="13"/>
  <c r="N635" i="13"/>
  <c r="T634" i="13"/>
  <c r="N634" i="13"/>
  <c r="T633" i="13"/>
  <c r="N633" i="13"/>
  <c r="Y633" i="13" s="1"/>
  <c r="T632" i="13"/>
  <c r="N632" i="13"/>
  <c r="Y631" i="13"/>
  <c r="T631" i="13"/>
  <c r="W631" i="13" s="1"/>
  <c r="N631" i="13"/>
  <c r="W630" i="13"/>
  <c r="T630" i="13"/>
  <c r="Y630" i="13" s="1"/>
  <c r="P630" i="13"/>
  <c r="O630" i="13"/>
  <c r="N630" i="13"/>
  <c r="T629" i="13"/>
  <c r="N629" i="13"/>
  <c r="W628" i="13"/>
  <c r="T628" i="13"/>
  <c r="Y628" i="13" s="1"/>
  <c r="N628" i="13"/>
  <c r="T627" i="13"/>
  <c r="N627" i="13"/>
  <c r="W626" i="13"/>
  <c r="T626" i="13"/>
  <c r="Y626" i="13" s="1"/>
  <c r="N626" i="13"/>
  <c r="W625" i="13"/>
  <c r="T625" i="13"/>
  <c r="Y625" i="13" s="1"/>
  <c r="P625" i="13"/>
  <c r="Q625" i="13" s="1"/>
  <c r="O625" i="13"/>
  <c r="N625" i="13"/>
  <c r="W624" i="13"/>
  <c r="T624" i="13"/>
  <c r="Y624" i="13" s="1"/>
  <c r="N624" i="13"/>
  <c r="Y623" i="13"/>
  <c r="W623" i="13"/>
  <c r="T623" i="13"/>
  <c r="N623" i="13"/>
  <c r="W622" i="13"/>
  <c r="T622" i="13"/>
  <c r="Y622" i="13" s="1"/>
  <c r="N622" i="13"/>
  <c r="T621" i="13"/>
  <c r="P621" i="13"/>
  <c r="Q621" i="13" s="1"/>
  <c r="O621" i="13"/>
  <c r="N621" i="13"/>
  <c r="W621" i="13" s="1"/>
  <c r="Y620" i="13"/>
  <c r="W620" i="13"/>
  <c r="T620" i="13"/>
  <c r="N620" i="13"/>
  <c r="Y619" i="13"/>
  <c r="W619" i="13"/>
  <c r="T619" i="13"/>
  <c r="N619" i="13"/>
  <c r="Y618" i="13"/>
  <c r="W618" i="13"/>
  <c r="T618" i="13"/>
  <c r="N618" i="13"/>
  <c r="T617" i="13"/>
  <c r="Q617" i="13"/>
  <c r="P617" i="13"/>
  <c r="O617" i="13"/>
  <c r="N617" i="13"/>
  <c r="Y617" i="13" s="1"/>
  <c r="Z617" i="13" s="1"/>
  <c r="T616" i="13"/>
  <c r="N616" i="13"/>
  <c r="T615" i="13"/>
  <c r="N615" i="13"/>
  <c r="T614" i="13"/>
  <c r="N614" i="13"/>
  <c r="Y614" i="13" s="1"/>
  <c r="W613" i="13"/>
  <c r="T613" i="13"/>
  <c r="Y613" i="13" s="1"/>
  <c r="P613" i="13"/>
  <c r="Q613" i="13" s="1"/>
  <c r="O613" i="13"/>
  <c r="N613" i="13"/>
  <c r="T612" i="13"/>
  <c r="N612" i="13"/>
  <c r="W611" i="13"/>
  <c r="T611" i="13"/>
  <c r="Y611" i="13" s="1"/>
  <c r="N611" i="13"/>
  <c r="T610" i="13"/>
  <c r="N610" i="13"/>
  <c r="W609" i="13"/>
  <c r="T609" i="13"/>
  <c r="Y609" i="13" s="1"/>
  <c r="N609" i="13"/>
  <c r="W608" i="13"/>
  <c r="T608" i="13"/>
  <c r="Y608" i="13" s="1"/>
  <c r="Q608" i="13"/>
  <c r="P608" i="13"/>
  <c r="O608" i="13"/>
  <c r="N608" i="13"/>
  <c r="T607" i="13"/>
  <c r="W607" i="13" s="1"/>
  <c r="Y607" i="13" s="1"/>
  <c r="N607" i="13"/>
  <c r="Y606" i="13"/>
  <c r="W606" i="13"/>
  <c r="T606" i="13"/>
  <c r="N606" i="13"/>
  <c r="W605" i="13"/>
  <c r="T605" i="13"/>
  <c r="Y605" i="13" s="1"/>
  <c r="N605" i="13"/>
  <c r="Y604" i="13"/>
  <c r="W604" i="13"/>
  <c r="T604" i="13"/>
  <c r="N604" i="13"/>
  <c r="Y603" i="13"/>
  <c r="T603" i="13"/>
  <c r="W603" i="13" s="1"/>
  <c r="Q603" i="13"/>
  <c r="P603" i="13"/>
  <c r="O603" i="13"/>
  <c r="N603" i="13"/>
  <c r="Y602" i="13"/>
  <c r="W602" i="13"/>
  <c r="T602" i="13"/>
  <c r="N602" i="13"/>
  <c r="Y601" i="13"/>
  <c r="W601" i="13"/>
  <c r="T601" i="13"/>
  <c r="N601" i="13"/>
  <c r="Y600" i="13"/>
  <c r="W600" i="13"/>
  <c r="T600" i="13"/>
  <c r="N600" i="13"/>
  <c r="Y599" i="13"/>
  <c r="W599" i="13"/>
  <c r="T599" i="13"/>
  <c r="N599" i="13"/>
  <c r="Y598" i="13"/>
  <c r="W598" i="13"/>
  <c r="T598" i="13"/>
  <c r="N598" i="13"/>
  <c r="T597" i="13"/>
  <c r="Q597" i="13"/>
  <c r="P597" i="13"/>
  <c r="O597" i="13"/>
  <c r="N597" i="13"/>
  <c r="T596" i="13"/>
  <c r="N596" i="13"/>
  <c r="T595" i="13"/>
  <c r="W595" i="13" s="1"/>
  <c r="N595" i="13"/>
  <c r="T594" i="13"/>
  <c r="N594" i="13"/>
  <c r="Y593" i="13"/>
  <c r="T593" i="13"/>
  <c r="W593" i="13" s="1"/>
  <c r="N593" i="13"/>
  <c r="T592" i="13"/>
  <c r="N592" i="13"/>
  <c r="T591" i="13"/>
  <c r="P591" i="13"/>
  <c r="O591" i="13"/>
  <c r="Q591" i="13" s="1"/>
  <c r="N591" i="13"/>
  <c r="W591" i="13" s="1"/>
  <c r="T590" i="13"/>
  <c r="W590" i="13" s="1"/>
  <c r="Y590" i="13" s="1"/>
  <c r="N590" i="13"/>
  <c r="T589" i="13"/>
  <c r="N589" i="13"/>
  <c r="W588" i="13"/>
  <c r="T588" i="13"/>
  <c r="Y588" i="13" s="1"/>
  <c r="N588" i="13"/>
  <c r="T587" i="13"/>
  <c r="N587" i="13"/>
  <c r="W586" i="13"/>
  <c r="T586" i="13"/>
  <c r="Y586" i="13" s="1"/>
  <c r="N586" i="13"/>
  <c r="T585" i="13"/>
  <c r="N585" i="13"/>
  <c r="W584" i="13"/>
  <c r="T584" i="13"/>
  <c r="Y584" i="13" s="1"/>
  <c r="N584" i="13"/>
  <c r="W583" i="13"/>
  <c r="T583" i="13"/>
  <c r="Y583" i="13" s="1"/>
  <c r="Q583" i="13"/>
  <c r="P583" i="13"/>
  <c r="O583" i="13"/>
  <c r="N583" i="13"/>
  <c r="T582" i="13"/>
  <c r="Y582" i="13" s="1"/>
  <c r="N582" i="13"/>
  <c r="Y581" i="13"/>
  <c r="W581" i="13"/>
  <c r="T581" i="13"/>
  <c r="N581" i="13"/>
  <c r="T580" i="13"/>
  <c r="Y580" i="13" s="1"/>
  <c r="N580" i="13"/>
  <c r="T579" i="13"/>
  <c r="P579" i="13"/>
  <c r="Q579" i="13" s="1"/>
  <c r="O579" i="13"/>
  <c r="N579" i="13"/>
  <c r="Y578" i="13"/>
  <c r="W578" i="13"/>
  <c r="T578" i="13"/>
  <c r="N578" i="13"/>
  <c r="W577" i="13"/>
  <c r="T577" i="13"/>
  <c r="N577" i="13"/>
  <c r="Y577" i="13" s="1"/>
  <c r="Y576" i="13"/>
  <c r="W576" i="13"/>
  <c r="T576" i="13"/>
  <c r="N576" i="13"/>
  <c r="W575" i="13"/>
  <c r="T575" i="13"/>
  <c r="N575" i="13"/>
  <c r="Y575" i="13" s="1"/>
  <c r="Y574" i="13"/>
  <c r="W574" i="13"/>
  <c r="T574" i="13"/>
  <c r="N574" i="13"/>
  <c r="W573" i="13"/>
  <c r="T573" i="13"/>
  <c r="N573" i="13"/>
  <c r="Y573" i="13" s="1"/>
  <c r="T572" i="13"/>
  <c r="Q572" i="13"/>
  <c r="P572" i="13"/>
  <c r="O572" i="13"/>
  <c r="N572" i="13"/>
  <c r="T571" i="13"/>
  <c r="N571" i="13"/>
  <c r="Y570" i="13"/>
  <c r="T570" i="13"/>
  <c r="W570" i="13" s="1"/>
  <c r="N570" i="13"/>
  <c r="T569" i="13"/>
  <c r="N569" i="13"/>
  <c r="T568" i="13"/>
  <c r="W568" i="13" s="1"/>
  <c r="N568" i="13"/>
  <c r="T567" i="13"/>
  <c r="N567" i="13"/>
  <c r="Y566" i="13"/>
  <c r="T566" i="13"/>
  <c r="W566" i="13" s="1"/>
  <c r="N566" i="13"/>
  <c r="T565" i="13"/>
  <c r="N565" i="13"/>
  <c r="Y564" i="13"/>
  <c r="T564" i="13"/>
  <c r="W564" i="13" s="1"/>
  <c r="N564" i="13"/>
  <c r="W563" i="13"/>
  <c r="T563" i="13"/>
  <c r="Y563" i="13" s="1"/>
  <c r="P563" i="13"/>
  <c r="O563" i="13"/>
  <c r="N563" i="13"/>
  <c r="T562" i="13"/>
  <c r="N562" i="13"/>
  <c r="W561" i="13"/>
  <c r="T561" i="13"/>
  <c r="Y561" i="13" s="1"/>
  <c r="N561" i="13"/>
  <c r="T560" i="13"/>
  <c r="N560" i="13"/>
  <c r="W559" i="13"/>
  <c r="T559" i="13"/>
  <c r="Y559" i="13" s="1"/>
  <c r="N559" i="13"/>
  <c r="T558" i="13"/>
  <c r="N558" i="13"/>
  <c r="W557" i="13"/>
  <c r="T557" i="13"/>
  <c r="Y557" i="13" s="1"/>
  <c r="N557" i="13"/>
  <c r="W556" i="13"/>
  <c r="T556" i="13"/>
  <c r="Y556" i="13" s="1"/>
  <c r="Q556" i="13"/>
  <c r="P556" i="13"/>
  <c r="O556" i="13"/>
  <c r="N556" i="13"/>
  <c r="T555" i="13"/>
  <c r="Y555" i="13" s="1"/>
  <c r="N555" i="13"/>
  <c r="Y554" i="13"/>
  <c r="W554" i="13"/>
  <c r="T554" i="13"/>
  <c r="N554" i="13"/>
  <c r="T553" i="13"/>
  <c r="N553" i="13"/>
  <c r="T552" i="13"/>
  <c r="Q552" i="13"/>
  <c r="P552" i="13"/>
  <c r="O552" i="13"/>
  <c r="N552" i="13"/>
  <c r="Y551" i="13"/>
  <c r="W551" i="13"/>
  <c r="T551" i="13"/>
  <c r="N551" i="13"/>
  <c r="T550" i="13"/>
  <c r="N550" i="13"/>
  <c r="Y549" i="13"/>
  <c r="W549" i="13"/>
  <c r="T549" i="13"/>
  <c r="N549" i="13"/>
  <c r="T548" i="13"/>
  <c r="N548" i="13"/>
  <c r="Y547" i="13"/>
  <c r="W547" i="13"/>
  <c r="T547" i="13"/>
  <c r="N547" i="13"/>
  <c r="T546" i="13"/>
  <c r="N546" i="13"/>
  <c r="T545" i="13"/>
  <c r="W545" i="13" s="1"/>
  <c r="Q545" i="13"/>
  <c r="P545" i="13"/>
  <c r="O545" i="13"/>
  <c r="N545" i="13"/>
  <c r="Y544" i="13"/>
  <c r="T544" i="13"/>
  <c r="N544" i="13"/>
  <c r="W544" i="13" s="1"/>
  <c r="Y543" i="13"/>
  <c r="T543" i="13"/>
  <c r="W543" i="13" s="1"/>
  <c r="N543" i="13"/>
  <c r="T542" i="13"/>
  <c r="N542" i="13"/>
  <c r="Y541" i="13"/>
  <c r="T541" i="13"/>
  <c r="W541" i="13" s="1"/>
  <c r="N541" i="13"/>
  <c r="Y540" i="13"/>
  <c r="W540" i="13"/>
  <c r="T540" i="13"/>
  <c r="N540" i="13"/>
  <c r="W539" i="13"/>
  <c r="T539" i="13"/>
  <c r="Y539" i="13" s="1"/>
  <c r="Q539" i="13"/>
  <c r="P539" i="13"/>
  <c r="O539" i="13"/>
  <c r="N539" i="13"/>
  <c r="T538" i="13"/>
  <c r="Y538" i="13" s="1"/>
  <c r="N538" i="13"/>
  <c r="Y537" i="13"/>
  <c r="T537" i="13"/>
  <c r="W537" i="13" s="1"/>
  <c r="N537" i="13"/>
  <c r="T536" i="13"/>
  <c r="N536" i="13"/>
  <c r="W536" i="13" s="1"/>
  <c r="T535" i="13"/>
  <c r="W535" i="13" s="1"/>
  <c r="N535" i="13"/>
  <c r="Y534" i="13"/>
  <c r="W534" i="13"/>
  <c r="T534" i="13"/>
  <c r="P534" i="13"/>
  <c r="Q534" i="13" s="1"/>
  <c r="O534" i="13"/>
  <c r="N534" i="13"/>
  <c r="Y533" i="13"/>
  <c r="W533" i="13"/>
  <c r="T533" i="13"/>
  <c r="N533" i="13"/>
  <c r="T532" i="13"/>
  <c r="N532" i="13"/>
  <c r="Y531" i="13"/>
  <c r="W531" i="13"/>
  <c r="T531" i="13"/>
  <c r="N531" i="13"/>
  <c r="W530" i="13"/>
  <c r="T530" i="13"/>
  <c r="Y530" i="13" s="1"/>
  <c r="N530" i="13"/>
  <c r="Y529" i="13"/>
  <c r="T529" i="13"/>
  <c r="W529" i="13" s="1"/>
  <c r="N529" i="13"/>
  <c r="W528" i="13"/>
  <c r="T528" i="13"/>
  <c r="Y528" i="13" s="1"/>
  <c r="N528" i="13"/>
  <c r="Y527" i="13"/>
  <c r="W527" i="13"/>
  <c r="T527" i="13"/>
  <c r="Q527" i="13"/>
  <c r="P527" i="13"/>
  <c r="O527" i="13"/>
  <c r="N527" i="13"/>
  <c r="Y526" i="13"/>
  <c r="W526" i="13"/>
  <c r="T526" i="13"/>
  <c r="N526" i="13"/>
  <c r="T525" i="13"/>
  <c r="N525" i="13"/>
  <c r="T524" i="13"/>
  <c r="N524" i="13"/>
  <c r="T523" i="13"/>
  <c r="N523" i="13"/>
  <c r="Y522" i="13"/>
  <c r="T522" i="13"/>
  <c r="W522" i="13" s="1"/>
  <c r="N522" i="13"/>
  <c r="T521" i="13"/>
  <c r="N521" i="13"/>
  <c r="Y520" i="13"/>
  <c r="T520" i="13"/>
  <c r="P520" i="13"/>
  <c r="O520" i="13" s="1"/>
  <c r="Q520" i="13" s="1"/>
  <c r="N520" i="13"/>
  <c r="W519" i="13"/>
  <c r="Y519" i="13" s="1"/>
  <c r="T519" i="13"/>
  <c r="N519" i="13"/>
  <c r="T518" i="13"/>
  <c r="N518" i="13"/>
  <c r="Y517" i="13"/>
  <c r="W517" i="13"/>
  <c r="T517" i="13"/>
  <c r="N517" i="13"/>
  <c r="T516" i="13"/>
  <c r="N516" i="13"/>
  <c r="Y515" i="13"/>
  <c r="W515" i="13"/>
  <c r="T515" i="13"/>
  <c r="N515" i="13"/>
  <c r="T514" i="13"/>
  <c r="N514" i="13"/>
  <c r="Y513" i="13"/>
  <c r="W513" i="13"/>
  <c r="T513" i="13"/>
  <c r="N513" i="13"/>
  <c r="W512" i="13"/>
  <c r="T512" i="13"/>
  <c r="Y512" i="13" s="1"/>
  <c r="Q512" i="13"/>
  <c r="P512" i="13"/>
  <c r="O512" i="13"/>
  <c r="N512" i="13"/>
  <c r="T511" i="13"/>
  <c r="N511" i="13"/>
  <c r="Y510" i="13"/>
  <c r="T510" i="13"/>
  <c r="W510" i="13" s="1"/>
  <c r="N510" i="13"/>
  <c r="T509" i="13"/>
  <c r="N509" i="13"/>
  <c r="Y508" i="13"/>
  <c r="T508" i="13"/>
  <c r="W508" i="13" s="1"/>
  <c r="N508" i="13"/>
  <c r="Y507" i="13"/>
  <c r="W507" i="13"/>
  <c r="T507" i="13"/>
  <c r="N507" i="13"/>
  <c r="T506" i="13"/>
  <c r="W506" i="13" s="1"/>
  <c r="N506" i="13"/>
  <c r="Y505" i="13"/>
  <c r="W505" i="13"/>
  <c r="T505" i="13"/>
  <c r="N505" i="13"/>
  <c r="T504" i="13"/>
  <c r="Y504" i="13" s="1"/>
  <c r="Q504" i="13"/>
  <c r="P504" i="13"/>
  <c r="O504" i="13" s="1"/>
  <c r="N504" i="13"/>
  <c r="T503" i="13"/>
  <c r="N503" i="13"/>
  <c r="W502" i="13"/>
  <c r="Y502" i="13" s="1"/>
  <c r="T502" i="13"/>
  <c r="N502" i="13"/>
  <c r="T501" i="13"/>
  <c r="N501" i="13"/>
  <c r="Y500" i="13"/>
  <c r="W500" i="13"/>
  <c r="T500" i="13"/>
  <c r="N500" i="13"/>
  <c r="T499" i="13"/>
  <c r="N499" i="13"/>
  <c r="T498" i="13"/>
  <c r="Q498" i="13"/>
  <c r="N498" i="13"/>
  <c r="Y497" i="13"/>
  <c r="W497" i="13"/>
  <c r="T497" i="13"/>
  <c r="N497" i="13"/>
  <c r="T496" i="13"/>
  <c r="N496" i="13"/>
  <c r="T495" i="13"/>
  <c r="Y495" i="13" s="1"/>
  <c r="N495" i="13"/>
  <c r="T494" i="13"/>
  <c r="N494" i="13"/>
  <c r="T493" i="13"/>
  <c r="N493" i="13"/>
  <c r="T492" i="13"/>
  <c r="Y492" i="13" s="1"/>
  <c r="Q492" i="13"/>
  <c r="P492" i="13"/>
  <c r="O492" i="13"/>
  <c r="N492" i="13"/>
  <c r="T491" i="13"/>
  <c r="N491" i="13"/>
  <c r="Y490" i="13"/>
  <c r="W490" i="13"/>
  <c r="T490" i="13"/>
  <c r="N490" i="13"/>
  <c r="T489" i="13"/>
  <c r="N489" i="13"/>
  <c r="Y488" i="13"/>
  <c r="W488" i="13"/>
  <c r="T488" i="13"/>
  <c r="N488" i="13"/>
  <c r="T487" i="13"/>
  <c r="N487" i="13"/>
  <c r="Y486" i="13"/>
  <c r="W486" i="13"/>
  <c r="T486" i="13"/>
  <c r="N486" i="13"/>
  <c r="W485" i="13"/>
  <c r="T485" i="13"/>
  <c r="Y485" i="13" s="1"/>
  <c r="Q485" i="13"/>
  <c r="P485" i="13"/>
  <c r="O485" i="13"/>
  <c r="N485" i="13"/>
  <c r="W484" i="13"/>
  <c r="T484" i="13"/>
  <c r="N484" i="13"/>
  <c r="Y483" i="13"/>
  <c r="W483" i="13"/>
  <c r="T483" i="13"/>
  <c r="N483" i="13"/>
  <c r="Y482" i="13"/>
  <c r="T482" i="13"/>
  <c r="W482" i="13" s="1"/>
  <c r="X482" i="13" s="1"/>
  <c r="P482" i="13"/>
  <c r="O482" i="13" s="1"/>
  <c r="Q482" i="13" s="1"/>
  <c r="N482" i="13"/>
  <c r="T481" i="13"/>
  <c r="N481" i="13"/>
  <c r="Y480" i="13"/>
  <c r="W480" i="13"/>
  <c r="T480" i="13"/>
  <c r="N480" i="13"/>
  <c r="T479" i="13"/>
  <c r="N479" i="13"/>
  <c r="Y478" i="13"/>
  <c r="W478" i="13"/>
  <c r="T478" i="13"/>
  <c r="N478" i="13"/>
  <c r="W477" i="13"/>
  <c r="T477" i="13"/>
  <c r="Q477" i="13"/>
  <c r="P477" i="13"/>
  <c r="O477" i="13"/>
  <c r="N477" i="13"/>
  <c r="Y477" i="13" s="1"/>
  <c r="W476" i="13"/>
  <c r="T476" i="13"/>
  <c r="Y476" i="13" s="1"/>
  <c r="N476" i="13"/>
  <c r="T475" i="13"/>
  <c r="N475" i="13"/>
  <c r="W474" i="13"/>
  <c r="T474" i="13"/>
  <c r="Y474" i="13" s="1"/>
  <c r="N474" i="13"/>
  <c r="T473" i="13"/>
  <c r="N473" i="13"/>
  <c r="T472" i="13"/>
  <c r="P472" i="13"/>
  <c r="O472" i="13"/>
  <c r="Q472" i="13" s="1"/>
  <c r="N472" i="13"/>
  <c r="Y471" i="13"/>
  <c r="W471" i="13"/>
  <c r="T471" i="13"/>
  <c r="N471" i="13"/>
  <c r="T470" i="13"/>
  <c r="N470" i="13"/>
  <c r="Y469" i="13"/>
  <c r="W469" i="13"/>
  <c r="T469" i="13"/>
  <c r="N469" i="13"/>
  <c r="T468" i="13"/>
  <c r="N468" i="13"/>
  <c r="T467" i="13"/>
  <c r="P467" i="13"/>
  <c r="O467" i="13"/>
  <c r="N467" i="13"/>
  <c r="Y466" i="13"/>
  <c r="W466" i="13"/>
  <c r="T466" i="13"/>
  <c r="N466" i="13"/>
  <c r="T465" i="13"/>
  <c r="N465" i="13"/>
  <c r="Y464" i="13"/>
  <c r="W464" i="13"/>
  <c r="T464" i="13"/>
  <c r="N464" i="13"/>
  <c r="T463" i="13"/>
  <c r="Y463" i="13" s="1"/>
  <c r="Q463" i="13"/>
  <c r="P463" i="13"/>
  <c r="O463" i="13"/>
  <c r="N463" i="13"/>
  <c r="T462" i="13"/>
  <c r="N462" i="13"/>
  <c r="Y461" i="13"/>
  <c r="W461" i="13"/>
  <c r="T461" i="13"/>
  <c r="N461" i="13"/>
  <c r="Y460" i="13"/>
  <c r="W460" i="13"/>
  <c r="T460" i="13"/>
  <c r="Q460" i="13"/>
  <c r="P460" i="13"/>
  <c r="O460" i="13"/>
  <c r="N460" i="13"/>
  <c r="Y459" i="13"/>
  <c r="T459" i="13"/>
  <c r="W459" i="13" s="1"/>
  <c r="N459" i="13"/>
  <c r="T458" i="13"/>
  <c r="N458" i="13"/>
  <c r="T457" i="13"/>
  <c r="N457" i="13"/>
  <c r="W456" i="13"/>
  <c r="T456" i="13"/>
  <c r="Y456" i="13" s="1"/>
  <c r="Q456" i="13"/>
  <c r="P456" i="13"/>
  <c r="O456" i="13"/>
  <c r="N456" i="13"/>
  <c r="T455" i="13"/>
  <c r="N455" i="13"/>
  <c r="Y454" i="13"/>
  <c r="W454" i="13"/>
  <c r="T454" i="13"/>
  <c r="N454" i="13"/>
  <c r="T453" i="13"/>
  <c r="N453" i="13"/>
  <c r="Y452" i="13"/>
  <c r="W452" i="13"/>
  <c r="T452" i="13"/>
  <c r="N452" i="13"/>
  <c r="T451" i="13"/>
  <c r="Y451" i="13" s="1"/>
  <c r="Q451" i="13"/>
  <c r="P451" i="13"/>
  <c r="O451" i="13"/>
  <c r="N451" i="13"/>
  <c r="W450" i="13"/>
  <c r="T450" i="13"/>
  <c r="Y450" i="13" s="1"/>
  <c r="N450" i="13"/>
  <c r="Y449" i="13"/>
  <c r="W449" i="13"/>
  <c r="T449" i="13"/>
  <c r="N449" i="13"/>
  <c r="Y448" i="13"/>
  <c r="Z448" i="13" s="1"/>
  <c r="X448" i="13"/>
  <c r="W448" i="13"/>
  <c r="T448" i="13"/>
  <c r="Q448" i="13"/>
  <c r="P448" i="13"/>
  <c r="O448" i="13"/>
  <c r="N448" i="13"/>
  <c r="Y447" i="13"/>
  <c r="W447" i="13"/>
  <c r="T447" i="13"/>
  <c r="N447" i="13"/>
  <c r="Y446" i="13"/>
  <c r="W446" i="13"/>
  <c r="T446" i="13"/>
  <c r="N446" i="13"/>
  <c r="Z445" i="13"/>
  <c r="Y445" i="13"/>
  <c r="T445" i="13"/>
  <c r="Q445" i="13"/>
  <c r="P445" i="13"/>
  <c r="O445" i="13"/>
  <c r="N445" i="13"/>
  <c r="W445" i="13" s="1"/>
  <c r="Y444" i="13"/>
  <c r="W444" i="13"/>
  <c r="T444" i="13"/>
  <c r="N444" i="13"/>
  <c r="T443" i="13"/>
  <c r="N443" i="13"/>
  <c r="W442" i="13"/>
  <c r="T442" i="13"/>
  <c r="Y442" i="13" s="1"/>
  <c r="N442" i="13"/>
  <c r="T441" i="13"/>
  <c r="N441" i="13"/>
  <c r="Y440" i="13"/>
  <c r="T440" i="13"/>
  <c r="P440" i="13"/>
  <c r="O440" i="13"/>
  <c r="Q440" i="13" s="1"/>
  <c r="N440" i="13"/>
  <c r="W440" i="13" s="1"/>
  <c r="Y439" i="13"/>
  <c r="W439" i="13"/>
  <c r="T439" i="13"/>
  <c r="N439" i="13"/>
  <c r="T438" i="13"/>
  <c r="N438" i="13"/>
  <c r="T437" i="13"/>
  <c r="P437" i="13"/>
  <c r="O437" i="13"/>
  <c r="N437" i="13"/>
  <c r="Y436" i="13"/>
  <c r="W436" i="13"/>
  <c r="T436" i="13"/>
  <c r="N436" i="13"/>
  <c r="T435" i="13"/>
  <c r="Y435" i="13" s="1"/>
  <c r="Z435" i="13" s="1"/>
  <c r="Q435" i="13"/>
  <c r="P435" i="13"/>
  <c r="O435" i="13"/>
  <c r="N435" i="13"/>
  <c r="T434" i="13"/>
  <c r="N434" i="13"/>
  <c r="T433" i="13"/>
  <c r="Q433" i="13"/>
  <c r="P433" i="13"/>
  <c r="O433" i="13"/>
  <c r="N433" i="13"/>
  <c r="T432" i="13"/>
  <c r="N432" i="13"/>
  <c r="Y432" i="13" s="1"/>
  <c r="Z431" i="13"/>
  <c r="Y431" i="13"/>
  <c r="T431" i="13"/>
  <c r="P431" i="13"/>
  <c r="O431" i="13"/>
  <c r="N431" i="13"/>
  <c r="W431" i="13" s="1"/>
  <c r="Y430" i="13"/>
  <c r="W430" i="13"/>
  <c r="T430" i="13"/>
  <c r="N430" i="13"/>
  <c r="T429" i="13"/>
  <c r="Y429" i="13" s="1"/>
  <c r="Q429" i="13"/>
  <c r="P429" i="13"/>
  <c r="O429" i="13"/>
  <c r="N429" i="13"/>
  <c r="W428" i="13"/>
  <c r="T428" i="13"/>
  <c r="Y428" i="13" s="1"/>
  <c r="N428" i="13"/>
  <c r="T427" i="13"/>
  <c r="Q427" i="13"/>
  <c r="P427" i="13"/>
  <c r="O427" i="13"/>
  <c r="N427" i="13"/>
  <c r="Y427" i="13" s="1"/>
  <c r="Z427" i="13" s="1"/>
  <c r="Y426" i="13"/>
  <c r="W426" i="13"/>
  <c r="T426" i="13"/>
  <c r="N426" i="13"/>
  <c r="Y425" i="13"/>
  <c r="T425" i="13"/>
  <c r="W425" i="13" s="1"/>
  <c r="N425" i="13"/>
  <c r="Y424" i="13"/>
  <c r="W424" i="13"/>
  <c r="T424" i="13"/>
  <c r="N424" i="13"/>
  <c r="Y423" i="13"/>
  <c r="T423" i="13"/>
  <c r="W423" i="13" s="1"/>
  <c r="N423" i="13"/>
  <c r="Y422" i="13"/>
  <c r="W422" i="13"/>
  <c r="T422" i="13"/>
  <c r="N422" i="13"/>
  <c r="T421" i="13"/>
  <c r="Q421" i="13"/>
  <c r="P421" i="13"/>
  <c r="O421" i="13"/>
  <c r="N421" i="13"/>
  <c r="Y421" i="13" s="1"/>
  <c r="Z421" i="13" s="1"/>
  <c r="T420" i="13"/>
  <c r="Y420" i="13" s="1"/>
  <c r="N420" i="13"/>
  <c r="T419" i="13"/>
  <c r="N419" i="13"/>
  <c r="Y419" i="13" s="1"/>
  <c r="W418" i="13"/>
  <c r="T418" i="13"/>
  <c r="Y418" i="13" s="1"/>
  <c r="N418" i="13"/>
  <c r="T417" i="13"/>
  <c r="N417" i="13"/>
  <c r="W416" i="13"/>
  <c r="T416" i="13"/>
  <c r="Y416" i="13" s="1"/>
  <c r="N416" i="13"/>
  <c r="W415" i="13"/>
  <c r="T415" i="13"/>
  <c r="Y415" i="13" s="1"/>
  <c r="Q415" i="13"/>
  <c r="P415" i="13"/>
  <c r="O415" i="13"/>
  <c r="N415" i="13"/>
  <c r="T414" i="13"/>
  <c r="N414" i="13"/>
  <c r="Y413" i="13"/>
  <c r="W413" i="13"/>
  <c r="T413" i="13"/>
  <c r="N413" i="13"/>
  <c r="T412" i="13"/>
  <c r="N412" i="13"/>
  <c r="Y411" i="13"/>
  <c r="W411" i="13"/>
  <c r="T411" i="13"/>
  <c r="N411" i="13"/>
  <c r="T410" i="13"/>
  <c r="N410" i="13"/>
  <c r="T409" i="13"/>
  <c r="P409" i="13"/>
  <c r="Q409" i="13" s="1"/>
  <c r="O409" i="13"/>
  <c r="N409" i="13"/>
  <c r="Y408" i="13"/>
  <c r="W408" i="13"/>
  <c r="T408" i="13"/>
  <c r="N408" i="13"/>
  <c r="T407" i="13"/>
  <c r="N407" i="13"/>
  <c r="Y406" i="13"/>
  <c r="W406" i="13"/>
  <c r="T406" i="13"/>
  <c r="N406" i="13"/>
  <c r="T405" i="13"/>
  <c r="N405" i="13"/>
  <c r="W405" i="13" s="1"/>
  <c r="Y404" i="13"/>
  <c r="W404" i="13"/>
  <c r="T404" i="13"/>
  <c r="N404" i="13"/>
  <c r="T403" i="13"/>
  <c r="Y403" i="13" s="1"/>
  <c r="N403" i="13"/>
  <c r="Y402" i="13"/>
  <c r="T402" i="13"/>
  <c r="Q402" i="13"/>
  <c r="P402" i="13"/>
  <c r="O402" i="13"/>
  <c r="N402" i="13"/>
  <c r="W402" i="13" s="1"/>
  <c r="Y401" i="13"/>
  <c r="W401" i="13"/>
  <c r="T401" i="13"/>
  <c r="N401" i="13"/>
  <c r="Y400" i="13"/>
  <c r="W400" i="13"/>
  <c r="T400" i="13"/>
  <c r="N400" i="13"/>
  <c r="Y399" i="13"/>
  <c r="W399" i="13"/>
  <c r="T399" i="13"/>
  <c r="N399" i="13"/>
  <c r="Y398" i="13"/>
  <c r="W398" i="13"/>
  <c r="T398" i="13"/>
  <c r="N398" i="13"/>
  <c r="Y397" i="13"/>
  <c r="W397" i="13"/>
  <c r="T397" i="13"/>
  <c r="N397" i="13"/>
  <c r="T396" i="13"/>
  <c r="Q396" i="13"/>
  <c r="P396" i="13"/>
  <c r="O396" i="13"/>
  <c r="N396" i="13"/>
  <c r="T395" i="13"/>
  <c r="W395" i="13" s="1"/>
  <c r="Y395" i="13" s="1"/>
  <c r="N395" i="13"/>
  <c r="T394" i="13"/>
  <c r="Y394" i="13" s="1"/>
  <c r="N394" i="13"/>
  <c r="Y393" i="13"/>
  <c r="W393" i="13"/>
  <c r="T393" i="13"/>
  <c r="N393" i="13"/>
  <c r="W392" i="13"/>
  <c r="T392" i="13"/>
  <c r="Y392" i="13" s="1"/>
  <c r="P392" i="13"/>
  <c r="O392" i="13"/>
  <c r="Q392" i="13" s="1"/>
  <c r="N392" i="13"/>
  <c r="T391" i="13"/>
  <c r="W391" i="13" s="1"/>
  <c r="Y391" i="13" s="1"/>
  <c r="N391" i="13"/>
  <c r="T390" i="13"/>
  <c r="N390" i="13"/>
  <c r="T389" i="13"/>
  <c r="N389" i="13"/>
  <c r="Y388" i="13"/>
  <c r="T388" i="13"/>
  <c r="W388" i="13" s="1"/>
  <c r="N388" i="13"/>
  <c r="T387" i="13"/>
  <c r="N387" i="13"/>
  <c r="Y386" i="13"/>
  <c r="T386" i="13"/>
  <c r="P386" i="13"/>
  <c r="Q386" i="13" s="1"/>
  <c r="O386" i="13"/>
  <c r="N386" i="13"/>
  <c r="Y385" i="13"/>
  <c r="W385" i="13"/>
  <c r="T385" i="13"/>
  <c r="N385" i="13"/>
  <c r="T384" i="13"/>
  <c r="Y384" i="13" s="1"/>
  <c r="N384" i="13"/>
  <c r="Y383" i="13"/>
  <c r="W383" i="13"/>
  <c r="T383" i="13"/>
  <c r="N383" i="13"/>
  <c r="W382" i="13"/>
  <c r="T382" i="13"/>
  <c r="N382" i="13"/>
  <c r="Y381" i="13"/>
  <c r="W381" i="13"/>
  <c r="T381" i="13"/>
  <c r="N381" i="13"/>
  <c r="Y380" i="13"/>
  <c r="T380" i="13"/>
  <c r="W380" i="13" s="1"/>
  <c r="Q380" i="13"/>
  <c r="P380" i="13"/>
  <c r="O380" i="13"/>
  <c r="N380" i="13"/>
  <c r="Y379" i="13"/>
  <c r="W379" i="13"/>
  <c r="T379" i="13"/>
  <c r="N379" i="13"/>
  <c r="Y378" i="13"/>
  <c r="T378" i="13"/>
  <c r="W378" i="13" s="1"/>
  <c r="N378" i="13"/>
  <c r="T377" i="13"/>
  <c r="P377" i="13"/>
  <c r="O377" i="13"/>
  <c r="Q377" i="13" s="1"/>
  <c r="N377" i="13"/>
  <c r="Y377" i="13" s="1"/>
  <c r="Z377" i="13" s="1"/>
  <c r="Y376" i="13"/>
  <c r="W376" i="13"/>
  <c r="T376" i="13"/>
  <c r="N376" i="13"/>
  <c r="T375" i="13"/>
  <c r="Y375" i="13" s="1"/>
  <c r="N375" i="13"/>
  <c r="T374" i="13"/>
  <c r="Y374" i="13" s="1"/>
  <c r="N374" i="13"/>
  <c r="W374" i="13" s="1"/>
  <c r="T373" i="13"/>
  <c r="Y373" i="13" s="1"/>
  <c r="N373" i="13"/>
  <c r="T372" i="13"/>
  <c r="N372" i="13"/>
  <c r="T371" i="13"/>
  <c r="Y371" i="13" s="1"/>
  <c r="Q371" i="13"/>
  <c r="P371" i="13"/>
  <c r="O371" i="13"/>
  <c r="N371" i="13"/>
  <c r="T370" i="13"/>
  <c r="N370" i="13"/>
  <c r="W369" i="13"/>
  <c r="T369" i="13"/>
  <c r="Y369" i="13" s="1"/>
  <c r="N369" i="13"/>
  <c r="T368" i="13"/>
  <c r="N368" i="13"/>
  <c r="T367" i="13"/>
  <c r="Y367" i="13" s="1"/>
  <c r="N367" i="13"/>
  <c r="T366" i="13"/>
  <c r="Y366" i="13" s="1"/>
  <c r="P366" i="13"/>
  <c r="Q366" i="13" s="1"/>
  <c r="O366" i="13"/>
  <c r="N366" i="13"/>
  <c r="T365" i="13"/>
  <c r="Y365" i="13" s="1"/>
  <c r="N365" i="13"/>
  <c r="Y364" i="13"/>
  <c r="W364" i="13"/>
  <c r="T364" i="13"/>
  <c r="N364" i="13"/>
  <c r="T363" i="13"/>
  <c r="N363" i="13"/>
  <c r="Y362" i="13"/>
  <c r="W362" i="13"/>
  <c r="T362" i="13"/>
  <c r="N362" i="13"/>
  <c r="W361" i="13"/>
  <c r="T361" i="13"/>
  <c r="N361" i="13"/>
  <c r="T360" i="13"/>
  <c r="P360" i="13"/>
  <c r="O360" i="13"/>
  <c r="N360" i="13"/>
  <c r="Y360" i="13" s="1"/>
  <c r="Y359" i="13"/>
  <c r="T359" i="13"/>
  <c r="W359" i="13" s="1"/>
  <c r="N359" i="13"/>
  <c r="T358" i="13"/>
  <c r="N358" i="13"/>
  <c r="Y357" i="13"/>
  <c r="T357" i="13"/>
  <c r="W357" i="13" s="1"/>
  <c r="N357" i="13"/>
  <c r="T356" i="13"/>
  <c r="Y356" i="13" s="1"/>
  <c r="N356" i="13"/>
  <c r="W356" i="13" s="1"/>
  <c r="Y355" i="13"/>
  <c r="T355" i="13"/>
  <c r="W355" i="13" s="1"/>
  <c r="N355" i="13"/>
  <c r="Y354" i="13"/>
  <c r="T354" i="13"/>
  <c r="W354" i="13" s="1"/>
  <c r="N354" i="13"/>
  <c r="Y353" i="13"/>
  <c r="T353" i="13"/>
  <c r="W353" i="13" s="1"/>
  <c r="N353" i="13"/>
  <c r="Y352" i="13"/>
  <c r="T352" i="13"/>
  <c r="Q352" i="13"/>
  <c r="P352" i="13"/>
  <c r="O352" i="13"/>
  <c r="N352" i="13"/>
  <c r="W352" i="13" s="1"/>
  <c r="T351" i="13"/>
  <c r="W351" i="13" s="1"/>
  <c r="Y351" i="13" s="1"/>
  <c r="N351" i="13"/>
  <c r="T350" i="13"/>
  <c r="N350" i="13"/>
  <c r="Y349" i="13"/>
  <c r="W349" i="13"/>
  <c r="T349" i="13"/>
  <c r="N349" i="13"/>
  <c r="T348" i="13"/>
  <c r="N348" i="13"/>
  <c r="W347" i="13"/>
  <c r="T347" i="13"/>
  <c r="Y347" i="13" s="1"/>
  <c r="N347" i="13"/>
  <c r="T346" i="13"/>
  <c r="N346" i="13"/>
  <c r="T345" i="13"/>
  <c r="N345" i="13"/>
  <c r="W344" i="13"/>
  <c r="T344" i="13"/>
  <c r="Y344" i="13" s="1"/>
  <c r="P344" i="13"/>
  <c r="Q344" i="13" s="1"/>
  <c r="O344" i="13"/>
  <c r="N344" i="13"/>
  <c r="T343" i="13"/>
  <c r="W343" i="13" s="1"/>
  <c r="Y343" i="13" s="1"/>
  <c r="N343" i="13"/>
  <c r="Y342" i="13"/>
  <c r="T342" i="13"/>
  <c r="W342" i="13" s="1"/>
  <c r="N342" i="13"/>
  <c r="T341" i="13"/>
  <c r="Y341" i="13" s="1"/>
  <c r="N341" i="13"/>
  <c r="Y340" i="13"/>
  <c r="T340" i="13"/>
  <c r="W340" i="13" s="1"/>
  <c r="N340" i="13"/>
  <c r="Y339" i="13"/>
  <c r="T339" i="13"/>
  <c r="W339" i="13" s="1"/>
  <c r="N339" i="13"/>
  <c r="T338" i="13"/>
  <c r="Q338" i="13"/>
  <c r="P338" i="13"/>
  <c r="O338" i="13"/>
  <c r="N338" i="13"/>
  <c r="T337" i="13"/>
  <c r="N337" i="13"/>
  <c r="W337" i="13" s="1"/>
  <c r="Y337" i="13" s="1"/>
  <c r="T336" i="13"/>
  <c r="Y336" i="13" s="1"/>
  <c r="N336" i="13"/>
  <c r="T335" i="13"/>
  <c r="Y335" i="13" s="1"/>
  <c r="N335" i="13"/>
  <c r="W335" i="13" s="1"/>
  <c r="T334" i="13"/>
  <c r="Y334" i="13" s="1"/>
  <c r="N334" i="13"/>
  <c r="T333" i="13"/>
  <c r="Y333" i="13" s="1"/>
  <c r="N333" i="13"/>
  <c r="W333" i="13" s="1"/>
  <c r="Y332" i="13"/>
  <c r="T332" i="13"/>
  <c r="W332" i="13" s="1"/>
  <c r="N332" i="13"/>
  <c r="W331" i="13"/>
  <c r="T331" i="13"/>
  <c r="Y331" i="13" s="1"/>
  <c r="Q331" i="13"/>
  <c r="P331" i="13"/>
  <c r="O331" i="13"/>
  <c r="N331" i="13"/>
  <c r="T330" i="13"/>
  <c r="N330" i="13"/>
  <c r="T329" i="13"/>
  <c r="Y329" i="13" s="1"/>
  <c r="N329" i="13"/>
  <c r="T328" i="13"/>
  <c r="N328" i="13"/>
  <c r="T327" i="13"/>
  <c r="Y327" i="13" s="1"/>
  <c r="N327" i="13"/>
  <c r="W326" i="13"/>
  <c r="T326" i="13"/>
  <c r="Y326" i="13" s="1"/>
  <c r="P326" i="13"/>
  <c r="Q326" i="13" s="1"/>
  <c r="O326" i="13"/>
  <c r="N326" i="13"/>
  <c r="T325" i="13"/>
  <c r="Y325" i="13" s="1"/>
  <c r="N325" i="13"/>
  <c r="Y324" i="13"/>
  <c r="W324" i="13"/>
  <c r="T324" i="13"/>
  <c r="N324" i="13"/>
  <c r="T323" i="13"/>
  <c r="N323" i="13"/>
  <c r="W323" i="13" s="1"/>
  <c r="Y322" i="13"/>
  <c r="W322" i="13"/>
  <c r="T322" i="13"/>
  <c r="N322" i="13"/>
  <c r="T321" i="13"/>
  <c r="N321" i="13"/>
  <c r="Y320" i="13"/>
  <c r="T320" i="13"/>
  <c r="P320" i="13"/>
  <c r="Q320" i="13" s="1"/>
  <c r="O320" i="13"/>
  <c r="N320" i="13"/>
  <c r="W320" i="13" s="1"/>
  <c r="Y319" i="13"/>
  <c r="T319" i="13"/>
  <c r="W319" i="13" s="1"/>
  <c r="N319" i="13"/>
  <c r="Y318" i="13"/>
  <c r="T318" i="13"/>
  <c r="W318" i="13" s="1"/>
  <c r="N318" i="13"/>
  <c r="Y317" i="13"/>
  <c r="T317" i="13"/>
  <c r="W317" i="13" s="1"/>
  <c r="N317" i="13"/>
  <c r="Y316" i="13"/>
  <c r="W316" i="13"/>
  <c r="T316" i="13"/>
  <c r="N316" i="13"/>
  <c r="T315" i="13"/>
  <c r="P315" i="13"/>
  <c r="Q315" i="13" s="1"/>
  <c r="O315" i="13"/>
  <c r="N315" i="13"/>
  <c r="T314" i="13"/>
  <c r="N314" i="13"/>
  <c r="W314" i="13" s="1"/>
  <c r="T313" i="13"/>
  <c r="Y313" i="13" s="1"/>
  <c r="N313" i="13"/>
  <c r="T312" i="13"/>
  <c r="Y312" i="13" s="1"/>
  <c r="N312" i="13"/>
  <c r="W312" i="13" s="1"/>
  <c r="T311" i="13"/>
  <c r="Y311" i="13" s="1"/>
  <c r="N311" i="13"/>
  <c r="T310" i="13"/>
  <c r="N310" i="13"/>
  <c r="W310" i="13" s="1"/>
  <c r="T309" i="13"/>
  <c r="P309" i="13"/>
  <c r="O309" i="13"/>
  <c r="Q309" i="13" s="1"/>
  <c r="N309" i="13"/>
  <c r="W309" i="13" s="1"/>
  <c r="Y308" i="13"/>
  <c r="W308" i="13"/>
  <c r="T308" i="13"/>
  <c r="N308" i="13"/>
  <c r="T307" i="13"/>
  <c r="N307" i="13"/>
  <c r="W306" i="13"/>
  <c r="T306" i="13"/>
  <c r="Y306" i="13" s="1"/>
  <c r="N306" i="13"/>
  <c r="T305" i="13"/>
  <c r="Y305" i="13" s="1"/>
  <c r="P305" i="13"/>
  <c r="O305" i="13" s="1"/>
  <c r="Q305" i="13" s="1"/>
  <c r="N305" i="13"/>
  <c r="W304" i="13"/>
  <c r="Y304" i="13" s="1"/>
  <c r="T304" i="13"/>
  <c r="N304" i="13"/>
  <c r="Y303" i="13"/>
  <c r="W303" i="13"/>
  <c r="T303" i="13"/>
  <c r="N303" i="13"/>
  <c r="W302" i="13"/>
  <c r="T302" i="13"/>
  <c r="Y302" i="13" s="1"/>
  <c r="N302" i="13"/>
  <c r="Y301" i="13"/>
  <c r="W301" i="13"/>
  <c r="T301" i="13"/>
  <c r="N301" i="13"/>
  <c r="T300" i="13"/>
  <c r="Y300" i="13" s="1"/>
  <c r="N300" i="13"/>
  <c r="T299" i="13"/>
  <c r="P299" i="13"/>
  <c r="Q299" i="13" s="1"/>
  <c r="O299" i="13"/>
  <c r="N299" i="13"/>
  <c r="W299" i="13" s="1"/>
  <c r="Y298" i="13"/>
  <c r="T298" i="13"/>
  <c r="W298" i="13" s="1"/>
  <c r="N298" i="13"/>
  <c r="T297" i="13"/>
  <c r="Y297" i="13" s="1"/>
  <c r="N297" i="13"/>
  <c r="Y296" i="13"/>
  <c r="T296" i="13"/>
  <c r="W296" i="13" s="1"/>
  <c r="N296" i="13"/>
  <c r="T295" i="13"/>
  <c r="Y295" i="13" s="1"/>
  <c r="Z295" i="13" s="1"/>
  <c r="P295" i="13"/>
  <c r="Q295" i="13" s="1"/>
  <c r="O295" i="13"/>
  <c r="N295" i="13"/>
  <c r="T294" i="13"/>
  <c r="Y294" i="13" s="1"/>
  <c r="N294" i="13"/>
  <c r="T293" i="13"/>
  <c r="N293" i="13"/>
  <c r="W293" i="13" s="1"/>
  <c r="Y292" i="13"/>
  <c r="W292" i="13"/>
  <c r="T292" i="13"/>
  <c r="N292" i="13"/>
  <c r="T291" i="13"/>
  <c r="N291" i="13"/>
  <c r="W291" i="13" s="1"/>
  <c r="Y290" i="13"/>
  <c r="T290" i="13"/>
  <c r="P290" i="13"/>
  <c r="O290" i="13"/>
  <c r="Q290" i="13" s="1"/>
  <c r="N290" i="13"/>
  <c r="W290" i="13" s="1"/>
  <c r="W289" i="13"/>
  <c r="Y289" i="13" s="1"/>
  <c r="T289" i="13"/>
  <c r="N289" i="13"/>
  <c r="T288" i="13"/>
  <c r="N288" i="13"/>
  <c r="T287" i="13"/>
  <c r="W287" i="13" s="1"/>
  <c r="N287" i="13"/>
  <c r="T286" i="13"/>
  <c r="N286" i="13"/>
  <c r="T285" i="13"/>
  <c r="Y285" i="13" s="1"/>
  <c r="N285" i="13"/>
  <c r="T284" i="13"/>
  <c r="N284" i="13"/>
  <c r="Y283" i="13"/>
  <c r="W283" i="13"/>
  <c r="T283" i="13"/>
  <c r="N283" i="13"/>
  <c r="T282" i="13"/>
  <c r="Y282" i="13" s="1"/>
  <c r="Q282" i="13"/>
  <c r="P282" i="13"/>
  <c r="O282" i="13"/>
  <c r="N282" i="13"/>
  <c r="T281" i="13"/>
  <c r="W281" i="13" s="1"/>
  <c r="Y281" i="13" s="1"/>
  <c r="N281" i="13"/>
  <c r="Y280" i="13"/>
  <c r="W280" i="13"/>
  <c r="T280" i="13"/>
  <c r="N280" i="13"/>
  <c r="T279" i="13"/>
  <c r="N279" i="13"/>
  <c r="Y278" i="13"/>
  <c r="W278" i="13"/>
  <c r="T278" i="13"/>
  <c r="N278" i="13"/>
  <c r="W277" i="13"/>
  <c r="T277" i="13"/>
  <c r="N277" i="13"/>
  <c r="Y276" i="13"/>
  <c r="T276" i="13"/>
  <c r="Q276" i="13"/>
  <c r="P276" i="13"/>
  <c r="O276" i="13"/>
  <c r="N276" i="13"/>
  <c r="W276" i="13" s="1"/>
  <c r="T275" i="13"/>
  <c r="W275" i="13" s="1"/>
  <c r="Y275" i="13" s="1"/>
  <c r="N275" i="13"/>
  <c r="W274" i="13"/>
  <c r="T274" i="13"/>
  <c r="Y274" i="13" s="1"/>
  <c r="N274" i="13"/>
  <c r="Y273" i="13"/>
  <c r="T273" i="13"/>
  <c r="W273" i="13" s="1"/>
  <c r="N273" i="13"/>
  <c r="Y272" i="13"/>
  <c r="X272" i="13"/>
  <c r="W272" i="13"/>
  <c r="T272" i="13"/>
  <c r="P272" i="13"/>
  <c r="Q272" i="13" s="1"/>
  <c r="O272" i="13"/>
  <c r="N272" i="13"/>
  <c r="T271" i="13"/>
  <c r="Y271" i="13" s="1"/>
  <c r="N271" i="13"/>
  <c r="T270" i="13"/>
  <c r="Y270" i="13" s="1"/>
  <c r="N270" i="13"/>
  <c r="W270" i="13" s="1"/>
  <c r="T269" i="13"/>
  <c r="Y269" i="13" s="1"/>
  <c r="N269" i="13"/>
  <c r="W268" i="13"/>
  <c r="T268" i="13"/>
  <c r="Y268" i="13" s="1"/>
  <c r="Q268" i="13"/>
  <c r="P268" i="13"/>
  <c r="O268" i="13"/>
  <c r="N268" i="13"/>
  <c r="T267" i="13"/>
  <c r="N267" i="13"/>
  <c r="Y266" i="13"/>
  <c r="W266" i="13"/>
  <c r="T266" i="13"/>
  <c r="N266" i="13"/>
  <c r="T265" i="13"/>
  <c r="N265" i="13"/>
  <c r="T264" i="13"/>
  <c r="W264" i="13" s="1"/>
  <c r="N264" i="13"/>
  <c r="T263" i="13"/>
  <c r="N263" i="13"/>
  <c r="T262" i="13"/>
  <c r="Y262" i="13" s="1"/>
  <c r="N262" i="13"/>
  <c r="W261" i="13"/>
  <c r="T261" i="13"/>
  <c r="Y261" i="13" s="1"/>
  <c r="P261" i="13"/>
  <c r="Q261" i="13" s="1"/>
  <c r="O261" i="13"/>
  <c r="N261" i="13"/>
  <c r="T260" i="13"/>
  <c r="W260" i="13" s="1"/>
  <c r="Y260" i="13" s="1"/>
  <c r="N260" i="13"/>
  <c r="Y259" i="13"/>
  <c r="W259" i="13"/>
  <c r="T259" i="13"/>
  <c r="N259" i="13"/>
  <c r="T258" i="13"/>
  <c r="N258" i="13"/>
  <c r="Y257" i="13"/>
  <c r="W257" i="13"/>
  <c r="T257" i="13"/>
  <c r="N257" i="13"/>
  <c r="T256" i="13"/>
  <c r="N256" i="13"/>
  <c r="Y255" i="13"/>
  <c r="T255" i="13"/>
  <c r="P255" i="13"/>
  <c r="Q255" i="13" s="1"/>
  <c r="O255" i="13"/>
  <c r="N255" i="13"/>
  <c r="W255" i="13" s="1"/>
  <c r="T254" i="13"/>
  <c r="W254" i="13" s="1"/>
  <c r="Y254" i="13" s="1"/>
  <c r="N254" i="13"/>
  <c r="Y253" i="13"/>
  <c r="T253" i="13"/>
  <c r="W253" i="13" s="1"/>
  <c r="N253" i="13"/>
  <c r="Y252" i="13"/>
  <c r="T252" i="13"/>
  <c r="W252" i="13" s="1"/>
  <c r="N252" i="13"/>
  <c r="Y251" i="13"/>
  <c r="W251" i="13"/>
  <c r="T251" i="13"/>
  <c r="N251" i="13"/>
  <c r="Y250" i="13"/>
  <c r="T250" i="13"/>
  <c r="W250" i="13" s="1"/>
  <c r="N250" i="13"/>
  <c r="Y249" i="13"/>
  <c r="T249" i="13"/>
  <c r="W249" i="13" s="1"/>
  <c r="X249" i="13" s="1"/>
  <c r="P249" i="13"/>
  <c r="Q249" i="13" s="1"/>
  <c r="O249" i="13"/>
  <c r="N249" i="13"/>
  <c r="Y248" i="13"/>
  <c r="W248" i="13"/>
  <c r="T248" i="13"/>
  <c r="N248" i="13"/>
  <c r="T247" i="13"/>
  <c r="N247" i="13"/>
  <c r="W247" i="13" s="1"/>
  <c r="T246" i="13"/>
  <c r="W246" i="13" s="1"/>
  <c r="N246" i="13"/>
  <c r="W245" i="13"/>
  <c r="T245" i="13"/>
  <c r="Y245" i="13" s="1"/>
  <c r="P245" i="13"/>
  <c r="Q245" i="13" s="1"/>
  <c r="O245" i="13"/>
  <c r="N245" i="13"/>
  <c r="T244" i="13"/>
  <c r="N244" i="13"/>
  <c r="Y243" i="13"/>
  <c r="T243" i="13"/>
  <c r="W243" i="13" s="1"/>
  <c r="N243" i="13"/>
  <c r="T242" i="13"/>
  <c r="N242" i="13"/>
  <c r="Y241" i="13"/>
  <c r="W241" i="13"/>
  <c r="T241" i="13"/>
  <c r="N241" i="13"/>
  <c r="T240" i="13"/>
  <c r="N240" i="13"/>
  <c r="Y239" i="13"/>
  <c r="T239" i="13"/>
  <c r="P239" i="13"/>
  <c r="O239" i="13"/>
  <c r="N239" i="13"/>
  <c r="Y238" i="13"/>
  <c r="W238" i="13"/>
  <c r="T238" i="13"/>
  <c r="N238" i="13"/>
  <c r="T237" i="13"/>
  <c r="N237" i="13"/>
  <c r="T236" i="13"/>
  <c r="N236" i="13"/>
  <c r="W236" i="13" s="1"/>
  <c r="Y235" i="13"/>
  <c r="T235" i="13"/>
  <c r="W235" i="13" s="1"/>
  <c r="N235" i="13"/>
  <c r="T234" i="13"/>
  <c r="N234" i="13"/>
  <c r="Y234" i="13" s="1"/>
  <c r="Y233" i="13"/>
  <c r="T233" i="13"/>
  <c r="W233" i="13" s="1"/>
  <c r="N233" i="13"/>
  <c r="T232" i="13"/>
  <c r="N232" i="13"/>
  <c r="Y232" i="13" s="1"/>
  <c r="Y231" i="13"/>
  <c r="T231" i="13"/>
  <c r="W231" i="13" s="1"/>
  <c r="N231" i="13"/>
  <c r="T230" i="13"/>
  <c r="Y230" i="13" s="1"/>
  <c r="Q230" i="13"/>
  <c r="P230" i="13"/>
  <c r="O230" i="13"/>
  <c r="N230" i="13"/>
  <c r="T229" i="13"/>
  <c r="Y229" i="13" s="1"/>
  <c r="N229" i="13"/>
  <c r="Y228" i="13"/>
  <c r="W228" i="13"/>
  <c r="T228" i="13"/>
  <c r="N228" i="13"/>
  <c r="T227" i="13"/>
  <c r="N227" i="13"/>
  <c r="Y226" i="13"/>
  <c r="W226" i="13"/>
  <c r="T226" i="13"/>
  <c r="N226" i="13"/>
  <c r="T225" i="13"/>
  <c r="N225" i="13"/>
  <c r="T224" i="13"/>
  <c r="Y224" i="13" s="1"/>
  <c r="N224" i="13"/>
  <c r="T223" i="13"/>
  <c r="Y223" i="13" s="1"/>
  <c r="P223" i="13"/>
  <c r="O223" i="13"/>
  <c r="Q223" i="13" s="1"/>
  <c r="N223" i="13"/>
  <c r="T222" i="13"/>
  <c r="W222" i="13" s="1"/>
  <c r="Y222" i="13" s="1"/>
  <c r="N222" i="13"/>
  <c r="T221" i="13"/>
  <c r="Y221" i="13" s="1"/>
  <c r="N221" i="13"/>
  <c r="W220" i="13"/>
  <c r="T220" i="13"/>
  <c r="N220" i="13"/>
  <c r="T219" i="13"/>
  <c r="Y219" i="13" s="1"/>
  <c r="N219" i="13"/>
  <c r="W218" i="13"/>
  <c r="T218" i="13"/>
  <c r="Y218" i="13" s="1"/>
  <c r="N218" i="13"/>
  <c r="W217" i="13"/>
  <c r="T217" i="13"/>
  <c r="Q217" i="13"/>
  <c r="N217" i="13"/>
  <c r="Y217" i="13" s="1"/>
  <c r="T216" i="13"/>
  <c r="W216" i="13" s="1"/>
  <c r="N216" i="13"/>
  <c r="T215" i="13"/>
  <c r="N215" i="13"/>
  <c r="Y215" i="13" s="1"/>
  <c r="Y214" i="13"/>
  <c r="T214" i="13"/>
  <c r="W214" i="13" s="1"/>
  <c r="N214" i="13"/>
  <c r="T213" i="13"/>
  <c r="N213" i="13"/>
  <c r="W213" i="13" s="1"/>
  <c r="Y213" i="13" s="1"/>
  <c r="Y212" i="13"/>
  <c r="T212" i="13"/>
  <c r="W212" i="13" s="1"/>
  <c r="N212" i="13"/>
  <c r="T211" i="13"/>
  <c r="N211" i="13"/>
  <c r="W211" i="13" s="1"/>
  <c r="Y210" i="13"/>
  <c r="T210" i="13"/>
  <c r="W210" i="13" s="1"/>
  <c r="N210" i="13"/>
  <c r="T209" i="13"/>
  <c r="N209" i="13"/>
  <c r="Y209" i="13" s="1"/>
  <c r="T208" i="13"/>
  <c r="Y208" i="13" s="1"/>
  <c r="P208" i="13"/>
  <c r="O208" i="13"/>
  <c r="Q208" i="13" s="1"/>
  <c r="N208" i="13"/>
  <c r="T207" i="13"/>
  <c r="W207" i="13" s="1"/>
  <c r="Y207" i="13" s="1"/>
  <c r="N207" i="13"/>
  <c r="T206" i="13"/>
  <c r="N206" i="13"/>
  <c r="Y206" i="13" s="1"/>
  <c r="Y205" i="13"/>
  <c r="T205" i="13"/>
  <c r="W205" i="13" s="1"/>
  <c r="N205" i="13"/>
  <c r="T204" i="13"/>
  <c r="W204" i="13" s="1"/>
  <c r="N204" i="13"/>
  <c r="Y203" i="13"/>
  <c r="W203" i="13"/>
  <c r="T203" i="13"/>
  <c r="N203" i="13"/>
  <c r="W202" i="13"/>
  <c r="T202" i="13"/>
  <c r="Y202" i="13" s="1"/>
  <c r="Q202" i="13"/>
  <c r="P202" i="13"/>
  <c r="O202" i="13"/>
  <c r="N202" i="13"/>
  <c r="T201" i="13"/>
  <c r="W201" i="13" s="1"/>
  <c r="N201" i="13"/>
  <c r="Y200" i="13"/>
  <c r="W200" i="13"/>
  <c r="T200" i="13"/>
  <c r="N200" i="13"/>
  <c r="T199" i="13"/>
  <c r="W199" i="13" s="1"/>
  <c r="N199" i="13"/>
  <c r="Y198" i="13"/>
  <c r="W198" i="13"/>
  <c r="T198" i="13"/>
  <c r="N198" i="13"/>
  <c r="T197" i="13"/>
  <c r="W197" i="13" s="1"/>
  <c r="N197" i="13"/>
  <c r="Y196" i="13"/>
  <c r="W196" i="13"/>
  <c r="T196" i="13"/>
  <c r="N196" i="13"/>
  <c r="T195" i="13"/>
  <c r="Y195" i="13" s="1"/>
  <c r="Q195" i="13"/>
  <c r="P195" i="13"/>
  <c r="O195" i="13"/>
  <c r="N195" i="13"/>
  <c r="T194" i="13"/>
  <c r="Y194" i="13" s="1"/>
  <c r="Z192" i="13" s="1"/>
  <c r="N194" i="13"/>
  <c r="W194" i="13" s="1"/>
  <c r="Y193" i="13"/>
  <c r="T193" i="13"/>
  <c r="W193" i="13" s="1"/>
  <c r="N193" i="13"/>
  <c r="T192" i="13"/>
  <c r="W192" i="13" s="1"/>
  <c r="X192" i="13" s="1"/>
  <c r="Q192" i="13"/>
  <c r="P192" i="13"/>
  <c r="O192" i="13"/>
  <c r="N192" i="13"/>
  <c r="T191" i="13"/>
  <c r="Y191" i="13" s="1"/>
  <c r="Z190" i="13" s="1"/>
  <c r="N191" i="13"/>
  <c r="T190" i="13"/>
  <c r="W190" i="13" s="1"/>
  <c r="P190" i="13"/>
  <c r="Q190" i="13" s="1"/>
  <c r="O190" i="13"/>
  <c r="N190" i="13"/>
  <c r="T189" i="13"/>
  <c r="W189" i="13" s="1"/>
  <c r="Y189" i="13" s="1"/>
  <c r="N189" i="13"/>
  <c r="T188" i="13"/>
  <c r="Y188" i="13" s="1"/>
  <c r="N188" i="13"/>
  <c r="Y187" i="13"/>
  <c r="N187" i="13"/>
  <c r="W187" i="13" s="1"/>
  <c r="N186" i="13"/>
  <c r="Y186" i="13" s="1"/>
  <c r="Y185" i="13"/>
  <c r="W185" i="13"/>
  <c r="N185" i="13"/>
  <c r="T184" i="13"/>
  <c r="Y184" i="13" s="1"/>
  <c r="N184" i="13"/>
  <c r="T183" i="13"/>
  <c r="Y183" i="13" s="1"/>
  <c r="N183" i="13"/>
  <c r="T182" i="13"/>
  <c r="Y182" i="13" s="1"/>
  <c r="Z182" i="13" s="1"/>
  <c r="P182" i="13"/>
  <c r="Q182" i="13" s="1"/>
  <c r="O182" i="13"/>
  <c r="N182" i="13"/>
  <c r="T181" i="13"/>
  <c r="W181" i="13" s="1"/>
  <c r="Y181" i="13" s="1"/>
  <c r="N181" i="13"/>
  <c r="Y180" i="13"/>
  <c r="W180" i="13"/>
  <c r="T180" i="13"/>
  <c r="N180" i="13"/>
  <c r="T179" i="13"/>
  <c r="Y179" i="13" s="1"/>
  <c r="N179" i="13"/>
  <c r="Y178" i="13"/>
  <c r="W178" i="13"/>
  <c r="T178" i="13"/>
  <c r="N178" i="13"/>
  <c r="T177" i="13"/>
  <c r="Y177" i="13" s="1"/>
  <c r="N177" i="13"/>
  <c r="T176" i="13"/>
  <c r="W176" i="13" s="1"/>
  <c r="P176" i="13"/>
  <c r="Q176" i="13" s="1"/>
  <c r="O176" i="13"/>
  <c r="N176" i="13"/>
  <c r="Y176" i="13" s="1"/>
  <c r="Y175" i="13"/>
  <c r="W175" i="13"/>
  <c r="T175" i="13"/>
  <c r="N175" i="13"/>
  <c r="T174" i="13"/>
  <c r="W174" i="13" s="1"/>
  <c r="N174" i="13"/>
  <c r="Y173" i="13"/>
  <c r="W173" i="13"/>
  <c r="T173" i="13"/>
  <c r="N173" i="13"/>
  <c r="T172" i="13"/>
  <c r="Y172" i="13" s="1"/>
  <c r="N172" i="13"/>
  <c r="Y171" i="13"/>
  <c r="W171" i="13"/>
  <c r="T171" i="13"/>
  <c r="N171" i="13"/>
  <c r="T170" i="13"/>
  <c r="W170" i="13" s="1"/>
  <c r="Q170" i="13"/>
  <c r="P170" i="13"/>
  <c r="O170" i="13"/>
  <c r="N170" i="13"/>
  <c r="T169" i="13"/>
  <c r="Y169" i="13" s="1"/>
  <c r="N169" i="13"/>
  <c r="Y168" i="13"/>
  <c r="T168" i="13"/>
  <c r="W168" i="13" s="1"/>
  <c r="N168" i="13"/>
  <c r="T167" i="13"/>
  <c r="W167" i="13" s="1"/>
  <c r="N167" i="13"/>
  <c r="T166" i="13"/>
  <c r="Y166" i="13" s="1"/>
  <c r="P166" i="13"/>
  <c r="Q166" i="13" s="1"/>
  <c r="O166" i="13"/>
  <c r="N166" i="13"/>
  <c r="T165" i="13"/>
  <c r="Y165" i="13" s="1"/>
  <c r="N165" i="13"/>
  <c r="T164" i="13"/>
  <c r="P164" i="13"/>
  <c r="Q164" i="13" s="1"/>
  <c r="O164" i="13"/>
  <c r="N164" i="13"/>
  <c r="Y164" i="13" s="1"/>
  <c r="Y163" i="13"/>
  <c r="W163" i="13"/>
  <c r="T163" i="13"/>
  <c r="N163" i="13"/>
  <c r="T162" i="13"/>
  <c r="Y162" i="13" s="1"/>
  <c r="N162" i="13"/>
  <c r="Y161" i="13"/>
  <c r="T161" i="13"/>
  <c r="W161" i="13" s="1"/>
  <c r="P161" i="13"/>
  <c r="Q161" i="13" s="1"/>
  <c r="O161" i="13"/>
  <c r="N161" i="13"/>
  <c r="Y160" i="13"/>
  <c r="W160" i="13"/>
  <c r="T160" i="13"/>
  <c r="N160" i="13"/>
  <c r="T159" i="13"/>
  <c r="W159" i="13" s="1"/>
  <c r="N159" i="13"/>
  <c r="Y158" i="13"/>
  <c r="W158" i="13"/>
  <c r="T158" i="13"/>
  <c r="N158" i="13"/>
  <c r="T157" i="13"/>
  <c r="W157" i="13" s="1"/>
  <c r="X157" i="13" s="1"/>
  <c r="Q157" i="13"/>
  <c r="P157" i="13"/>
  <c r="O157" i="13"/>
  <c r="N157" i="13"/>
  <c r="T156" i="13"/>
  <c r="Y156" i="13" s="1"/>
  <c r="N156" i="13"/>
  <c r="T155" i="13"/>
  <c r="Y155" i="13" s="1"/>
  <c r="Z155" i="13" s="1"/>
  <c r="Q155" i="13"/>
  <c r="N155" i="13"/>
  <c r="Y154" i="13"/>
  <c r="W154" i="13"/>
  <c r="T154" i="13"/>
  <c r="N154" i="13"/>
  <c r="T153" i="13"/>
  <c r="W153" i="13" s="1"/>
  <c r="N153" i="13"/>
  <c r="Y152" i="13"/>
  <c r="W152" i="13"/>
  <c r="T152" i="13"/>
  <c r="N152" i="13"/>
  <c r="T151" i="13"/>
  <c r="Y151" i="13" s="1"/>
  <c r="N151" i="13"/>
  <c r="Y150" i="13"/>
  <c r="W150" i="13"/>
  <c r="T150" i="13"/>
  <c r="N150" i="13"/>
  <c r="T149" i="13"/>
  <c r="Y149" i="13" s="1"/>
  <c r="N149" i="13"/>
  <c r="Y148" i="13"/>
  <c r="W148" i="13"/>
  <c r="T148" i="13"/>
  <c r="N148" i="13"/>
  <c r="T147" i="13"/>
  <c r="Y147" i="13" s="1"/>
  <c r="Q147" i="13"/>
  <c r="P147" i="13"/>
  <c r="O147" i="13"/>
  <c r="N147" i="13"/>
  <c r="T146" i="13"/>
  <c r="Y146" i="13" s="1"/>
  <c r="N146" i="13"/>
  <c r="Y145" i="13"/>
  <c r="T145" i="13"/>
  <c r="W145" i="13" s="1"/>
  <c r="N145" i="13"/>
  <c r="T144" i="13"/>
  <c r="Y144" i="13" s="1"/>
  <c r="N144" i="13"/>
  <c r="T143" i="13"/>
  <c r="Y143" i="13" s="1"/>
  <c r="P143" i="13"/>
  <c r="Q143" i="13" s="1"/>
  <c r="O143" i="13"/>
  <c r="N143" i="13"/>
  <c r="T142" i="13"/>
  <c r="Y142" i="13" s="1"/>
  <c r="N142" i="13"/>
  <c r="T141" i="13"/>
  <c r="Y141" i="13" s="1"/>
  <c r="N141" i="13"/>
  <c r="T140" i="13"/>
  <c r="Y140" i="13" s="1"/>
  <c r="N140" i="13"/>
  <c r="Y139" i="13"/>
  <c r="T139" i="13"/>
  <c r="P139" i="13"/>
  <c r="Q139" i="13" s="1"/>
  <c r="O139" i="13"/>
  <c r="N139" i="13"/>
  <c r="W139" i="13" s="1"/>
  <c r="Y138" i="13"/>
  <c r="W138" i="13"/>
  <c r="T138" i="13"/>
  <c r="N138" i="13"/>
  <c r="T137" i="13"/>
  <c r="Y137" i="13" s="1"/>
  <c r="N137" i="13"/>
  <c r="Y136" i="13"/>
  <c r="W136" i="13"/>
  <c r="T136" i="13"/>
  <c r="N136" i="13"/>
  <c r="T135" i="13"/>
  <c r="Y135" i="13" s="1"/>
  <c r="N135" i="13"/>
  <c r="Y134" i="13"/>
  <c r="W134" i="13"/>
  <c r="T134" i="13"/>
  <c r="N134" i="13"/>
  <c r="T133" i="13"/>
  <c r="Y133" i="13" s="1"/>
  <c r="N133" i="13"/>
  <c r="Y132" i="13"/>
  <c r="W132" i="13"/>
  <c r="T132" i="13"/>
  <c r="N132" i="13"/>
  <c r="T131" i="13"/>
  <c r="Y131" i="13" s="1"/>
  <c r="N131" i="13"/>
  <c r="Y130" i="13"/>
  <c r="T130" i="13"/>
  <c r="W130" i="13" s="1"/>
  <c r="P130" i="13"/>
  <c r="Q130" i="13" s="1"/>
  <c r="O130" i="13"/>
  <c r="N130" i="13"/>
  <c r="Y129" i="13"/>
  <c r="W129" i="13"/>
  <c r="T129" i="13"/>
  <c r="N129" i="13"/>
  <c r="T128" i="13"/>
  <c r="Y128" i="13" s="1"/>
  <c r="N128" i="13"/>
  <c r="Y127" i="13"/>
  <c r="W127" i="13"/>
  <c r="T127" i="13"/>
  <c r="N127" i="13"/>
  <c r="T126" i="13"/>
  <c r="Y126" i="13" s="1"/>
  <c r="N126" i="13"/>
  <c r="Y125" i="13"/>
  <c r="W125" i="13"/>
  <c r="T125" i="13"/>
  <c r="N125" i="13"/>
  <c r="T124" i="13"/>
  <c r="W124" i="13" s="1"/>
  <c r="N124" i="13"/>
  <c r="Y123" i="13"/>
  <c r="W123" i="13"/>
  <c r="T123" i="13"/>
  <c r="N123" i="13"/>
  <c r="T122" i="13"/>
  <c r="Y122" i="13" s="1"/>
  <c r="N122" i="13"/>
  <c r="Y121" i="13"/>
  <c r="W121" i="13"/>
  <c r="T121" i="13"/>
  <c r="N121" i="13"/>
  <c r="T120" i="13"/>
  <c r="W120" i="13" s="1"/>
  <c r="N120" i="13"/>
  <c r="T119" i="13"/>
  <c r="W119" i="13" s="1"/>
  <c r="P119" i="13"/>
  <c r="Q119" i="13" s="1"/>
  <c r="O119" i="13"/>
  <c r="N119" i="13"/>
  <c r="Y119" i="13" s="1"/>
  <c r="Y118" i="13"/>
  <c r="T118" i="13"/>
  <c r="W118" i="13" s="1"/>
  <c r="N118" i="13"/>
  <c r="T117" i="13"/>
  <c r="W117" i="13" s="1"/>
  <c r="N117" i="13"/>
  <c r="Y116" i="13"/>
  <c r="T116" i="13"/>
  <c r="W116" i="13" s="1"/>
  <c r="N116" i="13"/>
  <c r="T115" i="13"/>
  <c r="Y115" i="13" s="1"/>
  <c r="N115" i="13"/>
  <c r="Y114" i="13"/>
  <c r="T114" i="13"/>
  <c r="W114" i="13" s="1"/>
  <c r="N114" i="13"/>
  <c r="T113" i="13"/>
  <c r="W113" i="13" s="1"/>
  <c r="N113" i="13"/>
  <c r="T112" i="13"/>
  <c r="Y112" i="13" s="1"/>
  <c r="P112" i="13"/>
  <c r="Q112" i="13" s="1"/>
  <c r="O112" i="13"/>
  <c r="N112" i="13"/>
  <c r="T111" i="13"/>
  <c r="Y111" i="13" s="1"/>
  <c r="N111" i="13"/>
  <c r="T110" i="13"/>
  <c r="Y110" i="13" s="1"/>
  <c r="N110" i="13"/>
  <c r="T109" i="13"/>
  <c r="Y109" i="13" s="1"/>
  <c r="N109" i="13"/>
  <c r="T108" i="13"/>
  <c r="Y108" i="13" s="1"/>
  <c r="N108" i="13"/>
  <c r="T107" i="13"/>
  <c r="Y107" i="13" s="1"/>
  <c r="N107" i="13"/>
  <c r="T106" i="13"/>
  <c r="Y106" i="13" s="1"/>
  <c r="N106" i="13"/>
  <c r="T105" i="13"/>
  <c r="Y105" i="13" s="1"/>
  <c r="P105" i="13"/>
  <c r="Q105" i="13" s="1"/>
  <c r="O105" i="13"/>
  <c r="N105" i="13"/>
  <c r="T104" i="13"/>
  <c r="Y104" i="13" s="1"/>
  <c r="N104" i="13"/>
  <c r="Y103" i="13"/>
  <c r="W103" i="13"/>
  <c r="T103" i="13"/>
  <c r="N103" i="13"/>
  <c r="T102" i="13"/>
  <c r="Y102" i="13" s="1"/>
  <c r="Q102" i="13"/>
  <c r="P102" i="13"/>
  <c r="O102" i="13"/>
  <c r="N102" i="13"/>
  <c r="T101" i="13"/>
  <c r="W101" i="13" s="1"/>
  <c r="N101" i="13"/>
  <c r="W100" i="13"/>
  <c r="Y100" i="13" s="1"/>
  <c r="T100" i="13"/>
  <c r="N100" i="13"/>
  <c r="T99" i="13"/>
  <c r="Y99" i="13" s="1"/>
  <c r="N99" i="13"/>
  <c r="Y98" i="13"/>
  <c r="W98" i="13"/>
  <c r="T98" i="13"/>
  <c r="N98" i="13"/>
  <c r="T97" i="13"/>
  <c r="Y97" i="13" s="1"/>
  <c r="N97" i="13"/>
  <c r="Y96" i="13"/>
  <c r="W96" i="13"/>
  <c r="T96" i="13"/>
  <c r="N96" i="13"/>
  <c r="T95" i="13"/>
  <c r="Y95" i="13" s="1"/>
  <c r="N95" i="13"/>
  <c r="Y94" i="13"/>
  <c r="W94" i="13"/>
  <c r="T94" i="13"/>
  <c r="N94" i="13"/>
  <c r="T93" i="13"/>
  <c r="Y93" i="13" s="1"/>
  <c r="N93" i="13"/>
  <c r="Y92" i="13"/>
  <c r="W92" i="13"/>
  <c r="T92" i="13"/>
  <c r="N92" i="13"/>
  <c r="T91" i="13"/>
  <c r="W91" i="13" s="1"/>
  <c r="P91" i="13"/>
  <c r="O91" i="13" s="1"/>
  <c r="Q91" i="13" s="1"/>
  <c r="N91" i="13"/>
  <c r="T90" i="13"/>
  <c r="W90" i="13" s="1"/>
  <c r="Y90" i="13" s="1"/>
  <c r="N90" i="13"/>
  <c r="Y89" i="13"/>
  <c r="W89" i="13"/>
  <c r="T89" i="13"/>
  <c r="N89" i="13"/>
  <c r="T88" i="13"/>
  <c r="Y88" i="13" s="1"/>
  <c r="N88" i="13"/>
  <c r="Y87" i="13"/>
  <c r="W87" i="13"/>
  <c r="T87" i="13"/>
  <c r="N87" i="13"/>
  <c r="T86" i="13"/>
  <c r="Y86" i="13" s="1"/>
  <c r="N86" i="13"/>
  <c r="Y85" i="13"/>
  <c r="W85" i="13"/>
  <c r="T85" i="13"/>
  <c r="N85" i="13"/>
  <c r="T84" i="13"/>
  <c r="Y84" i="13" s="1"/>
  <c r="N84" i="13"/>
  <c r="Y83" i="13"/>
  <c r="W83" i="13"/>
  <c r="T83" i="13"/>
  <c r="N83" i="13"/>
  <c r="T82" i="13"/>
  <c r="W82" i="13" s="1"/>
  <c r="N82" i="13"/>
  <c r="T81" i="13"/>
  <c r="W81" i="13" s="1"/>
  <c r="P81" i="13"/>
  <c r="O81" i="13"/>
  <c r="Q81" i="13" s="1"/>
  <c r="N81" i="13"/>
  <c r="Y81" i="13" s="1"/>
  <c r="Y80" i="13"/>
  <c r="T80" i="13"/>
  <c r="N80" i="13"/>
  <c r="W80" i="13" s="1"/>
  <c r="T79" i="13"/>
  <c r="W79" i="13" s="1"/>
  <c r="N79" i="13"/>
  <c r="Y78" i="13"/>
  <c r="T78" i="13"/>
  <c r="N78" i="13"/>
  <c r="W78" i="13" s="1"/>
  <c r="T77" i="13"/>
  <c r="Y77" i="13" s="1"/>
  <c r="N77" i="13"/>
  <c r="Y76" i="13"/>
  <c r="T76" i="13"/>
  <c r="W76" i="13" s="1"/>
  <c r="N76" i="13"/>
  <c r="Y75" i="13"/>
  <c r="W75" i="13"/>
  <c r="T75" i="13"/>
  <c r="P75" i="13"/>
  <c r="O75" i="13"/>
  <c r="Q75" i="13" s="1"/>
  <c r="N75" i="13"/>
  <c r="T74" i="13"/>
  <c r="Y74" i="13" s="1"/>
  <c r="N74" i="13"/>
  <c r="T73" i="13"/>
  <c r="Y73" i="13" s="1"/>
  <c r="N73" i="13"/>
  <c r="T72" i="13"/>
  <c r="W72" i="13" s="1"/>
  <c r="N72" i="13"/>
  <c r="T71" i="13"/>
  <c r="Y71" i="13" s="1"/>
  <c r="N71" i="13"/>
  <c r="T70" i="13"/>
  <c r="Y70" i="13" s="1"/>
  <c r="N70" i="13"/>
  <c r="T69" i="13"/>
  <c r="Y69" i="13" s="1"/>
  <c r="P69" i="13"/>
  <c r="O69" i="13" s="1"/>
  <c r="Q69" i="13" s="1"/>
  <c r="N69" i="13"/>
  <c r="T68" i="13"/>
  <c r="Y68" i="13" s="1"/>
  <c r="N68" i="13"/>
  <c r="Y67" i="13"/>
  <c r="W67" i="13"/>
  <c r="T67" i="13"/>
  <c r="N67" i="13"/>
  <c r="T66" i="13"/>
  <c r="Y66" i="13" s="1"/>
  <c r="N66" i="13"/>
  <c r="Y65" i="13"/>
  <c r="W65" i="13"/>
  <c r="T65" i="13"/>
  <c r="N65" i="13"/>
  <c r="T64" i="13"/>
  <c r="Y64" i="13" s="1"/>
  <c r="N64" i="13"/>
  <c r="Y63" i="13"/>
  <c r="W63" i="13"/>
  <c r="T63" i="13"/>
  <c r="N63" i="13"/>
  <c r="T62" i="13"/>
  <c r="Y62" i="13" s="1"/>
  <c r="Z62" i="13" s="1"/>
  <c r="Q62" i="13"/>
  <c r="P62" i="13"/>
  <c r="O62" i="13"/>
  <c r="N62" i="13"/>
  <c r="T61" i="13"/>
  <c r="Y61" i="13" s="1"/>
  <c r="N61" i="13"/>
  <c r="Y60" i="13"/>
  <c r="W60" i="13"/>
  <c r="T60" i="13"/>
  <c r="N60" i="13"/>
  <c r="T59" i="13"/>
  <c r="W59" i="13" s="1"/>
  <c r="N59" i="13"/>
  <c r="Y58" i="13"/>
  <c r="W58" i="13"/>
  <c r="T58" i="13"/>
  <c r="N58" i="13"/>
  <c r="T57" i="13"/>
  <c r="Y57" i="13" s="1"/>
  <c r="N57" i="13"/>
  <c r="Y56" i="13"/>
  <c r="W56" i="13"/>
  <c r="T56" i="13"/>
  <c r="N56" i="13"/>
  <c r="T55" i="13"/>
  <c r="W55" i="13" s="1"/>
  <c r="Q55" i="13"/>
  <c r="P55" i="13"/>
  <c r="O55" i="13"/>
  <c r="N55" i="13"/>
  <c r="T54" i="13"/>
  <c r="Y54" i="13" s="1"/>
  <c r="N54" i="13"/>
  <c r="Y53" i="13"/>
  <c r="T53" i="13"/>
  <c r="W53" i="13" s="1"/>
  <c r="N53" i="13"/>
  <c r="T52" i="13"/>
  <c r="W52" i="13" s="1"/>
  <c r="N52" i="13"/>
  <c r="T51" i="13"/>
  <c r="Y51" i="13" s="1"/>
  <c r="P51" i="13"/>
  <c r="Q51" i="13" s="1"/>
  <c r="O51" i="13"/>
  <c r="N51" i="13"/>
  <c r="T50" i="13"/>
  <c r="Y50" i="13" s="1"/>
  <c r="N50" i="13"/>
  <c r="W49" i="13"/>
  <c r="T49" i="13"/>
  <c r="Y49" i="13" s="1"/>
  <c r="N49" i="13"/>
  <c r="T48" i="13"/>
  <c r="Y48" i="13" s="1"/>
  <c r="N48" i="13"/>
  <c r="T47" i="13"/>
  <c r="Y47" i="13" s="1"/>
  <c r="N47" i="13"/>
  <c r="T46" i="13"/>
  <c r="Y46" i="13" s="1"/>
  <c r="Z46" i="13" s="1"/>
  <c r="P46" i="13"/>
  <c r="Q46" i="13" s="1"/>
  <c r="O46" i="13"/>
  <c r="N46" i="13"/>
  <c r="T45" i="13"/>
  <c r="Y45" i="13" s="1"/>
  <c r="N45" i="13"/>
  <c r="Y44" i="13"/>
  <c r="W44" i="13"/>
  <c r="T44" i="13"/>
  <c r="N44" i="13"/>
  <c r="T43" i="13"/>
  <c r="W43" i="13" s="1"/>
  <c r="Q43" i="13"/>
  <c r="P43" i="13"/>
  <c r="O43" i="13"/>
  <c r="N43" i="13"/>
  <c r="T42" i="13"/>
  <c r="Y42" i="13" s="1"/>
  <c r="N42" i="13"/>
  <c r="Y41" i="13"/>
  <c r="W41" i="13"/>
  <c r="T41" i="13"/>
  <c r="N41" i="13"/>
  <c r="T40" i="13"/>
  <c r="W40" i="13" s="1"/>
  <c r="N40" i="13"/>
  <c r="Y39" i="13"/>
  <c r="W39" i="13"/>
  <c r="T39" i="13"/>
  <c r="N39" i="13"/>
  <c r="T38" i="13"/>
  <c r="W38" i="13" s="1"/>
  <c r="N38" i="13"/>
  <c r="Y37" i="13"/>
  <c r="W37" i="13"/>
  <c r="T37" i="13"/>
  <c r="N37" i="13"/>
  <c r="T36" i="13"/>
  <c r="Y36" i="13" s="1"/>
  <c r="Q36" i="13"/>
  <c r="P36" i="13"/>
  <c r="O36" i="13"/>
  <c r="N36" i="13"/>
  <c r="T35" i="13"/>
  <c r="W35" i="13" s="1"/>
  <c r="N35" i="13"/>
  <c r="Y34" i="13"/>
  <c r="T34" i="13"/>
  <c r="W34" i="13" s="1"/>
  <c r="N34" i="13"/>
  <c r="T33" i="13"/>
  <c r="Y33" i="13" s="1"/>
  <c r="N33" i="13"/>
  <c r="Y32" i="13"/>
  <c r="T32" i="13"/>
  <c r="W32" i="13" s="1"/>
  <c r="N32" i="13"/>
  <c r="T31" i="13"/>
  <c r="Y31" i="13" s="1"/>
  <c r="N31" i="13"/>
  <c r="Y30" i="13"/>
  <c r="T30" i="13"/>
  <c r="W30" i="13" s="1"/>
  <c r="N30" i="13"/>
  <c r="T29" i="13"/>
  <c r="W29" i="13" s="1"/>
  <c r="N29" i="13"/>
  <c r="T28" i="13"/>
  <c r="Y28" i="13" s="1"/>
  <c r="P28" i="13"/>
  <c r="Q28" i="13" s="1"/>
  <c r="O28" i="13"/>
  <c r="N28" i="13"/>
  <c r="T27" i="13"/>
  <c r="Y27" i="13" s="1"/>
  <c r="N27" i="13"/>
  <c r="T26" i="13"/>
  <c r="Y26" i="13" s="1"/>
  <c r="N26" i="13"/>
  <c r="T25" i="13"/>
  <c r="Y25" i="13" s="1"/>
  <c r="N25" i="13"/>
  <c r="T24" i="13"/>
  <c r="Y24" i="13" s="1"/>
  <c r="N24" i="13"/>
  <c r="T23" i="13"/>
  <c r="Y23" i="13" s="1"/>
  <c r="N23" i="13"/>
  <c r="Y22" i="13"/>
  <c r="T22" i="13"/>
  <c r="P22" i="13"/>
  <c r="O22" i="13"/>
  <c r="Q22" i="13" s="1"/>
  <c r="N22" i="13"/>
  <c r="W22" i="13" s="1"/>
  <c r="Y21" i="13"/>
  <c r="W21" i="13"/>
  <c r="T21" i="13"/>
  <c r="N21" i="13"/>
  <c r="T20" i="13"/>
  <c r="Y20" i="13" s="1"/>
  <c r="N20" i="13"/>
  <c r="Y19" i="13"/>
  <c r="W19" i="13"/>
  <c r="T19" i="13"/>
  <c r="N19" i="13"/>
  <c r="T18" i="13"/>
  <c r="Y18" i="13" s="1"/>
  <c r="N18" i="13"/>
  <c r="Y17" i="13"/>
  <c r="W17" i="13"/>
  <c r="T17" i="13"/>
  <c r="N17" i="13"/>
  <c r="T16" i="13"/>
  <c r="Y16" i="13" s="1"/>
  <c r="P16" i="13"/>
  <c r="O16" i="13" s="1"/>
  <c r="Q16" i="13" s="1"/>
  <c r="N16" i="13"/>
  <c r="T15" i="13"/>
  <c r="W15" i="13" s="1"/>
  <c r="N15" i="13"/>
  <c r="W14" i="13"/>
  <c r="Y14" i="13" s="1"/>
  <c r="T14" i="13"/>
  <c r="N14" i="13"/>
  <c r="T13" i="13"/>
  <c r="Y13" i="13" s="1"/>
  <c r="N13" i="13"/>
  <c r="Y12" i="13"/>
  <c r="W12" i="13"/>
  <c r="T12" i="13"/>
  <c r="N12" i="13"/>
  <c r="T11" i="13"/>
  <c r="Y11" i="13" s="1"/>
  <c r="N11" i="13"/>
  <c r="Y10" i="13"/>
  <c r="W10" i="13"/>
  <c r="T10" i="13"/>
  <c r="N10" i="13"/>
  <c r="T9" i="13"/>
  <c r="Y9" i="13" s="1"/>
  <c r="Z9" i="13" s="1"/>
  <c r="Q9" i="13"/>
  <c r="P9" i="13"/>
  <c r="O9" i="13"/>
  <c r="N9" i="13"/>
  <c r="T8" i="13"/>
  <c r="W8" i="13" s="1"/>
  <c r="N8" i="13"/>
  <c r="W7" i="13"/>
  <c r="T7" i="13"/>
  <c r="N7" i="13"/>
  <c r="T6" i="13"/>
  <c r="W6" i="13" s="1"/>
  <c r="Y6" i="13" s="1"/>
  <c r="N6" i="13"/>
  <c r="Y5" i="13"/>
  <c r="W5" i="13"/>
  <c r="T5" i="13"/>
  <c r="N5" i="13"/>
  <c r="T4" i="13"/>
  <c r="Y4" i="13" s="1"/>
  <c r="N4" i="13"/>
  <c r="Y3" i="13"/>
  <c r="W3" i="13"/>
  <c r="T3" i="13"/>
  <c r="N3" i="13"/>
  <c r="T2" i="13"/>
  <c r="W2" i="13" s="1"/>
  <c r="P2" i="13"/>
  <c r="O2" i="13" s="1"/>
  <c r="Q2" i="13" s="1"/>
  <c r="N2" i="13"/>
  <c r="Z272" i="13" l="1"/>
  <c r="Z22" i="13"/>
  <c r="Z36" i="13"/>
  <c r="Z105" i="13"/>
  <c r="Z161" i="13"/>
  <c r="Z166" i="13"/>
  <c r="X176" i="13"/>
  <c r="Z147" i="13"/>
  <c r="Z276" i="13"/>
  <c r="X91" i="13"/>
  <c r="X170" i="13"/>
  <c r="X190" i="13"/>
  <c r="Z202" i="13"/>
  <c r="Z539" i="13"/>
  <c r="X75" i="13"/>
  <c r="X130" i="13"/>
  <c r="Z143" i="13"/>
  <c r="Z176" i="13"/>
  <c r="Z360" i="13"/>
  <c r="X460" i="13"/>
  <c r="Z139" i="13"/>
  <c r="Z249" i="13"/>
  <c r="Z102" i="13"/>
  <c r="Z130" i="13"/>
  <c r="Z208" i="13"/>
  <c r="X2" i="13"/>
  <c r="Z16" i="13"/>
  <c r="X43" i="13"/>
  <c r="Z164" i="13"/>
  <c r="X290" i="13"/>
  <c r="X477" i="13"/>
  <c r="W9" i="13"/>
  <c r="X9" i="13" s="1"/>
  <c r="W31" i="13"/>
  <c r="W54" i="13"/>
  <c r="W62" i="13"/>
  <c r="Y72" i="13"/>
  <c r="Z69" i="13" s="1"/>
  <c r="W102" i="13"/>
  <c r="X102" i="13" s="1"/>
  <c r="W115" i="13"/>
  <c r="Y35" i="13"/>
  <c r="Y55" i="13"/>
  <c r="Z55" i="13" s="1"/>
  <c r="W69" i="13"/>
  <c r="W84" i="13"/>
  <c r="Y113" i="13"/>
  <c r="Z112" i="13" s="1"/>
  <c r="W122" i="13"/>
  <c r="X119" i="13" s="1"/>
  <c r="W126" i="13"/>
  <c r="W128" i="13"/>
  <c r="W149" i="13"/>
  <c r="Y157" i="13"/>
  <c r="Y167" i="13"/>
  <c r="Y170" i="13"/>
  <c r="W186" i="13"/>
  <c r="Y204" i="13"/>
  <c r="Y211" i="13"/>
  <c r="Y236" i="13"/>
  <c r="Z230" i="13" s="1"/>
  <c r="Y246" i="13"/>
  <c r="Z245" i="13" s="1"/>
  <c r="Y256" i="13"/>
  <c r="Z255" i="13" s="1"/>
  <c r="Y264" i="13"/>
  <c r="W313" i="13"/>
  <c r="W164" i="13"/>
  <c r="X245" i="13"/>
  <c r="Y263" i="13"/>
  <c r="Z261" i="13" s="1"/>
  <c r="W263" i="13"/>
  <c r="Y309" i="13"/>
  <c r="Y328" i="13"/>
  <c r="W328" i="13"/>
  <c r="W437" i="13"/>
  <c r="Y437" i="13"/>
  <c r="Z437" i="13" s="1"/>
  <c r="X456" i="13"/>
  <c r="Z460" i="13"/>
  <c r="Y523" i="13"/>
  <c r="W523" i="13"/>
  <c r="Z268" i="13"/>
  <c r="Y286" i="13"/>
  <c r="W286" i="13"/>
  <c r="Z477" i="13"/>
  <c r="Z482" i="13"/>
  <c r="Y491" i="13"/>
  <c r="W491" i="13"/>
  <c r="Y493" i="13"/>
  <c r="W493" i="13"/>
  <c r="Y592" i="13"/>
  <c r="W592" i="13"/>
  <c r="X591" i="13" s="1"/>
  <c r="Y597" i="13"/>
  <c r="Z597" i="13" s="1"/>
  <c r="W597" i="13"/>
  <c r="X597" i="13" s="1"/>
  <c r="W24" i="13"/>
  <c r="W26" i="13"/>
  <c r="W36" i="13"/>
  <c r="W47" i="13"/>
  <c r="W70" i="13"/>
  <c r="W74" i="13"/>
  <c r="W106" i="13"/>
  <c r="W108" i="13"/>
  <c r="W110" i="13"/>
  <c r="W141" i="13"/>
  <c r="W147" i="13"/>
  <c r="W183" i="13"/>
  <c r="W195" i="13"/>
  <c r="X195" i="13" s="1"/>
  <c r="W206" i="13"/>
  <c r="X202" i="13" s="1"/>
  <c r="W224" i="13"/>
  <c r="W230" i="13"/>
  <c r="W244" i="13"/>
  <c r="Y244" i="13" s="1"/>
  <c r="Y350" i="13"/>
  <c r="W350" i="13"/>
  <c r="W409" i="13"/>
  <c r="X409" i="13" s="1"/>
  <c r="Y409" i="13"/>
  <c r="Y455" i="13"/>
  <c r="W455" i="13"/>
  <c r="Y457" i="13"/>
  <c r="W457" i="13"/>
  <c r="W467" i="13"/>
  <c r="X467" i="13" s="1"/>
  <c r="Y467" i="13"/>
  <c r="W472" i="13"/>
  <c r="X472" i="13" s="1"/>
  <c r="Y472" i="13"/>
  <c r="Y499" i="13"/>
  <c r="W499" i="13"/>
  <c r="Y516" i="13"/>
  <c r="W516" i="13"/>
  <c r="Y565" i="13"/>
  <c r="Z563" i="13" s="1"/>
  <c r="W565" i="13"/>
  <c r="X563" i="13" s="1"/>
  <c r="W582" i="13"/>
  <c r="Y595" i="13"/>
  <c r="W77" i="13"/>
  <c r="W144" i="13"/>
  <c r="W146" i="13"/>
  <c r="W156" i="13"/>
  <c r="W169" i="13"/>
  <c r="W188" i="13"/>
  <c r="W191" i="13"/>
  <c r="W209" i="13"/>
  <c r="W215" i="13"/>
  <c r="W221" i="13"/>
  <c r="W229" i="13"/>
  <c r="W232" i="13"/>
  <c r="W234" i="13"/>
  <c r="W242" i="13"/>
  <c r="Y258" i="13"/>
  <c r="W271" i="13"/>
  <c r="Y284" i="13"/>
  <c r="Z282" i="13" s="1"/>
  <c r="W284" i="13"/>
  <c r="Y293" i="13"/>
  <c r="Z290" i="13" s="1"/>
  <c r="W300" i="13"/>
  <c r="X299" i="13" s="1"/>
  <c r="Y310" i="13"/>
  <c r="Y323" i="13"/>
  <c r="W325" i="13"/>
  <c r="W329" i="13"/>
  <c r="Z331" i="13"/>
  <c r="W336" i="13"/>
  <c r="Y338" i="13"/>
  <c r="Z338" i="13" s="1"/>
  <c r="W338" i="13"/>
  <c r="X338" i="13" s="1"/>
  <c r="Q360" i="13"/>
  <c r="Y433" i="13"/>
  <c r="Z433" i="13" s="1"/>
  <c r="W433" i="13"/>
  <c r="W435" i="13"/>
  <c r="X435" i="13" s="1"/>
  <c r="Y481" i="13"/>
  <c r="W481" i="13"/>
  <c r="W504" i="13"/>
  <c r="X504" i="13" s="1"/>
  <c r="Y506" i="13"/>
  <c r="Z504" i="13" s="1"/>
  <c r="Y509" i="13"/>
  <c r="W509" i="13"/>
  <c r="Y521" i="13"/>
  <c r="Z520" i="13" s="1"/>
  <c r="W521" i="13"/>
  <c r="Y524" i="13"/>
  <c r="W524" i="13"/>
  <c r="Y546" i="13"/>
  <c r="W546" i="13"/>
  <c r="X545" i="13" s="1"/>
  <c r="W555" i="13"/>
  <c r="Y568" i="13"/>
  <c r="W580" i="13"/>
  <c r="Y587" i="13"/>
  <c r="W587" i="13"/>
  <c r="Y629" i="13"/>
  <c r="W629" i="13"/>
  <c r="W635" i="13"/>
  <c r="W42" i="13"/>
  <c r="W61" i="13"/>
  <c r="W86" i="13"/>
  <c r="X81" i="13" s="1"/>
  <c r="Y117" i="13"/>
  <c r="W219" i="13"/>
  <c r="X217" i="13" s="1"/>
  <c r="W240" i="13"/>
  <c r="X331" i="13"/>
  <c r="Y389" i="13"/>
  <c r="W389" i="13"/>
  <c r="X445" i="13"/>
  <c r="Y465" i="13"/>
  <c r="Z463" i="13" s="1"/>
  <c r="Q467" i="13"/>
  <c r="Y514" i="13"/>
  <c r="W514" i="13"/>
  <c r="X512" i="13" s="1"/>
  <c r="Y553" i="13"/>
  <c r="W553" i="13"/>
  <c r="Y632" i="13"/>
  <c r="W632" i="13"/>
  <c r="Z650" i="13"/>
  <c r="W16" i="13"/>
  <c r="X16" i="13" s="1"/>
  <c r="W33" i="13"/>
  <c r="W11" i="13"/>
  <c r="Y29" i="13"/>
  <c r="Z28" i="13" s="1"/>
  <c r="Y52" i="13"/>
  <c r="Z51" i="13" s="1"/>
  <c r="W57" i="13"/>
  <c r="X55" i="13" s="1"/>
  <c r="Y79" i="13"/>
  <c r="Z75" i="13" s="1"/>
  <c r="W88" i="13"/>
  <c r="W105" i="13"/>
  <c r="W151" i="13"/>
  <c r="W172" i="13"/>
  <c r="W182" i="13"/>
  <c r="W227" i="13"/>
  <c r="W267" i="13"/>
  <c r="Y267" i="13" s="1"/>
  <c r="W282" i="13"/>
  <c r="W295" i="13"/>
  <c r="Y321" i="13"/>
  <c r="Z320" i="13" s="1"/>
  <c r="Y2" i="13"/>
  <c r="Z2" i="13" s="1"/>
  <c r="W4" i="13"/>
  <c r="W13" i="13"/>
  <c r="W18" i="13"/>
  <c r="W20" i="13"/>
  <c r="W28" i="13"/>
  <c r="Y38" i="13"/>
  <c r="Y40" i="13"/>
  <c r="Y43" i="13"/>
  <c r="Z43" i="13" s="1"/>
  <c r="W45" i="13"/>
  <c r="W51" i="13"/>
  <c r="X51" i="13" s="1"/>
  <c r="Y59" i="13"/>
  <c r="W64" i="13"/>
  <c r="W66" i="13"/>
  <c r="W68" i="13"/>
  <c r="Y82" i="13"/>
  <c r="Z81" i="13" s="1"/>
  <c r="Y91" i="13"/>
  <c r="Z91" i="13" s="1"/>
  <c r="W93" i="13"/>
  <c r="W95" i="13"/>
  <c r="W97" i="13"/>
  <c r="W99" i="13"/>
  <c r="W104" i="13"/>
  <c r="W112" i="13"/>
  <c r="X112" i="13" s="1"/>
  <c r="Y120" i="13"/>
  <c r="Z119" i="13" s="1"/>
  <c r="Y124" i="13"/>
  <c r="W131" i="13"/>
  <c r="W133" i="13"/>
  <c r="W135" i="13"/>
  <c r="W137" i="13"/>
  <c r="W143" i="13"/>
  <c r="X143" i="13" s="1"/>
  <c r="Y153" i="13"/>
  <c r="W155" i="13"/>
  <c r="X155" i="13" s="1"/>
  <c r="Y159" i="13"/>
  <c r="W162" i="13"/>
  <c r="X161" i="13" s="1"/>
  <c r="W166" i="13"/>
  <c r="Y174" i="13"/>
  <c r="W177" i="13"/>
  <c r="W179" i="13"/>
  <c r="Y197" i="13"/>
  <c r="Z195" i="13" s="1"/>
  <c r="Y199" i="13"/>
  <c r="Y201" i="13"/>
  <c r="W208" i="13"/>
  <c r="X208" i="13" s="1"/>
  <c r="W223" i="13"/>
  <c r="W225" i="13"/>
  <c r="Y227" i="13"/>
  <c r="Y240" i="13"/>
  <c r="Z239" i="13" s="1"/>
  <c r="W256" i="13"/>
  <c r="X255" i="13" s="1"/>
  <c r="W262" i="13"/>
  <c r="X261" i="13" s="1"/>
  <c r="W269" i="13"/>
  <c r="X268" i="13" s="1"/>
  <c r="Y287" i="13"/>
  <c r="Y291" i="13"/>
  <c r="W297" i="13"/>
  <c r="Y307" i="13"/>
  <c r="Z305" i="13" s="1"/>
  <c r="W307" i="13"/>
  <c r="W321" i="13"/>
  <c r="W327" i="13"/>
  <c r="W334" i="13"/>
  <c r="Y345" i="13"/>
  <c r="Z344" i="13" s="1"/>
  <c r="W345" i="13"/>
  <c r="Y358" i="13"/>
  <c r="Z352" i="13" s="1"/>
  <c r="W358" i="13"/>
  <c r="X352" i="13" s="1"/>
  <c r="W371" i="13"/>
  <c r="Y407" i="13"/>
  <c r="W407" i="13"/>
  <c r="W421" i="13"/>
  <c r="X421" i="13" s="1"/>
  <c r="Y434" i="13"/>
  <c r="W434" i="13"/>
  <c r="Y438" i="13"/>
  <c r="W438" i="13"/>
  <c r="W463" i="13"/>
  <c r="W465" i="13"/>
  <c r="Y479" i="13"/>
  <c r="W479" i="13"/>
  <c r="W552" i="13"/>
  <c r="Y552" i="13"/>
  <c r="Y636" i="13"/>
  <c r="W636" i="13"/>
  <c r="Y638" i="13"/>
  <c r="W638" i="13"/>
  <c r="W643" i="13"/>
  <c r="W46" i="13"/>
  <c r="Y242" i="13"/>
  <c r="W258" i="13"/>
  <c r="W23" i="13"/>
  <c r="X22" i="13" s="1"/>
  <c r="W25" i="13"/>
  <c r="W27" i="13"/>
  <c r="W48" i="13"/>
  <c r="W50" i="13"/>
  <c r="W71" i="13"/>
  <c r="W73" i="13"/>
  <c r="W107" i="13"/>
  <c r="W109" i="13"/>
  <c r="W111" i="13"/>
  <c r="W140" i="13"/>
  <c r="X139" i="13" s="1"/>
  <c r="W142" i="13"/>
  <c r="W165" i="13"/>
  <c r="W184" i="13"/>
  <c r="Y225" i="13"/>
  <c r="Z223" i="13" s="1"/>
  <c r="Y237" i="13"/>
  <c r="Q239" i="13"/>
  <c r="Y247" i="13"/>
  <c r="Y265" i="13"/>
  <c r="W265" i="13"/>
  <c r="Y279" i="13"/>
  <c r="W285" i="13"/>
  <c r="W294" i="13"/>
  <c r="W305" i="13"/>
  <c r="X305" i="13" s="1"/>
  <c r="W311" i="13"/>
  <c r="X309" i="13" s="1"/>
  <c r="W330" i="13"/>
  <c r="Y330" i="13" s="1"/>
  <c r="Z326" i="13" s="1"/>
  <c r="W341" i="13"/>
  <c r="Y363" i="13"/>
  <c r="W365" i="13"/>
  <c r="W367" i="13"/>
  <c r="Y390" i="13"/>
  <c r="W390" i="13"/>
  <c r="W420" i="13"/>
  <c r="Y443" i="13"/>
  <c r="W443" i="13"/>
  <c r="Y462" i="13"/>
  <c r="W495" i="13"/>
  <c r="W498" i="13"/>
  <c r="Y498" i="13"/>
  <c r="Z498" i="13" s="1"/>
  <c r="Y535" i="13"/>
  <c r="Z534" i="13" s="1"/>
  <c r="W538" i="13"/>
  <c r="X534" i="13" s="1"/>
  <c r="W542" i="13"/>
  <c r="X539" i="13" s="1"/>
  <c r="Y542" i="13"/>
  <c r="Y315" i="13"/>
  <c r="Z315" i="13" s="1"/>
  <c r="W315" i="13"/>
  <c r="X315" i="13" s="1"/>
  <c r="X320" i="13"/>
  <c r="Y220" i="13"/>
  <c r="Z217" i="13" s="1"/>
  <c r="W237" i="13"/>
  <c r="W239" i="13"/>
  <c r="Y277" i="13"/>
  <c r="W279" i="13"/>
  <c r="X276" i="13" s="1"/>
  <c r="Y288" i="13"/>
  <c r="W288" i="13"/>
  <c r="Y299" i="13"/>
  <c r="Z299" i="13" s="1"/>
  <c r="Y314" i="13"/>
  <c r="Y361" i="13"/>
  <c r="W363" i="13"/>
  <c r="W370" i="13"/>
  <c r="Y370" i="13" s="1"/>
  <c r="Y372" i="13"/>
  <c r="Z371" i="13" s="1"/>
  <c r="W372" i="13"/>
  <c r="W377" i="13"/>
  <c r="X377" i="13" s="1"/>
  <c r="Y387" i="13"/>
  <c r="Z386" i="13" s="1"/>
  <c r="W387" i="13"/>
  <c r="W396" i="13"/>
  <c r="X396" i="13" s="1"/>
  <c r="Y396" i="13"/>
  <c r="Z396" i="13" s="1"/>
  <c r="Y410" i="13"/>
  <c r="W410" i="13"/>
  <c r="Z440" i="13"/>
  <c r="W462" i="13"/>
  <c r="Y473" i="13"/>
  <c r="W473" i="13"/>
  <c r="Y484" i="13"/>
  <c r="W492" i="13"/>
  <c r="X492" i="13" s="1"/>
  <c r="Y417" i="13"/>
  <c r="Z415" i="13" s="1"/>
  <c r="W417" i="13"/>
  <c r="X415" i="13" s="1"/>
  <c r="Y468" i="13"/>
  <c r="W468" i="13"/>
  <c r="Y475" i="13"/>
  <c r="W475" i="13"/>
  <c r="Y487" i="13"/>
  <c r="Z485" i="13" s="1"/>
  <c r="W487" i="13"/>
  <c r="X485" i="13" s="1"/>
  <c r="Y511" i="13"/>
  <c r="W511" i="13"/>
  <c r="Y562" i="13"/>
  <c r="W562" i="13"/>
  <c r="Y571" i="13"/>
  <c r="W571" i="13"/>
  <c r="X603" i="13"/>
  <c r="Y640" i="13"/>
  <c r="W640" i="13"/>
  <c r="Y637" i="13"/>
  <c r="W637" i="13"/>
  <c r="X701" i="13"/>
  <c r="Y348" i="13"/>
  <c r="W348" i="13"/>
  <c r="Z392" i="13"/>
  <c r="Y405" i="13"/>
  <c r="Z402" i="13" s="1"/>
  <c r="Y414" i="13"/>
  <c r="W414" i="13"/>
  <c r="W427" i="13"/>
  <c r="X427" i="13" s="1"/>
  <c r="W432" i="13"/>
  <c r="X431" i="13" s="1"/>
  <c r="Q437" i="13"/>
  <c r="Y496" i="13"/>
  <c r="W496" i="13"/>
  <c r="W503" i="13"/>
  <c r="Y532" i="13"/>
  <c r="Z527" i="13" s="1"/>
  <c r="W532" i="13"/>
  <c r="X527" i="13" s="1"/>
  <c r="Y550" i="13"/>
  <c r="W550" i="13"/>
  <c r="W579" i="13"/>
  <c r="X579" i="13" s="1"/>
  <c r="Y579" i="13"/>
  <c r="Z579" i="13" s="1"/>
  <c r="W617" i="13"/>
  <c r="X617" i="13" s="1"/>
  <c r="Y627" i="13"/>
  <c r="Z625" i="13" s="1"/>
  <c r="W627" i="13"/>
  <c r="X625" i="13" s="1"/>
  <c r="Q630" i="13"/>
  <c r="Y648" i="13"/>
  <c r="W648" i="13"/>
  <c r="W360" i="13"/>
  <c r="Y368" i="13"/>
  <c r="Z366" i="13" s="1"/>
  <c r="W368" i="13"/>
  <c r="X392" i="13"/>
  <c r="X402" i="13"/>
  <c r="Z429" i="13"/>
  <c r="Y441" i="13"/>
  <c r="W441" i="13"/>
  <c r="X440" i="13" s="1"/>
  <c r="Y453" i="13"/>
  <c r="Z451" i="13" s="1"/>
  <c r="W453" i="13"/>
  <c r="Y470" i="13"/>
  <c r="W470" i="13"/>
  <c r="Y489" i="13"/>
  <c r="W489" i="13"/>
  <c r="Y610" i="13"/>
  <c r="W610" i="13"/>
  <c r="X608" i="13" s="1"/>
  <c r="W616" i="13"/>
  <c r="W642" i="13"/>
  <c r="X642" i="13" s="1"/>
  <c r="Y642" i="13"/>
  <c r="Z642" i="13" s="1"/>
  <c r="Y346" i="13"/>
  <c r="W346" i="13"/>
  <c r="X344" i="13" s="1"/>
  <c r="W366" i="13"/>
  <c r="Y382" i="13"/>
  <c r="Z380" i="13" s="1"/>
  <c r="W384" i="13"/>
  <c r="X380" i="13" s="1"/>
  <c r="W386" i="13"/>
  <c r="W403" i="13"/>
  <c r="Y412" i="13"/>
  <c r="W412" i="13"/>
  <c r="W419" i="13"/>
  <c r="W429" i="13"/>
  <c r="X429" i="13" s="1"/>
  <c r="Q431" i="13"/>
  <c r="W451" i="13"/>
  <c r="X451" i="13" s="1"/>
  <c r="Y458" i="13"/>
  <c r="Z456" i="13" s="1"/>
  <c r="W458" i="13"/>
  <c r="Y494" i="13"/>
  <c r="Z492" i="13" s="1"/>
  <c r="W494" i="13"/>
  <c r="Y501" i="13"/>
  <c r="W501" i="13"/>
  <c r="Y518" i="13"/>
  <c r="Z512" i="13" s="1"/>
  <c r="W518" i="13"/>
  <c r="Y525" i="13"/>
  <c r="W525" i="13"/>
  <c r="Y545" i="13"/>
  <c r="Y548" i="13"/>
  <c r="W548" i="13"/>
  <c r="Z556" i="13"/>
  <c r="Z608" i="13"/>
  <c r="Z613" i="13"/>
  <c r="Y616" i="13"/>
  <c r="W520" i="13"/>
  <c r="Y558" i="13"/>
  <c r="W558" i="13"/>
  <c r="X556" i="13" s="1"/>
  <c r="Y567" i="13"/>
  <c r="W567" i="13"/>
  <c r="Y572" i="13"/>
  <c r="Z572" i="13" s="1"/>
  <c r="W572" i="13"/>
  <c r="X572" i="13" s="1"/>
  <c r="Y589" i="13"/>
  <c r="W589" i="13"/>
  <c r="Y594" i="13"/>
  <c r="W594" i="13"/>
  <c r="X621" i="13"/>
  <c r="Y691" i="13"/>
  <c r="Z691" i="13" s="1"/>
  <c r="Z729" i="13"/>
  <c r="Y734" i="13"/>
  <c r="W734" i="13"/>
  <c r="X776" i="13"/>
  <c r="Y665" i="13"/>
  <c r="Z662" i="13" s="1"/>
  <c r="W665" i="13"/>
  <c r="Y670" i="13"/>
  <c r="W670" i="13"/>
  <c r="Z677" i="13"/>
  <c r="W672" i="13"/>
  <c r="X672" i="13" s="1"/>
  <c r="Y688" i="13"/>
  <c r="Z688" i="13" s="1"/>
  <c r="W688" i="13"/>
  <c r="W703" i="13"/>
  <c r="Y653" i="13"/>
  <c r="W653" i="13"/>
  <c r="W694" i="13"/>
  <c r="X691" i="13" s="1"/>
  <c r="W698" i="13"/>
  <c r="X697" i="13" s="1"/>
  <c r="Y718" i="13"/>
  <c r="Z717" i="13" s="1"/>
  <c r="W718" i="13"/>
  <c r="X717" i="13" s="1"/>
  <c r="W724" i="13"/>
  <c r="Y663" i="13"/>
  <c r="W663" i="13"/>
  <c r="Y668" i="13"/>
  <c r="Z667" i="13" s="1"/>
  <c r="W668" i="13"/>
  <c r="X667" i="13" s="1"/>
  <c r="Y682" i="13"/>
  <c r="Z681" i="13" s="1"/>
  <c r="W682" i="13"/>
  <c r="X681" i="13" s="1"/>
  <c r="W692" i="13"/>
  <c r="Y701" i="13"/>
  <c r="Y704" i="13"/>
  <c r="W704" i="13"/>
  <c r="W706" i="13"/>
  <c r="X706" i="13" s="1"/>
  <c r="Z732" i="13"/>
  <c r="X748" i="13"/>
  <c r="Y536" i="13"/>
  <c r="Y560" i="13"/>
  <c r="W560" i="13"/>
  <c r="Q563" i="13"/>
  <c r="Y569" i="13"/>
  <c r="W569" i="13"/>
  <c r="Y596" i="13"/>
  <c r="W596" i="13"/>
  <c r="W614" i="13"/>
  <c r="Y621" i="13"/>
  <c r="Z621" i="13" s="1"/>
  <c r="W633" i="13"/>
  <c r="Y699" i="13"/>
  <c r="W699" i="13"/>
  <c r="Y706" i="13"/>
  <c r="Z706" i="13" s="1"/>
  <c r="Z712" i="13"/>
  <c r="Y719" i="13"/>
  <c r="W719" i="13"/>
  <c r="Y721" i="13"/>
  <c r="Z720" i="13" s="1"/>
  <c r="Q736" i="13"/>
  <c r="W739" i="13"/>
  <c r="W373" i="13"/>
  <c r="W375" i="13"/>
  <c r="W394" i="13"/>
  <c r="Y585" i="13"/>
  <c r="W585" i="13"/>
  <c r="X583" i="13" s="1"/>
  <c r="Y612" i="13"/>
  <c r="W612" i="13"/>
  <c r="X630" i="13"/>
  <c r="Y646" i="13"/>
  <c r="Z645" i="13" s="1"/>
  <c r="W646" i="13"/>
  <c r="X645" i="13" s="1"/>
  <c r="Y651" i="13"/>
  <c r="W651" i="13"/>
  <c r="X650" i="13" s="1"/>
  <c r="Y656" i="13"/>
  <c r="Z656" i="13" s="1"/>
  <c r="W656" i="13"/>
  <c r="X656" i="13" s="1"/>
  <c r="W689" i="13"/>
  <c r="X684" i="13" s="1"/>
  <c r="Z697" i="13"/>
  <c r="Z736" i="13"/>
  <c r="Z762" i="13"/>
  <c r="Z583" i="13"/>
  <c r="Y591" i="13"/>
  <c r="Z603" i="13"/>
  <c r="Y615" i="13"/>
  <c r="W615" i="13"/>
  <c r="X613" i="13" s="1"/>
  <c r="Y634" i="13"/>
  <c r="Z630" i="13" s="1"/>
  <c r="W634" i="13"/>
  <c r="X659" i="13"/>
  <c r="Y685" i="13"/>
  <c r="Z684" i="13" s="1"/>
  <c r="W685" i="13"/>
  <c r="Y702" i="13"/>
  <c r="W702" i="13"/>
  <c r="W715" i="13"/>
  <c r="X712" i="13" s="1"/>
  <c r="W722" i="13"/>
  <c r="X720" i="13" s="1"/>
  <c r="Y725" i="13"/>
  <c r="Z725" i="13" s="1"/>
  <c r="W725" i="13"/>
  <c r="X725" i="13" s="1"/>
  <c r="X744" i="13"/>
  <c r="Z766" i="13"/>
  <c r="W733" i="13"/>
  <c r="X732" i="13" s="1"/>
  <c r="Y745" i="13"/>
  <c r="Z744" i="13" s="1"/>
  <c r="W750" i="13"/>
  <c r="W752" i="13"/>
  <c r="W758" i="13"/>
  <c r="X758" i="13" s="1"/>
  <c r="Y764" i="13"/>
  <c r="W767" i="13"/>
  <c r="W738" i="13"/>
  <c r="X736" i="13" s="1"/>
  <c r="Y753" i="13"/>
  <c r="Z753" i="13" s="1"/>
  <c r="W755" i="13"/>
  <c r="X753" i="13" s="1"/>
  <c r="W757" i="13"/>
  <c r="W774" i="13"/>
  <c r="W777" i="13"/>
  <c r="W740" i="13"/>
  <c r="X740" i="13" s="1"/>
  <c r="W749" i="13"/>
  <c r="W751" i="13"/>
  <c r="W768" i="13"/>
  <c r="W770" i="13"/>
  <c r="W754" i="13"/>
  <c r="W756" i="13"/>
  <c r="W773" i="13"/>
  <c r="X772" i="13" s="1"/>
  <c r="W775" i="13"/>
  <c r="X766" i="13" l="1"/>
  <c r="X688" i="13"/>
  <c r="X386" i="13"/>
  <c r="Z472" i="13"/>
  <c r="Z409" i="13"/>
  <c r="X230" i="13"/>
  <c r="X69" i="13"/>
  <c r="Z157" i="13"/>
  <c r="X463" i="13"/>
  <c r="Z467" i="13"/>
  <c r="X366" i="13"/>
  <c r="X498" i="13"/>
  <c r="Z591" i="13"/>
  <c r="Z552" i="13"/>
  <c r="X360" i="13"/>
  <c r="X46" i="13"/>
  <c r="X552" i="13"/>
  <c r="X147" i="13"/>
  <c r="X36" i="13"/>
  <c r="X105" i="13"/>
  <c r="X371" i="13"/>
  <c r="X295" i="13"/>
  <c r="X662" i="13"/>
  <c r="X282" i="13"/>
  <c r="Z701" i="13"/>
  <c r="Z545" i="13"/>
  <c r="X637" i="13"/>
  <c r="X164" i="13"/>
  <c r="X62" i="13"/>
  <c r="X326" i="13"/>
  <c r="Z309" i="13"/>
  <c r="X28" i="13"/>
  <c r="X437" i="13"/>
  <c r="X520" i="13"/>
  <c r="Z637" i="13"/>
  <c r="X239" i="13"/>
  <c r="X223" i="13"/>
  <c r="X166" i="13"/>
  <c r="X182" i="13"/>
  <c r="X433" i="13"/>
  <c r="Z170" i="13"/>
  <c r="R490" i="24"/>
  <c r="N61" i="8"/>
  <c r="N130" i="1"/>
  <c r="O130" i="1"/>
  <c r="N138" i="1"/>
  <c r="O138" i="1"/>
  <c r="N120" i="1"/>
  <c r="O120" i="1"/>
  <c r="N111" i="1"/>
  <c r="O111" i="1"/>
  <c r="N101" i="1"/>
  <c r="O101" i="1"/>
  <c r="N92" i="1"/>
  <c r="N82" i="1"/>
  <c r="O92" i="1"/>
  <c r="O82" i="1"/>
  <c r="N72" i="1"/>
  <c r="O72" i="1"/>
  <c r="N63" i="1"/>
  <c r="O63" i="1"/>
  <c r="N55" i="1"/>
  <c r="O55" i="1"/>
  <c r="N48" i="1"/>
  <c r="O48" i="1"/>
  <c r="N35" i="1"/>
  <c r="O35" i="1"/>
  <c r="N27" i="1"/>
  <c r="O27" i="1"/>
  <c r="N17" i="1"/>
  <c r="O17" i="1"/>
  <c r="N9" i="1"/>
  <c r="O9" i="1"/>
  <c r="N2" i="1"/>
  <c r="O2" i="1"/>
  <c r="N69" i="11"/>
  <c r="O69" i="11"/>
  <c r="N60" i="11"/>
  <c r="O60" i="11"/>
  <c r="O57" i="11"/>
  <c r="N57" i="11"/>
  <c r="N52" i="11"/>
  <c r="O52" i="11"/>
  <c r="N47" i="11"/>
  <c r="O47" i="11"/>
  <c r="N42" i="11"/>
  <c r="O42" i="11"/>
  <c r="N37" i="11"/>
  <c r="O37" i="11"/>
  <c r="N34" i="11"/>
  <c r="O34" i="11"/>
  <c r="O28" i="11"/>
  <c r="P28" i="11" s="1"/>
  <c r="N28" i="11"/>
  <c r="O21" i="11"/>
  <c r="N21" i="11"/>
  <c r="O15" i="11"/>
  <c r="N15" i="11"/>
  <c r="N8" i="11"/>
  <c r="O8" i="11"/>
  <c r="N2" i="11"/>
  <c r="O2" i="11"/>
  <c r="O2" i="7"/>
  <c r="P2" i="7" s="1"/>
  <c r="N2" i="7"/>
  <c r="N49" i="8"/>
  <c r="N33" i="8"/>
  <c r="N2" i="8"/>
  <c r="N16" i="7"/>
  <c r="N2" i="14"/>
  <c r="X7" i="11"/>
  <c r="P82" i="1" l="1"/>
  <c r="P15" i="11"/>
  <c r="P57" i="11"/>
  <c r="P138" i="1"/>
  <c r="P21" i="11"/>
  <c r="P55" i="1"/>
  <c r="P8" i="11"/>
  <c r="P130" i="1"/>
  <c r="P120" i="1"/>
  <c r="P111" i="1"/>
  <c r="P101" i="1"/>
  <c r="P92" i="1"/>
  <c r="P72" i="1"/>
  <c r="P63" i="1"/>
  <c r="P48" i="1"/>
  <c r="P35" i="1"/>
  <c r="P27" i="1"/>
  <c r="P17" i="1"/>
  <c r="P9" i="1"/>
  <c r="P2" i="1"/>
  <c r="P69" i="11"/>
  <c r="P60" i="11"/>
  <c r="P52" i="11"/>
  <c r="P47" i="11"/>
  <c r="P42" i="11"/>
  <c r="P37" i="11"/>
  <c r="P34" i="11"/>
  <c r="P2" i="11"/>
  <c r="P197" i="24"/>
  <c r="M226" i="24"/>
  <c r="M478" i="24"/>
  <c r="R477" i="24"/>
  <c r="M468" i="24"/>
  <c r="P468" i="24" s="1"/>
  <c r="M466" i="24"/>
  <c r="R466" i="24" s="1"/>
  <c r="M467" i="24"/>
  <c r="P467" i="24" s="1"/>
  <c r="M465" i="24"/>
  <c r="R465" i="24" s="1"/>
  <c r="M456" i="24"/>
  <c r="R456" i="24" s="1"/>
  <c r="M455" i="24"/>
  <c r="M447" i="24"/>
  <c r="P446" i="24"/>
  <c r="M441" i="24"/>
  <c r="M442" i="24"/>
  <c r="P442" i="24" s="1"/>
  <c r="M443" i="24"/>
  <c r="P443" i="24" s="1"/>
  <c r="M440" i="24"/>
  <c r="M427" i="24"/>
  <c r="P427" i="24" s="1"/>
  <c r="M428" i="24"/>
  <c r="M426" i="24"/>
  <c r="M422" i="24"/>
  <c r="P422" i="24" s="1"/>
  <c r="M421" i="24"/>
  <c r="M418" i="24"/>
  <c r="R418" i="24" s="1"/>
  <c r="M419" i="24"/>
  <c r="R419" i="24" s="1"/>
  <c r="M417" i="24"/>
  <c r="R417" i="24" s="1"/>
  <c r="M415" i="24"/>
  <c r="R415" i="24" s="1"/>
  <c r="M406" i="24"/>
  <c r="M407" i="24"/>
  <c r="R407" i="24" s="1"/>
  <c r="M408" i="24"/>
  <c r="M409" i="24"/>
  <c r="M410" i="24"/>
  <c r="R410" i="24" s="1"/>
  <c r="M411" i="24"/>
  <c r="R411" i="24" s="1"/>
  <c r="M412" i="24"/>
  <c r="R412" i="24" s="1"/>
  <c r="M413" i="24"/>
  <c r="P413" i="24" s="1"/>
  <c r="M405" i="24"/>
  <c r="M398" i="24"/>
  <c r="P398" i="24" s="1"/>
  <c r="M399" i="24"/>
  <c r="P399" i="24" s="1"/>
  <c r="M400" i="24"/>
  <c r="M401" i="24"/>
  <c r="P401" i="24" s="1"/>
  <c r="M402" i="24"/>
  <c r="R402" i="24" s="1"/>
  <c r="M403" i="24"/>
  <c r="R403" i="24" s="1"/>
  <c r="M394" i="24"/>
  <c r="R394" i="24" s="1"/>
  <c r="M395" i="24"/>
  <c r="M396" i="24"/>
  <c r="R396" i="24" s="1"/>
  <c r="M397" i="24"/>
  <c r="M393" i="24"/>
  <c r="M388" i="24"/>
  <c r="M389" i="24"/>
  <c r="P389" i="24" s="1"/>
  <c r="M390" i="24"/>
  <c r="R390" i="24" s="1"/>
  <c r="M387" i="24"/>
  <c r="R387" i="24" s="1"/>
  <c r="M383" i="24"/>
  <c r="M384" i="24"/>
  <c r="P384" i="24" s="1"/>
  <c r="M382" i="24"/>
  <c r="P382" i="24" s="1"/>
  <c r="M378" i="24"/>
  <c r="M379" i="24"/>
  <c r="P379" i="24" s="1"/>
  <c r="M380" i="24"/>
  <c r="R380" i="24" s="1"/>
  <c r="M377" i="24"/>
  <c r="P377" i="24" s="1"/>
  <c r="M373" i="24"/>
  <c r="P373" i="24" s="1"/>
  <c r="M374" i="24"/>
  <c r="M375" i="24"/>
  <c r="P375" i="24" s="1"/>
  <c r="M372" i="24"/>
  <c r="P372" i="24" s="1"/>
  <c r="M368" i="24"/>
  <c r="M369" i="24"/>
  <c r="P369" i="24" s="1"/>
  <c r="M370" i="24"/>
  <c r="P370" i="24" s="1"/>
  <c r="M367" i="24"/>
  <c r="R367" i="24" s="1"/>
  <c r="M366" i="24"/>
  <c r="R366" i="24" s="1"/>
  <c r="M364" i="24"/>
  <c r="P364" i="24" s="1"/>
  <c r="M363" i="24"/>
  <c r="P363" i="24" s="1"/>
  <c r="M357" i="24"/>
  <c r="M358" i="24"/>
  <c r="M359" i="24"/>
  <c r="P359" i="24" s="1"/>
  <c r="M360" i="24"/>
  <c r="P360" i="24" s="1"/>
  <c r="M356" i="24"/>
  <c r="R356" i="24" s="1"/>
  <c r="M349" i="24"/>
  <c r="R349" i="24" s="1"/>
  <c r="M350" i="24"/>
  <c r="M351" i="24"/>
  <c r="P351" i="24" s="1"/>
  <c r="M352" i="24"/>
  <c r="R352" i="24" s="1"/>
  <c r="M353" i="24"/>
  <c r="M348" i="24"/>
  <c r="P348" i="24" s="1"/>
  <c r="M344" i="24"/>
  <c r="P344" i="24" s="1"/>
  <c r="M345" i="24"/>
  <c r="P345" i="24" s="1"/>
  <c r="M346" i="24"/>
  <c r="P346" i="24" s="1"/>
  <c r="M343" i="24"/>
  <c r="M338" i="24"/>
  <c r="P338" i="24" s="1"/>
  <c r="M339" i="24"/>
  <c r="R339" i="24" s="1"/>
  <c r="M340" i="24"/>
  <c r="M341" i="24"/>
  <c r="R341" i="24" s="1"/>
  <c r="M337" i="24"/>
  <c r="P337" i="24" s="1"/>
  <c r="M334" i="24"/>
  <c r="R334" i="24" s="1"/>
  <c r="M335" i="24"/>
  <c r="R335" i="24" s="1"/>
  <c r="M333" i="24"/>
  <c r="M329" i="24"/>
  <c r="R329" i="24" s="1"/>
  <c r="M330" i="24"/>
  <c r="M328" i="24"/>
  <c r="R328" i="24" s="1"/>
  <c r="M324" i="24"/>
  <c r="P324" i="24" s="1"/>
  <c r="M325" i="24"/>
  <c r="R325" i="24" s="1"/>
  <c r="M326" i="24"/>
  <c r="R326" i="24" s="1"/>
  <c r="M323" i="24"/>
  <c r="R323" i="24" s="1"/>
  <c r="M321" i="24"/>
  <c r="M318" i="24"/>
  <c r="P318" i="24" s="1"/>
  <c r="M319" i="24"/>
  <c r="P319" i="24" s="1"/>
  <c r="M320" i="24"/>
  <c r="M317" i="24"/>
  <c r="P317" i="24" s="1"/>
  <c r="M314" i="24"/>
  <c r="P314" i="24" s="1"/>
  <c r="M315" i="24"/>
  <c r="P315" i="24" s="1"/>
  <c r="M313" i="24"/>
  <c r="R313" i="24" s="1"/>
  <c r="M308" i="24"/>
  <c r="M309" i="24"/>
  <c r="P309" i="24" s="1"/>
  <c r="M310" i="24"/>
  <c r="P310" i="24" s="1"/>
  <c r="M307" i="24"/>
  <c r="M304" i="24"/>
  <c r="P304" i="24" s="1"/>
  <c r="M303" i="24"/>
  <c r="P303" i="24" s="1"/>
  <c r="M301" i="24"/>
  <c r="R301" i="24" s="1"/>
  <c r="M300" i="24"/>
  <c r="P300" i="24" s="1"/>
  <c r="M299" i="24"/>
  <c r="M295" i="24"/>
  <c r="P295" i="24" s="1"/>
  <c r="M296" i="24"/>
  <c r="M297" i="24"/>
  <c r="M294" i="24"/>
  <c r="P294" i="24" s="1"/>
  <c r="M290" i="24"/>
  <c r="R290" i="24" s="1"/>
  <c r="M291" i="24"/>
  <c r="R291" i="24" s="1"/>
  <c r="M289" i="24"/>
  <c r="P289" i="24" s="1"/>
  <c r="M286" i="24"/>
  <c r="M287" i="24"/>
  <c r="P287" i="24" s="1"/>
  <c r="M285" i="24"/>
  <c r="P285" i="24" s="1"/>
  <c r="M282" i="24"/>
  <c r="M283" i="24"/>
  <c r="P283" i="24" s="1"/>
  <c r="M281" i="24"/>
  <c r="R281" i="24" s="1"/>
  <c r="M276" i="24"/>
  <c r="R276" i="24" s="1"/>
  <c r="M277" i="24"/>
  <c r="P277" i="24" s="1"/>
  <c r="M278" i="24"/>
  <c r="M279" i="24"/>
  <c r="M275" i="24"/>
  <c r="R275" i="24" s="1"/>
  <c r="M273" i="24"/>
  <c r="M272" i="24"/>
  <c r="P272" i="24" s="1"/>
  <c r="M271" i="24"/>
  <c r="R271" i="24" s="1"/>
  <c r="M264" i="24"/>
  <c r="R264" i="24" s="1"/>
  <c r="M265" i="24"/>
  <c r="R265" i="24" s="1"/>
  <c r="M266" i="24"/>
  <c r="M267" i="24"/>
  <c r="M268" i="24"/>
  <c r="M269" i="24"/>
  <c r="M263" i="24"/>
  <c r="P263" i="24" s="1"/>
  <c r="M257" i="24"/>
  <c r="R257" i="24" s="1"/>
  <c r="M258" i="24"/>
  <c r="P258" i="24" s="1"/>
  <c r="M256" i="24"/>
  <c r="P256" i="24" s="1"/>
  <c r="M251" i="24"/>
  <c r="M252" i="24"/>
  <c r="M253" i="24"/>
  <c r="M250" i="24"/>
  <c r="M243" i="24"/>
  <c r="R243" i="24" s="1"/>
  <c r="M244" i="24"/>
  <c r="R244" i="24" s="1"/>
  <c r="M245" i="24"/>
  <c r="R245" i="24" s="1"/>
  <c r="M246" i="24"/>
  <c r="P246" i="24" s="1"/>
  <c r="M247" i="24"/>
  <c r="M248" i="24"/>
  <c r="R248" i="24" s="1"/>
  <c r="M242" i="24"/>
  <c r="P242" i="24" s="1"/>
  <c r="M240" i="24"/>
  <c r="M232" i="24"/>
  <c r="R232" i="24" s="1"/>
  <c r="M233" i="24"/>
  <c r="R233" i="24" s="1"/>
  <c r="M231" i="24"/>
  <c r="P231" i="24" s="1"/>
  <c r="M228" i="24"/>
  <c r="P228" i="24" s="1"/>
  <c r="R226" i="24"/>
  <c r="M224" i="24"/>
  <c r="P224" i="24" s="1"/>
  <c r="M223" i="24"/>
  <c r="R223" i="24" s="1"/>
  <c r="M219" i="24"/>
  <c r="M220" i="24"/>
  <c r="P220" i="24" s="1"/>
  <c r="M218" i="24"/>
  <c r="R218" i="24" s="1"/>
  <c r="P81" i="24"/>
  <c r="M210" i="24"/>
  <c r="R210" i="24" s="1"/>
  <c r="M211" i="24"/>
  <c r="M212" i="24"/>
  <c r="P212" i="24" s="1"/>
  <c r="M213" i="24"/>
  <c r="P213" i="24" s="1"/>
  <c r="M214" i="24"/>
  <c r="P214" i="24" s="1"/>
  <c r="M209" i="24"/>
  <c r="P209" i="24" s="1"/>
  <c r="M204" i="24"/>
  <c r="P204" i="24" s="1"/>
  <c r="M205" i="24"/>
  <c r="P205" i="24" s="1"/>
  <c r="M206" i="24"/>
  <c r="P206" i="24" s="1"/>
  <c r="M203" i="24"/>
  <c r="M200" i="24"/>
  <c r="R200" i="24" s="1"/>
  <c r="M199" i="24"/>
  <c r="P201" i="24"/>
  <c r="M193" i="24"/>
  <c r="P193" i="24" s="1"/>
  <c r="M194" i="24"/>
  <c r="P194" i="24" s="1"/>
  <c r="M195" i="24"/>
  <c r="M196" i="24"/>
  <c r="M192" i="24"/>
  <c r="M187" i="24"/>
  <c r="R187" i="24" s="1"/>
  <c r="M188" i="24"/>
  <c r="P188" i="24" s="1"/>
  <c r="M189" i="24"/>
  <c r="P189" i="24" s="1"/>
  <c r="M190" i="24"/>
  <c r="P190" i="24" s="1"/>
  <c r="M186" i="24"/>
  <c r="M182" i="24"/>
  <c r="P182" i="24" s="1"/>
  <c r="M174" i="24"/>
  <c r="M168" i="24"/>
  <c r="M167" i="24"/>
  <c r="P167" i="24" s="1"/>
  <c r="M161" i="24"/>
  <c r="P161" i="24" s="1"/>
  <c r="M162" i="24"/>
  <c r="P162" i="24" s="1"/>
  <c r="M163" i="24"/>
  <c r="P163" i="24" s="1"/>
  <c r="M164" i="24"/>
  <c r="P164" i="24" s="1"/>
  <c r="M160" i="24"/>
  <c r="P160" i="24" s="1"/>
  <c r="M154" i="24"/>
  <c r="P154" i="24" s="1"/>
  <c r="M148" i="24"/>
  <c r="M149" i="24"/>
  <c r="P149" i="24" s="1"/>
  <c r="M150" i="24"/>
  <c r="M147" i="24"/>
  <c r="R147" i="24" s="1"/>
  <c r="M142" i="24"/>
  <c r="P142" i="24" s="1"/>
  <c r="M143" i="24"/>
  <c r="P143" i="24" s="1"/>
  <c r="M144" i="24"/>
  <c r="P144" i="24" s="1"/>
  <c r="M141" i="24"/>
  <c r="P141" i="24" s="1"/>
  <c r="M136" i="24"/>
  <c r="M137" i="24"/>
  <c r="P137" i="24" s="1"/>
  <c r="P135" i="24"/>
  <c r="M129" i="24"/>
  <c r="R129" i="24" s="1"/>
  <c r="M130" i="24"/>
  <c r="P130" i="24" s="1"/>
  <c r="M131" i="24"/>
  <c r="M132" i="24"/>
  <c r="P132" i="24" s="1"/>
  <c r="M133" i="24"/>
  <c r="M128" i="24"/>
  <c r="M124" i="24"/>
  <c r="R124" i="24" s="1"/>
  <c r="M125" i="24"/>
  <c r="R125" i="24" s="1"/>
  <c r="M126" i="24"/>
  <c r="P126" i="24" s="1"/>
  <c r="M123" i="24"/>
  <c r="P123" i="24" s="1"/>
  <c r="M120" i="24"/>
  <c r="P120" i="24" s="1"/>
  <c r="M114" i="24"/>
  <c r="P114" i="24" s="1"/>
  <c r="M115" i="24"/>
  <c r="R115" i="24" s="1"/>
  <c r="M116" i="24"/>
  <c r="M113" i="24"/>
  <c r="R113" i="24" s="1"/>
  <c r="M110" i="24"/>
  <c r="P110" i="24" s="1"/>
  <c r="M111" i="24"/>
  <c r="R111" i="24" s="1"/>
  <c r="M109" i="24"/>
  <c r="P109" i="24" s="1"/>
  <c r="R108" i="24"/>
  <c r="M104" i="24"/>
  <c r="P104" i="24" s="1"/>
  <c r="M105" i="24"/>
  <c r="P105" i="24" s="1"/>
  <c r="M106" i="24"/>
  <c r="R106" i="24" s="1"/>
  <c r="M107" i="24"/>
  <c r="R107" i="24" s="1"/>
  <c r="M103" i="24"/>
  <c r="P103" i="24" s="1"/>
  <c r="M99" i="24"/>
  <c r="P99" i="24" s="1"/>
  <c r="M100" i="24"/>
  <c r="P100" i="24" s="1"/>
  <c r="M98" i="24"/>
  <c r="P98" i="24" s="1"/>
  <c r="M93" i="24"/>
  <c r="P93" i="24" s="1"/>
  <c r="M94" i="24"/>
  <c r="R94" i="24" s="1"/>
  <c r="M95" i="24"/>
  <c r="P95" i="24" s="1"/>
  <c r="M96" i="24"/>
  <c r="M92" i="24"/>
  <c r="P92" i="24" s="1"/>
  <c r="M88" i="24"/>
  <c r="P88" i="24" s="1"/>
  <c r="M89" i="24"/>
  <c r="P89" i="24" s="1"/>
  <c r="M90" i="24"/>
  <c r="M87" i="24"/>
  <c r="P87" i="24" s="1"/>
  <c r="M82" i="24"/>
  <c r="P82" i="24" s="1"/>
  <c r="M83" i="24"/>
  <c r="R83" i="24" s="1"/>
  <c r="M84" i="24"/>
  <c r="P84" i="24" s="1"/>
  <c r="M85" i="24"/>
  <c r="R85" i="24" s="1"/>
  <c r="M77" i="24"/>
  <c r="P77" i="24" s="1"/>
  <c r="M78" i="24"/>
  <c r="P78" i="24" s="1"/>
  <c r="M79" i="24"/>
  <c r="M80" i="24"/>
  <c r="M76" i="24"/>
  <c r="P76" i="24" s="1"/>
  <c r="M73" i="24"/>
  <c r="R73" i="24" s="1"/>
  <c r="M74" i="24"/>
  <c r="R74" i="24" s="1"/>
  <c r="M72" i="24"/>
  <c r="R72" i="24" s="1"/>
  <c r="M65" i="24"/>
  <c r="P65" i="24" s="1"/>
  <c r="M66" i="24"/>
  <c r="R66" i="24" s="1"/>
  <c r="M67" i="24"/>
  <c r="P67" i="24" s="1"/>
  <c r="M68" i="24"/>
  <c r="M69" i="24"/>
  <c r="P69" i="24" s="1"/>
  <c r="M64" i="24"/>
  <c r="R64" i="24" s="1"/>
  <c r="M59" i="24"/>
  <c r="R59" i="24" s="1"/>
  <c r="M60" i="24"/>
  <c r="P60" i="24" s="1"/>
  <c r="M61" i="24"/>
  <c r="R61" i="24" s="1"/>
  <c r="M62" i="24"/>
  <c r="P62" i="24" s="1"/>
  <c r="M58" i="24"/>
  <c r="R58" i="24" s="1"/>
  <c r="M53" i="24"/>
  <c r="P53" i="24" s="1"/>
  <c r="M54" i="24"/>
  <c r="R54" i="24" s="1"/>
  <c r="M55" i="24"/>
  <c r="R55" i="24" s="1"/>
  <c r="M56" i="24"/>
  <c r="R56" i="24" s="1"/>
  <c r="M52" i="24"/>
  <c r="P52" i="24" s="1"/>
  <c r="M46" i="24"/>
  <c r="M47" i="24"/>
  <c r="P47" i="24" s="1"/>
  <c r="M48" i="24"/>
  <c r="R48" i="24" s="1"/>
  <c r="M49" i="24"/>
  <c r="M45" i="24"/>
  <c r="M38" i="24"/>
  <c r="R38" i="24" s="1"/>
  <c r="M39" i="24"/>
  <c r="R39" i="24" s="1"/>
  <c r="M40" i="24"/>
  <c r="P40" i="24" s="1"/>
  <c r="M41" i="24"/>
  <c r="R41" i="24" s="1"/>
  <c r="M42" i="24"/>
  <c r="R42" i="24" s="1"/>
  <c r="M37" i="24"/>
  <c r="R37" i="24" s="1"/>
  <c r="M32" i="24"/>
  <c r="R32" i="24" s="1"/>
  <c r="M33" i="24"/>
  <c r="P33" i="24" s="1"/>
  <c r="M34" i="24"/>
  <c r="P34" i="24" s="1"/>
  <c r="M31" i="24"/>
  <c r="P31" i="24" s="1"/>
  <c r="M26" i="24"/>
  <c r="R26" i="24" s="1"/>
  <c r="M27" i="24"/>
  <c r="M28" i="24"/>
  <c r="R28" i="24" s="1"/>
  <c r="M29" i="24"/>
  <c r="P29" i="24" s="1"/>
  <c r="M25" i="24"/>
  <c r="R25" i="24" s="1"/>
  <c r="M17" i="24"/>
  <c r="P17" i="24" s="1"/>
  <c r="M16" i="24"/>
  <c r="R16" i="24" s="1"/>
  <c r="M15" i="24"/>
  <c r="P15" i="24" s="1"/>
  <c r="M14" i="24"/>
  <c r="R14" i="24" s="1"/>
  <c r="M13" i="24"/>
  <c r="R13" i="24" s="1"/>
  <c r="M11" i="24"/>
  <c r="P11" i="24" s="1"/>
  <c r="M10" i="24"/>
  <c r="R10" i="24" s="1"/>
  <c r="M9" i="24"/>
  <c r="M4" i="24"/>
  <c r="M5" i="24"/>
  <c r="P5" i="24" s="1"/>
  <c r="M6" i="24"/>
  <c r="R6" i="24" s="1"/>
  <c r="M7" i="24"/>
  <c r="R7" i="24" s="1"/>
  <c r="P3" i="24"/>
  <c r="R3" i="24"/>
  <c r="P2" i="24"/>
  <c r="P63" i="24"/>
  <c r="P64" i="24"/>
  <c r="P70" i="24"/>
  <c r="P71" i="24"/>
  <c r="P75" i="24"/>
  <c r="P86" i="24"/>
  <c r="P91" i="24"/>
  <c r="P97" i="24"/>
  <c r="P101" i="24"/>
  <c r="P102" i="24"/>
  <c r="P108" i="24"/>
  <c r="P112" i="24"/>
  <c r="P116" i="24"/>
  <c r="P117" i="24"/>
  <c r="P118" i="24"/>
  <c r="P119" i="24"/>
  <c r="P121" i="24"/>
  <c r="P122" i="24"/>
  <c r="P127" i="24"/>
  <c r="P128" i="24"/>
  <c r="P131" i="24"/>
  <c r="P134" i="24"/>
  <c r="P136" i="24"/>
  <c r="P138" i="24"/>
  <c r="P139" i="24"/>
  <c r="P140" i="24"/>
  <c r="P145" i="24"/>
  <c r="P146" i="24"/>
  <c r="P148" i="24"/>
  <c r="P151" i="24"/>
  <c r="P152" i="24"/>
  <c r="P153" i="24"/>
  <c r="P155" i="24"/>
  <c r="P157" i="24"/>
  <c r="P158" i="24"/>
  <c r="P159" i="24"/>
  <c r="P165" i="24"/>
  <c r="P166" i="24"/>
  <c r="P168" i="24"/>
  <c r="P169" i="24"/>
  <c r="P170" i="24"/>
  <c r="P171" i="24"/>
  <c r="P172" i="24"/>
  <c r="P173" i="24"/>
  <c r="P175" i="24"/>
  <c r="P176" i="24"/>
  <c r="P177" i="24"/>
  <c r="P178" i="24"/>
  <c r="P179" i="24"/>
  <c r="P180" i="24"/>
  <c r="P181" i="24"/>
  <c r="P183" i="24"/>
  <c r="P184" i="24"/>
  <c r="P185" i="24"/>
  <c r="P186" i="24"/>
  <c r="P191" i="24"/>
  <c r="P192" i="24"/>
  <c r="P195" i="24"/>
  <c r="P198" i="24"/>
  <c r="P199" i="24"/>
  <c r="P202" i="24"/>
  <c r="P203" i="24"/>
  <c r="P207" i="24"/>
  <c r="P208" i="24"/>
  <c r="P211" i="24"/>
  <c r="P215" i="24"/>
  <c r="P216" i="24"/>
  <c r="P217" i="24"/>
  <c r="P219" i="24"/>
  <c r="P221" i="24"/>
  <c r="P222" i="24"/>
  <c r="P225" i="24"/>
  <c r="P226" i="24"/>
  <c r="P227" i="24"/>
  <c r="P229" i="24"/>
  <c r="P230" i="24"/>
  <c r="P234" i="24"/>
  <c r="P235" i="24"/>
  <c r="P236" i="24"/>
  <c r="P237" i="24"/>
  <c r="P238" i="24"/>
  <c r="P239" i="24"/>
  <c r="P240" i="24"/>
  <c r="P241" i="24"/>
  <c r="P247" i="24"/>
  <c r="P248" i="24"/>
  <c r="P249" i="24"/>
  <c r="P250" i="24"/>
  <c r="P251" i="24"/>
  <c r="P252" i="24"/>
  <c r="P253" i="24"/>
  <c r="P255" i="24"/>
  <c r="P259" i="24"/>
  <c r="P260" i="24"/>
  <c r="P261" i="24"/>
  <c r="P262" i="24"/>
  <c r="P266" i="24"/>
  <c r="P267" i="24"/>
  <c r="P268" i="24"/>
  <c r="P269" i="24"/>
  <c r="P270" i="24"/>
  <c r="P273" i="24"/>
  <c r="P274" i="24"/>
  <c r="P275" i="24"/>
  <c r="P278" i="24"/>
  <c r="P279" i="24"/>
  <c r="P280" i="24"/>
  <c r="P282" i="24"/>
  <c r="P284" i="24"/>
  <c r="P286" i="24"/>
  <c r="P288" i="24"/>
  <c r="P293" i="24"/>
  <c r="P296" i="24"/>
  <c r="P297" i="24"/>
  <c r="P298" i="24"/>
  <c r="P299" i="24"/>
  <c r="P302" i="24"/>
  <c r="P306" i="24"/>
  <c r="P307" i="24"/>
  <c r="P308" i="24"/>
  <c r="P312" i="24"/>
  <c r="P316" i="24"/>
  <c r="P320" i="24"/>
  <c r="P321" i="24"/>
  <c r="P322" i="24"/>
  <c r="P327" i="24"/>
  <c r="P330" i="24"/>
  <c r="P332" i="24"/>
  <c r="P333" i="24"/>
  <c r="P336" i="24"/>
  <c r="P340" i="24"/>
  <c r="P342" i="24"/>
  <c r="P343" i="24"/>
  <c r="P347" i="24"/>
  <c r="P350" i="24"/>
  <c r="P352" i="24"/>
  <c r="P353" i="24"/>
  <c r="P355" i="24"/>
  <c r="P357" i="24"/>
  <c r="P358" i="24"/>
  <c r="P362" i="24"/>
  <c r="P368" i="24"/>
  <c r="P371" i="24"/>
  <c r="P374" i="24"/>
  <c r="P376" i="24"/>
  <c r="P378" i="24"/>
  <c r="P381" i="24"/>
  <c r="P383" i="24"/>
  <c r="P386" i="24"/>
  <c r="P392" i="24"/>
  <c r="P393" i="24"/>
  <c r="P395" i="24"/>
  <c r="P396" i="24"/>
  <c r="P397" i="24"/>
  <c r="P400" i="24"/>
  <c r="P404" i="24"/>
  <c r="P405" i="24"/>
  <c r="P406" i="24"/>
  <c r="P408" i="24"/>
  <c r="P409" i="24"/>
  <c r="P414" i="24"/>
  <c r="P416" i="24"/>
  <c r="P420" i="24"/>
  <c r="P421" i="24"/>
  <c r="P424" i="24"/>
  <c r="P425" i="24"/>
  <c r="P426" i="24"/>
  <c r="P428" i="24"/>
  <c r="P429" i="24"/>
  <c r="P430" i="24"/>
  <c r="P431" i="24"/>
  <c r="P432" i="24"/>
  <c r="P433" i="24"/>
  <c r="P434" i="24"/>
  <c r="P435" i="24"/>
  <c r="P436" i="24"/>
  <c r="P437" i="24"/>
  <c r="P438" i="24"/>
  <c r="P439" i="24"/>
  <c r="P441" i="24"/>
  <c r="P444" i="24"/>
  <c r="P445" i="24"/>
  <c r="P447" i="24"/>
  <c r="P448" i="24"/>
  <c r="P449" i="24"/>
  <c r="P450" i="24"/>
  <c r="P451" i="24"/>
  <c r="P452" i="24"/>
  <c r="P454" i="24"/>
  <c r="P455" i="24"/>
  <c r="P457" i="24"/>
  <c r="P458" i="24"/>
  <c r="P459" i="24"/>
  <c r="P460" i="24"/>
  <c r="P461" i="24"/>
  <c r="P462" i="24"/>
  <c r="P463" i="24"/>
  <c r="P464" i="24"/>
  <c r="P469" i="24"/>
  <c r="P470" i="24"/>
  <c r="P471" i="24"/>
  <c r="P472" i="24"/>
  <c r="P473" i="24"/>
  <c r="P474" i="24"/>
  <c r="P475" i="24"/>
  <c r="P476" i="24"/>
  <c r="P478" i="24"/>
  <c r="P479" i="24"/>
  <c r="P480" i="24"/>
  <c r="P481" i="24"/>
  <c r="P482" i="24"/>
  <c r="P483" i="24"/>
  <c r="P484" i="24"/>
  <c r="P485" i="24"/>
  <c r="P486" i="24"/>
  <c r="P487" i="24"/>
  <c r="P488" i="24"/>
  <c r="P489" i="24"/>
  <c r="P490" i="24"/>
  <c r="P491" i="24"/>
  <c r="P492" i="24"/>
  <c r="P493" i="24"/>
  <c r="P494" i="24"/>
  <c r="R8" i="24"/>
  <c r="R12" i="24"/>
  <c r="R18" i="24"/>
  <c r="R19" i="24"/>
  <c r="R20" i="24"/>
  <c r="R21" i="24"/>
  <c r="R22" i="24"/>
  <c r="R23" i="24"/>
  <c r="R24" i="24"/>
  <c r="R29" i="24"/>
  <c r="R30" i="24"/>
  <c r="R33" i="24"/>
  <c r="R35" i="24"/>
  <c r="R36" i="24"/>
  <c r="R43" i="24"/>
  <c r="R44" i="24"/>
  <c r="R50" i="24"/>
  <c r="R51" i="24"/>
  <c r="R57" i="24"/>
  <c r="R63" i="24"/>
  <c r="R70" i="24"/>
  <c r="R71" i="24"/>
  <c r="R75" i="24"/>
  <c r="R81" i="24"/>
  <c r="R86" i="24"/>
  <c r="R91" i="24"/>
  <c r="R93" i="24"/>
  <c r="R97" i="24"/>
  <c r="R98" i="24"/>
  <c r="R101" i="24"/>
  <c r="R102" i="24"/>
  <c r="R112" i="24"/>
  <c r="R116" i="24"/>
  <c r="R117" i="24"/>
  <c r="R118" i="24"/>
  <c r="R119" i="24"/>
  <c r="R120" i="24"/>
  <c r="R121" i="24"/>
  <c r="R122" i="24"/>
  <c r="R127" i="24"/>
  <c r="R128" i="24"/>
  <c r="R131" i="24"/>
  <c r="R132" i="24"/>
  <c r="R134" i="24"/>
  <c r="R135" i="24"/>
  <c r="R136" i="24"/>
  <c r="R138" i="24"/>
  <c r="R139" i="24"/>
  <c r="R140" i="24"/>
  <c r="R141" i="24"/>
  <c r="R143" i="24"/>
  <c r="R144" i="24"/>
  <c r="R145" i="24"/>
  <c r="R146" i="24"/>
  <c r="R148" i="24"/>
  <c r="R151" i="24"/>
  <c r="R152" i="24"/>
  <c r="R153" i="24"/>
  <c r="R155" i="24"/>
  <c r="R157" i="24"/>
  <c r="R158" i="24"/>
  <c r="R159" i="24"/>
  <c r="R160" i="24"/>
  <c r="R164" i="24"/>
  <c r="R165" i="24"/>
  <c r="R166" i="24"/>
  <c r="R168" i="24"/>
  <c r="R169" i="24"/>
  <c r="R170" i="24"/>
  <c r="R171" i="24"/>
  <c r="R172" i="24"/>
  <c r="R173" i="24"/>
  <c r="R175" i="24"/>
  <c r="R176" i="24"/>
  <c r="R177" i="24"/>
  <c r="R178" i="24"/>
  <c r="R179" i="24"/>
  <c r="R180" i="24"/>
  <c r="R181" i="24"/>
  <c r="R182" i="24"/>
  <c r="R183" i="24"/>
  <c r="R184" i="24"/>
  <c r="R185" i="24"/>
  <c r="R186" i="24"/>
  <c r="R191" i="24"/>
  <c r="R192" i="24"/>
  <c r="R194" i="24"/>
  <c r="R195" i="24"/>
  <c r="R197" i="24"/>
  <c r="R198" i="24"/>
  <c r="R199" i="24"/>
  <c r="R201" i="24"/>
  <c r="R202" i="24"/>
  <c r="R203" i="24"/>
  <c r="R207" i="24"/>
  <c r="R208" i="24"/>
  <c r="R211" i="24"/>
  <c r="R212" i="24"/>
  <c r="R213" i="24"/>
  <c r="R214" i="24"/>
  <c r="R215" i="24"/>
  <c r="R216" i="24"/>
  <c r="R217" i="24"/>
  <c r="R219" i="24"/>
  <c r="R221" i="24"/>
  <c r="R222" i="24"/>
  <c r="R225" i="24"/>
  <c r="R227" i="24"/>
  <c r="R229" i="24"/>
  <c r="R230" i="24"/>
  <c r="R234" i="24"/>
  <c r="R235" i="24"/>
  <c r="R236" i="24"/>
  <c r="R237" i="24"/>
  <c r="R238" i="24"/>
  <c r="R239" i="24"/>
  <c r="R240" i="24"/>
  <c r="R241" i="24"/>
  <c r="R247" i="24"/>
  <c r="R249" i="24"/>
  <c r="R250" i="24"/>
  <c r="R251" i="24"/>
  <c r="R252" i="24"/>
  <c r="R253" i="24"/>
  <c r="R255" i="24"/>
  <c r="R259" i="24"/>
  <c r="R260" i="24"/>
  <c r="R261" i="24"/>
  <c r="R262" i="24"/>
  <c r="R266" i="24"/>
  <c r="R267" i="24"/>
  <c r="R268" i="24"/>
  <c r="R269" i="24"/>
  <c r="R270" i="24"/>
  <c r="R273" i="24"/>
  <c r="R274" i="24"/>
  <c r="R278" i="24"/>
  <c r="R279" i="24"/>
  <c r="R280" i="24"/>
  <c r="R282" i="24"/>
  <c r="R284" i="24"/>
  <c r="R285" i="24"/>
  <c r="R286" i="24"/>
  <c r="R288" i="24"/>
  <c r="R289" i="24"/>
  <c r="R293" i="24"/>
  <c r="R295" i="24"/>
  <c r="R296" i="24"/>
  <c r="R297" i="24"/>
  <c r="R298" i="24"/>
  <c r="R299" i="24"/>
  <c r="R302" i="24"/>
  <c r="R306" i="24"/>
  <c r="R307" i="24"/>
  <c r="R308" i="24"/>
  <c r="R309" i="24"/>
  <c r="R312" i="24"/>
  <c r="R316" i="24"/>
  <c r="R318" i="24"/>
  <c r="R319" i="24"/>
  <c r="R320" i="24"/>
  <c r="R321" i="24"/>
  <c r="R322" i="24"/>
  <c r="R327" i="24"/>
  <c r="R330" i="24"/>
  <c r="R332" i="24"/>
  <c r="R333" i="24"/>
  <c r="R336" i="24"/>
  <c r="R340" i="24"/>
  <c r="R342" i="24"/>
  <c r="R343" i="24"/>
  <c r="R347" i="24"/>
  <c r="R350" i="24"/>
  <c r="R351" i="24"/>
  <c r="R353" i="24"/>
  <c r="R355" i="24"/>
  <c r="R357" i="24"/>
  <c r="R358" i="24"/>
  <c r="R362" i="24"/>
  <c r="R363" i="24"/>
  <c r="R368" i="24"/>
  <c r="R371" i="24"/>
  <c r="R374" i="24"/>
  <c r="R375" i="24"/>
  <c r="R376" i="24"/>
  <c r="R378" i="24"/>
  <c r="R381" i="24"/>
  <c r="R382" i="24"/>
  <c r="R383" i="24"/>
  <c r="R386" i="24"/>
  <c r="R392" i="24"/>
  <c r="R393" i="24"/>
  <c r="R395" i="24"/>
  <c r="R397" i="24"/>
  <c r="R398" i="24"/>
  <c r="R400" i="24"/>
  <c r="R404" i="24"/>
  <c r="R405" i="24"/>
  <c r="R406" i="24"/>
  <c r="R408" i="24"/>
  <c r="R409" i="24"/>
  <c r="R413" i="24"/>
  <c r="R414" i="24"/>
  <c r="R416" i="24"/>
  <c r="R420" i="24"/>
  <c r="R421" i="24"/>
  <c r="R422" i="24"/>
  <c r="R424" i="24"/>
  <c r="R425" i="24"/>
  <c r="R426" i="24"/>
  <c r="R428" i="24"/>
  <c r="R429" i="24"/>
  <c r="R430" i="24"/>
  <c r="R431" i="24"/>
  <c r="R432" i="24"/>
  <c r="R433" i="24"/>
  <c r="R434" i="24"/>
  <c r="R435" i="24"/>
  <c r="R436" i="24"/>
  <c r="R437" i="24"/>
  <c r="R438" i="24"/>
  <c r="R439" i="24"/>
  <c r="R441" i="24"/>
  <c r="R444" i="24"/>
  <c r="R445" i="24"/>
  <c r="R447" i="24"/>
  <c r="R448" i="24"/>
  <c r="R449" i="24"/>
  <c r="R450" i="24"/>
  <c r="R451" i="24"/>
  <c r="R452" i="24"/>
  <c r="R454" i="24"/>
  <c r="R455" i="24"/>
  <c r="R457" i="24"/>
  <c r="R458" i="24"/>
  <c r="R459" i="24"/>
  <c r="R460" i="24"/>
  <c r="R461" i="24"/>
  <c r="R462" i="24"/>
  <c r="R463" i="24"/>
  <c r="R464" i="24"/>
  <c r="R469" i="24"/>
  <c r="R470" i="24"/>
  <c r="R471" i="24"/>
  <c r="R472" i="24"/>
  <c r="R473" i="24"/>
  <c r="R474" i="24"/>
  <c r="R475" i="24"/>
  <c r="R476" i="24"/>
  <c r="R478" i="24"/>
  <c r="R479" i="24"/>
  <c r="R480" i="24"/>
  <c r="R481" i="24"/>
  <c r="R482" i="24"/>
  <c r="R483" i="24"/>
  <c r="R484" i="24"/>
  <c r="R485" i="24"/>
  <c r="R486" i="24"/>
  <c r="R487" i="24"/>
  <c r="R488" i="24"/>
  <c r="R489" i="24"/>
  <c r="R491" i="24"/>
  <c r="R492" i="24"/>
  <c r="R493" i="24"/>
  <c r="R494" i="24"/>
  <c r="R2" i="24"/>
  <c r="P8" i="24"/>
  <c r="P10" i="24"/>
  <c r="P12" i="24"/>
  <c r="P18" i="24"/>
  <c r="P19" i="24"/>
  <c r="P20" i="24"/>
  <c r="P21" i="24"/>
  <c r="P22" i="24"/>
  <c r="P23" i="24"/>
  <c r="P24" i="24"/>
  <c r="P30" i="24"/>
  <c r="P35" i="24"/>
  <c r="P36" i="24"/>
  <c r="P43" i="24"/>
  <c r="P44" i="24"/>
  <c r="P50" i="24"/>
  <c r="P51" i="24"/>
  <c r="P57" i="24"/>
  <c r="P58" i="24"/>
  <c r="V11" i="8"/>
  <c r="R53" i="24" l="1"/>
  <c r="R9" i="24"/>
  <c r="P9" i="24"/>
  <c r="P4" i="24"/>
  <c r="R4" i="24"/>
  <c r="R45" i="24"/>
  <c r="P45" i="24"/>
  <c r="R133" i="24"/>
  <c r="P133" i="24"/>
  <c r="P174" i="24"/>
  <c r="R174" i="24"/>
  <c r="P68" i="24"/>
  <c r="R68" i="24"/>
  <c r="R105" i="24"/>
  <c r="R49" i="24"/>
  <c r="P49" i="24"/>
  <c r="P37" i="24"/>
  <c r="R310" i="24"/>
  <c r="R242" i="24"/>
  <c r="P329" i="24"/>
  <c r="P48" i="24"/>
  <c r="P32" i="24"/>
  <c r="R384" i="24"/>
  <c r="S381" i="24" s="1"/>
  <c r="S197" i="24"/>
  <c r="R154" i="24"/>
  <c r="R104" i="24"/>
  <c r="R87" i="24"/>
  <c r="R69" i="24"/>
  <c r="P407" i="24"/>
  <c r="Q404" i="24" s="1"/>
  <c r="P323" i="24"/>
  <c r="P115" i="24"/>
  <c r="P94" i="24"/>
  <c r="R228" i="24"/>
  <c r="P440" i="24"/>
  <c r="R440" i="24"/>
  <c r="R82" i="24"/>
  <c r="R17" i="24"/>
  <c r="R287" i="24"/>
  <c r="S284" i="24" s="1"/>
  <c r="P265" i="24"/>
  <c r="P200" i="24"/>
  <c r="Q197" i="24" s="1"/>
  <c r="P79" i="24"/>
  <c r="R79" i="24"/>
  <c r="P54" i="24"/>
  <c r="R346" i="24"/>
  <c r="R76" i="24"/>
  <c r="P388" i="24"/>
  <c r="R388" i="24"/>
  <c r="P25" i="24"/>
  <c r="R224" i="24"/>
  <c r="R114" i="24"/>
  <c r="R27" i="24"/>
  <c r="P27" i="24"/>
  <c r="P46" i="24"/>
  <c r="R46" i="24"/>
  <c r="R190" i="24"/>
  <c r="P466" i="24"/>
  <c r="R67" i="24"/>
  <c r="P245" i="24"/>
  <c r="P403" i="24"/>
  <c r="P264" i="24"/>
  <c r="P301" i="24"/>
  <c r="Q298" i="24" s="1"/>
  <c r="P129" i="24"/>
  <c r="Q127" i="24" s="1"/>
  <c r="R373" i="24"/>
  <c r="R300" i="24"/>
  <c r="S298" i="24" s="1"/>
  <c r="R206" i="24"/>
  <c r="R130" i="24"/>
  <c r="R62" i="24"/>
  <c r="P366" i="24"/>
  <c r="P210" i="24"/>
  <c r="Q208" i="24" s="1"/>
  <c r="R277" i="24"/>
  <c r="S274" i="24" s="1"/>
  <c r="R89" i="24"/>
  <c r="R47" i="24"/>
  <c r="P394" i="24"/>
  <c r="Q392" i="24" s="1"/>
  <c r="P335" i="24"/>
  <c r="R256" i="24"/>
  <c r="P415" i="24"/>
  <c r="P349" i="24"/>
  <c r="Q347" i="24" s="1"/>
  <c r="P66" i="24"/>
  <c r="Q63" i="24" s="1"/>
  <c r="P42" i="24"/>
  <c r="P28" i="24"/>
  <c r="R246" i="24"/>
  <c r="S241" i="24" s="1"/>
  <c r="R123" i="24"/>
  <c r="R100" i="24"/>
  <c r="R193" i="24"/>
  <c r="S191" i="24" s="1"/>
  <c r="P456" i="24"/>
  <c r="Q454" i="24" s="1"/>
  <c r="P387" i="24"/>
  <c r="R427" i="24"/>
  <c r="S424" i="24" s="1"/>
  <c r="R142" i="24"/>
  <c r="S138" i="24" s="1"/>
  <c r="R11" i="24"/>
  <c r="S8" i="24" s="1"/>
  <c r="R163" i="24"/>
  <c r="R109" i="24"/>
  <c r="R78" i="24"/>
  <c r="P313" i="24"/>
  <c r="Q312" i="24" s="1"/>
  <c r="R345" i="24"/>
  <c r="P291" i="24"/>
  <c r="R258" i="24"/>
  <c r="P390" i="24"/>
  <c r="P326" i="24"/>
  <c r="P41" i="24"/>
  <c r="R377" i="24"/>
  <c r="R126" i="24"/>
  <c r="R77" i="24"/>
  <c r="P276" i="24"/>
  <c r="Q274" i="24" s="1"/>
  <c r="R205" i="24"/>
  <c r="R189" i="24"/>
  <c r="R162" i="24"/>
  <c r="R65" i="24"/>
  <c r="S63" i="24" s="1"/>
  <c r="P334" i="24"/>
  <c r="Q332" i="24" s="1"/>
  <c r="R88" i="24"/>
  <c r="P356" i="24"/>
  <c r="Q355" i="24" s="1"/>
  <c r="P13" i="24"/>
  <c r="R99" i="24"/>
  <c r="P417" i="24"/>
  <c r="P147" i="24"/>
  <c r="Q145" i="24" s="1"/>
  <c r="P111" i="24"/>
  <c r="Q108" i="24" s="1"/>
  <c r="P61" i="24"/>
  <c r="R231" i="24"/>
  <c r="S229" i="24" s="1"/>
  <c r="P465" i="24"/>
  <c r="P367" i="24"/>
  <c r="R360" i="24"/>
  <c r="R52" i="24"/>
  <c r="P26" i="24"/>
  <c r="P7" i="24"/>
  <c r="R442" i="24"/>
  <c r="R344" i="24"/>
  <c r="R204" i="24"/>
  <c r="R110" i="24"/>
  <c r="P411" i="24"/>
  <c r="P402" i="24"/>
  <c r="P380" i="24"/>
  <c r="Q376" i="24" s="1"/>
  <c r="P325" i="24"/>
  <c r="P125" i="24"/>
  <c r="P85" i="24"/>
  <c r="R359" i="24"/>
  <c r="R161" i="24"/>
  <c r="P419" i="24"/>
  <c r="R337" i="24"/>
  <c r="R103" i="24"/>
  <c r="R188" i="24"/>
  <c r="R370" i="24"/>
  <c r="R92" i="24"/>
  <c r="R60" i="24"/>
  <c r="R40" i="24"/>
  <c r="S35" i="24" s="1"/>
  <c r="P72" i="24"/>
  <c r="R389" i="24"/>
  <c r="R314" i="24"/>
  <c r="P281" i="24"/>
  <c r="Q280" i="24" s="1"/>
  <c r="P290" i="24"/>
  <c r="Q288" i="24" s="1"/>
  <c r="R379" i="24"/>
  <c r="R369" i="24"/>
  <c r="R348" i="24"/>
  <c r="R283" i="24"/>
  <c r="S280" i="24" s="1"/>
  <c r="P243" i="24"/>
  <c r="R84" i="24"/>
  <c r="P410" i="24"/>
  <c r="P418" i="24"/>
  <c r="P6" i="24"/>
  <c r="R443" i="24"/>
  <c r="R401" i="24"/>
  <c r="P477" i="24"/>
  <c r="R468" i="24"/>
  <c r="R467" i="24"/>
  <c r="S464" i="24" s="1"/>
  <c r="R446" i="24"/>
  <c r="S444" i="24" s="1"/>
  <c r="P412" i="24"/>
  <c r="R399" i="24"/>
  <c r="R372" i="24"/>
  <c r="R364" i="24"/>
  <c r="R338" i="24"/>
  <c r="P341" i="24"/>
  <c r="P339" i="24"/>
  <c r="R220" i="24"/>
  <c r="S215" i="24" s="1"/>
  <c r="P232" i="24"/>
  <c r="P74" i="24"/>
  <c r="R272" i="24"/>
  <c r="S409" i="24" s="1"/>
  <c r="R137" i="24"/>
  <c r="S134" i="24" s="1"/>
  <c r="P187" i="24"/>
  <c r="Q184" i="24" s="1"/>
  <c r="P59" i="24"/>
  <c r="R317" i="24"/>
  <c r="S316" i="24" s="1"/>
  <c r="R263" i="24"/>
  <c r="S262" i="24" s="1"/>
  <c r="R15" i="24"/>
  <c r="S12" i="24" s="1"/>
  <c r="R324" i="24"/>
  <c r="P107" i="24"/>
  <c r="P39" i="24"/>
  <c r="R31" i="24"/>
  <c r="P56" i="24"/>
  <c r="R304" i="24"/>
  <c r="R294" i="24"/>
  <c r="S293" i="24" s="1"/>
  <c r="P328" i="24"/>
  <c r="R315" i="24"/>
  <c r="P55" i="24"/>
  <c r="P38" i="24"/>
  <c r="R95" i="24"/>
  <c r="P83" i="24"/>
  <c r="P73" i="24"/>
  <c r="P218" i="24"/>
  <c r="Q215" i="24" s="1"/>
  <c r="R167" i="24"/>
  <c r="S165" i="24" s="1"/>
  <c r="R34" i="24"/>
  <c r="P271" i="24"/>
  <c r="Q270" i="24" s="1"/>
  <c r="P244" i="24"/>
  <c r="P16" i="24"/>
  <c r="R209" i="24"/>
  <c r="S208" i="24" s="1"/>
  <c r="R149" i="24"/>
  <c r="R5" i="24"/>
  <c r="P233" i="24"/>
  <c r="P124" i="24"/>
  <c r="P106" i="24"/>
  <c r="P257" i="24"/>
  <c r="Q255" i="24" s="1"/>
  <c r="P113" i="24"/>
  <c r="R303" i="24"/>
  <c r="P223" i="24"/>
  <c r="Q221" i="24" s="1"/>
  <c r="P14" i="24"/>
  <c r="S392" i="24"/>
  <c r="Q424" i="24"/>
  <c r="S454" i="24"/>
  <c r="S414" i="24"/>
  <c r="S332" i="24"/>
  <c r="S18" i="24"/>
  <c r="Q436" i="24"/>
  <c r="Q342" i="24"/>
  <c r="Q302" i="24"/>
  <c r="Q169" i="24"/>
  <c r="Q97" i="24"/>
  <c r="S485" i="24"/>
  <c r="Q485" i="24"/>
  <c r="Q381" i="24"/>
  <c r="Q151" i="24"/>
  <c r="S436" i="24"/>
  <c r="S420" i="24"/>
  <c r="S475" i="24"/>
  <c r="S371" i="24"/>
  <c r="Q475" i="24"/>
  <c r="Q371" i="24"/>
  <c r="S458" i="24"/>
  <c r="Q165" i="24"/>
  <c r="S489" i="24"/>
  <c r="Q489" i="24"/>
  <c r="Q18" i="24"/>
  <c r="S479" i="24"/>
  <c r="S327" i="24"/>
  <c r="S221" i="24"/>
  <c r="S50" i="24"/>
  <c r="Q439" i="24"/>
  <c r="Q138" i="24"/>
  <c r="Q8" i="24"/>
  <c r="S469" i="24"/>
  <c r="S429" i="24"/>
  <c r="S112" i="24"/>
  <c r="Q469" i="24"/>
  <c r="Q429" i="24"/>
  <c r="Q293" i="24"/>
  <c r="S169" i="24"/>
  <c r="S404" i="24"/>
  <c r="S175" i="24"/>
  <c r="S151" i="24"/>
  <c r="S24" i="24"/>
  <c r="Q444" i="24"/>
  <c r="Q420" i="24"/>
  <c r="Q284" i="24"/>
  <c r="Q234" i="24"/>
  <c r="Q202" i="24"/>
  <c r="Q191" i="24"/>
  <c r="Q175" i="24"/>
  <c r="Q30" i="24"/>
  <c r="S347" i="24"/>
  <c r="S70" i="24"/>
  <c r="Q249" i="24"/>
  <c r="Q134" i="24"/>
  <c r="Q86" i="24"/>
  <c r="S249" i="24"/>
  <c r="S362" i="24"/>
  <c r="S322" i="24"/>
  <c r="S306" i="24"/>
  <c r="S117" i="24"/>
  <c r="Q458" i="24"/>
  <c r="Q362" i="24"/>
  <c r="Q306" i="24"/>
  <c r="Q157" i="24"/>
  <c r="Q117" i="24"/>
  <c r="Q43" i="24"/>
  <c r="Q479" i="24"/>
  <c r="S448" i="24"/>
  <c r="S288" i="24"/>
  <c r="Q448" i="24"/>
  <c r="Q91" i="24"/>
  <c r="Q75" i="24"/>
  <c r="Q316" i="24"/>
  <c r="S43" i="24"/>
  <c r="S145" i="24"/>
  <c r="S234" i="24"/>
  <c r="T3" i="14"/>
  <c r="R117" i="1"/>
  <c r="R80" i="1"/>
  <c r="R128" i="1"/>
  <c r="R147" i="1"/>
  <c r="R146" i="1"/>
  <c r="R145" i="1"/>
  <c r="R144" i="1"/>
  <c r="R143" i="1"/>
  <c r="R142" i="1"/>
  <c r="R141" i="1"/>
  <c r="R114" i="1" s="1"/>
  <c r="R140" i="1"/>
  <c r="R113" i="1" s="1"/>
  <c r="R136" i="1"/>
  <c r="R135" i="1"/>
  <c r="R134" i="1"/>
  <c r="R133" i="1"/>
  <c r="R132" i="1"/>
  <c r="R127" i="1"/>
  <c r="R126" i="1"/>
  <c r="R125" i="1"/>
  <c r="R124" i="1"/>
  <c r="R123" i="1"/>
  <c r="R122" i="1"/>
  <c r="R109" i="1"/>
  <c r="R108" i="1"/>
  <c r="R107" i="1"/>
  <c r="R106" i="1"/>
  <c r="R105" i="1"/>
  <c r="R104" i="1"/>
  <c r="R103" i="1"/>
  <c r="R99" i="1"/>
  <c r="R98" i="1"/>
  <c r="R97" i="1"/>
  <c r="R96" i="1"/>
  <c r="R95" i="1"/>
  <c r="R94" i="1"/>
  <c r="R90" i="1"/>
  <c r="R89" i="1"/>
  <c r="R88" i="1"/>
  <c r="R87" i="1"/>
  <c r="R86" i="1"/>
  <c r="R85" i="1"/>
  <c r="R84" i="1"/>
  <c r="R79" i="1"/>
  <c r="R78" i="1"/>
  <c r="R77" i="1"/>
  <c r="R76" i="1"/>
  <c r="R75" i="1"/>
  <c r="R74" i="1"/>
  <c r="R115" i="1" l="1"/>
  <c r="R116" i="1"/>
  <c r="Q327" i="24"/>
  <c r="Q262" i="24"/>
  <c r="Q2" i="24"/>
  <c r="S101" i="24"/>
  <c r="S121" i="24"/>
  <c r="S127" i="24"/>
  <c r="S2" i="24"/>
  <c r="Q322" i="24"/>
  <c r="Q112" i="24"/>
  <c r="S336" i="24"/>
  <c r="S81" i="24"/>
  <c r="Q57" i="24"/>
  <c r="S57" i="24"/>
  <c r="S355" i="24"/>
  <c r="Q464" i="24"/>
  <c r="S342" i="24"/>
  <c r="S86" i="24"/>
  <c r="Q398" i="24"/>
  <c r="S312" i="24"/>
  <c r="Q24" i="24"/>
  <c r="S270" i="24"/>
  <c r="S75" i="24"/>
  <c r="S202" i="24"/>
  <c r="S108" i="24"/>
  <c r="S97" i="24"/>
  <c r="S157" i="24"/>
  <c r="S376" i="24"/>
  <c r="S302" i="24"/>
  <c r="Q229" i="24"/>
  <c r="S386" i="24"/>
  <c r="S255" i="24"/>
  <c r="Q366" i="24"/>
  <c r="S30" i="24"/>
  <c r="Q409" i="24"/>
  <c r="S184" i="24"/>
  <c r="S439" i="24"/>
  <c r="Q386" i="24"/>
  <c r="Q241" i="24"/>
  <c r="Q101" i="24"/>
  <c r="S366" i="24"/>
  <c r="Q414" i="24"/>
  <c r="S91" i="24"/>
  <c r="Q35" i="24"/>
  <c r="Q336" i="24"/>
  <c r="Q12" i="24"/>
  <c r="Q121" i="24"/>
  <c r="Q81" i="24"/>
  <c r="Q50" i="24"/>
  <c r="S398" i="24"/>
  <c r="Q70" i="24"/>
  <c r="AC205" i="15" l="1"/>
  <c r="AC394" i="15"/>
  <c r="AE205" i="15"/>
  <c r="AE394" i="15"/>
  <c r="AG2" i="15"/>
  <c r="AG3" i="15"/>
  <c r="AG4" i="15"/>
  <c r="AG5" i="15"/>
  <c r="AG6" i="15"/>
  <c r="AG7" i="15"/>
  <c r="AG8" i="15"/>
  <c r="AG9" i="15"/>
  <c r="AG10" i="15"/>
  <c r="AG11" i="15"/>
  <c r="AG12" i="15"/>
  <c r="AG13" i="15"/>
  <c r="AG14" i="15"/>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G312" i="5" l="1"/>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311" i="5"/>
  <c r="AG74" i="15"/>
  <c r="AG75" i="15"/>
  <c r="AG76" i="15"/>
  <c r="AG77" i="15"/>
  <c r="AG78" i="15"/>
  <c r="AG79" i="15"/>
  <c r="AG80" i="15"/>
  <c r="AG81" i="15"/>
  <c r="AG82" i="15"/>
  <c r="AG83" i="15"/>
  <c r="AG84" i="15"/>
  <c r="AG85" i="15"/>
  <c r="AG86" i="15"/>
  <c r="AG87" i="15"/>
  <c r="AG88" i="15"/>
  <c r="AG89" i="15"/>
  <c r="AG90" i="15"/>
  <c r="AG91" i="15"/>
  <c r="AG92" i="15"/>
  <c r="AG93" i="15"/>
  <c r="AG94" i="15"/>
  <c r="AG95" i="15"/>
  <c r="AG96" i="15"/>
  <c r="AG97" i="15"/>
  <c r="AG98" i="15"/>
  <c r="AG99" i="15"/>
  <c r="AG100" i="15"/>
  <c r="AG101" i="15"/>
  <c r="AG102" i="15"/>
  <c r="AG103" i="15"/>
  <c r="AG104" i="15"/>
  <c r="AG105" i="15"/>
  <c r="AG106" i="15"/>
  <c r="AG107" i="15"/>
  <c r="AG108" i="15"/>
  <c r="AG109" i="15"/>
  <c r="AG110" i="15"/>
  <c r="AG111" i="15"/>
  <c r="AG112" i="15"/>
  <c r="AG113" i="15"/>
  <c r="AG114" i="15"/>
  <c r="AG115" i="15"/>
  <c r="AG116" i="15"/>
  <c r="AG117" i="15"/>
  <c r="AG118" i="15"/>
  <c r="AG119" i="15"/>
  <c r="AG120" i="15"/>
  <c r="AG121" i="15"/>
  <c r="AG122" i="15"/>
  <c r="AG123" i="15"/>
  <c r="AG124" i="15"/>
  <c r="AG125" i="15"/>
  <c r="AG126" i="15"/>
  <c r="AG127" i="15"/>
  <c r="AG128" i="15"/>
  <c r="AG129" i="15"/>
  <c r="AG130" i="15"/>
  <c r="AG131" i="15"/>
  <c r="AG132" i="15"/>
  <c r="AG133" i="15"/>
  <c r="AG134" i="15"/>
  <c r="AG135" i="15"/>
  <c r="AG136" i="15"/>
  <c r="AG137" i="15"/>
  <c r="AG138" i="15"/>
  <c r="AG139" i="15"/>
  <c r="AG140" i="15"/>
  <c r="AG141" i="15"/>
  <c r="AG142" i="15"/>
  <c r="AG143" i="15"/>
  <c r="AG144" i="15"/>
  <c r="AG145" i="15"/>
  <c r="AG146" i="15"/>
  <c r="AG147" i="15"/>
  <c r="AG148" i="15"/>
  <c r="AG149" i="15"/>
  <c r="AG150" i="15"/>
  <c r="AG151" i="15"/>
  <c r="AG152" i="15"/>
  <c r="AG153" i="15"/>
  <c r="AG154" i="15"/>
  <c r="AG155" i="15"/>
  <c r="AG156" i="15"/>
  <c r="AG157" i="15"/>
  <c r="AG158" i="15"/>
  <c r="AG159" i="15"/>
  <c r="AG160" i="15"/>
  <c r="AG161" i="15"/>
  <c r="AG162" i="15"/>
  <c r="AG163" i="15"/>
  <c r="AG164" i="15"/>
  <c r="AG165" i="15"/>
  <c r="AG166" i="15"/>
  <c r="AG167" i="15"/>
  <c r="AG168" i="15"/>
  <c r="AG169" i="15"/>
  <c r="AG170" i="15"/>
  <c r="AG171" i="15"/>
  <c r="AG172" i="15"/>
  <c r="AG173" i="15"/>
  <c r="AG174" i="15"/>
  <c r="AG175" i="15"/>
  <c r="AG176" i="15"/>
  <c r="AG177" i="15"/>
  <c r="AG178" i="15"/>
  <c r="AG179" i="15"/>
  <c r="AG180" i="15"/>
  <c r="AG181" i="15"/>
  <c r="AG182" i="15"/>
  <c r="AG183" i="15"/>
  <c r="AG184" i="15"/>
  <c r="AG185" i="15"/>
  <c r="AG186" i="15"/>
  <c r="AG187" i="15"/>
  <c r="AG188" i="15"/>
  <c r="AG189" i="15"/>
  <c r="AG190" i="15"/>
  <c r="AG191" i="15"/>
  <c r="AG192" i="15"/>
  <c r="AG193" i="15"/>
  <c r="AG194" i="15"/>
  <c r="AG195" i="15"/>
  <c r="AG196" i="15"/>
  <c r="AG197" i="15"/>
  <c r="AG198" i="15"/>
  <c r="AG199" i="15"/>
  <c r="AG200" i="15"/>
  <c r="AG201" i="15"/>
  <c r="AG202" i="15"/>
  <c r="AG203" i="15"/>
  <c r="AG204" i="15"/>
  <c r="AG205" i="15"/>
  <c r="AG206" i="15"/>
  <c r="AG207" i="15"/>
  <c r="AG208" i="15"/>
  <c r="AG209" i="15"/>
  <c r="AG210" i="15"/>
  <c r="AG211" i="15"/>
  <c r="AG212" i="15"/>
  <c r="AG213" i="15"/>
  <c r="AG214" i="15"/>
  <c r="AG215" i="15"/>
  <c r="AG216" i="15"/>
  <c r="AG217" i="15"/>
  <c r="AG218" i="15"/>
  <c r="AG219" i="15"/>
  <c r="AG220" i="15"/>
  <c r="AG221" i="15"/>
  <c r="AG222" i="15"/>
  <c r="AG223" i="15"/>
  <c r="AG224" i="15"/>
  <c r="AG225" i="15"/>
  <c r="AG226" i="15"/>
  <c r="AG227" i="15"/>
  <c r="AG228" i="15"/>
  <c r="AG229" i="15"/>
  <c r="AG230" i="15"/>
  <c r="AG231" i="15"/>
  <c r="AG232" i="15"/>
  <c r="AG233" i="15"/>
  <c r="AG234" i="15"/>
  <c r="AG235" i="15"/>
  <c r="AG236" i="15"/>
  <c r="AG237" i="15"/>
  <c r="AG238" i="15"/>
  <c r="AG239" i="15"/>
  <c r="AG240" i="15"/>
  <c r="AG241" i="15"/>
  <c r="AG242" i="15"/>
  <c r="AG243" i="15"/>
  <c r="AG244" i="15"/>
  <c r="AG245" i="15"/>
  <c r="AG246" i="15"/>
  <c r="AG247" i="15"/>
  <c r="AG248" i="15"/>
  <c r="AG249" i="15"/>
  <c r="AG250" i="15"/>
  <c r="AG251" i="15"/>
  <c r="AG252" i="15"/>
  <c r="AG253" i="15"/>
  <c r="AG254" i="15"/>
  <c r="AG255" i="15"/>
  <c r="AG256" i="15"/>
  <c r="AG257" i="15"/>
  <c r="AG258" i="15"/>
  <c r="AG259" i="15"/>
  <c r="AG260" i="15"/>
  <c r="AG261" i="15"/>
  <c r="AG262" i="15"/>
  <c r="AG263" i="15"/>
  <c r="AG264" i="15"/>
  <c r="AG265" i="15"/>
  <c r="AG266" i="15"/>
  <c r="AG267" i="15"/>
  <c r="AG268" i="15"/>
  <c r="AG269" i="15"/>
  <c r="AG270" i="15"/>
  <c r="AG271" i="15"/>
  <c r="AG272" i="15"/>
  <c r="AG273" i="15"/>
  <c r="AG274" i="15"/>
  <c r="AG275" i="15"/>
  <c r="AG276" i="15"/>
  <c r="AG277" i="15"/>
  <c r="AG278" i="15"/>
  <c r="AG279" i="15"/>
  <c r="AG280" i="15"/>
  <c r="AG281" i="15"/>
  <c r="AG282" i="15"/>
  <c r="AG283" i="15"/>
  <c r="AG284" i="15"/>
  <c r="AG285" i="15"/>
  <c r="AG286" i="15"/>
  <c r="AG287" i="15"/>
  <c r="AG288" i="15"/>
  <c r="AG289" i="15"/>
  <c r="AG290" i="15"/>
  <c r="AG291" i="15"/>
  <c r="AG292" i="15"/>
  <c r="AG293" i="15"/>
  <c r="AG294" i="15"/>
  <c r="AG295" i="15"/>
  <c r="AG296" i="15"/>
  <c r="AG297" i="15"/>
  <c r="AG298" i="15"/>
  <c r="AG299" i="15"/>
  <c r="AG300" i="15"/>
  <c r="AG301" i="15"/>
  <c r="AG302" i="15"/>
  <c r="AG303" i="15"/>
  <c r="AG304" i="15"/>
  <c r="AG305" i="15"/>
  <c r="AG306" i="15"/>
  <c r="AG307" i="15"/>
  <c r="AG308" i="15"/>
  <c r="AG309" i="15"/>
  <c r="AG310" i="15"/>
  <c r="AG311" i="15"/>
  <c r="AG312" i="15"/>
  <c r="AG313" i="15"/>
  <c r="AG314" i="15"/>
  <c r="AG315" i="15"/>
  <c r="AG316" i="15"/>
  <c r="AG317" i="15"/>
  <c r="AG318" i="15"/>
  <c r="AG319" i="15"/>
  <c r="AG320" i="15"/>
  <c r="AG321" i="15"/>
  <c r="AG322" i="15"/>
  <c r="AG323" i="15"/>
  <c r="AG324" i="15"/>
  <c r="AG325" i="15"/>
  <c r="AG326" i="15"/>
  <c r="AG327" i="15"/>
  <c r="AG328" i="15"/>
  <c r="AG329" i="15"/>
  <c r="AG330" i="15"/>
  <c r="AG331" i="15"/>
  <c r="AG332" i="15"/>
  <c r="AG333" i="15"/>
  <c r="AG334" i="15"/>
  <c r="AG335" i="15"/>
  <c r="AG336" i="15"/>
  <c r="AG337" i="15"/>
  <c r="AG338" i="15"/>
  <c r="AG339" i="15"/>
  <c r="AG340" i="15"/>
  <c r="AG341" i="15"/>
  <c r="AG342" i="15"/>
  <c r="AG343" i="15"/>
  <c r="AG344" i="15"/>
  <c r="AG345" i="15"/>
  <c r="AG346" i="15"/>
  <c r="AG347" i="15"/>
  <c r="AG348" i="15"/>
  <c r="AG349" i="15"/>
  <c r="AG350" i="15"/>
  <c r="AG351" i="15"/>
  <c r="AG352" i="15"/>
  <c r="AG353" i="15"/>
  <c r="AG354" i="15"/>
  <c r="AG355" i="15"/>
  <c r="AG356" i="15"/>
  <c r="AG357" i="15"/>
  <c r="AG358" i="15"/>
  <c r="AG359" i="15"/>
  <c r="AG360" i="15"/>
  <c r="AG361" i="15"/>
  <c r="AG362" i="15"/>
  <c r="AG363" i="15"/>
  <c r="AG364" i="15"/>
  <c r="AG365" i="15"/>
  <c r="AG366" i="15"/>
  <c r="AG367" i="15"/>
  <c r="AG368" i="15"/>
  <c r="AG369" i="15"/>
  <c r="AG370" i="15"/>
  <c r="AG371" i="15"/>
  <c r="AG372" i="15"/>
  <c r="AG373" i="15"/>
  <c r="AG374" i="15"/>
  <c r="AG375" i="15"/>
  <c r="AG376" i="15"/>
  <c r="AG377" i="15"/>
  <c r="AG378" i="15"/>
  <c r="AG379" i="15"/>
  <c r="AG380" i="15"/>
  <c r="AG381" i="15"/>
  <c r="AG382" i="15"/>
  <c r="AG383" i="15"/>
  <c r="AG384" i="15"/>
  <c r="AG385" i="15"/>
  <c r="AG386" i="15"/>
  <c r="AG387" i="15"/>
  <c r="AG388" i="15"/>
  <c r="AG389" i="15"/>
  <c r="AG390" i="15"/>
  <c r="AG391" i="15"/>
  <c r="AG392" i="15"/>
  <c r="AG393" i="15"/>
  <c r="AG394" i="15"/>
  <c r="AG395" i="15"/>
  <c r="AG396" i="15"/>
  <c r="AG397" i="15"/>
  <c r="AG398" i="15"/>
  <c r="AG399" i="15"/>
  <c r="AG400" i="15"/>
  <c r="AG401" i="15"/>
  <c r="AG402" i="15"/>
  <c r="AG403" i="15"/>
  <c r="AG404" i="15"/>
  <c r="AG405" i="15"/>
  <c r="AG406" i="15"/>
  <c r="AG407" i="15"/>
  <c r="AG408" i="15"/>
  <c r="AG409" i="15"/>
  <c r="AG410" i="15"/>
  <c r="AG411" i="15"/>
  <c r="AG412" i="15"/>
  <c r="AG413" i="15"/>
  <c r="AG414" i="15"/>
  <c r="AG415" i="15"/>
  <c r="AG416" i="15"/>
  <c r="AG417" i="15"/>
  <c r="AG418" i="15"/>
  <c r="AG419" i="15"/>
  <c r="AG420" i="15"/>
  <c r="AG421" i="15"/>
  <c r="AG422" i="15"/>
  <c r="AG423" i="15"/>
  <c r="AG424" i="15"/>
  <c r="AG425" i="15"/>
  <c r="AG426" i="15"/>
  <c r="AG427" i="15"/>
  <c r="AG428" i="15"/>
  <c r="AG429" i="15"/>
  <c r="AG430" i="15"/>
  <c r="AG431" i="15"/>
  <c r="AG432" i="15"/>
  <c r="AG433" i="15"/>
  <c r="AG434" i="15"/>
  <c r="AG435" i="15"/>
  <c r="AG436" i="15"/>
  <c r="AG437" i="15"/>
  <c r="AG438" i="15"/>
  <c r="AG439" i="15"/>
  <c r="AG440" i="15"/>
  <c r="AG441" i="15"/>
  <c r="AG442" i="15"/>
  <c r="AG443" i="15"/>
  <c r="AG444" i="15"/>
  <c r="AG445" i="15"/>
  <c r="AG446" i="15"/>
  <c r="AG447" i="15"/>
  <c r="AG448" i="15"/>
  <c r="AG449" i="15"/>
  <c r="AG450" i="15"/>
  <c r="AG451" i="15"/>
  <c r="AG452" i="15"/>
  <c r="AG453" i="15"/>
  <c r="AG454" i="15"/>
  <c r="AG455" i="15"/>
  <c r="AG456" i="15"/>
  <c r="AG457" i="15"/>
  <c r="AG458" i="15"/>
  <c r="AG459" i="15"/>
  <c r="AG460" i="15"/>
  <c r="AG461" i="15"/>
  <c r="AG462" i="15"/>
  <c r="AG463" i="15"/>
  <c r="AG464" i="15"/>
  <c r="AG465" i="15"/>
  <c r="AG466" i="15"/>
  <c r="AG467" i="15"/>
  <c r="AG468" i="15"/>
  <c r="AG469" i="15"/>
  <c r="AG470" i="15"/>
  <c r="AG471" i="15"/>
  <c r="AG472" i="15"/>
  <c r="AG473" i="15"/>
  <c r="AG474" i="15"/>
  <c r="AG475" i="15"/>
  <c r="AG476" i="15"/>
  <c r="AG477" i="15"/>
  <c r="AG478" i="15"/>
  <c r="AG479" i="15"/>
  <c r="AG480" i="15"/>
  <c r="AG481" i="15"/>
  <c r="AG482" i="15"/>
  <c r="AG483" i="15"/>
  <c r="AG484" i="15"/>
  <c r="AG485" i="15"/>
  <c r="AG486" i="15"/>
  <c r="AG487" i="15"/>
  <c r="AG488" i="15"/>
  <c r="AG489" i="15"/>
  <c r="AG490" i="15"/>
  <c r="AG491" i="15"/>
  <c r="AG492" i="15"/>
  <c r="AG493" i="15"/>
  <c r="AG494" i="15"/>
  <c r="AG495" i="15"/>
  <c r="AG496" i="15"/>
  <c r="AG497" i="15"/>
  <c r="AG498" i="15"/>
  <c r="AG499" i="15"/>
  <c r="AG500" i="15"/>
  <c r="AG501" i="15"/>
  <c r="AG502" i="15"/>
  <c r="AG503" i="15"/>
  <c r="AG504" i="15"/>
  <c r="AG505" i="15"/>
  <c r="AG506" i="15"/>
  <c r="AG507" i="15"/>
  <c r="AG508" i="15"/>
  <c r="AG509" i="15"/>
  <c r="AG510" i="15"/>
  <c r="AG511" i="15"/>
  <c r="AG512" i="15"/>
  <c r="AG513" i="15"/>
  <c r="AG514" i="15"/>
  <c r="AG515" i="15"/>
  <c r="AG516" i="15"/>
  <c r="AG517" i="15"/>
  <c r="AG518" i="15"/>
  <c r="AG519" i="15"/>
  <c r="AG520" i="15"/>
  <c r="AG521" i="15"/>
  <c r="AG522" i="15"/>
  <c r="AG523" i="15"/>
  <c r="AG524" i="15"/>
  <c r="AG525" i="15"/>
  <c r="AG526" i="15"/>
  <c r="AG527" i="15"/>
  <c r="AG528" i="15"/>
  <c r="AG529" i="15"/>
  <c r="AG530" i="15"/>
  <c r="AG531" i="15"/>
  <c r="AG532" i="15"/>
  <c r="AG533" i="15"/>
  <c r="AG534" i="15"/>
  <c r="AG535" i="15"/>
  <c r="AG536" i="15"/>
  <c r="AG537" i="15"/>
  <c r="AG538" i="15"/>
  <c r="AG539" i="15"/>
  <c r="AG540" i="15"/>
  <c r="AG541" i="15"/>
  <c r="AG542" i="15"/>
  <c r="AG543" i="15"/>
  <c r="AG544" i="15"/>
  <c r="AG545" i="15"/>
  <c r="AG546" i="15"/>
  <c r="AG547" i="15"/>
  <c r="AG548" i="15"/>
  <c r="AG549" i="15"/>
  <c r="AG550" i="15"/>
  <c r="AG551" i="15"/>
  <c r="AG552" i="15"/>
  <c r="AG553" i="15"/>
  <c r="AG554" i="15"/>
  <c r="AG555" i="15"/>
  <c r="AG556" i="15"/>
  <c r="AG557" i="15"/>
  <c r="AG558" i="15"/>
  <c r="AG559" i="15"/>
  <c r="AG560" i="15"/>
  <c r="AG561" i="15"/>
  <c r="AG562" i="15"/>
  <c r="AG563" i="15"/>
  <c r="AG564" i="15"/>
  <c r="AG565" i="15"/>
  <c r="AG566" i="15"/>
  <c r="AG567" i="15"/>
  <c r="AG568" i="15"/>
  <c r="AG569" i="15"/>
  <c r="AG570" i="15"/>
  <c r="AG571" i="15"/>
  <c r="AG572" i="15"/>
  <c r="AG573" i="15"/>
  <c r="AG574" i="15"/>
  <c r="AG575" i="15"/>
  <c r="AG576" i="15"/>
  <c r="AG577" i="15"/>
  <c r="AG578" i="15"/>
  <c r="AG579" i="15"/>
  <c r="AG580" i="15"/>
  <c r="AG581" i="15"/>
  <c r="AG582" i="15"/>
  <c r="AG583" i="15"/>
  <c r="AG584" i="15"/>
  <c r="AG585" i="15"/>
  <c r="AG586" i="15"/>
  <c r="AG587" i="15"/>
  <c r="AG588" i="15"/>
  <c r="AG589" i="15"/>
  <c r="AG590" i="15"/>
  <c r="AG591" i="15"/>
  <c r="AG592" i="15"/>
  <c r="AG593" i="15"/>
  <c r="AG594" i="15"/>
  <c r="AG595" i="15"/>
  <c r="AG596" i="15"/>
  <c r="AG597" i="15"/>
  <c r="AG598" i="15"/>
  <c r="AG599" i="15"/>
  <c r="AG600" i="15"/>
  <c r="AG601" i="15"/>
  <c r="AG602" i="15"/>
  <c r="AG603" i="15"/>
  <c r="AG604" i="15"/>
  <c r="AG605" i="15"/>
  <c r="AG606" i="15"/>
  <c r="AG607" i="15"/>
  <c r="AG608" i="15"/>
  <c r="AG609" i="15"/>
  <c r="AG610" i="15"/>
  <c r="AG611" i="15"/>
  <c r="AG612" i="15"/>
  <c r="AG613" i="15"/>
  <c r="AG614" i="15"/>
  <c r="AG615" i="15"/>
  <c r="AG616" i="15"/>
  <c r="AG617" i="15"/>
  <c r="AG618" i="15"/>
  <c r="AG619" i="15"/>
  <c r="AG620" i="15"/>
  <c r="AG621" i="15"/>
  <c r="AG622" i="15"/>
  <c r="AG623" i="15"/>
  <c r="AG624" i="15"/>
  <c r="AG625" i="15"/>
  <c r="AG626" i="15"/>
  <c r="AG627" i="15"/>
  <c r="AG628" i="15"/>
  <c r="AG629" i="15"/>
  <c r="AG630" i="15"/>
  <c r="AG631" i="15"/>
  <c r="AG632" i="15"/>
  <c r="AG633" i="15"/>
  <c r="AG634" i="15"/>
  <c r="AG635" i="15"/>
  <c r="AG636" i="15"/>
  <c r="AG637" i="15"/>
  <c r="AG638" i="15"/>
  <c r="AG639" i="15"/>
  <c r="AG640" i="15"/>
  <c r="AG641" i="15"/>
  <c r="AG642" i="15"/>
  <c r="AG643" i="15"/>
  <c r="AG644" i="15"/>
  <c r="AG645" i="15"/>
  <c r="AG646" i="15"/>
  <c r="AG647" i="15"/>
  <c r="AG648" i="15"/>
  <c r="AG649" i="15"/>
  <c r="AG650" i="15"/>
  <c r="AG651" i="15"/>
  <c r="AG652" i="15"/>
  <c r="AG653" i="15"/>
  <c r="AG654" i="15"/>
  <c r="AG655" i="15"/>
  <c r="AG656" i="15"/>
  <c r="AG657" i="15"/>
  <c r="AG658" i="15"/>
  <c r="AG659" i="15"/>
  <c r="AG660" i="15"/>
  <c r="AG661" i="15"/>
  <c r="AG662" i="15"/>
  <c r="AG663" i="15"/>
  <c r="AG664" i="15"/>
  <c r="AG665" i="15"/>
  <c r="AG666" i="15"/>
  <c r="AG667" i="15"/>
  <c r="AG668" i="15"/>
  <c r="AG669" i="15"/>
  <c r="AG670" i="15"/>
  <c r="AG671" i="15"/>
  <c r="AG672" i="15"/>
  <c r="AG673" i="15"/>
  <c r="AG674" i="15"/>
  <c r="AG675" i="15"/>
  <c r="AG676" i="15"/>
  <c r="AG677" i="15"/>
  <c r="AG678" i="15"/>
  <c r="AG679" i="15"/>
  <c r="AG680" i="15"/>
  <c r="AG681" i="15"/>
  <c r="AG682" i="15"/>
  <c r="AG683" i="15"/>
  <c r="AG684" i="15"/>
  <c r="AG685" i="15"/>
  <c r="AG686" i="15"/>
  <c r="AG687" i="15"/>
  <c r="AG688" i="15"/>
  <c r="AG689" i="15"/>
  <c r="AG690" i="15"/>
  <c r="AG691" i="15"/>
  <c r="AG692" i="15"/>
  <c r="AG693" i="15"/>
  <c r="AG694" i="15"/>
  <c r="AG695" i="15"/>
  <c r="AG696" i="15"/>
  <c r="AG697" i="15"/>
  <c r="AG698" i="15"/>
  <c r="AG699" i="15"/>
  <c r="AG700" i="15"/>
  <c r="AG701" i="15"/>
  <c r="AG702" i="15"/>
  <c r="AG703" i="15"/>
  <c r="AG704" i="15"/>
  <c r="AG705" i="15"/>
  <c r="AG706" i="15"/>
  <c r="AG707" i="15"/>
  <c r="AG708" i="15"/>
  <c r="AG709" i="15"/>
  <c r="AG710" i="15"/>
  <c r="AG711" i="15"/>
  <c r="AG712" i="15"/>
  <c r="AG713" i="15"/>
  <c r="AG714" i="15"/>
  <c r="AG715" i="15"/>
  <c r="AG716" i="15"/>
  <c r="AG717" i="15"/>
  <c r="AG718" i="15"/>
  <c r="AG719" i="15"/>
  <c r="AG720" i="15"/>
  <c r="AG721" i="15"/>
  <c r="AG722" i="15"/>
  <c r="AG723" i="15"/>
  <c r="AG724" i="15"/>
  <c r="AG725" i="15"/>
  <c r="AG726" i="15"/>
  <c r="AG727" i="15"/>
  <c r="AG728" i="15"/>
  <c r="AG729" i="15"/>
  <c r="AG730" i="15"/>
  <c r="AG731" i="15"/>
  <c r="AG732" i="15"/>
  <c r="AG733" i="15"/>
  <c r="AG734" i="15"/>
  <c r="AG735" i="15"/>
  <c r="AG736" i="15"/>
  <c r="AG737" i="15"/>
  <c r="AG738" i="15"/>
  <c r="AG739" i="15"/>
  <c r="AG740" i="15"/>
  <c r="AG741" i="15"/>
  <c r="AG742" i="15"/>
  <c r="AG743" i="15"/>
  <c r="AG744" i="15"/>
  <c r="AG745" i="15"/>
  <c r="AG746" i="15"/>
  <c r="AG747" i="15"/>
  <c r="AG748" i="15"/>
  <c r="AG749" i="15"/>
  <c r="AG750" i="15"/>
  <c r="AG751" i="15"/>
  <c r="AG752" i="15"/>
  <c r="AG753" i="15"/>
  <c r="AG754" i="15"/>
  <c r="AG755" i="15"/>
  <c r="AG756" i="15"/>
  <c r="AG757" i="15"/>
  <c r="AG758" i="15"/>
  <c r="AG759" i="15"/>
  <c r="AG760" i="15"/>
  <c r="AG761" i="15"/>
  <c r="AG762" i="15"/>
  <c r="AG763" i="15"/>
  <c r="AG764" i="15"/>
  <c r="AG765" i="15"/>
  <c r="AG766" i="15"/>
  <c r="AG767" i="15"/>
  <c r="AG768" i="15"/>
  <c r="AG769" i="15"/>
  <c r="AG770" i="15"/>
  <c r="AG771" i="15"/>
  <c r="AG772" i="15"/>
  <c r="AG773" i="15"/>
  <c r="AG774" i="15"/>
  <c r="AG775" i="15"/>
  <c r="AG776" i="15"/>
  <c r="AG777" i="15"/>
  <c r="AG778" i="15"/>
  <c r="AG779" i="15"/>
  <c r="AG780" i="15"/>
  <c r="AG781" i="15"/>
  <c r="AG782" i="15"/>
  <c r="AG783" i="15"/>
  <c r="AG784" i="15"/>
  <c r="AG785" i="15"/>
  <c r="AG786" i="15"/>
  <c r="AG787" i="15"/>
  <c r="AG788" i="15"/>
  <c r="AG789" i="15"/>
  <c r="AG790" i="15"/>
  <c r="AG791" i="15"/>
  <c r="AG792" i="15"/>
  <c r="AG793" i="15"/>
  <c r="AG794" i="15"/>
  <c r="AG795" i="15"/>
  <c r="AG796" i="15"/>
  <c r="AG797" i="15"/>
  <c r="AG798" i="15"/>
  <c r="AG799" i="15"/>
  <c r="AG800" i="15"/>
  <c r="AG801" i="15"/>
  <c r="AG802" i="15"/>
  <c r="AG803" i="15"/>
  <c r="AG804" i="15"/>
  <c r="AG805" i="15"/>
  <c r="AG806" i="15"/>
  <c r="AG807" i="15"/>
  <c r="AG808" i="15"/>
  <c r="AG809" i="15"/>
  <c r="AG810" i="15"/>
  <c r="AG811" i="15"/>
  <c r="AG812" i="15"/>
  <c r="AG813" i="15"/>
  <c r="AG814" i="15"/>
  <c r="AG815" i="15"/>
  <c r="AG816" i="15"/>
  <c r="AG817" i="15"/>
  <c r="AG818" i="15"/>
  <c r="AG819" i="15"/>
  <c r="AG820" i="15"/>
  <c r="AG821" i="15"/>
  <c r="AG822" i="15"/>
  <c r="AG823" i="15"/>
  <c r="AG824" i="15"/>
  <c r="AG825" i="15"/>
  <c r="AG826" i="15"/>
  <c r="AG827" i="15"/>
  <c r="AG828" i="15"/>
  <c r="AG829" i="15"/>
  <c r="AG830" i="15"/>
  <c r="AG831" i="15"/>
  <c r="AG832" i="15"/>
  <c r="AG833" i="15"/>
  <c r="AG834" i="15"/>
  <c r="AG835" i="15"/>
  <c r="AG836" i="15"/>
  <c r="AG837" i="15"/>
  <c r="AG838" i="15"/>
  <c r="AG839" i="15"/>
  <c r="AG840" i="15"/>
  <c r="AG841" i="15"/>
  <c r="AG842" i="15"/>
  <c r="AG843" i="15"/>
  <c r="AG844" i="15"/>
  <c r="AG845" i="15"/>
  <c r="AG846" i="15"/>
  <c r="AG847" i="15"/>
  <c r="AG848" i="15"/>
  <c r="AG849" i="15"/>
  <c r="AG850" i="15"/>
  <c r="AG851" i="15"/>
  <c r="AG852" i="15"/>
  <c r="AG853" i="15"/>
  <c r="AG854" i="15"/>
  <c r="AG855" i="15"/>
  <c r="AG856" i="15"/>
  <c r="AG857" i="15"/>
  <c r="AG858" i="15"/>
  <c r="AG859" i="15"/>
  <c r="AG860" i="15"/>
  <c r="AG861" i="15"/>
  <c r="AG862" i="15"/>
  <c r="AG863" i="15"/>
  <c r="AG864" i="15"/>
  <c r="AG865" i="15"/>
  <c r="AG866" i="15"/>
  <c r="AG867" i="15"/>
  <c r="AG868" i="15"/>
  <c r="AG869" i="15"/>
  <c r="AG870" i="15"/>
  <c r="AG871" i="15"/>
  <c r="AG872" i="15"/>
  <c r="AG873" i="15"/>
  <c r="AG874" i="15"/>
  <c r="AG875" i="15"/>
  <c r="AG876" i="15"/>
  <c r="AG877" i="15"/>
  <c r="AG878" i="15"/>
  <c r="AG879" i="15"/>
  <c r="AG880" i="15"/>
  <c r="AG881" i="15"/>
  <c r="AG882" i="15"/>
  <c r="AG883" i="15"/>
  <c r="AG884" i="15"/>
  <c r="AG885" i="15"/>
  <c r="AG886" i="15"/>
  <c r="AG887" i="15"/>
  <c r="AG888" i="15"/>
  <c r="AG889" i="15"/>
  <c r="AG890" i="15"/>
  <c r="AG891" i="15"/>
  <c r="AG892" i="15"/>
  <c r="AG893" i="15"/>
  <c r="AG894" i="15"/>
  <c r="AG895" i="15"/>
  <c r="AG896" i="15"/>
  <c r="AG897" i="15"/>
  <c r="AG898" i="15"/>
  <c r="AG899" i="15"/>
  <c r="AG900" i="15"/>
  <c r="AG901" i="15"/>
  <c r="AG902" i="15"/>
  <c r="AG903" i="15"/>
  <c r="AG904" i="15"/>
  <c r="AG905" i="15"/>
  <c r="AG906" i="15"/>
  <c r="AG907" i="15"/>
  <c r="AG908" i="15"/>
  <c r="AG909" i="15"/>
  <c r="AG910" i="15"/>
  <c r="AG911" i="15"/>
  <c r="AG912" i="15"/>
  <c r="AG913" i="15"/>
  <c r="AG914" i="15"/>
  <c r="AG915" i="15"/>
  <c r="AG916" i="15"/>
  <c r="AG917" i="15"/>
  <c r="AG918" i="15"/>
  <c r="AG919" i="15"/>
  <c r="AG920" i="15"/>
  <c r="AG921" i="15"/>
  <c r="AG922" i="15"/>
  <c r="AG923" i="15"/>
  <c r="AG924" i="15"/>
  <c r="AG925" i="15"/>
  <c r="AG926" i="15"/>
  <c r="AG927" i="15"/>
  <c r="AG928" i="15"/>
  <c r="AG929" i="15"/>
  <c r="AG930" i="15"/>
  <c r="AG931" i="15"/>
  <c r="AG932" i="15"/>
  <c r="AG933" i="15"/>
  <c r="AG934" i="15"/>
  <c r="AG935" i="15"/>
  <c r="AG936" i="15"/>
  <c r="AG937" i="15"/>
  <c r="AG938" i="15"/>
  <c r="AG939" i="15"/>
  <c r="AG940" i="15"/>
  <c r="AG941" i="15"/>
  <c r="AG942" i="15"/>
  <c r="AG943" i="15"/>
  <c r="AG944" i="15"/>
  <c r="AG945" i="15"/>
  <c r="AG946" i="15"/>
  <c r="AG947" i="15"/>
  <c r="AG948" i="15"/>
  <c r="AG949" i="15"/>
  <c r="AG950" i="15"/>
  <c r="AG951" i="15"/>
  <c r="AG952" i="15"/>
  <c r="AG953" i="15"/>
  <c r="AG954" i="15"/>
  <c r="AG955" i="15"/>
  <c r="AG956" i="15"/>
  <c r="AG957" i="15"/>
  <c r="AG958" i="15"/>
  <c r="AG959" i="15"/>
  <c r="AG960" i="15"/>
  <c r="AG961" i="15"/>
  <c r="AG962" i="15"/>
  <c r="AG963" i="15"/>
  <c r="AG964" i="15"/>
  <c r="AG965" i="15"/>
  <c r="AG966" i="15"/>
  <c r="AG967" i="15"/>
  <c r="AG968" i="15"/>
  <c r="AG969" i="15"/>
  <c r="AG970" i="15"/>
  <c r="AG971" i="15"/>
  <c r="AG972" i="15"/>
  <c r="AG973" i="15"/>
  <c r="AG974" i="15"/>
  <c r="AG975" i="15"/>
  <c r="AG976" i="15"/>
  <c r="AG977" i="15"/>
  <c r="AG978" i="15"/>
  <c r="AG979" i="15"/>
  <c r="AG980" i="15"/>
  <c r="AG981" i="15"/>
  <c r="AG982" i="15"/>
  <c r="AG983" i="15"/>
  <c r="AG984" i="15"/>
  <c r="AG985" i="15"/>
  <c r="AG986" i="15"/>
  <c r="AG987" i="15"/>
  <c r="AG988" i="15"/>
  <c r="AG989" i="15"/>
  <c r="AG990" i="15"/>
  <c r="AG991" i="15"/>
  <c r="AG992" i="15"/>
  <c r="AG993" i="15"/>
  <c r="AG994" i="15"/>
  <c r="AG995" i="15"/>
  <c r="AG996" i="15"/>
  <c r="AG997" i="15"/>
  <c r="AG998" i="15"/>
  <c r="AG999" i="15"/>
  <c r="AG1000" i="15"/>
  <c r="AG1001" i="15"/>
  <c r="AG1002" i="15"/>
  <c r="AG1003" i="15"/>
  <c r="AG1004" i="15"/>
  <c r="AG1005" i="15"/>
  <c r="AG1006" i="15"/>
  <c r="AG1007" i="15"/>
  <c r="AG1008" i="15"/>
  <c r="AG1009" i="15"/>
  <c r="AG1010" i="15"/>
  <c r="AG1011" i="15"/>
  <c r="AG1012" i="15"/>
  <c r="AG1013" i="15"/>
  <c r="AG1014" i="15"/>
  <c r="AG1015" i="15"/>
  <c r="AG1016" i="15"/>
  <c r="AG1017" i="15"/>
  <c r="AG1018" i="15"/>
  <c r="AG1019" i="15"/>
  <c r="AG1020" i="15"/>
  <c r="AG1021" i="15"/>
  <c r="AG1022" i="15"/>
  <c r="AG1023" i="15"/>
  <c r="AG1024" i="15"/>
  <c r="AG1025" i="15"/>
  <c r="AG1026" i="15"/>
  <c r="AG1027" i="15"/>
  <c r="AG1028" i="15"/>
  <c r="AG1029" i="15"/>
  <c r="AG1030" i="15"/>
  <c r="AG1031" i="15"/>
  <c r="AG1032" i="15"/>
  <c r="AG1033" i="15"/>
  <c r="AG1034" i="15"/>
  <c r="AG1035" i="15"/>
  <c r="AG1036" i="15"/>
  <c r="AG1037" i="15"/>
  <c r="AG1038" i="15"/>
  <c r="AG1039" i="15"/>
  <c r="AG1040" i="15"/>
  <c r="AG1041" i="15"/>
  <c r="AG1042" i="15"/>
  <c r="AG1043" i="15"/>
  <c r="AG1044" i="15"/>
  <c r="AG1045" i="15"/>
  <c r="AG1046" i="15"/>
  <c r="AG1047" i="15"/>
  <c r="AG1048" i="15"/>
  <c r="AG1049" i="15"/>
  <c r="AG1050" i="15"/>
  <c r="AG1051" i="15"/>
  <c r="AG1052" i="15"/>
  <c r="AG1053" i="15"/>
  <c r="AG1054" i="15"/>
  <c r="AG1055" i="15"/>
  <c r="AG1056" i="15"/>
  <c r="AG1057" i="15"/>
  <c r="AG1058" i="15"/>
  <c r="AG1059" i="15"/>
  <c r="AG1060" i="15"/>
  <c r="AG1061" i="15"/>
  <c r="AG1062" i="15"/>
  <c r="AG1063" i="15"/>
  <c r="AG1064" i="15"/>
  <c r="AG1065" i="15"/>
  <c r="AG1066" i="15"/>
  <c r="AG1067" i="15"/>
  <c r="AG1068" i="15"/>
  <c r="AG1069" i="15"/>
  <c r="AG1070" i="15"/>
  <c r="AG1071" i="15"/>
  <c r="AG1072" i="15"/>
  <c r="AG1073" i="15"/>
  <c r="AG1074" i="15"/>
  <c r="AG1075" i="15"/>
  <c r="AG1076" i="15"/>
  <c r="AG1077" i="15"/>
  <c r="AG1078" i="15"/>
  <c r="AG1079" i="15"/>
  <c r="AG1080" i="15"/>
  <c r="AG1081" i="15"/>
  <c r="AG1082" i="15"/>
  <c r="AG1083" i="15"/>
  <c r="AG1084" i="15"/>
  <c r="AG1085" i="15"/>
  <c r="AG1086" i="15"/>
  <c r="AG1087" i="15"/>
  <c r="AG1088" i="15"/>
  <c r="AG1089" i="15"/>
  <c r="AG1090" i="15"/>
  <c r="AG1091" i="15"/>
  <c r="AG1092" i="15"/>
  <c r="AG1093" i="15"/>
  <c r="AG1094" i="15"/>
  <c r="AG1095" i="15"/>
  <c r="AG1096" i="15"/>
  <c r="AG1097" i="15"/>
  <c r="AG1098" i="15"/>
  <c r="AG1099" i="15"/>
  <c r="AG1100" i="15"/>
  <c r="AG1101" i="15"/>
  <c r="AG1102" i="15"/>
  <c r="AG1103" i="15"/>
  <c r="AG1104" i="15"/>
  <c r="AG1105" i="15"/>
  <c r="AG1106" i="15"/>
  <c r="AG1107" i="15"/>
  <c r="AG1108" i="15"/>
  <c r="AG1109" i="15"/>
  <c r="AG1110" i="15"/>
  <c r="AG1111" i="15"/>
  <c r="AG1112" i="15"/>
  <c r="AG1113" i="15"/>
  <c r="AG1114" i="15"/>
  <c r="AG1115" i="15"/>
  <c r="AG1116" i="15"/>
  <c r="AG1117" i="15"/>
  <c r="AG1118" i="15"/>
  <c r="AG1119" i="15"/>
  <c r="AG1120" i="15"/>
  <c r="AG1121" i="15"/>
  <c r="AG1122" i="15"/>
  <c r="AG1123" i="15"/>
  <c r="AG1124" i="15"/>
  <c r="AG1125" i="15"/>
  <c r="AG1126" i="15"/>
  <c r="AG1127" i="15"/>
  <c r="AG1128" i="15"/>
  <c r="AG1129" i="15"/>
  <c r="AG1130" i="15"/>
  <c r="AG1131" i="15"/>
  <c r="AG1132" i="15"/>
  <c r="AG1133" i="15"/>
  <c r="AG1134" i="15"/>
  <c r="AG1135" i="15"/>
  <c r="AG1136" i="15"/>
  <c r="AG1137" i="15"/>
  <c r="AG1138" i="15"/>
  <c r="AG1139" i="15"/>
  <c r="AG1140" i="15"/>
  <c r="AG1141" i="15"/>
  <c r="AG1142" i="15"/>
  <c r="AG1143" i="15"/>
  <c r="AG1144" i="15"/>
  <c r="AG1145" i="15"/>
  <c r="AG1146" i="15"/>
  <c r="AG1147" i="15"/>
  <c r="AG1148" i="15"/>
  <c r="AG1149" i="15"/>
  <c r="AG1150" i="15"/>
  <c r="AG1151" i="15"/>
  <c r="AG1152" i="15"/>
  <c r="AG1153" i="15"/>
  <c r="AG1154" i="15"/>
  <c r="AG1155" i="15"/>
  <c r="AG1156" i="15"/>
  <c r="AG1157" i="15"/>
  <c r="AG1158" i="15"/>
  <c r="AG1159" i="15"/>
  <c r="AG1160" i="15"/>
  <c r="AG1161" i="15"/>
  <c r="AG1162" i="15"/>
  <c r="AG1163" i="15"/>
  <c r="AG1164" i="15"/>
  <c r="AG1165" i="15"/>
  <c r="AG1166" i="15"/>
  <c r="AG1167" i="15"/>
  <c r="AG1168" i="15"/>
  <c r="AG1169" i="15"/>
  <c r="AG1170" i="15"/>
  <c r="AG1171" i="15"/>
  <c r="AG1172" i="15"/>
  <c r="AG1173" i="15"/>
  <c r="AG1174" i="15"/>
  <c r="AG1175" i="15"/>
  <c r="AG1176" i="15"/>
  <c r="AG1177" i="15"/>
  <c r="AG1178" i="15"/>
  <c r="AG1179" i="15"/>
  <c r="AG1180" i="15"/>
  <c r="AG1181" i="15"/>
  <c r="AG1182" i="15"/>
  <c r="AG1183" i="15"/>
  <c r="AG1184" i="15"/>
  <c r="AG1185" i="15"/>
  <c r="AG1186" i="15"/>
  <c r="AG1187" i="15"/>
  <c r="AG1188" i="15"/>
  <c r="AG1189" i="15"/>
  <c r="AG1190" i="15"/>
  <c r="AG1191" i="15"/>
  <c r="AG1192" i="15"/>
  <c r="AG1193" i="15"/>
  <c r="AG1194" i="15"/>
  <c r="AG1195" i="15"/>
  <c r="AG1196" i="15"/>
  <c r="AG1197" i="15"/>
  <c r="AG1198" i="15"/>
  <c r="AG1199" i="15"/>
  <c r="AG1200" i="15"/>
  <c r="AG1201" i="15"/>
  <c r="AG1202" i="15"/>
  <c r="AG1203" i="15"/>
  <c r="AG1204" i="15"/>
  <c r="AG1205" i="15"/>
  <c r="AG1206" i="15"/>
  <c r="AG1207" i="15"/>
  <c r="AG1208" i="15"/>
  <c r="AG1209" i="15"/>
  <c r="AG1210" i="15"/>
  <c r="AG1211" i="15"/>
  <c r="AG1212" i="15"/>
  <c r="AG1213" i="15"/>
  <c r="AG1214" i="15"/>
  <c r="AG1215" i="15"/>
  <c r="AG1216" i="15"/>
  <c r="AG1217" i="15"/>
  <c r="AG1218" i="15"/>
  <c r="AG1219" i="15"/>
  <c r="AG1220" i="15"/>
  <c r="AG1221" i="15"/>
  <c r="AG1222" i="15"/>
  <c r="AG1223" i="15"/>
  <c r="AG1224" i="15"/>
  <c r="AG1225" i="15"/>
  <c r="AG1226" i="15"/>
  <c r="AG1227" i="15"/>
  <c r="AG1228" i="15"/>
  <c r="AG1229" i="15"/>
  <c r="AG1230" i="15"/>
  <c r="AG1231" i="15"/>
  <c r="AG1232" i="15"/>
  <c r="AG1233" i="15"/>
  <c r="AG1234" i="15"/>
  <c r="AG1235" i="15"/>
  <c r="AG1236" i="15"/>
  <c r="AG1237" i="15"/>
  <c r="AG1238" i="15"/>
  <c r="AG1239" i="15"/>
  <c r="AG1240" i="15"/>
  <c r="AG1241" i="15"/>
  <c r="AG1242" i="15"/>
  <c r="AG1243" i="15"/>
  <c r="AG1244" i="15"/>
  <c r="AG1245" i="15"/>
  <c r="AG1246" i="15"/>
  <c r="AG1247" i="15"/>
  <c r="AG1248" i="15"/>
  <c r="AG1249" i="15"/>
  <c r="AG1250" i="15"/>
  <c r="AG1251" i="15"/>
  <c r="AG1252" i="15"/>
  <c r="AG1253" i="15"/>
  <c r="AG1254" i="15"/>
  <c r="AG1255" i="15"/>
  <c r="AG1256" i="15"/>
  <c r="AG1257" i="15"/>
  <c r="AG1258" i="15"/>
  <c r="AG1259" i="15"/>
  <c r="AG1260" i="15"/>
  <c r="AG1261" i="15"/>
  <c r="AG1262" i="15"/>
  <c r="AG1263" i="15"/>
  <c r="AG1264" i="15"/>
  <c r="AG1265" i="15"/>
  <c r="AG1266" i="15"/>
  <c r="AG1267" i="15"/>
  <c r="AG1268" i="15"/>
  <c r="AG1269" i="15"/>
  <c r="AG1270" i="15"/>
  <c r="AG1271" i="15"/>
  <c r="AG1272" i="15"/>
  <c r="AG1273" i="15"/>
  <c r="AG1274" i="15"/>
  <c r="AG1275" i="15"/>
  <c r="AG1276" i="15"/>
  <c r="AG1277" i="15"/>
  <c r="AG1278" i="15"/>
  <c r="AG1279" i="15"/>
  <c r="AG1280" i="15"/>
  <c r="AG1281" i="15"/>
  <c r="AG1282" i="15"/>
  <c r="AG1283" i="15"/>
  <c r="AG1284" i="15"/>
  <c r="AG1285" i="15"/>
  <c r="AG1286" i="15"/>
  <c r="AG1287" i="15"/>
  <c r="AG1288" i="15"/>
  <c r="AG1289" i="15"/>
  <c r="AG1290" i="15"/>
  <c r="AG1291" i="15"/>
  <c r="AG1292" i="15"/>
  <c r="AG1293" i="15"/>
  <c r="AG1294" i="15"/>
  <c r="AG1295" i="15"/>
  <c r="AG1296" i="15"/>
  <c r="AG1297" i="15"/>
  <c r="AG1298" i="15"/>
  <c r="AG1299" i="15"/>
  <c r="AG1300" i="15"/>
  <c r="AG1301" i="15"/>
  <c r="AG1302" i="15"/>
  <c r="AG1303" i="15"/>
  <c r="AG1304" i="15"/>
  <c r="AG1305" i="15"/>
  <c r="AG1306" i="15"/>
  <c r="AG1307" i="15"/>
  <c r="AG1308" i="15"/>
  <c r="AG1309" i="15"/>
  <c r="AG1310" i="15"/>
  <c r="AG1311" i="15"/>
  <c r="AG1312" i="15"/>
  <c r="AG1313" i="15"/>
  <c r="AG1314" i="15"/>
  <c r="AG1315" i="15"/>
  <c r="AG1316" i="15"/>
  <c r="AG1317" i="15"/>
  <c r="AG1318" i="15"/>
  <c r="AG1319" i="15"/>
  <c r="AG1320" i="15"/>
  <c r="AG1321" i="15"/>
  <c r="AG1322" i="15"/>
  <c r="AG1323" i="15"/>
  <c r="AG1324" i="15"/>
  <c r="AG1325" i="15"/>
  <c r="AG1326" i="15"/>
  <c r="AG1327" i="15"/>
  <c r="AG1328" i="15"/>
  <c r="AG1329" i="15"/>
  <c r="AG1330" i="15"/>
  <c r="AG1331" i="15"/>
  <c r="AG1332" i="15"/>
  <c r="AG1333" i="15"/>
  <c r="AG1334" i="15"/>
  <c r="AG1335" i="15"/>
  <c r="AG1336" i="15"/>
  <c r="AG1337" i="15"/>
  <c r="AG1338" i="15"/>
  <c r="AG1339" i="15"/>
  <c r="AG1340" i="15"/>
  <c r="AG1341" i="15"/>
  <c r="AG1342" i="15"/>
  <c r="AG1343" i="15"/>
  <c r="AG1344" i="15"/>
  <c r="AG1345" i="15"/>
  <c r="AG1346" i="15"/>
  <c r="AG1347" i="15"/>
  <c r="AG1348" i="15"/>
  <c r="AG1349" i="15"/>
  <c r="AG1350" i="15"/>
  <c r="AG1351" i="15"/>
  <c r="AG1352" i="15"/>
  <c r="AG1353" i="15"/>
  <c r="AG1354" i="15"/>
  <c r="AG1355" i="15"/>
  <c r="AG1356" i="15"/>
  <c r="AG1357" i="15"/>
  <c r="AG1358" i="15"/>
  <c r="AG1359" i="15"/>
  <c r="AG1360" i="15"/>
  <c r="AG1361" i="15"/>
  <c r="AG1362" i="15"/>
  <c r="AG1363" i="15"/>
  <c r="AG1364" i="15"/>
  <c r="AG1365" i="15"/>
  <c r="AG1366" i="15"/>
  <c r="AG1367" i="15"/>
  <c r="AG1368" i="15"/>
  <c r="AG1369" i="15"/>
  <c r="AG1370" i="15"/>
  <c r="AG1371" i="15"/>
  <c r="AG1372" i="15"/>
  <c r="AG1373" i="15"/>
  <c r="AG1374" i="15"/>
  <c r="AG1375" i="15"/>
  <c r="AG1376" i="15"/>
  <c r="AG1377" i="15"/>
  <c r="AG1378" i="15"/>
  <c r="AG1379" i="15"/>
  <c r="AG1380" i="15"/>
  <c r="AG1381" i="15"/>
  <c r="AG1382" i="15"/>
  <c r="AG1383" i="15"/>
  <c r="AG1384" i="15"/>
  <c r="AG1385" i="15"/>
  <c r="AG1386" i="15"/>
  <c r="AG1387" i="15"/>
  <c r="AG1388" i="15"/>
  <c r="AG1389" i="15"/>
  <c r="AG1390" i="15"/>
  <c r="AG1391" i="15"/>
  <c r="AG1392" i="15"/>
  <c r="AG1393" i="15"/>
  <c r="AG1394" i="15"/>
  <c r="AG1395" i="15"/>
  <c r="AG1396" i="15"/>
  <c r="AG1397" i="15"/>
  <c r="AG1398" i="15"/>
  <c r="AG1399" i="15"/>
  <c r="AG1400" i="15"/>
  <c r="AG1401" i="15"/>
  <c r="AG1402" i="15"/>
  <c r="AG1403" i="15"/>
  <c r="AG1404" i="15"/>
  <c r="AG1405" i="15"/>
  <c r="AG1406" i="15"/>
  <c r="AG1407" i="15"/>
  <c r="AG1408" i="15"/>
  <c r="AG1409" i="15"/>
  <c r="AG1410" i="15"/>
  <c r="AG1411" i="15"/>
  <c r="AG1412" i="15"/>
  <c r="AG1413" i="15"/>
  <c r="AG1414" i="15"/>
  <c r="AG1415" i="15"/>
  <c r="AG1416" i="15"/>
  <c r="AG1417" i="15"/>
  <c r="AG1418" i="15"/>
  <c r="AG1419" i="15"/>
  <c r="AG1420" i="15"/>
  <c r="AG1421" i="15"/>
  <c r="AG1422" i="15"/>
  <c r="AG1423" i="15"/>
  <c r="AG1424" i="15"/>
  <c r="AG1425" i="15"/>
  <c r="AG1426" i="15"/>
  <c r="AG1427" i="15"/>
  <c r="AG1428" i="15"/>
  <c r="AG1429" i="15"/>
  <c r="AG1430" i="15"/>
  <c r="AG1431" i="15"/>
  <c r="AG1432" i="15"/>
  <c r="AG1433" i="15"/>
  <c r="AG1434" i="15"/>
  <c r="AG1435" i="15"/>
  <c r="AG1436" i="15"/>
  <c r="AG1437" i="15"/>
  <c r="AG1438" i="15"/>
  <c r="AG1439" i="15"/>
  <c r="AG1440" i="15"/>
  <c r="AG1441" i="15"/>
  <c r="AG1442" i="15"/>
  <c r="AG1443" i="15"/>
  <c r="AG1444" i="15"/>
  <c r="AG1445" i="15"/>
  <c r="AG1446" i="15"/>
  <c r="AG1447" i="15"/>
  <c r="AG1448" i="15"/>
  <c r="AG1449" i="15"/>
  <c r="AG1450" i="15"/>
  <c r="AG1451" i="15"/>
  <c r="AG1452" i="15"/>
  <c r="AG1453" i="15"/>
  <c r="AG1454" i="15"/>
  <c r="AG1455" i="15"/>
  <c r="AG1456" i="15"/>
  <c r="AG1457" i="15"/>
  <c r="AG1458" i="15"/>
  <c r="AG1459" i="15"/>
  <c r="AG1460" i="15"/>
  <c r="AG1461" i="15"/>
  <c r="AG1462" i="15"/>
  <c r="AG1463" i="15"/>
  <c r="AG1464" i="15"/>
  <c r="AG1465" i="15"/>
  <c r="AG1466" i="15"/>
  <c r="AG1467" i="15"/>
  <c r="AG1468" i="15"/>
  <c r="AG1469" i="15"/>
  <c r="AG1470" i="15"/>
  <c r="AG1471" i="15"/>
  <c r="AG1472" i="15"/>
  <c r="AG1473" i="15"/>
  <c r="AG1474" i="15"/>
  <c r="AG1475" i="15"/>
  <c r="AG1476" i="15"/>
  <c r="AG1477" i="15"/>
  <c r="AG1478" i="15"/>
  <c r="AG1479" i="15"/>
  <c r="AG1480" i="15"/>
  <c r="AG1481" i="15"/>
  <c r="AG1482" i="15"/>
  <c r="AG1483" i="15"/>
  <c r="AG1484" i="15"/>
  <c r="AG1485" i="15"/>
  <c r="AG1486" i="15"/>
  <c r="AG1487" i="15"/>
  <c r="AG1488" i="15"/>
  <c r="AG1489" i="15"/>
  <c r="AG1490" i="15"/>
  <c r="AG1491" i="15"/>
  <c r="AG1492" i="15"/>
  <c r="AG1493" i="15"/>
  <c r="AG1494" i="15"/>
  <c r="AG1495" i="15"/>
  <c r="AG1496" i="15"/>
  <c r="AG1497" i="15"/>
  <c r="AG1498" i="15"/>
  <c r="AG1499" i="15"/>
  <c r="AG1500" i="15"/>
  <c r="AG1501" i="15"/>
  <c r="AG1502" i="15"/>
  <c r="AG1503" i="15"/>
  <c r="AG1504" i="15"/>
  <c r="AG1505" i="15"/>
  <c r="AG1506" i="15"/>
  <c r="AG1507" i="15"/>
  <c r="AG1508" i="15"/>
  <c r="AG1509" i="15"/>
  <c r="AG1510" i="15"/>
  <c r="AG1511" i="15"/>
  <c r="AG1512" i="15"/>
  <c r="AG1513" i="15"/>
  <c r="AG1514" i="15"/>
  <c r="AG1515" i="15"/>
  <c r="AG1516" i="15"/>
  <c r="AG1517" i="15"/>
  <c r="AG1518" i="15"/>
  <c r="AG1519" i="15"/>
  <c r="AG1520" i="15"/>
  <c r="AG1521" i="15"/>
  <c r="AG1522" i="15"/>
  <c r="AG1523" i="15"/>
  <c r="AG1524" i="15"/>
  <c r="AG1525" i="15"/>
  <c r="AG1526" i="15"/>
  <c r="AG1527" i="15"/>
  <c r="AG1528" i="15"/>
  <c r="AG1529" i="15"/>
  <c r="AG1530" i="15"/>
  <c r="AG1531" i="15"/>
  <c r="AG1532" i="15"/>
  <c r="AG1533" i="15"/>
  <c r="AG1534" i="15"/>
  <c r="AG1535" i="15"/>
  <c r="AG1536" i="15"/>
  <c r="AG1537" i="15"/>
  <c r="AG1538" i="15"/>
  <c r="AG1539" i="15"/>
  <c r="AG1540" i="15"/>
  <c r="AG1541" i="15"/>
  <c r="AG1542" i="15"/>
  <c r="AG1543" i="15"/>
  <c r="AG1544" i="15"/>
  <c r="AG1545" i="15"/>
  <c r="AG1546" i="15"/>
  <c r="AG1547" i="15"/>
  <c r="AG1548" i="15"/>
  <c r="AG1549" i="15"/>
  <c r="AG1550" i="15"/>
  <c r="AG1551" i="15"/>
  <c r="AG1552" i="15"/>
  <c r="AG1553" i="15"/>
  <c r="AG1554" i="15"/>
  <c r="AG1555" i="15"/>
  <c r="AG1556" i="15"/>
  <c r="AG1557" i="15"/>
  <c r="AG1558" i="15"/>
  <c r="AG1559" i="15"/>
  <c r="AG1560" i="15"/>
  <c r="AG1561" i="15"/>
  <c r="AG1562" i="15"/>
  <c r="AG1563" i="15"/>
  <c r="AG1564" i="15"/>
  <c r="AG1565" i="15"/>
  <c r="AG1566" i="15"/>
  <c r="AG1567" i="15"/>
  <c r="AG1568" i="15"/>
  <c r="AG1569" i="15"/>
  <c r="AG1570" i="15"/>
  <c r="AG1571" i="15"/>
  <c r="AG1572" i="15"/>
  <c r="AG1573" i="15"/>
  <c r="AG1574" i="15"/>
  <c r="AG1575" i="15"/>
  <c r="AG1576" i="15"/>
  <c r="AG1577" i="15"/>
  <c r="AG1578" i="15"/>
  <c r="AG1579" i="15"/>
  <c r="AG1580" i="15"/>
  <c r="AG1581" i="15"/>
  <c r="AG1582" i="15"/>
  <c r="AG1583" i="15"/>
  <c r="AG1584" i="15"/>
  <c r="AG1585" i="15"/>
  <c r="AG1586" i="15"/>
  <c r="AG1587" i="15"/>
  <c r="AG1588" i="15"/>
  <c r="AG1589" i="15"/>
  <c r="AG1590" i="15"/>
  <c r="AG1591" i="15"/>
  <c r="AG1592" i="15"/>
  <c r="AG1593" i="15"/>
  <c r="AG1594" i="15"/>
  <c r="AG1595" i="15"/>
  <c r="AG1596" i="15"/>
  <c r="AG1597" i="15"/>
  <c r="AG1598" i="15"/>
  <c r="AG1599" i="15"/>
  <c r="AG1600" i="15"/>
  <c r="AG1601" i="15"/>
  <c r="AG1602" i="15"/>
  <c r="AG1603" i="15"/>
  <c r="AG1604" i="15"/>
  <c r="AG1605" i="15"/>
  <c r="AG1606" i="15"/>
  <c r="AG1607" i="15"/>
  <c r="AG1608" i="15"/>
  <c r="AG1609" i="15"/>
  <c r="AG1610" i="15"/>
  <c r="AG1611" i="15"/>
  <c r="AG1612" i="15"/>
  <c r="AG1613" i="15"/>
  <c r="AG1614" i="15"/>
  <c r="AG1615" i="15"/>
  <c r="AG1616" i="15"/>
  <c r="AG1617" i="15"/>
  <c r="AG1618" i="15"/>
  <c r="AG1619" i="15"/>
  <c r="AG1620" i="15"/>
  <c r="AG1621" i="15"/>
  <c r="AG1622" i="15"/>
  <c r="AG1623" i="15"/>
  <c r="AG1624" i="15"/>
  <c r="AG1625" i="15"/>
  <c r="AG1626" i="15"/>
  <c r="AG1627" i="15"/>
  <c r="AG1628" i="15"/>
  <c r="AG1629" i="15"/>
  <c r="AG1630" i="15"/>
  <c r="AG1631" i="15"/>
  <c r="AG1632" i="15"/>
  <c r="AG1633" i="15"/>
  <c r="AG1634" i="15"/>
  <c r="AG1635" i="15"/>
  <c r="AG1636" i="15"/>
  <c r="AG1637" i="15"/>
  <c r="AG1638" i="15"/>
  <c r="AG1639" i="15"/>
  <c r="AG1640" i="15"/>
  <c r="AG1641" i="15"/>
  <c r="AG1642" i="15"/>
  <c r="AG1643" i="15"/>
  <c r="AG1644" i="15"/>
  <c r="AG1645" i="15"/>
  <c r="AG1646" i="15"/>
  <c r="AG1647" i="15"/>
  <c r="AG1648" i="15"/>
  <c r="AG1649" i="15"/>
  <c r="AG1650" i="15"/>
  <c r="AG1651" i="15"/>
  <c r="AG1652" i="15"/>
  <c r="AG1653" i="15"/>
  <c r="AG1654" i="15"/>
  <c r="AG1655" i="15"/>
  <c r="AG1656" i="15"/>
  <c r="AG1657" i="15"/>
  <c r="AG1658" i="15"/>
  <c r="AG1659" i="15"/>
  <c r="AG1660" i="15"/>
  <c r="AG1661" i="15"/>
  <c r="AG1662" i="15"/>
  <c r="AG1663" i="15"/>
  <c r="AG1664" i="15"/>
  <c r="AG1665" i="15"/>
  <c r="AG1666" i="15"/>
  <c r="AG1667" i="15"/>
  <c r="AG1668" i="15"/>
  <c r="AG1669" i="15"/>
  <c r="AG1670" i="15"/>
  <c r="AG1671" i="15"/>
  <c r="AG1672" i="15"/>
  <c r="AG1673" i="15"/>
  <c r="AG1674" i="15"/>
  <c r="AG1675" i="15"/>
  <c r="AG1676" i="15"/>
  <c r="AG1677" i="15"/>
  <c r="AG1678" i="15"/>
  <c r="AG1679" i="15"/>
  <c r="AG1680" i="15"/>
  <c r="AG1681" i="15"/>
  <c r="AG1682" i="15"/>
  <c r="AG1683" i="15"/>
  <c r="AG1684" i="15"/>
  <c r="AG1685" i="15"/>
  <c r="AG1686" i="15"/>
  <c r="AG1687" i="15"/>
  <c r="AG1688" i="15"/>
  <c r="AG1689" i="15"/>
  <c r="AG1690" i="15"/>
  <c r="AG1691" i="15"/>
  <c r="AG1692" i="15"/>
  <c r="AG1693" i="15"/>
  <c r="AG1694" i="15"/>
  <c r="AG1695" i="15"/>
  <c r="AG1696" i="15"/>
  <c r="AG1697" i="15"/>
  <c r="AG1698" i="15"/>
  <c r="AG1699" i="15"/>
  <c r="AG1700" i="15"/>
  <c r="AG1701" i="15"/>
  <c r="AG1702" i="15"/>
  <c r="AG1703" i="15"/>
  <c r="AG1704" i="15"/>
  <c r="AG1705" i="15"/>
  <c r="AG1706" i="15"/>
  <c r="AG1707" i="15"/>
  <c r="AG1708" i="15"/>
  <c r="AG1709" i="15"/>
  <c r="AG1710" i="15"/>
  <c r="AG1711" i="15"/>
  <c r="AG1712" i="15"/>
  <c r="AG1713" i="15"/>
  <c r="AG1714" i="15"/>
  <c r="AG1715" i="15"/>
  <c r="AG1716" i="15"/>
  <c r="AG1717" i="15"/>
  <c r="AG1718" i="15"/>
  <c r="AG1719" i="15"/>
  <c r="AG1720" i="15"/>
  <c r="AG1721" i="15"/>
  <c r="AG1722" i="15"/>
  <c r="AG1723" i="15"/>
  <c r="AG1724" i="15"/>
  <c r="AG1725" i="15"/>
  <c r="AG1726" i="15"/>
  <c r="AG1727" i="15"/>
  <c r="AG1728" i="15"/>
  <c r="AG1729" i="15"/>
  <c r="AG1730" i="15"/>
  <c r="AG1731" i="15"/>
  <c r="AG1732" i="15"/>
  <c r="AG1733" i="15"/>
  <c r="AG1734" i="15"/>
  <c r="AG1735" i="15"/>
  <c r="AG1736" i="15"/>
  <c r="AG1737" i="15"/>
  <c r="AG1738" i="15"/>
  <c r="AG1739" i="15"/>
  <c r="AG1740" i="15"/>
  <c r="AG1741" i="15"/>
  <c r="AG1742" i="15"/>
  <c r="AG1743" i="15"/>
  <c r="AG1744" i="15"/>
  <c r="AG1745" i="15"/>
  <c r="AG1746" i="15"/>
  <c r="AG1747" i="15"/>
  <c r="AG1748" i="15"/>
  <c r="AG1749" i="15"/>
  <c r="AG1750" i="15"/>
  <c r="AG1751" i="15"/>
  <c r="AG1752" i="15"/>
  <c r="AG1753" i="15"/>
  <c r="AG1754" i="15"/>
  <c r="AG1755" i="15"/>
  <c r="AG1756" i="15"/>
  <c r="AG1757" i="15"/>
  <c r="AG1758" i="15"/>
  <c r="AG1759" i="15"/>
  <c r="AG1760" i="15"/>
  <c r="AG1761" i="15"/>
  <c r="AG1762" i="15"/>
  <c r="AG1763" i="15"/>
  <c r="AG1764" i="15"/>
  <c r="AG1765" i="15"/>
  <c r="AG1766" i="15"/>
  <c r="AG1767" i="15"/>
  <c r="AG1768" i="15"/>
  <c r="AG1769" i="15"/>
  <c r="AG1770" i="15"/>
  <c r="AG1771" i="15"/>
  <c r="AG1772" i="15"/>
  <c r="AG1773" i="15"/>
  <c r="AG1774" i="15"/>
  <c r="AG1775" i="15"/>
  <c r="AG1776" i="15"/>
  <c r="AG1777" i="15"/>
  <c r="AG1778" i="15"/>
  <c r="AG1779" i="15"/>
  <c r="AG1780" i="15"/>
  <c r="AG1781" i="15"/>
  <c r="AG1782" i="15"/>
  <c r="AG1783" i="15"/>
  <c r="AG1784" i="15"/>
  <c r="AG1785" i="15"/>
  <c r="AG1786" i="15"/>
  <c r="AG1787" i="15"/>
  <c r="AG1788" i="15"/>
  <c r="AG1789" i="15"/>
  <c r="AG1790" i="15"/>
  <c r="AG1791" i="15"/>
  <c r="AG1792" i="15"/>
  <c r="AG1793" i="15"/>
  <c r="AG1794" i="15"/>
  <c r="AG1795" i="15"/>
  <c r="AG1796" i="15"/>
  <c r="AG1797" i="15"/>
  <c r="AG1798" i="15"/>
  <c r="AG1799" i="15"/>
  <c r="AG1800" i="15"/>
  <c r="AG1801" i="15"/>
  <c r="AG1802" i="15"/>
  <c r="AG1803" i="15"/>
  <c r="AG1804" i="15"/>
  <c r="AG1805" i="15"/>
  <c r="AG1806" i="15"/>
  <c r="AG1807" i="15"/>
  <c r="AG1808" i="15"/>
  <c r="AG1809" i="15"/>
  <c r="AG1810" i="15"/>
  <c r="AG1811" i="15"/>
  <c r="AG1812" i="15"/>
  <c r="AG1813" i="15"/>
  <c r="AG1814" i="15"/>
  <c r="AG1815" i="15"/>
  <c r="AG1816" i="15"/>
  <c r="AG1817" i="15"/>
  <c r="AG1818" i="15"/>
  <c r="AG1819" i="15"/>
  <c r="AG1820" i="15"/>
  <c r="AG1821" i="15"/>
  <c r="AG1822" i="15"/>
  <c r="AG1823" i="15"/>
  <c r="AG1824" i="15"/>
  <c r="AG1825" i="15"/>
  <c r="AG1826" i="15"/>
  <c r="AG1827" i="15"/>
  <c r="AG1828" i="15"/>
  <c r="AG1829" i="15"/>
  <c r="AG1830" i="15"/>
  <c r="AG1831" i="15"/>
  <c r="AG1832" i="15"/>
  <c r="AG1833" i="15"/>
  <c r="AG1834" i="15"/>
  <c r="AG1835" i="15"/>
  <c r="AG1836" i="15"/>
  <c r="AG1837" i="15"/>
  <c r="AG1838" i="15"/>
  <c r="AG1839" i="15"/>
  <c r="AG1840" i="15"/>
  <c r="AG1841" i="15"/>
  <c r="AG1842" i="15"/>
  <c r="AG1843" i="15"/>
  <c r="AG1844" i="15"/>
  <c r="AG1845" i="15"/>
  <c r="AG1846" i="15"/>
  <c r="AG1847" i="15"/>
  <c r="AG1848" i="15"/>
  <c r="AG1849" i="15"/>
  <c r="AG1850" i="15"/>
  <c r="AG1851" i="15"/>
  <c r="AG1852" i="15"/>
  <c r="AG1853" i="15"/>
  <c r="AG1854" i="15"/>
  <c r="AG1855" i="15"/>
  <c r="AG1856" i="15"/>
  <c r="AG1857" i="15"/>
  <c r="AG1858" i="15"/>
  <c r="AG1859" i="15"/>
  <c r="AG1860" i="15"/>
  <c r="AG1861" i="15"/>
  <c r="AG1862" i="15"/>
  <c r="AG1863" i="15"/>
  <c r="AG1864" i="15"/>
  <c r="AG1865" i="15"/>
  <c r="AG1866" i="15"/>
  <c r="AG1867" i="15"/>
  <c r="AG1868" i="15"/>
  <c r="AG1869" i="15"/>
  <c r="AG1870" i="15"/>
  <c r="AG1871" i="15"/>
  <c r="AG1872" i="15"/>
  <c r="AG1873" i="15"/>
  <c r="AG1874" i="15"/>
  <c r="AG1875" i="15"/>
  <c r="AG1876" i="15"/>
  <c r="AG1877" i="15"/>
  <c r="AG1878" i="15"/>
  <c r="AG1879" i="15"/>
  <c r="AG1880" i="15"/>
  <c r="AG1881" i="15"/>
  <c r="AG1882" i="15"/>
  <c r="AG1883" i="15"/>
  <c r="AG1884" i="15"/>
  <c r="AG1885" i="15"/>
  <c r="AG1886" i="15"/>
  <c r="AG1887" i="15"/>
  <c r="AG1888" i="15"/>
  <c r="AG1889" i="15"/>
  <c r="AG1890" i="15"/>
  <c r="AG1891" i="15"/>
  <c r="AG1892" i="15"/>
  <c r="AG1893" i="15"/>
  <c r="AG1894" i="15"/>
  <c r="AG1895" i="15"/>
  <c r="AG1896" i="15"/>
  <c r="AG1897" i="15"/>
  <c r="AG1898" i="15"/>
  <c r="AG1899" i="15"/>
  <c r="AG1900" i="15"/>
  <c r="AG1901" i="15"/>
  <c r="AG1902" i="15"/>
  <c r="AG1903" i="15"/>
  <c r="AG1904" i="15"/>
  <c r="AG1905" i="15"/>
  <c r="AG1906" i="15"/>
  <c r="AG1907" i="15"/>
  <c r="AG1908" i="15"/>
  <c r="AG1909" i="15"/>
  <c r="AG1910" i="15"/>
  <c r="AG1911" i="15"/>
  <c r="AG1912" i="15"/>
  <c r="AG1913" i="15"/>
  <c r="AG1914" i="15"/>
  <c r="AG1915" i="15"/>
  <c r="AG1916" i="15"/>
  <c r="AG1917" i="15"/>
  <c r="AG1918" i="15"/>
  <c r="AG1919" i="15"/>
  <c r="AG1920" i="15"/>
  <c r="AG1921" i="15"/>
  <c r="AG1922" i="15"/>
  <c r="AG1923" i="15"/>
  <c r="AG1924" i="15"/>
  <c r="AG1925" i="15"/>
  <c r="AG1926" i="15"/>
  <c r="AG1927" i="15"/>
  <c r="AG1928" i="15"/>
  <c r="AG1929" i="15"/>
  <c r="AG1930" i="15"/>
  <c r="AG1931" i="15"/>
  <c r="AG1932" i="15"/>
  <c r="AG1933" i="15"/>
  <c r="AG1934" i="15"/>
  <c r="AG1935" i="15"/>
  <c r="AG1936" i="15"/>
  <c r="AG1937" i="15"/>
  <c r="AG1938" i="15"/>
  <c r="AG1939" i="15"/>
  <c r="AG1940" i="15"/>
  <c r="AG1941" i="15"/>
  <c r="AG1942" i="15"/>
  <c r="AG1943" i="15"/>
  <c r="AG1944" i="15"/>
  <c r="AG1945" i="15"/>
  <c r="AG1946" i="15"/>
  <c r="AG1947" i="15"/>
  <c r="AG1948" i="15"/>
  <c r="AG1949" i="15"/>
  <c r="AG1950" i="15"/>
  <c r="AG1951" i="15"/>
  <c r="AG1952" i="15"/>
  <c r="AG1953" i="15"/>
  <c r="AG1954" i="15"/>
  <c r="AG1955" i="15"/>
  <c r="AG1956" i="15"/>
  <c r="AG1957" i="15"/>
  <c r="AG1958" i="15"/>
  <c r="AG1959" i="15"/>
  <c r="AG1960" i="15"/>
  <c r="AG1961" i="15"/>
  <c r="AG1962" i="15"/>
  <c r="AG1963" i="15"/>
  <c r="AG1964" i="15"/>
  <c r="AG1965" i="15"/>
  <c r="AG1966" i="15"/>
  <c r="AG1967" i="15"/>
  <c r="AG1968" i="15"/>
  <c r="AG1969" i="15"/>
  <c r="AG1970" i="15"/>
  <c r="AG1971" i="15"/>
  <c r="AG1972" i="15"/>
  <c r="AG1973" i="15"/>
  <c r="AG1974" i="15"/>
  <c r="AG1975" i="15"/>
  <c r="AG1976" i="15"/>
  <c r="AG1977" i="15"/>
  <c r="AG1978" i="15"/>
  <c r="AG1979" i="15"/>
  <c r="AG1980" i="15"/>
  <c r="AG1981" i="15"/>
  <c r="AG1982" i="15"/>
  <c r="AG1983" i="15"/>
  <c r="AG1984" i="15"/>
  <c r="AG1985" i="15"/>
  <c r="AG1986" i="15"/>
  <c r="AG1987" i="15"/>
  <c r="AG1988" i="15"/>
  <c r="AG1989" i="15"/>
  <c r="AG1990" i="15"/>
  <c r="AG1991" i="15"/>
  <c r="AG1992" i="15"/>
  <c r="AG1993" i="15"/>
  <c r="AG1994" i="15"/>
  <c r="AG1995" i="15"/>
  <c r="AG1996" i="15"/>
  <c r="AG1997" i="15"/>
  <c r="AG1998" i="15"/>
  <c r="AG1999" i="15"/>
  <c r="AG2000" i="15"/>
  <c r="AG2001" i="15"/>
  <c r="AG2002" i="15"/>
  <c r="AG2003" i="15"/>
  <c r="AG2004" i="15"/>
  <c r="AG2005" i="15"/>
  <c r="AG2006" i="15"/>
  <c r="AG2007" i="15"/>
  <c r="AG2008" i="15"/>
  <c r="AG2009" i="15"/>
  <c r="AG2010" i="15"/>
  <c r="AG2011" i="15"/>
  <c r="AG2012" i="15"/>
  <c r="AG2013" i="15"/>
  <c r="AG2014" i="15"/>
  <c r="AG2015" i="15"/>
  <c r="AG2016" i="15"/>
  <c r="AG2017" i="15"/>
  <c r="AG2018" i="15"/>
  <c r="AG2019" i="15"/>
  <c r="AG2020" i="15"/>
  <c r="AG2021" i="15"/>
  <c r="AG2022" i="15"/>
  <c r="AG2023" i="15"/>
  <c r="AG2024" i="15"/>
  <c r="AG2025" i="15"/>
  <c r="AG2026" i="15"/>
  <c r="AG2027" i="15"/>
  <c r="AG2028" i="15"/>
  <c r="AG2029" i="15"/>
  <c r="AG2030" i="15"/>
  <c r="AG2031" i="15"/>
  <c r="AG2032" i="15"/>
  <c r="AG2033" i="15"/>
  <c r="AG2034" i="15"/>
  <c r="AG2035" i="15"/>
  <c r="AG2036" i="15"/>
  <c r="AG2037" i="15"/>
  <c r="AG2038" i="15"/>
  <c r="AG2039" i="15"/>
  <c r="AG2040" i="15"/>
  <c r="AG2041" i="15"/>
  <c r="AG2042" i="15"/>
  <c r="AG2043" i="15"/>
  <c r="AG2044" i="15"/>
  <c r="AG2045" i="15"/>
  <c r="AG2046" i="15"/>
  <c r="AG2047" i="15"/>
  <c r="AG2048" i="15"/>
  <c r="AG2049" i="15"/>
  <c r="AG2050" i="15"/>
  <c r="AG2051" i="15"/>
  <c r="AG2052" i="15"/>
  <c r="AG2053" i="15"/>
  <c r="AG2054" i="15"/>
  <c r="AG2055" i="15"/>
  <c r="AG2056" i="15"/>
  <c r="AG2057" i="15"/>
  <c r="AG2058" i="15"/>
  <c r="AG2059" i="15"/>
  <c r="AG2060" i="15"/>
  <c r="AG2061" i="15"/>
  <c r="AG2062" i="15"/>
  <c r="AG2063" i="15"/>
  <c r="AG2064" i="15"/>
  <c r="AG2065" i="15"/>
  <c r="AG2066" i="15"/>
  <c r="AG2067" i="15"/>
  <c r="AG2068" i="15"/>
  <c r="AG2069" i="15"/>
  <c r="AG2070" i="15"/>
  <c r="AG2071" i="15"/>
  <c r="AG2072" i="15"/>
  <c r="AG2073" i="15"/>
  <c r="AG2074" i="15"/>
  <c r="AG2075" i="15"/>
  <c r="AG2076" i="15"/>
  <c r="AG2077" i="15"/>
  <c r="AG2078" i="15"/>
  <c r="AG2079" i="15"/>
  <c r="AG2080" i="15"/>
  <c r="AG2081" i="15"/>
  <c r="AG2082" i="15"/>
  <c r="AG2083" i="15"/>
  <c r="AG2084" i="15"/>
  <c r="AG2085" i="15"/>
  <c r="AG2086" i="15"/>
  <c r="AG2087" i="15"/>
  <c r="AG2088" i="15"/>
  <c r="AG2089" i="15"/>
  <c r="AG2090" i="15"/>
  <c r="AG2091" i="15"/>
  <c r="AG2092" i="15"/>
  <c r="AG2093" i="15"/>
  <c r="AG2094" i="15"/>
  <c r="AG2095" i="15"/>
  <c r="AG2096" i="15"/>
  <c r="AG2097" i="15"/>
  <c r="AG2098" i="15"/>
  <c r="AG2099" i="15"/>
  <c r="AG2100" i="15"/>
  <c r="AG2101" i="15"/>
  <c r="AG2102" i="15"/>
  <c r="AG2103" i="15"/>
  <c r="AG2104" i="15"/>
  <c r="AG2105" i="15"/>
  <c r="AG2106" i="15"/>
  <c r="AG2107" i="15"/>
  <c r="AG2108" i="15"/>
  <c r="AG2109" i="15"/>
  <c r="AG2110" i="15"/>
  <c r="AG2111" i="15"/>
  <c r="AG2112" i="15"/>
  <c r="AG2113" i="15"/>
  <c r="AG2114" i="15"/>
  <c r="AG2115" i="15"/>
  <c r="AG2116" i="15"/>
  <c r="AG2117" i="15"/>
  <c r="AG2118" i="15"/>
  <c r="AG2119" i="15"/>
  <c r="AG2120" i="15"/>
  <c r="AG2121" i="15"/>
  <c r="AG2122" i="15"/>
  <c r="AG2123" i="15"/>
  <c r="AG2124" i="15"/>
  <c r="AG2125" i="15"/>
  <c r="AG2126" i="15"/>
  <c r="AG2127" i="15"/>
  <c r="AG2128" i="15"/>
  <c r="AG2129" i="15"/>
  <c r="AG2130" i="15"/>
  <c r="AG2131" i="15"/>
  <c r="AG2132" i="15"/>
  <c r="AG2133" i="15"/>
  <c r="AG2134" i="15"/>
  <c r="AG2135" i="15"/>
  <c r="AG2136" i="15"/>
  <c r="AG2137" i="15"/>
  <c r="AG2138" i="15"/>
  <c r="AG2139" i="15"/>
  <c r="AG2140" i="15"/>
  <c r="AG2141" i="15"/>
  <c r="AG2142" i="15"/>
  <c r="AG2143" i="15"/>
  <c r="AG2144" i="15"/>
  <c r="AG2145" i="15"/>
  <c r="AG2146" i="15"/>
  <c r="AG2147" i="15"/>
  <c r="AG2148" i="15"/>
  <c r="AG2149" i="15"/>
  <c r="AG2150" i="15"/>
  <c r="AG2151" i="15"/>
  <c r="AG2152" i="15"/>
  <c r="AG2153" i="15"/>
  <c r="AG2154" i="15"/>
  <c r="AG2155" i="15"/>
  <c r="AG2156" i="15"/>
  <c r="AG2157" i="15"/>
  <c r="AG2158" i="15"/>
  <c r="AG2159" i="15"/>
  <c r="AG2160" i="15"/>
  <c r="AG2161" i="15"/>
  <c r="AG2162" i="15"/>
  <c r="AG2163" i="15"/>
  <c r="AG2164" i="15"/>
  <c r="AG2165" i="15"/>
  <c r="AG2166" i="15"/>
  <c r="AG2167" i="15"/>
  <c r="AG2168" i="15"/>
  <c r="AG2169" i="15"/>
  <c r="AG2170" i="15"/>
  <c r="AG2171" i="15"/>
  <c r="AG2172" i="15"/>
  <c r="AG2173" i="15"/>
  <c r="AG2174" i="15"/>
  <c r="AG2175" i="15"/>
  <c r="AG2176" i="15"/>
  <c r="AG2177" i="15"/>
  <c r="AG2178" i="15"/>
  <c r="AG2179" i="15"/>
  <c r="AG2180" i="15"/>
  <c r="AG2181" i="15"/>
  <c r="AG2182" i="15"/>
  <c r="AG2183" i="15"/>
  <c r="AG2184" i="15"/>
  <c r="AG2185" i="15"/>
  <c r="AG2186" i="15"/>
  <c r="AG2187" i="15"/>
  <c r="AG2188" i="15"/>
  <c r="AG2189" i="15"/>
  <c r="AG2190" i="15"/>
  <c r="AG2191" i="15"/>
  <c r="AG2192" i="15"/>
  <c r="AG2193" i="15"/>
  <c r="AG2194" i="15"/>
  <c r="AG2195" i="15"/>
  <c r="AG2196" i="15"/>
  <c r="AG2197" i="15"/>
  <c r="AG2198" i="15"/>
  <c r="AG2199" i="15"/>
  <c r="AG2200" i="15"/>
  <c r="AG2201" i="15"/>
  <c r="AG2202" i="15"/>
  <c r="AG2203" i="15"/>
  <c r="AG2204" i="15"/>
  <c r="AG2205" i="15"/>
  <c r="AG2206" i="15"/>
  <c r="AG2207" i="15"/>
  <c r="AG2208" i="15"/>
  <c r="AG2209" i="15"/>
  <c r="AG2210" i="15"/>
  <c r="AG2211" i="15"/>
  <c r="AG2212" i="15"/>
  <c r="AG2213" i="15"/>
  <c r="AG2214" i="15"/>
  <c r="AG2215" i="15"/>
  <c r="AG2216" i="15"/>
  <c r="AG2217" i="15"/>
  <c r="AG2218" i="15"/>
  <c r="AG2219" i="15"/>
  <c r="AG2220" i="15"/>
  <c r="AG2221" i="15"/>
  <c r="AG2222" i="15"/>
  <c r="AG2223" i="15"/>
  <c r="AG2224" i="15"/>
  <c r="AG2225" i="15"/>
  <c r="AG2226" i="15"/>
  <c r="AG2227" i="15"/>
  <c r="AG2228" i="15"/>
  <c r="AG2229" i="15"/>
  <c r="AG2230" i="15"/>
  <c r="AG2231" i="15"/>
  <c r="AG2232" i="15"/>
  <c r="AG2233" i="15"/>
  <c r="AG2234" i="15"/>
  <c r="AG2235" i="15"/>
  <c r="AG2236" i="15"/>
  <c r="AG2237" i="15"/>
  <c r="AG2238" i="15"/>
  <c r="AG2239" i="15"/>
  <c r="AG2240" i="15"/>
  <c r="AG2241" i="15"/>
  <c r="AG2242" i="15"/>
  <c r="AG2243" i="15"/>
  <c r="AG2244" i="15"/>
  <c r="AG2245" i="15"/>
  <c r="AG2246" i="15"/>
  <c r="AG2247" i="15"/>
  <c r="AG2248" i="15"/>
  <c r="AG2249" i="15"/>
  <c r="AG2250" i="15"/>
  <c r="AG2251" i="15"/>
  <c r="AG2252" i="15"/>
  <c r="AG2253" i="15"/>
  <c r="AG2254" i="15"/>
  <c r="AG2255" i="15"/>
  <c r="AG2256" i="15"/>
  <c r="AG2257" i="15"/>
  <c r="AG2258" i="15"/>
  <c r="AG2259" i="15"/>
  <c r="AG2260" i="15"/>
  <c r="AG2261" i="15"/>
  <c r="AG2262" i="15"/>
  <c r="AG2263" i="15"/>
  <c r="AG2264" i="15"/>
  <c r="AG2265" i="15"/>
  <c r="AG2266" i="15"/>
  <c r="AG2267" i="15"/>
  <c r="AG2268" i="15"/>
  <c r="AG2269" i="15"/>
  <c r="AG2270" i="15"/>
  <c r="AG2271" i="15"/>
  <c r="AG2272" i="15"/>
  <c r="AG2273" i="15"/>
  <c r="AG2274" i="15"/>
  <c r="AG2275" i="15"/>
  <c r="AG2276" i="15"/>
  <c r="AG2277" i="15"/>
  <c r="AG2278" i="15"/>
  <c r="AG2279" i="15"/>
  <c r="AG2280" i="15"/>
  <c r="AG2281" i="15"/>
  <c r="AG2282" i="15"/>
  <c r="AG2283" i="15"/>
  <c r="AG2284" i="15"/>
  <c r="AG2285" i="15"/>
  <c r="AG2286" i="15"/>
  <c r="AG2287" i="15"/>
  <c r="AG2288" i="15"/>
  <c r="AG2289" i="15"/>
  <c r="AG2290" i="15"/>
  <c r="AG2291" i="15"/>
  <c r="AG2292" i="15"/>
  <c r="AG2293" i="15"/>
  <c r="AG2294" i="15"/>
  <c r="AG2295" i="15"/>
  <c r="AG2296" i="15"/>
  <c r="AG2297" i="15"/>
  <c r="AG2298" i="15"/>
  <c r="AG2299" i="15"/>
  <c r="AG2300" i="15"/>
  <c r="AG2301" i="15"/>
  <c r="AG2302" i="15"/>
  <c r="AG2303" i="15"/>
  <c r="AG2304" i="15"/>
  <c r="AG2305" i="15"/>
  <c r="AG2306" i="15"/>
  <c r="AG2307" i="15"/>
  <c r="AG2308" i="15"/>
  <c r="AG2309" i="15"/>
  <c r="AG2310" i="15"/>
  <c r="AG2311" i="15"/>
  <c r="AG2312" i="15"/>
  <c r="AG2313" i="15"/>
  <c r="AG2314" i="15"/>
  <c r="AG2315" i="15"/>
  <c r="AG2316" i="15"/>
  <c r="AG2317" i="15"/>
  <c r="AG2318" i="15"/>
  <c r="AG2319" i="15"/>
  <c r="AG2320" i="15"/>
  <c r="AG2321" i="15"/>
  <c r="AG2322" i="15"/>
  <c r="AG2323" i="15"/>
  <c r="AG2324" i="15"/>
  <c r="AG2325" i="15"/>
  <c r="AG2326" i="15"/>
  <c r="AG2327" i="15"/>
  <c r="AG2328" i="15"/>
  <c r="AG2329" i="15"/>
  <c r="AG2330" i="15"/>
  <c r="AG2331" i="15"/>
  <c r="AG2332" i="15"/>
  <c r="AG2333" i="15"/>
  <c r="AG2334" i="15"/>
  <c r="AG2335" i="15"/>
  <c r="AG2336" i="15"/>
  <c r="AG2337" i="15"/>
  <c r="AG2338" i="15"/>
  <c r="AG2339" i="15"/>
  <c r="AG2340" i="15"/>
  <c r="AG2341" i="15"/>
  <c r="AG2342" i="15"/>
  <c r="AG2343" i="15"/>
  <c r="AG2344" i="15"/>
  <c r="AG2345" i="15"/>
  <c r="AG2346" i="15"/>
  <c r="AG2347" i="15"/>
  <c r="AG2348" i="15"/>
  <c r="AG2349" i="15"/>
  <c r="AG2350" i="15"/>
  <c r="AG2351" i="15"/>
  <c r="AG2352" i="15"/>
  <c r="AG2353" i="15"/>
  <c r="AG2354" i="15"/>
  <c r="AG2355" i="15"/>
  <c r="AG2356" i="15"/>
  <c r="AG2357" i="15"/>
  <c r="AG2358" i="15"/>
  <c r="AG2359" i="15"/>
  <c r="AG2360" i="15"/>
  <c r="AG2361" i="15"/>
  <c r="AG2362" i="15"/>
  <c r="AG2363" i="15"/>
  <c r="AG2364" i="15"/>
  <c r="AG2365" i="15"/>
  <c r="AG2366" i="15"/>
  <c r="AG2367" i="15"/>
  <c r="AG2368" i="15"/>
  <c r="AG2369" i="15"/>
  <c r="AG2370" i="15"/>
  <c r="AG2371" i="15"/>
  <c r="AG2372" i="15"/>
  <c r="AG2373" i="15"/>
  <c r="AG2374" i="15"/>
  <c r="AG2375" i="15"/>
  <c r="AG2376" i="15"/>
  <c r="AG2377" i="15"/>
  <c r="AG2378" i="15"/>
  <c r="AG2379" i="15"/>
  <c r="AG2380" i="15"/>
  <c r="AG2381" i="15"/>
  <c r="AG2382" i="15"/>
  <c r="AG2383" i="15"/>
  <c r="AG2384" i="15"/>
  <c r="AG2385" i="15"/>
  <c r="AG2386" i="15"/>
  <c r="AG2387" i="15"/>
  <c r="AG2388" i="15"/>
  <c r="AG2389" i="15"/>
  <c r="AG2390" i="15"/>
  <c r="AG2391" i="15"/>
  <c r="AG2392" i="15"/>
  <c r="AG2393" i="15"/>
  <c r="AG2394" i="15"/>
  <c r="AG2395" i="15"/>
  <c r="AG2396" i="15"/>
  <c r="AG2397" i="15"/>
  <c r="AG2398" i="15"/>
  <c r="AG2399" i="15"/>
  <c r="AG2400" i="15"/>
  <c r="AG2401" i="15"/>
  <c r="AG2402" i="15"/>
  <c r="AG2403" i="15"/>
  <c r="AG2404" i="15"/>
  <c r="AG2405" i="15"/>
  <c r="AG2406" i="15"/>
  <c r="AG2407" i="15"/>
  <c r="AG2408" i="15"/>
  <c r="AG2409" i="15"/>
  <c r="AG2410" i="15"/>
  <c r="AG2411" i="15"/>
  <c r="AG2412" i="15"/>
  <c r="AG2413" i="15"/>
  <c r="AG2414" i="15"/>
  <c r="AG2415" i="15"/>
  <c r="AG2416" i="15"/>
  <c r="AG2417" i="15"/>
  <c r="AG2418" i="15"/>
  <c r="AG2419" i="15"/>
  <c r="AG2420" i="15"/>
  <c r="AG2421" i="15"/>
  <c r="AG2422" i="15"/>
  <c r="AG2423" i="15"/>
  <c r="AG2424" i="15"/>
  <c r="AG2425" i="15"/>
  <c r="AG2426" i="15"/>
  <c r="AG2427" i="15"/>
  <c r="AG2428" i="15"/>
  <c r="AG2429" i="15"/>
  <c r="AG2430" i="15"/>
  <c r="AG2431" i="15"/>
  <c r="AG2432" i="15"/>
  <c r="AG2433" i="15"/>
  <c r="AG2434" i="15"/>
  <c r="AG2435" i="15"/>
  <c r="AG2436" i="15"/>
  <c r="AG2437" i="15"/>
  <c r="AG2438" i="15"/>
  <c r="AG2439" i="15"/>
  <c r="AG2440" i="15"/>
  <c r="AG2441" i="15"/>
  <c r="AG2442" i="15"/>
  <c r="AG2443" i="15"/>
  <c r="AG2444" i="15"/>
  <c r="AG2445" i="15"/>
  <c r="AG2446" i="15"/>
  <c r="AG2447" i="15"/>
  <c r="AG2448" i="15"/>
  <c r="AG2449" i="15"/>
  <c r="AG2450" i="15"/>
  <c r="AG2451" i="15"/>
  <c r="AG2452" i="15"/>
  <c r="AG2453" i="15"/>
  <c r="AG2454" i="15"/>
  <c r="AG2455" i="15"/>
  <c r="AG2456" i="15"/>
  <c r="AG2457" i="15"/>
  <c r="AG2458" i="15"/>
  <c r="AG2459" i="15"/>
  <c r="AG2460" i="15"/>
  <c r="AG2461" i="15"/>
  <c r="AG2462" i="15"/>
  <c r="AG2463" i="15"/>
  <c r="AG2464" i="15"/>
  <c r="AG2465" i="15"/>
  <c r="AG2466" i="15"/>
  <c r="AG2467" i="15"/>
  <c r="AG2468" i="15"/>
  <c r="AG2469" i="15"/>
  <c r="AG2470" i="15"/>
  <c r="AG2471" i="15"/>
  <c r="AG2472" i="15"/>
  <c r="AG2473" i="15"/>
  <c r="AG2474" i="15"/>
  <c r="AG2475" i="15"/>
  <c r="AG2476" i="15"/>
  <c r="AG2477" i="15"/>
  <c r="AG2478" i="15"/>
  <c r="AG2479" i="15"/>
  <c r="AG2480" i="15"/>
  <c r="AG2481" i="15"/>
  <c r="AG2482" i="15"/>
  <c r="AG2483" i="15"/>
  <c r="AG2484" i="15"/>
  <c r="AG2485" i="15"/>
  <c r="AG2486" i="15"/>
  <c r="AG2487" i="15"/>
  <c r="AG2488" i="15"/>
  <c r="AG2489" i="15"/>
  <c r="AG2490" i="15"/>
  <c r="AG2491" i="15"/>
  <c r="AG2492" i="15"/>
  <c r="AG2493" i="15"/>
  <c r="AG2494" i="15"/>
  <c r="AG2495" i="15"/>
  <c r="AG2496" i="15"/>
  <c r="AG2497" i="15"/>
  <c r="AG2498" i="15"/>
  <c r="AG2499" i="15"/>
  <c r="AG2500" i="15"/>
  <c r="AG2501" i="15"/>
  <c r="AG2502" i="15"/>
  <c r="AG2503" i="15"/>
  <c r="AG2504" i="15"/>
  <c r="AG2505" i="15"/>
  <c r="AG2506" i="15"/>
  <c r="AG2507" i="15"/>
  <c r="AG2508" i="15"/>
  <c r="AG2509" i="15"/>
  <c r="AG2510" i="15"/>
  <c r="AG2511" i="15"/>
  <c r="AG2512" i="15"/>
  <c r="AG2513" i="15"/>
  <c r="AG2514" i="15"/>
  <c r="AG2515" i="15"/>
  <c r="AG2516" i="15"/>
  <c r="AG2517" i="15"/>
  <c r="AG2518" i="15"/>
  <c r="AG2519" i="15"/>
  <c r="AG2520" i="15"/>
  <c r="AG2521" i="15"/>
  <c r="AG2522" i="15"/>
  <c r="AG2523" i="15"/>
  <c r="AG2524" i="15"/>
  <c r="AG2525" i="15"/>
  <c r="AG2526" i="15"/>
  <c r="AG2527" i="15"/>
  <c r="AG2528" i="15"/>
  <c r="AG2529" i="15"/>
  <c r="AG2530" i="15"/>
  <c r="AG2531" i="15"/>
  <c r="AG2532" i="15"/>
  <c r="AG2533" i="15"/>
  <c r="AG2534" i="15"/>
  <c r="AG2535" i="15"/>
  <c r="AG2536" i="15"/>
  <c r="AG2537" i="15"/>
  <c r="AG2538" i="15"/>
  <c r="AG2539" i="15"/>
  <c r="AG2540" i="15"/>
  <c r="AG2541" i="15"/>
  <c r="AG2542" i="15"/>
  <c r="AG2543" i="15"/>
  <c r="AG2544" i="15"/>
  <c r="AG2545" i="15"/>
  <c r="AG2546" i="15"/>
  <c r="AG2547" i="15"/>
  <c r="AG2548" i="15"/>
  <c r="AG2549" i="15"/>
  <c r="AG2550" i="15"/>
  <c r="AG2551" i="15"/>
  <c r="AG2552" i="15"/>
  <c r="AG2553" i="15"/>
  <c r="AG2554" i="15"/>
  <c r="AG2555" i="15"/>
  <c r="AG2556" i="15"/>
  <c r="AG2557" i="15"/>
  <c r="AG2558" i="15"/>
  <c r="AG2559" i="15"/>
  <c r="AG2560" i="15"/>
  <c r="AG2561" i="15"/>
  <c r="AG2562" i="15"/>
  <c r="AG2563" i="15"/>
  <c r="AG2564" i="15"/>
  <c r="AG2565" i="15"/>
  <c r="AG2566" i="15"/>
  <c r="AG2567" i="15"/>
  <c r="AG2568" i="15"/>
  <c r="AG2569" i="15"/>
  <c r="AG2570" i="15"/>
  <c r="AG2571" i="15"/>
  <c r="AG2572" i="15"/>
  <c r="AG2573" i="15"/>
  <c r="AG2574" i="15"/>
  <c r="AG2575" i="15"/>
  <c r="AG2576" i="15"/>
  <c r="AG2577" i="15"/>
  <c r="AG2578" i="15"/>
  <c r="AG2579" i="15"/>
  <c r="AG2580" i="15"/>
  <c r="AG2581" i="15"/>
  <c r="AG2582" i="15"/>
  <c r="AG2583" i="15"/>
  <c r="AG2584" i="15"/>
  <c r="AG2585" i="15"/>
  <c r="AG2586" i="15"/>
  <c r="AG2587" i="15"/>
  <c r="AG2588" i="15"/>
  <c r="AG2589" i="15"/>
  <c r="AG2590" i="15"/>
  <c r="AG2591" i="15"/>
  <c r="AG2592" i="15"/>
  <c r="AG2593" i="15"/>
  <c r="AG2594" i="15"/>
  <c r="AG2595" i="15"/>
  <c r="AG2596" i="15"/>
  <c r="AG2597" i="15"/>
  <c r="AG2598" i="15"/>
  <c r="AG2599" i="15"/>
  <c r="AG2600" i="15"/>
  <c r="AG2601" i="15"/>
  <c r="AG2602" i="15"/>
  <c r="AG2603" i="15"/>
  <c r="AG2604" i="15"/>
  <c r="AG2605" i="15"/>
  <c r="AG2606" i="15"/>
  <c r="AG2607" i="15"/>
  <c r="AG2608" i="15"/>
  <c r="AG2609" i="15"/>
  <c r="AG2610" i="15"/>
  <c r="AG2611" i="15"/>
  <c r="AG2612" i="15"/>
  <c r="AG2613" i="15"/>
  <c r="AG2614" i="15"/>
  <c r="AG2615" i="15"/>
  <c r="AG2616" i="15"/>
  <c r="AG2617" i="15"/>
  <c r="AG2618" i="15"/>
  <c r="AG2619" i="15"/>
  <c r="AG2620" i="15"/>
  <c r="AG2621" i="15"/>
  <c r="AG2622" i="15"/>
  <c r="AG2623" i="15"/>
  <c r="AG2624" i="15"/>
  <c r="AG2625" i="15"/>
  <c r="AG2626" i="15"/>
  <c r="AG2627" i="15"/>
  <c r="AG2628" i="15"/>
  <c r="AG2629" i="15"/>
  <c r="AG2630" i="15"/>
  <c r="AG2631" i="15"/>
  <c r="AG2632" i="15"/>
  <c r="AG2633" i="15"/>
  <c r="AG2634" i="15"/>
  <c r="AG2635" i="15"/>
  <c r="AG2636" i="15"/>
  <c r="AG2637" i="15"/>
  <c r="AG2638" i="15"/>
  <c r="AG2639" i="15"/>
  <c r="AG2640" i="15"/>
  <c r="AG2641" i="15"/>
  <c r="AG2642" i="15"/>
  <c r="AG2643" i="15"/>
  <c r="AG2644" i="15"/>
  <c r="AG2645" i="15"/>
  <c r="AG2646" i="15"/>
  <c r="AG2647" i="15"/>
  <c r="AG2648" i="15"/>
  <c r="AG2649" i="15"/>
  <c r="AG2650" i="15"/>
  <c r="AG2651" i="15"/>
  <c r="AG2652" i="15"/>
  <c r="AG2653" i="15"/>
  <c r="AG2654" i="15"/>
  <c r="AG2655" i="15"/>
  <c r="AG2656" i="15"/>
  <c r="AG2657" i="15"/>
  <c r="AG2658" i="15"/>
  <c r="AG2659" i="15"/>
  <c r="AG2660" i="15"/>
  <c r="AG2661" i="15"/>
  <c r="AG2662" i="15"/>
  <c r="AG2663" i="15"/>
  <c r="AG2664" i="15"/>
  <c r="AG2665" i="15"/>
  <c r="AG2666" i="15"/>
  <c r="AG2667" i="15"/>
  <c r="AG2668" i="15"/>
  <c r="AG2669" i="15"/>
  <c r="AG2670" i="15"/>
  <c r="AG2671" i="15"/>
  <c r="AG2672" i="15"/>
  <c r="AG2673" i="15"/>
  <c r="AG2674" i="15"/>
  <c r="AG2675" i="15"/>
  <c r="AG2676" i="15"/>
  <c r="AG2677" i="15"/>
  <c r="AG2678" i="15"/>
  <c r="AG2679" i="15"/>
  <c r="AG2680" i="15"/>
  <c r="AG2681" i="15"/>
  <c r="AG2682" i="15"/>
  <c r="AG2683" i="15"/>
  <c r="AG2684" i="15"/>
  <c r="AG2685" i="15"/>
  <c r="AG2686" i="15"/>
  <c r="AG2687" i="15"/>
  <c r="AG2688" i="15"/>
  <c r="AG2689" i="15"/>
  <c r="AG2690" i="15"/>
  <c r="AG2691" i="15"/>
  <c r="AG2692" i="15"/>
  <c r="AG2693" i="15"/>
  <c r="AG2694" i="15"/>
  <c r="AG2695" i="15"/>
  <c r="AG2696" i="15"/>
  <c r="AG2697" i="15"/>
  <c r="AG2698" i="15"/>
  <c r="AG2699" i="15"/>
  <c r="AG2700" i="15"/>
  <c r="AG2701" i="15"/>
  <c r="AG2702" i="15"/>
  <c r="AG2703" i="15"/>
  <c r="AG2704" i="15"/>
  <c r="AG2705" i="15"/>
  <c r="AG2706" i="15"/>
  <c r="AG2707" i="15"/>
  <c r="AG2708" i="15"/>
  <c r="AG2709" i="15"/>
  <c r="AG2710" i="15"/>
  <c r="AG2711" i="15"/>
  <c r="AG2712" i="15"/>
  <c r="AG2713" i="15"/>
  <c r="AG2714" i="15"/>
  <c r="AG2715" i="15"/>
  <c r="AG2716" i="15"/>
  <c r="AG2717" i="15"/>
  <c r="AG2718" i="15"/>
  <c r="AG2719" i="15"/>
  <c r="AG2720" i="15"/>
  <c r="AG2721" i="15"/>
  <c r="AG2722" i="15"/>
  <c r="AG2723" i="15"/>
  <c r="AG2724" i="15"/>
  <c r="AG2725" i="15"/>
  <c r="AG2726" i="15"/>
  <c r="AG2727" i="15"/>
  <c r="AG2728" i="15"/>
  <c r="AG2729" i="15"/>
  <c r="AG2730" i="15"/>
  <c r="AG2731" i="15"/>
  <c r="AG2732" i="15"/>
  <c r="AG2733" i="15"/>
  <c r="AG2734" i="15"/>
  <c r="AG2735" i="15"/>
  <c r="AG2736" i="15"/>
  <c r="AG2737" i="15"/>
  <c r="AG2738" i="15"/>
  <c r="AG2739" i="15"/>
  <c r="AG2740" i="15"/>
  <c r="AG2741" i="15"/>
  <c r="AG2742" i="15"/>
  <c r="AG2743" i="15"/>
  <c r="AG2744" i="15"/>
  <c r="AG2745" i="15"/>
  <c r="AG2746" i="15"/>
  <c r="AG2747" i="15"/>
  <c r="AG2748" i="15"/>
  <c r="AG2749" i="15"/>
  <c r="AG2750" i="15"/>
  <c r="AG2751" i="15"/>
  <c r="AG2752" i="15"/>
  <c r="AG2753" i="15"/>
  <c r="AG2754" i="15"/>
  <c r="AG2755" i="15"/>
  <c r="AG2756" i="15"/>
  <c r="AG2757" i="15"/>
  <c r="AG2758" i="15"/>
  <c r="AG2759" i="15"/>
  <c r="AG2760" i="15"/>
  <c r="AG2761" i="15"/>
  <c r="AG2762" i="15"/>
  <c r="AG2763" i="15"/>
  <c r="AG2764" i="15"/>
  <c r="AG2765" i="15"/>
  <c r="AG2766" i="15"/>
  <c r="AG2767" i="15"/>
  <c r="AG2768" i="15"/>
  <c r="AG2769" i="15"/>
  <c r="AG2770" i="15"/>
  <c r="AG2771" i="15"/>
  <c r="AG2772" i="15"/>
  <c r="AG2773" i="15"/>
  <c r="AG2774" i="15"/>
  <c r="AG2775" i="15"/>
  <c r="AG2776" i="15"/>
  <c r="AG2777" i="15"/>
  <c r="AG2778" i="15"/>
  <c r="AG2779" i="15"/>
  <c r="AG2780" i="15"/>
  <c r="AG2781" i="15"/>
  <c r="AG2782" i="15"/>
  <c r="AG2783" i="15"/>
  <c r="AG2784" i="15"/>
  <c r="AG2785" i="15"/>
  <c r="AG2786" i="15"/>
  <c r="AG2787" i="15"/>
  <c r="AG2788" i="15"/>
  <c r="AG2789" i="15"/>
  <c r="AG2790" i="15"/>
  <c r="AG2791" i="15"/>
  <c r="AG2792" i="15"/>
  <c r="AG2793" i="15"/>
  <c r="AG2794" i="15"/>
  <c r="AG2795" i="15"/>
  <c r="AG2796" i="15"/>
  <c r="AG2797" i="15"/>
  <c r="AG2798" i="15"/>
  <c r="AG2799" i="15"/>
  <c r="AG2800" i="15"/>
  <c r="AG2801" i="15"/>
  <c r="AG2802" i="15"/>
  <c r="AG2803" i="15"/>
  <c r="AG2804" i="15"/>
  <c r="AG2805" i="15"/>
  <c r="AG2806" i="15"/>
  <c r="AG2807" i="15"/>
  <c r="AG2808" i="15"/>
  <c r="AG2809" i="15"/>
  <c r="AG2810" i="15"/>
  <c r="AG2811" i="15"/>
  <c r="AG2812" i="15"/>
  <c r="AG2813" i="15"/>
  <c r="AG2814" i="15"/>
  <c r="AG2815" i="15"/>
  <c r="AG2816" i="15"/>
  <c r="AG2817" i="15"/>
  <c r="AG2818" i="15"/>
  <c r="AG2819" i="15"/>
  <c r="AG2820" i="15"/>
  <c r="AG2821" i="15"/>
  <c r="AG2822" i="15"/>
  <c r="AG2823" i="15"/>
  <c r="AG2824" i="15"/>
  <c r="AG2825" i="15"/>
  <c r="AG2826" i="15"/>
  <c r="AG2827" i="15"/>
  <c r="AG2828" i="15"/>
  <c r="AG2829" i="15"/>
  <c r="AG2830" i="15"/>
  <c r="AG2831" i="15"/>
  <c r="AG2832" i="15"/>
  <c r="AG2833" i="15"/>
  <c r="AG2834" i="15"/>
  <c r="AG2835" i="15"/>
  <c r="AG2836" i="15"/>
  <c r="AG2837" i="15"/>
  <c r="AG2838" i="15"/>
  <c r="AG2839" i="15"/>
  <c r="AG2840" i="15"/>
  <c r="AG2841" i="15"/>
  <c r="AG2842" i="15"/>
  <c r="AG2843" i="15"/>
  <c r="AG2844" i="15"/>
  <c r="AG2845" i="15"/>
  <c r="AG2846" i="15"/>
  <c r="AG2847" i="15"/>
  <c r="AG2848" i="15"/>
  <c r="AG2849" i="15"/>
  <c r="AG2850" i="15"/>
  <c r="AG2851" i="15"/>
  <c r="AG2852" i="15"/>
  <c r="AG2853" i="15"/>
  <c r="AG2854" i="15"/>
  <c r="AG2855" i="15"/>
  <c r="AG2856" i="15"/>
  <c r="AG2857" i="15"/>
  <c r="AG2858" i="15"/>
  <c r="AG2859" i="15"/>
  <c r="AG2860" i="15"/>
  <c r="AG2861" i="15"/>
  <c r="AG2862" i="15"/>
  <c r="AG2863" i="15"/>
  <c r="AG2864" i="15"/>
  <c r="AG2865" i="15"/>
  <c r="AG2866" i="15"/>
  <c r="AG2867" i="15"/>
  <c r="AG2868" i="15"/>
  <c r="AG2869" i="15"/>
  <c r="AG2870" i="15"/>
  <c r="AG2871" i="15"/>
  <c r="AG2872" i="15"/>
  <c r="AG2873" i="15"/>
  <c r="AG2874" i="15"/>
  <c r="AG2875" i="15"/>
  <c r="AG2876" i="15"/>
  <c r="AG2877" i="15"/>
  <c r="AG2878" i="15"/>
  <c r="AG2879" i="15"/>
  <c r="AG2880" i="15"/>
  <c r="AG2881" i="15"/>
  <c r="AG2882" i="15"/>
  <c r="AG2883" i="15"/>
  <c r="AG2884" i="15"/>
  <c r="AG2885" i="15"/>
  <c r="AG2886" i="15"/>
  <c r="AG2887" i="15"/>
  <c r="AG2888" i="15"/>
  <c r="AG2889" i="15"/>
  <c r="AG2890" i="15"/>
  <c r="AG2891" i="15"/>
  <c r="AG2892" i="15"/>
  <c r="AG2893" i="15"/>
  <c r="AG2894" i="15"/>
  <c r="AG2895" i="15"/>
  <c r="AG2896" i="15"/>
  <c r="AG2897" i="15"/>
  <c r="AG2898" i="15"/>
  <c r="AG2899" i="15"/>
  <c r="AG2900" i="15"/>
  <c r="AG2901" i="15"/>
  <c r="AG2902" i="15"/>
  <c r="AG2903" i="15"/>
  <c r="AG2904" i="15"/>
  <c r="AG2905" i="15"/>
  <c r="AG2906" i="15"/>
  <c r="AG2907" i="15"/>
  <c r="AG2908" i="15"/>
  <c r="AG2909" i="15"/>
  <c r="AG2910" i="15"/>
  <c r="AG2911" i="15"/>
  <c r="AG2912" i="15"/>
  <c r="AG2913" i="15"/>
  <c r="AG2914" i="15"/>
  <c r="AG2915" i="15"/>
  <c r="AG2916" i="15"/>
  <c r="AG2917" i="15"/>
  <c r="AG2918" i="15"/>
  <c r="AG2919" i="15"/>
  <c r="AG2920" i="15"/>
  <c r="AG2921" i="15"/>
  <c r="AG2922" i="15"/>
  <c r="AG2923" i="15"/>
  <c r="AG2924" i="15"/>
  <c r="AG2925" i="15"/>
  <c r="AG2926" i="15"/>
  <c r="AG2927" i="15"/>
  <c r="AG2928" i="15"/>
  <c r="AG2929" i="15"/>
  <c r="AG2930" i="15"/>
  <c r="AG2931" i="15"/>
  <c r="AG2932" i="15"/>
  <c r="AG2933" i="15"/>
  <c r="AG2934" i="15"/>
  <c r="AG2935" i="15"/>
  <c r="AG2936" i="15"/>
  <c r="AG2937" i="15"/>
  <c r="AG2938" i="15"/>
  <c r="AG2939" i="15"/>
  <c r="AG2940" i="15"/>
  <c r="AG2941" i="15"/>
  <c r="AG2942" i="15"/>
  <c r="AG2943" i="15"/>
  <c r="AG2944" i="15"/>
  <c r="AG2945" i="15"/>
  <c r="AG2946" i="15"/>
  <c r="AG2947" i="15"/>
  <c r="AG2948" i="15"/>
  <c r="AG2949" i="15"/>
  <c r="AG2950" i="15"/>
  <c r="AG2951" i="15"/>
  <c r="AG2952" i="15"/>
  <c r="AG2953" i="15"/>
  <c r="AG2954" i="15"/>
  <c r="AG2955" i="15"/>
  <c r="AG2956" i="15"/>
  <c r="AG2957" i="15"/>
  <c r="AG2958" i="15"/>
  <c r="AG2959" i="15"/>
  <c r="AG2960" i="15"/>
  <c r="AG2961" i="15"/>
  <c r="AG2962" i="15"/>
  <c r="AG2963" i="15"/>
  <c r="AG2964" i="15"/>
  <c r="AG2965" i="15"/>
  <c r="AG2966" i="15"/>
  <c r="AG2967" i="15"/>
  <c r="AG2968" i="15"/>
  <c r="AG2969" i="15"/>
  <c r="AG2970" i="15"/>
  <c r="AG2971" i="15"/>
  <c r="AG2972" i="15"/>
  <c r="AG2973" i="15"/>
  <c r="AG2974" i="15"/>
  <c r="AG2975" i="15"/>
  <c r="AG2976" i="15"/>
  <c r="AG2977" i="15"/>
  <c r="AG2978" i="15"/>
  <c r="AG2979" i="15"/>
  <c r="AG2980" i="15"/>
  <c r="AG2981" i="15"/>
  <c r="AG2982" i="15"/>
  <c r="AG2983" i="15"/>
  <c r="AG2984" i="15"/>
  <c r="AG2985" i="15"/>
  <c r="AG2986" i="15"/>
  <c r="AG2987" i="15"/>
  <c r="AG2988" i="15"/>
  <c r="AG2989" i="15"/>
  <c r="AG2990" i="15"/>
  <c r="AG2991" i="15"/>
  <c r="AG2992" i="15"/>
  <c r="AG2993" i="15"/>
  <c r="AG2994" i="15"/>
  <c r="AG2995" i="15"/>
  <c r="AG2996" i="15"/>
  <c r="AG2997" i="15"/>
  <c r="AG2998" i="15"/>
  <c r="AG2999" i="15"/>
  <c r="AG3000" i="15"/>
  <c r="AG3001" i="15"/>
  <c r="AG3002" i="15"/>
  <c r="AG3003" i="15"/>
  <c r="AG3004" i="15"/>
  <c r="AG3005" i="15"/>
  <c r="AG3006" i="15"/>
  <c r="AG3007" i="15"/>
  <c r="AG3008" i="15"/>
  <c r="AG3009" i="15"/>
  <c r="AG3010" i="15"/>
  <c r="AG3011" i="15"/>
  <c r="AG3012" i="15"/>
  <c r="AG3013" i="15"/>
  <c r="AG3014" i="15"/>
  <c r="AG3015" i="15"/>
  <c r="AG3016" i="15"/>
  <c r="AG3017" i="15"/>
  <c r="AG3018" i="15"/>
  <c r="AG3019" i="15"/>
  <c r="AG3020" i="15"/>
  <c r="AG3021" i="15"/>
  <c r="AG3022" i="15"/>
  <c r="AG3023" i="15"/>
  <c r="AG3024" i="15"/>
  <c r="AG3025" i="15"/>
  <c r="AG3026" i="15"/>
  <c r="AG3027" i="15"/>
  <c r="AG3028" i="15"/>
  <c r="AG3029" i="15"/>
  <c r="AG3030" i="15"/>
  <c r="AG3031" i="15"/>
  <c r="AG3032" i="15"/>
  <c r="AG3033" i="15"/>
  <c r="AG3034" i="15"/>
  <c r="AG3035" i="15"/>
  <c r="AG3036" i="15"/>
  <c r="AG3037" i="15"/>
  <c r="AG3038" i="15"/>
  <c r="AG3039" i="15"/>
  <c r="AG3040" i="15"/>
  <c r="AG3041" i="15"/>
  <c r="AG3042" i="15"/>
  <c r="AG3043" i="15"/>
  <c r="AG3044" i="15"/>
  <c r="AG3045" i="15"/>
  <c r="AG3046" i="15"/>
  <c r="AG3047" i="15"/>
  <c r="AG3048" i="15"/>
  <c r="AG3049" i="15"/>
  <c r="AG3050" i="15"/>
  <c r="AG3051" i="15"/>
  <c r="AG3052" i="15"/>
  <c r="AG3053" i="15"/>
  <c r="AG3054" i="15"/>
  <c r="AG3055" i="15"/>
  <c r="AG3056" i="15"/>
  <c r="AG3057" i="15"/>
  <c r="AG3058" i="15"/>
  <c r="AG3059" i="15"/>
  <c r="AG3060" i="15"/>
  <c r="AG3061" i="15"/>
  <c r="AG3062" i="15"/>
  <c r="AG3063" i="15"/>
  <c r="AG3064" i="15"/>
  <c r="AG3065" i="15"/>
  <c r="AG3066" i="15"/>
  <c r="AG3067" i="15"/>
  <c r="AG3068" i="15"/>
  <c r="AG3069" i="15"/>
  <c r="AG3070" i="15"/>
  <c r="AG3071" i="15"/>
  <c r="AG3072" i="15"/>
  <c r="AG3073" i="15"/>
  <c r="AG3074" i="15"/>
  <c r="AG3075" i="15"/>
  <c r="AG3076" i="15"/>
  <c r="AG3077" i="15"/>
  <c r="AG3078" i="15"/>
  <c r="AG3079" i="15"/>
  <c r="AG3080" i="15"/>
  <c r="AG3081" i="15"/>
  <c r="AG3082" i="15"/>
  <c r="AG3083" i="15"/>
  <c r="AG3084" i="15"/>
  <c r="AG3085" i="15"/>
  <c r="AG3086" i="15"/>
  <c r="AG3087" i="15"/>
  <c r="AG3088" i="15"/>
  <c r="AG3089" i="15"/>
  <c r="AG3090" i="15"/>
  <c r="AG3091" i="15"/>
  <c r="AG3092" i="15"/>
  <c r="AG3093" i="15"/>
  <c r="AG3094" i="15"/>
  <c r="AG3095" i="15"/>
  <c r="AG3096" i="15"/>
  <c r="AG3097" i="15"/>
  <c r="AG3098" i="15"/>
  <c r="AG3099" i="15"/>
  <c r="AG3100" i="15"/>
  <c r="AG3101" i="15"/>
  <c r="AG3102" i="15"/>
  <c r="AG3103" i="15"/>
  <c r="AG3104" i="15"/>
  <c r="AG3105" i="15"/>
  <c r="AG3106" i="15"/>
  <c r="AG3107" i="15"/>
  <c r="AG3108" i="15"/>
  <c r="AG3109" i="15"/>
  <c r="AG3110" i="15"/>
  <c r="AG3111" i="15"/>
  <c r="AG3112" i="15"/>
  <c r="AG3113" i="15"/>
  <c r="AG3114" i="15"/>
  <c r="AG3115" i="15"/>
  <c r="AG3116" i="15"/>
  <c r="AG3117" i="15"/>
  <c r="AG3118" i="15"/>
  <c r="AG3119" i="15"/>
  <c r="AG3120" i="15"/>
  <c r="AG3121" i="15"/>
  <c r="AG3122" i="15"/>
  <c r="AG3123" i="15"/>
  <c r="AG3124" i="15"/>
  <c r="AG3125" i="15"/>
  <c r="AG3126" i="15"/>
  <c r="AG3127" i="15"/>
  <c r="AG3128" i="15"/>
  <c r="AG3129" i="15"/>
  <c r="AG3130" i="15"/>
  <c r="AG3131" i="15"/>
  <c r="AG3132" i="15"/>
  <c r="AG3133" i="15"/>
  <c r="AG3134" i="15"/>
  <c r="AG3135" i="15"/>
  <c r="AG3136" i="15"/>
  <c r="AG3137" i="15"/>
  <c r="AG3138" i="15"/>
  <c r="AG3139" i="15"/>
  <c r="AG3140" i="15"/>
  <c r="AG3141" i="15"/>
  <c r="AG3142" i="15"/>
  <c r="AG3143" i="15"/>
  <c r="AG3144" i="15"/>
  <c r="AG3145" i="15"/>
  <c r="AG3146" i="15"/>
  <c r="AG3147" i="15"/>
  <c r="AG3148" i="15"/>
  <c r="AG3149" i="15"/>
  <c r="AG3150" i="15"/>
  <c r="AG3151" i="15"/>
  <c r="AG3152" i="15"/>
  <c r="AG3153" i="15"/>
  <c r="AG3154" i="15"/>
  <c r="AG3155" i="15"/>
  <c r="AG3156" i="15"/>
  <c r="AG3157" i="15"/>
  <c r="AG3158" i="15"/>
  <c r="AG3159" i="15"/>
  <c r="AG3160" i="15"/>
  <c r="AG3161" i="15"/>
  <c r="AG3162" i="15"/>
  <c r="AG3163" i="15"/>
  <c r="AG3164" i="15"/>
  <c r="AG3165" i="15"/>
  <c r="AG3166" i="15"/>
  <c r="AG3167" i="15"/>
  <c r="AG3168" i="15"/>
  <c r="AG3169" i="15"/>
  <c r="AG3170" i="15"/>
  <c r="AG3171" i="15"/>
  <c r="AG3172" i="15"/>
  <c r="AG3173" i="15"/>
  <c r="AG3174" i="15"/>
  <c r="AG3175" i="15"/>
  <c r="AG3176" i="15"/>
  <c r="AG3177" i="15"/>
  <c r="AG3178" i="15"/>
  <c r="AG3179" i="15"/>
  <c r="AG3180" i="15"/>
  <c r="AG3181" i="15"/>
  <c r="AG3182" i="15"/>
  <c r="AG3183" i="15"/>
  <c r="AG3184" i="15"/>
  <c r="AG3185" i="15"/>
  <c r="AG3186" i="15"/>
  <c r="AG3187" i="15"/>
  <c r="AG3188" i="15"/>
  <c r="AG3189" i="15"/>
  <c r="AG3190" i="15"/>
  <c r="AG3191" i="15"/>
  <c r="AG3192" i="15"/>
  <c r="AG3193" i="15"/>
  <c r="AG3194" i="15"/>
  <c r="AG3195" i="15"/>
  <c r="AG3196" i="15"/>
  <c r="AG3197" i="15"/>
  <c r="AG3198" i="15"/>
  <c r="AG3199" i="15"/>
  <c r="AG3200" i="15"/>
  <c r="AG3201" i="15"/>
  <c r="AG3202" i="15"/>
  <c r="AG3203" i="15"/>
  <c r="AG3204" i="15"/>
  <c r="AG3205" i="15"/>
  <c r="AG3206" i="15"/>
  <c r="AG3207" i="15"/>
  <c r="AG3208" i="15"/>
  <c r="AG3209" i="15"/>
  <c r="AG3210" i="15"/>
  <c r="AG3211" i="15"/>
  <c r="AG3212" i="15"/>
  <c r="AG3213" i="15"/>
  <c r="AG3214" i="15"/>
  <c r="AG3215" i="15"/>
  <c r="AG3216" i="15"/>
  <c r="AG3217" i="15"/>
  <c r="AG3218" i="15"/>
  <c r="AG3219" i="15"/>
  <c r="AG3220" i="15"/>
  <c r="AG3221" i="15"/>
  <c r="AG3222" i="15"/>
  <c r="AG3223" i="15"/>
  <c r="AG3224" i="15"/>
  <c r="AG3225" i="15"/>
  <c r="AG3226" i="15"/>
  <c r="AG3227" i="15"/>
  <c r="AG3228" i="15"/>
  <c r="AG3229" i="15"/>
  <c r="AG3230" i="15"/>
  <c r="AG3231" i="15"/>
  <c r="AG3232" i="15"/>
  <c r="AG3233" i="15"/>
  <c r="AG3234" i="15"/>
  <c r="AG3235" i="15"/>
  <c r="AG3236" i="15"/>
  <c r="AG3237" i="15"/>
  <c r="AG3238" i="15"/>
  <c r="AG3239" i="15"/>
  <c r="AG3240" i="15"/>
  <c r="AG3241" i="15"/>
  <c r="AG3242" i="15"/>
  <c r="AG3243" i="15"/>
  <c r="AG3244" i="15"/>
  <c r="AG3245" i="15"/>
  <c r="AG3246" i="15"/>
  <c r="AG3247" i="15"/>
  <c r="AG3248" i="15"/>
  <c r="AG3249" i="15"/>
  <c r="AG3250" i="15"/>
  <c r="AG3251" i="15"/>
  <c r="AG3252" i="15"/>
  <c r="AG3253" i="15"/>
  <c r="AG3254" i="15"/>
  <c r="AG3255" i="15"/>
  <c r="AG3256" i="15"/>
  <c r="AG3257" i="15"/>
  <c r="AG3258" i="15"/>
  <c r="AG3259" i="15"/>
  <c r="AG3260" i="15"/>
  <c r="AG3261" i="15"/>
  <c r="AG3262" i="15"/>
  <c r="AG3263" i="15"/>
  <c r="AG3264" i="15"/>
  <c r="AG3265" i="15"/>
  <c r="AG3266" i="15"/>
  <c r="AG3267" i="15"/>
  <c r="AG3268" i="15"/>
  <c r="AG3269" i="15"/>
  <c r="AG3270" i="15"/>
  <c r="AG3271" i="15"/>
  <c r="AG3272" i="15"/>
  <c r="AG3273" i="15"/>
  <c r="AG3274" i="15"/>
  <c r="AG3275" i="15"/>
  <c r="AG3276" i="15"/>
  <c r="AG3277" i="15"/>
  <c r="AG3278" i="15"/>
  <c r="AG3279" i="15"/>
  <c r="AG3280" i="15"/>
  <c r="AG3281" i="15"/>
  <c r="AG3282" i="15"/>
  <c r="AG3283" i="15"/>
  <c r="AG3284" i="15"/>
  <c r="AG3285" i="15"/>
  <c r="AG3286" i="15"/>
  <c r="AG3287" i="15"/>
  <c r="AG3288" i="15"/>
  <c r="AG3289" i="15"/>
  <c r="AG3290" i="15"/>
  <c r="AG3291" i="15"/>
  <c r="AG3292" i="15"/>
  <c r="AG3293" i="15"/>
  <c r="AG3294" i="15"/>
  <c r="AG3295" i="15"/>
  <c r="AG3296" i="15"/>
  <c r="AG3297" i="15"/>
  <c r="AG3298" i="15"/>
  <c r="AG3299" i="15"/>
  <c r="AG3300" i="15"/>
  <c r="AG3301" i="15"/>
  <c r="AG3302" i="15"/>
  <c r="AG3303" i="15"/>
  <c r="AG3304" i="15"/>
  <c r="AG3305" i="15"/>
  <c r="AG3306" i="15"/>
  <c r="AG3307" i="15"/>
  <c r="AG3308" i="15"/>
  <c r="AG3309" i="15"/>
  <c r="AG3310" i="15"/>
  <c r="AG3311" i="15"/>
  <c r="AG3312" i="15"/>
  <c r="AG3313" i="15"/>
  <c r="AG3314" i="15"/>
  <c r="AG3315" i="15"/>
  <c r="AG3316" i="15"/>
  <c r="AG3317" i="15"/>
  <c r="AG3318" i="15"/>
  <c r="AG3319" i="15"/>
  <c r="AG3320" i="15"/>
  <c r="AG3321" i="15"/>
  <c r="AG3322" i="15"/>
  <c r="AG3323" i="15"/>
  <c r="AG3324" i="15"/>
  <c r="AG3325" i="15"/>
  <c r="AG3326" i="15"/>
  <c r="AG3327" i="15"/>
  <c r="AG3328" i="15"/>
  <c r="AG3329" i="15"/>
  <c r="AG3330" i="15"/>
  <c r="AG3331" i="15"/>
  <c r="AG3332" i="15"/>
  <c r="AG3333" i="15"/>
  <c r="AG3334" i="15"/>
  <c r="AG3335" i="15"/>
  <c r="AG3336" i="15"/>
  <c r="AG3337" i="15"/>
  <c r="AG3338" i="15"/>
  <c r="AG3339" i="15"/>
  <c r="AG3340" i="15"/>
  <c r="AG3341" i="15"/>
  <c r="AG3342" i="15"/>
  <c r="AG3343" i="15"/>
  <c r="AG3344" i="15"/>
  <c r="AG3345" i="15"/>
  <c r="AG3346" i="15"/>
  <c r="AG3347" i="15"/>
  <c r="AG3348" i="15"/>
  <c r="AG3349" i="15"/>
  <c r="AG3350" i="15"/>
  <c r="AG3351" i="15"/>
  <c r="AG3352" i="15"/>
  <c r="AG3353" i="15"/>
  <c r="AG3354" i="15"/>
  <c r="AG3355" i="15"/>
  <c r="AG3356" i="15"/>
  <c r="AG3357" i="15"/>
  <c r="AG3358" i="15"/>
  <c r="AG3359" i="15"/>
  <c r="AG3360" i="15"/>
  <c r="AG3361" i="15"/>
  <c r="AG3362" i="15"/>
  <c r="AG3363" i="15"/>
  <c r="AG3364" i="15"/>
  <c r="AG3365" i="15"/>
  <c r="AG3366" i="15"/>
  <c r="AG3367" i="15"/>
  <c r="AG3368" i="15"/>
  <c r="AG3369" i="15"/>
  <c r="AG3370" i="15"/>
  <c r="AG3371" i="15"/>
  <c r="AG3372" i="15"/>
  <c r="AG3373" i="15"/>
  <c r="AG3374" i="15"/>
  <c r="AG3375" i="15"/>
  <c r="AG3376" i="15"/>
  <c r="AG3377" i="15"/>
  <c r="AG3378" i="15"/>
  <c r="AG3379" i="15"/>
  <c r="AG3380" i="15"/>
  <c r="AG3381" i="15"/>
  <c r="AG3382" i="15"/>
  <c r="AG3383" i="15"/>
  <c r="AG3384" i="15"/>
  <c r="AG3385" i="15"/>
  <c r="AG3386" i="15"/>
  <c r="AG3387" i="15"/>
  <c r="AG3388" i="15"/>
  <c r="AG3389" i="15"/>
  <c r="AG3390" i="15"/>
  <c r="AG3391" i="15"/>
  <c r="AG3392" i="15"/>
  <c r="AG3393" i="15"/>
  <c r="AG3394" i="15"/>
  <c r="AG3395" i="15"/>
  <c r="AG3396" i="15"/>
  <c r="AG3397" i="15"/>
  <c r="AG3398" i="15"/>
  <c r="AG3399" i="15"/>
  <c r="AG3400" i="15"/>
  <c r="AG3401" i="15"/>
  <c r="AG3402" i="15"/>
  <c r="AG3403" i="15"/>
  <c r="AG3404" i="15"/>
  <c r="AG3405" i="15"/>
  <c r="AG3406" i="15"/>
  <c r="AG3407" i="15"/>
  <c r="AG3408" i="15"/>
  <c r="AG3409" i="15"/>
  <c r="AG3410" i="15"/>
  <c r="AG3411" i="15"/>
  <c r="AG3412" i="15"/>
  <c r="AG3413" i="15"/>
  <c r="AG3414" i="15"/>
  <c r="AG3415" i="15"/>
  <c r="AG3416" i="15"/>
  <c r="AG3417" i="15"/>
  <c r="AG3418" i="15"/>
  <c r="AG3419" i="15"/>
  <c r="AG3420" i="15"/>
  <c r="AG3421" i="15"/>
  <c r="AG3422" i="15"/>
  <c r="AG3423" i="15"/>
  <c r="AG3424" i="15"/>
  <c r="AG3425" i="15"/>
  <c r="AG3426" i="15"/>
  <c r="AG3427" i="15"/>
  <c r="AG3428" i="15"/>
  <c r="AG3429" i="15"/>
  <c r="AG3430" i="15"/>
  <c r="AG3431" i="15"/>
  <c r="AG3432" i="15"/>
  <c r="AG3433" i="15"/>
  <c r="AG3434" i="15"/>
  <c r="AG3435" i="15"/>
  <c r="AG3436" i="15"/>
  <c r="AG3437" i="15"/>
  <c r="AG3438" i="15"/>
  <c r="AG3439" i="15"/>
  <c r="AG3440" i="15"/>
  <c r="AG3441" i="15"/>
  <c r="AG3442" i="15"/>
  <c r="AG3443" i="15"/>
  <c r="AG3444" i="15"/>
  <c r="AG3445" i="15"/>
  <c r="AG3446" i="15"/>
  <c r="AG3447" i="15"/>
  <c r="AG3448" i="15"/>
  <c r="AG3449" i="15"/>
  <c r="AG3450" i="15"/>
  <c r="AG3451" i="15"/>
  <c r="AG3452" i="15"/>
  <c r="AG3453" i="15"/>
  <c r="AG3454" i="15"/>
  <c r="AG3455" i="15"/>
  <c r="AG3456" i="15"/>
  <c r="AG3457" i="15"/>
  <c r="AG3458" i="15"/>
  <c r="AG3459" i="15"/>
  <c r="AG3460" i="15"/>
  <c r="AG3461" i="15"/>
  <c r="AG3462" i="15"/>
  <c r="AG3463" i="15"/>
  <c r="AG3464" i="15"/>
  <c r="AG3465" i="15"/>
  <c r="AG3466" i="15"/>
  <c r="AG3467" i="15"/>
  <c r="AG3468" i="15"/>
  <c r="AG3469" i="15"/>
  <c r="AG3470" i="15"/>
  <c r="AG3471" i="15"/>
  <c r="AG3472" i="15"/>
  <c r="AG3473" i="15"/>
  <c r="AG3474" i="15"/>
  <c r="AG3475" i="15"/>
  <c r="AG3476" i="15"/>
  <c r="AG3477" i="15"/>
  <c r="AG3478" i="15"/>
  <c r="AG3479" i="15"/>
  <c r="AG3480" i="15"/>
  <c r="AG3481" i="15"/>
  <c r="AG3482" i="15"/>
  <c r="AG3483" i="15"/>
  <c r="AG3484" i="15"/>
  <c r="AG3485" i="15"/>
  <c r="AG3486" i="15"/>
  <c r="AG3487" i="15"/>
  <c r="AG3488" i="15"/>
  <c r="AG3489" i="15"/>
  <c r="AG3490" i="15"/>
  <c r="AG3491" i="15"/>
  <c r="AG3492" i="15"/>
  <c r="AG3493" i="15"/>
  <c r="AG3494" i="15"/>
  <c r="AG3495" i="15"/>
  <c r="AG3496" i="15"/>
  <c r="AG3497" i="15"/>
  <c r="AG3498" i="15"/>
  <c r="AG3499" i="15"/>
  <c r="AG3500" i="15"/>
  <c r="AG3501" i="15"/>
  <c r="AG3502" i="15"/>
  <c r="AG3503" i="15"/>
  <c r="AG3504" i="15"/>
  <c r="AG3505" i="15"/>
  <c r="AG3506" i="15"/>
  <c r="AG3507" i="15"/>
  <c r="AG3508" i="15"/>
  <c r="AG3509" i="15"/>
  <c r="AG3510" i="15"/>
  <c r="AG3511" i="15"/>
  <c r="AG3512" i="15"/>
  <c r="AG3513" i="15"/>
  <c r="AG3514" i="15"/>
  <c r="AG3515" i="15"/>
  <c r="AG3516" i="15"/>
  <c r="AG3517" i="15"/>
  <c r="AG3518" i="15"/>
  <c r="AG3519" i="15"/>
  <c r="AG3520" i="15"/>
  <c r="AG3521" i="15"/>
  <c r="AG3522" i="15"/>
  <c r="AG3523" i="15"/>
  <c r="AG3524" i="15"/>
  <c r="AG3525" i="15"/>
  <c r="AG3526" i="15"/>
  <c r="AG3527" i="15"/>
  <c r="AG3528" i="15"/>
  <c r="AG3529" i="15"/>
  <c r="AG3530" i="15"/>
  <c r="AG3531" i="15"/>
  <c r="AG3532" i="15"/>
  <c r="AG3533" i="15"/>
  <c r="AG3534" i="15"/>
  <c r="AG3535" i="15"/>
  <c r="AG3536" i="15"/>
  <c r="AG3537" i="15"/>
  <c r="AG3538" i="15"/>
  <c r="AG3539" i="15"/>
  <c r="AG3540" i="15"/>
  <c r="AG3541" i="15"/>
  <c r="AG3542" i="15"/>
  <c r="AG3543" i="15"/>
  <c r="AG3544" i="15"/>
  <c r="AG3545" i="15"/>
  <c r="AG3546" i="15"/>
  <c r="AG3547" i="15"/>
  <c r="AG3548" i="15"/>
  <c r="AG3549" i="15"/>
  <c r="AG3550" i="15"/>
  <c r="AG3551" i="15"/>
  <c r="AG3552" i="15"/>
  <c r="AG3553" i="15"/>
  <c r="AG3554" i="15"/>
  <c r="AG3555" i="15"/>
  <c r="AG3556" i="15"/>
  <c r="AG3557" i="15"/>
  <c r="AG3558" i="15"/>
  <c r="AG3559" i="15"/>
  <c r="AG3560" i="15"/>
  <c r="AG3561" i="15"/>
  <c r="AG3562" i="15"/>
  <c r="AG3563" i="15"/>
  <c r="AG3564" i="15"/>
  <c r="AG3565" i="15"/>
  <c r="AG3566" i="15"/>
  <c r="AG3567" i="15"/>
  <c r="AG3568" i="15"/>
  <c r="AG3569" i="15"/>
  <c r="AG3570" i="15"/>
  <c r="AG3571" i="15"/>
  <c r="AG3572" i="15"/>
  <c r="AG3573" i="15"/>
  <c r="AG3574" i="15"/>
  <c r="AG3575" i="15"/>
  <c r="AG3576" i="15"/>
  <c r="AG3577" i="15"/>
  <c r="AG3578" i="15"/>
  <c r="AG3579" i="15"/>
  <c r="AG3580" i="15"/>
  <c r="AG3581" i="15"/>
  <c r="AG3582" i="15"/>
  <c r="AG3583" i="15"/>
  <c r="AG3584" i="15"/>
  <c r="AG3585" i="15"/>
  <c r="AG3586" i="15"/>
  <c r="AG3587" i="15"/>
  <c r="AG3588" i="15"/>
  <c r="AG3589" i="15"/>
  <c r="AG3590" i="15"/>
  <c r="AG3591" i="15"/>
  <c r="AG3592" i="15"/>
  <c r="AG3593" i="15"/>
  <c r="AG3594" i="15"/>
  <c r="AG3595" i="15"/>
  <c r="AG3596" i="15"/>
  <c r="AG3597" i="15"/>
  <c r="AG3598" i="15"/>
  <c r="AG3599" i="15"/>
  <c r="AG3600" i="15"/>
  <c r="AG3601" i="15"/>
  <c r="AG3602" i="15"/>
  <c r="AG3603" i="15"/>
  <c r="AG3604" i="15"/>
  <c r="AG3605" i="15"/>
  <c r="AG3606" i="15"/>
  <c r="AG3607" i="15"/>
  <c r="AG3608" i="15"/>
  <c r="AG3609" i="15"/>
  <c r="AG3610" i="15"/>
  <c r="AG3611" i="15"/>
  <c r="AG3612" i="15"/>
  <c r="AG3613" i="15"/>
  <c r="AG3614" i="15"/>
  <c r="AG3615" i="15"/>
  <c r="AG3616" i="15"/>
  <c r="AG3617" i="15"/>
  <c r="AG3618" i="15"/>
  <c r="AG3619" i="15"/>
  <c r="AG3620" i="15"/>
  <c r="AG3621" i="15"/>
  <c r="AG3622" i="15"/>
  <c r="AG3623" i="15"/>
  <c r="AG3624" i="15"/>
  <c r="AG3625" i="15"/>
  <c r="AG3626" i="15"/>
  <c r="AG3627" i="15"/>
  <c r="AG3628" i="15"/>
  <c r="AG3629" i="15"/>
  <c r="AG3630" i="15"/>
  <c r="AG3631" i="15"/>
  <c r="AG3632" i="15"/>
  <c r="AG3633" i="15"/>
  <c r="AG3634" i="15"/>
  <c r="AG3635" i="15"/>
  <c r="AG3636" i="15"/>
  <c r="AG3637" i="15"/>
  <c r="AG3638" i="15"/>
  <c r="AG3639" i="15"/>
  <c r="AG3640" i="15"/>
  <c r="AG3641" i="15"/>
  <c r="AG3642" i="15"/>
  <c r="AG3643" i="15"/>
  <c r="AG3644" i="15"/>
  <c r="AG3645" i="15"/>
  <c r="AG3646" i="15"/>
  <c r="AG3647" i="15"/>
  <c r="AG3648" i="15"/>
  <c r="AG3649" i="15"/>
  <c r="AG3650" i="15"/>
  <c r="AG3651" i="15"/>
  <c r="AG3652" i="15"/>
  <c r="AG3653" i="15"/>
  <c r="AG3654" i="15"/>
  <c r="AG3655" i="15"/>
  <c r="AG3656" i="15"/>
  <c r="AG3657" i="15"/>
  <c r="AG3658" i="15"/>
  <c r="AG3659" i="15"/>
  <c r="AG3660" i="15"/>
  <c r="AG3661" i="15"/>
  <c r="AG3662" i="15"/>
  <c r="AG3663" i="15"/>
  <c r="AG3664" i="15"/>
  <c r="AG3665" i="15"/>
  <c r="AG3666" i="15"/>
  <c r="AG3667" i="15"/>
  <c r="AG3668" i="15"/>
  <c r="AG3669" i="15"/>
  <c r="AG3670" i="15"/>
  <c r="AG3671" i="15"/>
  <c r="AG3672" i="15"/>
  <c r="AG3673" i="15"/>
  <c r="AG3674" i="15"/>
  <c r="AG3675" i="15"/>
  <c r="AG3676" i="15"/>
  <c r="AG3677" i="15"/>
  <c r="AG3678" i="15"/>
  <c r="AG3679" i="15"/>
  <c r="AG3680" i="15"/>
  <c r="AG3681" i="15"/>
  <c r="AG3682" i="15"/>
  <c r="AG3683" i="15"/>
  <c r="AG3684" i="15"/>
  <c r="AG3685" i="15"/>
  <c r="AG3686" i="15"/>
  <c r="AG3687" i="15"/>
  <c r="AG3688" i="15"/>
  <c r="AG3689" i="15"/>
  <c r="AG3690" i="15"/>
  <c r="AG3691" i="15"/>
  <c r="AG3692" i="15"/>
  <c r="AG3693" i="15"/>
  <c r="AG3694" i="15"/>
  <c r="AG3695" i="15"/>
  <c r="AG3696" i="15"/>
  <c r="AG3697" i="15"/>
  <c r="AG3698" i="15"/>
  <c r="AG3699" i="15"/>
  <c r="AG3700" i="15"/>
  <c r="AG3701" i="15"/>
  <c r="AG3702" i="15"/>
  <c r="AG3703" i="15"/>
  <c r="AG3704" i="15"/>
  <c r="AG3705" i="15"/>
  <c r="AG3706" i="15"/>
  <c r="AG3707" i="15"/>
  <c r="AG3708" i="15"/>
  <c r="AG3709" i="15"/>
  <c r="AG3710" i="15"/>
  <c r="AG3711" i="15"/>
  <c r="AG3712" i="15"/>
  <c r="AG3713" i="15"/>
  <c r="AG3714" i="15"/>
  <c r="AG3715" i="15"/>
  <c r="AG3716" i="15"/>
  <c r="AG3717" i="15"/>
  <c r="AG3718" i="15"/>
  <c r="AG3719" i="15"/>
  <c r="AG3720" i="15"/>
  <c r="AG3721" i="15"/>
  <c r="AG3722" i="15"/>
  <c r="AG3723" i="15"/>
  <c r="AG3724" i="15"/>
  <c r="AG3725" i="15"/>
  <c r="AG3726" i="15"/>
  <c r="AG3727" i="15"/>
  <c r="AG3728" i="15"/>
  <c r="AG3729" i="15"/>
  <c r="AG3730" i="15"/>
  <c r="AG3731" i="15"/>
  <c r="AG3732" i="15"/>
  <c r="AG3733" i="15"/>
  <c r="AG3734" i="15"/>
  <c r="AG3735" i="15"/>
  <c r="AG3736" i="15"/>
  <c r="AG3737" i="15"/>
  <c r="AG3738" i="15"/>
  <c r="AG3739" i="15"/>
  <c r="AG3740" i="15"/>
  <c r="AG3741" i="15"/>
  <c r="AG3742" i="15"/>
  <c r="AG3743" i="15"/>
  <c r="AG3744" i="15"/>
  <c r="AG3745" i="15"/>
  <c r="AG3746" i="15"/>
  <c r="AG3747" i="15"/>
  <c r="AG3748" i="15"/>
  <c r="AG3749" i="15"/>
  <c r="AG3750" i="15"/>
  <c r="AG3751" i="15"/>
  <c r="AG3752" i="15"/>
  <c r="AG3753" i="15"/>
  <c r="AG3754" i="15"/>
  <c r="AG3755" i="15"/>
  <c r="AG3756" i="15"/>
  <c r="AG3757" i="15"/>
  <c r="AG3758" i="15"/>
  <c r="AG3759" i="15"/>
  <c r="AG3760" i="15"/>
  <c r="AG3761" i="15"/>
  <c r="AG3762" i="15"/>
  <c r="AG3763" i="15"/>
  <c r="AG3764" i="15"/>
  <c r="AG3765" i="15"/>
  <c r="AG3766" i="15"/>
  <c r="AG3767" i="15"/>
  <c r="AG3768" i="15"/>
  <c r="AG3769" i="15"/>
  <c r="AG3770" i="15"/>
  <c r="AG3771" i="15"/>
  <c r="AG3772" i="15"/>
  <c r="AG3773" i="15"/>
  <c r="AG3774" i="15"/>
  <c r="AG3775" i="15"/>
  <c r="AG3776" i="15"/>
  <c r="AG3777" i="15"/>
  <c r="AG3778" i="15"/>
  <c r="AG3779" i="15"/>
  <c r="AG3780" i="15"/>
  <c r="AG3781" i="15"/>
  <c r="AG3782" i="15"/>
  <c r="AG3783" i="15"/>
  <c r="AG3784" i="15"/>
  <c r="AG3785" i="15"/>
  <c r="AG3786" i="15"/>
  <c r="AG3787" i="15"/>
  <c r="AG3788" i="15"/>
  <c r="AG3789" i="15"/>
  <c r="AG3790" i="15"/>
  <c r="AG3791" i="15"/>
  <c r="AG3792" i="15"/>
  <c r="AG3793" i="15"/>
  <c r="AG3794" i="15"/>
  <c r="AG3795" i="15"/>
  <c r="AG3796" i="15"/>
  <c r="AG3797" i="15"/>
  <c r="AG3798" i="15"/>
  <c r="AG3799" i="15"/>
  <c r="AG3800" i="15"/>
  <c r="AG3801" i="15"/>
  <c r="AG3802" i="15"/>
  <c r="AG3803" i="15"/>
  <c r="AG3804" i="15"/>
  <c r="AG3805" i="15"/>
  <c r="AG3806" i="15"/>
  <c r="AG3807" i="15"/>
  <c r="AG3808" i="15"/>
  <c r="AG3809" i="15"/>
  <c r="AG3810" i="15"/>
  <c r="AG3811" i="15"/>
  <c r="AG3812" i="15"/>
  <c r="AG3813" i="15"/>
  <c r="AG3814" i="15"/>
  <c r="AG3815" i="15"/>
  <c r="AG3816" i="15"/>
  <c r="AG3817" i="15"/>
  <c r="AG3818" i="15"/>
  <c r="AG3819" i="15"/>
  <c r="AG3820" i="15"/>
  <c r="AG3821" i="15"/>
  <c r="AG3822" i="15"/>
  <c r="AG3823" i="15"/>
  <c r="AG3824" i="15"/>
  <c r="AG3825" i="15"/>
  <c r="AG3826" i="15"/>
  <c r="AG3827" i="15"/>
  <c r="AG3828" i="15"/>
  <c r="AG3829" i="15"/>
  <c r="AG3830" i="15"/>
  <c r="AG3831" i="15"/>
  <c r="AG3832" i="15"/>
  <c r="AG3833" i="15"/>
  <c r="AG3834" i="15"/>
  <c r="AG3835" i="15"/>
  <c r="AG3836" i="15"/>
  <c r="AG3837" i="15"/>
  <c r="AG3838" i="15"/>
  <c r="AG3839" i="15"/>
  <c r="AG3840" i="15"/>
  <c r="AG3841" i="15"/>
  <c r="AG3842" i="15"/>
  <c r="AG3843" i="15"/>
  <c r="AG3844" i="15"/>
  <c r="AG3845" i="15"/>
  <c r="AG3846" i="15"/>
  <c r="AG3847" i="15"/>
  <c r="AG3848" i="15"/>
  <c r="AG3849" i="15"/>
  <c r="AG3850" i="15"/>
  <c r="AG3851" i="15"/>
  <c r="AG3852" i="15"/>
  <c r="AG3853" i="15"/>
  <c r="AG3854" i="15"/>
  <c r="AG3855" i="15"/>
  <c r="AG3856" i="15"/>
  <c r="AG3857" i="15"/>
  <c r="AG3858" i="15"/>
  <c r="AG3859" i="15"/>
  <c r="AG3860" i="15"/>
  <c r="AG3861" i="15"/>
  <c r="AG3862" i="15"/>
  <c r="AG3863" i="15"/>
  <c r="AG3864" i="15"/>
  <c r="AG3865" i="15"/>
  <c r="AG3866" i="15"/>
  <c r="AG3867" i="15"/>
  <c r="AG3868" i="15"/>
  <c r="AG3869" i="15"/>
  <c r="AG3870" i="15"/>
  <c r="AG3871" i="15"/>
  <c r="AG3872" i="15"/>
  <c r="AG3873" i="15"/>
  <c r="AG3874" i="15"/>
  <c r="AG3875" i="15"/>
  <c r="AG3876" i="15"/>
  <c r="AG3877" i="15"/>
  <c r="AG3878" i="15"/>
  <c r="AG3879" i="15"/>
  <c r="AG3880" i="15"/>
  <c r="AG3881" i="15"/>
  <c r="AG3882" i="15"/>
  <c r="AG3883" i="15"/>
  <c r="AG3884" i="15"/>
  <c r="AG3885" i="15"/>
  <c r="AG3886" i="15"/>
  <c r="AG3887" i="15"/>
  <c r="AG3888" i="15"/>
  <c r="AG3889" i="15"/>
  <c r="AG3890" i="15"/>
  <c r="AG3891" i="15"/>
  <c r="AG3892" i="15"/>
  <c r="AG3893" i="15"/>
  <c r="AG3894" i="15"/>
  <c r="AG3895" i="15"/>
  <c r="AG3896" i="15"/>
  <c r="AG3897" i="15"/>
  <c r="AG3898" i="15"/>
  <c r="AG3899" i="15"/>
  <c r="AG3900" i="15"/>
  <c r="AG3901" i="15"/>
  <c r="AG3902" i="15"/>
  <c r="AG3903" i="15"/>
  <c r="AG3904" i="15"/>
  <c r="AG3905" i="15"/>
  <c r="AG3906" i="15"/>
  <c r="AG3907" i="15"/>
  <c r="AG3908" i="15"/>
  <c r="AG3909" i="15"/>
  <c r="AG3910" i="15"/>
  <c r="AG3911" i="15"/>
  <c r="AG3912" i="15"/>
  <c r="AG3913" i="15"/>
  <c r="AG3914" i="15"/>
  <c r="AG3915" i="15"/>
  <c r="AG3916" i="15"/>
  <c r="AG3917" i="15"/>
  <c r="AG3918" i="15"/>
  <c r="AG3919" i="15"/>
  <c r="AG3920" i="15"/>
  <c r="AG3921" i="15"/>
  <c r="AG3922" i="15"/>
  <c r="AG3923" i="15"/>
  <c r="AG3924" i="15"/>
  <c r="AG3925" i="15"/>
  <c r="AG3926" i="15"/>
  <c r="AG3927" i="15"/>
  <c r="AG3928" i="15"/>
  <c r="AG3929" i="15"/>
  <c r="AG3930" i="15"/>
  <c r="AG3931" i="15"/>
  <c r="AG3932" i="15"/>
  <c r="AG3933" i="15"/>
  <c r="AG3934" i="15"/>
  <c r="AG3935" i="15"/>
  <c r="AG3936" i="15"/>
  <c r="AG3937" i="15"/>
  <c r="AG3938" i="15"/>
  <c r="AG3939" i="15"/>
  <c r="AG3940" i="15"/>
  <c r="AG3941" i="15"/>
  <c r="AG3942" i="15"/>
  <c r="AG3943" i="15"/>
  <c r="AG3944" i="15"/>
  <c r="AG3945" i="15"/>
  <c r="AG3946" i="15"/>
  <c r="AG3947" i="15"/>
  <c r="AG3948" i="15"/>
  <c r="AG3949" i="15"/>
  <c r="AG3950" i="15"/>
  <c r="AG3951" i="15"/>
  <c r="AG3952" i="15"/>
  <c r="AG3953" i="15"/>
  <c r="AG3954" i="15"/>
  <c r="AG3955" i="15"/>
  <c r="AG3956" i="15"/>
  <c r="AG3957" i="15"/>
  <c r="AG3958" i="15"/>
  <c r="AG3959" i="15"/>
  <c r="AG3960" i="15"/>
  <c r="AG3961" i="15"/>
  <c r="AG3962" i="15"/>
  <c r="AG3963" i="15"/>
  <c r="AG3964" i="15"/>
  <c r="AG3965" i="15"/>
  <c r="AG3966" i="15"/>
  <c r="AG3967" i="15"/>
  <c r="AG3968" i="15"/>
  <c r="AG3969" i="15"/>
  <c r="AG3970" i="15"/>
  <c r="AG3971" i="15"/>
  <c r="AG3972" i="15"/>
  <c r="AG3973" i="15"/>
  <c r="AG3974" i="15"/>
  <c r="AG3975" i="15"/>
  <c r="AG3976" i="15"/>
  <c r="AG3977" i="15"/>
  <c r="AG3978" i="15"/>
  <c r="AG3979" i="15"/>
  <c r="AG3980" i="15"/>
  <c r="AG3981" i="15"/>
  <c r="AG3982" i="15"/>
  <c r="AG3983" i="15"/>
  <c r="AG3984" i="15"/>
  <c r="AG3985" i="15"/>
  <c r="AG3986" i="15"/>
  <c r="AG3987" i="15"/>
  <c r="AG3988" i="15"/>
  <c r="AG3989" i="15"/>
  <c r="AG3990" i="15"/>
  <c r="AG3991" i="15"/>
  <c r="AG3992" i="15"/>
  <c r="AG3993" i="15"/>
  <c r="AG3994" i="15"/>
  <c r="AG3995" i="15"/>
  <c r="AG3996" i="15"/>
  <c r="AG3997" i="15"/>
  <c r="AG3998" i="15"/>
  <c r="AG3999" i="15"/>
  <c r="AG4000" i="15"/>
  <c r="AG4001" i="15"/>
  <c r="AG4002" i="15"/>
  <c r="AG4003" i="15"/>
  <c r="AG4004" i="15"/>
  <c r="AG4005" i="15"/>
  <c r="AG4006" i="15"/>
  <c r="AG4007" i="15"/>
  <c r="AG4008" i="15"/>
  <c r="AG4009" i="15"/>
  <c r="AG4010" i="15"/>
  <c r="AG4011" i="15"/>
  <c r="AG4012" i="15"/>
  <c r="AG4013" i="15"/>
  <c r="AG4014" i="15"/>
  <c r="AG4015" i="15"/>
  <c r="AG4016" i="15"/>
  <c r="AG4017" i="15"/>
  <c r="AG4018" i="15"/>
  <c r="AG4019" i="15"/>
  <c r="AG4020" i="15"/>
  <c r="AG4021" i="15"/>
  <c r="AG4022" i="15"/>
  <c r="AG4023" i="15"/>
  <c r="AG4024" i="15"/>
  <c r="AG4025" i="15"/>
  <c r="AG4026" i="15"/>
  <c r="AG4027" i="15"/>
  <c r="AG4028" i="15"/>
  <c r="AG4029" i="15"/>
  <c r="AG4030" i="15"/>
  <c r="AG4031" i="15"/>
  <c r="AG4032" i="15"/>
  <c r="AG4033" i="15"/>
  <c r="AG4034" i="15"/>
  <c r="AG4035" i="15"/>
  <c r="AG4036" i="15"/>
  <c r="AG4037" i="15"/>
  <c r="AG4038" i="15"/>
  <c r="AG4039" i="15"/>
  <c r="AG4040" i="15"/>
  <c r="AG4041" i="15"/>
  <c r="AG4042" i="15"/>
  <c r="AG4043" i="15"/>
  <c r="AG4044" i="15"/>
  <c r="AG4045" i="15"/>
  <c r="AG4046" i="15"/>
  <c r="AG4047" i="15"/>
  <c r="AG4048" i="15"/>
  <c r="AG4049" i="15"/>
  <c r="AG4050" i="15"/>
  <c r="AG4051" i="15"/>
  <c r="AG4052" i="15"/>
  <c r="AG4053" i="15"/>
  <c r="AG4054" i="15"/>
  <c r="AG4055" i="15"/>
  <c r="AG4056" i="15"/>
  <c r="AG4057" i="15"/>
  <c r="AG4058" i="15"/>
  <c r="AG4059" i="15"/>
  <c r="AG4060" i="15"/>
  <c r="AG4061" i="15"/>
  <c r="AG4062" i="15"/>
  <c r="AG4063" i="15"/>
  <c r="AG4064" i="15"/>
  <c r="AG4065" i="15"/>
  <c r="AG4066" i="15"/>
  <c r="AG4067" i="15"/>
  <c r="AG4068" i="15"/>
  <c r="AG4069" i="15"/>
  <c r="AG4070" i="15"/>
  <c r="AG4071" i="15"/>
  <c r="AG4072" i="15"/>
  <c r="AG4073" i="15"/>
  <c r="AG4074" i="15"/>
  <c r="AG4075" i="15"/>
  <c r="AG4076" i="15"/>
  <c r="AG4077" i="15"/>
  <c r="AG4078" i="15"/>
  <c r="AG4079" i="15"/>
  <c r="AG4080" i="15"/>
  <c r="AG4081" i="15"/>
  <c r="AG4082" i="15"/>
  <c r="AG4083" i="15"/>
  <c r="AG4084" i="15"/>
  <c r="AG4085" i="15"/>
  <c r="AG4086" i="15"/>
  <c r="AG4087" i="15"/>
  <c r="AG4088" i="15"/>
  <c r="AG4089" i="15"/>
  <c r="AG4090" i="15"/>
  <c r="AG4091" i="15"/>
  <c r="AG4092" i="15"/>
  <c r="AG4093" i="15"/>
  <c r="AG4094" i="15"/>
  <c r="AG4095" i="15"/>
  <c r="AG4096" i="15"/>
  <c r="AG4097" i="15"/>
  <c r="AG4098" i="15"/>
  <c r="AG4099" i="15"/>
  <c r="AG4100" i="15"/>
  <c r="AG4101" i="15"/>
  <c r="AG4102" i="15"/>
  <c r="AG4103" i="15"/>
  <c r="AG4104" i="15"/>
  <c r="AG4105" i="15"/>
  <c r="AG4106" i="15"/>
  <c r="AG4107" i="15"/>
  <c r="AG4108" i="15"/>
  <c r="AG4109" i="15"/>
  <c r="AG4110" i="15"/>
  <c r="AG4111" i="15"/>
  <c r="AG4112" i="15"/>
  <c r="AG4113" i="15"/>
  <c r="AG4114" i="15"/>
  <c r="AG4115" i="15"/>
  <c r="AG4116" i="15"/>
  <c r="AG4117" i="15"/>
  <c r="AG4118" i="15"/>
  <c r="AG4119" i="15"/>
  <c r="AG4120" i="15"/>
  <c r="AG4121" i="15"/>
  <c r="AG4122" i="15"/>
  <c r="AG4123" i="15"/>
  <c r="AG4124" i="15"/>
  <c r="AG4125" i="15"/>
  <c r="AG4126" i="15"/>
  <c r="AG4127" i="15"/>
  <c r="AG4128" i="15"/>
  <c r="AG4129" i="15"/>
  <c r="AG4130" i="15"/>
  <c r="AG4131" i="15"/>
  <c r="AG4132" i="15"/>
  <c r="AG4133" i="15"/>
  <c r="AG4134" i="15"/>
  <c r="AG4135" i="15"/>
  <c r="AG4136" i="15"/>
  <c r="AG4137" i="15"/>
  <c r="AG4138" i="15"/>
  <c r="AG4139" i="15"/>
  <c r="AG4140" i="15"/>
  <c r="AG4141" i="15"/>
  <c r="AG4142" i="15"/>
  <c r="AG4143" i="15"/>
  <c r="AG4144" i="15"/>
  <c r="AG4145" i="15"/>
  <c r="AG4146" i="15"/>
  <c r="AG4147" i="15"/>
  <c r="AG4148" i="15"/>
  <c r="AG4149" i="15"/>
  <c r="AG4150" i="15"/>
  <c r="AG4151" i="15"/>
  <c r="AG4152" i="15"/>
  <c r="AG4153" i="15"/>
  <c r="AG4154" i="15"/>
  <c r="AG4155" i="15"/>
  <c r="AG4156" i="15"/>
  <c r="AG4157" i="15"/>
  <c r="AG4158" i="15"/>
  <c r="AG4159" i="15"/>
  <c r="AG4160" i="15"/>
  <c r="AG4161" i="15"/>
  <c r="AG4162" i="15"/>
  <c r="AG4163" i="15"/>
  <c r="AG4164" i="15"/>
  <c r="AG4165" i="15"/>
  <c r="AG4166" i="15"/>
  <c r="AG4167" i="15"/>
  <c r="AG4168" i="15"/>
  <c r="AG4169" i="15"/>
  <c r="AG4170" i="15"/>
  <c r="AG4171" i="15"/>
  <c r="AG4172" i="15"/>
  <c r="AG4173" i="15"/>
  <c r="AG4174" i="15"/>
  <c r="AG4175" i="15"/>
  <c r="AG4176" i="15"/>
  <c r="AG4177" i="15"/>
  <c r="AG4178" i="15"/>
  <c r="AG4179" i="15"/>
  <c r="AG4180" i="15"/>
  <c r="AG4181" i="15"/>
  <c r="AG4182" i="15"/>
  <c r="AG4183" i="15"/>
  <c r="AG4184" i="15"/>
  <c r="AG4185" i="15"/>
  <c r="AG4186" i="15"/>
  <c r="AG4187" i="15"/>
  <c r="AG4188" i="15"/>
  <c r="AG4189" i="15"/>
  <c r="AG4190" i="15"/>
  <c r="AG4191" i="15"/>
  <c r="AG4192" i="15"/>
  <c r="AG4193" i="15"/>
  <c r="AG4194" i="15"/>
  <c r="AG4195" i="15"/>
  <c r="AG4196" i="15"/>
  <c r="AG4197" i="15"/>
  <c r="AG4198" i="15"/>
  <c r="AG4199" i="15"/>
  <c r="AG4200" i="15"/>
  <c r="AG4201" i="15"/>
  <c r="AG4202" i="15"/>
  <c r="AG4203" i="15"/>
  <c r="AG4204" i="15"/>
  <c r="AG4205" i="15"/>
  <c r="AG4206" i="15"/>
  <c r="AG4207" i="15"/>
  <c r="AG4208" i="15"/>
  <c r="AG4209" i="15"/>
  <c r="AG4210" i="15"/>
  <c r="AG4211" i="15"/>
  <c r="AG4212" i="15"/>
  <c r="AG4213" i="15"/>
  <c r="AG4214" i="15"/>
  <c r="AG4215" i="15"/>
  <c r="AG4216" i="15"/>
  <c r="AG4217" i="15"/>
  <c r="AG4218" i="15"/>
  <c r="AG4219" i="15"/>
  <c r="AG4220" i="15"/>
  <c r="AG4221" i="15"/>
  <c r="AG4222" i="15"/>
  <c r="AG4223" i="15"/>
  <c r="AG4224" i="15"/>
  <c r="AG4225" i="15"/>
  <c r="AG4226" i="15"/>
  <c r="AG4227" i="15"/>
  <c r="AG4228" i="15"/>
  <c r="AG4229" i="15"/>
  <c r="AG4230" i="15"/>
  <c r="AG4231" i="15"/>
  <c r="AG4232" i="15"/>
  <c r="AG4233" i="15"/>
  <c r="AG4234" i="15"/>
  <c r="AG4235" i="15"/>
  <c r="AG4236" i="15"/>
  <c r="AG4237" i="15"/>
  <c r="AG4238" i="15"/>
  <c r="AG4239" i="15"/>
  <c r="AG4240" i="15"/>
  <c r="AG4241" i="15"/>
  <c r="AG4242" i="15"/>
  <c r="AG4243" i="15"/>
  <c r="AG4244" i="15"/>
  <c r="AG4245" i="15"/>
  <c r="AG4246" i="15"/>
  <c r="AG4247" i="15"/>
  <c r="AG4248" i="15"/>
  <c r="AG4249" i="15"/>
  <c r="AG4250" i="15"/>
  <c r="AG4251" i="15"/>
  <c r="AG4252" i="15"/>
  <c r="AG4253" i="15"/>
  <c r="AG4254" i="15"/>
  <c r="AG4255" i="15"/>
  <c r="AG4256" i="15"/>
  <c r="AG4257" i="15"/>
  <c r="AG4258" i="15"/>
  <c r="AG4259" i="15"/>
  <c r="AG4260" i="15"/>
  <c r="AG4261" i="15"/>
  <c r="AG4262" i="15"/>
  <c r="AG4263" i="15"/>
  <c r="AG4264" i="15"/>
  <c r="AG4265" i="15"/>
  <c r="AG4266" i="15"/>
  <c r="AG4267" i="15"/>
  <c r="AG4268" i="15"/>
  <c r="AG4269" i="15"/>
  <c r="AG4270" i="15"/>
  <c r="AG4271" i="15"/>
  <c r="AG4272" i="15"/>
  <c r="AG4273" i="15"/>
  <c r="AG4274" i="15"/>
  <c r="AG4275" i="15"/>
  <c r="AG4276" i="15"/>
  <c r="AG4277" i="15"/>
  <c r="AG4278" i="15"/>
  <c r="AG4279" i="15"/>
  <c r="AG4280" i="15"/>
  <c r="AG4281" i="15"/>
  <c r="AG4282" i="15"/>
  <c r="AG4283" i="15"/>
  <c r="AG4284" i="15"/>
  <c r="AG4285" i="15"/>
  <c r="AG4286" i="15"/>
  <c r="AG4287" i="15"/>
  <c r="AG4288" i="15"/>
  <c r="AG4289" i="15"/>
  <c r="AG4290" i="15"/>
  <c r="AG4291" i="15"/>
  <c r="AG4292" i="15"/>
  <c r="AG4293" i="15"/>
  <c r="AG4294" i="15"/>
  <c r="AG4295" i="15"/>
  <c r="AG4296" i="15"/>
  <c r="AG4297" i="15"/>
  <c r="AG4298" i="15"/>
  <c r="AG4299" i="15"/>
  <c r="AG4300" i="15"/>
  <c r="AG4301" i="15"/>
  <c r="AG4302" i="15"/>
  <c r="AG4303" i="15"/>
  <c r="AG4304" i="15"/>
  <c r="AG4305" i="15"/>
  <c r="AG4306" i="15"/>
  <c r="AG4307" i="15"/>
  <c r="AG4308" i="15"/>
  <c r="AG4309" i="15"/>
  <c r="AG4310" i="15"/>
  <c r="AG4311" i="15"/>
  <c r="AG4312" i="15"/>
  <c r="AG4313" i="15"/>
  <c r="AG4314" i="15"/>
  <c r="AG4315" i="15"/>
  <c r="AG4316" i="15"/>
  <c r="AG4317" i="15"/>
  <c r="AG4318" i="15"/>
  <c r="AG4319" i="15"/>
  <c r="AG4320" i="15"/>
  <c r="AG4321" i="15"/>
  <c r="AG4322" i="15"/>
  <c r="AG4323" i="15"/>
  <c r="AG4324" i="15"/>
  <c r="AG4325" i="15"/>
  <c r="AG4326" i="15"/>
  <c r="AG4327" i="15"/>
  <c r="AG4328" i="15"/>
  <c r="AG4329" i="15"/>
  <c r="AG4330" i="15"/>
  <c r="AG4331" i="15"/>
  <c r="AG4332" i="15"/>
  <c r="AG4333" i="15"/>
  <c r="AG4334" i="15"/>
  <c r="AG4335" i="15"/>
  <c r="AG4336" i="15"/>
  <c r="AG4337" i="15"/>
  <c r="AG4338" i="15"/>
  <c r="AG4339" i="15"/>
  <c r="AG4340" i="15"/>
  <c r="AG4341" i="15"/>
  <c r="AG4342" i="15"/>
  <c r="AG4343" i="15"/>
  <c r="AG4344" i="15"/>
  <c r="AG4345" i="15"/>
  <c r="AG4346" i="15"/>
  <c r="AG4347" i="15"/>
  <c r="AG4348" i="15"/>
  <c r="AG4349" i="15"/>
  <c r="AG4350" i="15"/>
  <c r="AG4351" i="15"/>
  <c r="AG4352" i="15"/>
  <c r="AG4353" i="15"/>
  <c r="AG4354" i="15"/>
  <c r="AG4355" i="15"/>
  <c r="AG4356" i="15"/>
  <c r="AG4357" i="15"/>
  <c r="AG4358" i="15"/>
  <c r="AG4359" i="15"/>
  <c r="AG4360" i="15"/>
  <c r="AG4361" i="15"/>
  <c r="AG4362" i="15"/>
  <c r="AG4363" i="15"/>
  <c r="AG4364" i="15"/>
  <c r="AG4365" i="15"/>
  <c r="AG4366" i="15"/>
  <c r="AG4367" i="15"/>
  <c r="AG4368" i="15"/>
  <c r="AG4369" i="15"/>
  <c r="AG4370" i="15"/>
  <c r="AG4371" i="15"/>
  <c r="AG4372" i="15"/>
  <c r="AG4373" i="15"/>
  <c r="AG4374" i="15"/>
  <c r="AG4375" i="15"/>
  <c r="AG4376" i="15"/>
  <c r="AG4377" i="15"/>
  <c r="AG4378" i="15"/>
  <c r="AG4379" i="15"/>
  <c r="AG4380" i="15"/>
  <c r="AG4381" i="15"/>
  <c r="AG4382" i="15"/>
  <c r="AG4383" i="15"/>
  <c r="AG4384" i="15"/>
  <c r="AG4385" i="15"/>
  <c r="AG4386" i="15"/>
  <c r="AG4387" i="15"/>
  <c r="AG4388" i="15"/>
  <c r="AG4389" i="15"/>
  <c r="AG4390" i="15"/>
  <c r="AG4391" i="15"/>
  <c r="AG4392" i="15"/>
  <c r="AG4393" i="15"/>
  <c r="AG4394" i="15"/>
  <c r="AG4395" i="15"/>
  <c r="AG4396" i="15"/>
  <c r="AG4397" i="15"/>
  <c r="AG4398" i="15"/>
  <c r="AG4399" i="15"/>
  <c r="AG4400" i="15"/>
  <c r="AG4401" i="15"/>
  <c r="AG4402" i="15"/>
  <c r="AG4403" i="15"/>
  <c r="AG4404" i="15"/>
  <c r="AG4405" i="15"/>
  <c r="AG4406" i="15"/>
  <c r="AG4407" i="15"/>
  <c r="AG4408" i="15"/>
  <c r="AG4409" i="15"/>
  <c r="AG4410" i="15"/>
  <c r="AG4411" i="15"/>
  <c r="AG4412" i="15"/>
  <c r="AG4413" i="15"/>
  <c r="AG4414" i="15"/>
  <c r="AG4415" i="15"/>
  <c r="AG4416" i="15"/>
  <c r="AG4417" i="15"/>
  <c r="AG4418" i="15"/>
  <c r="AG4419" i="15"/>
  <c r="AG4420" i="15"/>
  <c r="AG4421" i="15"/>
  <c r="AG4422" i="15"/>
  <c r="AG4423" i="15"/>
  <c r="AG4424" i="15"/>
  <c r="AG4425" i="15"/>
  <c r="AG4426" i="15"/>
  <c r="AG4427" i="15"/>
  <c r="AG4428" i="15"/>
  <c r="AG4429" i="15"/>
  <c r="AG4430" i="15"/>
  <c r="AG4431" i="15"/>
  <c r="AG4432" i="15"/>
  <c r="AG4433" i="15"/>
  <c r="AG4434" i="15"/>
  <c r="AG4435" i="15"/>
  <c r="AG4436" i="15"/>
  <c r="AG4437" i="15"/>
  <c r="AG4438" i="15"/>
  <c r="AG4439" i="15"/>
  <c r="AG4440" i="15"/>
  <c r="AG4441" i="15"/>
  <c r="AG4442" i="15"/>
  <c r="AG4443" i="15"/>
  <c r="AG4444" i="15"/>
  <c r="AG4445" i="15"/>
  <c r="AG4446" i="15"/>
  <c r="AG4447" i="15"/>
  <c r="AG4448" i="15"/>
  <c r="AG4449" i="15"/>
  <c r="AG4450" i="15"/>
  <c r="AG4451" i="15"/>
  <c r="AG4452" i="15"/>
  <c r="AG4453" i="15"/>
  <c r="AG4454" i="15"/>
  <c r="AG4455" i="15"/>
  <c r="AG4456" i="15"/>
  <c r="AG4457" i="15"/>
  <c r="AG4458" i="15"/>
  <c r="AG4459" i="15"/>
  <c r="AG4460" i="15"/>
  <c r="AG4461" i="15"/>
  <c r="AG4462" i="15"/>
  <c r="AG4463" i="15"/>
  <c r="AG4464" i="15"/>
  <c r="AG4465" i="15"/>
  <c r="AG4466" i="15"/>
  <c r="AG4467" i="15"/>
  <c r="AG4468" i="15"/>
  <c r="AG4469" i="15"/>
  <c r="AG4470" i="15"/>
  <c r="AG4471" i="15"/>
  <c r="AG4472" i="15"/>
  <c r="AG4473" i="15"/>
  <c r="AG4474" i="15"/>
  <c r="AG4475" i="15"/>
  <c r="AG4476" i="15"/>
  <c r="AG4477" i="15"/>
  <c r="AG4478" i="15"/>
  <c r="AG4479" i="15"/>
  <c r="AG4480" i="15"/>
  <c r="AG4481" i="15"/>
  <c r="AG4482" i="15"/>
  <c r="AG4483" i="15"/>
  <c r="AG4484" i="15"/>
  <c r="AG4485" i="15"/>
  <c r="AG4486" i="15"/>
  <c r="AG4487" i="15"/>
  <c r="AG4488" i="15"/>
  <c r="AG4489" i="15"/>
  <c r="AG4490" i="15"/>
  <c r="AG4491" i="15"/>
  <c r="AG4492" i="15"/>
  <c r="AG4493" i="15"/>
  <c r="AG4494" i="15"/>
  <c r="AG4495" i="15"/>
  <c r="AG4496" i="15"/>
  <c r="AG4497" i="15"/>
  <c r="AG4498" i="15"/>
  <c r="AG4499" i="15"/>
  <c r="AG4500" i="15"/>
  <c r="AG4501" i="15"/>
  <c r="AG4502" i="15"/>
  <c r="AG4503" i="15"/>
  <c r="AG4504" i="15"/>
  <c r="AG4505" i="15"/>
  <c r="AG4506" i="15"/>
  <c r="AG4507" i="15"/>
  <c r="AG4508" i="15"/>
  <c r="AG4509" i="15"/>
  <c r="AG4510" i="15"/>
  <c r="AG4511" i="15"/>
  <c r="AG4512" i="15"/>
  <c r="AG4513" i="15"/>
  <c r="AG4514" i="15"/>
  <c r="AG4515" i="15"/>
  <c r="AG4516" i="15"/>
  <c r="AG4517" i="15"/>
  <c r="AG4518" i="15"/>
  <c r="AG4519" i="15"/>
  <c r="AG4520" i="15"/>
  <c r="AG4521" i="15"/>
  <c r="AG4522" i="15"/>
  <c r="AG4523" i="15"/>
  <c r="AG4524" i="15"/>
  <c r="AG4525" i="15"/>
  <c r="AG4526" i="15"/>
  <c r="AG4527" i="15"/>
  <c r="AG4528" i="15"/>
  <c r="AG4529" i="15"/>
  <c r="AG4530" i="15"/>
  <c r="AG4531" i="15"/>
  <c r="AG4532" i="15"/>
  <c r="AG4533" i="15"/>
  <c r="AG4534" i="15"/>
  <c r="AG4535" i="15"/>
  <c r="AG4536" i="15"/>
  <c r="AG4537" i="15"/>
  <c r="AG4538" i="15"/>
  <c r="AG4539" i="15"/>
  <c r="AG4540" i="15"/>
  <c r="AG4541" i="15"/>
  <c r="AG4542" i="15"/>
  <c r="AG4543" i="15"/>
  <c r="AG4544" i="15"/>
  <c r="AG4545" i="15"/>
  <c r="AG4546" i="15"/>
  <c r="AG4547" i="15"/>
  <c r="AG4548" i="15"/>
  <c r="AG4549" i="15"/>
  <c r="AG4550" i="15"/>
  <c r="AG4551" i="15"/>
  <c r="AG4552" i="15"/>
  <c r="AG4553" i="15"/>
  <c r="AG4554" i="15"/>
  <c r="AG4555" i="15"/>
  <c r="AG4556" i="15"/>
  <c r="AG4557" i="15"/>
  <c r="AG4558" i="15"/>
  <c r="AG4559" i="15"/>
  <c r="AG4560" i="15"/>
  <c r="AG4561" i="15"/>
  <c r="AG4562" i="15"/>
  <c r="AG4563" i="15"/>
  <c r="AG4564" i="15"/>
  <c r="AG4565" i="15"/>
  <c r="AG4566" i="15"/>
  <c r="AG4567" i="15"/>
  <c r="AG4568" i="15"/>
  <c r="AG4569" i="15"/>
  <c r="AG4570" i="15"/>
  <c r="AG4571" i="15"/>
  <c r="AG4572" i="15"/>
  <c r="AG4573" i="15"/>
  <c r="AG4574" i="15"/>
  <c r="AG4575" i="15"/>
  <c r="AG4576" i="15"/>
  <c r="AG4577" i="15"/>
  <c r="AG4578" i="15"/>
  <c r="AG4579" i="15"/>
  <c r="AG4580" i="15"/>
  <c r="AG4581" i="15"/>
  <c r="AG4582" i="15"/>
  <c r="AG4583" i="15"/>
  <c r="AG4584" i="15"/>
  <c r="AG4585" i="15"/>
  <c r="AG4586" i="15"/>
  <c r="AG4587" i="15"/>
  <c r="AG4588" i="15"/>
  <c r="AG4589" i="15"/>
  <c r="AG4590" i="15"/>
  <c r="AG4591" i="15"/>
  <c r="AG4592" i="15"/>
  <c r="AG4593" i="15"/>
  <c r="AG4594" i="15"/>
  <c r="AG4595" i="15"/>
  <c r="AG4596" i="15"/>
  <c r="AG4597" i="15"/>
  <c r="AG4598" i="15"/>
  <c r="AG4599" i="15"/>
  <c r="AG4600" i="15"/>
  <c r="AG4601" i="15"/>
  <c r="AG4602" i="15"/>
  <c r="AG4603" i="15"/>
  <c r="AG4604" i="15"/>
  <c r="AG4605" i="15"/>
  <c r="AG4606" i="15"/>
  <c r="AG4607" i="15"/>
  <c r="AG4608" i="15"/>
  <c r="AG4609" i="15"/>
  <c r="AG4610" i="15"/>
  <c r="AG4611" i="15"/>
  <c r="AG4612" i="15"/>
  <c r="AG4613" i="15"/>
  <c r="AG4614" i="15"/>
  <c r="AG4615" i="15"/>
  <c r="AG4616" i="15"/>
  <c r="AG4617" i="15"/>
  <c r="AG4618" i="15"/>
  <c r="AG4619" i="15"/>
  <c r="AG4620" i="15"/>
  <c r="AG4621" i="15"/>
  <c r="AG4622" i="15"/>
  <c r="AG4623" i="15"/>
  <c r="AG4624" i="15"/>
  <c r="AG4625" i="15"/>
  <c r="AG4626" i="15"/>
  <c r="AG4627" i="15"/>
  <c r="AG4628" i="15"/>
  <c r="AG4629" i="15"/>
  <c r="AG4630" i="15"/>
  <c r="AG4631" i="15"/>
  <c r="AG4632" i="15"/>
  <c r="AG4633" i="15"/>
  <c r="AG4634" i="15"/>
  <c r="AG4635" i="15"/>
  <c r="AG4636" i="15"/>
  <c r="AG4637" i="15"/>
  <c r="AG4638" i="15"/>
  <c r="AG4639" i="15"/>
  <c r="AG4640" i="15"/>
  <c r="AG4641" i="15"/>
  <c r="AG4642" i="15"/>
  <c r="AG4643" i="15"/>
  <c r="AG4644" i="15"/>
  <c r="AG4645" i="15"/>
  <c r="AG4646" i="15"/>
  <c r="AG4647" i="15"/>
  <c r="AG4648" i="15"/>
  <c r="AG4649" i="15"/>
  <c r="AG4650" i="15"/>
  <c r="AG4651" i="15"/>
  <c r="AG4652" i="15"/>
  <c r="AG4653" i="15"/>
  <c r="AG4654" i="15"/>
  <c r="AG4655" i="15"/>
  <c r="AG4656" i="15"/>
  <c r="AG4657" i="15"/>
  <c r="AG4658" i="15"/>
  <c r="AG4659" i="15"/>
  <c r="AG4660" i="15"/>
  <c r="AG4661" i="15"/>
  <c r="AG4662" i="15"/>
  <c r="AG4663" i="15"/>
  <c r="AG4664" i="15"/>
  <c r="AG4665" i="15"/>
  <c r="AG4666" i="15"/>
  <c r="AG4667" i="15"/>
  <c r="AG4668" i="15"/>
  <c r="AG4669" i="15"/>
  <c r="AG4670" i="15"/>
  <c r="AG4671" i="15"/>
  <c r="AG4672" i="15"/>
  <c r="AG4673" i="15"/>
  <c r="AG4674" i="15"/>
  <c r="AG4675" i="15"/>
  <c r="AG4676" i="15"/>
  <c r="AG4677" i="15"/>
  <c r="AG4678" i="15"/>
  <c r="AG4679" i="15"/>
  <c r="AG4680" i="15"/>
  <c r="AG4681" i="15"/>
  <c r="AG4682" i="15"/>
  <c r="AG4683" i="15"/>
  <c r="AG4684" i="15"/>
  <c r="AG4685" i="15"/>
  <c r="AG4686" i="15"/>
  <c r="AG4687" i="15"/>
  <c r="AG4688" i="15"/>
  <c r="AG4689" i="15"/>
  <c r="AG4690" i="15"/>
  <c r="AG4691" i="15"/>
  <c r="AG4692" i="15"/>
  <c r="AG4693" i="15"/>
  <c r="AG4694" i="15"/>
  <c r="AG4695" i="15"/>
  <c r="AG4696" i="15"/>
  <c r="AG4697" i="15"/>
  <c r="AG4698" i="15"/>
  <c r="AG4699" i="15"/>
  <c r="AG4700" i="15"/>
  <c r="AG4701" i="15"/>
  <c r="AG4702" i="15"/>
  <c r="AG4703" i="15"/>
  <c r="AG4704" i="15"/>
  <c r="AG4705" i="15"/>
  <c r="AG4706" i="15"/>
  <c r="AG4707" i="15"/>
  <c r="AG4708" i="15"/>
  <c r="AG4709" i="15"/>
  <c r="AG4710" i="15"/>
  <c r="AG4711" i="15"/>
  <c r="AG4712" i="15"/>
  <c r="AG4713" i="15"/>
  <c r="AG4714" i="15"/>
  <c r="AG4715" i="15"/>
  <c r="AG4716" i="15"/>
  <c r="AG4717" i="15"/>
  <c r="AG4718" i="15"/>
  <c r="AG4719" i="15"/>
  <c r="AG4720" i="15"/>
  <c r="AG4721" i="15"/>
  <c r="AG4722" i="15"/>
  <c r="AG4723" i="15"/>
  <c r="AG4724" i="15"/>
  <c r="AG4725" i="15"/>
  <c r="AG4726" i="15"/>
  <c r="AG4727" i="15"/>
  <c r="AG4728" i="15"/>
  <c r="AG4729" i="15"/>
  <c r="AG4730" i="15"/>
  <c r="AG4731" i="15"/>
  <c r="AG4732" i="15"/>
  <c r="AG4733" i="15"/>
  <c r="AG4734" i="15"/>
  <c r="AG4735" i="15"/>
  <c r="AG4736" i="15"/>
  <c r="AG4737" i="15"/>
  <c r="AG4738" i="15"/>
  <c r="AG4739" i="15"/>
  <c r="AG4740" i="15"/>
  <c r="AG4741" i="15"/>
  <c r="AG4742" i="15"/>
  <c r="AG4743" i="15"/>
  <c r="AG4744" i="15"/>
  <c r="AG4745" i="15"/>
  <c r="AG4746" i="15"/>
  <c r="AG4747" i="15"/>
  <c r="AG4748" i="15"/>
  <c r="AG4749" i="15"/>
  <c r="AG4750" i="15"/>
  <c r="AG4751" i="15"/>
  <c r="AG4752" i="15"/>
  <c r="AG4753" i="15"/>
  <c r="AG4754" i="15"/>
  <c r="AG4755" i="15"/>
  <c r="AG4756" i="15"/>
  <c r="AG4757" i="15"/>
  <c r="AG4758" i="15"/>
  <c r="AG4759" i="15"/>
  <c r="AG4760" i="15"/>
  <c r="AG4761" i="15"/>
  <c r="AG4762" i="15"/>
  <c r="AG4763" i="15"/>
  <c r="AG4764" i="15"/>
  <c r="AG4765" i="15"/>
  <c r="AG4766" i="15"/>
  <c r="AG4767" i="15"/>
  <c r="AG4768" i="15"/>
  <c r="AG4769" i="15"/>
  <c r="AG4770" i="15"/>
  <c r="AG4771" i="15"/>
  <c r="AG4772" i="15"/>
  <c r="AG4773" i="15"/>
  <c r="AG4774" i="15"/>
  <c r="AG4775" i="15"/>
  <c r="AG4776" i="15"/>
  <c r="AG4777" i="15"/>
  <c r="AG4778" i="15"/>
  <c r="AG4779" i="15"/>
  <c r="AG4780" i="15"/>
  <c r="AG4781" i="15"/>
  <c r="AG4782" i="15"/>
  <c r="AG4783" i="15"/>
  <c r="AG4784" i="15"/>
  <c r="AG4785" i="15"/>
  <c r="AG4786" i="15"/>
  <c r="AG4787" i="15"/>
  <c r="AG4788" i="15"/>
  <c r="AG4789" i="15"/>
  <c r="AG4790" i="15"/>
  <c r="AG4791" i="15"/>
  <c r="AG4792" i="15"/>
  <c r="AG4793" i="15"/>
  <c r="AG4794" i="15"/>
  <c r="AG4795" i="15"/>
  <c r="AG4796" i="15"/>
  <c r="AG4797" i="15"/>
  <c r="AG4798" i="15"/>
  <c r="AG4799" i="15"/>
  <c r="AG4800" i="15"/>
  <c r="AG4801" i="15"/>
  <c r="AG4802" i="15"/>
  <c r="AG4803" i="15"/>
  <c r="AG4804" i="15"/>
  <c r="AG4805" i="15"/>
  <c r="AG4806" i="15"/>
  <c r="AG4807" i="15"/>
  <c r="AG4808" i="15"/>
  <c r="AG4809" i="15"/>
  <c r="AG4810" i="15"/>
  <c r="AG4811" i="15"/>
  <c r="AG4812" i="15"/>
  <c r="AG4813" i="15"/>
  <c r="AG4814" i="15"/>
  <c r="AG4815" i="15"/>
  <c r="AG4816" i="15"/>
  <c r="AG4817" i="15"/>
  <c r="AG4818" i="15"/>
  <c r="AG4819" i="15"/>
  <c r="AG4820" i="15"/>
  <c r="AG4821" i="15"/>
  <c r="AG4822" i="15"/>
  <c r="AG4823" i="15"/>
  <c r="AG4824" i="15"/>
  <c r="AG4825" i="15"/>
  <c r="AG4826" i="15"/>
  <c r="AG4827" i="15"/>
  <c r="AG4828" i="15"/>
  <c r="AG4829" i="15"/>
  <c r="AG4830" i="15"/>
  <c r="AG4831" i="15"/>
  <c r="AG4832" i="15"/>
  <c r="AG4833" i="15"/>
  <c r="AG4834" i="15"/>
  <c r="AG4835" i="15"/>
  <c r="AG4836" i="15"/>
  <c r="AG4837" i="15"/>
  <c r="AG4838" i="15"/>
  <c r="AG4839" i="15"/>
  <c r="AG4840" i="15"/>
  <c r="AG4841" i="15"/>
  <c r="AG4842" i="15"/>
  <c r="AG4843" i="15"/>
  <c r="AG4844" i="15"/>
  <c r="AG4845" i="15"/>
  <c r="AG4846" i="15"/>
  <c r="AG4847" i="15"/>
  <c r="AG4848" i="15"/>
  <c r="AG4849" i="15"/>
  <c r="AG4850" i="15"/>
  <c r="AG4851" i="15"/>
  <c r="AG4852" i="15"/>
  <c r="AG4853" i="15"/>
  <c r="AG4854" i="15"/>
  <c r="AG4855" i="15"/>
  <c r="AG4856" i="15"/>
  <c r="AG4857" i="15"/>
  <c r="AG4858" i="15"/>
  <c r="AG4859" i="15"/>
  <c r="AG4860" i="15"/>
  <c r="AG4861" i="15"/>
  <c r="AG4862" i="15"/>
  <c r="AG4863" i="15"/>
  <c r="AG4864" i="15"/>
  <c r="AG4865" i="15"/>
  <c r="AG4866" i="15"/>
  <c r="AG4867" i="15"/>
  <c r="AG4868" i="15"/>
  <c r="AG4869" i="15"/>
  <c r="AG4870" i="15"/>
  <c r="AG4871" i="15"/>
  <c r="AG4872" i="15"/>
  <c r="AG4873" i="15"/>
  <c r="AG4874" i="15"/>
  <c r="AG4875" i="15"/>
  <c r="AG4876" i="15"/>
  <c r="AG4877" i="15"/>
  <c r="AG4878" i="15"/>
  <c r="AG4879" i="15"/>
  <c r="AG4880" i="15"/>
  <c r="AG4881" i="15"/>
  <c r="AG4882" i="15"/>
  <c r="AG4883" i="15"/>
  <c r="AG4884" i="15"/>
  <c r="AG4885" i="15"/>
  <c r="AG4886" i="15"/>
  <c r="AG4887" i="15"/>
  <c r="AG4888" i="15"/>
  <c r="AG4889" i="15"/>
  <c r="AG4890" i="15"/>
  <c r="AG4891" i="15"/>
  <c r="AG4892" i="15"/>
  <c r="AG4893" i="15"/>
  <c r="AG4894" i="15"/>
  <c r="AG4895" i="15"/>
  <c r="AG4896" i="15"/>
  <c r="AG4897" i="15"/>
  <c r="AG4898" i="15"/>
  <c r="AG4899" i="15"/>
  <c r="AG4900" i="15"/>
  <c r="AG4901" i="15"/>
  <c r="AG4902" i="15"/>
  <c r="AG4903" i="15"/>
  <c r="AG4904" i="15"/>
  <c r="AG4905" i="15"/>
  <c r="AG4906" i="15"/>
  <c r="AG4907" i="15"/>
  <c r="AG4908" i="15"/>
  <c r="AG4909" i="15"/>
  <c r="AG4910" i="15"/>
  <c r="AG4911" i="15"/>
  <c r="AG4912" i="15"/>
  <c r="AG4913" i="15"/>
  <c r="AG4914" i="15"/>
  <c r="AG4915" i="15"/>
  <c r="AG4916" i="15"/>
  <c r="AG4917" i="15"/>
  <c r="AG4918" i="15"/>
  <c r="AG4919" i="15"/>
  <c r="AG4920" i="15"/>
  <c r="AG4921" i="15"/>
  <c r="AG4922" i="15"/>
  <c r="AG4923" i="15"/>
  <c r="AG4924" i="15"/>
  <c r="AG4925" i="15"/>
  <c r="AG4926" i="15"/>
  <c r="AG4927" i="15"/>
  <c r="AG4928" i="15"/>
  <c r="AG4929" i="15"/>
  <c r="AG4930" i="15"/>
  <c r="AG4931" i="15"/>
  <c r="AG4932" i="15"/>
  <c r="AG4933" i="15"/>
  <c r="AG4934" i="15"/>
  <c r="AG4935" i="15"/>
  <c r="AG4936" i="15"/>
  <c r="AG4937" i="15"/>
  <c r="AG4938" i="15"/>
  <c r="AG4939" i="15"/>
  <c r="AG4940" i="15"/>
  <c r="AG4941" i="15"/>
  <c r="AG4942" i="15"/>
  <c r="AG4943" i="15"/>
  <c r="AG4944" i="15"/>
  <c r="AG4945" i="15"/>
  <c r="AG4946" i="15"/>
  <c r="AG4947" i="15"/>
  <c r="AG4948" i="15"/>
  <c r="AG4949" i="15"/>
  <c r="AG4950" i="15"/>
  <c r="AG4951" i="15"/>
  <c r="AG4952" i="15"/>
  <c r="AG4953" i="15"/>
  <c r="AG4954" i="15"/>
  <c r="AG4955" i="15"/>
  <c r="AG4956" i="15"/>
  <c r="AG4957" i="15"/>
  <c r="AG4958" i="15"/>
  <c r="AG4959" i="15"/>
  <c r="AG4960" i="15"/>
  <c r="AG4961" i="15"/>
  <c r="AG4962" i="15"/>
  <c r="AG4963" i="15"/>
  <c r="AG4964" i="15"/>
  <c r="AG4965" i="15"/>
  <c r="AG4966" i="15"/>
  <c r="AG4967" i="15"/>
  <c r="AG4968" i="15"/>
  <c r="AG4969" i="15"/>
  <c r="AG4970" i="15"/>
  <c r="AG4971" i="15"/>
  <c r="AG4972" i="15"/>
  <c r="AG4973" i="15"/>
  <c r="AG4974" i="15"/>
  <c r="AG4975" i="15"/>
  <c r="AG4976" i="15"/>
  <c r="AG4977" i="15"/>
  <c r="AG4978" i="15"/>
  <c r="AG4979" i="15"/>
  <c r="AG4980" i="15"/>
  <c r="AG4981" i="15"/>
  <c r="AG4982" i="15"/>
  <c r="AG4983" i="15"/>
  <c r="AG4984" i="15"/>
  <c r="AG4985" i="15"/>
  <c r="AG4986" i="15"/>
  <c r="AG4987" i="15"/>
  <c r="AG4988" i="15"/>
  <c r="AG4989" i="15"/>
  <c r="AG4990" i="15"/>
  <c r="AG4991" i="15"/>
  <c r="AG4992" i="15"/>
  <c r="AG4993" i="15"/>
  <c r="AG4994" i="15"/>
  <c r="AG4995" i="15"/>
  <c r="AG4996" i="15"/>
  <c r="AG4997" i="15"/>
  <c r="AG4998" i="15"/>
  <c r="AG4999" i="15"/>
  <c r="AG5000" i="15"/>
  <c r="AG5001" i="15"/>
  <c r="AG5002" i="15"/>
  <c r="AG5003" i="15"/>
  <c r="AG5004" i="15"/>
  <c r="AG5005" i="15"/>
  <c r="AG5006" i="15"/>
  <c r="AG5007" i="15"/>
  <c r="AG5008" i="15"/>
  <c r="AG5009" i="15"/>
  <c r="AG5010" i="15"/>
  <c r="AG5011" i="15"/>
  <c r="AG5012" i="15"/>
  <c r="AG5013" i="15"/>
  <c r="AG5014" i="15"/>
  <c r="AG5015" i="15"/>
  <c r="AG5016" i="15"/>
  <c r="AG5017" i="15"/>
  <c r="AG5018" i="15"/>
  <c r="AG5019" i="15"/>
  <c r="AG5020" i="15"/>
  <c r="AG5021" i="15"/>
  <c r="AG5022" i="15"/>
  <c r="AG5023" i="15"/>
  <c r="AG5024" i="15"/>
  <c r="AG5025" i="15"/>
  <c r="AG5026" i="15"/>
  <c r="AG5027" i="15"/>
  <c r="AG5028" i="15"/>
  <c r="AG5029" i="15"/>
  <c r="AG5030" i="15"/>
  <c r="AG5031" i="15"/>
  <c r="AG5032" i="15"/>
  <c r="AG5033" i="15"/>
  <c r="AG5034" i="15"/>
  <c r="AG5035" i="15"/>
  <c r="AG5036" i="15"/>
  <c r="AG5037" i="15"/>
  <c r="AG5038" i="15"/>
  <c r="AG5039" i="15"/>
  <c r="AG5040" i="15"/>
  <c r="AG5041" i="15"/>
  <c r="AG5042" i="15"/>
  <c r="AG5043" i="15"/>
  <c r="AG5044" i="15"/>
  <c r="AG5045" i="15"/>
  <c r="AG5046" i="15"/>
  <c r="AG5047" i="15"/>
  <c r="AG5048" i="15"/>
  <c r="AG5049" i="15"/>
  <c r="AG5050" i="15"/>
  <c r="AG5051" i="15"/>
  <c r="AG5052" i="15"/>
  <c r="AG5053" i="15"/>
  <c r="AG5054" i="15"/>
  <c r="AG5055" i="15"/>
  <c r="AG5056" i="15"/>
  <c r="AG5057" i="15"/>
  <c r="AG5058" i="15"/>
  <c r="AG5059" i="15"/>
  <c r="AG5060" i="15"/>
  <c r="AG5061" i="15"/>
  <c r="AG5062" i="15"/>
  <c r="AG5063" i="15"/>
  <c r="AG5064" i="15"/>
  <c r="AG5065" i="15"/>
  <c r="AG5066" i="15"/>
  <c r="AG5067" i="15"/>
  <c r="AG5068" i="15"/>
  <c r="AG5069" i="15"/>
  <c r="AG5070" i="15"/>
  <c r="AG5071" i="15"/>
  <c r="AG5072" i="15"/>
  <c r="AG5073" i="15"/>
  <c r="AG5074" i="15"/>
  <c r="AG5075" i="15"/>
  <c r="AG5076" i="15"/>
  <c r="AG5077" i="15"/>
  <c r="AG5078" i="15"/>
  <c r="AG5079" i="15"/>
  <c r="AG5080" i="15"/>
  <c r="AG5081" i="15"/>
  <c r="AG5082" i="15"/>
  <c r="AG5083" i="15"/>
  <c r="AG5084" i="15"/>
  <c r="AG5085" i="15"/>
  <c r="AG5086" i="15"/>
  <c r="AG5087" i="15"/>
  <c r="AG5088" i="15"/>
  <c r="AG5089" i="15"/>
  <c r="AG5090" i="15"/>
  <c r="AG5091" i="15"/>
  <c r="AG5092" i="15"/>
  <c r="AG5093" i="15"/>
  <c r="AG5094" i="15"/>
  <c r="AG5095" i="15"/>
  <c r="AG5096" i="15"/>
  <c r="AG5097" i="15"/>
  <c r="AG5098" i="15"/>
  <c r="AG5099" i="15"/>
  <c r="AG5100" i="15"/>
  <c r="AG5101" i="15"/>
  <c r="AG5102" i="15"/>
  <c r="AG5103" i="15"/>
  <c r="AG5104" i="15"/>
  <c r="AG5105" i="15"/>
  <c r="AG5106" i="15"/>
  <c r="AG5107" i="15"/>
  <c r="AG5108" i="15"/>
  <c r="AG5109" i="15"/>
  <c r="AG5110" i="15"/>
  <c r="AG5111" i="15"/>
  <c r="AG5112" i="15"/>
  <c r="AG5113" i="15"/>
  <c r="AG5114" i="15"/>
  <c r="AG5115" i="15"/>
  <c r="AG5116" i="15"/>
  <c r="AG5117" i="15"/>
  <c r="AG5118" i="15"/>
  <c r="AG5119" i="15"/>
  <c r="AG5120" i="15"/>
  <c r="AG5121" i="15"/>
  <c r="AG5122" i="15"/>
  <c r="AG5123" i="15"/>
  <c r="AG5124" i="15"/>
  <c r="AG5125" i="15"/>
  <c r="AG5126" i="15"/>
  <c r="AG5127" i="15"/>
  <c r="AG5128" i="15"/>
  <c r="AG5129" i="15"/>
  <c r="P1122" i="15" l="1"/>
  <c r="P1915" i="15"/>
  <c r="P5062" i="15"/>
  <c r="P513" i="15"/>
  <c r="P1047" i="15"/>
  <c r="P1067" i="15"/>
  <c r="P597" i="15"/>
  <c r="T597" i="15" s="1"/>
  <c r="P602" i="15"/>
  <c r="T602" i="15" s="1"/>
  <c r="P1123" i="15"/>
  <c r="P1124" i="15"/>
  <c r="P1125" i="15"/>
  <c r="P1126" i="15"/>
  <c r="P1127" i="15"/>
  <c r="P1128" i="15"/>
  <c r="P1129" i="15"/>
  <c r="S1129" i="15" s="1"/>
  <c r="P1111" i="15"/>
  <c r="T1111" i="15" s="1"/>
  <c r="P1130" i="15"/>
  <c r="P1362" i="15"/>
  <c r="P1870" i="15"/>
  <c r="P2205" i="15"/>
  <c r="P2335" i="15"/>
  <c r="P3050" i="15"/>
  <c r="T3050" i="15" s="1"/>
  <c r="P3764" i="15"/>
  <c r="T3764" i="15" s="1"/>
  <c r="P1377" i="15"/>
  <c r="T1377" i="15" s="1"/>
  <c r="P1754" i="15"/>
  <c r="P2195" i="15"/>
  <c r="P1112" i="15"/>
  <c r="P1113" i="15"/>
  <c r="P1114" i="15"/>
  <c r="P1115" i="15"/>
  <c r="P1116" i="15"/>
  <c r="S1116" i="15" s="1"/>
  <c r="P1117" i="15"/>
  <c r="S1117" i="15" s="1"/>
  <c r="P1118" i="15"/>
  <c r="P1119" i="15"/>
  <c r="P1120" i="15"/>
  <c r="P1121" i="15"/>
  <c r="P5020" i="15"/>
  <c r="P5019" i="15"/>
  <c r="T5019" i="15" s="1"/>
  <c r="P2324" i="15"/>
  <c r="T2324" i="15" s="1"/>
  <c r="P114" i="15"/>
  <c r="T114" i="15" s="1"/>
  <c r="P429" i="15"/>
  <c r="P800" i="15"/>
  <c r="P5021" i="15"/>
  <c r="P5022" i="15"/>
  <c r="P5023" i="15"/>
  <c r="P4996" i="15"/>
  <c r="T4996" i="15" s="1"/>
  <c r="P12" i="15"/>
  <c r="T12" i="15" s="1"/>
  <c r="P59" i="15"/>
  <c r="T59" i="15" s="1"/>
  <c r="P109" i="15"/>
  <c r="P129" i="15"/>
  <c r="P142" i="15"/>
  <c r="P191" i="15"/>
  <c r="P4997" i="15"/>
  <c r="P4998" i="15"/>
  <c r="T4998" i="15" s="1"/>
  <c r="P4999" i="15"/>
  <c r="S4999" i="15" s="1"/>
  <c r="P5000" i="15"/>
  <c r="S5000" i="15" s="1"/>
  <c r="P5001" i="15"/>
  <c r="P5002" i="15"/>
  <c r="P4969" i="15"/>
  <c r="P1814" i="15"/>
  <c r="P3804" i="15"/>
  <c r="P388" i="15"/>
  <c r="S388" i="15" s="1"/>
  <c r="P231" i="15"/>
  <c r="S231" i="15" s="1"/>
  <c r="P4970" i="15"/>
  <c r="T4970" i="15" s="1"/>
  <c r="P4971" i="15"/>
  <c r="P4972" i="15"/>
  <c r="P4973" i="15"/>
  <c r="P4962" i="15"/>
  <c r="P921" i="15"/>
  <c r="P4963" i="15"/>
  <c r="T4963" i="15" s="1"/>
  <c r="P4942" i="15"/>
  <c r="T4942" i="15" s="1"/>
  <c r="P4838" i="15"/>
  <c r="T4838" i="15" s="1"/>
  <c r="P965" i="15"/>
  <c r="P5064" i="15"/>
  <c r="P2110" i="15"/>
  <c r="P2414" i="15"/>
  <c r="P2423" i="15"/>
  <c r="P2761" i="15"/>
  <c r="T2761" i="15" s="1"/>
  <c r="P3016" i="15"/>
  <c r="T3016" i="15" s="1"/>
  <c r="P4943" i="15"/>
  <c r="T4943" i="15" s="1"/>
  <c r="P4944" i="15"/>
  <c r="P4945" i="15"/>
  <c r="P4946" i="15"/>
  <c r="P4947" i="15"/>
  <c r="P4948" i="15"/>
  <c r="P4949" i="15"/>
  <c r="S4949" i="15" s="1"/>
  <c r="P4950" i="15"/>
  <c r="S4950" i="15" s="1"/>
  <c r="P4923" i="15"/>
  <c r="T4923" i="15" s="1"/>
  <c r="P5036" i="15"/>
  <c r="P563" i="15"/>
  <c r="P71" i="15"/>
  <c r="P1164" i="15"/>
  <c r="P1386" i="15"/>
  <c r="P1485" i="15"/>
  <c r="T1485" i="15" s="1"/>
  <c r="P1490" i="15"/>
  <c r="T1490" i="15" s="1"/>
  <c r="P4924" i="15"/>
  <c r="T4924" i="15" s="1"/>
  <c r="P4925" i="15"/>
  <c r="P4926" i="15"/>
  <c r="P4927" i="15"/>
  <c r="P4928" i="15"/>
  <c r="P4929" i="15"/>
  <c r="P4930" i="15"/>
  <c r="S4930" i="15" s="1"/>
  <c r="P4875" i="15"/>
  <c r="T4875" i="15" s="1"/>
  <c r="P3808" i="15"/>
  <c r="T3808" i="15" s="1"/>
  <c r="P1342" i="15"/>
  <c r="P4250" i="15"/>
  <c r="P4876" i="15"/>
  <c r="P4877" i="15"/>
  <c r="P4878" i="15"/>
  <c r="P4884" i="15"/>
  <c r="T4884" i="15" s="1"/>
  <c r="P4931" i="15"/>
  <c r="T4931" i="15" s="1"/>
  <c r="P1567" i="15"/>
  <c r="T1567" i="15" s="1"/>
  <c r="P3791" i="15"/>
  <c r="P1292" i="15"/>
  <c r="P370" i="15"/>
  <c r="P1059" i="15"/>
  <c r="P1366" i="15"/>
  <c r="P1432" i="15"/>
  <c r="T1432" i="15" s="1"/>
  <c r="P1768" i="15"/>
  <c r="T1768" i="15" s="1"/>
  <c r="P4885" i="15"/>
  <c r="T4885" i="15" s="1"/>
  <c r="P4886" i="15"/>
  <c r="P4887" i="15"/>
  <c r="P4888" i="15"/>
  <c r="P4889" i="15"/>
  <c r="P4890" i="15"/>
  <c r="P4891" i="15"/>
  <c r="S4891" i="15" s="1"/>
  <c r="P4892" i="15"/>
  <c r="S4892" i="15" s="1"/>
  <c r="P4893" i="15"/>
  <c r="S4893" i="15" s="1"/>
  <c r="P4784" i="15"/>
  <c r="P4800" i="15"/>
  <c r="P4806" i="15"/>
  <c r="P4852" i="15"/>
  <c r="P5082" i="15"/>
  <c r="P3910" i="15"/>
  <c r="T3910" i="15" s="1"/>
  <c r="P206" i="15"/>
  <c r="T206" i="15" s="1"/>
  <c r="P347" i="15"/>
  <c r="T347" i="15" s="1"/>
  <c r="P4785" i="15"/>
  <c r="P4786" i="15"/>
  <c r="P4787" i="15"/>
  <c r="P4788" i="15"/>
  <c r="P4789" i="15"/>
  <c r="P4790" i="15"/>
  <c r="S4790" i="15" s="1"/>
  <c r="P4791" i="15"/>
  <c r="S4791" i="15" s="1"/>
  <c r="P4469" i="15"/>
  <c r="T4469" i="15" s="1"/>
  <c r="P4581" i="15"/>
  <c r="P4635" i="15"/>
  <c r="P4652" i="15"/>
  <c r="P4657" i="15"/>
  <c r="P4663" i="15"/>
  <c r="P4667" i="15"/>
  <c r="T4667" i="15" s="1"/>
  <c r="P4672" i="15"/>
  <c r="T4672" i="15" s="1"/>
  <c r="P4470" i="15"/>
  <c r="T4470" i="15" s="1"/>
  <c r="P4471" i="15"/>
  <c r="P4472" i="15"/>
  <c r="P4473" i="15"/>
  <c r="P4474" i="15"/>
  <c r="P4475" i="15"/>
  <c r="P4476" i="15"/>
  <c r="S4476" i="15" s="1"/>
  <c r="P4456" i="15"/>
  <c r="T4456" i="15" s="1"/>
  <c r="P5030" i="15"/>
  <c r="T5030" i="15" s="1"/>
  <c r="P2619" i="15"/>
  <c r="P3300" i="15"/>
  <c r="P3445" i="15"/>
  <c r="P3539" i="15"/>
  <c r="P3573" i="15"/>
  <c r="P3741" i="15"/>
  <c r="T3741" i="15" s="1"/>
  <c r="P4457" i="15"/>
  <c r="T4457" i="15" s="1"/>
  <c r="P4458" i="15"/>
  <c r="T4458" i="15" s="1"/>
  <c r="P4459" i="15"/>
  <c r="P4460" i="15"/>
  <c r="P4461" i="15"/>
  <c r="P4462" i="15"/>
  <c r="P4463" i="15"/>
  <c r="P4401" i="15"/>
  <c r="T4401" i="15" s="1"/>
  <c r="P4585" i="15"/>
  <c r="T4585" i="15" s="1"/>
  <c r="P5089" i="15"/>
  <c r="T5089" i="15" s="1"/>
  <c r="P301" i="15"/>
  <c r="P1885" i="15"/>
  <c r="P5013" i="15"/>
  <c r="P1270" i="15"/>
  <c r="P1506" i="15"/>
  <c r="P4402" i="15"/>
  <c r="T4402" i="15" s="1"/>
  <c r="P4403" i="15"/>
  <c r="T4403" i="15" s="1"/>
  <c r="P4404" i="15"/>
  <c r="S4404" i="15" s="1"/>
  <c r="P4405" i="15"/>
  <c r="P4406" i="15"/>
  <c r="P4407" i="15"/>
  <c r="P4408" i="15"/>
  <c r="P4349" i="15"/>
  <c r="P4362" i="15"/>
  <c r="T4362" i="15" s="1"/>
  <c r="P4386" i="15"/>
  <c r="T4386" i="15" s="1"/>
  <c r="P4391" i="15"/>
  <c r="T4391" i="15" s="1"/>
  <c r="P4426" i="15"/>
  <c r="P4493" i="15"/>
  <c r="P4500" i="15"/>
  <c r="P4519" i="15"/>
  <c r="P4350" i="15"/>
  <c r="P4351" i="15"/>
  <c r="T4351" i="15" s="1"/>
  <c r="P4352" i="15"/>
  <c r="S4352" i="15" s="1"/>
  <c r="P4353" i="15"/>
  <c r="S4353" i="15" s="1"/>
  <c r="P4354" i="15"/>
  <c r="P4355" i="15"/>
  <c r="P4356" i="15"/>
  <c r="P4341" i="15"/>
  <c r="P4342" i="15"/>
  <c r="P4343" i="15"/>
  <c r="T4343" i="15" s="1"/>
  <c r="P4344" i="15"/>
  <c r="S4344" i="15" s="1"/>
  <c r="P4345" i="15"/>
  <c r="S4345" i="15" s="1"/>
  <c r="P4346" i="15"/>
  <c r="P4347" i="15"/>
  <c r="P4348" i="15"/>
  <c r="P4289" i="15"/>
  <c r="P1881" i="15"/>
  <c r="P1947" i="15"/>
  <c r="P4290" i="15"/>
  <c r="T4290" i="15" s="1"/>
  <c r="P4291" i="15"/>
  <c r="T4291" i="15" s="1"/>
  <c r="P4292" i="15"/>
  <c r="P4293" i="15"/>
  <c r="P4294" i="15"/>
  <c r="P4295" i="15"/>
  <c r="P4296" i="15"/>
  <c r="P4297" i="15"/>
  <c r="S4297" i="15" s="1"/>
  <c r="P4298" i="15"/>
  <c r="S4298" i="15" s="1"/>
  <c r="P4299" i="15"/>
  <c r="S4299" i="15" s="1"/>
  <c r="P4288" i="15"/>
  <c r="P4190" i="15"/>
  <c r="P4198" i="15"/>
  <c r="P4956" i="15"/>
  <c r="P456" i="15"/>
  <c r="P5024" i="15"/>
  <c r="T5024" i="15" s="1"/>
  <c r="P829" i="15"/>
  <c r="T829" i="15" s="1"/>
  <c r="P980" i="15"/>
  <c r="T980" i="15" s="1"/>
  <c r="P4369" i="15"/>
  <c r="P1087" i="15"/>
  <c r="P4199" i="15"/>
  <c r="P4200" i="15"/>
  <c r="P4201" i="15"/>
  <c r="P4202" i="15"/>
  <c r="S4202" i="15" s="1"/>
  <c r="P4203" i="15"/>
  <c r="S4203" i="15" s="1"/>
  <c r="P4204" i="15"/>
  <c r="S4204" i="15" s="1"/>
  <c r="P4205" i="15"/>
  <c r="P4095" i="15"/>
  <c r="P4159" i="15"/>
  <c r="P4218" i="15"/>
  <c r="P4224" i="15"/>
  <c r="P4231" i="15"/>
  <c r="T4231" i="15" s="1"/>
  <c r="P4263" i="15"/>
  <c r="T4263" i="15" s="1"/>
  <c r="P4307" i="15"/>
  <c r="T4307" i="15" s="1"/>
  <c r="P4374" i="15"/>
  <c r="P4096" i="15"/>
  <c r="P4097" i="15"/>
  <c r="P4098" i="15"/>
  <c r="P4099" i="15"/>
  <c r="P4100" i="15"/>
  <c r="S4100" i="15" s="1"/>
  <c r="P4101" i="15"/>
  <c r="S4101" i="15" s="1"/>
  <c r="P4102" i="15"/>
  <c r="S4102" i="15" s="1"/>
  <c r="P4015" i="15"/>
  <c r="P1369" i="15"/>
  <c r="P1452" i="15"/>
  <c r="P315" i="15"/>
  <c r="P1552" i="15"/>
  <c r="P2179" i="15"/>
  <c r="T2179" i="15" s="1"/>
  <c r="P2961" i="15"/>
  <c r="T2961" i="15" s="1"/>
  <c r="P2982" i="15"/>
  <c r="T2982" i="15" s="1"/>
  <c r="P3055" i="15"/>
  <c r="P4016" i="15"/>
  <c r="P4017" i="15"/>
  <c r="P4018" i="15"/>
  <c r="P4019" i="15"/>
  <c r="P4020" i="15"/>
  <c r="S4020" i="15" s="1"/>
  <c r="P4021" i="15"/>
  <c r="S4021" i="15" s="1"/>
  <c r="P4022" i="15"/>
  <c r="S4022" i="15" s="1"/>
  <c r="P4023" i="15"/>
  <c r="P1014" i="15"/>
  <c r="P1018" i="15"/>
  <c r="P1052" i="15"/>
  <c r="P19" i="15"/>
  <c r="P31" i="15"/>
  <c r="P3911" i="15"/>
  <c r="T3911" i="15" s="1"/>
  <c r="P3912" i="15"/>
  <c r="T3912" i="15" s="1"/>
  <c r="P3913" i="15"/>
  <c r="P3914" i="15"/>
  <c r="P3915" i="15"/>
  <c r="P3916" i="15"/>
  <c r="P3917" i="15"/>
  <c r="P3895" i="15"/>
  <c r="T3895" i="15" s="1"/>
  <c r="P3938" i="15"/>
  <c r="T3938" i="15" s="1"/>
  <c r="P3964" i="15"/>
  <c r="T3964" i="15" s="1"/>
  <c r="P3970" i="15"/>
  <c r="P4060" i="15"/>
  <c r="P4067" i="15"/>
  <c r="P4088" i="15"/>
  <c r="P4103" i="15"/>
  <c r="P4109" i="15"/>
  <c r="T4109" i="15" s="1"/>
  <c r="P3896" i="15"/>
  <c r="T3896" i="15" s="1"/>
  <c r="P3897" i="15"/>
  <c r="T3897" i="15" s="1"/>
  <c r="P3898" i="15"/>
  <c r="P3899" i="15"/>
  <c r="P3900" i="15"/>
  <c r="P3901" i="15"/>
  <c r="P3902" i="15"/>
  <c r="P3903" i="15"/>
  <c r="S3903" i="15" s="1"/>
  <c r="P3864" i="15"/>
  <c r="T3864" i="15" s="1"/>
  <c r="P3870" i="15"/>
  <c r="T3870" i="15" s="1"/>
  <c r="P3932" i="15"/>
  <c r="P4145" i="15"/>
  <c r="P4277" i="15"/>
  <c r="P4421" i="15"/>
  <c r="P3865" i="15"/>
  <c r="P3866" i="15"/>
  <c r="T3866" i="15" s="1"/>
  <c r="P3867" i="15"/>
  <c r="S3867" i="15" s="1"/>
  <c r="P3868" i="15"/>
  <c r="S3868" i="15" s="1"/>
  <c r="P3869" i="15"/>
  <c r="P3834" i="15"/>
  <c r="P1772" i="15"/>
  <c r="P2200" i="15"/>
  <c r="P481" i="15"/>
  <c r="P758" i="15"/>
  <c r="T758" i="15" s="1"/>
  <c r="P931" i="15"/>
  <c r="T931" i="15" s="1"/>
  <c r="P3835" i="15"/>
  <c r="T3835" i="15" s="1"/>
  <c r="P3836" i="15"/>
  <c r="P3837" i="15"/>
  <c r="P3838" i="15"/>
  <c r="P3839" i="15"/>
  <c r="P3840" i="15"/>
  <c r="P3841" i="15"/>
  <c r="T3841" i="15" s="1"/>
  <c r="P3812" i="15"/>
  <c r="T3812" i="15" s="1"/>
  <c r="P3820" i="15"/>
  <c r="T3820" i="15" s="1"/>
  <c r="P3945" i="15"/>
  <c r="P4009" i="15"/>
  <c r="P4532" i="15"/>
  <c r="P4737" i="15"/>
  <c r="P5003" i="15"/>
  <c r="P5118" i="15"/>
  <c r="P3813" i="15"/>
  <c r="T3813" i="15" s="1"/>
  <c r="P3814" i="15"/>
  <c r="T3814" i="15" s="1"/>
  <c r="P3815" i="15"/>
  <c r="P3816" i="15"/>
  <c r="P3817" i="15"/>
  <c r="P3818" i="15"/>
  <c r="P3819" i="15"/>
  <c r="P3759" i="15"/>
  <c r="S3759" i="15" s="1"/>
  <c r="W3759" i="15" s="1"/>
  <c r="P3727" i="15"/>
  <c r="T3727" i="15" s="1"/>
  <c r="P3735" i="15"/>
  <c r="T3735" i="15" s="1"/>
  <c r="P3748" i="15"/>
  <c r="P4126" i="15"/>
  <c r="P3728" i="15"/>
  <c r="P3729" i="15"/>
  <c r="P3730" i="15"/>
  <c r="P3731" i="15"/>
  <c r="S3731" i="15" s="1"/>
  <c r="P3732" i="15"/>
  <c r="S3732" i="15" s="1"/>
  <c r="P3733" i="15"/>
  <c r="S3733" i="15" s="1"/>
  <c r="P3734" i="15"/>
  <c r="P3618" i="15"/>
  <c r="P885" i="15"/>
  <c r="P867" i="15"/>
  <c r="P1170" i="15"/>
  <c r="P1411" i="15"/>
  <c r="S1411" i="15" s="1"/>
  <c r="P3619" i="15"/>
  <c r="T3619" i="15" s="1"/>
  <c r="P3620" i="15"/>
  <c r="T3620" i="15" s="1"/>
  <c r="P3621" i="15"/>
  <c r="P3622" i="15"/>
  <c r="P3514" i="15"/>
  <c r="P4318" i="15"/>
  <c r="P503" i="15"/>
  <c r="P1599" i="15"/>
  <c r="S1599" i="15" s="1"/>
  <c r="P1634" i="15"/>
  <c r="S1634" i="15" s="1"/>
  <c r="P1636" i="15"/>
  <c r="S1636" i="15" s="1"/>
  <c r="P1659" i="15"/>
  <c r="P1956" i="15"/>
  <c r="P3515" i="15"/>
  <c r="P3516" i="15"/>
  <c r="P3517" i="15"/>
  <c r="P3518" i="15"/>
  <c r="S3518" i="15" s="1"/>
  <c r="P3519" i="15"/>
  <c r="S3519" i="15" s="1"/>
  <c r="P3520" i="15"/>
  <c r="S3520" i="15" s="1"/>
  <c r="P3521" i="15"/>
  <c r="P3482" i="15"/>
  <c r="P3502" i="15"/>
  <c r="P3532" i="15"/>
  <c r="P3629" i="15"/>
  <c r="P3483" i="15"/>
  <c r="T3483" i="15" s="1"/>
  <c r="P3484" i="15"/>
  <c r="T3484" i="15" s="1"/>
  <c r="P3485" i="15"/>
  <c r="S3485" i="15" s="1"/>
  <c r="P3486" i="15"/>
  <c r="P3487" i="15"/>
  <c r="P3488" i="15"/>
  <c r="P3489" i="15"/>
  <c r="P3456" i="15"/>
  <c r="P3777" i="15"/>
  <c r="T3777" i="15" s="1"/>
  <c r="P3998" i="15"/>
  <c r="T3998" i="15" s="1"/>
  <c r="P2378" i="15"/>
  <c r="T2378" i="15" s="1"/>
  <c r="P4380" i="15"/>
  <c r="P3457" i="15"/>
  <c r="P3458" i="15"/>
  <c r="P3459" i="15"/>
  <c r="P3460" i="15"/>
  <c r="P3368" i="15"/>
  <c r="T3368" i="15" s="1"/>
  <c r="P3377" i="15"/>
  <c r="T3377" i="15" s="1"/>
  <c r="P3468" i="15"/>
  <c r="T3468" i="15" s="1"/>
  <c r="P3496" i="15"/>
  <c r="P3545" i="15"/>
  <c r="P3564" i="15"/>
  <c r="P3636" i="15"/>
  <c r="P3646" i="15"/>
  <c r="P3861" i="15"/>
  <c r="T3861" i="15" s="1"/>
  <c r="P3369" i="15"/>
  <c r="T3369" i="15" s="1"/>
  <c r="P3370" i="15"/>
  <c r="S3370" i="15" s="1"/>
  <c r="P3371" i="15"/>
  <c r="P3372" i="15"/>
  <c r="P3373" i="15"/>
  <c r="P3374" i="15"/>
  <c r="P3375" i="15"/>
  <c r="P3376" i="15"/>
  <c r="S3376" i="15" s="1"/>
  <c r="P3341" i="15"/>
  <c r="T3341" i="15" s="1"/>
  <c r="P3918" i="15"/>
  <c r="T3918" i="15" s="1"/>
  <c r="P1950" i="15"/>
  <c r="P2135" i="15"/>
  <c r="P3342" i="15"/>
  <c r="P3343" i="15"/>
  <c r="P3344" i="15"/>
  <c r="P3345" i="15"/>
  <c r="S3345" i="15" s="1"/>
  <c r="P3346" i="15"/>
  <c r="S3346" i="15" s="1"/>
  <c r="P3347" i="15"/>
  <c r="S3347" i="15" s="1"/>
  <c r="P3348" i="15"/>
  <c r="P3305" i="15"/>
  <c r="P3710" i="15"/>
  <c r="P3880" i="15"/>
  <c r="P3884" i="15"/>
  <c r="P4054" i="15"/>
  <c r="T4054" i="15" s="1"/>
  <c r="P4077" i="15"/>
  <c r="T4077" i="15" s="1"/>
  <c r="P4444" i="15"/>
  <c r="T4444" i="15" s="1"/>
  <c r="P4450" i="15"/>
  <c r="P3306" i="15"/>
  <c r="P3307" i="15"/>
  <c r="P3308" i="15"/>
  <c r="P3309" i="15"/>
  <c r="P3310" i="15"/>
  <c r="P3311" i="15"/>
  <c r="S3311" i="15" s="1"/>
  <c r="P3312" i="15"/>
  <c r="S3312" i="15" s="1"/>
  <c r="P3249" i="15"/>
  <c r="P3261" i="15"/>
  <c r="P3266" i="15"/>
  <c r="P3277" i="15"/>
  <c r="P3321" i="15"/>
  <c r="P3250" i="15"/>
  <c r="T3250" i="15" s="1"/>
  <c r="P3251" i="15"/>
  <c r="T3251" i="15" s="1"/>
  <c r="P3252" i="15"/>
  <c r="S3252" i="15" s="1"/>
  <c r="P3253" i="15"/>
  <c r="P3240" i="15"/>
  <c r="P3527" i="15"/>
  <c r="P3579" i="15"/>
  <c r="P3992" i="15"/>
  <c r="P3241" i="15"/>
  <c r="T3241" i="15" s="1"/>
  <c r="P3242" i="15"/>
  <c r="S3242" i="15" s="1"/>
  <c r="P3243" i="15"/>
  <c r="S3243" i="15" s="1"/>
  <c r="P3168" i="15"/>
  <c r="P3254" i="15"/>
  <c r="P3295" i="15"/>
  <c r="P3393" i="15"/>
  <c r="P3399" i="15"/>
  <c r="P3416" i="15"/>
  <c r="T3416" i="15" s="1"/>
  <c r="P3169" i="15"/>
  <c r="T3169" i="15" s="1"/>
  <c r="P3170" i="15"/>
  <c r="T3170" i="15" s="1"/>
  <c r="P3171" i="15"/>
  <c r="P3172" i="15"/>
  <c r="P3173" i="15"/>
  <c r="P3156" i="15"/>
  <c r="P576" i="15"/>
  <c r="P582" i="15"/>
  <c r="T582" i="15" s="1"/>
  <c r="P607" i="15"/>
  <c r="T607" i="15" s="1"/>
  <c r="P688" i="15"/>
  <c r="T688" i="15" s="1"/>
  <c r="P770" i="15"/>
  <c r="P1281" i="15"/>
  <c r="P2010" i="15"/>
  <c r="P3157" i="15"/>
  <c r="P3158" i="15"/>
  <c r="P3159" i="15"/>
  <c r="S3159" i="15" s="1"/>
  <c r="P3160" i="15"/>
  <c r="S3160" i="15" s="1"/>
  <c r="P3161" i="15"/>
  <c r="S3161" i="15" s="1"/>
  <c r="P3162" i="15"/>
  <c r="P3163" i="15"/>
  <c r="P3144" i="15"/>
  <c r="P1686" i="15"/>
  <c r="P5075" i="15"/>
  <c r="P1697" i="15"/>
  <c r="P3145" i="15"/>
  <c r="S3145" i="15" s="1"/>
  <c r="P3146" i="15"/>
  <c r="S3146" i="15" s="1"/>
  <c r="P3147" i="15"/>
  <c r="P3039" i="15"/>
  <c r="P3131" i="15"/>
  <c r="P3206" i="15"/>
  <c r="P3361" i="15"/>
  <c r="P3040" i="15"/>
  <c r="T3040" i="15" s="1"/>
  <c r="P3041" i="15"/>
  <c r="T3041" i="15" s="1"/>
  <c r="P3042" i="15"/>
  <c r="T3042" i="15" s="1"/>
  <c r="P3043" i="15"/>
  <c r="P3044" i="15"/>
  <c r="P3045" i="15"/>
  <c r="P3046" i="15"/>
  <c r="P3047" i="15"/>
  <c r="P2974" i="15"/>
  <c r="T2974" i="15" s="1"/>
  <c r="P2975" i="15"/>
  <c r="T2975" i="15" s="1"/>
  <c r="P2976" i="15"/>
  <c r="T2976" i="15" s="1"/>
  <c r="P2977" i="15"/>
  <c r="P2978" i="15"/>
  <c r="P2979" i="15"/>
  <c r="P2980" i="15"/>
  <c r="P2981" i="15"/>
  <c r="P2969" i="15"/>
  <c r="T2969" i="15" s="1"/>
  <c r="P2993" i="15"/>
  <c r="T2993" i="15" s="1"/>
  <c r="P3004" i="15"/>
  <c r="T3004" i="15" s="1"/>
  <c r="P3022" i="15"/>
  <c r="P3026" i="15"/>
  <c r="P2970" i="15"/>
  <c r="P2971" i="15"/>
  <c r="P2972" i="15"/>
  <c r="P2973" i="15"/>
  <c r="S2973" i="15" s="1"/>
  <c r="P3108" i="15"/>
  <c r="T3108" i="15" s="1"/>
  <c r="P3188" i="15"/>
  <c r="T3188" i="15" s="1"/>
  <c r="P3193" i="15"/>
  <c r="P3113" i="15"/>
  <c r="P840" i="15"/>
  <c r="P2962" i="15"/>
  <c r="P2963" i="15"/>
  <c r="P2964" i="15"/>
  <c r="S2964" i="15" s="1"/>
  <c r="P2965" i="15"/>
  <c r="S2965" i="15" s="1"/>
  <c r="P2966" i="15"/>
  <c r="S2966" i="15" s="1"/>
  <c r="P2967" i="15"/>
  <c r="P2968" i="15"/>
  <c r="P2931" i="15"/>
  <c r="P3782" i="15"/>
  <c r="P4545" i="15"/>
  <c r="P2484" i="15"/>
  <c r="T2484" i="15" s="1"/>
  <c r="P4572" i="15"/>
  <c r="T4572" i="15" s="1"/>
  <c r="P4578" i="15"/>
  <c r="T4578" i="15" s="1"/>
  <c r="P4618" i="15"/>
  <c r="P2932" i="15"/>
  <c r="P2933" i="15"/>
  <c r="P2934" i="15"/>
  <c r="P2935" i="15"/>
  <c r="P2936" i="15"/>
  <c r="S2936" i="15" s="1"/>
  <c r="P2937" i="15"/>
  <c r="S2937" i="15" s="1"/>
  <c r="P2925" i="15"/>
  <c r="T2925" i="15" s="1"/>
  <c r="P2938" i="15"/>
  <c r="P3067" i="15"/>
  <c r="P3091" i="15"/>
  <c r="P2926" i="15"/>
  <c r="P2927" i="15"/>
  <c r="P2928" i="15"/>
  <c r="S2928" i="15" s="1"/>
  <c r="P2839" i="15"/>
  <c r="T2839" i="15" s="1"/>
  <c r="P2877" i="15"/>
  <c r="T2877" i="15" s="1"/>
  <c r="P2840" i="15"/>
  <c r="P2841" i="15"/>
  <c r="P2842" i="15"/>
  <c r="P2843" i="15"/>
  <c r="P2844" i="15"/>
  <c r="P2845" i="15"/>
  <c r="S2845" i="15" s="1"/>
  <c r="P2846" i="15"/>
  <c r="S2846" i="15" s="1"/>
  <c r="P2813" i="15"/>
  <c r="T2813" i="15" s="1"/>
  <c r="P64" i="15"/>
  <c r="P123" i="15"/>
  <c r="P163" i="15"/>
  <c r="P197" i="15"/>
  <c r="P227" i="15"/>
  <c r="P278" i="15"/>
  <c r="T278" i="15" s="1"/>
  <c r="P291" i="15"/>
  <c r="T291" i="15" s="1"/>
  <c r="P2814" i="15"/>
  <c r="T2814" i="15" s="1"/>
  <c r="P2815" i="15"/>
  <c r="P2816" i="15"/>
  <c r="P2817" i="15"/>
  <c r="P2818" i="15"/>
  <c r="P2819" i="15"/>
  <c r="P2820" i="15"/>
  <c r="S2820" i="15" s="1"/>
  <c r="P2809" i="15"/>
  <c r="T2809" i="15" s="1"/>
  <c r="P2894" i="15"/>
  <c r="T2894" i="15" s="1"/>
  <c r="P2810" i="15"/>
  <c r="P2811" i="15"/>
  <c r="P2812" i="15"/>
  <c r="P2799" i="15"/>
  <c r="P2998" i="15"/>
  <c r="P3010" i="15"/>
  <c r="T3010" i="15" s="1"/>
  <c r="P3033" i="15"/>
  <c r="T3033" i="15" s="1"/>
  <c r="P3061" i="15"/>
  <c r="T3061" i="15" s="1"/>
  <c r="P2800" i="15"/>
  <c r="P2801" i="15"/>
  <c r="P2802" i="15"/>
  <c r="P2803" i="15"/>
  <c r="P2795" i="15"/>
  <c r="P2796" i="15"/>
  <c r="T2796" i="15" s="1"/>
  <c r="P2797" i="15"/>
  <c r="T2797" i="15" s="1"/>
  <c r="P2798" i="15"/>
  <c r="S2798" i="15" s="1"/>
  <c r="P2667" i="15"/>
  <c r="P2695" i="15"/>
  <c r="P2737" i="15"/>
  <c r="P2668" i="15"/>
  <c r="P2669" i="15"/>
  <c r="P2670" i="15"/>
  <c r="S2670" i="15" s="1"/>
  <c r="P2671" i="15"/>
  <c r="S2671" i="15" s="1"/>
  <c r="P2672" i="15"/>
  <c r="S2672" i="15" s="1"/>
  <c r="P2673" i="15"/>
  <c r="P2674" i="15"/>
  <c r="P2629" i="15"/>
  <c r="P2778" i="15"/>
  <c r="P2804" i="15"/>
  <c r="P2821" i="15"/>
  <c r="T2821" i="15" s="1"/>
  <c r="P2920" i="15"/>
  <c r="T2920" i="15" s="1"/>
  <c r="P2630" i="15"/>
  <c r="T2630" i="15" s="1"/>
  <c r="P2631" i="15"/>
  <c r="P2632" i="15"/>
  <c r="P2633" i="15"/>
  <c r="P2634" i="15"/>
  <c r="P2635" i="15"/>
  <c r="P2636" i="15"/>
  <c r="S2636" i="15" s="1"/>
  <c r="P2608" i="15"/>
  <c r="T2608" i="15" s="1"/>
  <c r="P2657" i="15"/>
  <c r="T2657" i="15" s="1"/>
  <c r="P2702" i="15"/>
  <c r="P2783" i="15"/>
  <c r="P2827" i="15"/>
  <c r="P2609" i="15"/>
  <c r="P2610" i="15"/>
  <c r="P2611" i="15"/>
  <c r="S2611" i="15" s="1"/>
  <c r="P2612" i="15"/>
  <c r="S2612" i="15" s="1"/>
  <c r="P2549" i="15"/>
  <c r="S2549" i="15" s="1"/>
  <c r="W2549" i="15" s="1"/>
  <c r="P2510" i="15"/>
  <c r="P2643" i="15"/>
  <c r="P2767" i="15"/>
  <c r="P2888" i="15"/>
  <c r="P3098" i="15"/>
  <c r="P3124" i="15"/>
  <c r="T3124" i="15" s="1"/>
  <c r="P3349" i="15"/>
  <c r="T3349" i="15" s="1"/>
  <c r="P3668" i="15"/>
  <c r="T3668" i="15" s="1"/>
  <c r="P2511" i="15"/>
  <c r="P2512" i="15"/>
  <c r="P2513" i="15"/>
  <c r="P2514" i="15"/>
  <c r="P2515" i="15"/>
  <c r="P2516" i="15"/>
  <c r="S2516" i="15" s="1"/>
  <c r="P2517" i="15"/>
  <c r="S2517" i="15" s="1"/>
  <c r="P2476" i="15"/>
  <c r="T2476" i="15" s="1"/>
  <c r="P2488" i="15"/>
  <c r="P2505" i="15"/>
  <c r="P2557" i="15"/>
  <c r="P2573" i="15"/>
  <c r="P2477" i="15"/>
  <c r="P2478" i="15"/>
  <c r="T2478" i="15" s="1"/>
  <c r="P2479" i="15"/>
  <c r="S2479" i="15" s="1"/>
  <c r="P2480" i="15"/>
  <c r="S2480" i="15" s="1"/>
  <c r="P2481" i="15"/>
  <c r="P2482" i="15"/>
  <c r="P2483" i="15"/>
  <c r="P2475" i="15"/>
  <c r="P2468" i="15"/>
  <c r="P2518" i="15"/>
  <c r="T2518" i="15" s="1"/>
  <c r="P2525" i="15"/>
  <c r="T2525" i="15" s="1"/>
  <c r="P2531" i="15"/>
  <c r="T2531" i="15" s="1"/>
  <c r="P2537" i="15"/>
  <c r="P2550" i="15"/>
  <c r="P2577" i="15"/>
  <c r="P2582" i="15"/>
  <c r="P2469" i="15"/>
  <c r="P2470" i="15"/>
  <c r="T2470" i="15" s="1"/>
  <c r="P2471" i="15"/>
  <c r="S2471" i="15" s="1"/>
  <c r="P2472" i="15"/>
  <c r="S2472" i="15" s="1"/>
  <c r="P2473" i="15"/>
  <c r="P2474" i="15"/>
  <c r="P2456" i="15"/>
  <c r="P2457" i="15"/>
  <c r="T2457" i="15" s="1"/>
  <c r="P2458" i="15"/>
  <c r="P2459" i="15"/>
  <c r="P2460" i="15"/>
  <c r="T2460" i="15" s="1"/>
  <c r="P2461" i="15"/>
  <c r="T2461" i="15" s="1"/>
  <c r="P2462" i="15"/>
  <c r="P2463" i="15"/>
  <c r="P2464" i="15"/>
  <c r="P2465" i="15"/>
  <c r="P2466" i="15"/>
  <c r="P2467" i="15"/>
  <c r="S2467" i="15" s="1"/>
  <c r="P4538" i="15"/>
  <c r="T4538" i="15" s="1"/>
  <c r="P4559" i="15"/>
  <c r="T4559" i="15" s="1"/>
  <c r="P4823" i="15"/>
  <c r="P2379" i="15"/>
  <c r="P2380" i="15"/>
  <c r="P2381" i="15"/>
  <c r="P2382" i="15"/>
  <c r="P2383" i="15"/>
  <c r="P2384" i="15"/>
  <c r="S2384" i="15" s="1"/>
  <c r="P2385" i="15"/>
  <c r="S2385" i="15" s="1"/>
  <c r="P2386" i="15"/>
  <c r="P2377" i="15"/>
  <c r="P2358" i="15"/>
  <c r="P2587" i="15"/>
  <c r="P2648" i="15"/>
  <c r="P2948" i="15"/>
  <c r="T2948" i="15" s="1"/>
  <c r="P3118" i="15"/>
  <c r="T3118" i="15" s="1"/>
  <c r="P3403" i="15"/>
  <c r="T3403" i="15" s="1"/>
  <c r="P3768" i="15"/>
  <c r="P3772" i="15"/>
  <c r="P2359" i="15"/>
  <c r="P2360" i="15"/>
  <c r="P2361" i="15"/>
  <c r="P2362" i="15"/>
  <c r="P2363" i="15"/>
  <c r="S2363" i="15" s="1"/>
  <c r="P2364" i="15"/>
  <c r="S2364" i="15" s="1"/>
  <c r="P2365" i="15"/>
  <c r="P2002" i="15"/>
  <c r="P2016" i="15"/>
  <c r="P2042" i="15"/>
  <c r="P2228" i="15"/>
  <c r="P2277" i="15"/>
  <c r="P2313" i="15"/>
  <c r="T2313" i="15" s="1"/>
  <c r="P2319" i="15"/>
  <c r="T2319" i="15" s="1"/>
  <c r="P2439" i="15"/>
  <c r="P2003" i="15"/>
  <c r="P2004" i="15"/>
  <c r="P2005" i="15"/>
  <c r="P2006" i="15"/>
  <c r="P2007" i="15"/>
  <c r="P2008" i="15"/>
  <c r="S2008" i="15" s="1"/>
  <c r="P2009" i="15"/>
  <c r="S2009" i="15" s="1"/>
  <c r="P1986" i="15"/>
  <c r="P1987" i="15"/>
  <c r="P1988" i="15"/>
  <c r="P1989" i="15"/>
  <c r="P1990" i="15"/>
  <c r="P1991" i="15"/>
  <c r="P1992" i="15"/>
  <c r="S1992" i="15" s="1"/>
  <c r="P1993" i="15"/>
  <c r="S1993" i="15" s="1"/>
  <c r="P1994" i="15"/>
  <c r="P1995" i="15"/>
  <c r="P1996" i="15"/>
  <c r="P1997" i="15"/>
  <c r="P1998" i="15"/>
  <c r="P1999" i="15"/>
  <c r="P2000" i="15"/>
  <c r="S2000" i="15" s="1"/>
  <c r="P2001" i="15"/>
  <c r="S2001" i="15" s="1"/>
  <c r="P1981" i="15"/>
  <c r="P1982" i="15"/>
  <c r="P1983" i="15"/>
  <c r="P1984" i="15"/>
  <c r="P1985" i="15"/>
  <c r="P1912" i="15"/>
  <c r="S1912" i="15" s="1"/>
  <c r="W1912" i="15" s="1"/>
  <c r="P1911" i="15"/>
  <c r="T1911" i="15" s="1"/>
  <c r="X1911" i="15" s="1"/>
  <c r="P1873" i="15"/>
  <c r="T1873" i="15" s="1"/>
  <c r="P3151" i="15"/>
  <c r="P1038" i="15"/>
  <c r="P1842" i="15"/>
  <c r="P3827" i="15"/>
  <c r="P4514" i="15"/>
  <c r="S4514" i="15" s="1"/>
  <c r="P587" i="15"/>
  <c r="T587" i="15" s="1"/>
  <c r="P1874" i="15"/>
  <c r="T1874" i="15" s="1"/>
  <c r="P1875" i="15"/>
  <c r="T1875" i="15" s="1"/>
  <c r="P1876" i="15"/>
  <c r="P1877" i="15"/>
  <c r="P1878" i="15"/>
  <c r="P1879" i="15"/>
  <c r="P1880" i="15"/>
  <c r="P1847" i="15"/>
  <c r="P1889" i="15"/>
  <c r="T1889" i="15" s="1"/>
  <c r="P1894" i="15"/>
  <c r="T1894" i="15" s="1"/>
  <c r="P2099" i="15"/>
  <c r="P1848" i="15"/>
  <c r="P1849" i="15"/>
  <c r="P1850" i="15"/>
  <c r="P1833" i="15"/>
  <c r="P1834" i="15"/>
  <c r="P1815" i="15"/>
  <c r="S1815" i="15" s="1"/>
  <c r="P1759" i="15"/>
  <c r="T1759" i="15" s="1"/>
  <c r="P2942" i="15"/>
  <c r="P3228" i="15"/>
  <c r="P3387" i="15"/>
  <c r="P3409" i="15"/>
  <c r="P3678" i="15"/>
  <c r="P3722" i="15"/>
  <c r="T3722" i="15" s="1"/>
  <c r="P3987" i="15"/>
  <c r="T3987" i="15" s="1"/>
  <c r="P1760" i="15"/>
  <c r="T1760" i="15" s="1"/>
  <c r="P1761" i="15"/>
  <c r="P1762" i="15"/>
  <c r="P1763" i="15"/>
  <c r="P1764" i="15"/>
  <c r="P1765" i="15"/>
  <c r="P1766" i="15"/>
  <c r="P1767" i="15"/>
  <c r="S1767" i="15" s="1"/>
  <c r="P1673" i="15"/>
  <c r="T1673" i="15" s="1"/>
  <c r="P2387" i="15"/>
  <c r="P1627" i="15"/>
  <c r="P1562" i="15"/>
  <c r="P492" i="15"/>
  <c r="P2307" i="15"/>
  <c r="P1674" i="15"/>
  <c r="P1675" i="15"/>
  <c r="T1675" i="15" s="1"/>
  <c r="P1676" i="15"/>
  <c r="T1676" i="15" s="1"/>
  <c r="P1677" i="15"/>
  <c r="P1678" i="15"/>
  <c r="P1497" i="15"/>
  <c r="P1581" i="15"/>
  <c r="P1794" i="15"/>
  <c r="P2064" i="15"/>
  <c r="P2070" i="15"/>
  <c r="T2070" i="15" s="1"/>
  <c r="P2077" i="15"/>
  <c r="T2077" i="15" s="1"/>
  <c r="P2120" i="15"/>
  <c r="P2124" i="15"/>
  <c r="P1498" i="15"/>
  <c r="P1499" i="15"/>
  <c r="P1500" i="15"/>
  <c r="P1501" i="15"/>
  <c r="P1502" i="15"/>
  <c r="S1502" i="15" s="1"/>
  <c r="P1503" i="15"/>
  <c r="S1503" i="15" s="1"/>
  <c r="P1504" i="15"/>
  <c r="P5083" i="15"/>
  <c r="P5084" i="15"/>
  <c r="P5085" i="15"/>
  <c r="P5086" i="15"/>
  <c r="P5087" i="15"/>
  <c r="S5087" i="15" s="1"/>
  <c r="P5088" i="15"/>
  <c r="S5088" i="15" s="1"/>
  <c r="P26" i="15"/>
  <c r="T26" i="15" s="1"/>
  <c r="P1537" i="15"/>
  <c r="P1243" i="15"/>
  <c r="P3796" i="15"/>
  <c r="P105" i="15"/>
  <c r="P5076" i="15"/>
  <c r="P5077" i="15"/>
  <c r="T5077" i="15" s="1"/>
  <c r="P5078" i="15"/>
  <c r="S5078" i="15" s="1"/>
  <c r="P5079" i="15"/>
  <c r="S5079" i="15" s="1"/>
  <c r="P5080" i="15"/>
  <c r="P5081" i="15"/>
  <c r="P5068" i="15"/>
  <c r="P3980" i="15"/>
  <c r="P1390" i="15"/>
  <c r="P1941" i="15"/>
  <c r="T1941" i="15" s="1"/>
  <c r="P1975" i="15"/>
  <c r="T1975" i="15" s="1"/>
  <c r="P2129" i="15"/>
  <c r="T2129" i="15" s="1"/>
  <c r="P5069" i="15"/>
  <c r="P5070" i="15"/>
  <c r="P5071" i="15"/>
  <c r="P5072" i="15"/>
  <c r="P5073" i="15"/>
  <c r="P5074" i="15"/>
  <c r="S5074" i="15" s="1"/>
  <c r="P4983" i="15"/>
  <c r="T4983" i="15" s="1"/>
  <c r="P2057" i="15"/>
  <c r="T2057" i="15" s="1"/>
  <c r="P4464" i="15"/>
  <c r="P5045" i="15"/>
  <c r="P5048" i="15"/>
  <c r="P5105" i="15"/>
  <c r="P449" i="15"/>
  <c r="P4984" i="15"/>
  <c r="P4985" i="15"/>
  <c r="T4985" i="15" s="1"/>
  <c r="P4986" i="15"/>
  <c r="S4986" i="15" s="1"/>
  <c r="P4987" i="15"/>
  <c r="P4988" i="15"/>
  <c r="P4989" i="15"/>
  <c r="P4916" i="15"/>
  <c r="P4917" i="15"/>
  <c r="P4918" i="15"/>
  <c r="T4918" i="15" s="1"/>
  <c r="P4919" i="15"/>
  <c r="S4919" i="15" s="1"/>
  <c r="P4920" i="15"/>
  <c r="S4920" i="15" s="1"/>
  <c r="P4921" i="15"/>
  <c r="P4922" i="15"/>
  <c r="P4868" i="15"/>
  <c r="P4980" i="15"/>
  <c r="P4869" i="15"/>
  <c r="P4870" i="15"/>
  <c r="T4870" i="15" s="1"/>
  <c r="P4871" i="15"/>
  <c r="S4871" i="15" s="1"/>
  <c r="P4872" i="15"/>
  <c r="S4872" i="15" s="1"/>
  <c r="P4873" i="15"/>
  <c r="P4874" i="15"/>
  <c r="P4807" i="15"/>
  <c r="P4808" i="15"/>
  <c r="P4809" i="15"/>
  <c r="P4810" i="15"/>
  <c r="S4810" i="15" s="1"/>
  <c r="P4811" i="15"/>
  <c r="S4811" i="15" s="1"/>
  <c r="P4812" i="15"/>
  <c r="S4812" i="15" s="1"/>
  <c r="P4594" i="15"/>
  <c r="P4639" i="15"/>
  <c r="P3927" i="15"/>
  <c r="P4630" i="15"/>
  <c r="P4595" i="15"/>
  <c r="P4596" i="15"/>
  <c r="T4596" i="15" s="1"/>
  <c r="P4597" i="15"/>
  <c r="S4597" i="15" s="1"/>
  <c r="P4598" i="15"/>
  <c r="S4598" i="15" s="1"/>
  <c r="P4599" i="15"/>
  <c r="P4600" i="15"/>
  <c r="P1429" i="15"/>
  <c r="P4560" i="15"/>
  <c r="P4561" i="15"/>
  <c r="P4562" i="15"/>
  <c r="S4562" i="15" s="1"/>
  <c r="P4563" i="15"/>
  <c r="S4563" i="15" s="1"/>
  <c r="P4564" i="15"/>
  <c r="S4564" i="15" s="1"/>
  <c r="P4565" i="15"/>
  <c r="P4552" i="15"/>
  <c r="P1962" i="15"/>
  <c r="P3800" i="15"/>
  <c r="T3800" i="15" s="1"/>
  <c r="P4553" i="15"/>
  <c r="P4554" i="15"/>
  <c r="T4554" i="15" s="1"/>
  <c r="P4555" i="15"/>
  <c r="S4555" i="15" s="1"/>
  <c r="P4556" i="15"/>
  <c r="S4556" i="15" s="1"/>
  <c r="P4557" i="15"/>
  <c r="P4558" i="15"/>
  <c r="P4707" i="15"/>
  <c r="P4711" i="15"/>
  <c r="P4546" i="15"/>
  <c r="P4547" i="15"/>
  <c r="T4547" i="15" s="1"/>
  <c r="P4548" i="15"/>
  <c r="S4548" i="15" s="1"/>
  <c r="P4549" i="15"/>
  <c r="S4549" i="15" s="1"/>
  <c r="P4550" i="15"/>
  <c r="P4551" i="15"/>
  <c r="P4525" i="15"/>
  <c r="P4566" i="15"/>
  <c r="P4526" i="15"/>
  <c r="P4527" i="15"/>
  <c r="T4527" i="15" s="1"/>
  <c r="P4528" i="15"/>
  <c r="T4528" i="15" s="1"/>
  <c r="P4529" i="15"/>
  <c r="S4529" i="15" s="1"/>
  <c r="P4530" i="15"/>
  <c r="P4531" i="15"/>
  <c r="P4507" i="15"/>
  <c r="P4357" i="15"/>
  <c r="P273" i="15"/>
  <c r="P284" i="15"/>
  <c r="T284" i="15" s="1"/>
  <c r="P134" i="15"/>
  <c r="T134" i="15" s="1"/>
  <c r="P4313" i="15"/>
  <c r="T4313" i="15" s="1"/>
  <c r="P4990" i="15"/>
  <c r="P4508" i="15"/>
  <c r="P4509" i="15"/>
  <c r="P4510" i="15"/>
  <c r="P4511" i="15"/>
  <c r="P4512" i="15"/>
  <c r="S4512" i="15" s="1"/>
  <c r="P4513" i="15"/>
  <c r="T4513" i="15" s="1"/>
  <c r="P4589" i="15"/>
  <c r="T4589" i="15" s="1"/>
  <c r="P4601" i="15"/>
  <c r="P4612" i="15"/>
  <c r="P4696" i="15"/>
  <c r="P4716" i="15"/>
  <c r="P4501" i="15"/>
  <c r="P4502" i="15"/>
  <c r="T4502" i="15" s="1"/>
  <c r="P4503" i="15"/>
  <c r="S4503" i="15" s="1"/>
  <c r="P4504" i="15"/>
  <c r="S4504" i="15" s="1"/>
  <c r="P4505" i="15"/>
  <c r="P4506" i="15"/>
  <c r="P4494" i="15"/>
  <c r="P4495" i="15"/>
  <c r="P4496" i="15"/>
  <c r="P4497" i="15"/>
  <c r="S4497" i="15" s="1"/>
  <c r="P4498" i="15"/>
  <c r="S4498" i="15" s="1"/>
  <c r="P4499" i="15"/>
  <c r="S4499" i="15" s="1"/>
  <c r="P4486" i="15"/>
  <c r="P4606" i="15"/>
  <c r="P4775" i="15"/>
  <c r="P4792" i="15"/>
  <c r="P4813" i="15"/>
  <c r="P4843" i="15"/>
  <c r="T4843" i="15" s="1"/>
  <c r="P4487" i="15"/>
  <c r="T4487" i="15" s="1"/>
  <c r="P4488" i="15"/>
  <c r="T4488" i="15" s="1"/>
  <c r="P4489" i="15"/>
  <c r="P4490" i="15"/>
  <c r="P4491" i="15"/>
  <c r="P4492" i="15"/>
  <c r="P4363" i="15"/>
  <c r="P4364" i="15"/>
  <c r="T4364" i="15" s="1"/>
  <c r="P4365" i="15"/>
  <c r="S4365" i="15" s="1"/>
  <c r="P4366" i="15"/>
  <c r="S4366" i="15" s="1"/>
  <c r="P4367" i="15"/>
  <c r="P4368" i="15"/>
  <c r="P4334" i="15"/>
  <c r="P217" i="15"/>
  <c r="P1219" i="15"/>
  <c r="P1302" i="15"/>
  <c r="T1302" i="15" s="1"/>
  <c r="P1276" i="15"/>
  <c r="T1276" i="15" s="1"/>
  <c r="P2499" i="15"/>
  <c r="T2499" i="15" s="1"/>
  <c r="P2871" i="15"/>
  <c r="P4335" i="15"/>
  <c r="P4336" i="15"/>
  <c r="P4337" i="15"/>
  <c r="S4337" i="15" s="1"/>
  <c r="P4338" i="15"/>
  <c r="S4338" i="15" s="1"/>
  <c r="P4339" i="15"/>
  <c r="S4339" i="15" s="1"/>
  <c r="P4340" i="15"/>
  <c r="S4340" i="15" s="1"/>
  <c r="P4300" i="15"/>
  <c r="T4300" i="15" s="1"/>
  <c r="P4301" i="15"/>
  <c r="P4302" i="15"/>
  <c r="P4303" i="15"/>
  <c r="P4304" i="15"/>
  <c r="P4305" i="15"/>
  <c r="P4306" i="15"/>
  <c r="S4306" i="15" s="1"/>
  <c r="P4282" i="15"/>
  <c r="T4282" i="15" s="1"/>
  <c r="P4283" i="15"/>
  <c r="S4283" i="15" s="1"/>
  <c r="P4284" i="15"/>
  <c r="P4285" i="15"/>
  <c r="P4286" i="15"/>
  <c r="P4287" i="15"/>
  <c r="P4270" i="15"/>
  <c r="T4270" i="15" s="1"/>
  <c r="P4271" i="15"/>
  <c r="T4271" i="15" s="1"/>
  <c r="P4272" i="15"/>
  <c r="T4272" i="15" s="1"/>
  <c r="P4273" i="15"/>
  <c r="S4273" i="15" s="1"/>
  <c r="P4274" i="15"/>
  <c r="P4275" i="15"/>
  <c r="P4276" i="15"/>
  <c r="P4264" i="15"/>
  <c r="T4264" i="15" s="1"/>
  <c r="P4265" i="15"/>
  <c r="P4266" i="15"/>
  <c r="S4266" i="15" s="1"/>
  <c r="P4267" i="15"/>
  <c r="S4267" i="15" s="1"/>
  <c r="P4268" i="15"/>
  <c r="S4268" i="15" s="1"/>
  <c r="P4269" i="15"/>
  <c r="P4244" i="15"/>
  <c r="P4252" i="15"/>
  <c r="P4245" i="15"/>
  <c r="P4246" i="15"/>
  <c r="P4247" i="15"/>
  <c r="S4247" i="15" s="1"/>
  <c r="P4248" i="15"/>
  <c r="S4248" i="15" s="1"/>
  <c r="P4249" i="15"/>
  <c r="S4249" i="15" s="1"/>
  <c r="P4253" i="15"/>
  <c r="P4254" i="15"/>
  <c r="P4255" i="15"/>
  <c r="P4256" i="15"/>
  <c r="P4257" i="15"/>
  <c r="P4258" i="15"/>
  <c r="P4232" i="15"/>
  <c r="T4232" i="15" s="1"/>
  <c r="P4233" i="15"/>
  <c r="T4233" i="15" s="1"/>
  <c r="P4234" i="15"/>
  <c r="P4235" i="15"/>
  <c r="P4236" i="15"/>
  <c r="P4237" i="15"/>
  <c r="P4225" i="15"/>
  <c r="P4226" i="15"/>
  <c r="T4226" i="15" s="1"/>
  <c r="P4227" i="15"/>
  <c r="S4227" i="15" s="1"/>
  <c r="P4228" i="15"/>
  <c r="S4228" i="15" s="1"/>
  <c r="P4229" i="15"/>
  <c r="P4230" i="15"/>
  <c r="P4191" i="15"/>
  <c r="P4206" i="15"/>
  <c r="P4212" i="15"/>
  <c r="P326" i="15"/>
  <c r="T326" i="15" s="1"/>
  <c r="P381" i="15"/>
  <c r="T381" i="15" s="1"/>
  <c r="P4192" i="15"/>
  <c r="T4192" i="15" s="1"/>
  <c r="P4193" i="15"/>
  <c r="P4194" i="15"/>
  <c r="P4195" i="15"/>
  <c r="P4196" i="15"/>
  <c r="P4197" i="15"/>
  <c r="P4160" i="15"/>
  <c r="T4160" i="15" s="1"/>
  <c r="P4161" i="15"/>
  <c r="T4161" i="15" s="1"/>
  <c r="P4162" i="15"/>
  <c r="S4162" i="15" s="1"/>
  <c r="P4163" i="15"/>
  <c r="P4164" i="15"/>
  <c r="P4165" i="15"/>
  <c r="P4152" i="15"/>
  <c r="P4238" i="15"/>
  <c r="P4153" i="15"/>
  <c r="T4153" i="15" s="1"/>
  <c r="P4154" i="15"/>
  <c r="T4154" i="15" s="1"/>
  <c r="P4155" i="15"/>
  <c r="S4155" i="15" s="1"/>
  <c r="P4156" i="15"/>
  <c r="P4157" i="15"/>
  <c r="P4158" i="15"/>
  <c r="P4438" i="15"/>
  <c r="P4146" i="15"/>
  <c r="P4147" i="15"/>
  <c r="T4147" i="15" s="1"/>
  <c r="P4148" i="15"/>
  <c r="S4148" i="15" s="1"/>
  <c r="P4149" i="15"/>
  <c r="S4149" i="15" s="1"/>
  <c r="P4150" i="15"/>
  <c r="P4151" i="15"/>
  <c r="P4138" i="15"/>
  <c r="P4827" i="15"/>
  <c r="P4139" i="15"/>
  <c r="P4140" i="15"/>
  <c r="T4140" i="15" s="1"/>
  <c r="P4141" i="15"/>
  <c r="S4141" i="15" s="1"/>
  <c r="P4142" i="15"/>
  <c r="S4142" i="15" s="1"/>
  <c r="P4143" i="15"/>
  <c r="P4144" i="15"/>
  <c r="P4114" i="15"/>
  <c r="P4132" i="15"/>
  <c r="P4089" i="15"/>
  <c r="P4090" i="15"/>
  <c r="T4090" i="15" s="1"/>
  <c r="P4091" i="15"/>
  <c r="T4091" i="15" s="1"/>
  <c r="P4092" i="15"/>
  <c r="S4092" i="15" s="1"/>
  <c r="P4093" i="15"/>
  <c r="P4094" i="15"/>
  <c r="P4070" i="15"/>
  <c r="P4071" i="15"/>
  <c r="P4072" i="15"/>
  <c r="P4073" i="15"/>
  <c r="S4073" i="15" s="1"/>
  <c r="P4074" i="15"/>
  <c r="S4074" i="15" s="1"/>
  <c r="P4075" i="15"/>
  <c r="S4075" i="15" s="1"/>
  <c r="P4076" i="15"/>
  <c r="P4061" i="15"/>
  <c r="P4062" i="15"/>
  <c r="P4063" i="15"/>
  <c r="P4064" i="15"/>
  <c r="S4064" i="15" s="1"/>
  <c r="P4065" i="15"/>
  <c r="S4065" i="15" s="1"/>
  <c r="P4066" i="15"/>
  <c r="S4066" i="15" s="1"/>
  <c r="P4047" i="15"/>
  <c r="T4047" i="15" s="1"/>
  <c r="P4796" i="15"/>
  <c r="P4048" i="15"/>
  <c r="P4049" i="15"/>
  <c r="P4050" i="15"/>
  <c r="P4051" i="15"/>
  <c r="P4052" i="15"/>
  <c r="S4052" i="15" s="1"/>
  <c r="P4053" i="15"/>
  <c r="S4053" i="15" s="1"/>
  <c r="P4034" i="15"/>
  <c r="T4034" i="15" s="1"/>
  <c r="P4432" i="15"/>
  <c r="P4035" i="15"/>
  <c r="P4036" i="15"/>
  <c r="P4037" i="15"/>
  <c r="P4038" i="15"/>
  <c r="P4039" i="15"/>
  <c r="S4039" i="15" s="1"/>
  <c r="P4040" i="15"/>
  <c r="S4040" i="15" s="1"/>
  <c r="P3981" i="15"/>
  <c r="T3981" i="15" s="1"/>
  <c r="P3982" i="15"/>
  <c r="P3983" i="15"/>
  <c r="P3984" i="15"/>
  <c r="P3985" i="15"/>
  <c r="P3986" i="15"/>
  <c r="P3957" i="15"/>
  <c r="T3957" i="15" s="1"/>
  <c r="P3958" i="15"/>
  <c r="T3958" i="15" s="1"/>
  <c r="P3959" i="15"/>
  <c r="T3959" i="15" s="1"/>
  <c r="P3960" i="15"/>
  <c r="P3961" i="15"/>
  <c r="P3962" i="15"/>
  <c r="P3963" i="15"/>
  <c r="P3875" i="15"/>
  <c r="P3946" i="15"/>
  <c r="T3946" i="15" s="1"/>
  <c r="P3947" i="15"/>
  <c r="T3947" i="15" s="1"/>
  <c r="P3948" i="15"/>
  <c r="S3948" i="15" s="1"/>
  <c r="P3949" i="15"/>
  <c r="P3950" i="15"/>
  <c r="P3951" i="15"/>
  <c r="P3939" i="15"/>
  <c r="P3940" i="15"/>
  <c r="P3941" i="15"/>
  <c r="S3941" i="15" s="1"/>
  <c r="P3942" i="15"/>
  <c r="S3942" i="15" s="1"/>
  <c r="P3943" i="15"/>
  <c r="S3943" i="15" s="1"/>
  <c r="P3944" i="15"/>
  <c r="P3849" i="15"/>
  <c r="P4029" i="15"/>
  <c r="P3850" i="15"/>
  <c r="P3851" i="15"/>
  <c r="P3852" i="15"/>
  <c r="S3852" i="15" s="1"/>
  <c r="P3853" i="15"/>
  <c r="S3853" i="15" s="1"/>
  <c r="P3854" i="15"/>
  <c r="S3854" i="15" s="1"/>
  <c r="P3855" i="15"/>
  <c r="P3842" i="15"/>
  <c r="P3843" i="15"/>
  <c r="P3844" i="15"/>
  <c r="P3845" i="15"/>
  <c r="P3846" i="15"/>
  <c r="S3846" i="15" s="1"/>
  <c r="P3847" i="15"/>
  <c r="S3847" i="15" s="1"/>
  <c r="P3848" i="15"/>
  <c r="T3848" i="15" s="1"/>
  <c r="P4936" i="15"/>
  <c r="P1851" i="15"/>
  <c r="P3217" i="15"/>
  <c r="P3828" i="15"/>
  <c r="P3829" i="15"/>
  <c r="P3830" i="15"/>
  <c r="T3830" i="15" s="1"/>
  <c r="P3831" i="15"/>
  <c r="S3831" i="15" s="1"/>
  <c r="P3832" i="15"/>
  <c r="S3832" i="15" s="1"/>
  <c r="P3833" i="15"/>
  <c r="P3821" i="15"/>
  <c r="P3822" i="15"/>
  <c r="P3823" i="15"/>
  <c r="P3824" i="15"/>
  <c r="P3825" i="15"/>
  <c r="S3825" i="15" s="1"/>
  <c r="P3826" i="15"/>
  <c r="S3826" i="15" s="1"/>
  <c r="P3760" i="15"/>
  <c r="T3760" i="15" s="1"/>
  <c r="P3922" i="15"/>
  <c r="P3976" i="15"/>
  <c r="P4166" i="15"/>
  <c r="P4645" i="15"/>
  <c r="P4702" i="15"/>
  <c r="P3742" i="15"/>
  <c r="T3742" i="15" s="1"/>
  <c r="P3743" i="15"/>
  <c r="T3743" i="15" s="1"/>
  <c r="P3744" i="15"/>
  <c r="T3744" i="15" s="1"/>
  <c r="P3745" i="15"/>
  <c r="P3746" i="15"/>
  <c r="P3747" i="15"/>
  <c r="P3711" i="15"/>
  <c r="P3712" i="15"/>
  <c r="P3713" i="15"/>
  <c r="S3713" i="15" s="1"/>
  <c r="P3714" i="15"/>
  <c r="S3714" i="15" s="1"/>
  <c r="P3715" i="15"/>
  <c r="S3715" i="15" s="1"/>
  <c r="P3716" i="15"/>
  <c r="P3699" i="15"/>
  <c r="P3700" i="15"/>
  <c r="P3701" i="15"/>
  <c r="P3702" i="15"/>
  <c r="P3703" i="15"/>
  <c r="S3703" i="15" s="1"/>
  <c r="P3704" i="15"/>
  <c r="S3704" i="15" s="1"/>
  <c r="P3705" i="15"/>
  <c r="S3705" i="15" s="1"/>
  <c r="P3630" i="15"/>
  <c r="P3631" i="15"/>
  <c r="P3632" i="15"/>
  <c r="P3633" i="15"/>
  <c r="P3634" i="15"/>
  <c r="P3635" i="15"/>
  <c r="S3635" i="15" s="1"/>
  <c r="P3585" i="15"/>
  <c r="T3585" i="15" s="1"/>
  <c r="P3181" i="15"/>
  <c r="T3181" i="15" s="1"/>
  <c r="P4951" i="15"/>
  <c r="P5099" i="15"/>
  <c r="P956" i="15"/>
  <c r="P3586" i="15"/>
  <c r="T3586" i="15" s="1"/>
  <c r="P3587" i="15"/>
  <c r="P3588" i="15"/>
  <c r="T3588" i="15" s="1"/>
  <c r="P3589" i="15"/>
  <c r="T3589" i="15" s="1"/>
  <c r="P3590" i="15"/>
  <c r="S3590" i="15" s="1"/>
  <c r="P3591" i="15"/>
  <c r="P3533" i="15"/>
  <c r="P3534" i="15"/>
  <c r="P3535" i="15"/>
  <c r="P3536" i="15"/>
  <c r="P3537" i="15"/>
  <c r="S3537" i="15" s="1"/>
  <c r="P3538" i="15"/>
  <c r="S3538" i="15" s="1"/>
  <c r="P3461" i="15"/>
  <c r="T3461" i="15" s="1"/>
  <c r="P3490" i="15"/>
  <c r="P3508" i="15"/>
  <c r="P3550" i="15"/>
  <c r="P3558" i="15"/>
  <c r="P3596" i="15"/>
  <c r="P3607" i="15"/>
  <c r="T3607" i="15" s="1"/>
  <c r="P3462" i="15"/>
  <c r="T3462" i="15" s="1"/>
  <c r="P3463" i="15"/>
  <c r="T3463" i="15" s="1"/>
  <c r="P3464" i="15"/>
  <c r="P3465" i="15"/>
  <c r="P3466" i="15"/>
  <c r="P3467" i="15"/>
  <c r="P3449" i="15"/>
  <c r="P3476" i="15"/>
  <c r="T3476" i="15" s="1"/>
  <c r="P3450" i="15"/>
  <c r="T3450" i="15" s="1"/>
  <c r="P3451" i="15"/>
  <c r="T3451" i="15" s="1"/>
  <c r="P3452" i="15"/>
  <c r="P3453" i="15"/>
  <c r="P3454" i="15"/>
  <c r="P3455" i="15"/>
  <c r="P3410" i="15"/>
  <c r="P3411" i="15"/>
  <c r="T3411" i="15" s="1"/>
  <c r="P3412" i="15"/>
  <c r="S3412" i="15" s="1"/>
  <c r="P3413" i="15"/>
  <c r="S3413" i="15" s="1"/>
  <c r="P3414" i="15"/>
  <c r="P3415" i="15"/>
  <c r="P3601" i="15"/>
  <c r="P3717" i="15"/>
  <c r="P3362" i="15"/>
  <c r="P3363" i="15"/>
  <c r="T3363" i="15" s="1"/>
  <c r="P3364" i="15"/>
  <c r="T3364" i="15" s="1"/>
  <c r="P3365" i="15"/>
  <c r="S3365" i="15" s="1"/>
  <c r="P3366" i="15"/>
  <c r="P3367" i="15"/>
  <c r="P3322" i="15"/>
  <c r="P3323" i="15"/>
  <c r="P3324" i="15"/>
  <c r="P3325" i="15"/>
  <c r="S3325" i="15" s="1"/>
  <c r="P3326" i="15"/>
  <c r="S3326" i="15" s="1"/>
  <c r="P3327" i="15"/>
  <c r="S3327" i="15" s="1"/>
  <c r="P3282" i="15"/>
  <c r="P4477" i="15"/>
  <c r="P4624" i="15"/>
  <c r="P1586" i="15"/>
  <c r="P1788" i="15"/>
  <c r="P1799" i="15"/>
  <c r="T1799" i="15" s="1"/>
  <c r="P2223" i="15"/>
  <c r="T2223" i="15" s="1"/>
  <c r="P3283" i="15"/>
  <c r="T3283" i="15" s="1"/>
  <c r="P3284" i="15"/>
  <c r="P3285" i="15"/>
  <c r="P3286" i="15"/>
  <c r="P3287" i="15"/>
  <c r="P3288" i="15"/>
  <c r="P3421" i="15"/>
  <c r="T3421" i="15" s="1"/>
  <c r="P3433" i="15"/>
  <c r="T3433" i="15" s="1"/>
  <c r="P3255" i="15"/>
  <c r="T3255" i="15" s="1"/>
  <c r="P3256" i="15"/>
  <c r="P3257" i="15"/>
  <c r="P3258" i="15"/>
  <c r="P3259" i="15"/>
  <c r="P3260" i="15"/>
  <c r="P3199" i="15"/>
  <c r="T3199" i="15" s="1"/>
  <c r="P3335" i="15"/>
  <c r="T3335" i="15" s="1"/>
  <c r="P3200" i="15"/>
  <c r="T3200" i="15" s="1"/>
  <c r="P3201" i="15"/>
  <c r="P3202" i="15"/>
  <c r="P3203" i="15"/>
  <c r="P3204" i="15"/>
  <c r="P3205" i="15"/>
  <c r="P3182" i="15"/>
  <c r="T3182" i="15" s="1"/>
  <c r="P3183" i="15"/>
  <c r="T3183" i="15" s="1"/>
  <c r="P3184" i="15"/>
  <c r="T3184" i="15" s="1"/>
  <c r="P3185" i="15"/>
  <c r="P3186" i="15"/>
  <c r="P3187" i="15"/>
  <c r="P3174" i="15"/>
  <c r="P3612" i="15"/>
  <c r="P3623" i="15"/>
  <c r="T3623" i="15" s="1"/>
  <c r="P3651" i="15"/>
  <c r="T3651" i="15" s="1"/>
  <c r="P3662" i="15"/>
  <c r="T3662" i="15" s="1"/>
  <c r="P3175" i="15"/>
  <c r="P3176" i="15"/>
  <c r="P3177" i="15"/>
  <c r="P3178" i="15"/>
  <c r="S3178" i="15" s="1"/>
  <c r="P3179" i="15"/>
  <c r="P3180" i="15"/>
  <c r="S3180" i="15" s="1"/>
  <c r="P3137" i="15"/>
  <c r="T3137" i="15" s="1"/>
  <c r="P3138" i="15"/>
  <c r="T3138" i="15" s="1"/>
  <c r="P3139" i="15"/>
  <c r="P3140" i="15"/>
  <c r="P3141" i="15"/>
  <c r="P3142" i="15"/>
  <c r="P3143" i="15"/>
  <c r="P3753" i="15"/>
  <c r="T3753" i="15" s="1"/>
  <c r="P1240" i="15"/>
  <c r="T1240" i="15" s="1"/>
  <c r="P2272" i="15"/>
  <c r="T2272" i="15" s="1"/>
  <c r="P2353" i="15"/>
  <c r="P3125" i="15"/>
  <c r="P3126" i="15"/>
  <c r="P3127" i="15"/>
  <c r="P3128" i="15"/>
  <c r="P3129" i="15"/>
  <c r="S3129" i="15" s="1"/>
  <c r="P3130" i="15"/>
  <c r="S3130" i="15" s="1"/>
  <c r="P3103" i="15"/>
  <c r="T3103" i="15" s="1"/>
  <c r="P3234" i="15"/>
  <c r="P3092" i="15"/>
  <c r="P3093" i="15"/>
  <c r="P3094" i="15"/>
  <c r="P3095" i="15"/>
  <c r="P3096" i="15"/>
  <c r="S3096" i="15" s="1"/>
  <c r="P3097" i="15"/>
  <c r="S3097" i="15" s="1"/>
  <c r="P3084" i="15"/>
  <c r="T3084" i="15" s="1"/>
  <c r="P1143" i="15"/>
  <c r="P414" i="15"/>
  <c r="P2261" i="15"/>
  <c r="P2750" i="15"/>
  <c r="P3682" i="15"/>
  <c r="P3329" i="15"/>
  <c r="T3329" i="15" s="1"/>
  <c r="P3085" i="15"/>
  <c r="T3085" i="15" s="1"/>
  <c r="P3086" i="15"/>
  <c r="T3086" i="15" s="1"/>
  <c r="P3087" i="15"/>
  <c r="P3088" i="15"/>
  <c r="P3089" i="15"/>
  <c r="P3090" i="15"/>
  <c r="S3090" i="15" s="1"/>
  <c r="P3068" i="15"/>
  <c r="T3068" i="15" s="1"/>
  <c r="P3069" i="15"/>
  <c r="S3069" i="15" s="1"/>
  <c r="P3070" i="15"/>
  <c r="S3070" i="15" s="1"/>
  <c r="P3071" i="15"/>
  <c r="S3071" i="15" s="1"/>
  <c r="P3072" i="15"/>
  <c r="P3073" i="15"/>
  <c r="P3027" i="15"/>
  <c r="P3028" i="15"/>
  <c r="P3029" i="15"/>
  <c r="P3030" i="15"/>
  <c r="P3031" i="15"/>
  <c r="S3031" i="15" s="1"/>
  <c r="P3032" i="15"/>
  <c r="S3032" i="15" s="1"/>
  <c r="P2986" i="15"/>
  <c r="P4120" i="15"/>
  <c r="P1150" i="15"/>
  <c r="P2832" i="15"/>
  <c r="T2832" i="15" s="1"/>
  <c r="P2987" i="15"/>
  <c r="P2988" i="15"/>
  <c r="T2988" i="15" s="1"/>
  <c r="P2989" i="15"/>
  <c r="S2989" i="15" s="1"/>
  <c r="P2990" i="15"/>
  <c r="S2990" i="15" s="1"/>
  <c r="P2991" i="15"/>
  <c r="P2992" i="15"/>
  <c r="P2954" i="15"/>
  <c r="P4691" i="15"/>
  <c r="P4906" i="15"/>
  <c r="P2955" i="15"/>
  <c r="S2955" i="15" s="1"/>
  <c r="P2956" i="15"/>
  <c r="S2956" i="15" s="1"/>
  <c r="P2957" i="15"/>
  <c r="S2957" i="15" s="1"/>
  <c r="P2958" i="15"/>
  <c r="P2959" i="15"/>
  <c r="P2960" i="15"/>
  <c r="P2907" i="15"/>
  <c r="P3164" i="15"/>
  <c r="P2908" i="15"/>
  <c r="T2908" i="15" s="1"/>
  <c r="P2909" i="15"/>
  <c r="T2909" i="15" s="1"/>
  <c r="P2910" i="15"/>
  <c r="S2910" i="15" s="1"/>
  <c r="P2911" i="15"/>
  <c r="P2912" i="15"/>
  <c r="P2913" i="15"/>
  <c r="P2895" i="15"/>
  <c r="P2896" i="15"/>
  <c r="P2897" i="15"/>
  <c r="P2898" i="15"/>
  <c r="S2898" i="15" s="1"/>
  <c r="P2899" i="15"/>
  <c r="S2899" i="15" s="1"/>
  <c r="P2900" i="15"/>
  <c r="P2788" i="15"/>
  <c r="P3313" i="15"/>
  <c r="P3318" i="15"/>
  <c r="P2789" i="15"/>
  <c r="P2790" i="15"/>
  <c r="S2790" i="15" s="1"/>
  <c r="P2791" i="15"/>
  <c r="S2791" i="15" s="1"/>
  <c r="P2792" i="15"/>
  <c r="S2792" i="15" s="1"/>
  <c r="P2793" i="15"/>
  <c r="P2794" i="15"/>
  <c r="P2696" i="15"/>
  <c r="P2697" i="15"/>
  <c r="P2698" i="15"/>
  <c r="P2699" i="15"/>
  <c r="S2699" i="15" s="1"/>
  <c r="P2700" i="15"/>
  <c r="S2700" i="15" s="1"/>
  <c r="P2701" i="15"/>
  <c r="S2701" i="15" s="1"/>
  <c r="P2601" i="15"/>
  <c r="P2602" i="15"/>
  <c r="P2603" i="15"/>
  <c r="P2604" i="15"/>
  <c r="P2605" i="15"/>
  <c r="P2606" i="15"/>
  <c r="S2606" i="15" s="1"/>
  <c r="P2607" i="15"/>
  <c r="S2607" i="15" s="1"/>
  <c r="P2594" i="15"/>
  <c r="T2594" i="15" s="1"/>
  <c r="P2595" i="15"/>
  <c r="P2596" i="15"/>
  <c r="P2597" i="15"/>
  <c r="P2598" i="15"/>
  <c r="P2599" i="15"/>
  <c r="P2600" i="15"/>
  <c r="S2600" i="15" s="1"/>
  <c r="P2588" i="15"/>
  <c r="T2588" i="15" s="1"/>
  <c r="P2589" i="15"/>
  <c r="T2589" i="15" s="1"/>
  <c r="P2590" i="15"/>
  <c r="P2591" i="15"/>
  <c r="P2592" i="15"/>
  <c r="P2593" i="15"/>
  <c r="S2593" i="15" s="1"/>
  <c r="P2551" i="15"/>
  <c r="P2552" i="15"/>
  <c r="T2552" i="15" s="1"/>
  <c r="P2553" i="15"/>
  <c r="S2553" i="15" s="1"/>
  <c r="P2554" i="15"/>
  <c r="S2554" i="15" s="1"/>
  <c r="P2555" i="15"/>
  <c r="P2556" i="15"/>
  <c r="P2538" i="15"/>
  <c r="P2539" i="15"/>
  <c r="P2540" i="15"/>
  <c r="P2541" i="15"/>
  <c r="S2541" i="15" s="1"/>
  <c r="P2542" i="15"/>
  <c r="S2542" i="15" s="1"/>
  <c r="P2543" i="15"/>
  <c r="S2543" i="15" s="1"/>
  <c r="P2519" i="15"/>
  <c r="P2520" i="15"/>
  <c r="P2521" i="15"/>
  <c r="P2522" i="15"/>
  <c r="S2522" i="15" s="1"/>
  <c r="P2523" i="15"/>
  <c r="P2524" i="15"/>
  <c r="S2524" i="15" s="1"/>
  <c r="P2489" i="15"/>
  <c r="T2489" i="15" s="1"/>
  <c r="P2490" i="15"/>
  <c r="T2490" i="15" s="1"/>
  <c r="P2491" i="15"/>
  <c r="P2492" i="15"/>
  <c r="P2493" i="15"/>
  <c r="P2494" i="15"/>
  <c r="P2340" i="15"/>
  <c r="P2652" i="15"/>
  <c r="T2652" i="15" s="1"/>
  <c r="P2662" i="15"/>
  <c r="T2662" i="15" s="1"/>
  <c r="P2685" i="15"/>
  <c r="T2685" i="15" s="1"/>
  <c r="P2708" i="15"/>
  <c r="P2713" i="15"/>
  <c r="P2719" i="15"/>
  <c r="P2341" i="15"/>
  <c r="P2342" i="15"/>
  <c r="P2343" i="15"/>
  <c r="P2344" i="15"/>
  <c r="S2344" i="15" s="1"/>
  <c r="P2345" i="15"/>
  <c r="S2345" i="15" s="1"/>
  <c r="P2346" i="15"/>
  <c r="P907" i="15"/>
  <c r="P912" i="15"/>
  <c r="P2901" i="15"/>
  <c r="T2901" i="15" s="1"/>
  <c r="P2325" i="15"/>
  <c r="P2326" i="15"/>
  <c r="P2327" i="15"/>
  <c r="S2327" i="15" s="1"/>
  <c r="P2328" i="15"/>
  <c r="S2328" i="15" s="1"/>
  <c r="P2329" i="15"/>
  <c r="P2330" i="15"/>
  <c r="P2278" i="15"/>
  <c r="P2279" i="15"/>
  <c r="P2280" i="15"/>
  <c r="P2281" i="15"/>
  <c r="P2282" i="15"/>
  <c r="S2282" i="15" s="1"/>
  <c r="P2283" i="15"/>
  <c r="S2283" i="15" s="1"/>
  <c r="P2211" i="15"/>
  <c r="P2212" i="15"/>
  <c r="P2213" i="15"/>
  <c r="P2214" i="15"/>
  <c r="P2215" i="15"/>
  <c r="P2216" i="15"/>
  <c r="P2217" i="15"/>
  <c r="S2217" i="15" s="1"/>
  <c r="P2166" i="15"/>
  <c r="T2166" i="15" s="1"/>
  <c r="P2859" i="15"/>
  <c r="P2167" i="15"/>
  <c r="P2168" i="15"/>
  <c r="P2169" i="15"/>
  <c r="P2170" i="15"/>
  <c r="P2171" i="15"/>
  <c r="P2172" i="15"/>
  <c r="S2172" i="15" s="1"/>
  <c r="P2159" i="15"/>
  <c r="T2159" i="15" s="1"/>
  <c r="P2266" i="15"/>
  <c r="P2433" i="15"/>
  <c r="P2451" i="15"/>
  <c r="P2160" i="15"/>
  <c r="P2161" i="15"/>
  <c r="P2162" i="15"/>
  <c r="P2163" i="15"/>
  <c r="S2163" i="15" s="1"/>
  <c r="P2164" i="15"/>
  <c r="S2164" i="15" s="1"/>
  <c r="P2165" i="15"/>
  <c r="P2173" i="15"/>
  <c r="P2190" i="15"/>
  <c r="P2245" i="15"/>
  <c r="P2071" i="15"/>
  <c r="P2072" i="15"/>
  <c r="P2073" i="15"/>
  <c r="S2073" i="15" s="1"/>
  <c r="P2074" i="15"/>
  <c r="S2074" i="15" s="1"/>
  <c r="P2075" i="15"/>
  <c r="P2076" i="15"/>
  <c r="P526" i="15"/>
  <c r="P2058" i="15"/>
  <c r="P2059" i="15"/>
  <c r="P2060" i="15"/>
  <c r="P2061" i="15"/>
  <c r="S2061" i="15" s="1"/>
  <c r="P2062" i="15"/>
  <c r="S2062" i="15" s="1"/>
  <c r="P2063" i="15"/>
  <c r="P2029" i="15"/>
  <c r="P2088" i="15"/>
  <c r="P2104" i="15"/>
  <c r="P2030" i="15"/>
  <c r="P2031" i="15"/>
  <c r="P2032" i="15"/>
  <c r="S2032" i="15" s="1"/>
  <c r="P2033" i="15"/>
  <c r="S2033" i="15" s="1"/>
  <c r="P2034" i="15"/>
  <c r="P2035" i="15"/>
  <c r="P2017" i="15"/>
  <c r="P2018" i="15"/>
  <c r="P2019" i="15"/>
  <c r="P2020" i="15"/>
  <c r="P2021" i="15"/>
  <c r="S2021" i="15" s="1"/>
  <c r="P2022" i="15"/>
  <c r="S2022" i="15" s="1"/>
  <c r="P1963" i="15"/>
  <c r="P1964" i="15"/>
  <c r="P1965" i="15"/>
  <c r="P1966" i="15"/>
  <c r="P1967" i="15"/>
  <c r="P1968" i="15"/>
  <c r="P1895" i="15"/>
  <c r="T1895" i="15" s="1"/>
  <c r="P1896" i="15"/>
  <c r="S1896" i="15" s="1"/>
  <c r="P1897" i="15"/>
  <c r="P1898" i="15"/>
  <c r="P1899" i="15"/>
  <c r="P1900" i="15"/>
  <c r="P1863" i="15"/>
  <c r="P2093" i="15"/>
  <c r="P2115" i="15"/>
  <c r="T2115" i="15" s="1"/>
  <c r="P2141" i="15"/>
  <c r="T2141" i="15" s="1"/>
  <c r="P2184" i="15"/>
  <c r="P2239" i="15"/>
  <c r="P1864" i="15"/>
  <c r="P1865" i="15"/>
  <c r="P1866" i="15"/>
  <c r="P1867" i="15"/>
  <c r="P1868" i="15"/>
  <c r="S1868" i="15" s="1"/>
  <c r="P1869" i="15"/>
  <c r="S1869" i="15" s="1"/>
  <c r="P1835" i="15"/>
  <c r="P1836" i="15"/>
  <c r="P1837" i="15"/>
  <c r="P1838" i="15"/>
  <c r="P1839" i="15"/>
  <c r="P1840" i="15"/>
  <c r="P1841" i="15"/>
  <c r="S1841" i="15" s="1"/>
  <c r="P1700" i="15"/>
  <c r="T1700" i="15" s="1"/>
  <c r="P1701" i="15"/>
  <c r="P1702" i="15"/>
  <c r="P1703" i="15"/>
  <c r="P1704" i="15"/>
  <c r="P1705" i="15"/>
  <c r="P1706" i="15"/>
  <c r="P1666" i="15"/>
  <c r="T1666" i="15" s="1"/>
  <c r="P2372" i="15"/>
  <c r="T2372" i="15" s="1"/>
  <c r="P3381" i="15"/>
  <c r="P1667" i="15"/>
  <c r="P1668" i="15"/>
  <c r="P1669" i="15"/>
  <c r="P1670" i="15"/>
  <c r="P1671" i="15"/>
  <c r="P1672" i="15"/>
  <c r="S1672" i="15" s="1"/>
  <c r="P1555" i="15"/>
  <c r="T1555" i="15" s="1"/>
  <c r="P1578" i="15"/>
  <c r="P1556" i="15"/>
  <c r="P1557" i="15"/>
  <c r="P1558" i="15"/>
  <c r="P1559" i="15"/>
  <c r="P1560" i="15"/>
  <c r="P1561" i="15"/>
  <c r="S1561" i="15" s="1"/>
  <c r="P1593" i="15"/>
  <c r="T1593" i="15" s="1"/>
  <c r="P1609" i="15"/>
  <c r="P1707" i="15"/>
  <c r="P1491" i="15"/>
  <c r="P1492" i="15"/>
  <c r="P1493" i="15"/>
  <c r="P1494" i="15"/>
  <c r="P1495" i="15"/>
  <c r="S1495" i="15" s="1"/>
  <c r="P1496" i="15"/>
  <c r="S1496" i="15" s="1"/>
  <c r="P1478" i="15"/>
  <c r="P1516" i="15"/>
  <c r="P1621" i="15"/>
  <c r="P2023" i="15"/>
  <c r="P1479" i="15"/>
  <c r="P1480" i="15"/>
  <c r="P1481" i="15"/>
  <c r="S1481" i="15" s="1"/>
  <c r="P1482" i="15"/>
  <c r="S1482" i="15" s="1"/>
  <c r="P1483" i="15"/>
  <c r="P1484" i="15"/>
  <c r="P1401" i="15"/>
  <c r="P1473" i="15"/>
  <c r="P1402" i="15"/>
  <c r="P1403" i="15"/>
  <c r="P1404" i="15"/>
  <c r="S1404" i="15" s="1"/>
  <c r="P1405" i="15"/>
  <c r="S1405" i="15" s="1"/>
  <c r="P1406" i="15"/>
  <c r="P1407" i="15"/>
  <c r="P1335" i="15"/>
  <c r="P45" i="15"/>
  <c r="P1259" i="15"/>
  <c r="P1336" i="15"/>
  <c r="P1337" i="15"/>
  <c r="S1337" i="15" s="1"/>
  <c r="P1338" i="15"/>
  <c r="S1338" i="15" s="1"/>
  <c r="P1339" i="15"/>
  <c r="P1340" i="15"/>
  <c r="P1341" i="15"/>
  <c r="P1207" i="15"/>
  <c r="P1265" i="15"/>
  <c r="P1323" i="15"/>
  <c r="P1348" i="15"/>
  <c r="T1348" i="15" s="1"/>
  <c r="P1353" i="15"/>
  <c r="T1353" i="15" s="1"/>
  <c r="P1358" i="15"/>
  <c r="P1615" i="15"/>
  <c r="P1208" i="15"/>
  <c r="P1209" i="15"/>
  <c r="P1210" i="15"/>
  <c r="P1211" i="15"/>
  <c r="P1212" i="15"/>
  <c r="S1212" i="15" s="1"/>
  <c r="P1213" i="15"/>
  <c r="T1213" i="15" s="1"/>
  <c r="P1178" i="15"/>
  <c r="P1191" i="15"/>
  <c r="P1196" i="15"/>
  <c r="P1225" i="15"/>
  <c r="P1234" i="15"/>
  <c r="P1255" i="15"/>
  <c r="P1286" i="15"/>
  <c r="T1286" i="15" s="1"/>
  <c r="P1179" i="15"/>
  <c r="T1179" i="15" s="1"/>
  <c r="P1180" i="15"/>
  <c r="P1181" i="15"/>
  <c r="P1182" i="15"/>
  <c r="P1183" i="15"/>
  <c r="P1184" i="15"/>
  <c r="P1099" i="15"/>
  <c r="P1100" i="15"/>
  <c r="T1100" i="15" s="1"/>
  <c r="P1101" i="15"/>
  <c r="T1101" i="15" s="1"/>
  <c r="P1102" i="15"/>
  <c r="P1103" i="15"/>
  <c r="P1104" i="15"/>
  <c r="P1105" i="15"/>
  <c r="P1073" i="15"/>
  <c r="P1094" i="15"/>
  <c r="P1106" i="15"/>
  <c r="T1106" i="15" s="1"/>
  <c r="P1173" i="15"/>
  <c r="T1173" i="15" s="1"/>
  <c r="P1296" i="15"/>
  <c r="P2234" i="15"/>
  <c r="P1074" i="15"/>
  <c r="P1075" i="15"/>
  <c r="P1076" i="15"/>
  <c r="P1077" i="15"/>
  <c r="P1078" i="15"/>
  <c r="S1078" i="15" s="1"/>
  <c r="P1079" i="15"/>
  <c r="S1079" i="15" s="1"/>
  <c r="P1080" i="15"/>
  <c r="P1081" i="15"/>
  <c r="P5110" i="15"/>
  <c r="P5123" i="15"/>
  <c r="P5107" i="15"/>
  <c r="P308" i="15"/>
  <c r="P744" i="15"/>
  <c r="T744" i="15" s="1"/>
  <c r="P748" i="15"/>
  <c r="T748" i="15" s="1"/>
  <c r="P5111" i="15"/>
  <c r="P5112" i="15"/>
  <c r="P5113" i="15"/>
  <c r="P5114" i="15"/>
  <c r="P5115" i="15"/>
  <c r="P5100" i="15"/>
  <c r="S5100" i="15" s="1"/>
  <c r="P5101" i="15"/>
  <c r="S5101" i="15" s="1"/>
  <c r="P5102" i="15"/>
  <c r="S5102" i="15" s="1"/>
  <c r="P5103" i="15"/>
  <c r="P5104" i="15"/>
  <c r="P5090" i="15"/>
  <c r="P5091" i="15"/>
  <c r="P5092" i="15"/>
  <c r="P5093" i="15"/>
  <c r="S5093" i="15" s="1"/>
  <c r="P5094" i="15"/>
  <c r="S5094" i="15" s="1"/>
  <c r="P5056" i="15"/>
  <c r="T5056" i="15" s="1"/>
  <c r="P848" i="15"/>
  <c r="P201" i="15"/>
  <c r="P40" i="15"/>
  <c r="P85" i="15"/>
  <c r="P101" i="15"/>
  <c r="P5057" i="15"/>
  <c r="S5057" i="15" s="1"/>
  <c r="P5058" i="15"/>
  <c r="S5058" i="15" s="1"/>
  <c r="P5059" i="15"/>
  <c r="S5059" i="15" s="1"/>
  <c r="P5060" i="15"/>
  <c r="P5061" i="15"/>
  <c r="P5037" i="15"/>
  <c r="P5038" i="15"/>
  <c r="P5039" i="15"/>
  <c r="P5040" i="15"/>
  <c r="S5040" i="15" s="1"/>
  <c r="P5041" i="15"/>
  <c r="S5041" i="15" s="1"/>
  <c r="P5031" i="15"/>
  <c r="T5031" i="15" s="1"/>
  <c r="P5032" i="15"/>
  <c r="P5033" i="15"/>
  <c r="P5034" i="15"/>
  <c r="P5035" i="15"/>
  <c r="P836" i="15"/>
  <c r="P5025" i="15"/>
  <c r="T5025" i="15" s="1"/>
  <c r="P5026" i="15"/>
  <c r="T5026" i="15" s="1"/>
  <c r="P5027" i="15"/>
  <c r="T5027" i="15" s="1"/>
  <c r="P5028" i="15"/>
  <c r="P5029" i="15"/>
  <c r="P5014" i="15"/>
  <c r="P5015" i="15"/>
  <c r="P5016" i="15"/>
  <c r="P5017" i="15"/>
  <c r="S5017" i="15" s="1"/>
  <c r="P5018" i="15"/>
  <c r="S5018" i="15" s="1"/>
  <c r="P5095" i="15"/>
  <c r="T5095" i="15" s="1"/>
  <c r="P423" i="15"/>
  <c r="P444" i="15"/>
  <c r="P5004" i="15"/>
  <c r="P5005" i="15"/>
  <c r="P5006" i="15"/>
  <c r="P5007" i="15"/>
  <c r="S5007" i="15" s="1"/>
  <c r="P5008" i="15"/>
  <c r="S5008" i="15" s="1"/>
  <c r="P4991" i="15"/>
  <c r="T4991" i="15" s="1"/>
  <c r="P4992" i="15"/>
  <c r="P4993" i="15"/>
  <c r="P4994" i="15"/>
  <c r="P4995" i="15"/>
  <c r="P4974" i="15"/>
  <c r="P4483" i="15"/>
  <c r="P2756" i="15"/>
  <c r="S2756" i="15" s="1"/>
  <c r="P2773" i="15"/>
  <c r="T2773" i="15" s="1"/>
  <c r="P2744" i="15"/>
  <c r="P3148" i="15"/>
  <c r="P4975" i="15"/>
  <c r="P4976" i="15"/>
  <c r="P4977" i="15"/>
  <c r="P4978" i="15"/>
  <c r="S4978" i="15" s="1"/>
  <c r="P4979" i="15"/>
  <c r="S4979" i="15" s="1"/>
  <c r="P4957" i="15"/>
  <c r="T4957" i="15" s="1"/>
  <c r="P4958" i="15"/>
  <c r="P4959" i="15"/>
  <c r="P4960" i="15"/>
  <c r="P4961" i="15"/>
  <c r="P4937" i="15"/>
  <c r="P4938" i="15"/>
  <c r="T4938" i="15" s="1"/>
  <c r="P4939" i="15"/>
  <c r="S4939" i="15" s="1"/>
  <c r="P4940" i="15"/>
  <c r="S4940" i="15" s="1"/>
  <c r="P4941" i="15"/>
  <c r="P4900" i="15"/>
  <c r="P1924" i="15"/>
  <c r="P4901" i="15"/>
  <c r="T4901" i="15" s="1"/>
  <c r="P4902" i="15"/>
  <c r="P4903" i="15"/>
  <c r="S4903" i="15" s="1"/>
  <c r="P4904" i="15"/>
  <c r="S4904" i="15" s="1"/>
  <c r="P4905" i="15"/>
  <c r="S4905" i="15" s="1"/>
  <c r="P4858" i="15"/>
  <c r="P5126" i="15"/>
  <c r="P4859" i="15"/>
  <c r="P4860" i="15"/>
  <c r="P4861" i="15"/>
  <c r="P4862" i="15"/>
  <c r="S4862" i="15" s="1"/>
  <c r="P4863" i="15"/>
  <c r="S4863" i="15" s="1"/>
  <c r="P4853" i="15"/>
  <c r="T4853" i="15" s="1"/>
  <c r="P4854" i="15"/>
  <c r="P4855" i="15"/>
  <c r="P4856" i="15"/>
  <c r="P4857" i="15"/>
  <c r="P4828" i="15"/>
  <c r="P4829" i="15"/>
  <c r="P4830" i="15"/>
  <c r="S4830" i="15" s="1"/>
  <c r="P4831" i="15"/>
  <c r="S4831" i="15" s="1"/>
  <c r="P4832" i="15"/>
  <c r="P4816" i="15"/>
  <c r="P4817" i="15"/>
  <c r="P4818" i="15"/>
  <c r="P4819" i="15"/>
  <c r="P4820" i="15"/>
  <c r="S4820" i="15" s="1"/>
  <c r="P4821" i="15"/>
  <c r="S4821" i="15" s="1"/>
  <c r="P4801" i="15"/>
  <c r="T4801" i="15" s="1"/>
  <c r="P4802" i="15"/>
  <c r="P4803" i="15"/>
  <c r="P4804" i="15"/>
  <c r="P4805" i="15"/>
  <c r="P4769" i="15"/>
  <c r="P4770" i="15"/>
  <c r="T4770" i="15" s="1"/>
  <c r="P4771" i="15"/>
  <c r="T4771" i="15" s="1"/>
  <c r="P4772" i="15"/>
  <c r="S4772" i="15" s="1"/>
  <c r="P4773" i="15"/>
  <c r="P4774" i="15"/>
  <c r="P4753" i="15"/>
  <c r="P4759" i="15"/>
  <c r="P4764" i="15"/>
  <c r="P4779" i="15"/>
  <c r="T4779" i="15" s="1"/>
  <c r="P3904" i="15"/>
  <c r="T3904" i="15" s="1"/>
  <c r="P4754" i="15"/>
  <c r="T4754" i="15" s="1"/>
  <c r="P4755" i="15"/>
  <c r="P4756" i="15"/>
  <c r="P4757" i="15"/>
  <c r="P4758" i="15"/>
  <c r="P4747" i="15"/>
  <c r="P4748" i="15"/>
  <c r="T4748" i="15" s="1"/>
  <c r="P4749" i="15"/>
  <c r="T4749" i="15" s="1"/>
  <c r="P4750" i="15"/>
  <c r="S4750" i="15" s="1"/>
  <c r="P4751" i="15"/>
  <c r="P4752" i="15"/>
  <c r="P4722" i="15"/>
  <c r="P4732" i="15"/>
  <c r="P4723" i="15"/>
  <c r="P4724" i="15"/>
  <c r="S4724" i="15" s="1"/>
  <c r="P4725" i="15"/>
  <c r="S4725" i="15" s="1"/>
  <c r="P4726" i="15"/>
  <c r="S4726" i="15" s="1"/>
  <c r="P4727" i="15"/>
  <c r="P4717" i="15"/>
  <c r="P4718" i="15"/>
  <c r="P4719" i="15"/>
  <c r="P4720" i="15"/>
  <c r="P4721" i="15"/>
  <c r="S4721" i="15" s="1"/>
  <c r="P4697" i="15"/>
  <c r="T4697" i="15" s="1"/>
  <c r="P4698" i="15"/>
  <c r="T4698" i="15" s="1"/>
  <c r="P4699" i="15"/>
  <c r="P4700" i="15"/>
  <c r="P4701" i="15"/>
  <c r="P4686" i="15"/>
  <c r="T4686" i="15" s="1"/>
  <c r="P4658" i="15"/>
  <c r="P4659" i="15"/>
  <c r="T4659" i="15" s="1"/>
  <c r="P4660" i="15"/>
  <c r="T4660" i="15" s="1"/>
  <c r="P4661" i="15"/>
  <c r="S4661" i="15" s="1"/>
  <c r="P4662" i="15"/>
  <c r="P4728" i="15"/>
  <c r="P4864" i="15"/>
  <c r="P2690" i="15"/>
  <c r="T2690" i="15" s="1"/>
  <c r="P3244" i="15"/>
  <c r="P4646" i="15"/>
  <c r="T4646" i="15" s="1"/>
  <c r="P4647" i="15"/>
  <c r="T4647" i="15" s="1"/>
  <c r="P4648" i="15"/>
  <c r="T4648" i="15" s="1"/>
  <c r="P4649" i="15"/>
  <c r="P4650" i="15"/>
  <c r="P4640" i="15"/>
  <c r="P4641" i="15"/>
  <c r="P4642" i="15"/>
  <c r="S4642" i="15" s="1"/>
  <c r="P4643" i="15"/>
  <c r="S4643" i="15" s="1"/>
  <c r="P4644" i="15"/>
  <c r="S4644" i="15" s="1"/>
  <c r="P2290" i="15"/>
  <c r="T2290" i="15" s="1"/>
  <c r="P4625" i="15"/>
  <c r="P4626" i="15"/>
  <c r="P4627" i="15"/>
  <c r="P4628" i="15"/>
  <c r="P4629" i="15"/>
  <c r="P4742" i="15"/>
  <c r="T4742" i="15" s="1"/>
  <c r="P4619" i="15"/>
  <c r="T4619" i="15" s="1"/>
  <c r="P4620" i="15"/>
  <c r="T4620" i="15" s="1"/>
  <c r="P4621" i="15"/>
  <c r="P4622" i="15"/>
  <c r="P4623" i="15"/>
  <c r="P4613" i="15"/>
  <c r="P4614" i="15"/>
  <c r="T4614" i="15" s="1"/>
  <c r="P4615" i="15"/>
  <c r="P4616" i="15"/>
  <c r="S4616" i="15" s="1"/>
  <c r="P4617" i="15"/>
  <c r="S4617" i="15" s="1"/>
  <c r="P4607" i="15"/>
  <c r="P4608" i="15"/>
  <c r="P4609" i="15"/>
  <c r="P4610" i="15"/>
  <c r="S4610" i="15" s="1"/>
  <c r="P4611" i="15"/>
  <c r="P4602" i="15"/>
  <c r="T4602" i="15" s="1"/>
  <c r="P4603" i="15"/>
  <c r="T4603" i="15" s="1"/>
  <c r="P4604" i="15"/>
  <c r="S4604" i="15" s="1"/>
  <c r="P4605" i="15"/>
  <c r="P4567" i="15"/>
  <c r="P4568" i="15"/>
  <c r="P4569" i="15"/>
  <c r="S4569" i="15" s="1"/>
  <c r="P4570" i="15"/>
  <c r="S4570" i="15" s="1"/>
  <c r="P4571" i="15"/>
  <c r="S4571" i="15" s="1"/>
  <c r="P4539" i="15"/>
  <c r="T4539" i="15" s="1"/>
  <c r="P4540" i="15"/>
  <c r="T4540" i="15" s="1"/>
  <c r="P4541" i="15"/>
  <c r="P4542" i="15"/>
  <c r="P4543" i="15"/>
  <c r="P4533" i="15"/>
  <c r="P4534" i="15"/>
  <c r="P4535" i="15"/>
  <c r="S4535" i="15" s="1"/>
  <c r="P4536" i="15"/>
  <c r="S4536" i="15" s="1"/>
  <c r="P4537" i="15"/>
  <c r="S4537" i="15" s="1"/>
  <c r="P4520" i="15"/>
  <c r="P4521" i="15"/>
  <c r="P4522" i="15"/>
  <c r="P4523" i="15"/>
  <c r="P4524" i="15"/>
  <c r="P4478" i="15"/>
  <c r="T4478" i="15" s="1"/>
  <c r="P4479" i="15"/>
  <c r="S4479" i="15" s="1"/>
  <c r="P4480" i="15"/>
  <c r="S4480" i="15" s="1"/>
  <c r="P4481" i="15"/>
  <c r="P4482" i="15"/>
  <c r="P4465" i="15"/>
  <c r="P4466" i="15"/>
  <c r="P4467" i="15"/>
  <c r="P4468" i="15"/>
  <c r="S4468" i="15" s="1"/>
  <c r="P4911" i="15"/>
  <c r="T4911" i="15" s="1"/>
  <c r="P618" i="15"/>
  <c r="T618" i="15" s="1"/>
  <c r="P625" i="15"/>
  <c r="P630" i="15"/>
  <c r="P637" i="15"/>
  <c r="P4451" i="15"/>
  <c r="P4452" i="15"/>
  <c r="P4453" i="15"/>
  <c r="S4453" i="15" s="1"/>
  <c r="P4454" i="15"/>
  <c r="S4454" i="15" s="1"/>
  <c r="P4455" i="15"/>
  <c r="S4455" i="15" s="1"/>
  <c r="P4445" i="15"/>
  <c r="P4446" i="15"/>
  <c r="P4447" i="15"/>
  <c r="P4448" i="15"/>
  <c r="S4448" i="15" s="1"/>
  <c r="P4449" i="15"/>
  <c r="S4449" i="15" s="1"/>
  <c r="P4439" i="15"/>
  <c r="T4439" i="15" s="1"/>
  <c r="P4440" i="15"/>
  <c r="T4440" i="15" s="1"/>
  <c r="P4441" i="15"/>
  <c r="S4441" i="15" s="1"/>
  <c r="P4442" i="15"/>
  <c r="P4443" i="15"/>
  <c r="P4433" i="15"/>
  <c r="P4434" i="15"/>
  <c r="P4435" i="15"/>
  <c r="P4436" i="15"/>
  <c r="S4436" i="15" s="1"/>
  <c r="P4437" i="15"/>
  <c r="S4437" i="15" s="1"/>
  <c r="P4427" i="15"/>
  <c r="T4427" i="15" s="1"/>
  <c r="P4428" i="15"/>
  <c r="P4429" i="15"/>
  <c r="P4430" i="15"/>
  <c r="P4431" i="15"/>
  <c r="S4431" i="15" s="1"/>
  <c r="P4425" i="15"/>
  <c r="P4422" i="15"/>
  <c r="T4422" i="15" s="1"/>
  <c r="P4423" i="15"/>
  <c r="T4423" i="15" s="1"/>
  <c r="P4424" i="15"/>
  <c r="S4424" i="15" s="1"/>
  <c r="P4415" i="15"/>
  <c r="P4879" i="15"/>
  <c r="P4894" i="15"/>
  <c r="P4416" i="15"/>
  <c r="P4417" i="15"/>
  <c r="P4418" i="15"/>
  <c r="T4418" i="15" s="1"/>
  <c r="P4419" i="15"/>
  <c r="S4419" i="15" s="1"/>
  <c r="P4420" i="15"/>
  <c r="S4420" i="15" s="1"/>
  <c r="P4409" i="15"/>
  <c r="T4409" i="15" s="1"/>
  <c r="P4410" i="15"/>
  <c r="P4411" i="15"/>
  <c r="P4412" i="15"/>
  <c r="P4413" i="15"/>
  <c r="P4414" i="15"/>
  <c r="S4414" i="15" s="1"/>
  <c r="P4396" i="15"/>
  <c r="T4396" i="15" s="1"/>
  <c r="P4397" i="15"/>
  <c r="T4397" i="15" s="1"/>
  <c r="P4398" i="15"/>
  <c r="P4399" i="15"/>
  <c r="P4400" i="15"/>
  <c r="P4392" i="15"/>
  <c r="P4393" i="15"/>
  <c r="P4394" i="15"/>
  <c r="S4394" i="15" s="1"/>
  <c r="P4395" i="15"/>
  <c r="S4395" i="15" s="1"/>
  <c r="P4387" i="15"/>
  <c r="T4387" i="15" s="1"/>
  <c r="P4388" i="15"/>
  <c r="P4389" i="15"/>
  <c r="P4390" i="15"/>
  <c r="P4381" i="15"/>
  <c r="P4382" i="15"/>
  <c r="P4383" i="15"/>
  <c r="S4383" i="15" s="1"/>
  <c r="P4384" i="15"/>
  <c r="S4384" i="15" s="1"/>
  <c r="P4385" i="15"/>
  <c r="S4385" i="15" s="1"/>
  <c r="P4375" i="15"/>
  <c r="P4376" i="15"/>
  <c r="P4377" i="15"/>
  <c r="P4378" i="15"/>
  <c r="S4378" i="15" s="1"/>
  <c r="P4379" i="15"/>
  <c r="P4083" i="15"/>
  <c r="T4083" i="15" s="1"/>
  <c r="P1630" i="15"/>
  <c r="T1630" i="15" s="1"/>
  <c r="P4370" i="15"/>
  <c r="T4370" i="15" s="1"/>
  <c r="P4371" i="15"/>
  <c r="P4372" i="15"/>
  <c r="P4373" i="15"/>
  <c r="P4358" i="15"/>
  <c r="P4359" i="15"/>
  <c r="P4360" i="15"/>
  <c r="S4360" i="15" s="1"/>
  <c r="P4361" i="15"/>
  <c r="S4361" i="15" s="1"/>
  <c r="P4328" i="15"/>
  <c r="T4328" i="15" s="1"/>
  <c r="P3673" i="15"/>
  <c r="P2036" i="15"/>
  <c r="P4329" i="15"/>
  <c r="P4330" i="15"/>
  <c r="P4331" i="15"/>
  <c r="P4332" i="15"/>
  <c r="T4332" i="15" s="1"/>
  <c r="P4333" i="15"/>
  <c r="T4333" i="15" s="1"/>
  <c r="P4323" i="15"/>
  <c r="T4323" i="15" s="1"/>
  <c r="P2" i="15"/>
  <c r="P168" i="15"/>
  <c r="P174" i="15"/>
  <c r="P238" i="15"/>
  <c r="P4324" i="15"/>
  <c r="P4325" i="15"/>
  <c r="S4325" i="15" s="1"/>
  <c r="P4326" i="15"/>
  <c r="S4326" i="15" s="1"/>
  <c r="P4327" i="15"/>
  <c r="S4327" i="15" s="1"/>
  <c r="P4319" i="15"/>
  <c r="P4320" i="15"/>
  <c r="P4321" i="15"/>
  <c r="P4322" i="15"/>
  <c r="S4322" i="15" s="1"/>
  <c r="P4314" i="15"/>
  <c r="P4315" i="15"/>
  <c r="P4316" i="15"/>
  <c r="S4316" i="15" s="1"/>
  <c r="P4317" i="15"/>
  <c r="T4317" i="15" s="1"/>
  <c r="P4308" i="15"/>
  <c r="P4309" i="15"/>
  <c r="P4310" i="15"/>
  <c r="P4311" i="15"/>
  <c r="P4312" i="15"/>
  <c r="P4239" i="15"/>
  <c r="T4239" i="15" s="1"/>
  <c r="P4240" i="15"/>
  <c r="T4240" i="15" s="1"/>
  <c r="P4241" i="15"/>
  <c r="S4241" i="15" s="1"/>
  <c r="P4242" i="15"/>
  <c r="P4243" i="15"/>
  <c r="P4219" i="15"/>
  <c r="P4220" i="15"/>
  <c r="P4221" i="15"/>
  <c r="P4222" i="15"/>
  <c r="S4222" i="15" s="1"/>
  <c r="P4223" i="15"/>
  <c r="S4223" i="15" s="1"/>
  <c r="P4213" i="15"/>
  <c r="T4213" i="15" s="1"/>
  <c r="P4214" i="15"/>
  <c r="P4215" i="15"/>
  <c r="P4216" i="15"/>
  <c r="P4217" i="15"/>
  <c r="P4207" i="15"/>
  <c r="P4208" i="15"/>
  <c r="S4208" i="15" s="1"/>
  <c r="P4209" i="15"/>
  <c r="S4209" i="15" s="1"/>
  <c r="P4210" i="15"/>
  <c r="S4210" i="15" s="1"/>
  <c r="P4211" i="15"/>
  <c r="P4184" i="15"/>
  <c r="P4574" i="15"/>
  <c r="P98" i="15"/>
  <c r="P645" i="15"/>
  <c r="P1214" i="15"/>
  <c r="P1920" i="15"/>
  <c r="T1920" i="15" s="1"/>
  <c r="P4185" i="15"/>
  <c r="T4185" i="15" s="1"/>
  <c r="P4186" i="15"/>
  <c r="P4187" i="15"/>
  <c r="P4188" i="15"/>
  <c r="P4189" i="15"/>
  <c r="T4189" i="15" s="1"/>
  <c r="P4183" i="15"/>
  <c r="P4178" i="15"/>
  <c r="T4178" i="15" s="1"/>
  <c r="P4179" i="15"/>
  <c r="T4179" i="15" s="1"/>
  <c r="P4180" i="15"/>
  <c r="S4180" i="15" s="1"/>
  <c r="P4181" i="15"/>
  <c r="P4182" i="15"/>
  <c r="P4172" i="15"/>
  <c r="P4173" i="15"/>
  <c r="P4174" i="15"/>
  <c r="P4175" i="15"/>
  <c r="P4176" i="15"/>
  <c r="S4176" i="15" s="1"/>
  <c r="P4177" i="15"/>
  <c r="S4177" i="15" s="1"/>
  <c r="P4167" i="15"/>
  <c r="P4168" i="15"/>
  <c r="P4169" i="15"/>
  <c r="P4170" i="15"/>
  <c r="P4171" i="15"/>
  <c r="P4133" i="15"/>
  <c r="T4133" i="15" s="1"/>
  <c r="P4134" i="15"/>
  <c r="T4134" i="15" s="1"/>
  <c r="P4135" i="15"/>
  <c r="S4135" i="15" s="1"/>
  <c r="P4136" i="15"/>
  <c r="P4137" i="15"/>
  <c r="P4127" i="15"/>
  <c r="P4128" i="15"/>
  <c r="T4128" i="15" s="1"/>
  <c r="P4129" i="15"/>
  <c r="P4130" i="15"/>
  <c r="S4130" i="15" s="1"/>
  <c r="P4131" i="15"/>
  <c r="S4131" i="15" s="1"/>
  <c r="P4121" i="15"/>
  <c r="S4121" i="15" s="1"/>
  <c r="P4122" i="15"/>
  <c r="P4123" i="15"/>
  <c r="P4124" i="15"/>
  <c r="P4125" i="15"/>
  <c r="T4125" i="15" s="1"/>
  <c r="P4115" i="15"/>
  <c r="T4115" i="15" s="1"/>
  <c r="P4116" i="15"/>
  <c r="P4117" i="15"/>
  <c r="S4117" i="15" s="1"/>
  <c r="P4118" i="15"/>
  <c r="S4118" i="15" s="1"/>
  <c r="P4119" i="15"/>
  <c r="P4104" i="15"/>
  <c r="P4105" i="15"/>
  <c r="P4106" i="15"/>
  <c r="P4107" i="15"/>
  <c r="P4108" i="15"/>
  <c r="S4108" i="15" s="1"/>
  <c r="P4078" i="15"/>
  <c r="T4078" i="15" s="1"/>
  <c r="P4079" i="15"/>
  <c r="S4079" i="15" s="1"/>
  <c r="P4080" i="15"/>
  <c r="S4080" i="15" s="1"/>
  <c r="P4081" i="15"/>
  <c r="P4082" i="15"/>
  <c r="P4055" i="15"/>
  <c r="P4056" i="15"/>
  <c r="P4057" i="15"/>
  <c r="S4057" i="15" s="1"/>
  <c r="P4058" i="15"/>
  <c r="S4058" i="15" s="1"/>
  <c r="P4059" i="15"/>
  <c r="S4059" i="15" s="1"/>
  <c r="P4041" i="15"/>
  <c r="P4042" i="15"/>
  <c r="P4043" i="15"/>
  <c r="P4044" i="15"/>
  <c r="P4045" i="15"/>
  <c r="P4046" i="15"/>
  <c r="S4046" i="15" s="1"/>
  <c r="P4010" i="15"/>
  <c r="T4010" i="15" s="1"/>
  <c r="P4011" i="15"/>
  <c r="T4011" i="15" s="1"/>
  <c r="P4012" i="15"/>
  <c r="P4013" i="15"/>
  <c r="P4014" i="15"/>
  <c r="P4003" i="15"/>
  <c r="P4004" i="15"/>
  <c r="P4005" i="15"/>
  <c r="T4005" i="15" s="1"/>
  <c r="P4006" i="15"/>
  <c r="S4006" i="15" s="1"/>
  <c r="P4007" i="15"/>
  <c r="S4007" i="15" s="1"/>
  <c r="P4008" i="15"/>
  <c r="P3993" i="15"/>
  <c r="P3994" i="15"/>
  <c r="P3995" i="15"/>
  <c r="P3996" i="15"/>
  <c r="P3997" i="15"/>
  <c r="S3997" i="15" s="1"/>
  <c r="P3971" i="15"/>
  <c r="T3971" i="15" s="1"/>
  <c r="P3972" i="15"/>
  <c r="T3972" i="15" s="1"/>
  <c r="P3973" i="15"/>
  <c r="P3974" i="15"/>
  <c r="P3975" i="15"/>
  <c r="P3965" i="15"/>
  <c r="T3965" i="15" s="1"/>
  <c r="P3966" i="15"/>
  <c r="T3966" i="15" s="1"/>
  <c r="P3967" i="15"/>
  <c r="S3967" i="15" s="1"/>
  <c r="P3968" i="15"/>
  <c r="S3968" i="15" s="1"/>
  <c r="P3969" i="15"/>
  <c r="S3969" i="15" s="1"/>
  <c r="P3933" i="15"/>
  <c r="P3934" i="15"/>
  <c r="P3935" i="15"/>
  <c r="P3936" i="15"/>
  <c r="P3937" i="15"/>
  <c r="P3905" i="15"/>
  <c r="T3905" i="15" s="1"/>
  <c r="P3906" i="15"/>
  <c r="T3906" i="15" s="1"/>
  <c r="P3907" i="15"/>
  <c r="S3907" i="15" s="1"/>
  <c r="P3908" i="15"/>
  <c r="P3909" i="15"/>
  <c r="P3885" i="15"/>
  <c r="P3886" i="15"/>
  <c r="P3887" i="15"/>
  <c r="S3887" i="15" s="1"/>
  <c r="P3888" i="15"/>
  <c r="S3888" i="15" s="1"/>
  <c r="P3889" i="15"/>
  <c r="S3889" i="15" s="1"/>
  <c r="P3783" i="15"/>
  <c r="T3783" i="15" s="1"/>
  <c r="P3784" i="15"/>
  <c r="P3785" i="15"/>
  <c r="P3786" i="15"/>
  <c r="P3787" i="15"/>
  <c r="P3754" i="15"/>
  <c r="T3754" i="15" s="1"/>
  <c r="P3755" i="15"/>
  <c r="T3755" i="15" s="1"/>
  <c r="P3756" i="15"/>
  <c r="T3756" i="15" s="1"/>
  <c r="P3757" i="15"/>
  <c r="S3757" i="15" s="1"/>
  <c r="P3758" i="15"/>
  <c r="P3736" i="15"/>
  <c r="P3737" i="15"/>
  <c r="P3738" i="15"/>
  <c r="P3739" i="15"/>
  <c r="P3740" i="15"/>
  <c r="S3740" i="15" s="1"/>
  <c r="P3688" i="15"/>
  <c r="T3688" i="15" s="1"/>
  <c r="P3694" i="15"/>
  <c r="T3694" i="15" s="1"/>
  <c r="P3689" i="15"/>
  <c r="P3690" i="15"/>
  <c r="P3691" i="15"/>
  <c r="P3692" i="15"/>
  <c r="P3693" i="15"/>
  <c r="P3683" i="15"/>
  <c r="T3683" i="15" s="1"/>
  <c r="P3684" i="15"/>
  <c r="T3684" i="15" s="1"/>
  <c r="P3685" i="15"/>
  <c r="S3685" i="15" s="1"/>
  <c r="P3686" i="15"/>
  <c r="P3687" i="15"/>
  <c r="P3663" i="15"/>
  <c r="P3664" i="15"/>
  <c r="T3664" i="15" s="1"/>
  <c r="P3665" i="15"/>
  <c r="S3665" i="15" s="1"/>
  <c r="P3666" i="15"/>
  <c r="S3666" i="15" s="1"/>
  <c r="P3667" i="15"/>
  <c r="S3667" i="15" s="1"/>
  <c r="P3656" i="15"/>
  <c r="T3656" i="15" s="1"/>
  <c r="P3657" i="15"/>
  <c r="P3658" i="15"/>
  <c r="P3659" i="15"/>
  <c r="P3660" i="15"/>
  <c r="P3661" i="15"/>
  <c r="P3624" i="15"/>
  <c r="P3625" i="15"/>
  <c r="T3625" i="15" s="1"/>
  <c r="P3626" i="15"/>
  <c r="S3626" i="15" s="1"/>
  <c r="P3627" i="15"/>
  <c r="P3628" i="15"/>
  <c r="P3613" i="15"/>
  <c r="P3614" i="15"/>
  <c r="T3614" i="15" s="1"/>
  <c r="P3615" i="15"/>
  <c r="P3616" i="15"/>
  <c r="S3616" i="15" s="1"/>
  <c r="P3617" i="15"/>
  <c r="S3617" i="15" s="1"/>
  <c r="P3602" i="15"/>
  <c r="T3602" i="15" s="1"/>
  <c r="P3603" i="15"/>
  <c r="P3604" i="15"/>
  <c r="P3605" i="15"/>
  <c r="P3606" i="15"/>
  <c r="P3580" i="15"/>
  <c r="T3580" i="15" s="1"/>
  <c r="P3581" i="15"/>
  <c r="T3581" i="15" s="1"/>
  <c r="P3582" i="15"/>
  <c r="S3582" i="15" s="1"/>
  <c r="P3583" i="15"/>
  <c r="S3583" i="15" s="1"/>
  <c r="P3584" i="15"/>
  <c r="S3584" i="15" s="1"/>
  <c r="P3574" i="15"/>
  <c r="P3575" i="15"/>
  <c r="P3576" i="15"/>
  <c r="T3576" i="15" s="1"/>
  <c r="P3577" i="15"/>
  <c r="S3577" i="15" s="1"/>
  <c r="P3578" i="15"/>
  <c r="S3578" i="15" s="1"/>
  <c r="P3565" i="15"/>
  <c r="T3565" i="15" s="1"/>
  <c r="P3566" i="15"/>
  <c r="T3566" i="15" s="1"/>
  <c r="P3567" i="15"/>
  <c r="P3568" i="15"/>
  <c r="P3569" i="15"/>
  <c r="P3559" i="15"/>
  <c r="P3560" i="15"/>
  <c r="P3561" i="15"/>
  <c r="S3561" i="15" s="1"/>
  <c r="P3562" i="15"/>
  <c r="S3562" i="15" s="1"/>
  <c r="P3563" i="15"/>
  <c r="S3563" i="15" s="1"/>
  <c r="P3551" i="15"/>
  <c r="P3552" i="15"/>
  <c r="P3553" i="15"/>
  <c r="P3554" i="15"/>
  <c r="P3555" i="15"/>
  <c r="P3540" i="15"/>
  <c r="T3540" i="15" s="1"/>
  <c r="P3541" i="15"/>
  <c r="T3541" i="15" s="1"/>
  <c r="P3542" i="15"/>
  <c r="S3542" i="15" s="1"/>
  <c r="P3543" i="15"/>
  <c r="P3544" i="15"/>
  <c r="P3509" i="15"/>
  <c r="P3510" i="15"/>
  <c r="T3510" i="15" s="1"/>
  <c r="P3511" i="15"/>
  <c r="P3512" i="15"/>
  <c r="S3512" i="15" s="1"/>
  <c r="P3513" i="15"/>
  <c r="S3513" i="15" s="1"/>
  <c r="P3503" i="15"/>
  <c r="T3503" i="15" s="1"/>
  <c r="P3504" i="15"/>
  <c r="T3504" i="15" s="1"/>
  <c r="P3505" i="15"/>
  <c r="P3506" i="15"/>
  <c r="P3507" i="15"/>
  <c r="P3497" i="15"/>
  <c r="P3498" i="15"/>
  <c r="T3498" i="15" s="1"/>
  <c r="P3499" i="15"/>
  <c r="S3499" i="15" s="1"/>
  <c r="P3500" i="15"/>
  <c r="S3500" i="15" s="1"/>
  <c r="P3501" i="15"/>
  <c r="P3491" i="15"/>
  <c r="P3492" i="15"/>
  <c r="P3493" i="15"/>
  <c r="S3493" i="15" s="1"/>
  <c r="P3494" i="15"/>
  <c r="P3495" i="15"/>
  <c r="S3495" i="15" s="1"/>
  <c r="P3477" i="15"/>
  <c r="T3477" i="15" s="1"/>
  <c r="P3478" i="15"/>
  <c r="T3478" i="15" s="1"/>
  <c r="P3479" i="15"/>
  <c r="P3480" i="15"/>
  <c r="P3481" i="15"/>
  <c r="P3439" i="15"/>
  <c r="P3440" i="15"/>
  <c r="P3441" i="15"/>
  <c r="T3441" i="15" s="1"/>
  <c r="P3442" i="15"/>
  <c r="S3442" i="15" s="1"/>
  <c r="P3443" i="15"/>
  <c r="S3443" i="15" s="1"/>
  <c r="P3444" i="15"/>
  <c r="P3434" i="15"/>
  <c r="P3435" i="15"/>
  <c r="P3436" i="15"/>
  <c r="P3437" i="15"/>
  <c r="S3437" i="15" s="1"/>
  <c r="P3438" i="15"/>
  <c r="P3427" i="15"/>
  <c r="T3427" i="15" s="1"/>
  <c r="P3522" i="15"/>
  <c r="T3522" i="15" s="1"/>
  <c r="P3856" i="15"/>
  <c r="P3428" i="15"/>
  <c r="P3429" i="15"/>
  <c r="P3430" i="15"/>
  <c r="P3431" i="15"/>
  <c r="S3431" i="15" s="1"/>
  <c r="P3432" i="15"/>
  <c r="S3432" i="15" s="1"/>
  <c r="P3422" i="15"/>
  <c r="T3422" i="15" s="1"/>
  <c r="P3423" i="15"/>
  <c r="T3423" i="15" s="1"/>
  <c r="P3424" i="15"/>
  <c r="S3424" i="15" s="1"/>
  <c r="P3425" i="15"/>
  <c r="P3426" i="15"/>
  <c r="P3404" i="15"/>
  <c r="T3404" i="15" s="1"/>
  <c r="P3405" i="15"/>
  <c r="P3406" i="15"/>
  <c r="T3406" i="15" s="1"/>
  <c r="P3407" i="15"/>
  <c r="S3407" i="15" s="1"/>
  <c r="P3408" i="15"/>
  <c r="P3394" i="15"/>
  <c r="P3395" i="15"/>
  <c r="P3396" i="15"/>
  <c r="P3397" i="15"/>
  <c r="P3398" i="15"/>
  <c r="P3388" i="15"/>
  <c r="T3388" i="15" s="1"/>
  <c r="P3389" i="15"/>
  <c r="S3389" i="15" s="1"/>
  <c r="P3390" i="15"/>
  <c r="S3390" i="15" s="1"/>
  <c r="P3391" i="15"/>
  <c r="P3392" i="15"/>
  <c r="P3382" i="15"/>
  <c r="P3383" i="15"/>
  <c r="P3384" i="15"/>
  <c r="T3384" i="15" s="1"/>
  <c r="P3385" i="15"/>
  <c r="S3385" i="15" s="1"/>
  <c r="P3386" i="15"/>
  <c r="S3386" i="15" s="1"/>
  <c r="P3355" i="15"/>
  <c r="T3355" i="15" s="1"/>
  <c r="P3356" i="15"/>
  <c r="P3357" i="15"/>
  <c r="P3358" i="15"/>
  <c r="P3359" i="15"/>
  <c r="T3359" i="15" s="1"/>
  <c r="P3360" i="15"/>
  <c r="S3360" i="15" s="1"/>
  <c r="P3350" i="15"/>
  <c r="T3350" i="15" s="1"/>
  <c r="P3351" i="15"/>
  <c r="T3351" i="15" s="1"/>
  <c r="P3352" i="15"/>
  <c r="S3352" i="15" s="1"/>
  <c r="P3353" i="15"/>
  <c r="P3354" i="15"/>
  <c r="P3330" i="15"/>
  <c r="P3331" i="15"/>
  <c r="P3332" i="15"/>
  <c r="S3332" i="15" s="1"/>
  <c r="P3333" i="15"/>
  <c r="S3333" i="15" s="1"/>
  <c r="P3334" i="15"/>
  <c r="S3334" i="15" s="1"/>
  <c r="P3336" i="15"/>
  <c r="T3336" i="15" s="1"/>
  <c r="P3337" i="15"/>
  <c r="T3337" i="15" s="1"/>
  <c r="P3338" i="15"/>
  <c r="P3339" i="15"/>
  <c r="P3340" i="15"/>
  <c r="P3289" i="15"/>
  <c r="T3289" i="15" s="1"/>
  <c r="P3592" i="15"/>
  <c r="T3592" i="15" s="1"/>
  <c r="P3290" i="15"/>
  <c r="T3290" i="15" s="1"/>
  <c r="P3291" i="15"/>
  <c r="T3291" i="15" s="1"/>
  <c r="P3292" i="15"/>
  <c r="P3293" i="15"/>
  <c r="P3294" i="15"/>
  <c r="P3271" i="15"/>
  <c r="P5051" i="15"/>
  <c r="P5116" i="15"/>
  <c r="S5116" i="15" s="1"/>
  <c r="P3272" i="15"/>
  <c r="T3272" i="15" s="1"/>
  <c r="P3273" i="15"/>
  <c r="S3273" i="15" s="1"/>
  <c r="P3274" i="15"/>
  <c r="S3274" i="15" s="1"/>
  <c r="P3275" i="15"/>
  <c r="P3276" i="15"/>
  <c r="P3235" i="15"/>
  <c r="T3235" i="15" s="1"/>
  <c r="P3236" i="15"/>
  <c r="T3236" i="15" s="1"/>
  <c r="P3237" i="15"/>
  <c r="T3237" i="15" s="1"/>
  <c r="P3238" i="15"/>
  <c r="S3238" i="15" s="1"/>
  <c r="P3239" i="15"/>
  <c r="S3239" i="15" s="1"/>
  <c r="P3229" i="15"/>
  <c r="P3230" i="15"/>
  <c r="P3231" i="15"/>
  <c r="P3232" i="15"/>
  <c r="P3233" i="15"/>
  <c r="P3222" i="15"/>
  <c r="T3222" i="15" s="1"/>
  <c r="P3706" i="15"/>
  <c r="T3706" i="15" s="1"/>
  <c r="P4681" i="15"/>
  <c r="T4681" i="15" s="1"/>
  <c r="P4833" i="15"/>
  <c r="T4833" i="15" s="1"/>
  <c r="P575" i="15"/>
  <c r="P1443" i="15"/>
  <c r="P3223" i="15"/>
  <c r="P3224" i="15"/>
  <c r="T3224" i="15" s="1"/>
  <c r="P3225" i="15"/>
  <c r="S3225" i="15" s="1"/>
  <c r="P3226" i="15"/>
  <c r="S3226" i="15" s="1"/>
  <c r="P3227" i="15"/>
  <c r="S3227" i="15" s="1"/>
  <c r="P3211" i="15"/>
  <c r="P2680" i="15"/>
  <c r="P3212" i="15"/>
  <c r="P3213" i="15"/>
  <c r="T3213" i="15" s="1"/>
  <c r="P3214" i="15"/>
  <c r="P3215" i="15"/>
  <c r="P3216" i="15"/>
  <c r="P844" i="15"/>
  <c r="T844" i="15" s="1"/>
  <c r="P1913" i="15"/>
  <c r="P1918" i="15"/>
  <c r="P3194" i="15"/>
  <c r="P3195" i="15"/>
  <c r="T3195" i="15" s="1"/>
  <c r="P3196" i="15"/>
  <c r="P3197" i="15"/>
  <c r="S3197" i="15" s="1"/>
  <c r="P3198" i="15"/>
  <c r="S3198" i="15" s="1"/>
  <c r="P3132" i="15"/>
  <c r="T3132" i="15" s="1"/>
  <c r="P3133" i="15"/>
  <c r="P3134" i="15"/>
  <c r="P3135" i="15"/>
  <c r="P3136" i="15"/>
  <c r="S3136" i="15" s="1"/>
  <c r="P3119" i="15"/>
  <c r="P3120" i="15"/>
  <c r="T3120" i="15" s="1"/>
  <c r="P3121" i="15"/>
  <c r="S3121" i="15" s="1"/>
  <c r="P3122" i="15"/>
  <c r="S3122" i="15" s="1"/>
  <c r="P3123" i="15"/>
  <c r="P3062" i="15"/>
  <c r="P3063" i="15"/>
  <c r="P3064" i="15"/>
  <c r="P3065" i="15"/>
  <c r="S3065" i="15" s="1"/>
  <c r="P3066" i="15"/>
  <c r="S3066" i="15" s="1"/>
  <c r="P3056" i="15"/>
  <c r="T3056" i="15" s="1"/>
  <c r="P3057" i="15"/>
  <c r="T3057" i="15" s="1"/>
  <c r="P3058" i="15"/>
  <c r="S3058" i="15" s="1"/>
  <c r="P3059" i="15"/>
  <c r="P3060" i="15"/>
  <c r="P3034" i="15"/>
  <c r="T3034" i="15" s="1"/>
  <c r="P3035" i="15"/>
  <c r="P3036" i="15"/>
  <c r="T3036" i="15" s="1"/>
  <c r="P3037" i="15"/>
  <c r="S3037" i="15" s="1"/>
  <c r="P3038" i="15"/>
  <c r="S3038" i="15" s="1"/>
  <c r="P3011" i="15"/>
  <c r="P3012" i="15"/>
  <c r="P3013" i="15"/>
  <c r="P3014" i="15"/>
  <c r="S3014" i="15" s="1"/>
  <c r="P3015" i="15"/>
  <c r="P3005" i="15"/>
  <c r="T3005" i="15" s="1"/>
  <c r="P3006" i="15"/>
  <c r="T3006" i="15" s="1"/>
  <c r="P3007" i="15"/>
  <c r="S3007" i="15" s="1"/>
  <c r="P3008" i="15"/>
  <c r="P3009" i="15"/>
  <c r="P2999" i="15"/>
  <c r="P3000" i="15"/>
  <c r="S3000" i="15" s="1"/>
  <c r="P3001" i="15"/>
  <c r="P3002" i="15"/>
  <c r="S3002" i="15" s="1"/>
  <c r="P3003" i="15"/>
  <c r="T3003" i="15" s="1"/>
  <c r="P2949" i="15"/>
  <c r="T2949" i="15" s="1"/>
  <c r="P2950" i="15"/>
  <c r="P2951" i="15"/>
  <c r="P2952" i="15"/>
  <c r="P2953" i="15"/>
  <c r="P2943" i="15"/>
  <c r="P2944" i="15"/>
  <c r="T2944" i="15" s="1"/>
  <c r="P2945" i="15"/>
  <c r="S2945" i="15" s="1"/>
  <c r="P2946" i="15"/>
  <c r="S2946" i="15" s="1"/>
  <c r="P2947" i="15"/>
  <c r="P2914" i="15"/>
  <c r="P2915" i="15"/>
  <c r="P2916" i="15"/>
  <c r="T2916" i="15" s="1"/>
  <c r="P2917" i="15"/>
  <c r="P2918" i="15"/>
  <c r="S2918" i="15" s="1"/>
  <c r="P2919" i="15"/>
  <c r="S2919" i="15" s="1"/>
  <c r="P2902" i="15"/>
  <c r="T2902" i="15" s="1"/>
  <c r="P2903" i="15"/>
  <c r="P2904" i="15"/>
  <c r="P2905" i="15"/>
  <c r="P2906" i="15"/>
  <c r="S2906" i="15" s="1"/>
  <c r="P2889" i="15"/>
  <c r="T2889" i="15" s="1"/>
  <c r="P2890" i="15"/>
  <c r="S2890" i="15" s="1"/>
  <c r="P2891" i="15"/>
  <c r="S2891" i="15" s="1"/>
  <c r="P2892" i="15"/>
  <c r="S2892" i="15" s="1"/>
  <c r="P2893" i="15"/>
  <c r="P2882" i="15"/>
  <c r="P2883" i="15"/>
  <c r="P2884" i="15"/>
  <c r="T2884" i="15" s="1"/>
  <c r="P2885" i="15"/>
  <c r="S2885" i="15" s="1"/>
  <c r="P2886" i="15"/>
  <c r="S2886" i="15" s="1"/>
  <c r="P2887" i="15"/>
  <c r="S2887" i="15" s="1"/>
  <c r="P2872" i="15"/>
  <c r="T2872" i="15" s="1"/>
  <c r="P2873" i="15"/>
  <c r="P2874" i="15"/>
  <c r="P2875" i="15"/>
  <c r="P2876" i="15"/>
  <c r="S2876" i="15" s="1"/>
  <c r="P2865" i="15"/>
  <c r="P2866" i="15"/>
  <c r="T2866" i="15" s="1"/>
  <c r="P2867" i="15"/>
  <c r="S2867" i="15" s="1"/>
  <c r="P2868" i="15"/>
  <c r="S2868" i="15" s="1"/>
  <c r="P2869" i="15"/>
  <c r="P2870" i="15"/>
  <c r="P2860" i="15"/>
  <c r="P2861" i="15"/>
  <c r="T2861" i="15" s="1"/>
  <c r="P2862" i="15"/>
  <c r="P2863" i="15"/>
  <c r="S2863" i="15" s="1"/>
  <c r="P2864" i="15"/>
  <c r="S2864" i="15" s="1"/>
  <c r="P2853" i="15"/>
  <c r="T2853" i="15" s="1"/>
  <c r="P2854" i="15"/>
  <c r="P2855" i="15"/>
  <c r="P2856" i="15"/>
  <c r="P2857" i="15"/>
  <c r="S2857" i="15" s="1"/>
  <c r="P2858" i="15"/>
  <c r="S2858" i="15" s="1"/>
  <c r="P2847" i="15"/>
  <c r="T2847" i="15" s="1"/>
  <c r="P2848" i="15"/>
  <c r="T2848" i="15" s="1"/>
  <c r="P2849" i="15"/>
  <c r="T2849" i="15" s="1"/>
  <c r="P2850" i="15"/>
  <c r="T2850" i="15" s="1"/>
  <c r="P2851" i="15"/>
  <c r="P2852" i="15"/>
  <c r="P2822" i="15"/>
  <c r="T2822" i="15" s="1"/>
  <c r="P2823" i="15"/>
  <c r="P2824" i="15"/>
  <c r="S2824" i="15" s="1"/>
  <c r="P2825" i="15"/>
  <c r="S2825" i="15" s="1"/>
  <c r="P2826" i="15"/>
  <c r="S2826" i="15" s="1"/>
  <c r="P2768" i="15"/>
  <c r="P2769" i="15"/>
  <c r="P2770" i="15"/>
  <c r="P2771" i="15"/>
  <c r="S2771" i="15" s="1"/>
  <c r="P2772" i="15"/>
  <c r="S2772" i="15" s="1"/>
  <c r="P3471" i="15"/>
  <c r="T3471" i="15" s="1"/>
  <c r="P3641" i="15"/>
  <c r="T3641" i="15" s="1"/>
  <c r="P4677" i="15"/>
  <c r="T4677" i="15" s="1"/>
  <c r="P1408" i="15"/>
  <c r="T1408" i="15" s="1"/>
  <c r="P2762" i="15"/>
  <c r="P2763" i="15"/>
  <c r="P2764" i="15"/>
  <c r="P2765" i="15"/>
  <c r="P2766" i="15"/>
  <c r="S2766" i="15" s="1"/>
  <c r="P2751" i="15"/>
  <c r="T2751" i="15" s="1"/>
  <c r="P2752" i="15"/>
  <c r="S2752" i="15" s="1"/>
  <c r="P2753" i="15"/>
  <c r="P2754" i="15"/>
  <c r="P2755" i="15"/>
  <c r="P1440" i="15"/>
  <c r="P2745" i="15"/>
  <c r="P2746" i="15"/>
  <c r="T2746" i="15" s="1"/>
  <c r="P2747" i="15"/>
  <c r="T2747" i="15" s="1"/>
  <c r="P2748" i="15"/>
  <c r="S2748" i="15" s="1"/>
  <c r="P2749" i="15"/>
  <c r="P2738" i="15"/>
  <c r="P2739" i="15"/>
  <c r="P2740" i="15"/>
  <c r="P2741" i="15"/>
  <c r="S2741" i="15" s="1"/>
  <c r="P2742" i="15"/>
  <c r="S2742" i="15" s="1"/>
  <c r="P2731" i="15"/>
  <c r="T2731" i="15" s="1"/>
  <c r="P3079" i="15"/>
  <c r="T3079" i="15" s="1"/>
  <c r="P2732" i="15"/>
  <c r="P2733" i="15"/>
  <c r="P2734" i="15"/>
  <c r="P2735" i="15"/>
  <c r="S2735" i="15" s="1"/>
  <c r="P2736" i="15"/>
  <c r="S2736" i="15" s="1"/>
  <c r="P2725" i="15"/>
  <c r="T2725" i="15" s="1"/>
  <c r="P2726" i="15"/>
  <c r="T2726" i="15" s="1"/>
  <c r="P2727" i="15"/>
  <c r="T2727" i="15" s="1"/>
  <c r="P2728" i="15"/>
  <c r="P2729" i="15"/>
  <c r="P2730" i="15"/>
  <c r="P2720" i="15"/>
  <c r="T2720" i="15" s="1"/>
  <c r="P2721" i="15"/>
  <c r="P2722" i="15"/>
  <c r="S2722" i="15" s="1"/>
  <c r="P2723" i="15"/>
  <c r="S2723" i="15" s="1"/>
  <c r="P2724" i="15"/>
  <c r="S2724" i="15" s="1"/>
  <c r="P2714" i="15"/>
  <c r="T2714" i="15" s="1"/>
  <c r="P2715" i="15"/>
  <c r="P2716" i="15"/>
  <c r="P2717" i="15"/>
  <c r="P2718" i="15"/>
  <c r="S2718" i="15" s="1"/>
  <c r="P2703" i="15"/>
  <c r="T2703" i="15" s="1"/>
  <c r="P2704" i="15"/>
  <c r="T2704" i="15" s="1"/>
  <c r="P2705" i="15"/>
  <c r="S2705" i="15" s="1"/>
  <c r="P2706" i="15"/>
  <c r="S2706" i="15" s="1"/>
  <c r="P2707" i="15"/>
  <c r="P2637" i="15"/>
  <c r="P2638" i="15"/>
  <c r="P2639" i="15"/>
  <c r="S2639" i="15" s="1"/>
  <c r="P2640" i="15"/>
  <c r="S2640" i="15" s="1"/>
  <c r="P2641" i="15"/>
  <c r="S2641" i="15" s="1"/>
  <c r="P2642" i="15"/>
  <c r="S2642" i="15" s="1"/>
  <c r="P2613" i="15"/>
  <c r="P2614" i="15"/>
  <c r="P2615" i="15"/>
  <c r="P2616" i="15"/>
  <c r="S2616" i="15" s="1"/>
  <c r="P2617" i="15"/>
  <c r="P2618" i="15"/>
  <c r="S2618" i="15" s="1"/>
  <c r="P2567" i="15"/>
  <c r="T2567" i="15" s="1"/>
  <c r="P2568" i="15"/>
  <c r="T2568" i="15" s="1"/>
  <c r="P2569" i="15"/>
  <c r="T2569" i="15" s="1"/>
  <c r="P2570" i="15"/>
  <c r="P2571" i="15"/>
  <c r="P2572" i="15"/>
  <c r="S2572" i="15" s="1"/>
  <c r="P2561" i="15"/>
  <c r="P2624" i="15"/>
  <c r="T2624" i="15" s="1"/>
  <c r="P3074" i="15"/>
  <c r="P2562" i="15"/>
  <c r="T2562" i="15" s="1"/>
  <c r="P2563" i="15"/>
  <c r="P2564" i="15"/>
  <c r="P2565" i="15"/>
  <c r="P2566" i="15"/>
  <c r="P2532" i="15"/>
  <c r="T2532" i="15" s="1"/>
  <c r="P2533" i="15"/>
  <c r="T2533" i="15" s="1"/>
  <c r="P2534" i="15"/>
  <c r="S2534" i="15" s="1"/>
  <c r="P2535" i="15"/>
  <c r="S2535" i="15" s="1"/>
  <c r="P2536" i="15"/>
  <c r="P2526" i="15"/>
  <c r="P2527" i="15"/>
  <c r="P2528" i="15"/>
  <c r="P2529" i="15"/>
  <c r="S2529" i="15" s="1"/>
  <c r="P2530" i="15"/>
  <c r="S2530" i="15" s="1"/>
  <c r="P2500" i="15"/>
  <c r="T2500" i="15" s="1"/>
  <c r="P2501" i="15"/>
  <c r="S2501" i="15" s="1"/>
  <c r="P2502" i="15"/>
  <c r="P2503" i="15"/>
  <c r="P2504" i="15"/>
  <c r="P2445" i="15"/>
  <c r="P2446" i="15"/>
  <c r="P2447" i="15"/>
  <c r="S2447" i="15" s="1"/>
  <c r="P2448" i="15"/>
  <c r="S2448" i="15" s="1"/>
  <c r="P2449" i="15"/>
  <c r="S2449" i="15" s="1"/>
  <c r="P2450" i="15"/>
  <c r="S2450" i="15" s="1"/>
  <c r="P2440" i="15"/>
  <c r="P2441" i="15"/>
  <c r="P2442" i="15"/>
  <c r="S2442" i="15" s="1"/>
  <c r="P2443" i="15"/>
  <c r="S2443" i="15" s="1"/>
  <c r="P2444" i="15"/>
  <c r="S2444" i="15" s="1"/>
  <c r="P2434" i="15"/>
  <c r="T2434" i="15" s="1"/>
  <c r="P2435" i="15"/>
  <c r="T2435" i="15" s="1"/>
  <c r="P2436" i="15"/>
  <c r="P2437" i="15"/>
  <c r="P2438" i="15"/>
  <c r="P2408" i="15"/>
  <c r="P2419" i="15"/>
  <c r="P2409" i="15"/>
  <c r="P2410" i="15"/>
  <c r="T2410" i="15" s="1"/>
  <c r="P2411" i="15"/>
  <c r="S2411" i="15" s="1"/>
  <c r="P2412" i="15"/>
  <c r="P2413" i="15"/>
  <c r="P2402" i="15"/>
  <c r="P2403" i="15"/>
  <c r="P2404" i="15"/>
  <c r="P2405" i="15"/>
  <c r="P2406" i="15"/>
  <c r="S2406" i="15" s="1"/>
  <c r="P2407" i="15"/>
  <c r="S2407" i="15" s="1"/>
  <c r="P2396" i="15"/>
  <c r="P3788" i="15"/>
  <c r="P2397" i="15"/>
  <c r="P2398" i="15"/>
  <c r="P2399" i="15"/>
  <c r="P2400" i="15"/>
  <c r="P2401" i="15"/>
  <c r="S2401" i="15" s="1"/>
  <c r="P2373" i="15"/>
  <c r="T2373" i="15" s="1"/>
  <c r="P2374" i="15"/>
  <c r="P2375" i="15"/>
  <c r="P2376" i="15"/>
  <c r="P2366" i="15"/>
  <c r="P2367" i="15"/>
  <c r="P2368" i="15"/>
  <c r="P2369" i="15"/>
  <c r="S2369" i="15" s="1"/>
  <c r="P2370" i="15"/>
  <c r="S2370" i="15" s="1"/>
  <c r="P2371" i="15"/>
  <c r="P2347" i="15"/>
  <c r="P2392" i="15"/>
  <c r="P2348" i="15"/>
  <c r="P2349" i="15"/>
  <c r="P2350" i="15"/>
  <c r="P2351" i="15"/>
  <c r="S2351" i="15" s="1"/>
  <c r="P2352" i="15"/>
  <c r="S2352" i="15" s="1"/>
  <c r="P2314" i="15"/>
  <c r="P2315" i="15"/>
  <c r="P2316" i="15"/>
  <c r="P2317" i="15"/>
  <c r="P2318" i="15"/>
  <c r="P351" i="15"/>
  <c r="T351" i="15" s="1"/>
  <c r="P324" i="15"/>
  <c r="T324" i="15" s="1"/>
  <c r="P355" i="15"/>
  <c r="T355" i="15" s="1"/>
  <c r="P419" i="15"/>
  <c r="P439" i="15"/>
  <c r="P2308" i="15"/>
  <c r="P2309" i="15"/>
  <c r="P2310" i="15"/>
  <c r="P2311" i="15"/>
  <c r="P2312" i="15"/>
  <c r="T2312" i="15" s="1"/>
  <c r="P2301" i="15"/>
  <c r="T2301" i="15" s="1"/>
  <c r="P2302" i="15"/>
  <c r="P2303" i="15"/>
  <c r="P2304" i="15"/>
  <c r="P2305" i="15"/>
  <c r="P2306" i="15"/>
  <c r="P2295" i="15"/>
  <c r="P2296" i="15"/>
  <c r="T2296" i="15" s="1"/>
  <c r="P2297" i="15"/>
  <c r="T2297" i="15" s="1"/>
  <c r="P2298" i="15"/>
  <c r="P2299" i="15"/>
  <c r="P2300" i="15"/>
  <c r="P2284" i="15"/>
  <c r="P2544" i="15"/>
  <c r="T2544" i="15" s="1"/>
  <c r="P2285" i="15"/>
  <c r="P2286" i="15"/>
  <c r="T2286" i="15" s="1"/>
  <c r="P2287" i="15"/>
  <c r="S2287" i="15" s="1"/>
  <c r="P2288" i="15"/>
  <c r="P2289" i="15"/>
  <c r="P2267" i="15"/>
  <c r="P2268" i="15"/>
  <c r="P2269" i="15"/>
  <c r="P2270" i="15"/>
  <c r="P2271" i="15"/>
  <c r="S2271" i="15" s="1"/>
  <c r="P2250" i="15"/>
  <c r="T2250" i="15" s="1"/>
  <c r="P2256" i="15"/>
  <c r="P2251" i="15"/>
  <c r="P2252" i="15"/>
  <c r="P2253" i="15"/>
  <c r="P2254" i="15"/>
  <c r="P2255" i="15"/>
  <c r="P2240" i="15"/>
  <c r="T2240" i="15" s="1"/>
  <c r="P2241" i="15"/>
  <c r="T2241" i="15" s="1"/>
  <c r="P2242" i="15"/>
  <c r="P2243" i="15"/>
  <c r="P2244" i="15"/>
  <c r="P2229" i="15"/>
  <c r="P2230" i="15"/>
  <c r="P2231" i="15"/>
  <c r="P2232" i="15"/>
  <c r="S2232" i="15" s="1"/>
  <c r="P2233" i="15"/>
  <c r="S2233" i="15" s="1"/>
  <c r="P2206" i="15"/>
  <c r="P2207" i="15"/>
  <c r="P2208" i="15"/>
  <c r="P2209" i="15"/>
  <c r="P2210" i="15"/>
  <c r="P2185" i="15"/>
  <c r="P2186" i="15"/>
  <c r="T2186" i="15" s="1"/>
  <c r="P2187" i="15"/>
  <c r="S2187" i="15" s="1"/>
  <c r="P2188" i="15"/>
  <c r="P2189" i="15"/>
  <c r="P2174" i="15"/>
  <c r="P2175" i="15"/>
  <c r="P2176" i="15"/>
  <c r="P2177" i="15"/>
  <c r="P2178" i="15"/>
  <c r="S2178" i="15" s="1"/>
  <c r="P2153" i="15"/>
  <c r="T2153" i="15" s="1"/>
  <c r="P2154" i="15"/>
  <c r="P2155" i="15"/>
  <c r="P2156" i="15"/>
  <c r="P2157" i="15"/>
  <c r="P2158" i="15"/>
  <c r="P2147" i="15"/>
  <c r="P2675" i="15"/>
  <c r="T2675" i="15" s="1"/>
  <c r="P2148" i="15"/>
  <c r="T2148" i="15" s="1"/>
  <c r="P2149" i="15"/>
  <c r="P2150" i="15"/>
  <c r="P2151" i="15"/>
  <c r="P2152" i="15"/>
  <c r="P2142" i="15"/>
  <c r="P2143" i="15"/>
  <c r="P2144" i="15"/>
  <c r="S2144" i="15" s="1"/>
  <c r="P2145" i="15"/>
  <c r="S2145" i="15" s="1"/>
  <c r="P2146" i="15"/>
  <c r="P2136" i="15"/>
  <c r="P2137" i="15"/>
  <c r="P2138" i="15"/>
  <c r="P2139" i="15"/>
  <c r="P2140" i="15"/>
  <c r="P2130" i="15"/>
  <c r="T2130" i="15" s="1"/>
  <c r="P2131" i="15"/>
  <c r="T2131" i="15" s="1"/>
  <c r="P2132" i="15"/>
  <c r="P2133" i="15"/>
  <c r="P2134" i="15"/>
  <c r="P2105" i="15"/>
  <c r="P2106" i="15"/>
  <c r="P2107" i="15"/>
  <c r="P2108" i="15"/>
  <c r="S2108" i="15" s="1"/>
  <c r="P2109" i="15"/>
  <c r="S2109" i="15" s="1"/>
  <c r="P2094" i="15"/>
  <c r="P2095" i="15"/>
  <c r="P2096" i="15"/>
  <c r="P2097" i="15"/>
  <c r="P2098" i="15"/>
  <c r="P2078" i="15"/>
  <c r="P2079" i="15"/>
  <c r="T2079" i="15" s="1"/>
  <c r="P2080" i="15"/>
  <c r="S2080" i="15" s="1"/>
  <c r="P2081" i="15"/>
  <c r="P2082" i="15"/>
  <c r="P2065" i="15"/>
  <c r="P2066" i="15"/>
  <c r="P2067" i="15"/>
  <c r="P2068" i="15"/>
  <c r="P2069" i="15"/>
  <c r="S2069" i="15" s="1"/>
  <c r="P2047" i="15"/>
  <c r="T2047" i="15" s="1"/>
  <c r="P2048" i="15"/>
  <c r="P2049" i="15"/>
  <c r="P2050" i="15"/>
  <c r="P2051" i="15"/>
  <c r="P2052" i="15"/>
  <c r="P2037" i="15"/>
  <c r="P2038" i="15"/>
  <c r="S2038" i="15" s="1"/>
  <c r="P2039" i="15"/>
  <c r="S2039" i="15" s="1"/>
  <c r="P2040" i="15"/>
  <c r="P2041" i="15"/>
  <c r="P2024" i="15"/>
  <c r="P2025" i="15"/>
  <c r="P2026" i="15"/>
  <c r="P2027" i="15"/>
  <c r="P2028" i="15"/>
  <c r="S2028" i="15" s="1"/>
  <c r="P2495" i="15"/>
  <c r="T2495" i="15" s="1"/>
  <c r="P2011" i="15"/>
  <c r="P2012" i="15"/>
  <c r="P2013" i="15"/>
  <c r="P2014" i="15"/>
  <c r="P2015" i="15"/>
  <c r="P1976" i="15"/>
  <c r="P1977" i="15"/>
  <c r="S1977" i="15" s="1"/>
  <c r="P1978" i="15"/>
  <c r="S1978" i="15" s="1"/>
  <c r="P1979" i="15"/>
  <c r="P1980" i="15"/>
  <c r="P3018" i="15"/>
  <c r="P1419" i="15"/>
  <c r="P754" i="15"/>
  <c r="P988" i="15"/>
  <c r="S988" i="15" s="1"/>
  <c r="P2758" i="15"/>
  <c r="S2758" i="15" s="1"/>
  <c r="P1957" i="15"/>
  <c r="S1957" i="15" s="1"/>
  <c r="P1958" i="15"/>
  <c r="P1959" i="15"/>
  <c r="P1960" i="15"/>
  <c r="P1961" i="15"/>
  <c r="P1951" i="15"/>
  <c r="P1952" i="15"/>
  <c r="P1953" i="15"/>
  <c r="S1953" i="15" s="1"/>
  <c r="P1954" i="15"/>
  <c r="S1954" i="15" s="1"/>
  <c r="P1955" i="15"/>
  <c r="P1942" i="15"/>
  <c r="P1943" i="15"/>
  <c r="P1944" i="15"/>
  <c r="P1945" i="15"/>
  <c r="P1946" i="15"/>
  <c r="P1935" i="15"/>
  <c r="T1935" i="15" s="1"/>
  <c r="P1936" i="15"/>
  <c r="T1936" i="15" s="1"/>
  <c r="P1937" i="15"/>
  <c r="P1938" i="15"/>
  <c r="P1939" i="15"/>
  <c r="P1940" i="15"/>
  <c r="P1925" i="15"/>
  <c r="P1926" i="15"/>
  <c r="P1927" i="15"/>
  <c r="S1927" i="15" s="1"/>
  <c r="P1928" i="15"/>
  <c r="S1928" i="15" s="1"/>
  <c r="P1929" i="15"/>
  <c r="P1857" i="15"/>
  <c r="P1930" i="15"/>
  <c r="P1858" i="15"/>
  <c r="P1859" i="15"/>
  <c r="P1860" i="15"/>
  <c r="P1861" i="15"/>
  <c r="S1861" i="15" s="1"/>
  <c r="P1862" i="15"/>
  <c r="S1862" i="15" s="1"/>
  <c r="P1852" i="15"/>
  <c r="P1853" i="15"/>
  <c r="P1854" i="15"/>
  <c r="P1855" i="15"/>
  <c r="P1856" i="15"/>
  <c r="P1822" i="15"/>
  <c r="P1823" i="15"/>
  <c r="S1823" i="15" s="1"/>
  <c r="P1824" i="15"/>
  <c r="S1824" i="15" s="1"/>
  <c r="P1825" i="15"/>
  <c r="P1826" i="15"/>
  <c r="P1827" i="15"/>
  <c r="P1816" i="15"/>
  <c r="P1817" i="15"/>
  <c r="P1818" i="15"/>
  <c r="P1819" i="15"/>
  <c r="S1819" i="15" s="1"/>
  <c r="P1820" i="15"/>
  <c r="S1820" i="15" s="1"/>
  <c r="P1821" i="15"/>
  <c r="P1789" i="15"/>
  <c r="P1790" i="15"/>
  <c r="P1791" i="15"/>
  <c r="P1792" i="15"/>
  <c r="P1793" i="15"/>
  <c r="P1777" i="15"/>
  <c r="T1777" i="15" s="1"/>
  <c r="P1783" i="15"/>
  <c r="T1783" i="15" s="1"/>
  <c r="P1804" i="15"/>
  <c r="P1778" i="15"/>
  <c r="P1779" i="15"/>
  <c r="P1780" i="15"/>
  <c r="P1781" i="15"/>
  <c r="P1782" i="15"/>
  <c r="P1776" i="15"/>
  <c r="S1776" i="15" s="1"/>
  <c r="P1748" i="15"/>
  <c r="T1748" i="15" s="1"/>
  <c r="P1749" i="15"/>
  <c r="P1750" i="15"/>
  <c r="P1751" i="15"/>
  <c r="P1752" i="15"/>
  <c r="P1753" i="15"/>
  <c r="P1743" i="15"/>
  <c r="P1742" i="15"/>
  <c r="T1742" i="15" s="1"/>
  <c r="P1809" i="15"/>
  <c r="T1809" i="15" s="1"/>
  <c r="P1744" i="15"/>
  <c r="P1745" i="15"/>
  <c r="P1746" i="15"/>
  <c r="P1747" i="15"/>
  <c r="P1731" i="15"/>
  <c r="P1732" i="15"/>
  <c r="P1733" i="15"/>
  <c r="T1733" i="15" s="1"/>
  <c r="P1734" i="15"/>
  <c r="S1734" i="15" s="1"/>
  <c r="P1735" i="15"/>
  <c r="P1736" i="15"/>
  <c r="P1639" i="15"/>
  <c r="P1661" i="15"/>
  <c r="P1726" i="15"/>
  <c r="P1737" i="15"/>
  <c r="P1640" i="15"/>
  <c r="T1640" i="15" s="1"/>
  <c r="P1641" i="15"/>
  <c r="T1641" i="15" s="1"/>
  <c r="P1642" i="15"/>
  <c r="P1643" i="15"/>
  <c r="P1644" i="15"/>
  <c r="P1622" i="15"/>
  <c r="P1623" i="15"/>
  <c r="P1624" i="15"/>
  <c r="P1625" i="15"/>
  <c r="S1625" i="15" s="1"/>
  <c r="P1626" i="15"/>
  <c r="S1626" i="15" s="1"/>
  <c r="P1616" i="15"/>
  <c r="P1617" i="15"/>
  <c r="P1618" i="15"/>
  <c r="P1619" i="15"/>
  <c r="P1620" i="15"/>
  <c r="P1610" i="15"/>
  <c r="P1611" i="15"/>
  <c r="T1611" i="15" s="1"/>
  <c r="P1612" i="15"/>
  <c r="S1612" i="15" s="1"/>
  <c r="P1613" i="15"/>
  <c r="P1614" i="15"/>
  <c r="P1594" i="15"/>
  <c r="P1595" i="15"/>
  <c r="P1596" i="15"/>
  <c r="P1597" i="15"/>
  <c r="P1598" i="15"/>
  <c r="S1598" i="15" s="1"/>
  <c r="P1587" i="15"/>
  <c r="T1587" i="15" s="1"/>
  <c r="P1588" i="15"/>
  <c r="P1589" i="15"/>
  <c r="P1590" i="15"/>
  <c r="P1591" i="15"/>
  <c r="P1572" i="15"/>
  <c r="P1601" i="15"/>
  <c r="P1605" i="15"/>
  <c r="T1605" i="15" s="1"/>
  <c r="P1691" i="15"/>
  <c r="T1691" i="15" s="1"/>
  <c r="P1828" i="15"/>
  <c r="P1573" i="15"/>
  <c r="P1574" i="15"/>
  <c r="P1575" i="15"/>
  <c r="P1576" i="15"/>
  <c r="P1577" i="15"/>
  <c r="P1541" i="15"/>
  <c r="T1541" i="15" s="1"/>
  <c r="P1542" i="15"/>
  <c r="T1542" i="15" s="1"/>
  <c r="P1543" i="15"/>
  <c r="P1544" i="15"/>
  <c r="P1545" i="15"/>
  <c r="P1546" i="15"/>
  <c r="P1520" i="15"/>
  <c r="P1655" i="15"/>
  <c r="P1683" i="15"/>
  <c r="T1683" i="15" s="1"/>
  <c r="P1521" i="15"/>
  <c r="T1521" i="15" s="1"/>
  <c r="P1522" i="15"/>
  <c r="P1523" i="15"/>
  <c r="P1524" i="15"/>
  <c r="P1525" i="15"/>
  <c r="P1462" i="15"/>
  <c r="P1463" i="15"/>
  <c r="P1464" i="15"/>
  <c r="S1464" i="15" s="1"/>
  <c r="P1465" i="15"/>
  <c r="S1465" i="15" s="1"/>
  <c r="P1466" i="15"/>
  <c r="P1467" i="15"/>
  <c r="P1461" i="15"/>
  <c r="P1444" i="15"/>
  <c r="P1458" i="15"/>
  <c r="P1511" i="15"/>
  <c r="P1547" i="15"/>
  <c r="T1547" i="15" s="1"/>
  <c r="P1445" i="15"/>
  <c r="T1445" i="15" s="1"/>
  <c r="P1446" i="15"/>
  <c r="P1447" i="15"/>
  <c r="P1448" i="15"/>
  <c r="P1449" i="15"/>
  <c r="P1413" i="15"/>
  <c r="P1414" i="15"/>
  <c r="P1415" i="15"/>
  <c r="S1415" i="15" s="1"/>
  <c r="P1416" i="15"/>
  <c r="S1416" i="15" s="1"/>
  <c r="P1417" i="15"/>
  <c r="P1418" i="15"/>
  <c r="P1412" i="15"/>
  <c r="P1395" i="15"/>
  <c r="P1396" i="15"/>
  <c r="P1397" i="15"/>
  <c r="P1398" i="15"/>
  <c r="S1398" i="15" s="1"/>
  <c r="P1399" i="15"/>
  <c r="S1399" i="15" s="1"/>
  <c r="P1400" i="15"/>
  <c r="P1329" i="15"/>
  <c r="P1374" i="15"/>
  <c r="P1330" i="15"/>
  <c r="P1331" i="15"/>
  <c r="P1332" i="15"/>
  <c r="P1333" i="15"/>
  <c r="S1333" i="15" s="1"/>
  <c r="P1334" i="15"/>
  <c r="S1334" i="15" s="1"/>
  <c r="P1324" i="15"/>
  <c r="P1325" i="15"/>
  <c r="P1326" i="15"/>
  <c r="P1327" i="15"/>
  <c r="P1328" i="15"/>
  <c r="P1317" i="15"/>
  <c r="P1468" i="15"/>
  <c r="T1468" i="15" s="1"/>
  <c r="P1526" i="15"/>
  <c r="T1526" i="15" s="1"/>
  <c r="P1530" i="15"/>
  <c r="P1645" i="15"/>
  <c r="P1318" i="15"/>
  <c r="P1319" i="15"/>
  <c r="P1320" i="15"/>
  <c r="P1321" i="15"/>
  <c r="P1322" i="15"/>
  <c r="S1322" i="15" s="1"/>
  <c r="P1306" i="15"/>
  <c r="T1306" i="15" s="1"/>
  <c r="P1312" i="15"/>
  <c r="P1307" i="15"/>
  <c r="P1308" i="15"/>
  <c r="P1309" i="15"/>
  <c r="P1310" i="15"/>
  <c r="P1311" i="15"/>
  <c r="P1297" i="15"/>
  <c r="T1297" i="15" s="1"/>
  <c r="P1298" i="15"/>
  <c r="T1298" i="15" s="1"/>
  <c r="P1299" i="15"/>
  <c r="P1300" i="15"/>
  <c r="P1301" i="15"/>
  <c r="P1293" i="15"/>
  <c r="P1294" i="15"/>
  <c r="P1295" i="15"/>
  <c r="P1287" i="15"/>
  <c r="T1287" i="15" s="1"/>
  <c r="P1288" i="15"/>
  <c r="T1288" i="15" s="1"/>
  <c r="P1289" i="15"/>
  <c r="P1290" i="15"/>
  <c r="P1291" i="15"/>
  <c r="P1277" i="15"/>
  <c r="P1278" i="15"/>
  <c r="P1279" i="15"/>
  <c r="P1280" i="15"/>
  <c r="S1280" i="15" s="1"/>
  <c r="P1271" i="15"/>
  <c r="T1271" i="15" s="1"/>
  <c r="P1272" i="15"/>
  <c r="P1273" i="15"/>
  <c r="P1274" i="15"/>
  <c r="P1275" i="15"/>
  <c r="P1266" i="15"/>
  <c r="P1267" i="15"/>
  <c r="P1268" i="15"/>
  <c r="S1268" i="15" s="1"/>
  <c r="P1269" i="15"/>
  <c r="S1269" i="15" s="1"/>
  <c r="P1260" i="15"/>
  <c r="P1261" i="15"/>
  <c r="P1262" i="15"/>
  <c r="P1263" i="15"/>
  <c r="P1264" i="15"/>
  <c r="P1249" i="15"/>
  <c r="P1250" i="15"/>
  <c r="T1250" i="15" s="1"/>
  <c r="P1251" i="15"/>
  <c r="T1251" i="15" s="1"/>
  <c r="P1252" i="15"/>
  <c r="P1253" i="15"/>
  <c r="P1254" i="15"/>
  <c r="P180" i="15"/>
  <c r="T180" i="15" s="1"/>
  <c r="P185" i="15"/>
  <c r="P659" i="15"/>
  <c r="P1244" i="15"/>
  <c r="S1244" i="15" s="1"/>
  <c r="P1245" i="15"/>
  <c r="S1245" i="15" s="1"/>
  <c r="P1246" i="15"/>
  <c r="P1247" i="15"/>
  <c r="P1248" i="15"/>
  <c r="P1235" i="15"/>
  <c r="P1236" i="15"/>
  <c r="P1237" i="15"/>
  <c r="P1238" i="15"/>
  <c r="S1238" i="15" s="1"/>
  <c r="P1239" i="15"/>
  <c r="S1239" i="15" s="1"/>
  <c r="P1220" i="15"/>
  <c r="P1221" i="15"/>
  <c r="P1222" i="15"/>
  <c r="P1223" i="15"/>
  <c r="P1224" i="15"/>
  <c r="P1201" i="15"/>
  <c r="P1230" i="15"/>
  <c r="T1230" i="15" s="1"/>
  <c r="P1202" i="15"/>
  <c r="T1202" i="15" s="1"/>
  <c r="P1203" i="15"/>
  <c r="P1204" i="15"/>
  <c r="P1205" i="15"/>
  <c r="P1206" i="15"/>
  <c r="P1185" i="15"/>
  <c r="P2218" i="15"/>
  <c r="P3890" i="15"/>
  <c r="T3890" i="15" s="1"/>
  <c r="P1186" i="15"/>
  <c r="T1186" i="15" s="1"/>
  <c r="P1187" i="15"/>
  <c r="P1188" i="15"/>
  <c r="P1189" i="15"/>
  <c r="P1190" i="15"/>
  <c r="P1165" i="15"/>
  <c r="P1166" i="15"/>
  <c r="P1167" i="15"/>
  <c r="S1167" i="15" s="1"/>
  <c r="P1168" i="15"/>
  <c r="S1168" i="15" s="1"/>
  <c r="P1169" i="15"/>
  <c r="P1131" i="15"/>
  <c r="P1132" i="15"/>
  <c r="P1133" i="15"/>
  <c r="P1134" i="15"/>
  <c r="P1135" i="15"/>
  <c r="P5119" i="15"/>
  <c r="T5119" i="15" s="1"/>
  <c r="P5120" i="15"/>
  <c r="S5120" i="15" s="1"/>
  <c r="P5121" i="15"/>
  <c r="S5121" i="15" s="1"/>
  <c r="P5122" i="15"/>
  <c r="P5052" i="15"/>
  <c r="P5053" i="15"/>
  <c r="P5054" i="15"/>
  <c r="S5054" i="15" s="1"/>
  <c r="P5055" i="15"/>
  <c r="T5055" i="15" s="1"/>
  <c r="P4952" i="15"/>
  <c r="T4952" i="15" s="1"/>
  <c r="P4953" i="15"/>
  <c r="T4953" i="15" s="1"/>
  <c r="P4954" i="15"/>
  <c r="P4955" i="15"/>
  <c r="P4932" i="15"/>
  <c r="P4933" i="15"/>
  <c r="T4933" i="15" s="1"/>
  <c r="P4934" i="15"/>
  <c r="P4935" i="15"/>
  <c r="S4935" i="15" s="1"/>
  <c r="P4912" i="15"/>
  <c r="T4912" i="15" s="1"/>
  <c r="P4913" i="15"/>
  <c r="T4913" i="15" s="1"/>
  <c r="P4914" i="15"/>
  <c r="P4915" i="15"/>
  <c r="P4907" i="15"/>
  <c r="P4908" i="15"/>
  <c r="T4908" i="15" s="1"/>
  <c r="P4909" i="15"/>
  <c r="P4910" i="15"/>
  <c r="S4910" i="15" s="1"/>
  <c r="P4895" i="15"/>
  <c r="T4895" i="15" s="1"/>
  <c r="P4896" i="15"/>
  <c r="T4896" i="15" s="1"/>
  <c r="P4897" i="15"/>
  <c r="S4897" i="15" s="1"/>
  <c r="P4898" i="15"/>
  <c r="P4880" i="15"/>
  <c r="P4881" i="15"/>
  <c r="P4882" i="15"/>
  <c r="S4882" i="15" s="1"/>
  <c r="P4883" i="15"/>
  <c r="S4883" i="15" s="1"/>
  <c r="P4844" i="15"/>
  <c r="T4844" i="15" s="1"/>
  <c r="P4845" i="15"/>
  <c r="S4845" i="15" s="1"/>
  <c r="P4846" i="15"/>
  <c r="S4846" i="15" s="1"/>
  <c r="P4847" i="15"/>
  <c r="P4839" i="15"/>
  <c r="P4840" i="15"/>
  <c r="P4841" i="15"/>
  <c r="P4842" i="15"/>
  <c r="S4842" i="15" s="1"/>
  <c r="P1450" i="15"/>
  <c r="S1450" i="15" s="1"/>
  <c r="P1457" i="15"/>
  <c r="S1457" i="15" s="1"/>
  <c r="P4834" i="15"/>
  <c r="T4834" i="15" s="1"/>
  <c r="P4835" i="15"/>
  <c r="P4836" i="15"/>
  <c r="P4837" i="15"/>
  <c r="S4837" i="15" s="1"/>
  <c r="P4780" i="15"/>
  <c r="P4781" i="15"/>
  <c r="S4781" i="15" s="1"/>
  <c r="P4782" i="15"/>
  <c r="S4782" i="15" s="1"/>
  <c r="P4783" i="15"/>
  <c r="S4783" i="15" s="1"/>
  <c r="P4760" i="15"/>
  <c r="P4761" i="15"/>
  <c r="P4762" i="15"/>
  <c r="P4763" i="15"/>
  <c r="P4765" i="15"/>
  <c r="T4765" i="15" s="1"/>
  <c r="P4766" i="15"/>
  <c r="S4766" i="15" s="1"/>
  <c r="P4767" i="15"/>
  <c r="S4767" i="15" s="1"/>
  <c r="P4768" i="15"/>
  <c r="S4768" i="15" s="1"/>
  <c r="P4743" i="15"/>
  <c r="T4743" i="15" s="1"/>
  <c r="P4744" i="15"/>
  <c r="P4745" i="15"/>
  <c r="P4746" i="15"/>
  <c r="S4746" i="15" s="1"/>
  <c r="P4738" i="15"/>
  <c r="P4739" i="15"/>
  <c r="P4740" i="15"/>
  <c r="S4740" i="15" s="1"/>
  <c r="P4741" i="15"/>
  <c r="S4741" i="15" s="1"/>
  <c r="P4733" i="15"/>
  <c r="T4733" i="15" s="1"/>
  <c r="P4734" i="15"/>
  <c r="P4735" i="15"/>
  <c r="P4736" i="15"/>
  <c r="P4712" i="15"/>
  <c r="T4712" i="15" s="1"/>
  <c r="P4713" i="15"/>
  <c r="S4713" i="15" s="1"/>
  <c r="P4714" i="15"/>
  <c r="S4714" i="15" s="1"/>
  <c r="P4715" i="15"/>
  <c r="S4715" i="15" s="1"/>
  <c r="P4703" i="15"/>
  <c r="P4704" i="15"/>
  <c r="P4705" i="15"/>
  <c r="P4706" i="15"/>
  <c r="P4692" i="15"/>
  <c r="T4692" i="15" s="1"/>
  <c r="P4693" i="15"/>
  <c r="T4693" i="15" s="1"/>
  <c r="P4694" i="15"/>
  <c r="S4694" i="15" s="1"/>
  <c r="P4695" i="15"/>
  <c r="S4695" i="15" s="1"/>
  <c r="P4687" i="15"/>
  <c r="T4687" i="15" s="1"/>
  <c r="P4688" i="15"/>
  <c r="P4689" i="15"/>
  <c r="P4690" i="15"/>
  <c r="S4690" i="15" s="1"/>
  <c r="P4682" i="15"/>
  <c r="T4682" i="15" s="1"/>
  <c r="P4683" i="15"/>
  <c r="T4683" i="15" s="1"/>
  <c r="P4684" i="15"/>
  <c r="T4684" i="15" s="1"/>
  <c r="P4685" i="15"/>
  <c r="T4685" i="15" s="1"/>
  <c r="P4673" i="15"/>
  <c r="T4673" i="15" s="1"/>
  <c r="P4674" i="15"/>
  <c r="P4675" i="15"/>
  <c r="P4676" i="15"/>
  <c r="S4676" i="15" s="1"/>
  <c r="P4668" i="15"/>
  <c r="T4668" i="15" s="1"/>
  <c r="P4669" i="15"/>
  <c r="T4669" i="15" s="1"/>
  <c r="P4670" i="15"/>
  <c r="S4670" i="15" s="1"/>
  <c r="P4671" i="15"/>
  <c r="S4671" i="15" s="1"/>
  <c r="P4653" i="15"/>
  <c r="P4654" i="15"/>
  <c r="P4655" i="15"/>
  <c r="P4656" i="15"/>
  <c r="S4656" i="15" s="1"/>
  <c r="P4631" i="15"/>
  <c r="P4632" i="15"/>
  <c r="T4632" i="15" s="1"/>
  <c r="P4633" i="15"/>
  <c r="S4633" i="15" s="1"/>
  <c r="P4634" i="15"/>
  <c r="S4634" i="15" s="1"/>
  <c r="P4590" i="15"/>
  <c r="T4590" i="15" s="1"/>
  <c r="P4591" i="15"/>
  <c r="P4592" i="15"/>
  <c r="P4593" i="15"/>
  <c r="P4515" i="15"/>
  <c r="S4515" i="15" s="1"/>
  <c r="P4516" i="15"/>
  <c r="T4516" i="15" s="1"/>
  <c r="P4517" i="15"/>
  <c r="T4517" i="15" s="1"/>
  <c r="P4518" i="15"/>
  <c r="T4518" i="15" s="1"/>
  <c r="P4278" i="15"/>
  <c r="T4278" i="15" s="1"/>
  <c r="P4279" i="15"/>
  <c r="P4280" i="15"/>
  <c r="P4281" i="15"/>
  <c r="S4281" i="15" s="1"/>
  <c r="P4110" i="15"/>
  <c r="T4110" i="15" s="1"/>
  <c r="P4111" i="15"/>
  <c r="T4111" i="15" s="1"/>
  <c r="P4112" i="15"/>
  <c r="S4112" i="15" s="1"/>
  <c r="P4113" i="15"/>
  <c r="S4113" i="15" s="1"/>
  <c r="P4030" i="15"/>
  <c r="T4030" i="15" s="1"/>
  <c r="P4031" i="15"/>
  <c r="P4032" i="15"/>
  <c r="P4033" i="15"/>
  <c r="S4033" i="15" s="1"/>
  <c r="P4024" i="15"/>
  <c r="P4025" i="15"/>
  <c r="P4026" i="15"/>
  <c r="T4026" i="15" s="1"/>
  <c r="P4027" i="15"/>
  <c r="S4027" i="15" s="1"/>
  <c r="P4028" i="15"/>
  <c r="S4028" i="15" s="1"/>
  <c r="P3999" i="15"/>
  <c r="P4000" i="15"/>
  <c r="P4001" i="15"/>
  <c r="S4001" i="15" s="1"/>
  <c r="P4002" i="15"/>
  <c r="S4002" i="15" s="1"/>
  <c r="P3988" i="15"/>
  <c r="S3988" i="15" s="1"/>
  <c r="P3989" i="15"/>
  <c r="S3989" i="15" s="1"/>
  <c r="P3990" i="15"/>
  <c r="S3990" i="15" s="1"/>
  <c r="P3991" i="15"/>
  <c r="S3991" i="15" s="1"/>
  <c r="P3952" i="15"/>
  <c r="P156" i="15"/>
  <c r="P288" i="15"/>
  <c r="S288" i="15" s="1"/>
  <c r="P3953" i="15"/>
  <c r="S3953" i="15" s="1"/>
  <c r="P3954" i="15"/>
  <c r="S3954" i="15" s="1"/>
  <c r="P3955" i="15"/>
  <c r="S3955" i="15" s="1"/>
  <c r="P3956" i="15"/>
  <c r="S3956" i="15" s="1"/>
  <c r="P3928" i="15"/>
  <c r="T3928" i="15" s="1"/>
  <c r="P3929" i="15"/>
  <c r="P3930" i="15"/>
  <c r="P3931" i="15"/>
  <c r="P3923" i="15"/>
  <c r="P3924" i="15"/>
  <c r="T3924" i="15" s="1"/>
  <c r="P3925" i="15"/>
  <c r="S3925" i="15" s="1"/>
  <c r="P3926" i="15"/>
  <c r="S3926" i="15" s="1"/>
  <c r="P3891" i="15"/>
  <c r="P3892" i="15"/>
  <c r="P3893" i="15"/>
  <c r="P3894" i="15"/>
  <c r="S3894" i="15" s="1"/>
  <c r="P3871" i="15"/>
  <c r="T3871" i="15" s="1"/>
  <c r="P3872" i="15"/>
  <c r="T3872" i="15" s="1"/>
  <c r="P3873" i="15"/>
  <c r="S3873" i="15" s="1"/>
  <c r="P3874" i="15"/>
  <c r="S3874" i="15" s="1"/>
  <c r="P505" i="15"/>
  <c r="T505" i="15" s="1"/>
  <c r="P3876" i="15"/>
  <c r="P3877" i="15"/>
  <c r="P3878" i="15"/>
  <c r="P3879" i="15"/>
  <c r="P3857" i="15"/>
  <c r="T3857" i="15" s="1"/>
  <c r="P3858" i="15"/>
  <c r="T3858" i="15" s="1"/>
  <c r="P3859" i="15"/>
  <c r="S3859" i="15" s="1"/>
  <c r="P3860" i="15"/>
  <c r="P3792" i="15"/>
  <c r="P3793" i="15"/>
  <c r="P3794" i="15"/>
  <c r="P3795" i="15"/>
  <c r="S3795" i="15" s="1"/>
  <c r="P3778" i="15"/>
  <c r="S3778" i="15" s="1"/>
  <c r="P3779" i="15"/>
  <c r="S3779" i="15" s="1"/>
  <c r="P3780" i="15"/>
  <c r="S3780" i="15" s="1"/>
  <c r="P3781" i="15"/>
  <c r="P3773" i="15"/>
  <c r="P3774" i="15"/>
  <c r="P3775" i="15"/>
  <c r="P3776" i="15"/>
  <c r="S3776" i="15" s="1"/>
  <c r="P3749" i="15"/>
  <c r="T3749" i="15" s="1"/>
  <c r="P3750" i="15"/>
  <c r="T3750" i="15" s="1"/>
  <c r="P3751" i="15"/>
  <c r="S3751" i="15" s="1"/>
  <c r="P3752" i="15"/>
  <c r="S3752" i="15" s="1"/>
  <c r="P3723" i="15"/>
  <c r="P3724" i="15"/>
  <c r="P3725" i="15"/>
  <c r="S3725" i="15" s="1"/>
  <c r="P3726" i="15"/>
  <c r="P3718" i="15"/>
  <c r="T3718" i="15" s="1"/>
  <c r="P3719" i="15"/>
  <c r="T3719" i="15" s="1"/>
  <c r="P3720" i="15"/>
  <c r="S3720" i="15" s="1"/>
  <c r="P3721" i="15"/>
  <c r="S3721" i="15" s="1"/>
  <c r="P3695" i="15"/>
  <c r="P3696" i="15"/>
  <c r="P3697" i="15"/>
  <c r="S3697" i="15" s="1"/>
  <c r="P3698" i="15"/>
  <c r="S3698" i="15" s="1"/>
  <c r="P3674" i="15"/>
  <c r="T3674" i="15" s="1"/>
  <c r="P3675" i="15"/>
  <c r="T3675" i="15" s="1"/>
  <c r="P3676" i="15"/>
  <c r="S3676" i="15" s="1"/>
  <c r="P3677" i="15"/>
  <c r="S3677" i="15" s="1"/>
  <c r="P3669" i="15"/>
  <c r="P3670" i="15"/>
  <c r="P3671" i="15"/>
  <c r="P3672" i="15"/>
  <c r="P3652" i="15"/>
  <c r="T3652" i="15" s="1"/>
  <c r="P3653" i="15"/>
  <c r="T3653" i="15" s="1"/>
  <c r="P3654" i="15"/>
  <c r="S3654" i="15" s="1"/>
  <c r="P3655" i="15"/>
  <c r="T3655" i="15" s="1"/>
  <c r="P3647" i="15"/>
  <c r="P3648" i="15"/>
  <c r="P3649" i="15"/>
  <c r="P3650" i="15"/>
  <c r="S3650" i="15" s="1"/>
  <c r="P1906" i="15"/>
  <c r="T1906" i="15" s="1"/>
  <c r="P1908" i="15"/>
  <c r="T1908" i="15" s="1"/>
  <c r="P3642" i="15"/>
  <c r="T3642" i="15" s="1"/>
  <c r="P3643" i="15"/>
  <c r="P3644" i="15"/>
  <c r="P3645" i="15"/>
  <c r="P3637" i="15"/>
  <c r="T3637" i="15" s="1"/>
  <c r="P3638" i="15"/>
  <c r="T3638" i="15" s="1"/>
  <c r="P3639" i="15"/>
  <c r="S3639" i="15" s="1"/>
  <c r="P3640" i="15"/>
  <c r="S3640" i="15" s="1"/>
  <c r="P3608" i="15"/>
  <c r="T3608" i="15" s="1"/>
  <c r="P3609" i="15"/>
  <c r="T3609" i="15" s="1"/>
  <c r="P3610" i="15"/>
  <c r="S3610" i="15" s="1"/>
  <c r="P3611" i="15"/>
  <c r="P3597" i="15"/>
  <c r="T3597" i="15" s="1"/>
  <c r="P3598" i="15"/>
  <c r="P3599" i="15"/>
  <c r="S3599" i="15" s="1"/>
  <c r="P3600" i="15"/>
  <c r="S3600" i="15" s="1"/>
  <c r="P3546" i="15"/>
  <c r="T3546" i="15" s="1"/>
  <c r="P3547" i="15"/>
  <c r="P3548" i="15"/>
  <c r="P3549" i="15"/>
  <c r="P3528" i="15"/>
  <c r="T3528" i="15" s="1"/>
  <c r="P3529" i="15"/>
  <c r="P3530" i="15"/>
  <c r="S3530" i="15" s="1"/>
  <c r="P3531" i="15"/>
  <c r="S3531" i="15" s="1"/>
  <c r="P3523" i="15"/>
  <c r="T3523" i="15" s="1"/>
  <c r="P3524" i="15"/>
  <c r="P3525" i="15"/>
  <c r="P3526" i="15"/>
  <c r="P3472" i="15"/>
  <c r="T3472" i="15" s="1"/>
  <c r="P3473" i="15"/>
  <c r="T3473" i="15" s="1"/>
  <c r="P3474" i="15"/>
  <c r="S3474" i="15" s="1"/>
  <c r="P3475" i="15"/>
  <c r="S3475" i="15" s="1"/>
  <c r="P3417" i="15"/>
  <c r="T3417" i="15" s="1"/>
  <c r="P3418" i="15"/>
  <c r="T3418" i="15" s="1"/>
  <c r="P3419" i="15"/>
  <c r="P3420" i="15"/>
  <c r="P3314" i="15"/>
  <c r="T3314" i="15" s="1"/>
  <c r="P3315" i="15"/>
  <c r="T3315" i="15" s="1"/>
  <c r="P3316" i="15"/>
  <c r="S3316" i="15" s="1"/>
  <c r="P3317" i="15"/>
  <c r="S3317" i="15" s="1"/>
  <c r="P3301" i="15"/>
  <c r="T3301" i="15" s="1"/>
  <c r="P3302" i="15"/>
  <c r="T3302" i="15" s="1"/>
  <c r="P3303" i="15"/>
  <c r="P3304" i="15"/>
  <c r="P3296" i="15"/>
  <c r="P3297" i="15"/>
  <c r="T3297" i="15" s="1"/>
  <c r="P3298" i="15"/>
  <c r="S3298" i="15" s="1"/>
  <c r="P3299" i="15"/>
  <c r="S3299" i="15" s="1"/>
  <c r="P3278" i="15"/>
  <c r="T3278" i="15" s="1"/>
  <c r="P3279" i="15"/>
  <c r="T3279" i="15" s="1"/>
  <c r="P3280" i="15"/>
  <c r="P3281" i="15"/>
  <c r="P3267" i="15"/>
  <c r="T3267" i="15" s="1"/>
  <c r="P3268" i="15"/>
  <c r="P3269" i="15"/>
  <c r="P3270" i="15"/>
  <c r="S3270" i="15" s="1"/>
  <c r="P3262" i="15"/>
  <c r="T3262" i="15" s="1"/>
  <c r="P3263" i="15"/>
  <c r="P3264" i="15"/>
  <c r="S3264" i="15" s="1"/>
  <c r="P3265" i="15"/>
  <c r="P3245" i="15"/>
  <c r="T3245" i="15" s="1"/>
  <c r="P3246" i="15"/>
  <c r="T3246" i="15" s="1"/>
  <c r="P3247" i="15"/>
  <c r="P3248" i="15"/>
  <c r="S3248" i="15" s="1"/>
  <c r="P3218" i="15"/>
  <c r="T3218" i="15" s="1"/>
  <c r="P3219" i="15"/>
  <c r="T3219" i="15" s="1"/>
  <c r="P3220" i="15"/>
  <c r="P3221" i="15"/>
  <c r="P3207" i="15"/>
  <c r="T3207" i="15" s="1"/>
  <c r="P3208" i="15"/>
  <c r="T3208" i="15" s="1"/>
  <c r="P3209" i="15"/>
  <c r="S3209" i="15" s="1"/>
  <c r="P3210" i="15"/>
  <c r="S3210" i="15" s="1"/>
  <c r="P3189" i="15"/>
  <c r="T3189" i="15" s="1"/>
  <c r="P3190" i="15"/>
  <c r="T3190" i="15" s="1"/>
  <c r="P3191" i="15"/>
  <c r="P3192" i="15"/>
  <c r="P3152" i="15"/>
  <c r="S3152" i="15" s="1"/>
  <c r="P3153" i="15"/>
  <c r="P3154" i="15"/>
  <c r="S3154" i="15" s="1"/>
  <c r="P3155" i="15"/>
  <c r="T3155" i="15" s="1"/>
  <c r="P3114" i="15"/>
  <c r="T3114" i="15" s="1"/>
  <c r="P3115" i="15"/>
  <c r="S3115" i="15" s="1"/>
  <c r="P3116" i="15"/>
  <c r="P3117" i="15"/>
  <c r="P3109" i="15"/>
  <c r="P3110" i="15"/>
  <c r="T3110" i="15" s="1"/>
  <c r="P3111" i="15"/>
  <c r="S3111" i="15" s="1"/>
  <c r="P3112" i="15"/>
  <c r="S3112" i="15" s="1"/>
  <c r="P3104" i="15"/>
  <c r="T3104" i="15" s="1"/>
  <c r="P3105" i="15"/>
  <c r="S3105" i="15" s="1"/>
  <c r="P3106" i="15"/>
  <c r="P3107" i="15"/>
  <c r="P3099" i="15"/>
  <c r="T3099" i="15" s="1"/>
  <c r="P3100" i="15"/>
  <c r="T3100" i="15" s="1"/>
  <c r="P3101" i="15"/>
  <c r="S3101" i="15" s="1"/>
  <c r="P3102" i="15"/>
  <c r="S3102" i="15" s="1"/>
  <c r="P3080" i="15"/>
  <c r="T3080" i="15" s="1"/>
  <c r="P3081" i="15"/>
  <c r="T3081" i="15" s="1"/>
  <c r="P3082" i="15"/>
  <c r="S3082" i="15" s="1"/>
  <c r="P3083" i="15"/>
  <c r="P3075" i="15"/>
  <c r="P3076" i="15"/>
  <c r="T3076" i="15" s="1"/>
  <c r="P3077" i="15"/>
  <c r="S3077" i="15" s="1"/>
  <c r="P3078" i="15"/>
  <c r="S3078" i="15" s="1"/>
  <c r="P3051" i="15"/>
  <c r="T3051" i="15" s="1"/>
  <c r="P3052" i="15"/>
  <c r="T3052" i="15" s="1"/>
  <c r="P3053" i="15"/>
  <c r="P3054" i="15"/>
  <c r="P2994" i="15"/>
  <c r="P2995" i="15"/>
  <c r="T2995" i="15" s="1"/>
  <c r="P2996" i="15"/>
  <c r="S2996" i="15" s="1"/>
  <c r="P2997" i="15"/>
  <c r="S2997" i="15" s="1"/>
  <c r="P2921" i="15"/>
  <c r="T2921" i="15" s="1"/>
  <c r="P2922" i="15"/>
  <c r="P2923" i="15"/>
  <c r="P2924" i="15"/>
  <c r="P2878" i="15"/>
  <c r="T2878" i="15" s="1"/>
  <c r="P2879" i="15"/>
  <c r="T2879" i="15" s="1"/>
  <c r="P2880" i="15"/>
  <c r="S2880" i="15" s="1"/>
  <c r="P2881" i="15"/>
  <c r="S2881" i="15" s="1"/>
  <c r="P2833" i="15"/>
  <c r="S2833" i="15" s="1"/>
  <c r="P2834" i="15"/>
  <c r="S2834" i="15" s="1"/>
  <c r="P2835" i="15"/>
  <c r="P2836" i="15"/>
  <c r="P2828" i="15"/>
  <c r="T2828" i="15" s="1"/>
  <c r="P2829" i="15"/>
  <c r="T2829" i="15" s="1"/>
  <c r="P2830" i="15"/>
  <c r="P2831" i="15"/>
  <c r="S2831" i="15" s="1"/>
  <c r="P2805" i="15"/>
  <c r="T2805" i="15" s="1"/>
  <c r="P2806" i="15"/>
  <c r="T2806" i="15" s="1"/>
  <c r="P2807" i="15"/>
  <c r="P2808" i="15"/>
  <c r="P2784" i="15"/>
  <c r="T2784" i="15" s="1"/>
  <c r="P2785" i="15"/>
  <c r="S2785" i="15" s="1"/>
  <c r="P2786" i="15"/>
  <c r="S2786" i="15" s="1"/>
  <c r="P2787" i="15"/>
  <c r="P2779" i="15"/>
  <c r="T2779" i="15" s="1"/>
  <c r="P2780" i="15"/>
  <c r="T2780" i="15" s="1"/>
  <c r="P2781" i="15"/>
  <c r="P2782" i="15"/>
  <c r="P2774" i="15"/>
  <c r="P2775" i="15"/>
  <c r="P2776" i="15"/>
  <c r="S2776" i="15" s="1"/>
  <c r="P2777" i="15"/>
  <c r="S2777" i="15" s="1"/>
  <c r="P2709" i="15"/>
  <c r="T2709" i="15" s="1"/>
  <c r="P2710" i="15"/>
  <c r="P2711" i="15"/>
  <c r="P2712" i="15"/>
  <c r="P2691" i="15"/>
  <c r="T2691" i="15" s="1"/>
  <c r="P2692" i="15"/>
  <c r="P2693" i="15"/>
  <c r="S2693" i="15" s="1"/>
  <c r="P2694" i="15"/>
  <c r="S2694" i="15" s="1"/>
  <c r="P2686" i="15"/>
  <c r="T2686" i="15" s="1"/>
  <c r="P2687" i="15"/>
  <c r="T2687" i="15" s="1"/>
  <c r="P2688" i="15"/>
  <c r="P2689" i="15"/>
  <c r="P2676" i="15"/>
  <c r="T2676" i="15" s="1"/>
  <c r="P2677" i="15"/>
  <c r="S2677" i="15" s="1"/>
  <c r="P2678" i="15"/>
  <c r="S2678" i="15" s="1"/>
  <c r="P2679" i="15"/>
  <c r="T2679" i="15" s="1"/>
  <c r="P2681" i="15"/>
  <c r="T2681" i="15" s="1"/>
  <c r="P2682" i="15"/>
  <c r="S2682" i="15" s="1"/>
  <c r="P2683" i="15"/>
  <c r="P2684" i="15"/>
  <c r="P2663" i="15"/>
  <c r="P2664" i="15"/>
  <c r="T2664" i="15" s="1"/>
  <c r="P2665" i="15"/>
  <c r="P2666" i="15"/>
  <c r="S2666" i="15" s="1"/>
  <c r="P2658" i="15"/>
  <c r="P2659" i="15"/>
  <c r="S2659" i="15" s="1"/>
  <c r="P2660" i="15"/>
  <c r="P2661" i="15"/>
  <c r="P2653" i="15"/>
  <c r="T2653" i="15" s="1"/>
  <c r="P2654" i="15"/>
  <c r="P2655" i="15"/>
  <c r="S2655" i="15" s="1"/>
  <c r="P2656" i="15"/>
  <c r="P2644" i="15"/>
  <c r="S2644" i="15" s="1"/>
  <c r="P2645" i="15"/>
  <c r="S2645" i="15" s="1"/>
  <c r="P2646" i="15"/>
  <c r="P2647" i="15"/>
  <c r="P2625" i="15"/>
  <c r="T2625" i="15" s="1"/>
  <c r="P2626" i="15"/>
  <c r="T2626" i="15" s="1"/>
  <c r="P2627" i="15"/>
  <c r="S2627" i="15" s="1"/>
  <c r="P2628" i="15"/>
  <c r="S2628" i="15" s="1"/>
  <c r="P2620" i="15"/>
  <c r="T2620" i="15" s="1"/>
  <c r="P2621" i="15"/>
  <c r="P2622" i="15"/>
  <c r="P2623" i="15"/>
  <c r="P2583" i="15"/>
  <c r="T2583" i="15" s="1"/>
  <c r="P2584" i="15"/>
  <c r="T2584" i="15" s="1"/>
  <c r="P2585" i="15"/>
  <c r="P2586" i="15"/>
  <c r="S2586" i="15" s="1"/>
  <c r="P2578" i="15"/>
  <c r="T2578" i="15" s="1"/>
  <c r="P2579" i="15"/>
  <c r="T2579" i="15" s="1"/>
  <c r="P2580" i="15"/>
  <c r="P2581" i="15"/>
  <c r="P2545" i="15"/>
  <c r="T2545" i="15" s="1"/>
  <c r="P2546" i="15"/>
  <c r="T2546" i="15" s="1"/>
  <c r="P2547" i="15"/>
  <c r="S2547" i="15" s="1"/>
  <c r="P2548" i="15"/>
  <c r="S2548" i="15" s="1"/>
  <c r="P2506" i="15"/>
  <c r="T2506" i="15" s="1"/>
  <c r="P2507" i="15"/>
  <c r="T2507" i="15" s="1"/>
  <c r="P2508" i="15"/>
  <c r="P2509" i="15"/>
  <c r="P2452" i="15"/>
  <c r="P2453" i="15"/>
  <c r="P2454" i="15"/>
  <c r="S2454" i="15" s="1"/>
  <c r="P2455" i="15"/>
  <c r="S2455" i="15" s="1"/>
  <c r="P2428" i="15"/>
  <c r="T2428" i="15" s="1"/>
  <c r="P2429" i="15"/>
  <c r="T2429" i="15" s="1"/>
  <c r="P2430" i="15"/>
  <c r="P2431" i="15"/>
  <c r="P2432" i="15"/>
  <c r="P2424" i="15"/>
  <c r="P2425" i="15"/>
  <c r="T2425" i="15" s="1"/>
  <c r="P2426" i="15"/>
  <c r="S2426" i="15" s="1"/>
  <c r="P2427" i="15"/>
  <c r="P2415" i="15"/>
  <c r="P2416" i="15"/>
  <c r="P2417" i="15"/>
  <c r="P2418" i="15"/>
  <c r="P2388" i="15"/>
  <c r="P2389" i="15"/>
  <c r="T2389" i="15" s="1"/>
  <c r="P2390" i="15"/>
  <c r="S2390" i="15" s="1"/>
  <c r="P2391" i="15"/>
  <c r="S2391" i="15" s="1"/>
  <c r="P2354" i="15"/>
  <c r="P2355" i="15"/>
  <c r="P2356" i="15"/>
  <c r="P2357" i="15"/>
  <c r="P2336" i="15"/>
  <c r="P2337" i="15"/>
  <c r="T2337" i="15" s="1"/>
  <c r="P2338" i="15"/>
  <c r="S2338" i="15" s="1"/>
  <c r="P2339" i="15"/>
  <c r="S2339" i="15" s="1"/>
  <c r="P2320" i="15"/>
  <c r="P2321" i="15"/>
  <c r="P2322" i="15"/>
  <c r="P2323" i="15"/>
  <c r="P2291" i="15"/>
  <c r="P2292" i="15"/>
  <c r="P2293" i="15"/>
  <c r="S2293" i="15" s="1"/>
  <c r="P2294" i="15"/>
  <c r="S2294" i="15" s="1"/>
  <c r="P2273" i="15"/>
  <c r="P2274" i="15"/>
  <c r="P2275" i="15"/>
  <c r="P2276" i="15"/>
  <c r="P2262" i="15"/>
  <c r="P2263" i="15"/>
  <c r="P2264" i="15"/>
  <c r="S2264" i="15" s="1"/>
  <c r="P2265" i="15"/>
  <c r="S2265" i="15" s="1"/>
  <c r="P2257" i="15"/>
  <c r="P2258" i="15"/>
  <c r="P2259" i="15"/>
  <c r="P2260" i="15"/>
  <c r="P2246" i="15"/>
  <c r="P2247" i="15"/>
  <c r="P2248" i="15"/>
  <c r="S2248" i="15" s="1"/>
  <c r="P2249" i="15"/>
  <c r="S2249" i="15" s="1"/>
  <c r="P2235" i="15"/>
  <c r="P2236" i="15"/>
  <c r="P2237" i="15"/>
  <c r="P2238" i="15"/>
  <c r="P2224" i="15"/>
  <c r="P2225" i="15"/>
  <c r="T2225" i="15" s="1"/>
  <c r="P2226" i="15"/>
  <c r="S2226" i="15" s="1"/>
  <c r="P2227" i="15"/>
  <c r="S2227" i="15" s="1"/>
  <c r="P2219" i="15"/>
  <c r="P2220" i="15"/>
  <c r="P2221" i="15"/>
  <c r="P2222" i="15"/>
  <c r="P2196" i="15"/>
  <c r="P2197" i="15"/>
  <c r="S2197" i="15" s="1"/>
  <c r="P2198" i="15"/>
  <c r="S2198" i="15" s="1"/>
  <c r="P2199" i="15"/>
  <c r="S2199" i="15" s="1"/>
  <c r="P2201" i="15"/>
  <c r="P2202" i="15"/>
  <c r="P2203" i="15"/>
  <c r="P2204" i="15"/>
  <c r="P2191" i="15"/>
  <c r="P2192" i="15"/>
  <c r="P2193" i="15"/>
  <c r="S2193" i="15" s="1"/>
  <c r="P2194" i="15"/>
  <c r="S2194" i="15" s="1"/>
  <c r="P2180" i="15"/>
  <c r="P2181" i="15"/>
  <c r="P2182" i="15"/>
  <c r="P2183" i="15"/>
  <c r="P2125" i="15"/>
  <c r="P2126" i="15"/>
  <c r="T2126" i="15" s="1"/>
  <c r="P2127" i="15"/>
  <c r="S2127" i="15" s="1"/>
  <c r="P2128" i="15"/>
  <c r="S2128" i="15" s="1"/>
  <c r="P2111" i="15"/>
  <c r="P2112" i="15"/>
  <c r="P2113" i="15"/>
  <c r="P2114" i="15"/>
  <c r="P2116" i="15"/>
  <c r="P2117" i="15"/>
  <c r="T2117" i="15" s="1"/>
  <c r="P2118" i="15"/>
  <c r="S2118" i="15" s="1"/>
  <c r="P2119" i="15"/>
  <c r="S2119" i="15" s="1"/>
  <c r="P2100" i="15"/>
  <c r="P2101" i="15"/>
  <c r="P2102" i="15"/>
  <c r="P2103" i="15"/>
  <c r="P2089" i="15"/>
  <c r="P2090" i="15"/>
  <c r="T2090" i="15" s="1"/>
  <c r="P2091" i="15"/>
  <c r="S2091" i="15" s="1"/>
  <c r="P2092" i="15"/>
  <c r="S2092" i="15" s="1"/>
  <c r="P2083" i="15"/>
  <c r="P2084" i="15"/>
  <c r="P2085" i="15"/>
  <c r="P2086" i="15"/>
  <c r="P2087" i="15"/>
  <c r="P2043" i="15"/>
  <c r="P2044" i="15"/>
  <c r="T2044" i="15" s="1"/>
  <c r="P2045" i="15"/>
  <c r="S2045" i="15" s="1"/>
  <c r="P2046" i="15"/>
  <c r="P1969" i="15"/>
  <c r="P245" i="15"/>
  <c r="P344" i="15"/>
  <c r="P542" i="15"/>
  <c r="T542" i="15" s="1"/>
  <c r="P892" i="15"/>
  <c r="T892" i="15" s="1"/>
  <c r="P1970" i="15"/>
  <c r="S1970" i="15" s="1"/>
  <c r="P1971" i="15"/>
  <c r="S1971" i="15" s="1"/>
  <c r="P1972" i="15"/>
  <c r="P1973" i="15"/>
  <c r="P1931" i="15"/>
  <c r="P1932" i="15"/>
  <c r="P1933" i="15"/>
  <c r="P1934" i="15"/>
  <c r="P1901" i="15"/>
  <c r="T1901" i="15" s="1"/>
  <c r="P1902" i="15"/>
  <c r="S1902" i="15" s="1"/>
  <c r="P1903" i="15"/>
  <c r="P1904" i="15"/>
  <c r="P1905" i="15"/>
  <c r="P1890" i="15"/>
  <c r="P1891" i="15"/>
  <c r="P1892" i="15"/>
  <c r="S1892" i="15" s="1"/>
  <c r="P1893" i="15"/>
  <c r="S1893" i="15" s="1"/>
  <c r="P1843" i="15"/>
  <c r="T1843" i="15" s="1"/>
  <c r="P1844" i="15"/>
  <c r="P1845" i="15"/>
  <c r="P1846" i="15"/>
  <c r="P1829" i="15"/>
  <c r="P1830" i="15"/>
  <c r="P1831" i="15"/>
  <c r="P1832" i="15"/>
  <c r="S1832" i="15" s="1"/>
  <c r="P1810" i="15"/>
  <c r="T1810" i="15" s="1"/>
  <c r="P1811" i="15"/>
  <c r="P1812" i="15"/>
  <c r="P1813" i="15"/>
  <c r="P1805" i="15"/>
  <c r="P1806" i="15"/>
  <c r="P1807" i="15"/>
  <c r="P1808" i="15"/>
  <c r="S1808" i="15" s="1"/>
  <c r="P1800" i="15"/>
  <c r="T1800" i="15" s="1"/>
  <c r="P1801" i="15"/>
  <c r="P1802" i="15"/>
  <c r="P1803" i="15"/>
  <c r="P1795" i="15"/>
  <c r="P1796" i="15"/>
  <c r="P1797" i="15"/>
  <c r="P1798" i="15"/>
  <c r="S1798" i="15" s="1"/>
  <c r="P1784" i="15"/>
  <c r="T1784" i="15" s="1"/>
  <c r="P1785" i="15"/>
  <c r="P1786" i="15"/>
  <c r="P1787" i="15"/>
  <c r="P1773" i="15"/>
  <c r="P1774" i="15"/>
  <c r="P1775" i="15"/>
  <c r="P1755" i="15"/>
  <c r="T1755" i="15" s="1"/>
  <c r="P1756" i="15"/>
  <c r="S1756" i="15" s="1"/>
  <c r="P1757" i="15"/>
  <c r="P1758" i="15"/>
  <c r="P1738" i="15"/>
  <c r="P1739" i="15"/>
  <c r="P1740" i="15"/>
  <c r="P1741" i="15"/>
  <c r="P1727" i="15"/>
  <c r="S1727" i="15" s="1"/>
  <c r="P1728" i="15"/>
  <c r="S1728" i="15" s="1"/>
  <c r="P1729" i="15"/>
  <c r="P1730" i="15"/>
  <c r="P1721" i="15"/>
  <c r="P1722" i="15"/>
  <c r="P1723" i="15"/>
  <c r="P1724" i="15"/>
  <c r="P1725" i="15"/>
  <c r="S1725" i="15" s="1"/>
  <c r="P1716" i="15"/>
  <c r="T1716" i="15" s="1"/>
  <c r="P1717" i="15"/>
  <c r="P1718" i="15"/>
  <c r="P1719" i="15"/>
  <c r="P1720" i="15"/>
  <c r="P1708" i="15"/>
  <c r="P1709" i="15"/>
  <c r="P1710" i="15"/>
  <c r="S1710" i="15" s="1"/>
  <c r="P1711" i="15"/>
  <c r="S1711" i="15" s="1"/>
  <c r="P1662" i="15"/>
  <c r="P1663" i="15"/>
  <c r="P1664" i="15"/>
  <c r="P1665" i="15"/>
  <c r="P1650" i="15"/>
  <c r="P1712" i="15"/>
  <c r="P1651" i="15"/>
  <c r="T1651" i="15" s="1"/>
  <c r="P1652" i="15"/>
  <c r="T1652" i="15" s="1"/>
  <c r="P1653" i="15"/>
  <c r="P1654" i="15"/>
  <c r="P1646" i="15"/>
  <c r="P1647" i="15"/>
  <c r="P1648" i="15"/>
  <c r="P1649" i="15"/>
  <c r="P1582" i="15"/>
  <c r="T1582" i="15" s="1"/>
  <c r="P1583" i="15"/>
  <c r="T1583" i="15" s="1"/>
  <c r="P1584" i="15"/>
  <c r="P1585" i="15"/>
  <c r="P1568" i="15"/>
  <c r="P1569" i="15"/>
  <c r="P1570" i="15"/>
  <c r="P1571" i="15"/>
  <c r="P1563" i="15"/>
  <c r="T1563" i="15" s="1"/>
  <c r="P1564" i="15"/>
  <c r="T1564" i="15" s="1"/>
  <c r="P1565" i="15"/>
  <c r="P1566" i="15"/>
  <c r="P1548" i="15"/>
  <c r="P1549" i="15"/>
  <c r="P1550" i="15"/>
  <c r="P1551" i="15"/>
  <c r="P1531" i="15"/>
  <c r="T1531" i="15" s="1"/>
  <c r="P1532" i="15"/>
  <c r="T1532" i="15" s="1"/>
  <c r="P1533" i="15"/>
  <c r="P1534" i="15"/>
  <c r="P1529" i="15"/>
  <c r="P1512" i="15"/>
  <c r="P1513" i="15"/>
  <c r="P1514" i="15"/>
  <c r="P1515" i="15"/>
  <c r="S1515" i="15" s="1"/>
  <c r="P1507" i="15"/>
  <c r="T1507" i="15" s="1"/>
  <c r="P1508" i="15"/>
  <c r="P1509" i="15"/>
  <c r="P1510" i="15"/>
  <c r="P1486" i="15"/>
  <c r="P1487" i="15"/>
  <c r="P1488" i="15"/>
  <c r="P1489" i="15"/>
  <c r="S1489" i="15" s="1"/>
  <c r="P1474" i="15"/>
  <c r="T1474" i="15" s="1"/>
  <c r="P1475" i="15"/>
  <c r="P1476" i="15"/>
  <c r="P1477" i="15"/>
  <c r="P1469" i="15"/>
  <c r="P1470" i="15"/>
  <c r="P1471" i="15"/>
  <c r="P1472" i="15"/>
  <c r="S1472" i="15" s="1"/>
  <c r="P1435" i="15"/>
  <c r="T1435" i="15" s="1"/>
  <c r="P1436" i="15"/>
  <c r="P1437" i="15"/>
  <c r="P1438" i="15"/>
  <c r="P1439" i="15"/>
  <c r="P1421" i="15"/>
  <c r="P2053" i="15"/>
  <c r="T2053" i="15" s="1"/>
  <c r="P1422" i="15"/>
  <c r="T1422" i="15" s="1"/>
  <c r="P1423" i="15"/>
  <c r="S1423" i="15" s="1"/>
  <c r="P1424" i="15"/>
  <c r="P1425" i="15"/>
  <c r="P1409" i="15"/>
  <c r="P1410" i="15"/>
  <c r="P1391" i="15"/>
  <c r="P1392" i="15"/>
  <c r="P1393" i="15"/>
  <c r="S1393" i="15" s="1"/>
  <c r="P1394" i="15"/>
  <c r="S1394" i="15" s="1"/>
  <c r="P1378" i="15"/>
  <c r="P1379" i="15"/>
  <c r="P1380" i="15"/>
  <c r="P1381" i="15"/>
  <c r="P1370" i="15"/>
  <c r="P1371" i="15"/>
  <c r="P1372" i="15"/>
  <c r="S1372" i="15" s="1"/>
  <c r="P1373" i="15"/>
  <c r="S1373" i="15" s="1"/>
  <c r="P1354" i="15"/>
  <c r="P1355" i="15"/>
  <c r="P1356" i="15"/>
  <c r="P1357" i="15"/>
  <c r="P1313" i="15"/>
  <c r="P1314" i="15"/>
  <c r="T1314" i="15" s="1"/>
  <c r="P1315" i="15"/>
  <c r="S1315" i="15" s="1"/>
  <c r="P1316" i="15"/>
  <c r="S1316" i="15" s="1"/>
  <c r="P1282" i="15"/>
  <c r="P1283" i="15"/>
  <c r="P1284" i="15"/>
  <c r="P1285" i="15"/>
  <c r="P1226" i="15"/>
  <c r="P1227" i="15"/>
  <c r="P1228" i="15"/>
  <c r="S1228" i="15" s="1"/>
  <c r="P1229" i="15"/>
  <c r="S1229" i="15" s="1"/>
  <c r="P1215" i="15"/>
  <c r="P1216" i="15"/>
  <c r="P1217" i="15"/>
  <c r="P1218" i="15"/>
  <c r="P1197" i="15"/>
  <c r="P1198" i="15"/>
  <c r="P1199" i="15"/>
  <c r="S1199" i="15" s="1"/>
  <c r="P1200" i="15"/>
  <c r="S1200" i="15" s="1"/>
  <c r="P1192" i="15"/>
  <c r="P1193" i="15"/>
  <c r="P1194" i="15"/>
  <c r="P1195" i="15"/>
  <c r="P1174" i="15"/>
  <c r="P1175" i="15"/>
  <c r="P1176" i="15"/>
  <c r="S1176" i="15" s="1"/>
  <c r="P1177" i="15"/>
  <c r="S1177" i="15" s="1"/>
  <c r="P1159" i="15"/>
  <c r="P1160" i="15"/>
  <c r="P1161" i="15"/>
  <c r="P1162" i="15"/>
  <c r="P1163" i="15"/>
  <c r="P1154" i="15"/>
  <c r="T1154" i="15" s="1"/>
  <c r="P1155" i="15"/>
  <c r="S1155" i="15" s="1"/>
  <c r="P1156" i="15"/>
  <c r="S1156" i="15" s="1"/>
  <c r="P1157" i="15"/>
  <c r="P1158" i="15"/>
  <c r="P1145" i="15"/>
  <c r="P1146" i="15"/>
  <c r="P1147" i="15"/>
  <c r="P1148" i="15"/>
  <c r="P1149" i="15"/>
  <c r="S1149" i="15" s="1"/>
  <c r="P1136" i="15"/>
  <c r="T1136" i="15" s="1"/>
  <c r="P1137" i="15"/>
  <c r="P1138" i="15"/>
  <c r="P1139" i="15"/>
  <c r="P1140" i="15"/>
  <c r="P1107" i="15"/>
  <c r="P1108" i="15"/>
  <c r="P1109" i="15"/>
  <c r="S1109" i="15" s="1"/>
  <c r="P1110" i="15"/>
  <c r="S1110" i="15" s="1"/>
  <c r="P1095" i="15"/>
  <c r="P1096" i="15"/>
  <c r="P1097" i="15"/>
  <c r="P1098" i="15"/>
  <c r="P1082" i="15"/>
  <c r="P1083" i="15"/>
  <c r="P1084" i="15"/>
  <c r="S1084" i="15" s="1"/>
  <c r="P1085" i="15"/>
  <c r="S1085" i="15" s="1"/>
  <c r="P1086" i="15"/>
  <c r="P1141" i="15"/>
  <c r="P1142" i="15"/>
  <c r="P1144" i="15"/>
  <c r="P1346" i="15"/>
  <c r="P1363" i="15"/>
  <c r="P1347" i="15"/>
  <c r="S1347" i="15" s="1"/>
  <c r="P1420" i="15"/>
  <c r="S1420" i="15" s="1"/>
  <c r="P1455" i="15"/>
  <c r="P1456" i="15"/>
  <c r="P1535" i="15"/>
  <c r="P374" i="15"/>
  <c r="T374" i="15" s="1"/>
  <c r="P1536" i="15"/>
  <c r="P1600" i="15"/>
  <c r="P1635" i="15"/>
  <c r="S1635" i="15" s="1"/>
  <c r="P1660" i="15"/>
  <c r="S1660" i="15" s="1"/>
  <c r="P1689" i="15"/>
  <c r="P4259" i="15"/>
  <c r="P1690" i="15"/>
  <c r="P1907" i="15"/>
  <c r="P1914" i="15"/>
  <c r="P2757" i="15"/>
  <c r="T2757" i="15" s="1"/>
  <c r="P2837" i="15"/>
  <c r="S2837" i="15" s="1"/>
  <c r="P2929" i="15"/>
  <c r="S2929" i="15" s="1"/>
  <c r="P2838" i="15"/>
  <c r="S2838" i="15" s="1"/>
  <c r="P3048" i="15"/>
  <c r="P2930" i="15"/>
  <c r="P3017" i="15"/>
  <c r="P3328" i="15"/>
  <c r="S3328" i="15" s="1"/>
  <c r="W3328" i="15" s="1"/>
  <c r="P3049" i="15"/>
  <c r="P3556" i="15"/>
  <c r="S3556" i="15" s="1"/>
  <c r="P3557" i="15"/>
  <c r="T3557" i="15" s="1"/>
  <c r="P4251" i="15"/>
  <c r="S4251" i="15" s="1"/>
  <c r="P4573" i="15"/>
  <c r="P5063" i="15"/>
  <c r="P5106" i="15"/>
  <c r="S5106" i="15" s="1"/>
  <c r="P5117" i="15"/>
  <c r="P5127" i="15"/>
  <c r="S5127" i="15" s="1"/>
  <c r="P5128" i="15"/>
  <c r="S5128" i="15" s="1"/>
  <c r="P5129" i="15"/>
  <c r="T5129" i="15" s="1"/>
  <c r="P5096" i="15"/>
  <c r="S5096" i="15" s="1"/>
  <c r="P5097" i="15"/>
  <c r="P5098" i="15"/>
  <c r="P5065" i="15"/>
  <c r="P5066" i="15"/>
  <c r="S5066" i="15" s="1"/>
  <c r="P5067" i="15"/>
  <c r="P5049" i="15"/>
  <c r="S5049" i="15" s="1"/>
  <c r="P5050" i="15"/>
  <c r="S5050" i="15" s="1"/>
  <c r="P4981" i="15"/>
  <c r="S4981" i="15" s="1"/>
  <c r="P4982" i="15"/>
  <c r="P4865" i="15"/>
  <c r="P4866" i="15"/>
  <c r="T4866" i="15" s="1"/>
  <c r="P4867" i="15"/>
  <c r="P4848" i="15"/>
  <c r="S4848" i="15" s="1"/>
  <c r="P7" i="15"/>
  <c r="T7" i="15" s="1"/>
  <c r="P50" i="15"/>
  <c r="T50" i="15" s="1"/>
  <c r="P75" i="15"/>
  <c r="P4849" i="15"/>
  <c r="P4850" i="15"/>
  <c r="P4851" i="15"/>
  <c r="P5010" i="15"/>
  <c r="P4824" i="15"/>
  <c r="S4824" i="15" s="1"/>
  <c r="P4825" i="15"/>
  <c r="P4826" i="15"/>
  <c r="S4826" i="15" s="1"/>
  <c r="P4797" i="15"/>
  <c r="T4797" i="15" s="1"/>
  <c r="P4798" i="15"/>
  <c r="P4799" i="15"/>
  <c r="P4776" i="15"/>
  <c r="P4777" i="15"/>
  <c r="S4777" i="15" s="1"/>
  <c r="P4778" i="15"/>
  <c r="S4778" i="15" s="1"/>
  <c r="P4729" i="15"/>
  <c r="T4729" i="15" s="1"/>
  <c r="P4730" i="15"/>
  <c r="T4730" i="15" s="1"/>
  <c r="P4731" i="15"/>
  <c r="S4731" i="15" s="1"/>
  <c r="P4708" i="15"/>
  <c r="P4709" i="15"/>
  <c r="P4710" i="15"/>
  <c r="P4678" i="15"/>
  <c r="P4679" i="15"/>
  <c r="P4680" i="15"/>
  <c r="P4664" i="15"/>
  <c r="P4665" i="15"/>
  <c r="T4665" i="15" s="1"/>
  <c r="P4666" i="15"/>
  <c r="S4666" i="15" s="1"/>
  <c r="P4636" i="15"/>
  <c r="P4637" i="15"/>
  <c r="P4638" i="15"/>
  <c r="P4586" i="15"/>
  <c r="T4586" i="15" s="1"/>
  <c r="P4587" i="15"/>
  <c r="S4587" i="15" s="1"/>
  <c r="P4588" i="15"/>
  <c r="S4588" i="15" s="1"/>
  <c r="P4582" i="15"/>
  <c r="T4582" i="15" s="1"/>
  <c r="P4583" i="15"/>
  <c r="P4584" i="15"/>
  <c r="P4260" i="15"/>
  <c r="P4261" i="15"/>
  <c r="S4261" i="15" s="1"/>
  <c r="P4262" i="15"/>
  <c r="T4262" i="15" s="1"/>
  <c r="P3977" i="15"/>
  <c r="T3977" i="15" s="1"/>
  <c r="P3978" i="15"/>
  <c r="S3978" i="15" s="1"/>
  <c r="P3979" i="15"/>
  <c r="S3979" i="15" s="1"/>
  <c r="P3919" i="15"/>
  <c r="P3920" i="15"/>
  <c r="P3921" i="15"/>
  <c r="S3921" i="15" s="1"/>
  <c r="P3881" i="15"/>
  <c r="T3881" i="15" s="1"/>
  <c r="P3882" i="15"/>
  <c r="S3882" i="15" s="1"/>
  <c r="P3883" i="15"/>
  <c r="S3883" i="15" s="1"/>
  <c r="P3809" i="15"/>
  <c r="S3809" i="15" s="1"/>
  <c r="P3810" i="15"/>
  <c r="S3810" i="15" s="1"/>
  <c r="P3811" i="15"/>
  <c r="P362" i="15"/>
  <c r="P3805" i="15"/>
  <c r="P3806" i="15"/>
  <c r="P3807" i="15"/>
  <c r="T3807" i="15" s="1"/>
  <c r="P3797" i="15"/>
  <c r="P3798" i="15"/>
  <c r="S3798" i="15" s="1"/>
  <c r="P3799" i="15"/>
  <c r="S3799" i="15" s="1"/>
  <c r="P3801" i="15"/>
  <c r="P3802" i="15"/>
  <c r="P3803" i="15"/>
  <c r="P3769" i="15"/>
  <c r="P3770" i="15"/>
  <c r="P3771" i="15"/>
  <c r="S3771" i="15" s="1"/>
  <c r="P3761" i="15"/>
  <c r="T3761" i="15" s="1"/>
  <c r="P3762" i="15"/>
  <c r="P3763" i="15"/>
  <c r="P3765" i="15"/>
  <c r="P3766" i="15"/>
  <c r="T3766" i="15" s="1"/>
  <c r="P3767" i="15"/>
  <c r="P3707" i="15"/>
  <c r="T3707" i="15" s="1"/>
  <c r="P3708" i="15"/>
  <c r="P3709" i="15"/>
  <c r="S3709" i="15" s="1"/>
  <c r="P3679" i="15"/>
  <c r="T3679" i="15" s="1"/>
  <c r="P3680" i="15"/>
  <c r="T3680" i="15" s="1"/>
  <c r="P3681" i="15"/>
  <c r="P3593" i="15"/>
  <c r="P3594" i="15"/>
  <c r="P3595" i="15"/>
  <c r="S3595" i="15" s="1"/>
  <c r="P3446" i="15"/>
  <c r="T3446" i="15" s="1"/>
  <c r="P3447" i="15"/>
  <c r="S3447" i="15" s="1"/>
  <c r="P3448" i="15"/>
  <c r="S3448" i="15" s="1"/>
  <c r="P3400" i="15"/>
  <c r="T3400" i="15" s="1"/>
  <c r="P3401" i="15"/>
  <c r="P3402" i="15"/>
  <c r="S3402" i="15" s="1"/>
  <c r="P3378" i="15"/>
  <c r="T3378" i="15" s="1"/>
  <c r="P3379" i="15"/>
  <c r="T3379" i="15" s="1"/>
  <c r="P3380" i="15"/>
  <c r="S3380" i="15" s="1"/>
  <c r="P3165" i="15"/>
  <c r="T3165" i="15" s="1"/>
  <c r="P3166" i="15"/>
  <c r="P3167" i="15"/>
  <c r="P3019" i="15"/>
  <c r="P3020" i="15"/>
  <c r="S3020" i="15" s="1"/>
  <c r="P3021" i="15"/>
  <c r="P3023" i="15"/>
  <c r="T3023" i="15" s="1"/>
  <c r="P3024" i="15"/>
  <c r="T3024" i="15" s="1"/>
  <c r="P3025" i="15"/>
  <c r="S3025" i="15" s="1"/>
  <c r="P2983" i="15"/>
  <c r="T2983" i="15" s="1"/>
  <c r="P2984" i="15"/>
  <c r="P2985" i="15"/>
  <c r="P2939" i="15"/>
  <c r="T2939" i="15" s="1"/>
  <c r="P2940" i="15"/>
  <c r="P2941" i="15"/>
  <c r="S2941" i="15" s="1"/>
  <c r="P2649" i="15"/>
  <c r="S2649" i="15" s="1"/>
  <c r="P2650" i="15"/>
  <c r="P2651" i="15"/>
  <c r="S2651" i="15" s="1"/>
  <c r="P2574" i="15"/>
  <c r="P2575" i="15"/>
  <c r="P2576" i="15"/>
  <c r="P2558" i="15"/>
  <c r="P2559" i="15"/>
  <c r="T2559" i="15" s="1"/>
  <c r="P2560" i="15"/>
  <c r="S2560" i="15" s="1"/>
  <c r="P2496" i="15"/>
  <c r="T2496" i="15" s="1"/>
  <c r="P2497" i="15"/>
  <c r="T2497" i="15" s="1"/>
  <c r="P2498" i="15"/>
  <c r="S2498" i="15" s="1"/>
  <c r="P2485" i="15"/>
  <c r="P2486" i="15"/>
  <c r="T2486" i="15" s="1"/>
  <c r="P2487" i="15"/>
  <c r="S2487" i="15" s="1"/>
  <c r="P2420" i="15"/>
  <c r="T2420" i="15" s="1"/>
  <c r="P2421" i="15"/>
  <c r="T2421" i="15" s="1"/>
  <c r="P2422" i="15"/>
  <c r="S2422" i="15" s="1"/>
  <c r="P2393" i="15"/>
  <c r="P2394" i="15"/>
  <c r="P2395" i="15"/>
  <c r="P2331" i="15"/>
  <c r="P943" i="15"/>
  <c r="P2332" i="15"/>
  <c r="T2332" i="15" s="1"/>
  <c r="P2333" i="15"/>
  <c r="T2333" i="15" s="1"/>
  <c r="P2334" i="15"/>
  <c r="T2334" i="15" s="1"/>
  <c r="P2054" i="15"/>
  <c r="P2055" i="15"/>
  <c r="P2056" i="15"/>
  <c r="P1921" i="15"/>
  <c r="P1922" i="15"/>
  <c r="P1923" i="15"/>
  <c r="P1886" i="15"/>
  <c r="T1886" i="15" s="1"/>
  <c r="P1887" i="15"/>
  <c r="T1887" i="15" s="1"/>
  <c r="P1888" i="15"/>
  <c r="P1882" i="15"/>
  <c r="P1883" i="15"/>
  <c r="P1884" i="15"/>
  <c r="P818" i="15"/>
  <c r="P1769" i="15"/>
  <c r="P1770" i="15"/>
  <c r="S1770" i="15" s="1"/>
  <c r="P1771" i="15"/>
  <c r="S1771" i="15" s="1"/>
  <c r="P1713" i="15"/>
  <c r="P1714" i="15"/>
  <c r="P1715" i="15"/>
  <c r="P1679" i="15"/>
  <c r="P1680" i="15"/>
  <c r="P1681" i="15"/>
  <c r="S1681" i="15" s="1"/>
  <c r="P1682" i="15"/>
  <c r="S1682" i="15" s="1"/>
  <c r="P1656" i="15"/>
  <c r="T1656" i="15" s="1"/>
  <c r="P1657" i="15"/>
  <c r="P1658" i="15"/>
  <c r="P1062" i="15"/>
  <c r="P1631" i="15"/>
  <c r="P1632" i="15"/>
  <c r="P1633" i="15"/>
  <c r="S1633" i="15" s="1"/>
  <c r="P1606" i="15"/>
  <c r="T1606" i="15" s="1"/>
  <c r="P1607" i="15"/>
  <c r="S1607" i="15" s="1"/>
  <c r="P1608" i="15"/>
  <c r="P1602" i="15"/>
  <c r="P1603" i="15"/>
  <c r="P1604" i="15"/>
  <c r="P1538" i="15"/>
  <c r="P1539" i="15"/>
  <c r="P1540" i="15"/>
  <c r="S1540" i="15" s="1"/>
  <c r="P1527" i="15"/>
  <c r="T1527" i="15" s="1"/>
  <c r="P1528" i="15"/>
  <c r="P1517" i="15"/>
  <c r="P1518" i="15"/>
  <c r="P1519" i="15"/>
  <c r="P1459" i="15"/>
  <c r="P1460" i="15"/>
  <c r="P1387" i="15"/>
  <c r="T1387" i="15" s="1"/>
  <c r="P1388" i="15"/>
  <c r="T1388" i="15" s="1"/>
  <c r="P1389" i="15"/>
  <c r="P1382" i="15"/>
  <c r="P1383" i="15"/>
  <c r="P1384" i="15"/>
  <c r="P1385" i="15"/>
  <c r="P1364" i="15"/>
  <c r="P1365" i="15"/>
  <c r="S1365" i="15" s="1"/>
  <c r="P1359" i="15"/>
  <c r="T1359" i="15" s="1"/>
  <c r="P1360" i="15"/>
  <c r="P1361" i="15"/>
  <c r="P1343" i="15"/>
  <c r="P1344" i="15"/>
  <c r="P1345" i="15"/>
  <c r="P1303" i="15"/>
  <c r="S1303" i="15" s="1"/>
  <c r="P1304" i="15"/>
  <c r="S1304" i="15" s="1"/>
  <c r="P1305" i="15"/>
  <c r="S1305" i="15" s="1"/>
  <c r="P1256" i="15"/>
  <c r="P1257" i="15"/>
  <c r="P1258" i="15"/>
  <c r="P1231" i="15"/>
  <c r="P1232" i="15"/>
  <c r="P1233" i="15"/>
  <c r="S1233" i="15" s="1"/>
  <c r="P1151" i="15"/>
  <c r="S1151" i="15" s="1"/>
  <c r="P1152" i="15"/>
  <c r="S1152" i="15" s="1"/>
  <c r="P1153" i="15"/>
  <c r="P1090" i="15"/>
  <c r="P1091" i="15"/>
  <c r="P1092" i="15"/>
  <c r="P1093" i="15"/>
  <c r="P5124" i="15"/>
  <c r="S5124" i="15" s="1"/>
  <c r="P5125" i="15"/>
  <c r="S5125" i="15" s="1"/>
  <c r="P5108" i="15"/>
  <c r="S5108" i="15" s="1"/>
  <c r="P5109" i="15"/>
  <c r="P5011" i="15"/>
  <c r="P5012" i="15"/>
  <c r="P5046" i="15"/>
  <c r="S5046" i="15" s="1"/>
  <c r="P5047" i="15"/>
  <c r="S5047" i="15" s="1"/>
  <c r="P4814" i="15"/>
  <c r="T4814" i="15" s="1"/>
  <c r="P4815" i="15"/>
  <c r="S4815" i="15" s="1"/>
  <c r="P4579" i="15"/>
  <c r="P4580" i="15"/>
  <c r="P4484" i="15"/>
  <c r="P4485" i="15"/>
  <c r="P4068" i="15"/>
  <c r="P4069" i="15"/>
  <c r="P3862" i="15"/>
  <c r="T3862" i="15" s="1"/>
  <c r="P3863" i="15"/>
  <c r="S3863" i="15" s="1"/>
  <c r="P3789" i="15"/>
  <c r="T3789" i="15" s="1"/>
  <c r="P3790" i="15"/>
  <c r="S3790" i="15" s="1"/>
  <c r="P3570" i="15"/>
  <c r="P4651" i="15"/>
  <c r="P3571" i="15"/>
  <c r="S3571" i="15" s="1"/>
  <c r="P3572" i="15"/>
  <c r="P3469" i="15"/>
  <c r="T3469" i="15" s="1"/>
  <c r="P3470" i="15"/>
  <c r="S3470" i="15" s="1"/>
  <c r="P3319" i="15"/>
  <c r="P3320" i="15"/>
  <c r="S3320" i="15" s="1"/>
  <c r="P3149" i="15"/>
  <c r="P3150" i="15"/>
  <c r="P2759" i="15"/>
  <c r="S2759" i="15" s="1"/>
  <c r="P2760" i="15"/>
  <c r="S2760" i="15" s="1"/>
  <c r="P1948" i="15"/>
  <c r="S1948" i="15" s="1"/>
  <c r="P1949" i="15"/>
  <c r="S1949" i="15" s="1"/>
  <c r="P1916" i="15"/>
  <c r="S1916" i="15" s="1"/>
  <c r="P1917" i="15"/>
  <c r="P1909" i="15"/>
  <c r="P1910" i="15"/>
  <c r="P1871" i="15"/>
  <c r="P1872" i="15"/>
  <c r="P1698" i="15"/>
  <c r="P1699" i="15"/>
  <c r="S1699" i="15" s="1"/>
  <c r="P1694" i="15"/>
  <c r="T1694" i="15" s="1"/>
  <c r="P1426" i="15"/>
  <c r="P474" i="15"/>
  <c r="P1695" i="15"/>
  <c r="P1696" i="15"/>
  <c r="P1692" i="15"/>
  <c r="P1693" i="15"/>
  <c r="S1693" i="15" s="1"/>
  <c r="P1684" i="15"/>
  <c r="T1684" i="15" s="1"/>
  <c r="P1685" i="15"/>
  <c r="S1685" i="15" s="1"/>
  <c r="P1637" i="15"/>
  <c r="P1638" i="15"/>
  <c r="P1628" i="15"/>
  <c r="P1629" i="15"/>
  <c r="P1579" i="15"/>
  <c r="P1580" i="15"/>
  <c r="P1553" i="15"/>
  <c r="S1553" i="15" s="1"/>
  <c r="P1554" i="15"/>
  <c r="S1554" i="15" s="1"/>
  <c r="P1453" i="15"/>
  <c r="P1454" i="15"/>
  <c r="P1441" i="15"/>
  <c r="P1442" i="15"/>
  <c r="P1433" i="15"/>
  <c r="P1434" i="15"/>
  <c r="S1434" i="15" s="1"/>
  <c r="P1430" i="15"/>
  <c r="S1430" i="15" s="1"/>
  <c r="P1431" i="15"/>
  <c r="S1431" i="15" s="1"/>
  <c r="P986" i="15"/>
  <c r="P1427" i="15"/>
  <c r="P1428" i="15"/>
  <c r="P1375" i="15"/>
  <c r="P1376" i="15"/>
  <c r="P1367" i="15"/>
  <c r="S1367" i="15" s="1"/>
  <c r="P1368" i="15"/>
  <c r="S1368" i="15" s="1"/>
  <c r="P1241" i="15"/>
  <c r="S1241" i="15" s="1"/>
  <c r="P1242" i="15"/>
  <c r="P1171" i="15"/>
  <c r="P1172" i="15"/>
  <c r="P1088" i="15"/>
  <c r="P1089" i="15"/>
  <c r="T965" i="15"/>
  <c r="T5064" i="15"/>
  <c r="T2110" i="15"/>
  <c r="T2414" i="15"/>
  <c r="T2423" i="15"/>
  <c r="T4944" i="15"/>
  <c r="T4945" i="15"/>
  <c r="T4946" i="15"/>
  <c r="T4947" i="15"/>
  <c r="T4948" i="15"/>
  <c r="T4949" i="15"/>
  <c r="T4950" i="15"/>
  <c r="S4942" i="15"/>
  <c r="S4838" i="15"/>
  <c r="S965" i="15"/>
  <c r="S5064" i="15"/>
  <c r="S2110" i="15"/>
  <c r="S2414" i="15"/>
  <c r="S2423" i="15"/>
  <c r="S2761" i="15"/>
  <c r="S3016" i="15"/>
  <c r="S4943" i="15"/>
  <c r="S4944" i="15"/>
  <c r="S4945" i="15"/>
  <c r="S4946" i="15"/>
  <c r="S4947" i="15"/>
  <c r="S4948" i="15"/>
  <c r="T3791" i="15"/>
  <c r="T1292" i="15"/>
  <c r="T370" i="15"/>
  <c r="T1059" i="15"/>
  <c r="T1366" i="15"/>
  <c r="T4886" i="15"/>
  <c r="T4887" i="15"/>
  <c r="T4888" i="15"/>
  <c r="T4889" i="15"/>
  <c r="T4890" i="15"/>
  <c r="T4891" i="15"/>
  <c r="T4892" i="15"/>
  <c r="T4893" i="15"/>
  <c r="S4884" i="15"/>
  <c r="S4931" i="15"/>
  <c r="S1567" i="15"/>
  <c r="S3791" i="15"/>
  <c r="S1292" i="15"/>
  <c r="S370" i="15"/>
  <c r="S1059" i="15"/>
  <c r="S1366" i="15"/>
  <c r="S1432" i="15"/>
  <c r="S1768" i="15"/>
  <c r="S4885" i="15"/>
  <c r="S4886" i="15"/>
  <c r="S4887" i="15"/>
  <c r="S4888" i="15"/>
  <c r="S4889" i="15"/>
  <c r="S4890" i="15"/>
  <c r="T4816" i="15"/>
  <c r="T5036" i="15"/>
  <c r="T4674" i="15"/>
  <c r="T4675" i="15"/>
  <c r="T4676" i="15"/>
  <c r="S4672" i="15"/>
  <c r="S4686" i="15"/>
  <c r="S4816" i="15"/>
  <c r="S4923" i="15"/>
  <c r="S5036" i="15"/>
  <c r="S4673" i="15"/>
  <c r="S4674" i="15"/>
  <c r="S4675" i="15"/>
  <c r="T575" i="15"/>
  <c r="T1443" i="15"/>
  <c r="T1450" i="15"/>
  <c r="S4681" i="15"/>
  <c r="S4833" i="15"/>
  <c r="S575" i="15"/>
  <c r="S1443" i="15"/>
  <c r="S4682" i="15"/>
  <c r="S4683" i="15"/>
  <c r="S4684" i="15"/>
  <c r="S4685" i="15"/>
  <c r="S4677" i="15"/>
  <c r="S1408" i="15"/>
  <c r="S1906" i="15"/>
  <c r="S1908" i="15"/>
  <c r="S4678" i="15"/>
  <c r="S4679" i="15"/>
  <c r="T4663" i="15"/>
  <c r="T4666" i="15"/>
  <c r="S4663" i="15"/>
  <c r="S4667" i="15"/>
  <c r="S4664" i="15"/>
  <c r="S4665" i="15"/>
  <c r="T4670" i="15"/>
  <c r="T4671" i="15"/>
  <c r="S4668" i="15"/>
  <c r="S4669" i="15"/>
  <c r="S2432" i="15"/>
  <c r="T2433" i="15"/>
  <c r="T2440" i="15"/>
  <c r="T2441" i="15"/>
  <c r="T2456" i="15"/>
  <c r="T2458" i="15"/>
  <c r="S2464" i="15"/>
  <c r="S2465" i="15"/>
  <c r="S2466" i="15"/>
  <c r="S2473" i="15"/>
  <c r="S2474" i="15"/>
  <c r="S2481" i="15"/>
  <c r="S2482" i="15"/>
  <c r="S2504" i="15"/>
  <c r="T2505" i="15"/>
  <c r="S2512" i="15"/>
  <c r="S2514" i="15"/>
  <c r="T2520" i="15"/>
  <c r="S2521" i="15"/>
  <c r="S2536" i="15"/>
  <c r="T2537" i="15"/>
  <c r="T2538" i="15"/>
  <c r="S2570" i="15"/>
  <c r="T2577" i="15"/>
  <c r="S2592" i="15"/>
  <c r="T2601" i="15"/>
  <c r="T2602" i="15"/>
  <c r="T2610" i="15"/>
  <c r="T2631" i="15"/>
  <c r="S2633" i="15"/>
  <c r="S2634" i="15"/>
  <c r="S2673" i="15"/>
  <c r="S2674" i="15"/>
  <c r="T2680" i="15"/>
  <c r="S2689" i="15"/>
  <c r="T2697" i="15"/>
  <c r="S2698" i="15"/>
  <c r="S2712" i="15"/>
  <c r="T2713" i="15"/>
  <c r="T2719" i="15"/>
  <c r="S2728" i="15"/>
  <c r="S2729" i="15"/>
  <c r="S2730" i="15"/>
  <c r="T2737" i="15"/>
  <c r="T2738" i="15"/>
  <c r="P2743" i="15"/>
  <c r="S2743" i="15" s="1"/>
  <c r="T2744" i="15"/>
  <c r="S2753" i="15"/>
  <c r="S2754" i="15"/>
  <c r="T2762" i="15"/>
  <c r="S2769" i="15"/>
  <c r="S2770" i="15"/>
  <c r="T2778" i="15"/>
  <c r="S2793" i="15"/>
  <c r="S2794" i="15"/>
  <c r="T2800" i="15"/>
  <c r="S2802" i="15"/>
  <c r="S2808" i="15"/>
  <c r="T2810" i="15"/>
  <c r="S2816" i="15"/>
  <c r="S2817" i="15"/>
  <c r="S2818" i="15"/>
  <c r="T2840" i="15"/>
  <c r="T2841" i="15"/>
  <c r="S2842" i="15"/>
  <c r="S2856" i="15"/>
  <c r="T2873" i="15"/>
  <c r="S2874" i="15"/>
  <c r="T2882" i="15"/>
  <c r="T2888" i="15"/>
  <c r="S2897" i="15"/>
  <c r="S2904" i="15"/>
  <c r="S2905" i="15"/>
  <c r="S2913" i="15"/>
  <c r="T2922" i="15"/>
  <c r="T2938" i="15"/>
  <c r="T2954" i="15"/>
  <c r="T2962" i="15"/>
  <c r="S2968" i="15"/>
  <c r="T2970" i="15"/>
  <c r="T2977" i="15"/>
  <c r="S2978" i="15"/>
  <c r="T2986" i="15"/>
  <c r="S3009" i="15"/>
  <c r="S3018" i="15"/>
  <c r="T3026" i="15"/>
  <c r="S3072" i="15"/>
  <c r="S3073" i="15"/>
  <c r="S3089" i="15"/>
  <c r="T3098" i="15"/>
  <c r="S3106" i="15"/>
  <c r="T3113" i="15"/>
  <c r="S3128" i="15"/>
  <c r="S3153" i="15"/>
  <c r="T3162" i="15"/>
  <c r="T3168" i="15"/>
  <c r="T3176" i="15"/>
  <c r="T3177" i="15"/>
  <c r="S3186" i="15"/>
  <c r="T3193" i="15"/>
  <c r="T3201" i="15"/>
  <c r="S3202" i="15"/>
  <c r="T3217" i="15"/>
  <c r="T3234" i="15"/>
  <c r="S3257" i="15"/>
  <c r="S3258" i="15"/>
  <c r="S3265" i="15"/>
  <c r="T3266" i="15"/>
  <c r="T3282" i="15"/>
  <c r="T3306" i="15"/>
  <c r="T3313" i="15"/>
  <c r="T3321" i="15"/>
  <c r="T3322" i="15"/>
  <c r="T3330" i="15"/>
  <c r="S3338" i="15"/>
  <c r="T3343" i="15"/>
  <c r="S3344" i="15"/>
  <c r="S3353" i="15"/>
  <c r="S3354" i="15"/>
  <c r="T3361" i="15"/>
  <c r="S3375" i="15"/>
  <c r="T3394" i="15"/>
  <c r="T3409" i="15"/>
  <c r="T3410" i="15"/>
  <c r="S3415" i="15"/>
  <c r="S3425" i="15"/>
  <c r="S3426" i="15"/>
  <c r="T3434" i="15"/>
  <c r="T3440" i="15"/>
  <c r="T3449" i="15"/>
  <c r="T3456" i="15"/>
  <c r="T3458" i="15"/>
  <c r="S3466" i="15"/>
  <c r="S3481" i="15"/>
  <c r="T3482" i="15"/>
  <c r="S3488" i="15"/>
  <c r="T3490" i="15"/>
  <c r="T3496" i="15"/>
  <c r="S3505" i="15"/>
  <c r="S3506" i="15"/>
  <c r="T3514" i="15"/>
  <c r="S3544" i="15"/>
  <c r="T3545" i="15"/>
  <c r="T3552" i="15"/>
  <c r="T3553" i="15"/>
  <c r="S3554" i="15"/>
  <c r="S3567" i="15"/>
  <c r="S3569" i="15"/>
  <c r="T3601" i="15"/>
  <c r="T3618" i="15"/>
  <c r="T3632" i="15"/>
  <c r="S3633" i="15"/>
  <c r="S3634" i="15"/>
  <c r="T3648" i="15"/>
  <c r="T3658" i="15"/>
  <c r="T3673" i="15"/>
  <c r="T3682" i="15"/>
  <c r="T3690" i="15"/>
  <c r="T3728" i="15"/>
  <c r="T3729" i="15"/>
  <c r="T3730" i="15"/>
  <c r="T3736" i="15"/>
  <c r="T3737" i="15"/>
  <c r="T3738" i="15"/>
  <c r="S3746" i="15"/>
  <c r="T3768" i="15"/>
  <c r="S3785" i="15"/>
  <c r="S3786" i="15"/>
  <c r="T3792" i="15"/>
  <c r="S3793" i="15"/>
  <c r="T3801" i="15"/>
  <c r="S3816" i="15"/>
  <c r="T3823" i="15"/>
  <c r="S3833" i="15"/>
  <c r="T3849" i="15"/>
  <c r="T3856" i="15"/>
  <c r="T3865" i="15"/>
  <c r="T3880" i="15"/>
  <c r="S3913" i="15"/>
  <c r="T3923" i="15"/>
  <c r="T3929" i="15"/>
  <c r="S3936" i="15"/>
  <c r="T3939" i="15"/>
  <c r="S3944" i="15"/>
  <c r="T3945" i="15"/>
  <c r="S3975" i="15"/>
  <c r="T3976" i="15"/>
  <c r="S3985" i="15"/>
  <c r="T3992" i="15"/>
  <c r="T3993" i="15"/>
  <c r="S4008" i="15"/>
  <c r="T4009" i="15"/>
  <c r="T4015" i="15"/>
  <c r="T4016" i="15"/>
  <c r="T4017" i="15"/>
  <c r="T4024" i="15"/>
  <c r="T4041" i="15"/>
  <c r="T4049" i="15"/>
  <c r="S4063" i="15"/>
  <c r="P4084" i="15"/>
  <c r="P4085" i="15"/>
  <c r="S4085" i="15" s="1"/>
  <c r="P4086" i="15"/>
  <c r="S4086" i="15" s="1"/>
  <c r="P4087" i="15"/>
  <c r="S4087" i="15" s="1"/>
  <c r="T4088" i="15"/>
  <c r="T4104" i="15"/>
  <c r="T4120" i="15"/>
  <c r="T4126" i="15"/>
  <c r="S4144" i="15"/>
  <c r="T4168" i="15"/>
  <c r="T4184" i="15"/>
  <c r="T4198" i="15"/>
  <c r="S4200" i="15"/>
  <c r="T4206" i="15"/>
  <c r="T4224" i="15"/>
  <c r="S4280" i="15"/>
  <c r="S4305" i="15"/>
  <c r="S4314" i="15"/>
  <c r="S4320" i="15"/>
  <c r="S4321" i="15"/>
  <c r="T4335" i="15"/>
  <c r="T4336" i="15"/>
  <c r="S4346" i="15"/>
  <c r="S4354" i="15"/>
  <c r="S4368" i="15"/>
  <c r="T4375" i="15"/>
  <c r="T4380" i="15"/>
  <c r="S4399" i="15"/>
  <c r="S4400" i="15"/>
  <c r="T4416" i="15"/>
  <c r="T4417" i="15"/>
  <c r="T4432" i="15"/>
  <c r="T4433" i="15"/>
  <c r="T4464" i="15"/>
  <c r="T4465" i="15"/>
  <c r="T4471" i="15"/>
  <c r="S4473" i="15"/>
  <c r="S4474" i="15"/>
  <c r="S4481" i="15"/>
  <c r="S4482" i="15"/>
  <c r="S4490" i="15"/>
  <c r="S4530" i="15"/>
  <c r="S4543" i="15"/>
  <c r="P4544" i="15"/>
  <c r="S4544" i="15" s="1"/>
  <c r="W4544" i="15" s="1"/>
  <c r="S4551" i="15"/>
  <c r="T4553" i="15"/>
  <c r="T4560" i="15"/>
  <c r="P4575" i="15"/>
  <c r="P4576" i="15"/>
  <c r="S4576" i="15" s="1"/>
  <c r="P4577" i="15"/>
  <c r="T4591" i="15"/>
  <c r="S4593" i="15"/>
  <c r="S4599" i="15"/>
  <c r="S4609" i="15"/>
  <c r="T4624" i="15"/>
  <c r="S4649" i="15"/>
  <c r="S4650" i="15"/>
  <c r="S4701" i="15"/>
  <c r="S4705" i="15"/>
  <c r="T4707" i="15"/>
  <c r="T4738" i="15"/>
  <c r="S4757" i="15"/>
  <c r="P4793" i="15"/>
  <c r="T4793" i="15" s="1"/>
  <c r="P4794" i="15"/>
  <c r="S4794" i="15" s="1"/>
  <c r="P4795" i="15"/>
  <c r="S4795" i="15" s="1"/>
  <c r="P4822" i="15"/>
  <c r="S4822" i="15" s="1"/>
  <c r="S4850" i="15"/>
  <c r="S4861" i="15"/>
  <c r="P4899" i="15"/>
  <c r="S4899" i="15" s="1"/>
  <c r="P4964" i="15"/>
  <c r="S4964" i="15" s="1"/>
  <c r="P4965" i="15"/>
  <c r="S4965" i="15" s="1"/>
  <c r="P4966" i="15"/>
  <c r="S4966" i="15" s="1"/>
  <c r="P4967" i="15"/>
  <c r="S4967" i="15" s="1"/>
  <c r="P4968" i="15"/>
  <c r="S4968" i="15" s="1"/>
  <c r="S4989" i="15"/>
  <c r="P5009" i="15"/>
  <c r="S5009" i="15" s="1"/>
  <c r="S5021" i="15"/>
  <c r="P5042" i="15"/>
  <c r="P5043" i="15"/>
  <c r="P5044" i="15"/>
  <c r="S5044" i="15" s="1"/>
  <c r="S5045" i="15"/>
  <c r="S5069" i="15"/>
  <c r="S5085" i="15"/>
  <c r="S5109" i="15"/>
  <c r="P1451" i="15"/>
  <c r="S1451" i="15" s="1"/>
  <c r="P694" i="15"/>
  <c r="S694" i="15" s="1"/>
  <c r="P154" i="15"/>
  <c r="T154" i="15" s="1"/>
  <c r="P153" i="15"/>
  <c r="T153" i="15" s="1"/>
  <c r="P122" i="15"/>
  <c r="S122" i="15" s="1"/>
  <c r="T122" i="15"/>
  <c r="P90" i="15"/>
  <c r="S90" i="15" s="1"/>
  <c r="P89" i="15"/>
  <c r="T89" i="15" s="1"/>
  <c r="T5" i="15"/>
  <c r="T6" i="15"/>
  <c r="T8" i="15"/>
  <c r="T9" i="15"/>
  <c r="T10" i="15"/>
  <c r="T11" i="15"/>
  <c r="T16" i="15"/>
  <c r="T17" i="15"/>
  <c r="T18" i="15"/>
  <c r="T21" i="15"/>
  <c r="T22" i="15"/>
  <c r="T23" i="15"/>
  <c r="T24" i="15"/>
  <c r="T25" i="15"/>
  <c r="T27" i="15"/>
  <c r="T28" i="15"/>
  <c r="T29" i="15"/>
  <c r="T30" i="15"/>
  <c r="T33" i="15"/>
  <c r="T34" i="15"/>
  <c r="T38" i="15"/>
  <c r="T39" i="15"/>
  <c r="T42" i="15"/>
  <c r="T43" i="15"/>
  <c r="T44" i="15"/>
  <c r="T47" i="15"/>
  <c r="T48" i="15"/>
  <c r="T49" i="15"/>
  <c r="T51" i="15"/>
  <c r="T52" i="15"/>
  <c r="T53" i="15"/>
  <c r="T54" i="15"/>
  <c r="T58" i="15"/>
  <c r="T62" i="15"/>
  <c r="T63" i="15"/>
  <c r="T67" i="15"/>
  <c r="T68" i="15"/>
  <c r="T69" i="15"/>
  <c r="T70" i="15"/>
  <c r="T72" i="15"/>
  <c r="T73" i="15"/>
  <c r="T74" i="15"/>
  <c r="T76" i="15"/>
  <c r="T77" i="15"/>
  <c r="T78" i="15"/>
  <c r="T79" i="15"/>
  <c r="T81" i="15"/>
  <c r="T82" i="15"/>
  <c r="T83" i="15"/>
  <c r="T84" i="15"/>
  <c r="T86" i="15"/>
  <c r="T87" i="15"/>
  <c r="T88" i="15"/>
  <c r="T90" i="15"/>
  <c r="T91" i="15"/>
  <c r="T95" i="15"/>
  <c r="T96" i="15"/>
  <c r="T97" i="15"/>
  <c r="T100" i="15"/>
  <c r="T102" i="15"/>
  <c r="T103" i="15"/>
  <c r="T104" i="15"/>
  <c r="T108" i="15"/>
  <c r="T112" i="15"/>
  <c r="T113" i="15"/>
  <c r="T117" i="15"/>
  <c r="T118" i="15"/>
  <c r="T119" i="15"/>
  <c r="T120" i="15"/>
  <c r="T121" i="15"/>
  <c r="T126" i="15"/>
  <c r="T127" i="15"/>
  <c r="T128" i="15"/>
  <c r="T132" i="15"/>
  <c r="T133" i="15"/>
  <c r="T136" i="15"/>
  <c r="T137" i="15"/>
  <c r="T138" i="15"/>
  <c r="T139" i="15"/>
  <c r="T140" i="15"/>
  <c r="T141" i="15"/>
  <c r="T145" i="15"/>
  <c r="T146" i="15"/>
  <c r="T147" i="15"/>
  <c r="T148" i="15"/>
  <c r="T149" i="15"/>
  <c r="T150" i="15"/>
  <c r="T151" i="15"/>
  <c r="T152" i="15"/>
  <c r="T156" i="15"/>
  <c r="T157" i="15"/>
  <c r="T158" i="15"/>
  <c r="T159" i="15"/>
  <c r="T166" i="15"/>
  <c r="T167" i="15"/>
  <c r="T171" i="15"/>
  <c r="T172" i="15"/>
  <c r="T173" i="15"/>
  <c r="T177" i="15"/>
  <c r="T178" i="15"/>
  <c r="T179" i="15"/>
  <c r="T182" i="15"/>
  <c r="T183" i="15"/>
  <c r="T184" i="15"/>
  <c r="T188" i="15"/>
  <c r="T189" i="15"/>
  <c r="T190" i="15"/>
  <c r="T194" i="15"/>
  <c r="T195" i="15"/>
  <c r="T196" i="15"/>
  <c r="T198" i="15"/>
  <c r="T199" i="15"/>
  <c r="T200" i="15"/>
  <c r="T202" i="15"/>
  <c r="T203" i="15"/>
  <c r="T204" i="15"/>
  <c r="T208" i="15"/>
  <c r="T209" i="15"/>
  <c r="T210" i="15"/>
  <c r="T214" i="15"/>
  <c r="T215" i="15"/>
  <c r="T216" i="15"/>
  <c r="T218" i="15"/>
  <c r="T219" i="15"/>
  <c r="T220" i="15"/>
  <c r="T221" i="15"/>
  <c r="T222" i="15"/>
  <c r="T223" i="15"/>
  <c r="T230" i="15"/>
  <c r="T231" i="15"/>
  <c r="T232" i="15"/>
  <c r="T233" i="15"/>
  <c r="T234" i="15"/>
  <c r="T236" i="15"/>
  <c r="T241" i="15"/>
  <c r="T242" i="15"/>
  <c r="T243" i="15"/>
  <c r="T244" i="15"/>
  <c r="T246" i="15"/>
  <c r="T247" i="15"/>
  <c r="T248" i="15"/>
  <c r="T252" i="15"/>
  <c r="T253" i="15"/>
  <c r="T254" i="15"/>
  <c r="T258" i="15"/>
  <c r="T259" i="15"/>
  <c r="T260" i="15"/>
  <c r="T264" i="15"/>
  <c r="T265" i="15"/>
  <c r="T266" i="15"/>
  <c r="T270" i="15"/>
  <c r="T271" i="15"/>
  <c r="T272" i="15"/>
  <c r="T275" i="15"/>
  <c r="T276" i="15"/>
  <c r="T277" i="15"/>
  <c r="T281" i="15"/>
  <c r="T282" i="15"/>
  <c r="T283" i="15"/>
  <c r="T286" i="15"/>
  <c r="T287" i="15"/>
  <c r="T288" i="15"/>
  <c r="T289" i="15"/>
  <c r="T290" i="15"/>
  <c r="T294" i="15"/>
  <c r="T295" i="15"/>
  <c r="T298" i="15"/>
  <c r="T299" i="15"/>
  <c r="T300" i="15"/>
  <c r="T302" i="15"/>
  <c r="T303" i="15"/>
  <c r="T304" i="15"/>
  <c r="T305" i="15"/>
  <c r="T307" i="15"/>
  <c r="T309" i="15"/>
  <c r="T310" i="15"/>
  <c r="T311" i="15"/>
  <c r="T312" i="15"/>
  <c r="T316" i="15"/>
  <c r="T317" i="15"/>
  <c r="T318" i="15"/>
  <c r="T322" i="15"/>
  <c r="T323" i="15"/>
  <c r="T325" i="15"/>
  <c r="T327" i="15"/>
  <c r="T328" i="15"/>
  <c r="T329" i="15"/>
  <c r="T332" i="15"/>
  <c r="T333" i="15"/>
  <c r="T334" i="15"/>
  <c r="T341" i="15"/>
  <c r="T342" i="15"/>
  <c r="T343" i="15"/>
  <c r="T346" i="15"/>
  <c r="T348" i="15"/>
  <c r="T349" i="15"/>
  <c r="T350" i="15"/>
  <c r="T353" i="15"/>
  <c r="T354" i="15"/>
  <c r="T357" i="15"/>
  <c r="T358" i="15"/>
  <c r="T359" i="15"/>
  <c r="T360" i="15"/>
  <c r="T362" i="15"/>
  <c r="T363" i="15"/>
  <c r="T364" i="15"/>
  <c r="T365" i="15"/>
  <c r="T369" i="15"/>
  <c r="T371" i="15"/>
  <c r="T372" i="15"/>
  <c r="T373" i="15"/>
  <c r="T375" i="15"/>
  <c r="T376" i="15"/>
  <c r="T377" i="15"/>
  <c r="T378" i="15"/>
  <c r="T384" i="15"/>
  <c r="T385" i="15"/>
  <c r="T386" i="15"/>
  <c r="T387" i="15"/>
  <c r="T388" i="15"/>
  <c r="T389" i="15"/>
  <c r="T390" i="15"/>
  <c r="T394" i="15"/>
  <c r="T395" i="15"/>
  <c r="T396" i="15"/>
  <c r="T397" i="15"/>
  <c r="T398" i="15"/>
  <c r="T399" i="15"/>
  <c r="T400" i="15"/>
  <c r="T404" i="15"/>
  <c r="T405" i="15"/>
  <c r="T412" i="15"/>
  <c r="T413" i="15"/>
  <c r="T416" i="15"/>
  <c r="T417" i="15"/>
  <c r="T418" i="15"/>
  <c r="T421" i="15"/>
  <c r="T422" i="15"/>
  <c r="T426" i="15"/>
  <c r="T427" i="15"/>
  <c r="T428" i="15"/>
  <c r="T432" i="15"/>
  <c r="T433" i="15"/>
  <c r="T436" i="15"/>
  <c r="T437" i="15"/>
  <c r="T438" i="15"/>
  <c r="T442" i="15"/>
  <c r="T443" i="15"/>
  <c r="T447" i="15"/>
  <c r="T448" i="15"/>
  <c r="T451" i="15"/>
  <c r="T452" i="15"/>
  <c r="T453" i="15"/>
  <c r="T454" i="15"/>
  <c r="T456" i="15"/>
  <c r="T457" i="15"/>
  <c r="T458" i="15"/>
  <c r="T459" i="15"/>
  <c r="T463" i="15"/>
  <c r="T464" i="15"/>
  <c r="T469" i="15"/>
  <c r="T470" i="15"/>
  <c r="T471" i="15"/>
  <c r="T475" i="15"/>
  <c r="T476" i="15"/>
  <c r="T477" i="15"/>
  <c r="T478" i="15"/>
  <c r="T482" i="15"/>
  <c r="T483" i="15"/>
  <c r="T484" i="15"/>
  <c r="T488" i="15"/>
  <c r="T489" i="15"/>
  <c r="T490" i="15"/>
  <c r="T491" i="15"/>
  <c r="T492" i="15"/>
  <c r="T493" i="15"/>
  <c r="T494" i="15"/>
  <c r="T495" i="15"/>
  <c r="T497" i="15"/>
  <c r="T498" i="15"/>
  <c r="T499" i="15"/>
  <c r="T502" i="15"/>
  <c r="T503" i="15"/>
  <c r="T504" i="15"/>
  <c r="T507" i="15"/>
  <c r="T511" i="15"/>
  <c r="T512" i="15"/>
  <c r="T514" i="15"/>
  <c r="T515" i="15"/>
  <c r="T516" i="15"/>
  <c r="T517" i="15"/>
  <c r="T523" i="15"/>
  <c r="T524" i="15"/>
  <c r="T525" i="15"/>
  <c r="T527" i="15"/>
  <c r="T530" i="15"/>
  <c r="T531" i="15"/>
  <c r="T535" i="15"/>
  <c r="T536" i="15"/>
  <c r="T537" i="15"/>
  <c r="T540" i="15"/>
  <c r="T541" i="15"/>
  <c r="T544" i="15"/>
  <c r="T548" i="15"/>
  <c r="T549" i="15"/>
  <c r="T550" i="15"/>
  <c r="T551" i="15"/>
  <c r="T552" i="15"/>
  <c r="T556" i="15"/>
  <c r="T557" i="15"/>
  <c r="T560" i="15"/>
  <c r="T561" i="15"/>
  <c r="T562" i="15"/>
  <c r="T565" i="15"/>
  <c r="T566" i="15"/>
  <c r="T567" i="15"/>
  <c r="T568" i="15"/>
  <c r="T572" i="15"/>
  <c r="T573" i="15"/>
  <c r="T574" i="15"/>
  <c r="T578" i="15"/>
  <c r="T579" i="15"/>
  <c r="T580" i="15"/>
  <c r="T581" i="15"/>
  <c r="T584" i="15"/>
  <c r="T585" i="15"/>
  <c r="T586" i="15"/>
  <c r="T588" i="15"/>
  <c r="T589" i="15"/>
  <c r="T590" i="15"/>
  <c r="T592" i="15"/>
  <c r="T593" i="15"/>
  <c r="T594" i="15"/>
  <c r="T598" i="15"/>
  <c r="T599" i="15"/>
  <c r="T600" i="15"/>
  <c r="T601" i="15"/>
  <c r="T603" i="15"/>
  <c r="T604" i="15"/>
  <c r="T605" i="15"/>
  <c r="T606" i="15"/>
  <c r="T608" i="15"/>
  <c r="T609" i="15"/>
  <c r="T610" i="15"/>
  <c r="T611" i="15"/>
  <c r="T614" i="15"/>
  <c r="T615" i="15"/>
  <c r="T616" i="15"/>
  <c r="T617" i="15"/>
  <c r="T621" i="15"/>
  <c r="T622" i="15"/>
  <c r="T623" i="15"/>
  <c r="T624" i="15"/>
  <c r="T628" i="15"/>
  <c r="T629" i="15"/>
  <c r="T633" i="15"/>
  <c r="T634" i="15"/>
  <c r="T635" i="15"/>
  <c r="T636" i="15"/>
  <c r="T639" i="15"/>
  <c r="T641" i="15"/>
  <c r="T642" i="15"/>
  <c r="T643" i="15"/>
  <c r="T644" i="15"/>
  <c r="T646" i="15"/>
  <c r="T647" i="15"/>
  <c r="T648" i="15"/>
  <c r="T649" i="15"/>
  <c r="T652" i="15"/>
  <c r="T653" i="15"/>
  <c r="T654" i="15"/>
  <c r="T657" i="15"/>
  <c r="T658" i="15"/>
  <c r="T660" i="15"/>
  <c r="T661" i="15"/>
  <c r="T662" i="15"/>
  <c r="T664" i="15"/>
  <c r="T665" i="15"/>
  <c r="T666" i="15"/>
  <c r="T667" i="15"/>
  <c r="T669" i="15"/>
  <c r="T670" i="15"/>
  <c r="T671" i="15"/>
  <c r="T672" i="15"/>
  <c r="T674" i="15"/>
  <c r="T675" i="15"/>
  <c r="T676" i="15"/>
  <c r="T677" i="15"/>
  <c r="T679" i="15"/>
  <c r="T680" i="15"/>
  <c r="T681" i="15"/>
  <c r="T682" i="15"/>
  <c r="T684" i="15"/>
  <c r="T685" i="15"/>
  <c r="T686" i="15"/>
  <c r="T687" i="15"/>
  <c r="T691" i="15"/>
  <c r="T692" i="15"/>
  <c r="T693" i="15"/>
  <c r="T694" i="15"/>
  <c r="T698" i="15"/>
  <c r="T699" i="15"/>
  <c r="T703" i="15"/>
  <c r="T704" i="15"/>
  <c r="T705" i="15"/>
  <c r="T706" i="15"/>
  <c r="T707" i="15"/>
  <c r="T711" i="15"/>
  <c r="T715" i="15"/>
  <c r="T716" i="15"/>
  <c r="T717" i="15"/>
  <c r="T720" i="15"/>
  <c r="T721" i="15"/>
  <c r="T722" i="15"/>
  <c r="T723" i="15"/>
  <c r="T727" i="15"/>
  <c r="T728" i="15"/>
  <c r="T731" i="15"/>
  <c r="T732" i="15"/>
  <c r="T733" i="15"/>
  <c r="T735" i="15"/>
  <c r="T736" i="15"/>
  <c r="T737" i="15"/>
  <c r="T738" i="15"/>
  <c r="T742" i="15"/>
  <c r="T743" i="15"/>
  <c r="T746" i="15"/>
  <c r="T747" i="15"/>
  <c r="T750" i="15"/>
  <c r="T751" i="15"/>
  <c r="T752" i="15"/>
  <c r="T754" i="15"/>
  <c r="T755" i="15"/>
  <c r="T756" i="15"/>
  <c r="T760" i="15"/>
  <c r="T761" i="15"/>
  <c r="T762" i="15"/>
  <c r="T766" i="15"/>
  <c r="T767" i="15"/>
  <c r="T768" i="15"/>
  <c r="T769" i="15"/>
  <c r="T772" i="15"/>
  <c r="T773" i="15"/>
  <c r="T774" i="15"/>
  <c r="T775" i="15"/>
  <c r="T779" i="15"/>
  <c r="T780" i="15"/>
  <c r="T781" i="15"/>
  <c r="T786" i="15"/>
  <c r="T787" i="15"/>
  <c r="T788" i="15"/>
  <c r="T790" i="15"/>
  <c r="T791" i="15"/>
  <c r="T792" i="15"/>
  <c r="T793" i="15"/>
  <c r="T794" i="15"/>
  <c r="T797" i="15"/>
  <c r="T798" i="15"/>
  <c r="T803" i="15"/>
  <c r="T804" i="15"/>
  <c r="T805" i="15"/>
  <c r="T806" i="15"/>
  <c r="T809" i="15"/>
  <c r="T810" i="15"/>
  <c r="T811" i="15"/>
  <c r="T812" i="15"/>
  <c r="T815" i="15"/>
  <c r="T816" i="15"/>
  <c r="T817" i="15"/>
  <c r="T821" i="15"/>
  <c r="T822" i="15"/>
  <c r="T826" i="15"/>
  <c r="T827" i="15"/>
  <c r="T828" i="15"/>
  <c r="T833" i="15"/>
  <c r="T834" i="15"/>
  <c r="T835" i="15"/>
  <c r="T838" i="15"/>
  <c r="T839" i="15"/>
  <c r="T843" i="15"/>
  <c r="T847" i="15"/>
  <c r="T852" i="15"/>
  <c r="T853" i="15"/>
  <c r="T854" i="15"/>
  <c r="T855" i="15"/>
  <c r="T856" i="15"/>
  <c r="T857" i="15"/>
  <c r="T858" i="15"/>
  <c r="T859" i="15"/>
  <c r="T860" i="15"/>
  <c r="T861" i="15"/>
  <c r="T864" i="15"/>
  <c r="T865" i="15"/>
  <c r="T866" i="15"/>
  <c r="T867" i="15"/>
  <c r="T868" i="15"/>
  <c r="T869" i="15"/>
  <c r="T870" i="15"/>
  <c r="T873" i="15"/>
  <c r="T874" i="15"/>
  <c r="T875" i="15"/>
  <c r="T879" i="15"/>
  <c r="T880" i="15"/>
  <c r="T881" i="15"/>
  <c r="T882" i="15"/>
  <c r="T883" i="15"/>
  <c r="T884" i="15"/>
  <c r="T886" i="15"/>
  <c r="T887" i="15"/>
  <c r="T888" i="15"/>
  <c r="T890" i="15"/>
  <c r="T891" i="15"/>
  <c r="T894" i="15"/>
  <c r="T895" i="15"/>
  <c r="T899" i="15"/>
  <c r="T903" i="15"/>
  <c r="T904" i="15"/>
  <c r="T905" i="15"/>
  <c r="T906" i="15"/>
  <c r="T910" i="15"/>
  <c r="T911" i="15"/>
  <c r="T915" i="15"/>
  <c r="T916" i="15"/>
  <c r="T920" i="15"/>
  <c r="T924" i="15"/>
  <c r="T925" i="15"/>
  <c r="T929" i="15"/>
  <c r="T930" i="15"/>
  <c r="T934" i="15"/>
  <c r="T935" i="15"/>
  <c r="T939" i="15"/>
  <c r="T940" i="15"/>
  <c r="T941" i="15"/>
  <c r="T942" i="15"/>
  <c r="T944" i="15"/>
  <c r="T945" i="15"/>
  <c r="T946" i="15"/>
  <c r="T947" i="15"/>
  <c r="T948" i="15"/>
  <c r="T952" i="15"/>
  <c r="T953" i="15"/>
  <c r="T954" i="15"/>
  <c r="T955" i="15"/>
  <c r="T958" i="15"/>
  <c r="T959" i="15"/>
  <c r="T962" i="15"/>
  <c r="T963" i="15"/>
  <c r="T964" i="15"/>
  <c r="T966" i="15"/>
  <c r="T967" i="15"/>
  <c r="T971" i="15"/>
  <c r="T972" i="15"/>
  <c r="T973" i="15"/>
  <c r="T974" i="15"/>
  <c r="T978" i="15"/>
  <c r="T979" i="15"/>
  <c r="T983" i="15"/>
  <c r="T984" i="15"/>
  <c r="T985" i="15"/>
  <c r="T987" i="15"/>
  <c r="T988" i="15"/>
  <c r="T989" i="15"/>
  <c r="T990" i="15"/>
  <c r="T991" i="15"/>
  <c r="T994" i="15"/>
  <c r="T995" i="15"/>
  <c r="T997" i="15"/>
  <c r="T998" i="15"/>
  <c r="T1001" i="15"/>
  <c r="T1002" i="15"/>
  <c r="T1003" i="15"/>
  <c r="T1008" i="15"/>
  <c r="T1009" i="15"/>
  <c r="T1010" i="15"/>
  <c r="T1013" i="15"/>
  <c r="T1015" i="15"/>
  <c r="T1016" i="15"/>
  <c r="T1017" i="15"/>
  <c r="T1019" i="15"/>
  <c r="T1020" i="15"/>
  <c r="T1021" i="15"/>
  <c r="T1024" i="15"/>
  <c r="T1025" i="15"/>
  <c r="T1029" i="15"/>
  <c r="T1030" i="15"/>
  <c r="T1031" i="15"/>
  <c r="T1032" i="15"/>
  <c r="T1033" i="15"/>
  <c r="T1036" i="15"/>
  <c r="T1037" i="15"/>
  <c r="T1040" i="15"/>
  <c r="T1041" i="15"/>
  <c r="T1045" i="15"/>
  <c r="T1046" i="15"/>
  <c r="T1048" i="15"/>
  <c r="T1049" i="15"/>
  <c r="T1050" i="15"/>
  <c r="T1053" i="15"/>
  <c r="T1054" i="15"/>
  <c r="T1055" i="15"/>
  <c r="T1056" i="15"/>
  <c r="T1057" i="15"/>
  <c r="T1058" i="15"/>
  <c r="T1060" i="15"/>
  <c r="T1061" i="15"/>
  <c r="T1065" i="15"/>
  <c r="T1066" i="15"/>
  <c r="T1070" i="15"/>
  <c r="T1071" i="15"/>
  <c r="T1072" i="15"/>
  <c r="T1075" i="15"/>
  <c r="T1076" i="15"/>
  <c r="T1077" i="15"/>
  <c r="T1078" i="15"/>
  <c r="T1079" i="15"/>
  <c r="T1080" i="15"/>
  <c r="T1084" i="15"/>
  <c r="T1085" i="15"/>
  <c r="T1086" i="15"/>
  <c r="T1089" i="15"/>
  <c r="T1092" i="15"/>
  <c r="T1093" i="15"/>
  <c r="T1096" i="15"/>
  <c r="T1097" i="15"/>
  <c r="T1098" i="15"/>
  <c r="T1102" i="15"/>
  <c r="T1103" i="15"/>
  <c r="T1104" i="15"/>
  <c r="T1105" i="15"/>
  <c r="T1108" i="15"/>
  <c r="T1109" i="15"/>
  <c r="T1110" i="15"/>
  <c r="T1114" i="15"/>
  <c r="T1115" i="15"/>
  <c r="T1116" i="15"/>
  <c r="T1117" i="15"/>
  <c r="T1118" i="15"/>
  <c r="T1119" i="15"/>
  <c r="T1120" i="15"/>
  <c r="T1121" i="15"/>
  <c r="T1122" i="15"/>
  <c r="T1127" i="15"/>
  <c r="T1128" i="15"/>
  <c r="T1129" i="15"/>
  <c r="T1133" i="15"/>
  <c r="T1134" i="15"/>
  <c r="T1135" i="15"/>
  <c r="T1139" i="15"/>
  <c r="T1140" i="15"/>
  <c r="T1142" i="15"/>
  <c r="T1143" i="15"/>
  <c r="T1144" i="15"/>
  <c r="T1146" i="15"/>
  <c r="T1147" i="15"/>
  <c r="T1148" i="15"/>
  <c r="T1149" i="15"/>
  <c r="T1151" i="15"/>
  <c r="T1152" i="15"/>
  <c r="T1153" i="15"/>
  <c r="T1155" i="15"/>
  <c r="T1156" i="15"/>
  <c r="T1157" i="15"/>
  <c r="T1158" i="15"/>
  <c r="T1161" i="15"/>
  <c r="T1162" i="15"/>
  <c r="T1163" i="15"/>
  <c r="T1167" i="15"/>
  <c r="T1168" i="15"/>
  <c r="T1169" i="15"/>
  <c r="T1170" i="15"/>
  <c r="T1171" i="15"/>
  <c r="T1172" i="15"/>
  <c r="T1174" i="15"/>
  <c r="T1175" i="15"/>
  <c r="T1176" i="15"/>
  <c r="T1177" i="15"/>
  <c r="T1181" i="15"/>
  <c r="T1182" i="15"/>
  <c r="T1183" i="15"/>
  <c r="T1184" i="15"/>
  <c r="T1187" i="15"/>
  <c r="T1188" i="15"/>
  <c r="T1189" i="15"/>
  <c r="T1190" i="15"/>
  <c r="T1194" i="15"/>
  <c r="T1195" i="15"/>
  <c r="T1198" i="15"/>
  <c r="T1199" i="15"/>
  <c r="T1200" i="15"/>
  <c r="T1204" i="15"/>
  <c r="T1205" i="15"/>
  <c r="T1206" i="15"/>
  <c r="T1210" i="15"/>
  <c r="T1211" i="15"/>
  <c r="T1212" i="15"/>
  <c r="T1215" i="15"/>
  <c r="T1216" i="15"/>
  <c r="T1217" i="15"/>
  <c r="T1218" i="15"/>
  <c r="T1220" i="15"/>
  <c r="T1221" i="15"/>
  <c r="T1222" i="15"/>
  <c r="T1223" i="15"/>
  <c r="T1224" i="15"/>
  <c r="T1228" i="15"/>
  <c r="T1229" i="15"/>
  <c r="T1233" i="15"/>
  <c r="T1237" i="15"/>
  <c r="T1238" i="15"/>
  <c r="T1239" i="15"/>
  <c r="T1241" i="15"/>
  <c r="T1242" i="15"/>
  <c r="T1244" i="15"/>
  <c r="T1245" i="15"/>
  <c r="T1246" i="15"/>
  <c r="T1247" i="15"/>
  <c r="T1252" i="15"/>
  <c r="T1253" i="15"/>
  <c r="T1254" i="15"/>
  <c r="T1258" i="15"/>
  <c r="T1261" i="15"/>
  <c r="T1262" i="15"/>
  <c r="T1263" i="15"/>
  <c r="T1264" i="15"/>
  <c r="T1268" i="15"/>
  <c r="T1269" i="15"/>
  <c r="T1272" i="15"/>
  <c r="T1273" i="15"/>
  <c r="T1274" i="15"/>
  <c r="T1275" i="15"/>
  <c r="T1277" i="15"/>
  <c r="T1278" i="15"/>
  <c r="T1279" i="15"/>
  <c r="T1280" i="15"/>
  <c r="T1284" i="15"/>
  <c r="T1285" i="15"/>
  <c r="T1289" i="15"/>
  <c r="T1290" i="15"/>
  <c r="T1291" i="15"/>
  <c r="T1293" i="15"/>
  <c r="T1294" i="15"/>
  <c r="T1295" i="15"/>
  <c r="T1299" i="15"/>
  <c r="T1300" i="15"/>
  <c r="T1301" i="15"/>
  <c r="T1303" i="15"/>
  <c r="T1304" i="15"/>
  <c r="T1305" i="15"/>
  <c r="T1309" i="15"/>
  <c r="T1310" i="15"/>
  <c r="T1311" i="15"/>
  <c r="T1315" i="15"/>
  <c r="T1316" i="15"/>
  <c r="T1320" i="15"/>
  <c r="T1321" i="15"/>
  <c r="T1322" i="15"/>
  <c r="T1326" i="15"/>
  <c r="T1327" i="15"/>
  <c r="T1328" i="15"/>
  <c r="T1332" i="15"/>
  <c r="T1333" i="15"/>
  <c r="T1334" i="15"/>
  <c r="T1337" i="15"/>
  <c r="T1338" i="15"/>
  <c r="T1339" i="15"/>
  <c r="T1340" i="15"/>
  <c r="T1341" i="15"/>
  <c r="T1343" i="15"/>
  <c r="T1344" i="15"/>
  <c r="T1345" i="15"/>
  <c r="T1346" i="15"/>
  <c r="T1347" i="15"/>
  <c r="T1351" i="15"/>
  <c r="T1352" i="15"/>
  <c r="T1356" i="15"/>
  <c r="T1357" i="15"/>
  <c r="T1360" i="15"/>
  <c r="T1361" i="15"/>
  <c r="T1363" i="15"/>
  <c r="T1364" i="15"/>
  <c r="T1365" i="15"/>
  <c r="T1367" i="15"/>
  <c r="T1368" i="15"/>
  <c r="T1370" i="15"/>
  <c r="T1371" i="15"/>
  <c r="T1372" i="15"/>
  <c r="T1373" i="15"/>
  <c r="T1376" i="15"/>
  <c r="T1378" i="15"/>
  <c r="T1379" i="15"/>
  <c r="T1380" i="15"/>
  <c r="T1381" i="15"/>
  <c r="T1384" i="15"/>
  <c r="T1385" i="15"/>
  <c r="T1389" i="15"/>
  <c r="T1391" i="15"/>
  <c r="T1392" i="15"/>
  <c r="T1393" i="15"/>
  <c r="T1394" i="15"/>
  <c r="T1398" i="15"/>
  <c r="T1399" i="15"/>
  <c r="T1400" i="15"/>
  <c r="T1404" i="15"/>
  <c r="T1405" i="15"/>
  <c r="T1406" i="15"/>
  <c r="T1407" i="15"/>
  <c r="T1410" i="15"/>
  <c r="T1411" i="15"/>
  <c r="T1412" i="15"/>
  <c r="T1415" i="15"/>
  <c r="T1416" i="15"/>
  <c r="T1417" i="15"/>
  <c r="T1418" i="15"/>
  <c r="T1419" i="15"/>
  <c r="T1420" i="15"/>
  <c r="T1423" i="15"/>
  <c r="T1424" i="15"/>
  <c r="T1425" i="15"/>
  <c r="T1427" i="15"/>
  <c r="T1428" i="15"/>
  <c r="T1429" i="15"/>
  <c r="T1430" i="15"/>
  <c r="T1431" i="15"/>
  <c r="T1433" i="15"/>
  <c r="T1434" i="15"/>
  <c r="T1437" i="15"/>
  <c r="T1438" i="15"/>
  <c r="T1439" i="15"/>
  <c r="T1440" i="15"/>
  <c r="T1441" i="15"/>
  <c r="T1442" i="15"/>
  <c r="T1447" i="15"/>
  <c r="T1448" i="15"/>
  <c r="T1449" i="15"/>
  <c r="T1451" i="15"/>
  <c r="T1453" i="15"/>
  <c r="T1454" i="15"/>
  <c r="T1455" i="15"/>
  <c r="T1457" i="15"/>
  <c r="T1460" i="15"/>
  <c r="T1461" i="15"/>
  <c r="T1464" i="15"/>
  <c r="T1465" i="15"/>
  <c r="T1466" i="15"/>
  <c r="T1467" i="15"/>
  <c r="T1471" i="15"/>
  <c r="T1472" i="15"/>
  <c r="T1476" i="15"/>
  <c r="T1477" i="15"/>
  <c r="T1481" i="15"/>
  <c r="T1482" i="15"/>
  <c r="T1483" i="15"/>
  <c r="T1484" i="15"/>
  <c r="T1488" i="15"/>
  <c r="T1489" i="15"/>
  <c r="T1493" i="15"/>
  <c r="T1494" i="15"/>
  <c r="T1495" i="15"/>
  <c r="T1496" i="15"/>
  <c r="T1500" i="15"/>
  <c r="T1501" i="15"/>
  <c r="T1502" i="15"/>
  <c r="T1503" i="15"/>
  <c r="T1504" i="15"/>
  <c r="T1505" i="15"/>
  <c r="T1509" i="15"/>
  <c r="T1510" i="15"/>
  <c r="T1514" i="15"/>
  <c r="T1515" i="15"/>
  <c r="T1518" i="15"/>
  <c r="T1519" i="15"/>
  <c r="T1522" i="15"/>
  <c r="T1523" i="15"/>
  <c r="T1524" i="15"/>
  <c r="T1525" i="15"/>
  <c r="T1529" i="15"/>
  <c r="T1533" i="15"/>
  <c r="T1534" i="15"/>
  <c r="T1535" i="15"/>
  <c r="T1536" i="15"/>
  <c r="T1538" i="15"/>
  <c r="T1539" i="15"/>
  <c r="T1540" i="15"/>
  <c r="T1544" i="15"/>
  <c r="T1545" i="15"/>
  <c r="T1546" i="15"/>
  <c r="T1550" i="15"/>
  <c r="T1551" i="15"/>
  <c r="T1553" i="15"/>
  <c r="T1554" i="15"/>
  <c r="T1558" i="15"/>
  <c r="T1559" i="15"/>
  <c r="T1560" i="15"/>
  <c r="T1561" i="15"/>
  <c r="T1566" i="15"/>
  <c r="T1568" i="15"/>
  <c r="T1569" i="15"/>
  <c r="T1570" i="15"/>
  <c r="T1571" i="15"/>
  <c r="T1575" i="15"/>
  <c r="T1576" i="15"/>
  <c r="T1577" i="15"/>
  <c r="T1580" i="15"/>
  <c r="T1584" i="15"/>
  <c r="T1585" i="15"/>
  <c r="T1589" i="15"/>
  <c r="T1590" i="15"/>
  <c r="T1591" i="15"/>
  <c r="T1592" i="15"/>
  <c r="T1596" i="15"/>
  <c r="T1597" i="15"/>
  <c r="T1598" i="15"/>
  <c r="T1599" i="15"/>
  <c r="T1600" i="15"/>
  <c r="T1603" i="15"/>
  <c r="T1604" i="15"/>
  <c r="T1607" i="15"/>
  <c r="T1608" i="15"/>
  <c r="T1612" i="15"/>
  <c r="T1613" i="15"/>
  <c r="T1614" i="15"/>
  <c r="T1618" i="15"/>
  <c r="T1619" i="15"/>
  <c r="T1620" i="15"/>
  <c r="T1624" i="15"/>
  <c r="T1625" i="15"/>
  <c r="T1626" i="15"/>
  <c r="T1628" i="15"/>
  <c r="T1629" i="15"/>
  <c r="T1633" i="15"/>
  <c r="T1634" i="15"/>
  <c r="T1635" i="15"/>
  <c r="T1636" i="15"/>
  <c r="T1637" i="15"/>
  <c r="T1638" i="15"/>
  <c r="T1642" i="15"/>
  <c r="T1643" i="15"/>
  <c r="T1644" i="15"/>
  <c r="T1648" i="15"/>
  <c r="T1649" i="15"/>
  <c r="T1653" i="15"/>
  <c r="T1654" i="15"/>
  <c r="T1658" i="15"/>
  <c r="T1659" i="15"/>
  <c r="T1660" i="15"/>
  <c r="T1664" i="15"/>
  <c r="T1665" i="15"/>
  <c r="T1669" i="15"/>
  <c r="T1670" i="15"/>
  <c r="T1671" i="15"/>
  <c r="T1672" i="15"/>
  <c r="T1677" i="15"/>
  <c r="T1678" i="15"/>
  <c r="T1681" i="15"/>
  <c r="T1682" i="15"/>
  <c r="T1685" i="15"/>
  <c r="T1686" i="15"/>
  <c r="T1687" i="15"/>
  <c r="T1688" i="15"/>
  <c r="T1690" i="15"/>
  <c r="T1692" i="15"/>
  <c r="T1693" i="15"/>
  <c r="T1695" i="15"/>
  <c r="T1696" i="15"/>
  <c r="T1698" i="15"/>
  <c r="T1699" i="15"/>
  <c r="T1703" i="15"/>
  <c r="T1704" i="15"/>
  <c r="T1705" i="15"/>
  <c r="T1706" i="15"/>
  <c r="T1710" i="15"/>
  <c r="T1711" i="15"/>
  <c r="T1715" i="15"/>
  <c r="T1719" i="15"/>
  <c r="T1720" i="15"/>
  <c r="T1724" i="15"/>
  <c r="T1725" i="15"/>
  <c r="T1727" i="15"/>
  <c r="T1728" i="15"/>
  <c r="T1729" i="15"/>
  <c r="T1730" i="15"/>
  <c r="T1734" i="15"/>
  <c r="T1735" i="15"/>
  <c r="T1736" i="15"/>
  <c r="T1740" i="15"/>
  <c r="T1741" i="15"/>
  <c r="T1745" i="15"/>
  <c r="T1746" i="15"/>
  <c r="T1747" i="15"/>
  <c r="T1751" i="15"/>
  <c r="T1752" i="15"/>
  <c r="T1753" i="15"/>
  <c r="T1756" i="15"/>
  <c r="T1757" i="15"/>
  <c r="T1762" i="15"/>
  <c r="T1763" i="15"/>
  <c r="T1764" i="15"/>
  <c r="T1765" i="15"/>
  <c r="T1766" i="15"/>
  <c r="T1767" i="15"/>
  <c r="T1770" i="15"/>
  <c r="T1771" i="15"/>
  <c r="T1772" i="15"/>
  <c r="T1773" i="15"/>
  <c r="T1774" i="15"/>
  <c r="T1775" i="15"/>
  <c r="T1776" i="15"/>
  <c r="T1780" i="15"/>
  <c r="T1781" i="15"/>
  <c r="T1782" i="15"/>
  <c r="T1786" i="15"/>
  <c r="T1787" i="15"/>
  <c r="T1791" i="15"/>
  <c r="T1792" i="15"/>
  <c r="T1793" i="15"/>
  <c r="T1797" i="15"/>
  <c r="T1798" i="15"/>
  <c r="T1802" i="15"/>
  <c r="T1803" i="15"/>
  <c r="T1807" i="15"/>
  <c r="T1808" i="15"/>
  <c r="T1812" i="15"/>
  <c r="T1813" i="15"/>
  <c r="T1814" i="15"/>
  <c r="T1815" i="15"/>
  <c r="T1819" i="15"/>
  <c r="T1820" i="15"/>
  <c r="T1821" i="15"/>
  <c r="T1823" i="15"/>
  <c r="T1824" i="15"/>
  <c r="T1825" i="15"/>
  <c r="T1826" i="15"/>
  <c r="T1827" i="15"/>
  <c r="T1830" i="15"/>
  <c r="T1831" i="15"/>
  <c r="T1832" i="15"/>
  <c r="T1833" i="15"/>
  <c r="T1837" i="15"/>
  <c r="T1838" i="15"/>
  <c r="T1839" i="15"/>
  <c r="T1840" i="15"/>
  <c r="T1841" i="15"/>
  <c r="T1844" i="15"/>
  <c r="T1845" i="15"/>
  <c r="T1846" i="15"/>
  <c r="T1850" i="15"/>
  <c r="T1854" i="15"/>
  <c r="T1855" i="15"/>
  <c r="T1856" i="15"/>
  <c r="T1860" i="15"/>
  <c r="T1861" i="15"/>
  <c r="T1862" i="15"/>
  <c r="T1866" i="15"/>
  <c r="T1867" i="15"/>
  <c r="T1868" i="15"/>
  <c r="T1869" i="15"/>
  <c r="T1872" i="15"/>
  <c r="T1876" i="15"/>
  <c r="T1877" i="15"/>
  <c r="T1878" i="15"/>
  <c r="T1879" i="15"/>
  <c r="T1880" i="15"/>
  <c r="T1884" i="15"/>
  <c r="T1888" i="15"/>
  <c r="T1892" i="15"/>
  <c r="T1893" i="15"/>
  <c r="T1896" i="15"/>
  <c r="T1897" i="15"/>
  <c r="T1898" i="15"/>
  <c r="T1899" i="15"/>
  <c r="T1900" i="15"/>
  <c r="T1902" i="15"/>
  <c r="T1903" i="15"/>
  <c r="T1904" i="15"/>
  <c r="T1905" i="15"/>
  <c r="T1912" i="15"/>
  <c r="X1912" i="15" s="1"/>
  <c r="T1913" i="15"/>
  <c r="T1914" i="15"/>
  <c r="T1915" i="15"/>
  <c r="T1916" i="15"/>
  <c r="T1917" i="15"/>
  <c r="T1918" i="15"/>
  <c r="T1921" i="15"/>
  <c r="T1922" i="15"/>
  <c r="T1923" i="15"/>
  <c r="T1927" i="15"/>
  <c r="T1928" i="15"/>
  <c r="T1929" i="15"/>
  <c r="T1933" i="15"/>
  <c r="T1934" i="15"/>
  <c r="T1938" i="15"/>
  <c r="T1939" i="15"/>
  <c r="T1940" i="15"/>
  <c r="T1943" i="15"/>
  <c r="T1944" i="15"/>
  <c r="T1945" i="15"/>
  <c r="T1946" i="15"/>
  <c r="T1948" i="15"/>
  <c r="T1949" i="15"/>
  <c r="T1953" i="15"/>
  <c r="T1954" i="15"/>
  <c r="T1955" i="15"/>
  <c r="T1956" i="15"/>
  <c r="T1957" i="15"/>
  <c r="T1959" i="15"/>
  <c r="T1960" i="15"/>
  <c r="T1966" i="15"/>
  <c r="T1967" i="15"/>
  <c r="T1968" i="15"/>
  <c r="T1969" i="15"/>
  <c r="T1970" i="15"/>
  <c r="T1971" i="15"/>
  <c r="T1972" i="15"/>
  <c r="T1973" i="15"/>
  <c r="T1974" i="15"/>
  <c r="T1976" i="15"/>
  <c r="T1977" i="15"/>
  <c r="T1978" i="15"/>
  <c r="T1979" i="15"/>
  <c r="T1980" i="15"/>
  <c r="T1984" i="15"/>
  <c r="T1985" i="15"/>
  <c r="T1992" i="15"/>
  <c r="T1993" i="15"/>
  <c r="T1994" i="15"/>
  <c r="T1995" i="15"/>
  <c r="T1996" i="15"/>
  <c r="T1997" i="15"/>
  <c r="T1998" i="15"/>
  <c r="T1999" i="15"/>
  <c r="T2000" i="15"/>
  <c r="T2001" i="15"/>
  <c r="T2005" i="15"/>
  <c r="T2006" i="15"/>
  <c r="T2007" i="15"/>
  <c r="T2008" i="15"/>
  <c r="T2009" i="15"/>
  <c r="T2013" i="15"/>
  <c r="T2014" i="15"/>
  <c r="T2015" i="15"/>
  <c r="T2019" i="15"/>
  <c r="T2020" i="15"/>
  <c r="T2021" i="15"/>
  <c r="T2022" i="15"/>
  <c r="T2025" i="15"/>
  <c r="T2026" i="15"/>
  <c r="T2027" i="15"/>
  <c r="T2028" i="15"/>
  <c r="T2032" i="15"/>
  <c r="T2033" i="15"/>
  <c r="T2034" i="15"/>
  <c r="T2035" i="15"/>
  <c r="T2037" i="15"/>
  <c r="T2038" i="15"/>
  <c r="T2039" i="15"/>
  <c r="T2040" i="15"/>
  <c r="T2041" i="15"/>
  <c r="T2045" i="15"/>
  <c r="T2046" i="15"/>
  <c r="T2050" i="15"/>
  <c r="T2051" i="15"/>
  <c r="T2052" i="15"/>
  <c r="T2054" i="15"/>
  <c r="T2055" i="15"/>
  <c r="T2056" i="15"/>
  <c r="T2061" i="15"/>
  <c r="T2062" i="15"/>
  <c r="T2063" i="15"/>
  <c r="T2068" i="15"/>
  <c r="T2069" i="15"/>
  <c r="T2073" i="15"/>
  <c r="T2074" i="15"/>
  <c r="T2075" i="15"/>
  <c r="T2076" i="15"/>
  <c r="T2080" i="15"/>
  <c r="T2081" i="15"/>
  <c r="T2082" i="15"/>
  <c r="T2084" i="15"/>
  <c r="T2085" i="15"/>
  <c r="T2086" i="15"/>
  <c r="T2087" i="15"/>
  <c r="T2091" i="15"/>
  <c r="T2092" i="15"/>
  <c r="T2096" i="15"/>
  <c r="T2097" i="15"/>
  <c r="T2098" i="15"/>
  <c r="T2102" i="15"/>
  <c r="T2103" i="15"/>
  <c r="T2107" i="15"/>
  <c r="T2108" i="15"/>
  <c r="T2109" i="15"/>
  <c r="T2113" i="15"/>
  <c r="T2114" i="15"/>
  <c r="T2118" i="15"/>
  <c r="T2119" i="15"/>
  <c r="T2122" i="15"/>
  <c r="T2123" i="15"/>
  <c r="T2127" i="15"/>
  <c r="T2128" i="15"/>
  <c r="T2132" i="15"/>
  <c r="T2133" i="15"/>
  <c r="T2134" i="15"/>
  <c r="T2137" i="15"/>
  <c r="T2138" i="15"/>
  <c r="T2139" i="15"/>
  <c r="T2140" i="15"/>
  <c r="T2144" i="15"/>
  <c r="T2145" i="15"/>
  <c r="T2146" i="15"/>
  <c r="T2149" i="15"/>
  <c r="T2150" i="15"/>
  <c r="T2151" i="15"/>
  <c r="T2152" i="15"/>
  <c r="T2155" i="15"/>
  <c r="T2156" i="15"/>
  <c r="T2157" i="15"/>
  <c r="T2158" i="15"/>
  <c r="T2162" i="15"/>
  <c r="T2163" i="15"/>
  <c r="T2164" i="15"/>
  <c r="T2165" i="15"/>
  <c r="T2170" i="15"/>
  <c r="T2171" i="15"/>
  <c r="T2172" i="15"/>
  <c r="T2176" i="15"/>
  <c r="T2177" i="15"/>
  <c r="T2178" i="15"/>
  <c r="T2181" i="15"/>
  <c r="T2182" i="15"/>
  <c r="T2183" i="15"/>
  <c r="T2187" i="15"/>
  <c r="T2188" i="15"/>
  <c r="T2189" i="15"/>
  <c r="T2192" i="15"/>
  <c r="T2193" i="15"/>
  <c r="T2194" i="15"/>
  <c r="T2197" i="15"/>
  <c r="T2198" i="15"/>
  <c r="T2199" i="15"/>
  <c r="T2200" i="15"/>
  <c r="T2201" i="15"/>
  <c r="T2202" i="15"/>
  <c r="T2203" i="15"/>
  <c r="T2204" i="15"/>
  <c r="T2207" i="15"/>
  <c r="T2208" i="15"/>
  <c r="T2209" i="15"/>
  <c r="T2210" i="15"/>
  <c r="T2214" i="15"/>
  <c r="T2215" i="15"/>
  <c r="T2216" i="15"/>
  <c r="T2217" i="15"/>
  <c r="T2220" i="15"/>
  <c r="T2221" i="15"/>
  <c r="T2222" i="15"/>
  <c r="T2226" i="15"/>
  <c r="T2227" i="15"/>
  <c r="T2230" i="15"/>
  <c r="T2231" i="15"/>
  <c r="T2232" i="15"/>
  <c r="T2233" i="15"/>
  <c r="T2237" i="15"/>
  <c r="T2238" i="15"/>
  <c r="T2242" i="15"/>
  <c r="T2243" i="15"/>
  <c r="T2244" i="15"/>
  <c r="T2248" i="15"/>
  <c r="T2249" i="15"/>
  <c r="T2253" i="15"/>
  <c r="T2254" i="15"/>
  <c r="T2255" i="15"/>
  <c r="T2259" i="15"/>
  <c r="T2260" i="15"/>
  <c r="T2263" i="15"/>
  <c r="T2264" i="15"/>
  <c r="T2265" i="15"/>
  <c r="T2269" i="15"/>
  <c r="T2270" i="15"/>
  <c r="T2271" i="15"/>
  <c r="T2275" i="15"/>
  <c r="T2276" i="15"/>
  <c r="T2280" i="15"/>
  <c r="T2281" i="15"/>
  <c r="T2282" i="15"/>
  <c r="T2283" i="15"/>
  <c r="T2287" i="15"/>
  <c r="T2288" i="15"/>
  <c r="T2289" i="15"/>
  <c r="T2293" i="15"/>
  <c r="T2294" i="15"/>
  <c r="T2298" i="15"/>
  <c r="T2299" i="15"/>
  <c r="T2300" i="15"/>
  <c r="T2304" i="15"/>
  <c r="T2305" i="15"/>
  <c r="T2306" i="15"/>
  <c r="T2307" i="15"/>
  <c r="T2308" i="15"/>
  <c r="T2309" i="15"/>
  <c r="T2315" i="15"/>
  <c r="T2316" i="15"/>
  <c r="T2317" i="15"/>
  <c r="T2318" i="15"/>
  <c r="T2321" i="15"/>
  <c r="T2322" i="15"/>
  <c r="T2323" i="15"/>
  <c r="T2327" i="15"/>
  <c r="T2328" i="15"/>
  <c r="T2329" i="15"/>
  <c r="T2330" i="15"/>
  <c r="T2331" i="15"/>
  <c r="T2338" i="15"/>
  <c r="T2339" i="15"/>
  <c r="T2343" i="15"/>
  <c r="T2344" i="15"/>
  <c r="T2345" i="15"/>
  <c r="T2346" i="15"/>
  <c r="T2350" i="15"/>
  <c r="T2351" i="15"/>
  <c r="T2352" i="15"/>
  <c r="T2356" i="15"/>
  <c r="T2357" i="15"/>
  <c r="T2361" i="15"/>
  <c r="T2362" i="15"/>
  <c r="T2363" i="15"/>
  <c r="T2364" i="15"/>
  <c r="T2365" i="15"/>
  <c r="T2368" i="15"/>
  <c r="T2369" i="15"/>
  <c r="T2370" i="15"/>
  <c r="T2371" i="15"/>
  <c r="T2375" i="15"/>
  <c r="T2376" i="15"/>
  <c r="T2377" i="15"/>
  <c r="T2381" i="15"/>
  <c r="T2382" i="15"/>
  <c r="T2383" i="15"/>
  <c r="T2384" i="15"/>
  <c r="T2385" i="15"/>
  <c r="T2386" i="15"/>
  <c r="T2390" i="15"/>
  <c r="T2391" i="15"/>
  <c r="T2395" i="15"/>
  <c r="T2399" i="15"/>
  <c r="T2400" i="15"/>
  <c r="T2401" i="15"/>
  <c r="T2405" i="15"/>
  <c r="T2406" i="15"/>
  <c r="T2407" i="15"/>
  <c r="T2411" i="15"/>
  <c r="T2412" i="15"/>
  <c r="T2413" i="15"/>
  <c r="T2417" i="15"/>
  <c r="T2418" i="15"/>
  <c r="T2422" i="15"/>
  <c r="T2426" i="15"/>
  <c r="T2427" i="15"/>
  <c r="T2430" i="15"/>
  <c r="T2431" i="15"/>
  <c r="T2432" i="15"/>
  <c r="T2436" i="15"/>
  <c r="T2437" i="15"/>
  <c r="T2438" i="15"/>
  <c r="T2439" i="15"/>
  <c r="T2442" i="15"/>
  <c r="T2443" i="15"/>
  <c r="T2444" i="15"/>
  <c r="T2445" i="15"/>
  <c r="T2446" i="15"/>
  <c r="T2447" i="15"/>
  <c r="T2448" i="15"/>
  <c r="T2449" i="15"/>
  <c r="T2450" i="15"/>
  <c r="T2451" i="15"/>
  <c r="T2452" i="15"/>
  <c r="T2453" i="15"/>
  <c r="T2454" i="15"/>
  <c r="T2455" i="15"/>
  <c r="T2459" i="15"/>
  <c r="T2462" i="15"/>
  <c r="T2463" i="15"/>
  <c r="T2464" i="15"/>
  <c r="T2465" i="15"/>
  <c r="T2466" i="15"/>
  <c r="T2467" i="15"/>
  <c r="T2468" i="15"/>
  <c r="T2469" i="15"/>
  <c r="T2471" i="15"/>
  <c r="T2472" i="15"/>
  <c r="T2473" i="15"/>
  <c r="T2474" i="15"/>
  <c r="T2475" i="15"/>
  <c r="T2477" i="15"/>
  <c r="T2479" i="15"/>
  <c r="T2480" i="15"/>
  <c r="T2481" i="15"/>
  <c r="T2482" i="15"/>
  <c r="T2483" i="15"/>
  <c r="T2485" i="15"/>
  <c r="T2487" i="15"/>
  <c r="T2491" i="15"/>
  <c r="T2492" i="15"/>
  <c r="T2493" i="15"/>
  <c r="T2494" i="15"/>
  <c r="T2498" i="15"/>
  <c r="T2501" i="15"/>
  <c r="T2502" i="15"/>
  <c r="T2503" i="15"/>
  <c r="T2504" i="15"/>
  <c r="T2508" i="15"/>
  <c r="T2509" i="15"/>
  <c r="T2510" i="15"/>
  <c r="T2512" i="15"/>
  <c r="T2513" i="15"/>
  <c r="T2514" i="15"/>
  <c r="T2515" i="15"/>
  <c r="T2516" i="15"/>
  <c r="T2517" i="15"/>
  <c r="T2521" i="15"/>
  <c r="T2522" i="15"/>
  <c r="T2523" i="15"/>
  <c r="T2524" i="15"/>
  <c r="T2526" i="15"/>
  <c r="T2527" i="15"/>
  <c r="T2528" i="15"/>
  <c r="T2529" i="15"/>
  <c r="T2530" i="15"/>
  <c r="T2534" i="15"/>
  <c r="T2535" i="15"/>
  <c r="T2536" i="15"/>
  <c r="T2539" i="15"/>
  <c r="T2540" i="15"/>
  <c r="T2541" i="15"/>
  <c r="T2542" i="15"/>
  <c r="T2543" i="15"/>
  <c r="T2547" i="15"/>
  <c r="T2548" i="15"/>
  <c r="T2549" i="15"/>
  <c r="X2549" i="15" s="1"/>
  <c r="T2550" i="15"/>
  <c r="T2553" i="15"/>
  <c r="T2554" i="15"/>
  <c r="T2555" i="15"/>
  <c r="T2556" i="15"/>
  <c r="T2557" i="15"/>
  <c r="T2558" i="15"/>
  <c r="T2560" i="15"/>
  <c r="T2563" i="15"/>
  <c r="T2564" i="15"/>
  <c r="T2565" i="15"/>
  <c r="T2566" i="15"/>
  <c r="T2570" i="15"/>
  <c r="T2571" i="15"/>
  <c r="T2572" i="15"/>
  <c r="T2573" i="15"/>
  <c r="T2575" i="15"/>
  <c r="T2576" i="15"/>
  <c r="T2580" i="15"/>
  <c r="T2581" i="15"/>
  <c r="T2582" i="15"/>
  <c r="T2585" i="15"/>
  <c r="T2586" i="15"/>
  <c r="T2587" i="15"/>
  <c r="T2590" i="15"/>
  <c r="T2591" i="15"/>
  <c r="T2592" i="15"/>
  <c r="T2593" i="15"/>
  <c r="T2595" i="15"/>
  <c r="T2596" i="15"/>
  <c r="T2597" i="15"/>
  <c r="T2598" i="15"/>
  <c r="T2599" i="15"/>
  <c r="T2600" i="15"/>
  <c r="T2603" i="15"/>
  <c r="T2604" i="15"/>
  <c r="T2605" i="15"/>
  <c r="T2606" i="15"/>
  <c r="T2607" i="15"/>
  <c r="T2611" i="15"/>
  <c r="T2612" i="15"/>
  <c r="T2613" i="15"/>
  <c r="T2614" i="15"/>
  <c r="T2615" i="15"/>
  <c r="T2616" i="15"/>
  <c r="T2617" i="15"/>
  <c r="T2618" i="15"/>
  <c r="T2619" i="15"/>
  <c r="T2621" i="15"/>
  <c r="T2622" i="15"/>
  <c r="T2623" i="15"/>
  <c r="T2627" i="15"/>
  <c r="T2628" i="15"/>
  <c r="T2629" i="15"/>
  <c r="T2632" i="15"/>
  <c r="T2633" i="15"/>
  <c r="T2634" i="15"/>
  <c r="T2635" i="15"/>
  <c r="T2636" i="15"/>
  <c r="T2637" i="15"/>
  <c r="T2638" i="15"/>
  <c r="T2639" i="15"/>
  <c r="T2640" i="15"/>
  <c r="T2641" i="15"/>
  <c r="T2642" i="15"/>
  <c r="T2643" i="15"/>
  <c r="T2644" i="15"/>
  <c r="T2645" i="15"/>
  <c r="T2646" i="15"/>
  <c r="T2647" i="15"/>
  <c r="T2649" i="15"/>
  <c r="T2650" i="15"/>
  <c r="T2651" i="15"/>
  <c r="T2654" i="15"/>
  <c r="T2655" i="15"/>
  <c r="T2656" i="15"/>
  <c r="T2659" i="15"/>
  <c r="T2660" i="15"/>
  <c r="T2661" i="15"/>
  <c r="T2665" i="15"/>
  <c r="T2666" i="15"/>
  <c r="T2667" i="15"/>
  <c r="T2668" i="15"/>
  <c r="T2669" i="15"/>
  <c r="T2670" i="15"/>
  <c r="T2671" i="15"/>
  <c r="T2672" i="15"/>
  <c r="T2673" i="15"/>
  <c r="T2674" i="15"/>
  <c r="T2677" i="15"/>
  <c r="T2678" i="15"/>
  <c r="T2682" i="15"/>
  <c r="T2683" i="15"/>
  <c r="T2684" i="15"/>
  <c r="T2688" i="15"/>
  <c r="T2689" i="15"/>
  <c r="T2692" i="15"/>
  <c r="T2693" i="15"/>
  <c r="T2694" i="15"/>
  <c r="T2696" i="15"/>
  <c r="T2698" i="15"/>
  <c r="T2699" i="15"/>
  <c r="T2700" i="15"/>
  <c r="T2701" i="15"/>
  <c r="T2702" i="15"/>
  <c r="T2705" i="15"/>
  <c r="T2706" i="15"/>
  <c r="T2707" i="15"/>
  <c r="T2708" i="15"/>
  <c r="T2711" i="15"/>
  <c r="T2712" i="15"/>
  <c r="T2715" i="15"/>
  <c r="T2716" i="15"/>
  <c r="T2717" i="15"/>
  <c r="T2718" i="15"/>
  <c r="T2722" i="15"/>
  <c r="T2723" i="15"/>
  <c r="T2724" i="15"/>
  <c r="T2728" i="15"/>
  <c r="T2729" i="15"/>
  <c r="T2730" i="15"/>
  <c r="T2732" i="15"/>
  <c r="T2733" i="15"/>
  <c r="T2734" i="15"/>
  <c r="T2735" i="15"/>
  <c r="T2736" i="15"/>
  <c r="T2739" i="15"/>
  <c r="T2740" i="15"/>
  <c r="T2741" i="15"/>
  <c r="T2742" i="15"/>
  <c r="T2743" i="15"/>
  <c r="T2748" i="15"/>
  <c r="T2749" i="15"/>
  <c r="T2750" i="15"/>
  <c r="T2752" i="15"/>
  <c r="T2753" i="15"/>
  <c r="T2754" i="15"/>
  <c r="T2755" i="15"/>
  <c r="T2756" i="15"/>
  <c r="T2758" i="15"/>
  <c r="T2759" i="15"/>
  <c r="T2760" i="15"/>
  <c r="T2763" i="15"/>
  <c r="T2764" i="15"/>
  <c r="T2765" i="15"/>
  <c r="T2766" i="15"/>
  <c r="T2767" i="15"/>
  <c r="T2768" i="15"/>
  <c r="T2769" i="15"/>
  <c r="T2770" i="15"/>
  <c r="T2771" i="15"/>
  <c r="T2772" i="15"/>
  <c r="T2774" i="15"/>
  <c r="T2775" i="15"/>
  <c r="T2776" i="15"/>
  <c r="T2777" i="15"/>
  <c r="T2781" i="15"/>
  <c r="T2782" i="15"/>
  <c r="T2785" i="15"/>
  <c r="T2786" i="15"/>
  <c r="T2787" i="15"/>
  <c r="T2788" i="15"/>
  <c r="T2789" i="15"/>
  <c r="T2790" i="15"/>
  <c r="T2791" i="15"/>
  <c r="T2792" i="15"/>
  <c r="T2793" i="15"/>
  <c r="T2794" i="15"/>
  <c r="T2795" i="15"/>
  <c r="T2798" i="15"/>
  <c r="T2802" i="15"/>
  <c r="T2803" i="15"/>
  <c r="T2804" i="15"/>
  <c r="T2807" i="15"/>
  <c r="T2808" i="15"/>
  <c r="T2811" i="15"/>
  <c r="T2812" i="15"/>
  <c r="T2815" i="15"/>
  <c r="T2816" i="15"/>
  <c r="T2817" i="15"/>
  <c r="T2818" i="15"/>
  <c r="T2819" i="15"/>
  <c r="T2820" i="15"/>
  <c r="T2824" i="15"/>
  <c r="T2825" i="15"/>
  <c r="T2826" i="15"/>
  <c r="T2827" i="15"/>
  <c r="T2830" i="15"/>
  <c r="T2831" i="15"/>
  <c r="T2833" i="15"/>
  <c r="T2834" i="15"/>
  <c r="T2835" i="15"/>
  <c r="T2836" i="15"/>
  <c r="T2837" i="15"/>
  <c r="T2838" i="15"/>
  <c r="T2842" i="15"/>
  <c r="T2843" i="15"/>
  <c r="T2844" i="15"/>
  <c r="T2845" i="15"/>
  <c r="T2846" i="15"/>
  <c r="T2851" i="15"/>
  <c r="T2852" i="15"/>
  <c r="T2854" i="15"/>
  <c r="T2856" i="15"/>
  <c r="T2857" i="15"/>
  <c r="T2858" i="15"/>
  <c r="T2859" i="15"/>
  <c r="T2860" i="15"/>
  <c r="T2862" i="15"/>
  <c r="T2863" i="15"/>
  <c r="T2864" i="15"/>
  <c r="T2867" i="15"/>
  <c r="T2868" i="15"/>
  <c r="T2869" i="15"/>
  <c r="T2870" i="15"/>
  <c r="T2874" i="15"/>
  <c r="T2875" i="15"/>
  <c r="T2876" i="15"/>
  <c r="T2880" i="15"/>
  <c r="T2881" i="15"/>
  <c r="T2883" i="15"/>
  <c r="T2885" i="15"/>
  <c r="T2886" i="15"/>
  <c r="T2887" i="15"/>
  <c r="T2890" i="15"/>
  <c r="T2891" i="15"/>
  <c r="T2892" i="15"/>
  <c r="T2893" i="15"/>
  <c r="T2897" i="15"/>
  <c r="T2898" i="15"/>
  <c r="T2899" i="15"/>
  <c r="T2900" i="15"/>
  <c r="T2904" i="15"/>
  <c r="T2905" i="15"/>
  <c r="T2906" i="15"/>
  <c r="T2907" i="15"/>
  <c r="T2910" i="15"/>
  <c r="T2911" i="15"/>
  <c r="T2912" i="15"/>
  <c r="T2913" i="15"/>
  <c r="T2915" i="15"/>
  <c r="T2917" i="15"/>
  <c r="T2918" i="15"/>
  <c r="T2919" i="15"/>
  <c r="T2923" i="15"/>
  <c r="T2924" i="15"/>
  <c r="T2926" i="15"/>
  <c r="T2927" i="15"/>
  <c r="T2928" i="15"/>
  <c r="T2929" i="15"/>
  <c r="T2930" i="15"/>
  <c r="T2931" i="15"/>
  <c r="T2932" i="15"/>
  <c r="T2933" i="15"/>
  <c r="T2934" i="15"/>
  <c r="T2935" i="15"/>
  <c r="T2936" i="15"/>
  <c r="T2937" i="15"/>
  <c r="T2940" i="15"/>
  <c r="T2941" i="15"/>
  <c r="T2942" i="15"/>
  <c r="T2945" i="15"/>
  <c r="T2946" i="15"/>
  <c r="T2947" i="15"/>
  <c r="T2950" i="15"/>
  <c r="T2951" i="15"/>
  <c r="T2952" i="15"/>
  <c r="T2953" i="15"/>
  <c r="T2955" i="15"/>
  <c r="T2956" i="15"/>
  <c r="T2957" i="15"/>
  <c r="T2958" i="15"/>
  <c r="T2959" i="15"/>
  <c r="T2960" i="15"/>
  <c r="T2963" i="15"/>
  <c r="T2964" i="15"/>
  <c r="T2965" i="15"/>
  <c r="T2966" i="15"/>
  <c r="T2967" i="15"/>
  <c r="T2968" i="15"/>
  <c r="T2971" i="15"/>
  <c r="T2972" i="15"/>
  <c r="T2973" i="15"/>
  <c r="T2978" i="15"/>
  <c r="T2979" i="15"/>
  <c r="T2980" i="15"/>
  <c r="T2981" i="15"/>
  <c r="T2984" i="15"/>
  <c r="T2985" i="15"/>
  <c r="T2987" i="15"/>
  <c r="T2989" i="15"/>
  <c r="T2990" i="15"/>
  <c r="T2991" i="15"/>
  <c r="T2992" i="15"/>
  <c r="T2996" i="15"/>
  <c r="T2997" i="15"/>
  <c r="T2998" i="15"/>
  <c r="T3000" i="15"/>
  <c r="T3001" i="15"/>
  <c r="T3002" i="15"/>
  <c r="T3007" i="15"/>
  <c r="T3008" i="15"/>
  <c r="T3009" i="15"/>
  <c r="T3011" i="15"/>
  <c r="T3012" i="15"/>
  <c r="T3013" i="15"/>
  <c r="T3014" i="15"/>
  <c r="T3015" i="15"/>
  <c r="T3017" i="15"/>
  <c r="T3018" i="15"/>
  <c r="T3019" i="15"/>
  <c r="T3020" i="15"/>
  <c r="T3021" i="15"/>
  <c r="T3022" i="15"/>
  <c r="T3025" i="15"/>
  <c r="T3027" i="15"/>
  <c r="T3028" i="15"/>
  <c r="T3029" i="15"/>
  <c r="T3030" i="15"/>
  <c r="T3031" i="15"/>
  <c r="T3032" i="15"/>
  <c r="T3035" i="15"/>
  <c r="T3037" i="15"/>
  <c r="T3038" i="15"/>
  <c r="T3043" i="15"/>
  <c r="T3044" i="15"/>
  <c r="T3045" i="15"/>
  <c r="T3046" i="15"/>
  <c r="T3047" i="15"/>
  <c r="T3048" i="15"/>
  <c r="T3049" i="15"/>
  <c r="T3053" i="15"/>
  <c r="T3054" i="15"/>
  <c r="T3058" i="15"/>
  <c r="T3059" i="15"/>
  <c r="T3060" i="15"/>
  <c r="T3062" i="15"/>
  <c r="T3064" i="15"/>
  <c r="T3065" i="15"/>
  <c r="T3066" i="15"/>
  <c r="T3067" i="15"/>
  <c r="T3069" i="15"/>
  <c r="T3070" i="15"/>
  <c r="T3071" i="15"/>
  <c r="T3072" i="15"/>
  <c r="T3073" i="15"/>
  <c r="T3075" i="15"/>
  <c r="T3077" i="15"/>
  <c r="T3078" i="15"/>
  <c r="T3082" i="15"/>
  <c r="T3083" i="15"/>
  <c r="T3087" i="15"/>
  <c r="T3088" i="15"/>
  <c r="T3089" i="15"/>
  <c r="T3090" i="15"/>
  <c r="T3091" i="15"/>
  <c r="T3092" i="15"/>
  <c r="T3093" i="15"/>
  <c r="T3094" i="15"/>
  <c r="T3095" i="15"/>
  <c r="T3096" i="15"/>
  <c r="T3097" i="15"/>
  <c r="T3101" i="15"/>
  <c r="T3102" i="15"/>
  <c r="T3105" i="15"/>
  <c r="T3106" i="15"/>
  <c r="T3107" i="15"/>
  <c r="T3109" i="15"/>
  <c r="T3111" i="15"/>
  <c r="T3112" i="15"/>
  <c r="T3115" i="15"/>
  <c r="T3116" i="15"/>
  <c r="T3117" i="15"/>
  <c r="T3119" i="15"/>
  <c r="T3121" i="15"/>
  <c r="T3122" i="15"/>
  <c r="T3123" i="15"/>
  <c r="T3125" i="15"/>
  <c r="T3126" i="15"/>
  <c r="T3127" i="15"/>
  <c r="T3128" i="15"/>
  <c r="T3129" i="15"/>
  <c r="T3130" i="15"/>
  <c r="T3133" i="15"/>
  <c r="T3134" i="15"/>
  <c r="T3135" i="15"/>
  <c r="T3136" i="15"/>
  <c r="T3139" i="15"/>
  <c r="T3140" i="15"/>
  <c r="T3141" i="15"/>
  <c r="T3142" i="15"/>
  <c r="T3143" i="15"/>
  <c r="T3144" i="15"/>
  <c r="T3145" i="15"/>
  <c r="T3146" i="15"/>
  <c r="T3147" i="15"/>
  <c r="T3148" i="15"/>
  <c r="T3149" i="15"/>
  <c r="T3150" i="15"/>
  <c r="T3152" i="15"/>
  <c r="T3153" i="15"/>
  <c r="T3154" i="15"/>
  <c r="T3156" i="15"/>
  <c r="T3157" i="15"/>
  <c r="T3158" i="15"/>
  <c r="T3159" i="15"/>
  <c r="T3160" i="15"/>
  <c r="T3161" i="15"/>
  <c r="T3163" i="15"/>
  <c r="T3164" i="15"/>
  <c r="T3167" i="15"/>
  <c r="T3171" i="15"/>
  <c r="T3172" i="15"/>
  <c r="T3173" i="15"/>
  <c r="T3174" i="15"/>
  <c r="T3175" i="15"/>
  <c r="T3178" i="15"/>
  <c r="T3179" i="15"/>
  <c r="T3180" i="15"/>
  <c r="T3186" i="15"/>
  <c r="T3187" i="15"/>
  <c r="T3191" i="15"/>
  <c r="T3192" i="15"/>
  <c r="T3196" i="15"/>
  <c r="T3197" i="15"/>
  <c r="T3198" i="15"/>
  <c r="T3202" i="15"/>
  <c r="T3203" i="15"/>
  <c r="T3204" i="15"/>
  <c r="T3205" i="15"/>
  <c r="T3206" i="15"/>
  <c r="T3209" i="15"/>
  <c r="T3210" i="15"/>
  <c r="T3211" i="15"/>
  <c r="T3212" i="15"/>
  <c r="T3214" i="15"/>
  <c r="T3215" i="15"/>
  <c r="T3216" i="15"/>
  <c r="T3220" i="15"/>
  <c r="T3221" i="15"/>
  <c r="T3225" i="15"/>
  <c r="T3226" i="15"/>
  <c r="T3227" i="15"/>
  <c r="T3228" i="15"/>
  <c r="T3229" i="15"/>
  <c r="T3230" i="15"/>
  <c r="T3231" i="15"/>
  <c r="T3232" i="15"/>
  <c r="T3233" i="15"/>
  <c r="T3238" i="15"/>
  <c r="T3239" i="15"/>
  <c r="T3242" i="15"/>
  <c r="T3243" i="15"/>
  <c r="T3244" i="15"/>
  <c r="T3247" i="15"/>
  <c r="T3248" i="15"/>
  <c r="T3252" i="15"/>
  <c r="T3253" i="15"/>
  <c r="T3254" i="15"/>
  <c r="T3257" i="15"/>
  <c r="T3258" i="15"/>
  <c r="T3259" i="15"/>
  <c r="T3260" i="15"/>
  <c r="T3261" i="15"/>
  <c r="T3264" i="15"/>
  <c r="T3265" i="15"/>
  <c r="T3268" i="15"/>
  <c r="T3269" i="15"/>
  <c r="T3270" i="15"/>
  <c r="T3273" i="15"/>
  <c r="T3274" i="15"/>
  <c r="T3275" i="15"/>
  <c r="T3276" i="15"/>
  <c r="T3277" i="15"/>
  <c r="T3280" i="15"/>
  <c r="T3281" i="15"/>
  <c r="T3284" i="15"/>
  <c r="T3285" i="15"/>
  <c r="T3286" i="15"/>
  <c r="T3287" i="15"/>
  <c r="T3288" i="15"/>
  <c r="T3292" i="15"/>
  <c r="T3293" i="15"/>
  <c r="T3294" i="15"/>
  <c r="T3295" i="15"/>
  <c r="T3298" i="15"/>
  <c r="T3299" i="15"/>
  <c r="T3300" i="15"/>
  <c r="T3304" i="15"/>
  <c r="T3307" i="15"/>
  <c r="T3308" i="15"/>
  <c r="T3309" i="15"/>
  <c r="T3310" i="15"/>
  <c r="T3311" i="15"/>
  <c r="T3312" i="15"/>
  <c r="T3316" i="15"/>
  <c r="T3317" i="15"/>
  <c r="T3318" i="15"/>
  <c r="T3320" i="15"/>
  <c r="T3323" i="15"/>
  <c r="T3324" i="15"/>
  <c r="T3325" i="15"/>
  <c r="T3326" i="15"/>
  <c r="T3327" i="15"/>
  <c r="T3328" i="15"/>
  <c r="X3328" i="15" s="1"/>
  <c r="T3331" i="15"/>
  <c r="T3332" i="15"/>
  <c r="T3333" i="15"/>
  <c r="T3334" i="15"/>
  <c r="T3338" i="15"/>
  <c r="T3339" i="15"/>
  <c r="T3340" i="15"/>
  <c r="T3342" i="15"/>
  <c r="T3344" i="15"/>
  <c r="T3345" i="15"/>
  <c r="T3346" i="15"/>
  <c r="T3347" i="15"/>
  <c r="T3348" i="15"/>
  <c r="T3352" i="15"/>
  <c r="T3353" i="15"/>
  <c r="T3354" i="15"/>
  <c r="T3356" i="15"/>
  <c r="T3357" i="15"/>
  <c r="T3358" i="15"/>
  <c r="T3360" i="15"/>
  <c r="T3365" i="15"/>
  <c r="T3366" i="15"/>
  <c r="T3367" i="15"/>
  <c r="T3370" i="15"/>
  <c r="T3371" i="15"/>
  <c r="T3372" i="15"/>
  <c r="T3373" i="15"/>
  <c r="T3374" i="15"/>
  <c r="T3375" i="15"/>
  <c r="T3376" i="15"/>
  <c r="T3380" i="15"/>
  <c r="T3381" i="15"/>
  <c r="T3382" i="15"/>
  <c r="T3383" i="15"/>
  <c r="T3385" i="15"/>
  <c r="T3386" i="15"/>
  <c r="T3389" i="15"/>
  <c r="T3390" i="15"/>
  <c r="T3391" i="15"/>
  <c r="T3392" i="15"/>
  <c r="T3395" i="15"/>
  <c r="T3396" i="15"/>
  <c r="T3397" i="15"/>
  <c r="T3398" i="15"/>
  <c r="T3402" i="15"/>
  <c r="T3405" i="15"/>
  <c r="T3407" i="15"/>
  <c r="T3408" i="15"/>
  <c r="T3412" i="15"/>
  <c r="T3413" i="15"/>
  <c r="T3414" i="15"/>
  <c r="T3415" i="15"/>
  <c r="T3419" i="15"/>
  <c r="T3420" i="15"/>
  <c r="T3424" i="15"/>
  <c r="T3425" i="15"/>
  <c r="T3426" i="15"/>
  <c r="T3428" i="15"/>
  <c r="T3429" i="15"/>
  <c r="T3430" i="15"/>
  <c r="T3431" i="15"/>
  <c r="T3432" i="15"/>
  <c r="T3435" i="15"/>
  <c r="T3436" i="15"/>
  <c r="T3437" i="15"/>
  <c r="T3438" i="15"/>
  <c r="T3442" i="15"/>
  <c r="T3443" i="15"/>
  <c r="T3444" i="15"/>
  <c r="T3445" i="15"/>
  <c r="T3447" i="15"/>
  <c r="T3448" i="15"/>
  <c r="T3452" i="15"/>
  <c r="T3453" i="15"/>
  <c r="T3454" i="15"/>
  <c r="T3455" i="15"/>
  <c r="T3459" i="15"/>
  <c r="T3460" i="15"/>
  <c r="T3464" i="15"/>
  <c r="T3465" i="15"/>
  <c r="T3466" i="15"/>
  <c r="T3467" i="15"/>
  <c r="T3470" i="15"/>
  <c r="T3474" i="15"/>
  <c r="T3475" i="15"/>
  <c r="T3479" i="15"/>
  <c r="T3480" i="15"/>
  <c r="T3481" i="15"/>
  <c r="T3485" i="15"/>
  <c r="T3486" i="15"/>
  <c r="T3487" i="15"/>
  <c r="T3488" i="15"/>
  <c r="T3489" i="15"/>
  <c r="T3492" i="15"/>
  <c r="T3493" i="15"/>
  <c r="T3494" i="15"/>
  <c r="T3495" i="15"/>
  <c r="T3499" i="15"/>
  <c r="T3500" i="15"/>
  <c r="T3501" i="15"/>
  <c r="T3502" i="15"/>
  <c r="T3505" i="15"/>
  <c r="T3506" i="15"/>
  <c r="T3507" i="15"/>
  <c r="T3508" i="15"/>
  <c r="T3509" i="15"/>
  <c r="T3511" i="15"/>
  <c r="T3512" i="15"/>
  <c r="T3513" i="15"/>
  <c r="T3515" i="15"/>
  <c r="T3516" i="15"/>
  <c r="T3517" i="15"/>
  <c r="T3518" i="15"/>
  <c r="T3519" i="15"/>
  <c r="T3520" i="15"/>
  <c r="T3521" i="15"/>
  <c r="T3524" i="15"/>
  <c r="T3525" i="15"/>
  <c r="T3526" i="15"/>
  <c r="T3529" i="15"/>
  <c r="T3530" i="15"/>
  <c r="T3531" i="15"/>
  <c r="T3532" i="15"/>
  <c r="T3533" i="15"/>
  <c r="T3534" i="15"/>
  <c r="T3536" i="15"/>
  <c r="T3537" i="15"/>
  <c r="T3538" i="15"/>
  <c r="T3539" i="15"/>
  <c r="T3542" i="15"/>
  <c r="T3543" i="15"/>
  <c r="T3544" i="15"/>
  <c r="T3547" i="15"/>
  <c r="T3548" i="15"/>
  <c r="T3549" i="15"/>
  <c r="T3550" i="15"/>
  <c r="T3554" i="15"/>
  <c r="T3555" i="15"/>
  <c r="T3556" i="15"/>
  <c r="T3558" i="15"/>
  <c r="T3561" i="15"/>
  <c r="T3562" i="15"/>
  <c r="T3563" i="15"/>
  <c r="T3564" i="15"/>
  <c r="T3567" i="15"/>
  <c r="T3568" i="15"/>
  <c r="T3569" i="15"/>
  <c r="T3570" i="15"/>
  <c r="T3571" i="15"/>
  <c r="T3572" i="15"/>
  <c r="T3573" i="15"/>
  <c r="T3574" i="15"/>
  <c r="T3577" i="15"/>
  <c r="T3578" i="15"/>
  <c r="T3579" i="15"/>
  <c r="T3582" i="15"/>
  <c r="T3583" i="15"/>
  <c r="T3584" i="15"/>
  <c r="T3587" i="15"/>
  <c r="T3590" i="15"/>
  <c r="T3591" i="15"/>
  <c r="T3594" i="15"/>
  <c r="T3595" i="15"/>
  <c r="T3596" i="15"/>
  <c r="T3598" i="15"/>
  <c r="T3599" i="15"/>
  <c r="T3600" i="15"/>
  <c r="T3603" i="15"/>
  <c r="T3604" i="15"/>
  <c r="T3605" i="15"/>
  <c r="T3606" i="15"/>
  <c r="T3610" i="15"/>
  <c r="T3611" i="15"/>
  <c r="T3612" i="15"/>
  <c r="T3613" i="15"/>
  <c r="T3615" i="15"/>
  <c r="T3616" i="15"/>
  <c r="T3617" i="15"/>
  <c r="T3621" i="15"/>
  <c r="T3622" i="15"/>
  <c r="T3626" i="15"/>
  <c r="T3627" i="15"/>
  <c r="T3628" i="15"/>
  <c r="T3629" i="15"/>
  <c r="T3630" i="15"/>
  <c r="T3631" i="15"/>
  <c r="T3633" i="15"/>
  <c r="T3634" i="15"/>
  <c r="T3635" i="15"/>
  <c r="T3636" i="15"/>
  <c r="T3639" i="15"/>
  <c r="T3640" i="15"/>
  <c r="T3644" i="15"/>
  <c r="T3645" i="15"/>
  <c r="T3646" i="15"/>
  <c r="T3649" i="15"/>
  <c r="T3650" i="15"/>
  <c r="T3654" i="15"/>
  <c r="T3659" i="15"/>
  <c r="T3660" i="15"/>
  <c r="T3661" i="15"/>
  <c r="T3665" i="15"/>
  <c r="T3666" i="15"/>
  <c r="T3667" i="15"/>
  <c r="T3669" i="15"/>
  <c r="T3670" i="15"/>
  <c r="T3671" i="15"/>
  <c r="T3672" i="15"/>
  <c r="T3676" i="15"/>
  <c r="T3677" i="15"/>
  <c r="T3678" i="15"/>
  <c r="T3681" i="15"/>
  <c r="T3685" i="15"/>
  <c r="T3686" i="15"/>
  <c r="T3687" i="15"/>
  <c r="T3691" i="15"/>
  <c r="T3692" i="15"/>
  <c r="T3693" i="15"/>
  <c r="T3697" i="15"/>
  <c r="T3698" i="15"/>
  <c r="T3699" i="15"/>
  <c r="T3700" i="15"/>
  <c r="T3701" i="15"/>
  <c r="T3702" i="15"/>
  <c r="T3703" i="15"/>
  <c r="T3704" i="15"/>
  <c r="T3705" i="15"/>
  <c r="T3709" i="15"/>
  <c r="T3710" i="15"/>
  <c r="T3713" i="15"/>
  <c r="T3714" i="15"/>
  <c r="T3715" i="15"/>
  <c r="T3716" i="15"/>
  <c r="T3717" i="15"/>
  <c r="T3720" i="15"/>
  <c r="T3721" i="15"/>
  <c r="T3723" i="15"/>
  <c r="T3724" i="15"/>
  <c r="T3725" i="15"/>
  <c r="T3726" i="15"/>
  <c r="T3731" i="15"/>
  <c r="T3732" i="15"/>
  <c r="T3733" i="15"/>
  <c r="T3734" i="15"/>
  <c r="T3739" i="15"/>
  <c r="T3740" i="15"/>
  <c r="T3745" i="15"/>
  <c r="T3746" i="15"/>
  <c r="T3747" i="15"/>
  <c r="T3748" i="15"/>
  <c r="T3751" i="15"/>
  <c r="T3752" i="15"/>
  <c r="T3757" i="15"/>
  <c r="T3758" i="15"/>
  <c r="T3759" i="15"/>
  <c r="X3759" i="15" s="1"/>
  <c r="T3763" i="15"/>
  <c r="T3765" i="15"/>
  <c r="T3767" i="15"/>
  <c r="T3769" i="15"/>
  <c r="T3770" i="15"/>
  <c r="T3771" i="15"/>
  <c r="T3772" i="15"/>
  <c r="T3773" i="15"/>
  <c r="T3774" i="15"/>
  <c r="T3775" i="15"/>
  <c r="T3776" i="15"/>
  <c r="T3778" i="15"/>
  <c r="T3779" i="15"/>
  <c r="T3780" i="15"/>
  <c r="T3781" i="15"/>
  <c r="T3782" i="15"/>
  <c r="T3785" i="15"/>
  <c r="T3786" i="15"/>
  <c r="T3787" i="15"/>
  <c r="T3788" i="15"/>
  <c r="T3790" i="15"/>
  <c r="T3793" i="15"/>
  <c r="T3794" i="15"/>
  <c r="T3795" i="15"/>
  <c r="T3796" i="15"/>
  <c r="T3797" i="15"/>
  <c r="T3798" i="15"/>
  <c r="T3799" i="15"/>
  <c r="T3802" i="15"/>
  <c r="T3803" i="15"/>
  <c r="T3804" i="15"/>
  <c r="T3805" i="15"/>
  <c r="T3806" i="15"/>
  <c r="T3809" i="15"/>
  <c r="T3810" i="15"/>
  <c r="T3811" i="15"/>
  <c r="T3816" i="15"/>
  <c r="T3817" i="15"/>
  <c r="T3818" i="15"/>
  <c r="T3819" i="15"/>
  <c r="T3821" i="15"/>
  <c r="T3822" i="15"/>
  <c r="T3824" i="15"/>
  <c r="T3825" i="15"/>
  <c r="T3826" i="15"/>
  <c r="T3827" i="15"/>
  <c r="T3828" i="15"/>
  <c r="T3829" i="15"/>
  <c r="T3831" i="15"/>
  <c r="T3832" i="15"/>
  <c r="T3833" i="15"/>
  <c r="T3836" i="15"/>
  <c r="T3837" i="15"/>
  <c r="T3838" i="15"/>
  <c r="T3839" i="15"/>
  <c r="T3840" i="15"/>
  <c r="T3844" i="15"/>
  <c r="T3845" i="15"/>
  <c r="T3846" i="15"/>
  <c r="T3847" i="15"/>
  <c r="T3851" i="15"/>
  <c r="T3852" i="15"/>
  <c r="T3853" i="15"/>
  <c r="T3854" i="15"/>
  <c r="T3859" i="15"/>
  <c r="T3860" i="15"/>
  <c r="T3863" i="15"/>
  <c r="T3867" i="15"/>
  <c r="T3868" i="15"/>
  <c r="T3869" i="15"/>
  <c r="T3873" i="15"/>
  <c r="T3874" i="15"/>
  <c r="T3876" i="15"/>
  <c r="T3877" i="15"/>
  <c r="T3878" i="15"/>
  <c r="T3879" i="15"/>
  <c r="T3882" i="15"/>
  <c r="T3883" i="15"/>
  <c r="T3884" i="15"/>
  <c r="T3885" i="15"/>
  <c r="T3886" i="15"/>
  <c r="T3887" i="15"/>
  <c r="T3888" i="15"/>
  <c r="T3889" i="15"/>
  <c r="T3892" i="15"/>
  <c r="T3893" i="15"/>
  <c r="T3894" i="15"/>
  <c r="T3898" i="15"/>
  <c r="T3899" i="15"/>
  <c r="T3900" i="15"/>
  <c r="T3901" i="15"/>
  <c r="T3902" i="15"/>
  <c r="T3903" i="15"/>
  <c r="T3907" i="15"/>
  <c r="T3908" i="15"/>
  <c r="T3909" i="15"/>
  <c r="T3913" i="15"/>
  <c r="T3914" i="15"/>
  <c r="T3915" i="15"/>
  <c r="T3916" i="15"/>
  <c r="T3917" i="15"/>
  <c r="T3920" i="15"/>
  <c r="T3921" i="15"/>
  <c r="T3925" i="15"/>
  <c r="T3926" i="15"/>
  <c r="T3927" i="15"/>
  <c r="T3930" i="15"/>
  <c r="T3931" i="15"/>
  <c r="T3933" i="15"/>
  <c r="T3934" i="15"/>
  <c r="T3935" i="15"/>
  <c r="T3936" i="15"/>
  <c r="T3937" i="15"/>
  <c r="T3940" i="15"/>
  <c r="T3941" i="15"/>
  <c r="T3942" i="15"/>
  <c r="T3943" i="15"/>
  <c r="T3944" i="15"/>
  <c r="T3948" i="15"/>
  <c r="T3949" i="15"/>
  <c r="T3950" i="15"/>
  <c r="T3951" i="15"/>
  <c r="T3952" i="15"/>
  <c r="T3953" i="15"/>
  <c r="T3954" i="15"/>
  <c r="T3955" i="15"/>
  <c r="T3956" i="15"/>
  <c r="T3960" i="15"/>
  <c r="T3961" i="15"/>
  <c r="T3962" i="15"/>
  <c r="T3963" i="15"/>
  <c r="T3967" i="15"/>
  <c r="T3968" i="15"/>
  <c r="T3969" i="15"/>
  <c r="T3973" i="15"/>
  <c r="T3974" i="15"/>
  <c r="T3975" i="15"/>
  <c r="T3978" i="15"/>
  <c r="T3979" i="15"/>
  <c r="T3980" i="15"/>
  <c r="T3982" i="15"/>
  <c r="T3983" i="15"/>
  <c r="T3984" i="15"/>
  <c r="T3985" i="15"/>
  <c r="T3986" i="15"/>
  <c r="T3988" i="15"/>
  <c r="T3989" i="15"/>
  <c r="T3990" i="15"/>
  <c r="T3991" i="15"/>
  <c r="T3994" i="15"/>
  <c r="T3995" i="15"/>
  <c r="T3996" i="15"/>
  <c r="T3997" i="15"/>
  <c r="T4001" i="15"/>
  <c r="T4002" i="15"/>
  <c r="T4003" i="15"/>
  <c r="T4006" i="15"/>
  <c r="T4007" i="15"/>
  <c r="T4008" i="15"/>
  <c r="T4012" i="15"/>
  <c r="T4013" i="15"/>
  <c r="T4014" i="15"/>
  <c r="T4018" i="15"/>
  <c r="T4019" i="15"/>
  <c r="T4020" i="15"/>
  <c r="T4021" i="15"/>
  <c r="T4022" i="15"/>
  <c r="T4023" i="15"/>
  <c r="T4027" i="15"/>
  <c r="T4028" i="15"/>
  <c r="T4029" i="15"/>
  <c r="T4031" i="15"/>
  <c r="T4032" i="15"/>
  <c r="T4033" i="15"/>
  <c r="T4036" i="15"/>
  <c r="T4037" i="15"/>
  <c r="T4038" i="15"/>
  <c r="T4039" i="15"/>
  <c r="T4040" i="15"/>
  <c r="T4043" i="15"/>
  <c r="T4044" i="15"/>
  <c r="T4045" i="15"/>
  <c r="T4046" i="15"/>
  <c r="T4050" i="15"/>
  <c r="T4051" i="15"/>
  <c r="T4052" i="15"/>
  <c r="T4053" i="15"/>
  <c r="T4057" i="15"/>
  <c r="T4058" i="15"/>
  <c r="T4059" i="15"/>
  <c r="T4061" i="15"/>
  <c r="T4062" i="15"/>
  <c r="T4063" i="15"/>
  <c r="T4064" i="15"/>
  <c r="T4065" i="15"/>
  <c r="T4066" i="15"/>
  <c r="T4067" i="15"/>
  <c r="T4069" i="15"/>
  <c r="T4070" i="15"/>
  <c r="T4073" i="15"/>
  <c r="T4074" i="15"/>
  <c r="T4075" i="15"/>
  <c r="T4076" i="15"/>
  <c r="T4079" i="15"/>
  <c r="T4080" i="15"/>
  <c r="T4081" i="15"/>
  <c r="T4082" i="15"/>
  <c r="T4084" i="15"/>
  <c r="T4085" i="15"/>
  <c r="T4086" i="15"/>
  <c r="T4087" i="15"/>
  <c r="T4092" i="15"/>
  <c r="T4093" i="15"/>
  <c r="T4094" i="15"/>
  <c r="T4095" i="15"/>
  <c r="T4098" i="15"/>
  <c r="T4099" i="15"/>
  <c r="T4100" i="15"/>
  <c r="T4101" i="15"/>
  <c r="T4102" i="15"/>
  <c r="T4106" i="15"/>
  <c r="T4107" i="15"/>
  <c r="T4108" i="15"/>
  <c r="T4112" i="15"/>
  <c r="T4113" i="15"/>
  <c r="T4117" i="15"/>
  <c r="T4118" i="15"/>
  <c r="T4119" i="15"/>
  <c r="T4121" i="15"/>
  <c r="T4122" i="15"/>
  <c r="T4123" i="15"/>
  <c r="T4124" i="15"/>
  <c r="T4129" i="15"/>
  <c r="T4130" i="15"/>
  <c r="T4131" i="15"/>
  <c r="T4135" i="15"/>
  <c r="T4136" i="15"/>
  <c r="T4137" i="15"/>
  <c r="T4139" i="15"/>
  <c r="T4141" i="15"/>
  <c r="T4142" i="15"/>
  <c r="T4143" i="15"/>
  <c r="T4144" i="15"/>
  <c r="T4148" i="15"/>
  <c r="T4149" i="15"/>
  <c r="T4150" i="15"/>
  <c r="T4151" i="15"/>
  <c r="T4155" i="15"/>
  <c r="T4156" i="15"/>
  <c r="T4157" i="15"/>
  <c r="T4158" i="15"/>
  <c r="T4162" i="15"/>
  <c r="T4163" i="15"/>
  <c r="T4164" i="15"/>
  <c r="T4165" i="15"/>
  <c r="T4166" i="15"/>
  <c r="T4169" i="15"/>
  <c r="T4170" i="15"/>
  <c r="T4171" i="15"/>
  <c r="T4173" i="15"/>
  <c r="T4174" i="15"/>
  <c r="T4175" i="15"/>
  <c r="T4176" i="15"/>
  <c r="T4177" i="15"/>
  <c r="T4180" i="15"/>
  <c r="T4181" i="15"/>
  <c r="T4182" i="15"/>
  <c r="T4186" i="15"/>
  <c r="T4187" i="15"/>
  <c r="T4188" i="15"/>
  <c r="T4190" i="15"/>
  <c r="T4193" i="15"/>
  <c r="T4194" i="15"/>
  <c r="T4195" i="15"/>
  <c r="T4196" i="15"/>
  <c r="T4197" i="15"/>
  <c r="T4199" i="15"/>
  <c r="T4200" i="15"/>
  <c r="T4201" i="15"/>
  <c r="T4202" i="15"/>
  <c r="T4203" i="15"/>
  <c r="T4204" i="15"/>
  <c r="T4205" i="15"/>
  <c r="T4208" i="15"/>
  <c r="T4209" i="15"/>
  <c r="T4210" i="15"/>
  <c r="T4211" i="15"/>
  <c r="T4214" i="15"/>
  <c r="T4215" i="15"/>
  <c r="T4216" i="15"/>
  <c r="T4219" i="15"/>
  <c r="T4221" i="15"/>
  <c r="T4222" i="15"/>
  <c r="T4223" i="15"/>
  <c r="T4227" i="15"/>
  <c r="T4228" i="15"/>
  <c r="T4229" i="15"/>
  <c r="T4230" i="15"/>
  <c r="T4234" i="15"/>
  <c r="T4235" i="15"/>
  <c r="T4236" i="15"/>
  <c r="T4237" i="15"/>
  <c r="T4238" i="15"/>
  <c r="T4241" i="15"/>
  <c r="T4242" i="15"/>
  <c r="T4243" i="15"/>
  <c r="T4245" i="15"/>
  <c r="T4247" i="15"/>
  <c r="T4248" i="15"/>
  <c r="T4249" i="15"/>
  <c r="T4251" i="15"/>
  <c r="T4253" i="15"/>
  <c r="T4255" i="15"/>
  <c r="T4256" i="15"/>
  <c r="T4257" i="15"/>
  <c r="T4258" i="15"/>
  <c r="T4259" i="15"/>
  <c r="T4260" i="15"/>
  <c r="T4261" i="15"/>
  <c r="T4266" i="15"/>
  <c r="T4267" i="15"/>
  <c r="T4268" i="15"/>
  <c r="T4269" i="15"/>
  <c r="T4273" i="15"/>
  <c r="T4274" i="15"/>
  <c r="T4275" i="15"/>
  <c r="T4276" i="15"/>
  <c r="T4277" i="15"/>
  <c r="T4280" i="15"/>
  <c r="T4281" i="15"/>
  <c r="T4283" i="15"/>
  <c r="T4284" i="15"/>
  <c r="T4285" i="15"/>
  <c r="T4286" i="15"/>
  <c r="T4287" i="15"/>
  <c r="T4288" i="15"/>
  <c r="T4292" i="15"/>
  <c r="T4293" i="15"/>
  <c r="T4294" i="15"/>
  <c r="T4295" i="15"/>
  <c r="T4296" i="15"/>
  <c r="T4297" i="15"/>
  <c r="T4298" i="15"/>
  <c r="T4299" i="15"/>
  <c r="T4301" i="15"/>
  <c r="T4302" i="15"/>
  <c r="T4303" i="15"/>
  <c r="T4304" i="15"/>
  <c r="T4305" i="15"/>
  <c r="T4306" i="15"/>
  <c r="T4308" i="15"/>
  <c r="T4310" i="15"/>
  <c r="T4311" i="15"/>
  <c r="T4312" i="15"/>
  <c r="T4314" i="15"/>
  <c r="T4315" i="15"/>
  <c r="T4316" i="15"/>
  <c r="T4318" i="15"/>
  <c r="T4319" i="15"/>
  <c r="T4320" i="15"/>
  <c r="T4321" i="15"/>
  <c r="T4322" i="15"/>
  <c r="T4325" i="15"/>
  <c r="T4326" i="15"/>
  <c r="T4327" i="15"/>
  <c r="T4329" i="15"/>
  <c r="T4330" i="15"/>
  <c r="T4331" i="15"/>
  <c r="T4334" i="15"/>
  <c r="T4337" i="15"/>
  <c r="T4338" i="15"/>
  <c r="T4339" i="15"/>
  <c r="T4340" i="15"/>
  <c r="T4342" i="15"/>
  <c r="T4344" i="15"/>
  <c r="T4345" i="15"/>
  <c r="T4346" i="15"/>
  <c r="T4347" i="15"/>
  <c r="T4348" i="15"/>
  <c r="T4350" i="15"/>
  <c r="T4352" i="15"/>
  <c r="T4353" i="15"/>
  <c r="T4354" i="15"/>
  <c r="T4355" i="15"/>
  <c r="T4356" i="15"/>
  <c r="T4358" i="15"/>
  <c r="T4359" i="15"/>
  <c r="T4360" i="15"/>
  <c r="T4361" i="15"/>
  <c r="T4363" i="15"/>
  <c r="T4365" i="15"/>
  <c r="T4366" i="15"/>
  <c r="T4367" i="15"/>
  <c r="T4368" i="15"/>
  <c r="T4371" i="15"/>
  <c r="T4372" i="15"/>
  <c r="T4373" i="15"/>
  <c r="T4374" i="15"/>
  <c r="T4377" i="15"/>
  <c r="T4378" i="15"/>
  <c r="T4379" i="15"/>
  <c r="T4382" i="15"/>
  <c r="T4383" i="15"/>
  <c r="T4384" i="15"/>
  <c r="T4385" i="15"/>
  <c r="T4388" i="15"/>
  <c r="T4389" i="15"/>
  <c r="T4390" i="15"/>
  <c r="T4394" i="15"/>
  <c r="T4395" i="15"/>
  <c r="T4398" i="15"/>
  <c r="T4399" i="15"/>
  <c r="T4400" i="15"/>
  <c r="T4404" i="15"/>
  <c r="T4405" i="15"/>
  <c r="T4406" i="15"/>
  <c r="T4407" i="15"/>
  <c r="T4408" i="15"/>
  <c r="T4411" i="15"/>
  <c r="T4412" i="15"/>
  <c r="T4413" i="15"/>
  <c r="T4414" i="15"/>
  <c r="T4415" i="15"/>
  <c r="T4419" i="15"/>
  <c r="T4420" i="15"/>
  <c r="T4424" i="15"/>
  <c r="T4425" i="15"/>
  <c r="T4428" i="15"/>
  <c r="T4429" i="15"/>
  <c r="T4430" i="15"/>
  <c r="T4431" i="15"/>
  <c r="T4435" i="15"/>
  <c r="T4436" i="15"/>
  <c r="T4437" i="15"/>
  <c r="T4438" i="15"/>
  <c r="T4441" i="15"/>
  <c r="T4442" i="15"/>
  <c r="T4443" i="15"/>
  <c r="T4446" i="15"/>
  <c r="T4447" i="15"/>
  <c r="T4448" i="15"/>
  <c r="T4449" i="15"/>
  <c r="T4451" i="15"/>
  <c r="T4453" i="15"/>
  <c r="T4454" i="15"/>
  <c r="T4455" i="15"/>
  <c r="T4459" i="15"/>
  <c r="T4460" i="15"/>
  <c r="T4461" i="15"/>
  <c r="T4462" i="15"/>
  <c r="T4463" i="15"/>
  <c r="T4467" i="15"/>
  <c r="T4468" i="15"/>
  <c r="T4472" i="15"/>
  <c r="T4473" i="15"/>
  <c r="T4474" i="15"/>
  <c r="T4475" i="15"/>
  <c r="T4476" i="15"/>
  <c r="T4479" i="15"/>
  <c r="T4480" i="15"/>
  <c r="T4481" i="15"/>
  <c r="T4482" i="15"/>
  <c r="T4483" i="15"/>
  <c r="T4485" i="15"/>
  <c r="T4486" i="15"/>
  <c r="T4489" i="15"/>
  <c r="T4490" i="15"/>
  <c r="T4491" i="15"/>
  <c r="T4492" i="15"/>
  <c r="T4494" i="15"/>
  <c r="T4495" i="15"/>
  <c r="T4496" i="15"/>
  <c r="T4497" i="15"/>
  <c r="T4498" i="15"/>
  <c r="T4499" i="15"/>
  <c r="T4503" i="15"/>
  <c r="T4504" i="15"/>
  <c r="T4505" i="15"/>
  <c r="T4506" i="15"/>
  <c r="T4507" i="15"/>
  <c r="T4508" i="15"/>
  <c r="T4509" i="15"/>
  <c r="T4510" i="15"/>
  <c r="T4511" i="15"/>
  <c r="T4512" i="15"/>
  <c r="T4514" i="15"/>
  <c r="T4515" i="15"/>
  <c r="T4519" i="15"/>
  <c r="T4522" i="15"/>
  <c r="T4523" i="15"/>
  <c r="T4524" i="15"/>
  <c r="T4526" i="15"/>
  <c r="T4529" i="15"/>
  <c r="T4530" i="15"/>
  <c r="T4531" i="15"/>
  <c r="T4532" i="15"/>
  <c r="T4534" i="15"/>
  <c r="T4535" i="15"/>
  <c r="T4536" i="15"/>
  <c r="T4537" i="15"/>
  <c r="T4541" i="15"/>
  <c r="T4542" i="15"/>
  <c r="T4543" i="15"/>
  <c r="T4544" i="15"/>
  <c r="X4544" i="15" s="1"/>
  <c r="T4548" i="15"/>
  <c r="T4549" i="15"/>
  <c r="T4550" i="15"/>
  <c r="T4551" i="15"/>
  <c r="T4555" i="15"/>
  <c r="T4556" i="15"/>
  <c r="T4557" i="15"/>
  <c r="T4558" i="15"/>
  <c r="T4562" i="15"/>
  <c r="T4563" i="15"/>
  <c r="T4564" i="15"/>
  <c r="T4565" i="15"/>
  <c r="T4566" i="15"/>
  <c r="T4569" i="15"/>
  <c r="T4570" i="15"/>
  <c r="T4571" i="15"/>
  <c r="T4573" i="15"/>
  <c r="T4574" i="15"/>
  <c r="T4575" i="15"/>
  <c r="T4576" i="15"/>
  <c r="T4580" i="15"/>
  <c r="T4583" i="15"/>
  <c r="T4584" i="15"/>
  <c r="T4587" i="15"/>
  <c r="T4588" i="15"/>
  <c r="T4592" i="15"/>
  <c r="T4593" i="15"/>
  <c r="T4595" i="15"/>
  <c r="T4597" i="15"/>
  <c r="T4598" i="15"/>
  <c r="T4599" i="15"/>
  <c r="T4600" i="15"/>
  <c r="T4604" i="15"/>
  <c r="T4605" i="15"/>
  <c r="T4606" i="15"/>
  <c r="T4609" i="15"/>
  <c r="T4610" i="15"/>
  <c r="T4611" i="15"/>
  <c r="T4615" i="15"/>
  <c r="T4616" i="15"/>
  <c r="T4617" i="15"/>
  <c r="T4621" i="15"/>
  <c r="T4622" i="15"/>
  <c r="T4623" i="15"/>
  <c r="T4627" i="15"/>
  <c r="T4628" i="15"/>
  <c r="T4629" i="15"/>
  <c r="T4630" i="15"/>
  <c r="T4633" i="15"/>
  <c r="T4634" i="15"/>
  <c r="T4635" i="15"/>
  <c r="T4638" i="15"/>
  <c r="T4642" i="15"/>
  <c r="T4643" i="15"/>
  <c r="T4644" i="15"/>
  <c r="T4649" i="15"/>
  <c r="T4650" i="15"/>
  <c r="T4651" i="15"/>
  <c r="T4654" i="15"/>
  <c r="T4655" i="15"/>
  <c r="T4656" i="15"/>
  <c r="T4661" i="15"/>
  <c r="T4662" i="15"/>
  <c r="T4680" i="15"/>
  <c r="T4689" i="15"/>
  <c r="T4690" i="15"/>
  <c r="T4691" i="15"/>
  <c r="T4694" i="15"/>
  <c r="T4695" i="15"/>
  <c r="T4699" i="15"/>
  <c r="T4700" i="15"/>
  <c r="T4701" i="15"/>
  <c r="T4702" i="15"/>
  <c r="T4705" i="15"/>
  <c r="T4706" i="15"/>
  <c r="T4708" i="15"/>
  <c r="T4709" i="15"/>
  <c r="T4710" i="15"/>
  <c r="T4713" i="15"/>
  <c r="T4714" i="15"/>
  <c r="T4715" i="15"/>
  <c r="T4716" i="15"/>
  <c r="T4718" i="15"/>
  <c r="T4719" i="15"/>
  <c r="T4720" i="15"/>
  <c r="T4721" i="15"/>
  <c r="T4724" i="15"/>
  <c r="T4725" i="15"/>
  <c r="T4726" i="15"/>
  <c r="T4727" i="15"/>
  <c r="T4731" i="15"/>
  <c r="T4732" i="15"/>
  <c r="T4734" i="15"/>
  <c r="T4735" i="15"/>
  <c r="T4736" i="15"/>
  <c r="T4739" i="15"/>
  <c r="T4740" i="15"/>
  <c r="T4741" i="15"/>
  <c r="T4745" i="15"/>
  <c r="T4746" i="15"/>
  <c r="T4747" i="15"/>
  <c r="T4750" i="15"/>
  <c r="T4751" i="15"/>
  <c r="T4752" i="15"/>
  <c r="T4755" i="15"/>
  <c r="T4756" i="15"/>
  <c r="T4757" i="15"/>
  <c r="T4758" i="15"/>
  <c r="T4761" i="15"/>
  <c r="T4762" i="15"/>
  <c r="T4763" i="15"/>
  <c r="T4764" i="15"/>
  <c r="T4766" i="15"/>
  <c r="T4767" i="15"/>
  <c r="T4768" i="15"/>
  <c r="T4772" i="15"/>
  <c r="T4773" i="15"/>
  <c r="T4774" i="15"/>
  <c r="T4777" i="15"/>
  <c r="T4778" i="15"/>
  <c r="T4780" i="15"/>
  <c r="T4781" i="15"/>
  <c r="T4782" i="15"/>
  <c r="T4783" i="15"/>
  <c r="T4786" i="15"/>
  <c r="T4787" i="15"/>
  <c r="T4788" i="15"/>
  <c r="T4789" i="15"/>
  <c r="T4790" i="15"/>
  <c r="T4791" i="15"/>
  <c r="T4794" i="15"/>
  <c r="T4795" i="15"/>
  <c r="T4796" i="15"/>
  <c r="T4799" i="15"/>
  <c r="T4802" i="15"/>
  <c r="T4803" i="15"/>
  <c r="T4804" i="15"/>
  <c r="T4805" i="15"/>
  <c r="T4809" i="15"/>
  <c r="T4810" i="15"/>
  <c r="T4811" i="15"/>
  <c r="T4812" i="15"/>
  <c r="T4815" i="15"/>
  <c r="T4818" i="15"/>
  <c r="T4819" i="15"/>
  <c r="T4820" i="15"/>
  <c r="T4821" i="15"/>
  <c r="T4822" i="15"/>
  <c r="T4824" i="15"/>
  <c r="T4825" i="15"/>
  <c r="T4826" i="15"/>
  <c r="T4828" i="15"/>
  <c r="T4830" i="15"/>
  <c r="T4831" i="15"/>
  <c r="T4832" i="15"/>
  <c r="T4835" i="15"/>
  <c r="T4836" i="15"/>
  <c r="T4837" i="15"/>
  <c r="T4842" i="15"/>
  <c r="T4845" i="15"/>
  <c r="T4846" i="15"/>
  <c r="T4847" i="15"/>
  <c r="T4848" i="15"/>
  <c r="T4849" i="15"/>
  <c r="T4850" i="15"/>
  <c r="T4851" i="15"/>
  <c r="T4852" i="15"/>
  <c r="T4855" i="15"/>
  <c r="T4856" i="15"/>
  <c r="T4857" i="15"/>
  <c r="T4859" i="15"/>
  <c r="T4860" i="15"/>
  <c r="T4861" i="15"/>
  <c r="T4862" i="15"/>
  <c r="T4863" i="15"/>
  <c r="T4867" i="15"/>
  <c r="T4868" i="15"/>
  <c r="T4871" i="15"/>
  <c r="T4872" i="15"/>
  <c r="T4873" i="15"/>
  <c r="T4874" i="15"/>
  <c r="T4876" i="15"/>
  <c r="T4878" i="15"/>
  <c r="T4882" i="15"/>
  <c r="T4883" i="15"/>
  <c r="T4897" i="15"/>
  <c r="T4898" i="15"/>
  <c r="T4899" i="15"/>
  <c r="T4900" i="15"/>
  <c r="T4903" i="15"/>
  <c r="T4904" i="15"/>
  <c r="T4905" i="15"/>
  <c r="T4906" i="15"/>
  <c r="T4907" i="15"/>
  <c r="T4909" i="15"/>
  <c r="T4910" i="15"/>
  <c r="T4914" i="15"/>
  <c r="T4915" i="15"/>
  <c r="T4916" i="15"/>
  <c r="T4919" i="15"/>
  <c r="T4920" i="15"/>
  <c r="T4921" i="15"/>
  <c r="T4922" i="15"/>
  <c r="T4927" i="15"/>
  <c r="T4928" i="15"/>
  <c r="T4929" i="15"/>
  <c r="T4930" i="15"/>
  <c r="T4932" i="15"/>
  <c r="T4934" i="15"/>
  <c r="T4935" i="15"/>
  <c r="T4939" i="15"/>
  <c r="T4940" i="15"/>
  <c r="T4941" i="15"/>
  <c r="T4954" i="15"/>
  <c r="T4955" i="15"/>
  <c r="T4956" i="15"/>
  <c r="T4958" i="15"/>
  <c r="T4960" i="15"/>
  <c r="T4961" i="15"/>
  <c r="T4962" i="15"/>
  <c r="T4964" i="15"/>
  <c r="T4965" i="15"/>
  <c r="T4966" i="15"/>
  <c r="T4967" i="15"/>
  <c r="T4968" i="15"/>
  <c r="T4971" i="15"/>
  <c r="T4972" i="15"/>
  <c r="T4973" i="15"/>
  <c r="T4977" i="15"/>
  <c r="T4978" i="15"/>
  <c r="T4979" i="15"/>
  <c r="T4980" i="15"/>
  <c r="T4981" i="15"/>
  <c r="T4982" i="15"/>
  <c r="T4986" i="15"/>
  <c r="T4987" i="15"/>
  <c r="T4988" i="15"/>
  <c r="T4989" i="15"/>
  <c r="T4993" i="15"/>
  <c r="T4994" i="15"/>
  <c r="T4995" i="15"/>
  <c r="T4999" i="15"/>
  <c r="T5000" i="15"/>
  <c r="T5001" i="15"/>
  <c r="T5002" i="15"/>
  <c r="T5003" i="15"/>
  <c r="T5004" i="15"/>
  <c r="T5006" i="15"/>
  <c r="T5007" i="15"/>
  <c r="T5008" i="15"/>
  <c r="T5009" i="15"/>
  <c r="T5011" i="15"/>
  <c r="T5012" i="15"/>
  <c r="T5016" i="15"/>
  <c r="T5017" i="15"/>
  <c r="T5018" i="15"/>
  <c r="T5020" i="15"/>
  <c r="T5021" i="15"/>
  <c r="T5022" i="15"/>
  <c r="T5028" i="15"/>
  <c r="T5029" i="15"/>
  <c r="T5034" i="15"/>
  <c r="T5039" i="15"/>
  <c r="T5040" i="15"/>
  <c r="T5041" i="15"/>
  <c r="T5042" i="15"/>
  <c r="T5043" i="15"/>
  <c r="T5044" i="15"/>
  <c r="T5045" i="15"/>
  <c r="T5046" i="15"/>
  <c r="T5047" i="15"/>
  <c r="T5048" i="15"/>
  <c r="T5049" i="15"/>
  <c r="T5050" i="15"/>
  <c r="T5052" i="15"/>
  <c r="T5053" i="15"/>
  <c r="T5054" i="15"/>
  <c r="T5057" i="15"/>
  <c r="T5058" i="15"/>
  <c r="T5059" i="15"/>
  <c r="T5060" i="15"/>
  <c r="T5062" i="15"/>
  <c r="T5063" i="15"/>
  <c r="T5065" i="15"/>
  <c r="T5066" i="15"/>
  <c r="T5067" i="15"/>
  <c r="T5068" i="15"/>
  <c r="T5069" i="15"/>
  <c r="T5070" i="15"/>
  <c r="T5071" i="15"/>
  <c r="T5072" i="15"/>
  <c r="T5073" i="15"/>
  <c r="T5074" i="15"/>
  <c r="T5075" i="15"/>
  <c r="T5076" i="15"/>
  <c r="T5078" i="15"/>
  <c r="T5079" i="15"/>
  <c r="T5080" i="15"/>
  <c r="T5081" i="15"/>
  <c r="T5083" i="15"/>
  <c r="T5084" i="15"/>
  <c r="T5085" i="15"/>
  <c r="T5086" i="15"/>
  <c r="T5087" i="15"/>
  <c r="T5088" i="15"/>
  <c r="T5091" i="15"/>
  <c r="T5092" i="15"/>
  <c r="T5093" i="15"/>
  <c r="T5094" i="15"/>
  <c r="T5096" i="15"/>
  <c r="T5097" i="15"/>
  <c r="T5098" i="15"/>
  <c r="T5099" i="15"/>
  <c r="T5100" i="15"/>
  <c r="T5101" i="15"/>
  <c r="T5102" i="15"/>
  <c r="T5105" i="15"/>
  <c r="T5106" i="15"/>
  <c r="T5108" i="15"/>
  <c r="T5109" i="15"/>
  <c r="T5111" i="15"/>
  <c r="T5112" i="15"/>
  <c r="T5113" i="15"/>
  <c r="T5116" i="15"/>
  <c r="T5117" i="15"/>
  <c r="T5120" i="15"/>
  <c r="T5121" i="15"/>
  <c r="T5122" i="15"/>
  <c r="T5124" i="15"/>
  <c r="T5125" i="15"/>
  <c r="T5127" i="15"/>
  <c r="T5128" i="15"/>
  <c r="S7" i="15"/>
  <c r="S12" i="15"/>
  <c r="S13" i="15"/>
  <c r="S14" i="15"/>
  <c r="S15" i="15"/>
  <c r="S19" i="15"/>
  <c r="S20" i="15"/>
  <c r="S26" i="15"/>
  <c r="S31" i="15"/>
  <c r="S32" i="15"/>
  <c r="S35" i="15"/>
  <c r="S36" i="15"/>
  <c r="S37" i="15"/>
  <c r="S40" i="15"/>
  <c r="S41" i="15"/>
  <c r="S45" i="15"/>
  <c r="S46" i="15"/>
  <c r="S50" i="15"/>
  <c r="S55" i="15"/>
  <c r="S56" i="15"/>
  <c r="S57" i="15"/>
  <c r="S59" i="15"/>
  <c r="S60" i="15"/>
  <c r="S61" i="15"/>
  <c r="S64" i="15"/>
  <c r="S65" i="15"/>
  <c r="S66" i="15"/>
  <c r="S71" i="15"/>
  <c r="S75" i="15"/>
  <c r="S80" i="15"/>
  <c r="S85" i="15"/>
  <c r="S89" i="15"/>
  <c r="S92" i="15"/>
  <c r="S93" i="15"/>
  <c r="S94" i="15"/>
  <c r="S98" i="15"/>
  <c r="S99" i="15"/>
  <c r="S101" i="15"/>
  <c r="S105" i="15"/>
  <c r="S106" i="15"/>
  <c r="S107" i="15"/>
  <c r="S109" i="15"/>
  <c r="S110" i="15"/>
  <c r="S111" i="15"/>
  <c r="S114" i="15"/>
  <c r="S115" i="15"/>
  <c r="S116" i="15"/>
  <c r="S123" i="15"/>
  <c r="S124" i="15"/>
  <c r="S125" i="15"/>
  <c r="S129" i="15"/>
  <c r="S130" i="15"/>
  <c r="S131" i="15"/>
  <c r="S134" i="15"/>
  <c r="S135" i="15"/>
  <c r="S142" i="15"/>
  <c r="S143" i="15"/>
  <c r="S144" i="15"/>
  <c r="S153" i="15"/>
  <c r="S154" i="15"/>
  <c r="S155" i="15"/>
  <c r="S160" i="15"/>
  <c r="S161" i="15"/>
  <c r="S162" i="15"/>
  <c r="S163" i="15"/>
  <c r="S164" i="15"/>
  <c r="S165" i="15"/>
  <c r="S168" i="15"/>
  <c r="S169" i="15"/>
  <c r="S170" i="15"/>
  <c r="S174" i="15"/>
  <c r="S175" i="15"/>
  <c r="S176" i="15"/>
  <c r="S180" i="15"/>
  <c r="S181" i="15"/>
  <c r="S185" i="15"/>
  <c r="S186" i="15"/>
  <c r="S187" i="15"/>
  <c r="S191" i="15"/>
  <c r="S192" i="15"/>
  <c r="S193" i="15"/>
  <c r="S197" i="15"/>
  <c r="S201" i="15"/>
  <c r="S205" i="15"/>
  <c r="S206" i="15"/>
  <c r="S207" i="15"/>
  <c r="S211" i="15"/>
  <c r="S212" i="15"/>
  <c r="S213" i="15"/>
  <c r="S217" i="15"/>
  <c r="S224" i="15"/>
  <c r="S225" i="15"/>
  <c r="S226" i="15"/>
  <c r="S227" i="15"/>
  <c r="S228" i="15"/>
  <c r="S229" i="15"/>
  <c r="S235" i="15"/>
  <c r="S237" i="15"/>
  <c r="S238" i="15"/>
  <c r="S239" i="15"/>
  <c r="S240" i="15"/>
  <c r="S245" i="15"/>
  <c r="S249" i="15"/>
  <c r="S250" i="15"/>
  <c r="S251" i="15"/>
  <c r="S255" i="15"/>
  <c r="S256" i="15"/>
  <c r="S257" i="15"/>
  <c r="S261" i="15"/>
  <c r="S262" i="15"/>
  <c r="S263" i="15"/>
  <c r="S267" i="15"/>
  <c r="S268" i="15"/>
  <c r="S269" i="15"/>
  <c r="S273" i="15"/>
  <c r="S274" i="15"/>
  <c r="S278" i="15"/>
  <c r="S279" i="15"/>
  <c r="S280" i="15"/>
  <c r="S284" i="15"/>
  <c r="S285" i="15"/>
  <c r="S291" i="15"/>
  <c r="S292" i="15"/>
  <c r="S293" i="15"/>
  <c r="S296" i="15"/>
  <c r="S297" i="15"/>
  <c r="S301" i="15"/>
  <c r="S306" i="15"/>
  <c r="S308" i="15"/>
  <c r="S313" i="15"/>
  <c r="S314" i="15"/>
  <c r="S315" i="15"/>
  <c r="S319" i="15"/>
  <c r="S320" i="15"/>
  <c r="S321" i="15"/>
  <c r="S324" i="15"/>
  <c r="S326" i="15"/>
  <c r="S330" i="15"/>
  <c r="S331" i="15"/>
  <c r="S335" i="15"/>
  <c r="S336" i="15"/>
  <c r="S337" i="15"/>
  <c r="S338" i="15"/>
  <c r="S339" i="15"/>
  <c r="S340" i="15"/>
  <c r="S344" i="15"/>
  <c r="S345" i="15"/>
  <c r="S347" i="15"/>
  <c r="S351" i="15"/>
  <c r="S352" i="15"/>
  <c r="S355" i="15"/>
  <c r="S356" i="15"/>
  <c r="S361" i="15"/>
  <c r="S366" i="15"/>
  <c r="S367" i="15"/>
  <c r="S368" i="15"/>
  <c r="S374" i="15"/>
  <c r="S379" i="15"/>
  <c r="S380" i="15"/>
  <c r="S381" i="15"/>
  <c r="S382" i="15"/>
  <c r="S383" i="15"/>
  <c r="S391" i="15"/>
  <c r="S392" i="15"/>
  <c r="S393" i="15"/>
  <c r="S401" i="15"/>
  <c r="S402" i="15"/>
  <c r="S403" i="15"/>
  <c r="S406" i="15"/>
  <c r="S407" i="15"/>
  <c r="S408" i="15"/>
  <c r="S409" i="15"/>
  <c r="S410" i="15"/>
  <c r="S411" i="15"/>
  <c r="S414" i="15"/>
  <c r="S415" i="15"/>
  <c r="S419" i="15"/>
  <c r="S420" i="15"/>
  <c r="S423" i="15"/>
  <c r="S424" i="15"/>
  <c r="S425" i="15"/>
  <c r="S429" i="15"/>
  <c r="S430" i="15"/>
  <c r="S431" i="15"/>
  <c r="S434" i="15"/>
  <c r="S435" i="15"/>
  <c r="S439" i="15"/>
  <c r="S440" i="15"/>
  <c r="S441" i="15"/>
  <c r="S444" i="15"/>
  <c r="S445" i="15"/>
  <c r="S446" i="15"/>
  <c r="S449" i="15"/>
  <c r="S450" i="15"/>
  <c r="S455" i="15"/>
  <c r="S460" i="15"/>
  <c r="S461" i="15"/>
  <c r="S462" i="15"/>
  <c r="S465" i="15"/>
  <c r="S466" i="15"/>
  <c r="S467" i="15"/>
  <c r="S468" i="15"/>
  <c r="S472" i="15"/>
  <c r="S473" i="15"/>
  <c r="S474" i="15"/>
  <c r="S479" i="15"/>
  <c r="S480" i="15"/>
  <c r="S481" i="15"/>
  <c r="S485" i="15"/>
  <c r="S486" i="15"/>
  <c r="S487" i="15"/>
  <c r="S496" i="15"/>
  <c r="S500" i="15"/>
  <c r="S501" i="15"/>
  <c r="S505" i="15"/>
  <c r="S506" i="15"/>
  <c r="S508" i="15"/>
  <c r="S509" i="15"/>
  <c r="S510" i="15"/>
  <c r="S513" i="15"/>
  <c r="S518" i="15"/>
  <c r="S519" i="15"/>
  <c r="S520" i="15"/>
  <c r="S521" i="15"/>
  <c r="S522" i="15"/>
  <c r="S526" i="15"/>
  <c r="S528" i="15"/>
  <c r="S529" i="15"/>
  <c r="S532" i="15"/>
  <c r="S533" i="15"/>
  <c r="S534" i="15"/>
  <c r="S538" i="15"/>
  <c r="S539" i="15"/>
  <c r="S542" i="15"/>
  <c r="S543" i="15"/>
  <c r="S545" i="15"/>
  <c r="S546" i="15"/>
  <c r="S547" i="15"/>
  <c r="S553" i="15"/>
  <c r="S554" i="15"/>
  <c r="S555" i="15"/>
  <c r="S558" i="15"/>
  <c r="S559" i="15"/>
  <c r="S563" i="15"/>
  <c r="S564" i="15"/>
  <c r="S569" i="15"/>
  <c r="S570" i="15"/>
  <c r="S571" i="15"/>
  <c r="S576" i="15"/>
  <c r="S577" i="15"/>
  <c r="S582" i="15"/>
  <c r="S583" i="15"/>
  <c r="S587" i="15"/>
  <c r="S591" i="15"/>
  <c r="S595" i="15"/>
  <c r="S596" i="15"/>
  <c r="S597" i="15"/>
  <c r="S602" i="15"/>
  <c r="S607" i="15"/>
  <c r="S612" i="15"/>
  <c r="S613" i="15"/>
  <c r="S618" i="15"/>
  <c r="S619" i="15"/>
  <c r="S620" i="15"/>
  <c r="S625" i="15"/>
  <c r="S626" i="15"/>
  <c r="S627" i="15"/>
  <c r="S630" i="15"/>
  <c r="S631" i="15"/>
  <c r="S632" i="15"/>
  <c r="S637" i="15"/>
  <c r="S638" i="15"/>
  <c r="S640" i="15"/>
  <c r="S645" i="15"/>
  <c r="S650" i="15"/>
  <c r="S651" i="15"/>
  <c r="S655" i="15"/>
  <c r="S656" i="15"/>
  <c r="S659" i="15"/>
  <c r="S663" i="15"/>
  <c r="S668" i="15"/>
  <c r="S673" i="15"/>
  <c r="S678" i="15"/>
  <c r="S683" i="15"/>
  <c r="S688" i="15"/>
  <c r="S689" i="15"/>
  <c r="S690" i="15"/>
  <c r="S695" i="15"/>
  <c r="S696" i="15"/>
  <c r="S697" i="15"/>
  <c r="S700" i="15"/>
  <c r="S701" i="15"/>
  <c r="S702" i="15"/>
  <c r="S708" i="15"/>
  <c r="S709" i="15"/>
  <c r="S710" i="15"/>
  <c r="S712" i="15"/>
  <c r="S713" i="15"/>
  <c r="S714" i="15"/>
  <c r="S718" i="15"/>
  <c r="S719" i="15"/>
  <c r="S724" i="15"/>
  <c r="S725" i="15"/>
  <c r="S726" i="15"/>
  <c r="S729" i="15"/>
  <c r="S730" i="15"/>
  <c r="S734" i="15"/>
  <c r="S739" i="15"/>
  <c r="S740" i="15"/>
  <c r="S741" i="15"/>
  <c r="S744" i="15"/>
  <c r="S745" i="15"/>
  <c r="S748" i="15"/>
  <c r="S749" i="15"/>
  <c r="S753" i="15"/>
  <c r="S757" i="15"/>
  <c r="S758" i="15"/>
  <c r="S759" i="15"/>
  <c r="S763" i="15"/>
  <c r="S764" i="15"/>
  <c r="S765" i="15"/>
  <c r="S770" i="15"/>
  <c r="S771" i="15"/>
  <c r="S776" i="15"/>
  <c r="S777" i="15"/>
  <c r="S778" i="15"/>
  <c r="S782" i="15"/>
  <c r="S783" i="15"/>
  <c r="S784" i="15"/>
  <c r="S785" i="15"/>
  <c r="S789" i="15"/>
  <c r="S795" i="15"/>
  <c r="S796" i="15"/>
  <c r="S799" i="15"/>
  <c r="S800" i="15"/>
  <c r="S801" i="15"/>
  <c r="S802" i="15"/>
  <c r="S807" i="15"/>
  <c r="S808" i="15"/>
  <c r="S813" i="15"/>
  <c r="S814" i="15"/>
  <c r="S818" i="15"/>
  <c r="S819" i="15"/>
  <c r="S820" i="15"/>
  <c r="S823" i="15"/>
  <c r="S824" i="15"/>
  <c r="S825" i="15"/>
  <c r="S829" i="15"/>
  <c r="S830" i="15"/>
  <c r="S831" i="15"/>
  <c r="S832" i="15"/>
  <c r="S836" i="15"/>
  <c r="S837" i="15"/>
  <c r="S840" i="15"/>
  <c r="S841" i="15"/>
  <c r="S842" i="15"/>
  <c r="S844" i="15"/>
  <c r="S845" i="15"/>
  <c r="S846" i="15"/>
  <c r="S848" i="15"/>
  <c r="S849" i="15"/>
  <c r="S850" i="15"/>
  <c r="S851" i="15"/>
  <c r="S862" i="15"/>
  <c r="S863" i="15"/>
  <c r="S871" i="15"/>
  <c r="S872" i="15"/>
  <c r="S876" i="15"/>
  <c r="S877" i="15"/>
  <c r="S878" i="15"/>
  <c r="S885" i="15"/>
  <c r="S889" i="15"/>
  <c r="S892" i="15"/>
  <c r="S893" i="15"/>
  <c r="S896" i="15"/>
  <c r="S897" i="15"/>
  <c r="S898" i="15"/>
  <c r="S900" i="15"/>
  <c r="S901" i="15"/>
  <c r="S902" i="15"/>
  <c r="S907" i="15"/>
  <c r="S908" i="15"/>
  <c r="S909" i="15"/>
  <c r="S912" i="15"/>
  <c r="S913" i="15"/>
  <c r="S914" i="15"/>
  <c r="S917" i="15"/>
  <c r="S918" i="15"/>
  <c r="S919" i="15"/>
  <c r="S921" i="15"/>
  <c r="S922" i="15"/>
  <c r="S923" i="15"/>
  <c r="S926" i="15"/>
  <c r="S927" i="15"/>
  <c r="S928" i="15"/>
  <c r="S931" i="15"/>
  <c r="S932" i="15"/>
  <c r="S933" i="15"/>
  <c r="S936" i="15"/>
  <c r="S937" i="15"/>
  <c r="S938" i="15"/>
  <c r="S943" i="15"/>
  <c r="S949" i="15"/>
  <c r="S950" i="15"/>
  <c r="S951" i="15"/>
  <c r="S956" i="15"/>
  <c r="S957" i="15"/>
  <c r="S960" i="15"/>
  <c r="S961" i="15"/>
  <c r="S968" i="15"/>
  <c r="S969" i="15"/>
  <c r="S970" i="15"/>
  <c r="S975" i="15"/>
  <c r="S976" i="15"/>
  <c r="S977" i="15"/>
  <c r="S980" i="15"/>
  <c r="S981" i="15"/>
  <c r="S982" i="15"/>
  <c r="S986" i="15"/>
  <c r="S992" i="15"/>
  <c r="S993" i="15"/>
  <c r="S996" i="15"/>
  <c r="S999" i="15"/>
  <c r="S1000" i="15"/>
  <c r="S1004" i="15"/>
  <c r="S1005" i="15"/>
  <c r="S1006" i="15"/>
  <c r="S1007" i="15"/>
  <c r="S1011" i="15"/>
  <c r="S1012" i="15"/>
  <c r="S1014" i="15"/>
  <c r="S1018" i="15"/>
  <c r="S1022" i="15"/>
  <c r="S1023" i="15"/>
  <c r="S1026" i="15"/>
  <c r="S1027" i="15"/>
  <c r="S1028" i="15"/>
  <c r="S1034" i="15"/>
  <c r="S1035" i="15"/>
  <c r="S1038" i="15"/>
  <c r="S1039" i="15"/>
  <c r="S1042" i="15"/>
  <c r="S1043" i="15"/>
  <c r="S1044" i="15"/>
  <c r="S1047" i="15"/>
  <c r="S1051" i="15"/>
  <c r="S1052" i="15"/>
  <c r="S1062" i="15"/>
  <c r="S1063" i="15"/>
  <c r="S1064" i="15"/>
  <c r="S1067" i="15"/>
  <c r="S1068" i="15"/>
  <c r="S1069" i="15"/>
  <c r="S1073" i="15"/>
  <c r="S1074" i="15"/>
  <c r="S1081" i="15"/>
  <c r="S1082" i="15"/>
  <c r="S1083" i="15"/>
  <c r="S1087" i="15"/>
  <c r="S1088" i="15"/>
  <c r="S1090" i="15"/>
  <c r="S1091" i="15"/>
  <c r="S1094" i="15"/>
  <c r="S1095" i="15"/>
  <c r="S1099" i="15"/>
  <c r="S1100" i="15"/>
  <c r="S1101" i="15"/>
  <c r="S1106" i="15"/>
  <c r="S1107" i="15"/>
  <c r="S1111" i="15"/>
  <c r="S1112" i="15"/>
  <c r="S1113" i="15"/>
  <c r="S1123" i="15"/>
  <c r="S1124" i="15"/>
  <c r="S1125" i="15"/>
  <c r="S1126" i="15"/>
  <c r="S1130" i="15"/>
  <c r="S1131" i="15"/>
  <c r="S1132" i="15"/>
  <c r="S1136" i="15"/>
  <c r="S1137" i="15"/>
  <c r="S1138" i="15"/>
  <c r="S1141" i="15"/>
  <c r="S1145" i="15"/>
  <c r="S1150" i="15"/>
  <c r="S1154" i="15"/>
  <c r="S1159" i="15"/>
  <c r="S1160" i="15"/>
  <c r="S1164" i="15"/>
  <c r="S1165" i="15"/>
  <c r="S1166" i="15"/>
  <c r="S1173" i="15"/>
  <c r="S1178" i="15"/>
  <c r="S1179" i="15"/>
  <c r="S1180" i="15"/>
  <c r="S1185" i="15"/>
  <c r="S1186" i="15"/>
  <c r="S1191" i="15"/>
  <c r="S1192" i="15"/>
  <c r="S1193" i="15"/>
  <c r="S1196" i="15"/>
  <c r="S1197" i="15"/>
  <c r="S1201" i="15"/>
  <c r="S1202" i="15"/>
  <c r="S1203" i="15"/>
  <c r="S1207" i="15"/>
  <c r="S1208" i="15"/>
  <c r="S1209" i="15"/>
  <c r="S1213" i="15"/>
  <c r="S1214" i="15"/>
  <c r="S1219" i="15"/>
  <c r="S1225" i="15"/>
  <c r="S1226" i="15"/>
  <c r="S1227" i="15"/>
  <c r="S1230" i="15"/>
  <c r="S1231" i="15"/>
  <c r="S1232" i="15"/>
  <c r="S1234" i="15"/>
  <c r="S1235" i="15"/>
  <c r="S1236" i="15"/>
  <c r="S1240" i="15"/>
  <c r="S1243" i="15"/>
  <c r="S1248" i="15"/>
  <c r="S1249" i="15"/>
  <c r="S1250" i="15"/>
  <c r="S1251" i="15"/>
  <c r="S1255" i="15"/>
  <c r="S1256" i="15"/>
  <c r="S1257" i="15"/>
  <c r="S1259" i="15"/>
  <c r="S1260" i="15"/>
  <c r="S1265" i="15"/>
  <c r="S1266" i="15"/>
  <c r="S1267" i="15"/>
  <c r="S1270" i="15"/>
  <c r="S1271" i="15"/>
  <c r="S1276" i="15"/>
  <c r="S1281" i="15"/>
  <c r="S1282" i="15"/>
  <c r="S1283" i="15"/>
  <c r="S1286" i="15"/>
  <c r="S1287" i="15"/>
  <c r="S1288" i="15"/>
  <c r="S1296" i="15"/>
  <c r="S1297" i="15"/>
  <c r="S1298" i="15"/>
  <c r="S1302" i="15"/>
  <c r="S1306" i="15"/>
  <c r="S1307" i="15"/>
  <c r="S1308" i="15"/>
  <c r="S1312" i="15"/>
  <c r="S1313" i="15"/>
  <c r="S1314" i="15"/>
  <c r="S1317" i="15"/>
  <c r="S1318" i="15"/>
  <c r="S1319" i="15"/>
  <c r="S1323" i="15"/>
  <c r="S1324" i="15"/>
  <c r="S1325" i="15"/>
  <c r="S1329" i="15"/>
  <c r="S1330" i="15"/>
  <c r="S1331" i="15"/>
  <c r="S1335" i="15"/>
  <c r="S1336" i="15"/>
  <c r="S1342" i="15"/>
  <c r="S1348" i="15"/>
  <c r="S1349" i="15"/>
  <c r="S1350" i="15"/>
  <c r="S1353" i="15"/>
  <c r="S1354" i="15"/>
  <c r="S1355" i="15"/>
  <c r="S1358" i="15"/>
  <c r="S1359" i="15"/>
  <c r="S1362" i="15"/>
  <c r="S1369" i="15"/>
  <c r="S1374" i="15"/>
  <c r="S1375" i="15"/>
  <c r="S1377" i="15"/>
  <c r="S1382" i="15"/>
  <c r="S1383" i="15"/>
  <c r="S1386" i="15"/>
  <c r="S1387" i="15"/>
  <c r="S1388" i="15"/>
  <c r="S1390" i="15"/>
  <c r="S1395" i="15"/>
  <c r="S1396" i="15"/>
  <c r="S1397" i="15"/>
  <c r="S1401" i="15"/>
  <c r="S1402" i="15"/>
  <c r="S1403" i="15"/>
  <c r="S1409" i="15"/>
  <c r="S1413" i="15"/>
  <c r="S1414" i="15"/>
  <c r="S1421" i="15"/>
  <c r="S1422" i="15"/>
  <c r="S1426" i="15"/>
  <c r="S1435" i="15"/>
  <c r="S1436" i="15"/>
  <c r="S1444" i="15"/>
  <c r="S1445" i="15"/>
  <c r="S1446" i="15"/>
  <c r="S1452" i="15"/>
  <c r="S1456" i="15"/>
  <c r="S1458" i="15"/>
  <c r="S1459" i="15"/>
  <c r="S1462" i="15"/>
  <c r="S1463" i="15"/>
  <c r="S1468" i="15"/>
  <c r="S1469" i="15"/>
  <c r="S1470" i="15"/>
  <c r="S1473" i="15"/>
  <c r="S1474" i="15"/>
  <c r="S1475" i="15"/>
  <c r="S1478" i="15"/>
  <c r="S1479" i="15"/>
  <c r="S1480" i="15"/>
  <c r="S1485" i="15"/>
  <c r="S1486" i="15"/>
  <c r="S1487" i="15"/>
  <c r="S1490" i="15"/>
  <c r="S1491" i="15"/>
  <c r="S1492" i="15"/>
  <c r="S1497" i="15"/>
  <c r="S1498" i="15"/>
  <c r="S1499" i="15"/>
  <c r="S1506" i="15"/>
  <c r="S1507" i="15"/>
  <c r="S1508" i="15"/>
  <c r="S1511" i="15"/>
  <c r="S1512" i="15"/>
  <c r="S1513" i="15"/>
  <c r="S1516" i="15"/>
  <c r="S1517" i="15"/>
  <c r="S1520" i="15"/>
  <c r="S1521" i="15"/>
  <c r="S1526" i="15"/>
  <c r="S1527" i="15"/>
  <c r="S1528" i="15"/>
  <c r="S1530" i="15"/>
  <c r="S1531" i="15"/>
  <c r="S1532" i="15"/>
  <c r="S1537" i="15"/>
  <c r="S1541" i="15"/>
  <c r="S1542" i="15"/>
  <c r="S1543" i="15"/>
  <c r="S1547" i="15"/>
  <c r="S1548" i="15"/>
  <c r="S1549" i="15"/>
  <c r="S1552" i="15"/>
  <c r="S1555" i="15"/>
  <c r="S1556" i="15"/>
  <c r="S1557" i="15"/>
  <c r="S1562" i="15"/>
  <c r="S1563" i="15"/>
  <c r="S1564" i="15"/>
  <c r="S1565" i="15"/>
  <c r="S1572" i="15"/>
  <c r="S1573" i="15"/>
  <c r="S1574" i="15"/>
  <c r="S1578" i="15"/>
  <c r="S1579" i="15"/>
  <c r="S1581" i="15"/>
  <c r="S1582" i="15"/>
  <c r="S1583" i="15"/>
  <c r="S1586" i="15"/>
  <c r="S1587" i="15"/>
  <c r="S1588" i="15"/>
  <c r="S1593" i="15"/>
  <c r="S1594" i="15"/>
  <c r="S1595" i="15"/>
  <c r="S1601" i="15"/>
  <c r="S1602" i="15"/>
  <c r="S1605" i="15"/>
  <c r="S1606" i="15"/>
  <c r="S1609" i="15"/>
  <c r="S1610" i="15"/>
  <c r="S1611" i="15"/>
  <c r="S1615" i="15"/>
  <c r="S1616" i="15"/>
  <c r="S1617" i="15"/>
  <c r="S1621" i="15"/>
  <c r="S1622" i="15"/>
  <c r="S1623" i="15"/>
  <c r="S1627" i="15"/>
  <c r="S1630" i="15"/>
  <c r="S1631" i="15"/>
  <c r="S1632" i="15"/>
  <c r="S1639" i="15"/>
  <c r="S1640" i="15"/>
  <c r="S1641" i="15"/>
  <c r="S1645" i="15"/>
  <c r="S1646" i="15"/>
  <c r="S1647" i="15"/>
  <c r="S1650" i="15"/>
  <c r="S1651" i="15"/>
  <c r="S1652" i="15"/>
  <c r="S1655" i="15"/>
  <c r="S1656" i="15"/>
  <c r="S1657" i="15"/>
  <c r="S1661" i="15"/>
  <c r="S1662" i="15"/>
  <c r="S1663" i="15"/>
  <c r="S1666" i="15"/>
  <c r="S1667" i="15"/>
  <c r="S1668" i="15"/>
  <c r="S1673" i="15"/>
  <c r="S1674" i="15"/>
  <c r="S1675" i="15"/>
  <c r="S1676" i="15"/>
  <c r="S1679" i="15"/>
  <c r="S1680" i="15"/>
  <c r="S1683" i="15"/>
  <c r="S1684" i="15"/>
  <c r="S1689" i="15"/>
  <c r="S1691" i="15"/>
  <c r="S1694" i="15"/>
  <c r="S1697" i="15"/>
  <c r="S1700" i="15"/>
  <c r="S1701" i="15"/>
  <c r="S1702" i="15"/>
  <c r="S1707" i="15"/>
  <c r="S1708" i="15"/>
  <c r="S1709" i="15"/>
  <c r="S1712" i="15"/>
  <c r="S1713" i="15"/>
  <c r="S1714" i="15"/>
  <c r="S1716" i="15"/>
  <c r="S1717" i="15"/>
  <c r="S1718" i="15"/>
  <c r="S1721" i="15"/>
  <c r="S1722" i="15"/>
  <c r="S1723" i="15"/>
  <c r="S1726" i="15"/>
  <c r="S1731" i="15"/>
  <c r="S1732" i="15"/>
  <c r="S1733" i="15"/>
  <c r="S1737" i="15"/>
  <c r="S1738" i="15"/>
  <c r="S1739" i="15"/>
  <c r="S1742" i="15"/>
  <c r="S1743" i="15"/>
  <c r="S1744" i="15"/>
  <c r="S1748" i="15"/>
  <c r="S1749" i="15"/>
  <c r="S1750" i="15"/>
  <c r="S1754" i="15"/>
  <c r="S1755" i="15"/>
  <c r="S1758" i="15"/>
  <c r="S1759" i="15"/>
  <c r="S1760" i="15"/>
  <c r="S1761" i="15"/>
  <c r="S1769" i="15"/>
  <c r="S1777" i="15"/>
  <c r="S1778" i="15"/>
  <c r="S1779" i="15"/>
  <c r="S1783" i="15"/>
  <c r="S1784" i="15"/>
  <c r="S1785" i="15"/>
  <c r="S1788" i="15"/>
  <c r="S1789" i="15"/>
  <c r="S1790" i="15"/>
  <c r="S1794" i="15"/>
  <c r="S1795" i="15"/>
  <c r="S1796" i="15"/>
  <c r="S1799" i="15"/>
  <c r="S1800" i="15"/>
  <c r="S1801" i="15"/>
  <c r="S1804" i="15"/>
  <c r="S1805" i="15"/>
  <c r="S1806" i="15"/>
  <c r="S1809" i="15"/>
  <c r="S1810" i="15"/>
  <c r="S1811" i="15"/>
  <c r="S1816" i="15"/>
  <c r="S1817" i="15"/>
  <c r="S1818" i="15"/>
  <c r="S1822" i="15"/>
  <c r="S1828" i="15"/>
  <c r="S1829" i="15"/>
  <c r="S1834" i="15"/>
  <c r="S1835" i="15"/>
  <c r="S1836" i="15"/>
  <c r="S1842" i="15"/>
  <c r="S1843" i="15"/>
  <c r="S1847" i="15"/>
  <c r="S1848" i="15"/>
  <c r="S1849" i="15"/>
  <c r="S1851" i="15"/>
  <c r="S1852" i="15"/>
  <c r="S1853" i="15"/>
  <c r="S1857" i="15"/>
  <c r="S1858" i="15"/>
  <c r="S1859" i="15"/>
  <c r="S1863" i="15"/>
  <c r="S1864" i="15"/>
  <c r="S1865" i="15"/>
  <c r="S1870" i="15"/>
  <c r="S1871" i="15"/>
  <c r="S1873" i="15"/>
  <c r="S1874" i="15"/>
  <c r="S1875" i="15"/>
  <c r="S1881" i="15"/>
  <c r="S1882" i="15"/>
  <c r="S1883" i="15"/>
  <c r="S1885" i="15"/>
  <c r="S1886" i="15"/>
  <c r="S1887" i="15"/>
  <c r="S1889" i="15"/>
  <c r="S1890" i="15"/>
  <c r="S1891" i="15"/>
  <c r="S1894" i="15"/>
  <c r="S1895" i="15"/>
  <c r="S1901" i="15"/>
  <c r="S1907" i="15"/>
  <c r="S1909" i="15"/>
  <c r="S1910" i="15"/>
  <c r="S1911" i="15"/>
  <c r="W1911" i="15" s="1"/>
  <c r="S1919" i="15"/>
  <c r="S1920" i="15"/>
  <c r="S1924" i="15"/>
  <c r="S1925" i="15"/>
  <c r="S1926" i="15"/>
  <c r="S1930" i="15"/>
  <c r="S1931" i="15"/>
  <c r="S1932" i="15"/>
  <c r="S1935" i="15"/>
  <c r="S1936" i="15"/>
  <c r="S1937" i="15"/>
  <c r="S1941" i="15"/>
  <c r="S1942" i="15"/>
  <c r="S1947" i="15"/>
  <c r="S1950" i="15"/>
  <c r="S1951" i="15"/>
  <c r="S1952" i="15"/>
  <c r="S1958" i="15"/>
  <c r="S1961" i="15"/>
  <c r="S1962" i="15"/>
  <c r="S1963" i="15"/>
  <c r="S1964" i="15"/>
  <c r="S1965" i="15"/>
  <c r="S1975" i="15"/>
  <c r="S1981" i="15"/>
  <c r="S1982" i="15"/>
  <c r="S1983" i="15"/>
  <c r="S1986" i="15"/>
  <c r="S1987" i="15"/>
  <c r="S1988" i="15"/>
  <c r="S1989" i="15"/>
  <c r="S1990" i="15"/>
  <c r="S1991" i="15"/>
  <c r="S2002" i="15"/>
  <c r="S2003" i="15"/>
  <c r="S2004" i="15"/>
  <c r="S2010" i="15"/>
  <c r="S2011" i="15"/>
  <c r="S2012" i="15"/>
  <c r="S2016" i="15"/>
  <c r="S2017" i="15"/>
  <c r="S2018" i="15"/>
  <c r="S2023" i="15"/>
  <c r="S2024" i="15"/>
  <c r="S2029" i="15"/>
  <c r="S2030" i="15"/>
  <c r="S2031" i="15"/>
  <c r="S2036" i="15"/>
  <c r="S2042" i="15"/>
  <c r="S2043" i="15"/>
  <c r="S2044" i="15"/>
  <c r="S2047" i="15"/>
  <c r="S2048" i="15"/>
  <c r="S2049" i="15"/>
  <c r="S2053" i="15"/>
  <c r="S2057" i="15"/>
  <c r="S2058" i="15"/>
  <c r="S2059" i="15"/>
  <c r="S2060" i="15"/>
  <c r="S2064" i="15"/>
  <c r="S2065" i="15"/>
  <c r="S2066" i="15"/>
  <c r="S2067" i="15"/>
  <c r="S2070" i="15"/>
  <c r="S2071" i="15"/>
  <c r="S2072" i="15"/>
  <c r="S2077" i="15"/>
  <c r="S2078" i="15"/>
  <c r="S2079" i="15"/>
  <c r="S2083" i="15"/>
  <c r="S2088" i="15"/>
  <c r="S2089" i="15"/>
  <c r="S2090" i="15"/>
  <c r="S2093" i="15"/>
  <c r="S2094" i="15"/>
  <c r="S2095" i="15"/>
  <c r="S2099" i="15"/>
  <c r="S2100" i="15"/>
  <c r="S2101" i="15"/>
  <c r="S2104" i="15"/>
  <c r="S2105" i="15"/>
  <c r="S2106" i="15"/>
  <c r="S2111" i="15"/>
  <c r="S2112" i="15"/>
  <c r="S2115" i="15"/>
  <c r="S2116" i="15"/>
  <c r="S2117" i="15"/>
  <c r="S2120" i="15"/>
  <c r="S2121" i="15"/>
  <c r="S2124" i="15"/>
  <c r="S2125" i="15"/>
  <c r="S2126" i="15"/>
  <c r="S2129" i="15"/>
  <c r="S2130" i="15"/>
  <c r="S2131" i="15"/>
  <c r="S2135" i="15"/>
  <c r="S2136" i="15"/>
  <c r="S2141" i="15"/>
  <c r="S2142" i="15"/>
  <c r="S2143" i="15"/>
  <c r="S2147" i="15"/>
  <c r="S2148" i="15"/>
  <c r="S2153" i="15"/>
  <c r="S2154" i="15"/>
  <c r="S2159" i="15"/>
  <c r="S2160" i="15"/>
  <c r="S2161" i="15"/>
  <c r="S2166" i="15"/>
  <c r="S2167" i="15"/>
  <c r="S2168" i="15"/>
  <c r="S2169" i="15"/>
  <c r="S2173" i="15"/>
  <c r="S2174" i="15"/>
  <c r="S2175" i="15"/>
  <c r="S2179" i="15"/>
  <c r="S2180" i="15"/>
  <c r="S2184" i="15"/>
  <c r="S2185" i="15"/>
  <c r="S2186" i="15"/>
  <c r="S2190" i="15"/>
  <c r="S2191" i="15"/>
  <c r="S2195" i="15"/>
  <c r="S2196" i="15"/>
  <c r="S2205" i="15"/>
  <c r="S2206" i="15"/>
  <c r="S2211" i="15"/>
  <c r="S2212" i="15"/>
  <c r="S2213" i="15"/>
  <c r="S2218" i="15"/>
  <c r="S2219" i="15"/>
  <c r="S2223" i="15"/>
  <c r="S2224" i="15"/>
  <c r="S2225" i="15"/>
  <c r="S2228" i="15"/>
  <c r="S2229" i="15"/>
  <c r="S2234" i="15"/>
  <c r="S2235" i="15"/>
  <c r="S2236" i="15"/>
  <c r="S2239" i="15"/>
  <c r="S2240" i="15"/>
  <c r="S2241" i="15"/>
  <c r="S2245" i="15"/>
  <c r="S2246" i="15"/>
  <c r="S2247" i="15"/>
  <c r="S2250" i="15"/>
  <c r="S2251" i="15"/>
  <c r="S2252" i="15"/>
  <c r="S2256" i="15"/>
  <c r="S2257" i="15"/>
  <c r="S2258" i="15"/>
  <c r="S2261" i="15"/>
  <c r="S2262" i="15"/>
  <c r="S2266" i="15"/>
  <c r="S2267" i="15"/>
  <c r="S2268" i="15"/>
  <c r="S2272" i="15"/>
  <c r="S2273" i="15"/>
  <c r="S2274" i="15"/>
  <c r="S2277" i="15"/>
  <c r="S2278" i="15"/>
  <c r="S2279" i="15"/>
  <c r="S2284" i="15"/>
  <c r="S2285" i="15"/>
  <c r="S2286" i="15"/>
  <c r="S2290" i="15"/>
  <c r="S2291" i="15"/>
  <c r="S2292" i="15"/>
  <c r="S2295" i="15"/>
  <c r="S2296" i="15"/>
  <c r="S2297" i="15"/>
  <c r="S2301" i="15"/>
  <c r="S2302" i="15"/>
  <c r="S2303" i="15"/>
  <c r="S2310" i="15"/>
  <c r="S2311" i="15"/>
  <c r="S2312" i="15"/>
  <c r="S2313" i="15"/>
  <c r="S2314" i="15"/>
  <c r="S2319" i="15"/>
  <c r="S2320" i="15"/>
  <c r="S2324" i="15"/>
  <c r="S2325" i="15"/>
  <c r="S2326" i="15"/>
  <c r="S2332" i="15"/>
  <c r="S2333" i="15"/>
  <c r="S2334" i="15"/>
  <c r="S2335" i="15"/>
  <c r="S2336" i="15"/>
  <c r="S2337" i="15"/>
  <c r="S2340" i="15"/>
  <c r="S2341" i="15"/>
  <c r="S2342" i="15"/>
  <c r="S2347" i="15"/>
  <c r="S2348" i="15"/>
  <c r="S2349" i="15"/>
  <c r="S2353" i="15"/>
  <c r="S2354" i="15"/>
  <c r="S2355" i="15"/>
  <c r="S2358" i="15"/>
  <c r="S2359" i="15"/>
  <c r="S2360" i="15"/>
  <c r="S2366" i="15"/>
  <c r="S2367" i="15"/>
  <c r="S2372" i="15"/>
  <c r="S2373" i="15"/>
  <c r="S2374" i="15"/>
  <c r="S2378" i="15"/>
  <c r="S2379" i="15"/>
  <c r="S2380" i="15"/>
  <c r="S2387" i="15"/>
  <c r="S2388" i="15"/>
  <c r="S2389" i="15"/>
  <c r="S2392" i="15"/>
  <c r="S2393" i="15"/>
  <c r="S2394" i="15"/>
  <c r="S2396" i="15"/>
  <c r="S2397" i="15"/>
  <c r="S2398" i="15"/>
  <c r="S2402" i="15"/>
  <c r="S2403" i="15"/>
  <c r="S2404" i="15"/>
  <c r="S2408" i="15"/>
  <c r="S2409" i="15"/>
  <c r="S2410" i="15"/>
  <c r="S2415" i="15"/>
  <c r="S2416" i="15"/>
  <c r="S2419" i="15"/>
  <c r="S2420" i="15"/>
  <c r="S2421" i="15"/>
  <c r="S2424" i="15"/>
  <c r="S2425" i="15"/>
  <c r="S2428" i="15"/>
  <c r="S2429" i="15"/>
  <c r="S2430" i="15"/>
  <c r="S2433" i="15"/>
  <c r="S2434" i="15"/>
  <c r="S2435" i="15"/>
  <c r="S2436" i="15"/>
  <c r="S2437" i="15"/>
  <c r="S2438" i="15"/>
  <c r="S2439" i="15"/>
  <c r="S2440" i="15"/>
  <c r="S2441" i="15"/>
  <c r="S2445" i="15"/>
  <c r="S2446" i="15"/>
  <c r="S2451" i="15"/>
  <c r="S2452" i="15"/>
  <c r="S2453" i="15"/>
  <c r="S2456" i="15"/>
  <c r="S2457" i="15"/>
  <c r="S2458" i="15"/>
  <c r="S2459" i="15"/>
  <c r="S2460" i="15"/>
  <c r="S2461" i="15"/>
  <c r="S2462" i="15"/>
  <c r="S2468" i="15"/>
  <c r="S2469" i="15"/>
  <c r="S2470" i="15"/>
  <c r="S2475" i="15"/>
  <c r="S2476" i="15"/>
  <c r="S2477" i="15"/>
  <c r="S2478" i="15"/>
  <c r="S2483" i="15"/>
  <c r="S2484" i="15"/>
  <c r="S2485" i="15"/>
  <c r="S2486" i="15"/>
  <c r="S2488" i="15"/>
  <c r="S2489" i="15"/>
  <c r="S2490" i="15"/>
  <c r="S2491" i="15"/>
  <c r="S2492" i="15"/>
  <c r="S2493" i="15"/>
  <c r="S2494" i="15"/>
  <c r="S2495" i="15"/>
  <c r="S2496" i="15"/>
  <c r="S2497" i="15"/>
  <c r="S2499" i="15"/>
  <c r="S2500" i="15"/>
  <c r="S2502" i="15"/>
  <c r="S2503" i="15"/>
  <c r="S2505" i="15"/>
  <c r="S2506" i="15"/>
  <c r="S2507" i="15"/>
  <c r="S2508" i="15"/>
  <c r="S2509" i="15"/>
  <c r="S2510" i="15"/>
  <c r="S2511" i="15"/>
  <c r="S2515" i="15"/>
  <c r="S2518" i="15"/>
  <c r="S2519" i="15"/>
  <c r="S2520" i="15"/>
  <c r="S2523" i="15"/>
  <c r="S2525" i="15"/>
  <c r="S2526" i="15"/>
  <c r="S2527" i="15"/>
  <c r="S2528" i="15"/>
  <c r="S2531" i="15"/>
  <c r="S2532" i="15"/>
  <c r="S2533" i="15"/>
  <c r="S2537" i="15"/>
  <c r="S2538" i="15"/>
  <c r="S2539" i="15"/>
  <c r="S2540" i="15"/>
  <c r="S2544" i="15"/>
  <c r="S2545" i="15"/>
  <c r="S2546" i="15"/>
  <c r="S2550" i="15"/>
  <c r="S2551" i="15"/>
  <c r="S2552" i="15"/>
  <c r="S2555" i="15"/>
  <c r="S2556" i="15"/>
  <c r="S2557" i="15"/>
  <c r="S2558" i="15"/>
  <c r="S2559" i="15"/>
  <c r="S2561" i="15"/>
  <c r="S2562" i="15"/>
  <c r="S2563" i="15"/>
  <c r="S2564" i="15"/>
  <c r="S2565" i="15"/>
  <c r="S2566" i="15"/>
  <c r="S2567" i="15"/>
  <c r="S2568" i="15"/>
  <c r="S2569" i="15"/>
  <c r="S2571" i="15"/>
  <c r="S2573" i="15"/>
  <c r="S2574" i="15"/>
  <c r="S2576" i="15"/>
  <c r="S2577" i="15"/>
  <c r="S2578" i="15"/>
  <c r="S2579" i="15"/>
  <c r="S2580" i="15"/>
  <c r="S2581" i="15"/>
  <c r="S2582" i="15"/>
  <c r="S2583" i="15"/>
  <c r="S2584" i="15"/>
  <c r="S2587" i="15"/>
  <c r="S2588" i="15"/>
  <c r="S2589" i="15"/>
  <c r="S2590" i="15"/>
  <c r="S2594" i="15"/>
  <c r="S2595" i="15"/>
  <c r="S2596" i="15"/>
  <c r="S2597" i="15"/>
  <c r="S2598" i="15"/>
  <c r="S2601" i="15"/>
  <c r="S2602" i="15"/>
  <c r="S2603" i="15"/>
  <c r="S2604" i="15"/>
  <c r="S2605" i="15"/>
  <c r="S2608" i="15"/>
  <c r="S2609" i="15"/>
  <c r="S2610" i="15"/>
  <c r="S2613" i="15"/>
  <c r="S2614" i="15"/>
  <c r="S2619" i="15"/>
  <c r="S2620" i="15"/>
  <c r="S2621" i="15"/>
  <c r="S2622" i="15"/>
  <c r="S2624" i="15"/>
  <c r="S2625" i="15"/>
  <c r="S2626" i="15"/>
  <c r="S2629" i="15"/>
  <c r="S2630" i="15"/>
  <c r="S2631" i="15"/>
  <c r="S2632" i="15"/>
  <c r="S2635" i="15"/>
  <c r="S2637" i="15"/>
  <c r="S2638" i="15"/>
  <c r="S2643" i="15"/>
  <c r="S2646" i="15"/>
  <c r="S2648" i="15"/>
  <c r="S2652" i="15"/>
  <c r="S2653" i="15"/>
  <c r="S2654" i="15"/>
  <c r="S2657" i="15"/>
  <c r="S2658" i="15"/>
  <c r="S2660" i="15"/>
  <c r="S2661" i="15"/>
  <c r="S2662" i="15"/>
  <c r="S2663" i="15"/>
  <c r="S2664" i="15"/>
  <c r="S2667" i="15"/>
  <c r="S2668" i="15"/>
  <c r="S2669" i="15"/>
  <c r="S2675" i="15"/>
  <c r="S2676" i="15"/>
  <c r="S2679" i="15"/>
  <c r="S2680" i="15"/>
  <c r="S2681" i="15"/>
  <c r="S2683" i="15"/>
  <c r="S2684" i="15"/>
  <c r="S2685" i="15"/>
  <c r="S2686" i="15"/>
  <c r="S2687" i="15"/>
  <c r="S2688" i="15"/>
  <c r="S2690" i="15"/>
  <c r="S2691" i="15"/>
  <c r="S2692" i="15"/>
  <c r="S2695" i="15"/>
  <c r="S2696" i="15"/>
  <c r="S2697" i="15"/>
  <c r="S2702" i="15"/>
  <c r="S2703" i="15"/>
  <c r="S2704" i="15"/>
  <c r="S2707" i="15"/>
  <c r="S2708" i="15"/>
  <c r="S2709" i="15"/>
  <c r="S2710" i="15"/>
  <c r="S2711" i="15"/>
  <c r="S2713" i="15"/>
  <c r="S2714" i="15"/>
  <c r="S2715" i="15"/>
  <c r="S2716" i="15"/>
  <c r="S2717" i="15"/>
  <c r="S2719" i="15"/>
  <c r="S2720" i="15"/>
  <c r="S2721" i="15"/>
  <c r="S2725" i="15"/>
  <c r="S2726" i="15"/>
  <c r="S2727" i="15"/>
  <c r="S2731" i="15"/>
  <c r="S2732" i="15"/>
  <c r="S2733" i="15"/>
  <c r="S2734" i="15"/>
  <c r="S2737" i="15"/>
  <c r="S2738" i="15"/>
  <c r="S2739" i="15"/>
  <c r="S2740" i="15"/>
  <c r="S2744" i="15"/>
  <c r="S2745" i="15"/>
  <c r="S2746" i="15"/>
  <c r="S2747" i="15"/>
  <c r="S2749" i="15"/>
  <c r="S2750" i="15"/>
  <c r="S2751" i="15"/>
  <c r="S2755" i="15"/>
  <c r="S2757" i="15"/>
  <c r="S2762" i="15"/>
  <c r="S2763" i="15"/>
  <c r="S2764" i="15"/>
  <c r="S2765" i="15"/>
  <c r="S2767" i="15"/>
  <c r="S2768" i="15"/>
  <c r="S2773" i="15"/>
  <c r="S2774" i="15"/>
  <c r="S2778" i="15"/>
  <c r="S2779" i="15"/>
  <c r="S2780" i="15"/>
  <c r="S2781" i="15"/>
  <c r="S2782" i="15"/>
  <c r="S2783" i="15"/>
  <c r="S2784" i="15"/>
  <c r="S2788" i="15"/>
  <c r="S2789" i="15"/>
  <c r="S2795" i="15"/>
  <c r="S2796" i="15"/>
  <c r="S2797" i="15"/>
  <c r="S2799" i="15"/>
  <c r="S2800" i="15"/>
  <c r="S2801" i="15"/>
  <c r="S2803" i="15"/>
  <c r="S2804" i="15"/>
  <c r="S2805" i="15"/>
  <c r="S2806" i="15"/>
  <c r="S2809" i="15"/>
  <c r="S2810" i="15"/>
  <c r="S2811" i="15"/>
  <c r="S2812" i="15"/>
  <c r="S2813" i="15"/>
  <c r="S2814" i="15"/>
  <c r="S2819" i="15"/>
  <c r="S2821" i="15"/>
  <c r="S2822" i="15"/>
  <c r="S2823" i="15"/>
  <c r="S2827" i="15"/>
  <c r="S2828" i="15"/>
  <c r="S2829" i="15"/>
  <c r="S2830" i="15"/>
  <c r="S2832" i="15"/>
  <c r="S2835" i="15"/>
  <c r="S2836" i="15"/>
  <c r="S2839" i="15"/>
  <c r="S2840" i="15"/>
  <c r="S2841" i="15"/>
  <c r="S2843" i="15"/>
  <c r="S2844" i="15"/>
  <c r="S2847" i="15"/>
  <c r="S2848" i="15"/>
  <c r="S2849" i="15"/>
  <c r="S2850" i="15"/>
  <c r="S2851" i="15"/>
  <c r="S2852" i="15"/>
  <c r="S2853" i="15"/>
  <c r="S2854" i="15"/>
  <c r="S2855" i="15"/>
  <c r="S2859" i="15"/>
  <c r="S2860" i="15"/>
  <c r="S2861" i="15"/>
  <c r="S2862" i="15"/>
  <c r="S2865" i="15"/>
  <c r="S2866" i="15"/>
  <c r="S2869" i="15"/>
  <c r="S2870" i="15"/>
  <c r="S2871" i="15"/>
  <c r="S2872" i="15"/>
  <c r="S2873" i="15"/>
  <c r="S2875" i="15"/>
  <c r="S2877" i="15"/>
  <c r="S2878" i="15"/>
  <c r="S2879" i="15"/>
  <c r="S2882" i="15"/>
  <c r="S2883" i="15"/>
  <c r="S2884" i="15"/>
  <c r="S2888" i="15"/>
  <c r="S2889" i="15"/>
  <c r="S2893" i="15"/>
  <c r="S2894" i="15"/>
  <c r="S2895" i="15"/>
  <c r="S2896" i="15"/>
  <c r="S2900" i="15"/>
  <c r="S2901" i="15"/>
  <c r="S2902" i="15"/>
  <c r="S2903" i="15"/>
  <c r="S2907" i="15"/>
  <c r="S2908" i="15"/>
  <c r="S2909" i="15"/>
  <c r="S2912" i="15"/>
  <c r="S2914" i="15"/>
  <c r="S2915" i="15"/>
  <c r="S2916" i="15"/>
  <c r="S2917" i="15"/>
  <c r="S2920" i="15"/>
  <c r="S2921" i="15"/>
  <c r="S2922" i="15"/>
  <c r="S2923" i="15"/>
  <c r="S2924" i="15"/>
  <c r="S2925" i="15"/>
  <c r="S2926" i="15"/>
  <c r="S2931" i="15"/>
  <c r="S2932" i="15"/>
  <c r="S2933" i="15"/>
  <c r="S2934" i="15"/>
  <c r="S2935" i="15"/>
  <c r="S2938" i="15"/>
  <c r="S2939" i="15"/>
  <c r="S2940" i="15"/>
  <c r="S2942" i="15"/>
  <c r="S2943" i="15"/>
  <c r="S2944" i="15"/>
  <c r="S2947" i="15"/>
  <c r="S2948" i="15"/>
  <c r="S2949" i="15"/>
  <c r="S2950" i="15"/>
  <c r="S2951" i="15"/>
  <c r="S2952" i="15"/>
  <c r="S2954" i="15"/>
  <c r="S2958" i="15"/>
  <c r="S2960" i="15"/>
  <c r="S2961" i="15"/>
  <c r="S2962" i="15"/>
  <c r="S2963" i="15"/>
  <c r="S2969" i="15"/>
  <c r="S2970" i="15"/>
  <c r="S2971" i="15"/>
  <c r="S2972" i="15"/>
  <c r="S2974" i="15"/>
  <c r="S2975" i="15"/>
  <c r="S2976" i="15"/>
  <c r="S2977" i="15"/>
  <c r="S2979" i="15"/>
  <c r="S2980" i="15"/>
  <c r="S2981" i="15"/>
  <c r="S2982" i="15"/>
  <c r="S2983" i="15"/>
  <c r="S2986" i="15"/>
  <c r="S2987" i="15"/>
  <c r="S2988" i="15"/>
  <c r="S2993" i="15"/>
  <c r="S2994" i="15"/>
  <c r="S2995" i="15"/>
  <c r="S2998" i="15"/>
  <c r="S2999" i="15"/>
  <c r="S3003" i="15"/>
  <c r="S3004" i="15"/>
  <c r="S3005" i="15"/>
  <c r="S3006" i="15"/>
  <c r="S3008" i="15"/>
  <c r="S3010" i="15"/>
  <c r="S3011" i="15"/>
  <c r="S3012" i="15"/>
  <c r="S3013" i="15"/>
  <c r="S3019" i="15"/>
  <c r="S3021" i="15"/>
  <c r="S3022" i="15"/>
  <c r="S3023" i="15"/>
  <c r="S3024" i="15"/>
  <c r="S3026" i="15"/>
  <c r="S3027" i="15"/>
  <c r="S3028" i="15"/>
  <c r="S3029" i="15"/>
  <c r="S3030" i="15"/>
  <c r="S3033" i="15"/>
  <c r="S3034" i="15"/>
  <c r="S3035" i="15"/>
  <c r="S3036" i="15"/>
  <c r="S3039" i="15"/>
  <c r="S3040" i="15"/>
  <c r="S3041" i="15"/>
  <c r="S3042" i="15"/>
  <c r="S3043" i="15"/>
  <c r="S3044" i="15"/>
  <c r="S3045" i="15"/>
  <c r="S3046" i="15"/>
  <c r="S3050" i="15"/>
  <c r="S3051" i="15"/>
  <c r="S3052" i="15"/>
  <c r="S3053" i="15"/>
  <c r="S3054" i="15"/>
  <c r="S3055" i="15"/>
  <c r="S3056" i="15"/>
  <c r="S3057" i="15"/>
  <c r="S3059" i="15"/>
  <c r="S3060" i="15"/>
  <c r="S3061" i="15"/>
  <c r="S3062" i="15"/>
  <c r="S3063" i="15"/>
  <c r="S3064" i="15"/>
  <c r="S3067" i="15"/>
  <c r="S3068" i="15"/>
  <c r="S3074" i="15"/>
  <c r="S3075" i="15"/>
  <c r="S3076" i="15"/>
  <c r="S3079" i="15"/>
  <c r="S3080" i="15"/>
  <c r="S3081" i="15"/>
  <c r="S3083" i="15"/>
  <c r="S3084" i="15"/>
  <c r="S3085" i="15"/>
  <c r="S3086" i="15"/>
  <c r="S3087" i="15"/>
  <c r="S3091" i="15"/>
  <c r="S3092" i="15"/>
  <c r="S3093" i="15"/>
  <c r="S3094" i="15"/>
  <c r="S3098" i="15"/>
  <c r="S3099" i="15"/>
  <c r="S3100" i="15"/>
  <c r="S3103" i="15"/>
  <c r="S3104" i="15"/>
  <c r="S3107" i="15"/>
  <c r="S3108" i="15"/>
  <c r="S3109" i="15"/>
  <c r="S3110" i="15"/>
  <c r="S3113" i="15"/>
  <c r="S3114" i="15"/>
  <c r="S3116" i="15"/>
  <c r="S3117" i="15"/>
  <c r="S3118" i="15"/>
  <c r="S3119" i="15"/>
  <c r="S3120" i="15"/>
  <c r="S3123" i="15"/>
  <c r="S3124" i="15"/>
  <c r="S3125" i="15"/>
  <c r="S3126" i="15"/>
  <c r="S3131" i="15"/>
  <c r="S3132" i="15"/>
  <c r="S3133" i="15"/>
  <c r="S3134" i="15"/>
  <c r="S3135" i="15"/>
  <c r="S3137" i="15"/>
  <c r="S3138" i="15"/>
  <c r="S3139" i="15"/>
  <c r="S3140" i="15"/>
  <c r="S3141" i="15"/>
  <c r="S3142" i="15"/>
  <c r="S3143" i="15"/>
  <c r="S3144" i="15"/>
  <c r="S3147" i="15"/>
  <c r="S3148" i="15"/>
  <c r="S3149" i="15"/>
  <c r="S3150" i="15"/>
  <c r="S3151" i="15"/>
  <c r="S3155" i="15"/>
  <c r="S3156" i="15"/>
  <c r="S3157" i="15"/>
  <c r="S3158" i="15"/>
  <c r="S3162" i="15"/>
  <c r="S3163" i="15"/>
  <c r="S3164" i="15"/>
  <c r="S3165" i="15"/>
  <c r="S3166" i="15"/>
  <c r="S3167" i="15"/>
  <c r="S3168" i="15"/>
  <c r="S3169" i="15"/>
  <c r="S3170" i="15"/>
  <c r="S3171" i="15"/>
  <c r="S3172" i="15"/>
  <c r="S3173" i="15"/>
  <c r="S3174" i="15"/>
  <c r="S3175" i="15"/>
  <c r="S3176" i="15"/>
  <c r="S3177" i="15"/>
  <c r="S3179" i="15"/>
  <c r="S3181" i="15"/>
  <c r="S3182" i="15"/>
  <c r="S3183" i="15"/>
  <c r="S3184" i="15"/>
  <c r="S3185" i="15"/>
  <c r="S3187" i="15"/>
  <c r="S3188" i="15"/>
  <c r="S3189" i="15"/>
  <c r="S3190" i="15"/>
  <c r="S3191" i="15"/>
  <c r="S3192" i="15"/>
  <c r="S3193" i="15"/>
  <c r="S3194" i="15"/>
  <c r="S3195" i="15"/>
  <c r="S3196" i="15"/>
  <c r="S3199" i="15"/>
  <c r="S3200" i="15"/>
  <c r="S3201" i="15"/>
  <c r="S3203" i="15"/>
  <c r="S3204" i="15"/>
  <c r="S3205" i="15"/>
  <c r="S3206" i="15"/>
  <c r="S3207" i="15"/>
  <c r="S3208" i="15"/>
  <c r="S3211" i="15"/>
  <c r="S3212" i="15"/>
  <c r="S3213" i="15"/>
  <c r="S3214" i="15"/>
  <c r="S3217" i="15"/>
  <c r="S3218" i="15"/>
  <c r="S3219" i="15"/>
  <c r="S3220" i="15"/>
  <c r="S3221" i="15"/>
  <c r="S3222" i="15"/>
  <c r="S3223" i="15"/>
  <c r="S3224" i="15"/>
  <c r="S3228" i="15"/>
  <c r="S3229" i="15"/>
  <c r="S3230" i="15"/>
  <c r="S3232" i="15"/>
  <c r="S3234" i="15"/>
  <c r="S3235" i="15"/>
  <c r="S3236" i="15"/>
  <c r="S3237" i="15"/>
  <c r="S3240" i="15"/>
  <c r="S3241" i="15"/>
  <c r="S3244" i="15"/>
  <c r="S3245" i="15"/>
  <c r="S3246" i="15"/>
  <c r="S3249" i="15"/>
  <c r="S3250" i="15"/>
  <c r="S3251" i="15"/>
  <c r="S3253" i="15"/>
  <c r="S3254" i="15"/>
  <c r="S3255" i="15"/>
  <c r="S3256" i="15"/>
  <c r="S3259" i="15"/>
  <c r="S3260" i="15"/>
  <c r="S3261" i="15"/>
  <c r="S3262" i="15"/>
  <c r="S3263" i="15"/>
  <c r="S3266" i="15"/>
  <c r="S3267" i="15"/>
  <c r="S3268" i="15"/>
  <c r="S3269" i="15"/>
  <c r="S3271" i="15"/>
  <c r="S3272" i="15"/>
  <c r="S3275" i="15"/>
  <c r="S3276" i="15"/>
  <c r="S3277" i="15"/>
  <c r="S3278" i="15"/>
  <c r="S3279" i="15"/>
  <c r="S3280" i="15"/>
  <c r="S3282" i="15"/>
  <c r="S3283" i="15"/>
  <c r="S3284" i="15"/>
  <c r="S3285" i="15"/>
  <c r="S3286" i="15"/>
  <c r="S3289" i="15"/>
  <c r="S3290" i="15"/>
  <c r="S3291" i="15"/>
  <c r="S3292" i="15"/>
  <c r="S3293" i="15"/>
  <c r="S3294" i="15"/>
  <c r="S3295" i="15"/>
  <c r="S3296" i="15"/>
  <c r="S3297" i="15"/>
  <c r="S3300" i="15"/>
  <c r="S3301" i="15"/>
  <c r="S3302" i="15"/>
  <c r="S3303" i="15"/>
  <c r="S3305" i="15"/>
  <c r="S3306" i="15"/>
  <c r="S3307" i="15"/>
  <c r="S3308" i="15"/>
  <c r="S3309" i="15"/>
  <c r="S3310" i="15"/>
  <c r="S3313" i="15"/>
  <c r="S3314" i="15"/>
  <c r="S3315" i="15"/>
  <c r="S3318" i="15"/>
  <c r="S3319" i="15"/>
  <c r="S3321" i="15"/>
  <c r="S3322" i="15"/>
  <c r="S3323" i="15"/>
  <c r="S3324" i="15"/>
  <c r="S3329" i="15"/>
  <c r="S3330" i="15"/>
  <c r="S3331" i="15"/>
  <c r="S3335" i="15"/>
  <c r="S3336" i="15"/>
  <c r="S3337" i="15"/>
  <c r="S3339" i="15"/>
  <c r="S3340" i="15"/>
  <c r="S3341" i="15"/>
  <c r="S3342" i="15"/>
  <c r="S3343" i="15"/>
  <c r="S3348" i="15"/>
  <c r="S3349" i="15"/>
  <c r="S3350" i="15"/>
  <c r="S3351" i="15"/>
  <c r="S3355" i="15"/>
  <c r="S3356" i="15"/>
  <c r="S3357" i="15"/>
  <c r="S3358" i="15"/>
  <c r="S3359" i="15"/>
  <c r="S3361" i="15"/>
  <c r="S3362" i="15"/>
  <c r="S3363" i="15"/>
  <c r="S3364" i="15"/>
  <c r="S3366" i="15"/>
  <c r="S3368" i="15"/>
  <c r="S3369" i="15"/>
  <c r="S3371" i="15"/>
  <c r="S3372" i="15"/>
  <c r="S3373" i="15"/>
  <c r="S3374" i="15"/>
  <c r="S3377" i="15"/>
  <c r="S3378" i="15"/>
  <c r="S3379" i="15"/>
  <c r="S3381" i="15"/>
  <c r="S3382" i="15"/>
  <c r="S3383" i="15"/>
  <c r="S3384" i="15"/>
  <c r="S3387" i="15"/>
  <c r="S3388" i="15"/>
  <c r="S3392" i="15"/>
  <c r="S3393" i="15"/>
  <c r="S3394" i="15"/>
  <c r="S3395" i="15"/>
  <c r="S3396" i="15"/>
  <c r="S3397" i="15"/>
  <c r="S3398" i="15"/>
  <c r="S3399" i="15"/>
  <c r="S3400" i="15"/>
  <c r="S3401" i="15"/>
  <c r="S3403" i="15"/>
  <c r="S3404" i="15"/>
  <c r="S3405" i="15"/>
  <c r="S3406" i="15"/>
  <c r="S3409" i="15"/>
  <c r="S3410" i="15"/>
  <c r="S3411" i="15"/>
  <c r="S3414" i="15"/>
  <c r="S3416" i="15"/>
  <c r="S3417" i="15"/>
  <c r="S3418" i="15"/>
  <c r="S3419" i="15"/>
  <c r="S3420" i="15"/>
  <c r="S3421" i="15"/>
  <c r="S3422" i="15"/>
  <c r="S3423" i="15"/>
  <c r="S3427" i="15"/>
  <c r="S3428" i="15"/>
  <c r="S3429" i="15"/>
  <c r="S3430" i="15"/>
  <c r="S3433" i="15"/>
  <c r="S3434" i="15"/>
  <c r="S3435" i="15"/>
  <c r="S3436" i="15"/>
  <c r="S3438" i="15"/>
  <c r="S3439" i="15"/>
  <c r="S3440" i="15"/>
  <c r="S3441" i="15"/>
  <c r="S3444" i="15"/>
  <c r="S3445" i="15"/>
  <c r="S3446" i="15"/>
  <c r="S3449" i="15"/>
  <c r="S3450" i="15"/>
  <c r="S3451" i="15"/>
  <c r="S3452" i="15"/>
  <c r="S3453" i="15"/>
  <c r="S3454" i="15"/>
  <c r="S3456" i="15"/>
  <c r="S3457" i="15"/>
  <c r="S3458" i="15"/>
  <c r="S3459" i="15"/>
  <c r="S3460" i="15"/>
  <c r="S3461" i="15"/>
  <c r="S3462" i="15"/>
  <c r="S3463" i="15"/>
  <c r="S3464" i="15"/>
  <c r="S3467" i="15"/>
  <c r="S3468" i="15"/>
  <c r="S3469" i="15"/>
  <c r="S3471" i="15"/>
  <c r="S3472" i="15"/>
  <c r="S3473" i="15"/>
  <c r="S3476" i="15"/>
  <c r="S3477" i="15"/>
  <c r="S3478" i="15"/>
  <c r="S3479" i="15"/>
  <c r="S3482" i="15"/>
  <c r="S3483" i="15"/>
  <c r="S3484" i="15"/>
  <c r="S3486" i="15"/>
  <c r="S3490" i="15"/>
  <c r="S3491" i="15"/>
  <c r="S3492" i="15"/>
  <c r="S3494" i="15"/>
  <c r="S3496" i="15"/>
  <c r="S3497" i="15"/>
  <c r="S3498" i="15"/>
  <c r="S3501" i="15"/>
  <c r="S3502" i="15"/>
  <c r="S3503" i="15"/>
  <c r="S3504" i="15"/>
  <c r="S3507" i="15"/>
  <c r="S3508" i="15"/>
  <c r="S3509" i="15"/>
  <c r="S3510" i="15"/>
  <c r="S3514" i="15"/>
  <c r="S3515" i="15"/>
  <c r="S3516" i="15"/>
  <c r="S3517" i="15"/>
  <c r="S3522" i="15"/>
  <c r="S3523" i="15"/>
  <c r="S3524" i="15"/>
  <c r="S3525" i="15"/>
  <c r="S3526" i="15"/>
  <c r="S3527" i="15"/>
  <c r="S3528" i="15"/>
  <c r="S3532" i="15"/>
  <c r="S3533" i="15"/>
  <c r="S3534" i="15"/>
  <c r="S3535" i="15"/>
  <c r="S3536" i="15"/>
  <c r="S3539" i="15"/>
  <c r="S3540" i="15"/>
  <c r="S3541" i="15"/>
  <c r="S3545" i="15"/>
  <c r="S3546" i="15"/>
  <c r="S3547" i="15"/>
  <c r="S3548" i="15"/>
  <c r="S3549" i="15"/>
  <c r="S3550" i="15"/>
  <c r="S3551" i="15"/>
  <c r="S3552" i="15"/>
  <c r="S3553" i="15"/>
  <c r="S3555" i="15"/>
  <c r="S3557" i="15"/>
  <c r="S3558" i="15"/>
  <c r="S3559" i="15"/>
  <c r="S3560" i="15"/>
  <c r="S3564" i="15"/>
  <c r="S3565" i="15"/>
  <c r="S3566" i="15"/>
  <c r="S3568" i="15"/>
  <c r="S3572" i="15"/>
  <c r="S3573" i="15"/>
  <c r="S3574" i="15"/>
  <c r="S3575" i="15"/>
  <c r="S3576" i="15"/>
  <c r="S3579" i="15"/>
  <c r="S3580" i="15"/>
  <c r="S3581" i="15"/>
  <c r="S3585" i="15"/>
  <c r="S3586" i="15"/>
  <c r="S3587" i="15"/>
  <c r="S3588" i="15"/>
  <c r="S3589" i="15"/>
  <c r="S3592" i="15"/>
  <c r="S3593" i="15"/>
  <c r="S3596" i="15"/>
  <c r="S3597" i="15"/>
  <c r="S3598" i="15"/>
  <c r="S3601" i="15"/>
  <c r="S3602" i="15"/>
  <c r="S3603" i="15"/>
  <c r="S3604" i="15"/>
  <c r="S3605" i="15"/>
  <c r="S3606" i="15"/>
  <c r="S3607" i="15"/>
  <c r="S3608" i="15"/>
  <c r="S3609" i="15"/>
  <c r="S3611" i="15"/>
  <c r="S3612" i="15"/>
  <c r="S3613" i="15"/>
  <c r="S3614" i="15"/>
  <c r="S3615" i="15"/>
  <c r="S3618" i="15"/>
  <c r="S3619" i="15"/>
  <c r="S3620" i="15"/>
  <c r="S3621" i="15"/>
  <c r="S3622" i="15"/>
  <c r="S3623" i="15"/>
  <c r="S3624" i="15"/>
  <c r="S3625" i="15"/>
  <c r="S3627" i="15"/>
  <c r="S3628" i="15"/>
  <c r="S3629" i="15"/>
  <c r="S3630" i="15"/>
  <c r="S3631" i="15"/>
  <c r="S3632" i="15"/>
  <c r="S3636" i="15"/>
  <c r="S3637" i="15"/>
  <c r="S3638" i="15"/>
  <c r="S3641" i="15"/>
  <c r="S3642" i="15"/>
  <c r="S3643" i="15"/>
  <c r="S3644" i="15"/>
  <c r="S3645" i="15"/>
  <c r="S3646" i="15"/>
  <c r="S3647" i="15"/>
  <c r="S3648" i="15"/>
  <c r="S3651" i="15"/>
  <c r="S3652" i="15"/>
  <c r="S3653" i="15"/>
  <c r="S3655" i="15"/>
  <c r="S3656" i="15"/>
  <c r="S3657" i="15"/>
  <c r="S3658" i="15"/>
  <c r="S3659" i="15"/>
  <c r="S3660" i="15"/>
  <c r="S3661" i="15"/>
  <c r="S3662" i="15"/>
  <c r="S3663" i="15"/>
  <c r="S3664" i="15"/>
  <c r="S3668" i="15"/>
  <c r="S3669" i="15"/>
  <c r="S3670" i="15"/>
  <c r="S3671" i="15"/>
  <c r="S3672" i="15"/>
  <c r="S3673" i="15"/>
  <c r="S3674" i="15"/>
  <c r="S3675" i="15"/>
  <c r="S3678" i="15"/>
  <c r="S3679" i="15"/>
  <c r="S3680" i="15"/>
  <c r="S3682" i="15"/>
  <c r="S3683" i="15"/>
  <c r="S3684" i="15"/>
  <c r="S3686" i="15"/>
  <c r="S3688" i="15"/>
  <c r="S3689" i="15"/>
  <c r="S3690" i="15"/>
  <c r="S3691" i="15"/>
  <c r="S3692" i="15"/>
  <c r="S3693" i="15"/>
  <c r="S3694" i="15"/>
  <c r="S3695" i="15"/>
  <c r="S3696" i="15"/>
  <c r="S3699" i="15"/>
  <c r="S3700" i="15"/>
  <c r="S3701" i="15"/>
  <c r="S3702" i="15"/>
  <c r="S3706" i="15"/>
  <c r="S3707" i="15"/>
  <c r="S3708" i="15"/>
  <c r="S3710" i="15"/>
  <c r="S3711" i="15"/>
  <c r="S3712" i="15"/>
  <c r="S3716" i="15"/>
  <c r="S3717" i="15"/>
  <c r="S3718" i="15"/>
  <c r="S3719" i="15"/>
  <c r="S3722" i="15"/>
  <c r="S3723" i="15"/>
  <c r="S3724" i="15"/>
  <c r="S3726" i="15"/>
  <c r="S3727" i="15"/>
  <c r="S3728" i="15"/>
  <c r="S3729" i="15"/>
  <c r="S3730" i="15"/>
  <c r="S3734" i="15"/>
  <c r="S3735" i="15"/>
  <c r="S3736" i="15"/>
  <c r="S3737" i="15"/>
  <c r="S3738" i="15"/>
  <c r="S3739" i="15"/>
  <c r="S3741" i="15"/>
  <c r="S3742" i="15"/>
  <c r="S3743" i="15"/>
  <c r="S3744" i="15"/>
  <c r="S3747" i="15"/>
  <c r="S3748" i="15"/>
  <c r="S3749" i="15"/>
  <c r="S3750" i="15"/>
  <c r="S3753" i="15"/>
  <c r="S3754" i="15"/>
  <c r="S3755" i="15"/>
  <c r="S3756" i="15"/>
  <c r="S3758" i="15"/>
  <c r="S3760" i="15"/>
  <c r="S3761" i="15"/>
  <c r="S3762" i="15"/>
  <c r="S3763" i="15"/>
  <c r="S3764" i="15"/>
  <c r="S3765" i="15"/>
  <c r="S3766" i="15"/>
  <c r="S3768" i="15"/>
  <c r="S3772" i="15"/>
  <c r="S3773" i="15"/>
  <c r="S3774" i="15"/>
  <c r="S3777" i="15"/>
  <c r="S3781" i="15"/>
  <c r="S3782" i="15"/>
  <c r="S3783" i="15"/>
  <c r="S3784" i="15"/>
  <c r="S3787" i="15"/>
  <c r="S3788" i="15"/>
  <c r="S3789" i="15"/>
  <c r="S3792" i="15"/>
  <c r="S3796" i="15"/>
  <c r="S3800" i="15"/>
  <c r="S3801" i="15"/>
  <c r="S3803" i="15"/>
  <c r="S3804" i="15"/>
  <c r="S3805" i="15"/>
  <c r="S3806" i="15"/>
  <c r="S3807" i="15"/>
  <c r="S3808" i="15"/>
  <c r="S3811" i="15"/>
  <c r="S3812" i="15"/>
  <c r="S3813" i="15"/>
  <c r="S3814" i="15"/>
  <c r="S3815" i="15"/>
  <c r="S3819" i="15"/>
  <c r="S3820" i="15"/>
  <c r="S3821" i="15"/>
  <c r="S3822" i="15"/>
  <c r="S3823" i="15"/>
  <c r="S3827" i="15"/>
  <c r="S3828" i="15"/>
  <c r="S3829" i="15"/>
  <c r="S3830" i="15"/>
  <c r="S3834" i="15"/>
  <c r="S3835" i="15"/>
  <c r="S3836" i="15"/>
  <c r="S3837" i="15"/>
  <c r="S3838" i="15"/>
  <c r="S3839" i="15"/>
  <c r="S3840" i="15"/>
  <c r="S3841" i="15"/>
  <c r="S3842" i="15"/>
  <c r="S3843" i="15"/>
  <c r="S3844" i="15"/>
  <c r="S3845" i="15"/>
  <c r="S3848" i="15"/>
  <c r="S3849" i="15"/>
  <c r="S3850" i="15"/>
  <c r="S3851" i="15"/>
  <c r="S3855" i="15"/>
  <c r="S3856" i="15"/>
  <c r="S3857" i="15"/>
  <c r="S3858" i="15"/>
  <c r="S3861" i="15"/>
  <c r="S3862" i="15"/>
  <c r="S3864" i="15"/>
  <c r="S3865" i="15"/>
  <c r="S3866" i="15"/>
  <c r="S3869" i="15"/>
  <c r="S3870" i="15"/>
  <c r="S3871" i="15"/>
  <c r="S3872" i="15"/>
  <c r="S3875" i="15"/>
  <c r="S3877" i="15"/>
  <c r="S3878" i="15"/>
  <c r="S3880" i="15"/>
  <c r="S3881" i="15"/>
  <c r="S3884" i="15"/>
  <c r="S3885" i="15"/>
  <c r="S3886" i="15"/>
  <c r="S3890" i="15"/>
  <c r="S3891" i="15"/>
  <c r="S3892" i="15"/>
  <c r="S3893" i="15"/>
  <c r="S3895" i="15"/>
  <c r="S3896" i="15"/>
  <c r="S3897" i="15"/>
  <c r="S3899" i="15"/>
  <c r="S3900" i="15"/>
  <c r="S3901" i="15"/>
  <c r="S3902" i="15"/>
  <c r="S3904" i="15"/>
  <c r="S3905" i="15"/>
  <c r="S3906" i="15"/>
  <c r="S3908" i="15"/>
  <c r="S3909" i="15"/>
  <c r="S3910" i="15"/>
  <c r="S3911" i="15"/>
  <c r="S3912" i="15"/>
  <c r="S3915" i="15"/>
  <c r="S3916" i="15"/>
  <c r="S3917" i="15"/>
  <c r="S3918" i="15"/>
  <c r="S3919" i="15"/>
  <c r="S3920" i="15"/>
  <c r="S3922" i="15"/>
  <c r="S3923" i="15"/>
  <c r="S3924" i="15"/>
  <c r="S3927" i="15"/>
  <c r="S3928" i="15"/>
  <c r="S3929" i="15"/>
  <c r="S3931" i="15"/>
  <c r="S3932" i="15"/>
  <c r="S3933" i="15"/>
  <c r="S3934" i="15"/>
  <c r="S3938" i="15"/>
  <c r="S3939" i="15"/>
  <c r="S3940" i="15"/>
  <c r="S3945" i="15"/>
  <c r="S3946" i="15"/>
  <c r="S3947" i="15"/>
  <c r="S3949" i="15"/>
  <c r="S3950" i="15"/>
  <c r="S3952" i="15"/>
  <c r="S3957" i="15"/>
  <c r="S3958" i="15"/>
  <c r="S3959" i="15"/>
  <c r="S3960" i="15"/>
  <c r="S3963" i="15"/>
  <c r="S3964" i="15"/>
  <c r="S3965" i="15"/>
  <c r="S3966" i="15"/>
  <c r="S3970" i="15"/>
  <c r="S3971" i="15"/>
  <c r="S3972" i="15"/>
  <c r="S3973" i="15"/>
  <c r="S3974" i="15"/>
  <c r="S3976" i="15"/>
  <c r="S3977" i="15"/>
  <c r="S3980" i="15"/>
  <c r="S3981" i="15"/>
  <c r="S3982" i="15"/>
  <c r="S3983" i="15"/>
  <c r="S3984" i="15"/>
  <c r="S3987" i="15"/>
  <c r="S3992" i="15"/>
  <c r="S3993" i="15"/>
  <c r="S3995" i="15"/>
  <c r="S3996" i="15"/>
  <c r="S3998" i="15"/>
  <c r="S3999" i="15"/>
  <c r="S4000" i="15"/>
  <c r="S4003" i="15"/>
  <c r="S4004" i="15"/>
  <c r="S4005" i="15"/>
  <c r="S4009" i="15"/>
  <c r="S4010" i="15"/>
  <c r="S4011" i="15"/>
  <c r="S4012" i="15"/>
  <c r="S4013" i="15"/>
  <c r="S4014" i="15"/>
  <c r="S4015" i="15"/>
  <c r="S4016" i="15"/>
  <c r="S4017" i="15"/>
  <c r="S4019" i="15"/>
  <c r="S4024" i="15"/>
  <c r="S4025" i="15"/>
  <c r="S4026" i="15"/>
  <c r="S4029" i="15"/>
  <c r="S4030" i="15"/>
  <c r="S4032" i="15"/>
  <c r="S4034" i="15"/>
  <c r="S4035" i="15"/>
  <c r="S4036" i="15"/>
  <c r="S4037" i="15"/>
  <c r="S4038" i="15"/>
  <c r="S4041" i="15"/>
  <c r="S4042" i="15"/>
  <c r="S4043" i="15"/>
  <c r="S4044" i="15"/>
  <c r="S4045" i="15"/>
  <c r="S4047" i="15"/>
  <c r="S4048" i="15"/>
  <c r="S4049" i="15"/>
  <c r="S4051" i="15"/>
  <c r="S4054" i="15"/>
  <c r="S4055" i="15"/>
  <c r="S4056" i="15"/>
  <c r="S4060" i="15"/>
  <c r="S4061" i="15"/>
  <c r="S4062" i="15"/>
  <c r="S4067" i="15"/>
  <c r="S4068" i="15"/>
  <c r="S4069" i="15"/>
  <c r="S4070" i="15"/>
  <c r="S4071" i="15"/>
  <c r="S4072" i="15"/>
  <c r="S4076" i="15"/>
  <c r="S4077" i="15"/>
  <c r="S4078" i="15"/>
  <c r="S4083" i="15"/>
  <c r="S4084" i="15"/>
  <c r="S4088" i="15"/>
  <c r="S4089" i="15"/>
  <c r="S4090" i="15"/>
  <c r="S4091" i="15"/>
  <c r="S4093" i="15"/>
  <c r="S4095" i="15"/>
  <c r="S4096" i="15"/>
  <c r="S4097" i="15"/>
  <c r="S4099" i="15"/>
  <c r="S4103" i="15"/>
  <c r="S4104" i="15"/>
  <c r="S4105" i="15"/>
  <c r="S4107" i="15"/>
  <c r="S4109" i="15"/>
  <c r="S4110" i="15"/>
  <c r="S4111" i="15"/>
  <c r="S4114" i="15"/>
  <c r="S4115" i="15"/>
  <c r="S4116" i="15"/>
  <c r="S4120" i="15"/>
  <c r="S4123" i="15"/>
  <c r="S4125" i="15"/>
  <c r="S4126" i="15"/>
  <c r="S4127" i="15"/>
  <c r="S4128" i="15"/>
  <c r="S4132" i="15"/>
  <c r="S4133" i="15"/>
  <c r="S4134" i="15"/>
  <c r="S4136" i="15"/>
  <c r="S4138" i="15"/>
  <c r="S4139" i="15"/>
  <c r="S4140" i="15"/>
  <c r="S4145" i="15"/>
  <c r="S4146" i="15"/>
  <c r="S4147" i="15"/>
  <c r="S4150" i="15"/>
  <c r="S4152" i="15"/>
  <c r="S4153" i="15"/>
  <c r="S4154" i="15"/>
  <c r="S4157" i="15"/>
  <c r="S4158" i="15"/>
  <c r="S4159" i="15"/>
  <c r="S4160" i="15"/>
  <c r="S4161" i="15"/>
  <c r="S4163" i="15"/>
  <c r="S4165" i="15"/>
  <c r="S4166" i="15"/>
  <c r="S4167" i="15"/>
  <c r="S4168" i="15"/>
  <c r="S4171" i="15"/>
  <c r="S4172" i="15"/>
  <c r="S4173" i="15"/>
  <c r="S4174" i="15"/>
  <c r="S4178" i="15"/>
  <c r="S4179" i="15"/>
  <c r="S4181" i="15"/>
  <c r="S4182" i="15"/>
  <c r="S4183" i="15"/>
  <c r="S4184" i="15"/>
  <c r="S4185" i="15"/>
  <c r="S4187" i="15"/>
  <c r="S4189" i="15"/>
  <c r="S4190" i="15"/>
  <c r="S4191" i="15"/>
  <c r="S4192" i="15"/>
  <c r="S4195" i="15"/>
  <c r="S4197" i="15"/>
  <c r="S4198" i="15"/>
  <c r="S4205" i="15"/>
  <c r="S4206" i="15"/>
  <c r="S4207" i="15"/>
  <c r="S4211" i="15"/>
  <c r="S4212" i="15"/>
  <c r="S4213" i="15"/>
  <c r="S4214" i="15"/>
  <c r="S4216" i="15"/>
  <c r="S4217" i="15"/>
  <c r="S4218" i="15"/>
  <c r="S4219" i="15"/>
  <c r="S4220" i="15"/>
  <c r="S4221" i="15"/>
  <c r="S4224" i="15"/>
  <c r="S4225" i="15"/>
  <c r="S4226" i="15"/>
  <c r="S4229" i="15"/>
  <c r="S4230" i="15"/>
  <c r="S4231" i="15"/>
  <c r="S4232" i="15"/>
  <c r="S4233" i="15"/>
  <c r="S4235" i="15"/>
  <c r="S4236" i="15"/>
  <c r="S4237" i="15"/>
  <c r="S4238" i="15"/>
  <c r="S4239" i="15"/>
  <c r="S4240" i="15"/>
  <c r="S4243" i="15"/>
  <c r="S4244" i="15"/>
  <c r="S4245" i="15"/>
  <c r="S4246" i="15"/>
  <c r="S4250" i="15"/>
  <c r="S4252" i="15"/>
  <c r="S4253" i="15"/>
  <c r="S4254" i="15"/>
  <c r="S4256" i="15"/>
  <c r="S4259" i="15"/>
  <c r="S4262" i="15"/>
  <c r="S4263" i="15"/>
  <c r="S4264" i="15"/>
  <c r="S4265" i="15"/>
  <c r="S4269" i="15"/>
  <c r="S4270" i="15"/>
  <c r="S4271" i="15"/>
  <c r="S4272" i="15"/>
  <c r="S4275" i="15"/>
  <c r="S4276" i="15"/>
  <c r="S4277" i="15"/>
  <c r="S4278" i="15"/>
  <c r="S4279" i="15"/>
  <c r="S4282" i="15"/>
  <c r="S4284" i="15"/>
  <c r="S4285" i="15"/>
  <c r="S4286" i="15"/>
  <c r="S4288" i="15"/>
  <c r="S4289" i="15"/>
  <c r="S4290" i="15"/>
  <c r="S4291" i="15"/>
  <c r="S4293" i="15"/>
  <c r="S4294" i="15"/>
  <c r="S4300" i="15"/>
  <c r="S4301" i="15"/>
  <c r="S4302" i="15"/>
  <c r="S4307" i="15"/>
  <c r="S4308" i="15"/>
  <c r="S4309" i="15"/>
  <c r="S4310" i="15"/>
  <c r="S4313" i="15"/>
  <c r="S4315" i="15"/>
  <c r="S4317" i="15"/>
  <c r="S4318" i="15"/>
  <c r="S4319" i="15"/>
  <c r="S4323" i="15"/>
  <c r="S4324" i="15"/>
  <c r="S4328" i="15"/>
  <c r="S4332" i="15"/>
  <c r="S4333" i="15"/>
  <c r="S4334" i="15"/>
  <c r="S4335" i="15"/>
  <c r="S4336" i="15"/>
  <c r="S4341" i="15"/>
  <c r="S4342" i="15"/>
  <c r="S4343" i="15"/>
  <c r="S4347" i="15"/>
  <c r="S4348" i="15"/>
  <c r="S4349" i="15"/>
  <c r="S4350" i="15"/>
  <c r="S4351" i="15"/>
  <c r="S4355" i="15"/>
  <c r="S4356" i="15"/>
  <c r="S4357" i="15"/>
  <c r="S4358" i="15"/>
  <c r="S4359" i="15"/>
  <c r="S4362" i="15"/>
  <c r="S4363" i="15"/>
  <c r="S4364" i="15"/>
  <c r="S4369" i="15"/>
  <c r="S4370" i="15"/>
  <c r="S4371" i="15"/>
  <c r="S4372" i="15"/>
  <c r="S4374" i="15"/>
  <c r="S4375" i="15"/>
  <c r="S4376" i="15"/>
  <c r="S4379" i="15"/>
  <c r="S4380" i="15"/>
  <c r="S4381" i="15"/>
  <c r="S4382" i="15"/>
  <c r="S4386" i="15"/>
  <c r="S4387" i="15"/>
  <c r="S4388" i="15"/>
  <c r="S4390" i="15"/>
  <c r="S4391" i="15"/>
  <c r="S4392" i="15"/>
  <c r="S4393" i="15"/>
  <c r="S4396" i="15"/>
  <c r="S4397" i="15"/>
  <c r="S4398" i="15"/>
  <c r="S4401" i="15"/>
  <c r="S4402" i="15"/>
  <c r="S4403" i="15"/>
  <c r="S4406" i="15"/>
  <c r="S4407" i="15"/>
  <c r="S4409" i="15"/>
  <c r="S4410" i="15"/>
  <c r="S4411" i="15"/>
  <c r="S4412" i="15"/>
  <c r="S4415" i="15"/>
  <c r="S4416" i="15"/>
  <c r="S4417" i="15"/>
  <c r="S4418" i="15"/>
  <c r="S4421" i="15"/>
  <c r="S4422" i="15"/>
  <c r="S4423" i="15"/>
  <c r="S4426" i="15"/>
  <c r="S4427" i="15"/>
  <c r="S4428" i="15"/>
  <c r="S4430" i="15"/>
  <c r="S4432" i="15"/>
  <c r="S4433" i="15"/>
  <c r="S4434" i="15"/>
  <c r="S4435" i="15"/>
  <c r="S4438" i="15"/>
  <c r="S4439" i="15"/>
  <c r="S4440" i="15"/>
  <c r="S4443" i="15"/>
  <c r="S4444" i="15"/>
  <c r="S4445" i="15"/>
  <c r="S4446" i="15"/>
  <c r="S4450" i="15"/>
  <c r="S4451" i="15"/>
  <c r="S4452" i="15"/>
  <c r="S4456" i="15"/>
  <c r="S4457" i="15"/>
  <c r="S4458" i="15"/>
  <c r="S4459" i="15"/>
  <c r="S4460" i="15"/>
  <c r="S4462" i="15"/>
  <c r="S4464" i="15"/>
  <c r="S4465" i="15"/>
  <c r="S4466" i="15"/>
  <c r="S4467" i="15"/>
  <c r="S4469" i="15"/>
  <c r="S4470" i="15"/>
  <c r="S4471" i="15"/>
  <c r="S4472" i="15"/>
  <c r="S4475" i="15"/>
  <c r="S4477" i="15"/>
  <c r="S4478" i="15"/>
  <c r="S4483" i="15"/>
  <c r="S4484" i="15"/>
  <c r="S4486" i="15"/>
  <c r="S4487" i="15"/>
  <c r="S4488" i="15"/>
  <c r="S4491" i="15"/>
  <c r="S4492" i="15"/>
  <c r="S4493" i="15"/>
  <c r="S4494" i="15"/>
  <c r="S4495" i="15"/>
  <c r="S4496" i="15"/>
  <c r="S4500" i="15"/>
  <c r="S4501" i="15"/>
  <c r="S4502" i="15"/>
  <c r="S4507" i="15"/>
  <c r="S4508" i="15"/>
  <c r="S4510" i="15"/>
  <c r="S4511" i="15"/>
  <c r="S4513" i="15"/>
  <c r="S4516" i="15"/>
  <c r="S4517" i="15"/>
  <c r="S4518" i="15"/>
  <c r="S4519" i="15"/>
  <c r="S4520" i="15"/>
  <c r="S4521" i="15"/>
  <c r="S4523" i="15"/>
  <c r="S4524" i="15"/>
  <c r="S4525" i="15"/>
  <c r="S4526" i="15"/>
  <c r="S4527" i="15"/>
  <c r="S4528" i="15"/>
  <c r="S4531" i="15"/>
  <c r="S4532" i="15"/>
  <c r="S4533" i="15"/>
  <c r="S4534" i="15"/>
  <c r="S4538" i="15"/>
  <c r="S4539" i="15"/>
  <c r="S4540" i="15"/>
  <c r="S4542" i="15"/>
  <c r="S4545" i="15"/>
  <c r="S4546" i="15"/>
  <c r="S4547" i="15"/>
  <c r="S4550" i="15"/>
  <c r="S4552" i="15"/>
  <c r="S4553" i="15"/>
  <c r="S4554" i="15"/>
  <c r="S4558" i="15"/>
  <c r="S4559" i="15"/>
  <c r="S4560" i="15"/>
  <c r="S4561" i="15"/>
  <c r="S4566" i="15"/>
  <c r="S4567" i="15"/>
  <c r="S4568" i="15"/>
  <c r="S4572" i="15"/>
  <c r="S4574" i="15"/>
  <c r="S4577" i="15"/>
  <c r="S4578" i="15"/>
  <c r="S4579" i="15"/>
  <c r="S4580" i="15"/>
  <c r="S4581" i="15"/>
  <c r="S4582" i="15"/>
  <c r="S4583" i="15"/>
  <c r="S4584" i="15"/>
  <c r="S4585" i="15"/>
  <c r="S4586" i="15"/>
  <c r="S4589" i="15"/>
  <c r="S4590" i="15"/>
  <c r="S4591" i="15"/>
  <c r="S4592" i="15"/>
  <c r="S4594" i="15"/>
  <c r="S4595" i="15"/>
  <c r="S4596" i="15"/>
  <c r="S4601" i="15"/>
  <c r="S4602" i="15"/>
  <c r="S4603" i="15"/>
  <c r="S4606" i="15"/>
  <c r="S4607" i="15"/>
  <c r="S4608" i="15"/>
  <c r="S4611" i="15"/>
  <c r="S4612" i="15"/>
  <c r="S4613" i="15"/>
  <c r="S4614" i="15"/>
  <c r="S4618" i="15"/>
  <c r="S4619" i="15"/>
  <c r="S4620" i="15"/>
  <c r="S4622" i="15"/>
  <c r="S4624" i="15"/>
  <c r="S4625" i="15"/>
  <c r="S4626" i="15"/>
  <c r="S4627" i="15"/>
  <c r="S4628" i="15"/>
  <c r="S4630" i="15"/>
  <c r="S4631" i="15"/>
  <c r="S4632" i="15"/>
  <c r="S4635" i="15"/>
  <c r="S4636" i="15"/>
  <c r="S4637" i="15"/>
  <c r="S4639" i="15"/>
  <c r="S4640" i="15"/>
  <c r="S4641" i="15"/>
  <c r="S4645" i="15"/>
  <c r="S4646" i="15"/>
  <c r="S4647" i="15"/>
  <c r="S4648" i="15"/>
  <c r="S4651" i="15"/>
  <c r="S4652" i="15"/>
  <c r="S4653" i="15"/>
  <c r="S4654" i="15"/>
  <c r="S4657" i="15"/>
  <c r="S4658" i="15"/>
  <c r="S4659" i="15"/>
  <c r="S4660" i="15"/>
  <c r="S4662" i="15"/>
  <c r="S4687" i="15"/>
  <c r="S4688" i="15"/>
  <c r="S4691" i="15"/>
  <c r="S4692" i="15"/>
  <c r="S4693" i="15"/>
  <c r="S4696" i="15"/>
  <c r="S4697" i="15"/>
  <c r="S4698" i="15"/>
  <c r="S4699" i="15"/>
  <c r="S4700" i="15"/>
  <c r="S4702" i="15"/>
  <c r="S4703" i="15"/>
  <c r="S4704" i="15"/>
  <c r="S4706" i="15"/>
  <c r="S4707" i="15"/>
  <c r="S4708" i="15"/>
  <c r="S4711" i="15"/>
  <c r="S4712" i="15"/>
  <c r="S4716" i="15"/>
  <c r="S4717" i="15"/>
  <c r="S4722" i="15"/>
  <c r="S4723" i="15"/>
  <c r="S4728" i="15"/>
  <c r="S4729" i="15"/>
  <c r="S4730" i="15"/>
  <c r="S4732" i="15"/>
  <c r="S4733" i="15"/>
  <c r="S4734" i="15"/>
  <c r="S4737" i="15"/>
  <c r="S4738" i="15"/>
  <c r="S4739" i="15"/>
  <c r="S4742" i="15"/>
  <c r="S4743" i="15"/>
  <c r="S4744" i="15"/>
  <c r="S4747" i="15"/>
  <c r="S4748" i="15"/>
  <c r="S4749" i="15"/>
  <c r="S4753" i="15"/>
  <c r="S4754" i="15"/>
  <c r="S4755" i="15"/>
  <c r="S4756" i="15"/>
  <c r="S4758" i="15"/>
  <c r="S4759" i="15"/>
  <c r="S4760" i="15"/>
  <c r="S4762" i="15"/>
  <c r="S4763" i="15"/>
  <c r="S4764" i="15"/>
  <c r="S4765" i="15"/>
  <c r="S4769" i="15"/>
  <c r="S4770" i="15"/>
  <c r="S4771" i="15"/>
  <c r="S4773" i="15"/>
  <c r="S4775" i="15"/>
  <c r="S4776" i="15"/>
  <c r="S4779" i="15"/>
  <c r="S4780" i="15"/>
  <c r="S4784" i="15"/>
  <c r="S4785" i="15"/>
  <c r="S4786" i="15"/>
  <c r="S4787" i="15"/>
  <c r="S4788" i="15"/>
  <c r="S4789" i="15"/>
  <c r="S4792" i="15"/>
  <c r="S4793" i="15"/>
  <c r="S4796" i="15"/>
  <c r="S4797" i="15"/>
  <c r="S4798" i="15"/>
  <c r="S4800" i="15"/>
  <c r="S4801" i="15"/>
  <c r="S4802" i="15"/>
  <c r="S4803" i="15"/>
  <c r="S4804" i="15"/>
  <c r="S4805" i="15"/>
  <c r="S4806" i="15"/>
  <c r="S4807" i="15"/>
  <c r="S4808" i="15"/>
  <c r="S4813" i="15"/>
  <c r="S4814" i="15"/>
  <c r="S4817" i="15"/>
  <c r="S4818" i="15"/>
  <c r="S4819" i="15"/>
  <c r="S4823" i="15"/>
  <c r="S4827" i="15"/>
  <c r="S4828" i="15"/>
  <c r="S4829" i="15"/>
  <c r="S4834" i="15"/>
  <c r="S4835" i="15"/>
  <c r="S4836" i="15"/>
  <c r="S4839" i="15"/>
  <c r="S4840" i="15"/>
  <c r="S4841" i="15"/>
  <c r="S4843" i="15"/>
  <c r="S4844" i="15"/>
  <c r="S4851" i="15"/>
  <c r="S4852" i="15"/>
  <c r="S4853" i="15"/>
  <c r="S4854" i="15"/>
  <c r="S4858" i="15"/>
  <c r="S4859" i="15"/>
  <c r="S4860" i="15"/>
  <c r="S4864" i="15"/>
  <c r="S4865" i="15"/>
  <c r="S4866" i="15"/>
  <c r="S4868" i="15"/>
  <c r="S4869" i="15"/>
  <c r="S4870" i="15"/>
  <c r="S4874" i="15"/>
  <c r="S4875" i="15"/>
  <c r="S4876" i="15"/>
  <c r="S4877" i="15"/>
  <c r="S4879" i="15"/>
  <c r="S4880" i="15"/>
  <c r="S4881" i="15"/>
  <c r="S4894" i="15"/>
  <c r="S4895" i="15"/>
  <c r="S4896" i="15"/>
  <c r="S4898" i="15"/>
  <c r="S4900" i="15"/>
  <c r="S4901" i="15"/>
  <c r="S4902" i="15"/>
  <c r="S4906" i="15"/>
  <c r="S4907" i="15"/>
  <c r="S4908" i="15"/>
  <c r="S4909" i="15"/>
  <c r="S4911" i="15"/>
  <c r="S4912" i="15"/>
  <c r="S4913" i="15"/>
  <c r="S4914" i="15"/>
  <c r="S4915" i="15"/>
  <c r="S4916" i="15"/>
  <c r="S4917" i="15"/>
  <c r="S4918" i="15"/>
  <c r="S4922" i="15"/>
  <c r="S4924" i="15"/>
  <c r="S4925" i="15"/>
  <c r="S4926" i="15"/>
  <c r="S4932" i="15"/>
  <c r="S4933" i="15"/>
  <c r="S4934" i="15"/>
  <c r="S4936" i="15"/>
  <c r="S4937" i="15"/>
  <c r="S4938" i="15"/>
  <c r="S4951" i="15"/>
  <c r="S4952" i="15"/>
  <c r="S4953" i="15"/>
  <c r="S4954" i="15"/>
  <c r="S4955" i="15"/>
  <c r="S4956" i="15"/>
  <c r="S4957" i="15"/>
  <c r="S4958" i="15"/>
  <c r="S4959" i="15"/>
  <c r="S4962" i="15"/>
  <c r="S4963" i="15"/>
  <c r="S4969" i="15"/>
  <c r="S4970" i="15"/>
  <c r="S4971" i="15"/>
  <c r="S4972" i="15"/>
  <c r="S4974" i="15"/>
  <c r="S4975" i="15"/>
  <c r="S4976" i="15"/>
  <c r="S4980" i="15"/>
  <c r="S4983" i="15"/>
  <c r="S4984" i="15"/>
  <c r="S4985" i="15"/>
  <c r="S4987" i="15"/>
  <c r="S4988" i="15"/>
  <c r="S4990" i="15"/>
  <c r="S4991" i="15"/>
  <c r="S4992" i="15"/>
  <c r="S4994" i="15"/>
  <c r="S4995" i="15"/>
  <c r="S4996" i="15"/>
  <c r="S4997" i="15"/>
  <c r="S4998" i="15"/>
  <c r="S5002" i="15"/>
  <c r="S5003" i="15"/>
  <c r="S5004" i="15"/>
  <c r="S5005" i="15"/>
  <c r="S5010" i="15"/>
  <c r="S5011" i="15"/>
  <c r="S5013" i="15"/>
  <c r="S5014" i="15"/>
  <c r="S5015" i="15"/>
  <c r="S5019" i="15"/>
  <c r="S5020" i="15"/>
  <c r="S5023" i="15"/>
  <c r="S5024" i="15"/>
  <c r="S5025" i="15"/>
  <c r="S5026" i="15"/>
  <c r="S5027" i="15"/>
  <c r="S5028" i="15"/>
  <c r="S5030" i="15"/>
  <c r="S5031" i="15"/>
  <c r="S5032" i="15"/>
  <c r="S5033" i="15"/>
  <c r="S5034" i="15"/>
  <c r="S5035" i="15"/>
  <c r="S5037" i="15"/>
  <c r="S5038" i="15"/>
  <c r="S5051" i="15"/>
  <c r="S5052" i="15"/>
  <c r="S5055" i="15"/>
  <c r="S5056" i="15"/>
  <c r="S5060" i="15"/>
  <c r="S5061" i="15"/>
  <c r="S5068" i="15"/>
  <c r="S5075" i="15"/>
  <c r="S5076" i="15"/>
  <c r="S5077" i="15"/>
  <c r="S5082" i="15"/>
  <c r="S5083" i="15"/>
  <c r="S5084" i="15"/>
  <c r="S5089" i="15"/>
  <c r="S5090" i="15"/>
  <c r="S5091" i="15"/>
  <c r="S5092" i="15"/>
  <c r="S5095" i="15"/>
  <c r="S5098" i="15"/>
  <c r="S5099" i="15"/>
  <c r="S5103" i="15"/>
  <c r="S5104" i="15"/>
  <c r="S5107" i="15"/>
  <c r="S5110" i="15"/>
  <c r="S5114" i="15"/>
  <c r="S5115" i="15"/>
  <c r="S5118" i="15"/>
  <c r="S5119" i="15"/>
  <c r="S5122" i="15"/>
  <c r="S5123" i="15"/>
  <c r="S5126" i="15"/>
  <c r="S5129" i="15"/>
  <c r="S3" i="15"/>
  <c r="S4" i="15"/>
  <c r="S2" i="15"/>
  <c r="S4600" i="15"/>
  <c r="S4312" i="15"/>
  <c r="S3304" i="15"/>
  <c r="S4408" i="15"/>
  <c r="S3824" i="15"/>
  <c r="S3480" i="15"/>
  <c r="S3088" i="15"/>
  <c r="T3784" i="15"/>
  <c r="T4545" i="15"/>
  <c r="T4618" i="15"/>
  <c r="S2992" i="15"/>
  <c r="S4857" i="15"/>
  <c r="S5065" i="15"/>
  <c r="T4881" i="15"/>
  <c r="S5105" i="15"/>
  <c r="S4921" i="15"/>
  <c r="S4689" i="15"/>
  <c r="S5073" i="15"/>
  <c r="S4761" i="15"/>
  <c r="T4737" i="15"/>
  <c r="T5118" i="15"/>
  <c r="T3875" i="15"/>
  <c r="S5086" i="15"/>
  <c r="S5022" i="15"/>
  <c r="S5001" i="15"/>
  <c r="S4982" i="15"/>
  <c r="S4961" i="15"/>
  <c r="S4718" i="15"/>
  <c r="S4710" i="15"/>
  <c r="S4447" i="15"/>
  <c r="S4031" i="15"/>
  <c r="S4023" i="15"/>
  <c r="S3591" i="15"/>
  <c r="S3487" i="15"/>
  <c r="S3391" i="15"/>
  <c r="S3247" i="15"/>
  <c r="S3127" i="15"/>
  <c r="S3015" i="15"/>
  <c r="S2623" i="15"/>
  <c r="S2431" i="15"/>
  <c r="T4769" i="15"/>
  <c r="T4055" i="15"/>
  <c r="T2871" i="15"/>
  <c r="T2823" i="15"/>
  <c r="T2663" i="15"/>
  <c r="S5097" i="15"/>
  <c r="S5062" i="15"/>
  <c r="S4655" i="15"/>
  <c r="S4615" i="15"/>
  <c r="S4303" i="15"/>
  <c r="S3543" i="15"/>
  <c r="T5014" i="15"/>
  <c r="T4631" i="15"/>
  <c r="T4607" i="15"/>
  <c r="T3663" i="15"/>
  <c r="T3055" i="15"/>
  <c r="S5070" i="15"/>
  <c r="S5006" i="15"/>
  <c r="S4873" i="15"/>
  <c r="S4727" i="15"/>
  <c r="S4623" i="15"/>
  <c r="S4463" i="15"/>
  <c r="S4367" i="15"/>
  <c r="S3935" i="15"/>
  <c r="S3687" i="15"/>
  <c r="S3511" i="15"/>
  <c r="S3095" i="15"/>
  <c r="S3047" i="15"/>
  <c r="S2967" i="15"/>
  <c r="S2959" i="15"/>
  <c r="S2575" i="15"/>
  <c r="S2463" i="15"/>
  <c r="T4071" i="15"/>
  <c r="T3815" i="15"/>
  <c r="T3647" i="15"/>
  <c r="T3063" i="15"/>
  <c r="T2943" i="15"/>
  <c r="T2783" i="15"/>
  <c r="S5081" i="15"/>
  <c r="S4977" i="15"/>
  <c r="S4929" i="15"/>
  <c r="S4849" i="15"/>
  <c r="S4809" i="15"/>
  <c r="S4774" i="15"/>
  <c r="S4745" i="15"/>
  <c r="S4575" i="15"/>
  <c r="S4311" i="15"/>
  <c r="S3951" i="15"/>
  <c r="S3879" i="15"/>
  <c r="S3455" i="15"/>
  <c r="S3215" i="15"/>
  <c r="S2911" i="15"/>
  <c r="S2815" i="15"/>
  <c r="S2807" i="15"/>
  <c r="S2647" i="15"/>
  <c r="T4974" i="15"/>
  <c r="T4639" i="15"/>
  <c r="T3711" i="15"/>
  <c r="T3551" i="15"/>
  <c r="T3439" i="15"/>
  <c r="T3263" i="15"/>
  <c r="T2799" i="15"/>
  <c r="T2551" i="15"/>
  <c r="S5113" i="15"/>
  <c r="S3775" i="15"/>
  <c r="S3367" i="15"/>
  <c r="S2991" i="15"/>
  <c r="S2927" i="15"/>
  <c r="S2591" i="15"/>
  <c r="T5033" i="15"/>
  <c r="T4567" i="15"/>
  <c r="T3223" i="15"/>
  <c r="T3039" i="15"/>
  <c r="T2895" i="15"/>
  <c r="T2695" i="15"/>
  <c r="S4993" i="15"/>
  <c r="S4878" i="15"/>
  <c r="S4295" i="15"/>
  <c r="S3287" i="15"/>
  <c r="S3231" i="15"/>
  <c r="S2775" i="15"/>
  <c r="S1440" i="15"/>
  <c r="S2615" i="15"/>
  <c r="S2599" i="15"/>
  <c r="T5126" i="15"/>
  <c r="T3271" i="15"/>
  <c r="T3151" i="15"/>
  <c r="T2999" i="15"/>
  <c r="T3305" i="15"/>
  <c r="T2903" i="15"/>
  <c r="T2855" i="15"/>
  <c r="T2519" i="15"/>
  <c r="T2511" i="15"/>
  <c r="T4865" i="15"/>
  <c r="T4841" i="15"/>
  <c r="T4753" i="15"/>
  <c r="T4759" i="15"/>
  <c r="T4785" i="15"/>
  <c r="T4969" i="15"/>
  <c r="T4937" i="15"/>
  <c r="T4817" i="15"/>
  <c r="T5090" i="15"/>
  <c r="T5082" i="15"/>
  <c r="T5010" i="15"/>
  <c r="T3932" i="15"/>
  <c r="T4858" i="15"/>
  <c r="T4722" i="15"/>
  <c r="T4652" i="15"/>
  <c r="T4561" i="15"/>
  <c r="T4068" i="15"/>
  <c r="T4060" i="15"/>
  <c r="T4004" i="15"/>
  <c r="T5114" i="15"/>
  <c r="T4625" i="15"/>
  <c r="S4855" i="15"/>
  <c r="T4839" i="15"/>
  <c r="T4657" i="15"/>
  <c r="T4217" i="15"/>
  <c r="S5039" i="15"/>
  <c r="S4847" i="15"/>
  <c r="S4927" i="15"/>
  <c r="S4751" i="15"/>
  <c r="S4257" i="15"/>
  <c r="S4201" i="15"/>
  <c r="S4169" i="15"/>
  <c r="S4129" i="15"/>
  <c r="T4975" i="15"/>
  <c r="T4959" i="15"/>
  <c r="T4521" i="15"/>
  <c r="T4265" i="15"/>
  <c r="T4145" i="15"/>
  <c r="T4369" i="15"/>
  <c r="S4799" i="15"/>
  <c r="T5103" i="15"/>
  <c r="T4990" i="15"/>
  <c r="T4926" i="15"/>
  <c r="T4798" i="15"/>
  <c r="T98" i="15"/>
  <c r="T645" i="15"/>
  <c r="T1214" i="15"/>
  <c r="T4894" i="15"/>
  <c r="T4806" i="15"/>
  <c r="T4376" i="15"/>
  <c r="T4225" i="15"/>
  <c r="T3689" i="15"/>
  <c r="S4489" i="15"/>
  <c r="S4425" i="15"/>
  <c r="T4601" i="15"/>
  <c r="S4719" i="15"/>
  <c r="S4505" i="15"/>
  <c r="S5063" i="15"/>
  <c r="S4377" i="15"/>
  <c r="S4193" i="15"/>
  <c r="T4854" i="15"/>
  <c r="T4289" i="15"/>
  <c r="S4137" i="15"/>
  <c r="S5111" i="15"/>
  <c r="S5071" i="15"/>
  <c r="S4735" i="15"/>
  <c r="S4329" i="15"/>
  <c r="T5110" i="15"/>
  <c r="T5038" i="15"/>
  <c r="T4951" i="15"/>
  <c r="T4641" i="15"/>
  <c r="T4393" i="15"/>
  <c r="T423" i="15"/>
  <c r="T444" i="15"/>
  <c r="T4902" i="15"/>
  <c r="T4823" i="15"/>
  <c r="S4506" i="15"/>
  <c r="T4568" i="15"/>
  <c r="T4594" i="15"/>
  <c r="T4520" i="15"/>
  <c r="T4152" i="15"/>
  <c r="T4048" i="15"/>
  <c r="T3256" i="15"/>
  <c r="T2488" i="15"/>
  <c r="S5029" i="15"/>
  <c r="T4072" i="15"/>
  <c r="T4056" i="15"/>
  <c r="T3696" i="15"/>
  <c r="T2648" i="15"/>
  <c r="T4096" i="15"/>
  <c r="T3712" i="15"/>
  <c r="T3560" i="15"/>
  <c r="T3296" i="15"/>
  <c r="T3240" i="15"/>
  <c r="T2896" i="15"/>
  <c r="S5117" i="15"/>
  <c r="S4522" i="15"/>
  <c r="S4941" i="15"/>
  <c r="S4242" i="15"/>
  <c r="S4234" i="15"/>
  <c r="S4106" i="15"/>
  <c r="S4098" i="15"/>
  <c r="T4250" i="15"/>
  <c r="S5053" i="15"/>
  <c r="S4973" i="15"/>
  <c r="S1814" i="15"/>
  <c r="S4709" i="15"/>
  <c r="S4170" i="15"/>
  <c r="T1145" i="15"/>
  <c r="T4138" i="15"/>
  <c r="S4122" i="15"/>
  <c r="T4146" i="15"/>
  <c r="S4442" i="15"/>
  <c r="S4186" i="15"/>
  <c r="T4218" i="15"/>
  <c r="S4258" i="15"/>
  <c r="S4274" i="15"/>
  <c r="S4194" i="15"/>
  <c r="T4114" i="15"/>
  <c r="T4132" i="15"/>
  <c r="T4244" i="15"/>
  <c r="T4252" i="15"/>
  <c r="T4116" i="15"/>
  <c r="T5123" i="15"/>
  <c r="T5115" i="15"/>
  <c r="T5107" i="15"/>
  <c r="T4103" i="15"/>
  <c r="T3695" i="15"/>
  <c r="T3575" i="15"/>
  <c r="T3559" i="15"/>
  <c r="T3303" i="15"/>
  <c r="T5035" i="15"/>
  <c r="T3855" i="15"/>
  <c r="T4581" i="15"/>
  <c r="T3399" i="15"/>
  <c r="T5051" i="15"/>
  <c r="T4827" i="15"/>
  <c r="T4723" i="15"/>
  <c r="T4784" i="15"/>
  <c r="T4800" i="15"/>
  <c r="T4640" i="15"/>
  <c r="T4552" i="15"/>
  <c r="T4392" i="15"/>
  <c r="T4608" i="15"/>
  <c r="T4775" i="15"/>
  <c r="T4792" i="15"/>
  <c r="T4813" i="15"/>
  <c r="T1390" i="15"/>
  <c r="T3999" i="15"/>
  <c r="T3919" i="15"/>
  <c r="T1950" i="15"/>
  <c r="T2135" i="15"/>
  <c r="T3535" i="15"/>
  <c r="T3527" i="15"/>
  <c r="T5061" i="15"/>
  <c r="T5037" i="15"/>
  <c r="T563" i="15"/>
  <c r="T71" i="15"/>
  <c r="T1164" i="15"/>
  <c r="T1386" i="15"/>
  <c r="T5013" i="15"/>
  <c r="T5005" i="15"/>
  <c r="T4997" i="15"/>
  <c r="T4925" i="15"/>
  <c r="T4917" i="15"/>
  <c r="T4877" i="15"/>
  <c r="T1342" i="15"/>
  <c r="T4869" i="15"/>
  <c r="T4829" i="15"/>
  <c r="T4717" i="15"/>
  <c r="T4658" i="15"/>
  <c r="T4626" i="15"/>
  <c r="T1586" i="15"/>
  <c r="T1788" i="15"/>
  <c r="T301" i="15"/>
  <c r="T1885" i="15"/>
  <c r="T1962" i="15"/>
  <c r="T4546" i="15"/>
  <c r="T4466" i="15"/>
  <c r="T4450" i="15"/>
  <c r="T4434" i="15"/>
  <c r="T4426" i="15"/>
  <c r="T4493" i="15"/>
  <c r="T4500" i="15"/>
  <c r="T4879" i="15"/>
  <c r="T1924" i="15"/>
  <c r="T4410" i="15"/>
  <c r="S4330" i="15"/>
  <c r="S4260" i="15"/>
  <c r="T4341" i="15"/>
  <c r="T4349" i="15"/>
  <c r="T4254" i="15"/>
  <c r="T4220" i="15"/>
  <c r="T4212" i="15"/>
  <c r="S4196" i="15"/>
  <c r="S4188" i="15"/>
  <c r="T4172" i="15"/>
  <c r="S4164" i="15"/>
  <c r="S4156" i="15"/>
  <c r="S4124" i="15"/>
  <c r="S867" i="15"/>
  <c r="T4105" i="15"/>
  <c r="T4097" i="15"/>
  <c r="T4159" i="15"/>
  <c r="T4089" i="15"/>
  <c r="T4025" i="15"/>
  <c r="S3961" i="15"/>
  <c r="S3937" i="15"/>
  <c r="S3817" i="15"/>
  <c r="T2353" i="15"/>
  <c r="S3745" i="15"/>
  <c r="T3657" i="15"/>
  <c r="S3649" i="15"/>
  <c r="S3529" i="15"/>
  <c r="S3521" i="15"/>
  <c r="T3497" i="15"/>
  <c r="S3489" i="15"/>
  <c r="S3465" i="15"/>
  <c r="T3457" i="15"/>
  <c r="T3842" i="15"/>
  <c r="T3401" i="15"/>
  <c r="T3393" i="15"/>
  <c r="T3249" i="15"/>
  <c r="T3185" i="15"/>
  <c r="T921" i="15"/>
  <c r="T956" i="15"/>
  <c r="T840" i="15"/>
  <c r="S3001" i="15"/>
  <c r="S2953" i="15"/>
  <c r="T2865" i="15"/>
  <c r="T2801" i="15"/>
  <c r="T2745" i="15"/>
  <c r="T2721" i="15"/>
  <c r="T4191" i="15"/>
  <c r="T2609" i="15"/>
  <c r="S2617" i="15"/>
  <c r="T2561" i="15"/>
  <c r="S2513" i="15"/>
  <c r="T4703" i="15"/>
  <c r="T4612" i="15"/>
  <c r="T4484" i="15"/>
  <c r="T4246" i="15"/>
  <c r="T1369" i="15"/>
  <c r="T1452" i="15"/>
  <c r="T315" i="15"/>
  <c r="T1552" i="15"/>
  <c r="T4807" i="15"/>
  <c r="T4711" i="15"/>
  <c r="T4636" i="15"/>
  <c r="T3843" i="15"/>
  <c r="T64" i="15"/>
  <c r="T123" i="15"/>
  <c r="T1038" i="15"/>
  <c r="T1842" i="15"/>
  <c r="T513" i="15"/>
  <c r="S362" i="15"/>
  <c r="T3131" i="15"/>
  <c r="S4331" i="15"/>
  <c r="T3643" i="15"/>
  <c r="T217" i="15"/>
  <c r="T3491" i="15"/>
  <c r="T3387" i="15"/>
  <c r="T2" i="15"/>
  <c r="T168" i="15"/>
  <c r="T174" i="15"/>
  <c r="T238" i="15"/>
  <c r="T5023" i="15"/>
  <c r="T5015" i="15"/>
  <c r="T4452" i="15"/>
  <c r="T625" i="15"/>
  <c r="T630" i="15"/>
  <c r="T637" i="15"/>
  <c r="T4324" i="15"/>
  <c r="T4035" i="15"/>
  <c r="T3891" i="15"/>
  <c r="S5048" i="15"/>
  <c r="S1913" i="15"/>
  <c r="S1918" i="15"/>
  <c r="T449" i="15"/>
  <c r="T109" i="15"/>
  <c r="T129" i="15"/>
  <c r="T142" i="15"/>
  <c r="T191" i="15"/>
  <c r="T3970" i="15"/>
  <c r="T576" i="15"/>
  <c r="T770" i="15"/>
  <c r="T1281" i="15"/>
  <c r="T2010" i="15"/>
  <c r="T4477" i="15"/>
  <c r="T885" i="15"/>
  <c r="T1697" i="15"/>
  <c r="T414" i="15"/>
  <c r="S503" i="15"/>
  <c r="S1686" i="15"/>
  <c r="S1143" i="15"/>
  <c r="S1772" i="15"/>
  <c r="S2200" i="15"/>
  <c r="S1170" i="15"/>
  <c r="S1659" i="15"/>
  <c r="S1956" i="15"/>
  <c r="S394" i="15"/>
  <c r="T4696" i="15"/>
  <c r="T429" i="15"/>
  <c r="T800" i="15"/>
  <c r="T2396" i="15"/>
  <c r="T75" i="15"/>
  <c r="T2387" i="15"/>
  <c r="T1627" i="15"/>
  <c r="T4357" i="15"/>
  <c r="T273" i="15"/>
  <c r="T4525" i="15"/>
  <c r="T1562" i="15"/>
  <c r="T4936" i="15"/>
  <c r="T1851" i="15"/>
  <c r="T2036" i="15"/>
  <c r="T3922" i="15"/>
  <c r="T2358" i="15"/>
  <c r="T1219" i="15"/>
  <c r="T1537" i="15"/>
  <c r="T1243" i="15"/>
  <c r="T105" i="15"/>
  <c r="T308" i="15"/>
  <c r="T1014" i="15"/>
  <c r="T1018" i="15"/>
  <c r="T1052" i="15"/>
  <c r="T3834" i="15"/>
  <c r="T481" i="15"/>
  <c r="T1270" i="15"/>
  <c r="T1506" i="15"/>
  <c r="T19" i="15"/>
  <c r="T31" i="15"/>
  <c r="T245" i="15"/>
  <c r="T344" i="15"/>
  <c r="T1141" i="15"/>
  <c r="T4645" i="15"/>
  <c r="T185" i="15"/>
  <c r="T1754" i="15"/>
  <c r="T2195" i="15"/>
  <c r="T1062" i="15"/>
  <c r="T4421" i="15"/>
  <c r="T1150" i="15"/>
  <c r="T163" i="15"/>
  <c r="T197" i="15"/>
  <c r="T227" i="15"/>
  <c r="S1419" i="15"/>
  <c r="S754" i="15"/>
  <c r="T2261" i="15"/>
  <c r="T1087" i="15"/>
  <c r="S5016" i="15"/>
  <c r="T4167" i="15"/>
  <c r="T4728" i="15"/>
  <c r="T4864" i="15"/>
  <c r="T4127" i="15"/>
  <c r="T4042" i="15"/>
  <c r="T3850" i="15"/>
  <c r="S156" i="15"/>
  <c r="S1122" i="15"/>
  <c r="S1915" i="15"/>
  <c r="S3898" i="15"/>
  <c r="T4309" i="15"/>
  <c r="T4279" i="15"/>
  <c r="T4207" i="15"/>
  <c r="S4175" i="15"/>
  <c r="S4119" i="15"/>
  <c r="S3986" i="15"/>
  <c r="S3794" i="15"/>
  <c r="S5112" i="15"/>
  <c r="S5080" i="15"/>
  <c r="S5072" i="15"/>
  <c r="S4304" i="15"/>
  <c r="S4296" i="15"/>
  <c r="S4292" i="15"/>
  <c r="S4287" i="15"/>
  <c r="S4255" i="15"/>
  <c r="P92" i="15"/>
  <c r="P338" i="15"/>
  <c r="S4199" i="15"/>
  <c r="S4082" i="15"/>
  <c r="S4018" i="15"/>
  <c r="S4557" i="15"/>
  <c r="S4541" i="15"/>
  <c r="S4509" i="15"/>
  <c r="S4485" i="15"/>
  <c r="S4461" i="15"/>
  <c r="S4429" i="15"/>
  <c r="S4413" i="15"/>
  <c r="S4405" i="15"/>
  <c r="S4389" i="15"/>
  <c r="S4373" i="15"/>
  <c r="T4501" i="15"/>
  <c r="T4445" i="15"/>
  <c r="T4381" i="15"/>
  <c r="S4151" i="15"/>
  <c r="S3962" i="15"/>
  <c r="S3802" i="15"/>
  <c r="S4573" i="15"/>
  <c r="T4533" i="15"/>
  <c r="S3930" i="15"/>
  <c r="S4629" i="15"/>
  <c r="S4621" i="15"/>
  <c r="T5104" i="15"/>
  <c r="T848" i="15"/>
  <c r="T201" i="15"/>
  <c r="T40" i="15"/>
  <c r="T85" i="15"/>
  <c r="T101" i="15"/>
  <c r="T5032" i="15"/>
  <c r="T836" i="15"/>
  <c r="T4992" i="15"/>
  <c r="T4984" i="15"/>
  <c r="T4976" i="15"/>
  <c r="T4880" i="15"/>
  <c r="T4840" i="15"/>
  <c r="T4808" i="15"/>
  <c r="T4776" i="15"/>
  <c r="T4760" i="15"/>
  <c r="T4744" i="15"/>
  <c r="T4704" i="15"/>
  <c r="T4688" i="15"/>
  <c r="T4653" i="15"/>
  <c r="T4637" i="15"/>
  <c r="T4613" i="15"/>
  <c r="S3914" i="15"/>
  <c r="S3818" i="15"/>
  <c r="S4832" i="15"/>
  <c r="S1429" i="15"/>
  <c r="S4752" i="15"/>
  <c r="S4736" i="15"/>
  <c r="S4720" i="15"/>
  <c r="S4143" i="15"/>
  <c r="S4094" i="15"/>
  <c r="S4050" i="15"/>
  <c r="S3994" i="15"/>
  <c r="S4960" i="15"/>
  <c r="S456" i="15"/>
  <c r="S4928" i="15"/>
  <c r="S4856" i="15"/>
  <c r="T1130" i="15"/>
  <c r="S4605" i="15"/>
  <c r="T4577" i="15"/>
  <c r="S4565" i="15"/>
  <c r="S4215" i="15"/>
  <c r="T4183" i="15"/>
  <c r="S3288" i="15"/>
  <c r="T943" i="15"/>
  <c r="P66" i="15"/>
  <c r="T66" i="15" s="1"/>
  <c r="P67" i="15"/>
  <c r="S67" i="15" s="1"/>
  <c r="P68" i="15"/>
  <c r="S68" i="15" s="1"/>
  <c r="P69" i="15"/>
  <c r="S69" i="15" s="1"/>
  <c r="P63" i="15"/>
  <c r="S63" i="15" s="1"/>
  <c r="P65" i="15"/>
  <c r="T65" i="15" s="1"/>
  <c r="P58" i="15"/>
  <c r="S58" i="15" s="1"/>
  <c r="P60" i="15"/>
  <c r="T60" i="15" s="1"/>
  <c r="P61" i="15"/>
  <c r="T61" i="15" s="1"/>
  <c r="P62" i="15"/>
  <c r="S62" i="15" s="1"/>
  <c r="P70" i="15"/>
  <c r="S70" i="15" s="1"/>
  <c r="P72" i="15"/>
  <c r="S72" i="15" s="1"/>
  <c r="P73" i="15"/>
  <c r="S73" i="15" s="1"/>
  <c r="P74" i="15"/>
  <c r="S74" i="15" s="1"/>
  <c r="P76" i="15"/>
  <c r="S76" i="15" s="1"/>
  <c r="P77" i="15"/>
  <c r="S77" i="15" s="1"/>
  <c r="P78" i="15"/>
  <c r="S78" i="15" s="1"/>
  <c r="P79" i="15"/>
  <c r="S79" i="15" s="1"/>
  <c r="P80" i="15"/>
  <c r="T80" i="15" s="1"/>
  <c r="P81" i="15"/>
  <c r="S81" i="15" s="1"/>
  <c r="P82" i="15"/>
  <c r="S82" i="15" s="1"/>
  <c r="P83" i="15"/>
  <c r="S83" i="15" s="1"/>
  <c r="P84" i="15"/>
  <c r="S84" i="15" s="1"/>
  <c r="P86" i="15"/>
  <c r="S86" i="15" s="1"/>
  <c r="P87" i="15"/>
  <c r="S87" i="15" s="1"/>
  <c r="P88" i="15"/>
  <c r="S88" i="15" s="1"/>
  <c r="P91" i="15"/>
  <c r="S91" i="15" s="1"/>
  <c r="P93" i="15"/>
  <c r="T93" i="15" s="1"/>
  <c r="P94" i="15"/>
  <c r="T94" i="15" s="1"/>
  <c r="P95" i="15"/>
  <c r="S95" i="15" s="1"/>
  <c r="P96" i="15"/>
  <c r="S96" i="15" s="1"/>
  <c r="P97" i="15"/>
  <c r="S97" i="15" s="1"/>
  <c r="P99" i="15"/>
  <c r="T99" i="15" s="1"/>
  <c r="P100" i="15"/>
  <c r="S100" i="15" s="1"/>
  <c r="P102" i="15"/>
  <c r="S102" i="15" s="1"/>
  <c r="P103" i="15"/>
  <c r="S103" i="15" s="1"/>
  <c r="P104" i="15"/>
  <c r="S104" i="15" s="1"/>
  <c r="P106" i="15"/>
  <c r="T106" i="15" s="1"/>
  <c r="P107" i="15"/>
  <c r="T107" i="15" s="1"/>
  <c r="P108" i="15"/>
  <c r="S108" i="15" s="1"/>
  <c r="P110" i="15"/>
  <c r="T110" i="15" s="1"/>
  <c r="P111" i="15"/>
  <c r="T111" i="15" s="1"/>
  <c r="P112" i="15"/>
  <c r="S112" i="15" s="1"/>
  <c r="P113" i="15"/>
  <c r="S113" i="15" s="1"/>
  <c r="P115" i="15"/>
  <c r="T115" i="15" s="1"/>
  <c r="P116" i="15"/>
  <c r="T116" i="15" s="1"/>
  <c r="P117" i="15"/>
  <c r="S117" i="15" s="1"/>
  <c r="P118" i="15"/>
  <c r="S118" i="15" s="1"/>
  <c r="P119" i="15"/>
  <c r="S119" i="15" s="1"/>
  <c r="P120" i="15"/>
  <c r="S120" i="15" s="1"/>
  <c r="P121" i="15"/>
  <c r="S121" i="15" s="1"/>
  <c r="P124" i="15"/>
  <c r="T124" i="15" s="1"/>
  <c r="P125" i="15"/>
  <c r="T125" i="15" s="1"/>
  <c r="P126" i="15"/>
  <c r="S126" i="15" s="1"/>
  <c r="P127" i="15"/>
  <c r="S127" i="15" s="1"/>
  <c r="P128" i="15"/>
  <c r="S128" i="15" s="1"/>
  <c r="P130" i="15"/>
  <c r="T130" i="15" s="1"/>
  <c r="P131" i="15"/>
  <c r="T131" i="15" s="1"/>
  <c r="P132" i="15"/>
  <c r="S132" i="15" s="1"/>
  <c r="P133" i="15"/>
  <c r="S133" i="15" s="1"/>
  <c r="P135" i="15"/>
  <c r="T135" i="15" s="1"/>
  <c r="P136" i="15"/>
  <c r="S136" i="15" s="1"/>
  <c r="P137" i="15"/>
  <c r="S137" i="15" s="1"/>
  <c r="P138" i="15"/>
  <c r="S138" i="15" s="1"/>
  <c r="P139" i="15"/>
  <c r="S139" i="15" s="1"/>
  <c r="P140" i="15"/>
  <c r="S140" i="15" s="1"/>
  <c r="P141" i="15"/>
  <c r="S141" i="15" s="1"/>
  <c r="P143" i="15"/>
  <c r="T143" i="15" s="1"/>
  <c r="P144" i="15"/>
  <c r="T144" i="15" s="1"/>
  <c r="P145" i="15"/>
  <c r="S145" i="15" s="1"/>
  <c r="P146" i="15"/>
  <c r="S146" i="15" s="1"/>
  <c r="P147" i="15"/>
  <c r="S147" i="15" s="1"/>
  <c r="P148" i="15"/>
  <c r="S148" i="15" s="1"/>
  <c r="P149" i="15"/>
  <c r="S149" i="15" s="1"/>
  <c r="P150" i="15"/>
  <c r="S150" i="15" s="1"/>
  <c r="P151" i="15"/>
  <c r="S151" i="15" s="1"/>
  <c r="P152" i="15"/>
  <c r="S152" i="15" s="1"/>
  <c r="P155" i="15"/>
  <c r="T155" i="15" s="1"/>
  <c r="P157" i="15"/>
  <c r="S157" i="15" s="1"/>
  <c r="P158" i="15"/>
  <c r="S158" i="15" s="1"/>
  <c r="P159" i="15"/>
  <c r="S159" i="15" s="1"/>
  <c r="P160" i="15"/>
  <c r="T160" i="15" s="1"/>
  <c r="P161" i="15"/>
  <c r="T161" i="15" s="1"/>
  <c r="P162" i="15"/>
  <c r="T162" i="15" s="1"/>
  <c r="P164" i="15"/>
  <c r="T164" i="15" s="1"/>
  <c r="P165" i="15"/>
  <c r="T165" i="15" s="1"/>
  <c r="P166" i="15"/>
  <c r="S166" i="15" s="1"/>
  <c r="P167" i="15"/>
  <c r="S167" i="15" s="1"/>
  <c r="P169" i="15"/>
  <c r="T169" i="15" s="1"/>
  <c r="P170" i="15"/>
  <c r="T170" i="15" s="1"/>
  <c r="P171" i="15"/>
  <c r="S171" i="15" s="1"/>
  <c r="P172" i="15"/>
  <c r="S172" i="15" s="1"/>
  <c r="P173" i="15"/>
  <c r="S173" i="15" s="1"/>
  <c r="P175" i="15"/>
  <c r="T175" i="15" s="1"/>
  <c r="P176" i="15"/>
  <c r="T176" i="15" s="1"/>
  <c r="P177" i="15"/>
  <c r="S177" i="15" s="1"/>
  <c r="P178" i="15"/>
  <c r="S178" i="15" s="1"/>
  <c r="P179" i="15"/>
  <c r="S179" i="15" s="1"/>
  <c r="P181" i="15"/>
  <c r="T181" i="15" s="1"/>
  <c r="P182" i="15"/>
  <c r="S182" i="15" s="1"/>
  <c r="P183" i="15"/>
  <c r="S183" i="15" s="1"/>
  <c r="P184" i="15"/>
  <c r="S184" i="15" s="1"/>
  <c r="P186" i="15"/>
  <c r="T186" i="15" s="1"/>
  <c r="P187" i="15"/>
  <c r="T187" i="15" s="1"/>
  <c r="P188" i="15"/>
  <c r="S188" i="15" s="1"/>
  <c r="P189" i="15"/>
  <c r="S189" i="15" s="1"/>
  <c r="P190" i="15"/>
  <c r="S190" i="15" s="1"/>
  <c r="P192" i="15"/>
  <c r="T192" i="15" s="1"/>
  <c r="P193" i="15"/>
  <c r="T193" i="15" s="1"/>
  <c r="P194" i="15"/>
  <c r="S194" i="15" s="1"/>
  <c r="P195" i="15"/>
  <c r="S195" i="15" s="1"/>
  <c r="P196" i="15"/>
  <c r="S196" i="15" s="1"/>
  <c r="P198" i="15"/>
  <c r="S198" i="15" s="1"/>
  <c r="P199" i="15"/>
  <c r="S199" i="15" s="1"/>
  <c r="P200" i="15"/>
  <c r="S200" i="15" s="1"/>
  <c r="P202" i="15"/>
  <c r="S202" i="15" s="1"/>
  <c r="P203" i="15"/>
  <c r="S203" i="15" s="1"/>
  <c r="P204" i="15"/>
  <c r="S204" i="15" s="1"/>
  <c r="P207" i="15"/>
  <c r="T207" i="15" s="1"/>
  <c r="P208" i="15"/>
  <c r="S208" i="15" s="1"/>
  <c r="P209" i="15"/>
  <c r="S209" i="15" s="1"/>
  <c r="P210" i="15"/>
  <c r="S210" i="15" s="1"/>
  <c r="P211" i="15"/>
  <c r="T211" i="15" s="1"/>
  <c r="P212" i="15"/>
  <c r="T212" i="15" s="1"/>
  <c r="P213" i="15"/>
  <c r="T213" i="15" s="1"/>
  <c r="P214" i="15"/>
  <c r="S214" i="15" s="1"/>
  <c r="P215" i="15"/>
  <c r="S215" i="15" s="1"/>
  <c r="P216" i="15"/>
  <c r="S216" i="15" s="1"/>
  <c r="P218" i="15"/>
  <c r="S218" i="15" s="1"/>
  <c r="P219" i="15"/>
  <c r="S219" i="15" s="1"/>
  <c r="P220" i="15"/>
  <c r="S220" i="15" s="1"/>
  <c r="P221" i="15"/>
  <c r="S221" i="15" s="1"/>
  <c r="P222" i="15"/>
  <c r="S222" i="15" s="1"/>
  <c r="P223" i="15"/>
  <c r="S223" i="15" s="1"/>
  <c r="P224" i="15"/>
  <c r="T224" i="15" s="1"/>
  <c r="P225" i="15"/>
  <c r="T225" i="15" s="1"/>
  <c r="P226" i="15"/>
  <c r="T226" i="15" s="1"/>
  <c r="P228" i="15"/>
  <c r="T228" i="15" s="1"/>
  <c r="P229" i="15"/>
  <c r="T229" i="15" s="1"/>
  <c r="P230" i="15"/>
  <c r="S230" i="15" s="1"/>
  <c r="P232" i="15"/>
  <c r="S232" i="15" s="1"/>
  <c r="P233" i="15"/>
  <c r="S233" i="15" s="1"/>
  <c r="P234" i="15"/>
  <c r="S234" i="15" s="1"/>
  <c r="P235" i="15"/>
  <c r="T235" i="15" s="1"/>
  <c r="P236" i="15"/>
  <c r="S236" i="15" s="1"/>
  <c r="P237" i="15"/>
  <c r="T237" i="15" s="1"/>
  <c r="P239" i="15"/>
  <c r="T239" i="15" s="1"/>
  <c r="P240" i="15"/>
  <c r="T240" i="15" s="1"/>
  <c r="P241" i="15"/>
  <c r="S241" i="15" s="1"/>
  <c r="P242" i="15"/>
  <c r="S242" i="15" s="1"/>
  <c r="P243" i="15"/>
  <c r="S243" i="15" s="1"/>
  <c r="P244" i="15"/>
  <c r="S244" i="15" s="1"/>
  <c r="P246" i="15"/>
  <c r="S246" i="15" s="1"/>
  <c r="P247" i="15"/>
  <c r="S247" i="15" s="1"/>
  <c r="P248" i="15"/>
  <c r="S248" i="15" s="1"/>
  <c r="P249" i="15"/>
  <c r="T249" i="15" s="1"/>
  <c r="P250" i="15"/>
  <c r="T250" i="15" s="1"/>
  <c r="P251" i="15"/>
  <c r="T251" i="15" s="1"/>
  <c r="P252" i="15"/>
  <c r="S252" i="15" s="1"/>
  <c r="P253" i="15"/>
  <c r="S253" i="15" s="1"/>
  <c r="P254" i="15"/>
  <c r="S254" i="15" s="1"/>
  <c r="P255" i="15"/>
  <c r="T255" i="15" s="1"/>
  <c r="P256" i="15"/>
  <c r="T256" i="15" s="1"/>
  <c r="P257" i="15"/>
  <c r="P258" i="15"/>
  <c r="S258" i="15" s="1"/>
  <c r="P259" i="15"/>
  <c r="S259" i="15" s="1"/>
  <c r="P260" i="15"/>
  <c r="S260" i="15" s="1"/>
  <c r="P261" i="15"/>
  <c r="T261" i="15" s="1"/>
  <c r="P262" i="15"/>
  <c r="T262" i="15" s="1"/>
  <c r="P263" i="15"/>
  <c r="T263" i="15" s="1"/>
  <c r="P264" i="15"/>
  <c r="S264" i="15" s="1"/>
  <c r="P265" i="15"/>
  <c r="S265" i="15" s="1"/>
  <c r="P266" i="15"/>
  <c r="S266" i="15" s="1"/>
  <c r="P267" i="15"/>
  <c r="T267" i="15" s="1"/>
  <c r="P268" i="15"/>
  <c r="T268" i="15" s="1"/>
  <c r="P269" i="15"/>
  <c r="T269" i="15" s="1"/>
  <c r="P270" i="15"/>
  <c r="S270" i="15" s="1"/>
  <c r="P271" i="15"/>
  <c r="S271" i="15" s="1"/>
  <c r="P272" i="15"/>
  <c r="S272" i="15" s="1"/>
  <c r="P274" i="15"/>
  <c r="P275" i="15"/>
  <c r="S275" i="15" s="1"/>
  <c r="P276" i="15"/>
  <c r="S276" i="15" s="1"/>
  <c r="P277" i="15"/>
  <c r="S277" i="15" s="1"/>
  <c r="P279" i="15"/>
  <c r="T279" i="15" s="1"/>
  <c r="P280" i="15"/>
  <c r="T280" i="15" s="1"/>
  <c r="P281" i="15"/>
  <c r="S281" i="15" s="1"/>
  <c r="P282" i="15"/>
  <c r="S282" i="15" s="1"/>
  <c r="P283" i="15"/>
  <c r="P285" i="15"/>
  <c r="T285" i="15" s="1"/>
  <c r="P286" i="15"/>
  <c r="S286" i="15" s="1"/>
  <c r="P287" i="15"/>
  <c r="S287" i="15" s="1"/>
  <c r="P289" i="15"/>
  <c r="S289" i="15" s="1"/>
  <c r="P290" i="15"/>
  <c r="S290" i="15" s="1"/>
  <c r="P292" i="15"/>
  <c r="T292" i="15" s="1"/>
  <c r="P293" i="15"/>
  <c r="T293" i="15" s="1"/>
  <c r="P294" i="15"/>
  <c r="P295" i="15"/>
  <c r="S295" i="15" s="1"/>
  <c r="P296" i="15"/>
  <c r="T296" i="15" s="1"/>
  <c r="P297" i="15"/>
  <c r="T297" i="15" s="1"/>
  <c r="P298" i="15"/>
  <c r="S298" i="15" s="1"/>
  <c r="P299" i="15"/>
  <c r="S299" i="15" s="1"/>
  <c r="P300" i="15"/>
  <c r="S300" i="15" s="1"/>
  <c r="P302" i="15"/>
  <c r="S302" i="15" s="1"/>
  <c r="P303" i="15"/>
  <c r="S303" i="15" s="1"/>
  <c r="P304" i="15"/>
  <c r="S304" i="15" s="1"/>
  <c r="P305" i="15"/>
  <c r="S305" i="15" s="1"/>
  <c r="P306" i="15"/>
  <c r="T306" i="15" s="1"/>
  <c r="P307" i="15"/>
  <c r="S307" i="15" s="1"/>
  <c r="W306" i="15" s="1"/>
  <c r="P309" i="15"/>
  <c r="S309" i="15" s="1"/>
  <c r="P310" i="15"/>
  <c r="S310" i="15" s="1"/>
  <c r="P311" i="15"/>
  <c r="S311" i="15" s="1"/>
  <c r="P312" i="15"/>
  <c r="S312" i="15" s="1"/>
  <c r="P313" i="15"/>
  <c r="T313" i="15" s="1"/>
  <c r="P314" i="15"/>
  <c r="T314" i="15" s="1"/>
  <c r="P316" i="15"/>
  <c r="S316" i="15" s="1"/>
  <c r="P317" i="15"/>
  <c r="S317" i="15" s="1"/>
  <c r="P318" i="15"/>
  <c r="S318" i="15" s="1"/>
  <c r="P319" i="15"/>
  <c r="T319" i="15" s="1"/>
  <c r="P320" i="15"/>
  <c r="T320" i="15" s="1"/>
  <c r="P321" i="15"/>
  <c r="T321" i="15" s="1"/>
  <c r="P322" i="15"/>
  <c r="S322" i="15" s="1"/>
  <c r="P323" i="15"/>
  <c r="S323" i="15" s="1"/>
  <c r="P325" i="15"/>
  <c r="S325" i="15" s="1"/>
  <c r="P327" i="15"/>
  <c r="S327" i="15" s="1"/>
  <c r="P328" i="15"/>
  <c r="S328" i="15" s="1"/>
  <c r="P329" i="15"/>
  <c r="S329" i="15" s="1"/>
  <c r="P330" i="15"/>
  <c r="T330" i="15" s="1"/>
  <c r="P331" i="15"/>
  <c r="T331" i="15" s="1"/>
  <c r="P332" i="15"/>
  <c r="S332" i="15" s="1"/>
  <c r="P333" i="15"/>
  <c r="S333" i="15" s="1"/>
  <c r="P334" i="15"/>
  <c r="S334" i="15" s="1"/>
  <c r="P335" i="15"/>
  <c r="T335" i="15" s="1"/>
  <c r="P336" i="15"/>
  <c r="T336" i="15" s="1"/>
  <c r="P337" i="15"/>
  <c r="T337" i="15" s="1"/>
  <c r="P339" i="15"/>
  <c r="T339" i="15" s="1"/>
  <c r="P340" i="15"/>
  <c r="T340" i="15" s="1"/>
  <c r="P341" i="15"/>
  <c r="S341" i="15" s="1"/>
  <c r="P342" i="15"/>
  <c r="S342" i="15" s="1"/>
  <c r="P343" i="15"/>
  <c r="S343" i="15" s="1"/>
  <c r="P345" i="15"/>
  <c r="T345" i="15" s="1"/>
  <c r="P346" i="15"/>
  <c r="S346" i="15" s="1"/>
  <c r="P348" i="15"/>
  <c r="S348" i="15" s="1"/>
  <c r="P349" i="15"/>
  <c r="S349" i="15" s="1"/>
  <c r="P350" i="15"/>
  <c r="S350" i="15" s="1"/>
  <c r="P352" i="15"/>
  <c r="T352" i="15" s="1"/>
  <c r="P353" i="15"/>
  <c r="S353" i="15" s="1"/>
  <c r="P354" i="15"/>
  <c r="S354" i="15" s="1"/>
  <c r="P356" i="15"/>
  <c r="T356" i="15" s="1"/>
  <c r="P357" i="15"/>
  <c r="S357" i="15" s="1"/>
  <c r="P358" i="15"/>
  <c r="S358" i="15" s="1"/>
  <c r="P359" i="15"/>
  <c r="S359" i="15" s="1"/>
  <c r="P360" i="15"/>
  <c r="S360" i="15" s="1"/>
  <c r="P361" i="15"/>
  <c r="T361" i="15" s="1"/>
  <c r="P363" i="15"/>
  <c r="S363" i="15" s="1"/>
  <c r="P364" i="15"/>
  <c r="S364" i="15" s="1"/>
  <c r="P365" i="15"/>
  <c r="S365" i="15" s="1"/>
  <c r="P366" i="15"/>
  <c r="T366" i="15" s="1"/>
  <c r="P367" i="15"/>
  <c r="T367" i="15" s="1"/>
  <c r="P368" i="15"/>
  <c r="T368" i="15" s="1"/>
  <c r="P369" i="15"/>
  <c r="S369" i="15" s="1"/>
  <c r="P371" i="15"/>
  <c r="S371" i="15" s="1"/>
  <c r="P372" i="15"/>
  <c r="S372" i="15" s="1"/>
  <c r="P373" i="15"/>
  <c r="S373" i="15" s="1"/>
  <c r="P375" i="15"/>
  <c r="S375" i="15" s="1"/>
  <c r="P376" i="15"/>
  <c r="S376" i="15" s="1"/>
  <c r="P377" i="15"/>
  <c r="S377" i="15" s="1"/>
  <c r="P378" i="15"/>
  <c r="S378" i="15" s="1"/>
  <c r="P379" i="15"/>
  <c r="T379" i="15" s="1"/>
  <c r="P380" i="15"/>
  <c r="T380" i="15" s="1"/>
  <c r="P382" i="15"/>
  <c r="T382" i="15" s="1"/>
  <c r="P383" i="15"/>
  <c r="T383" i="15" s="1"/>
  <c r="P384" i="15"/>
  <c r="S384" i="15" s="1"/>
  <c r="P385" i="15"/>
  <c r="S385" i="15" s="1"/>
  <c r="P386" i="15"/>
  <c r="S386" i="15" s="1"/>
  <c r="P387" i="15"/>
  <c r="S387" i="15" s="1"/>
  <c r="P389" i="15"/>
  <c r="S389" i="15" s="1"/>
  <c r="P390" i="15"/>
  <c r="S390" i="15" s="1"/>
  <c r="P391" i="15"/>
  <c r="T391" i="15" s="1"/>
  <c r="P392" i="15"/>
  <c r="T392" i="15" s="1"/>
  <c r="P393" i="15"/>
  <c r="T393" i="15" s="1"/>
  <c r="P395" i="15"/>
  <c r="S395" i="15" s="1"/>
  <c r="P396" i="15"/>
  <c r="S396" i="15" s="1"/>
  <c r="P397" i="15"/>
  <c r="S397" i="15" s="1"/>
  <c r="P398" i="15"/>
  <c r="S398" i="15" s="1"/>
  <c r="P399" i="15"/>
  <c r="S399" i="15" s="1"/>
  <c r="P400" i="15"/>
  <c r="S400" i="15" s="1"/>
  <c r="P401" i="15"/>
  <c r="T401" i="15" s="1"/>
  <c r="P402" i="15"/>
  <c r="T402" i="15" s="1"/>
  <c r="P403" i="15"/>
  <c r="T403" i="15" s="1"/>
  <c r="P404" i="15"/>
  <c r="S404" i="15" s="1"/>
  <c r="P405" i="15"/>
  <c r="S405" i="15" s="1"/>
  <c r="P406" i="15"/>
  <c r="T406" i="15" s="1"/>
  <c r="P407" i="15"/>
  <c r="T407" i="15" s="1"/>
  <c r="P408" i="15"/>
  <c r="T408" i="15" s="1"/>
  <c r="P409" i="15"/>
  <c r="T409" i="15" s="1"/>
  <c r="P410" i="15"/>
  <c r="T410" i="15" s="1"/>
  <c r="P411" i="15"/>
  <c r="T411" i="15" s="1"/>
  <c r="P412" i="15"/>
  <c r="S412" i="15" s="1"/>
  <c r="P413" i="15"/>
  <c r="S413" i="15" s="1"/>
  <c r="P415" i="15"/>
  <c r="P416" i="15"/>
  <c r="S416" i="15" s="1"/>
  <c r="P417" i="15"/>
  <c r="S417" i="15" s="1"/>
  <c r="P418" i="15"/>
  <c r="S418" i="15" s="1"/>
  <c r="P420" i="15"/>
  <c r="T420" i="15" s="1"/>
  <c r="P421" i="15"/>
  <c r="S421" i="15" s="1"/>
  <c r="P422" i="15"/>
  <c r="S422" i="15" s="1"/>
  <c r="P424" i="15"/>
  <c r="T424" i="15" s="1"/>
  <c r="P425" i="15"/>
  <c r="T425" i="15" s="1"/>
  <c r="P426" i="15"/>
  <c r="S426" i="15" s="1"/>
  <c r="P427" i="15"/>
  <c r="S427" i="15" s="1"/>
  <c r="P428" i="15"/>
  <c r="S428" i="15" s="1"/>
  <c r="P430" i="15"/>
  <c r="T430" i="15" s="1"/>
  <c r="P431" i="15"/>
  <c r="T431" i="15" s="1"/>
  <c r="P432" i="15"/>
  <c r="S432" i="15" s="1"/>
  <c r="P433" i="15"/>
  <c r="S433" i="15" s="1"/>
  <c r="P434" i="15"/>
  <c r="T434" i="15" s="1"/>
  <c r="P435" i="15"/>
  <c r="T435" i="15" s="1"/>
  <c r="P436" i="15"/>
  <c r="P437" i="15"/>
  <c r="S437" i="15" s="1"/>
  <c r="P438" i="15"/>
  <c r="S438" i="15" s="1"/>
  <c r="P440" i="15"/>
  <c r="T440" i="15" s="1"/>
  <c r="P441" i="15"/>
  <c r="T441" i="15" s="1"/>
  <c r="P442" i="15"/>
  <c r="S442" i="15" s="1"/>
  <c r="P443" i="15"/>
  <c r="S443" i="15" s="1"/>
  <c r="P445" i="15"/>
  <c r="T445" i="15" s="1"/>
  <c r="P446" i="15"/>
  <c r="T446" i="15" s="1"/>
  <c r="P447" i="15"/>
  <c r="S447" i="15" s="1"/>
  <c r="P448" i="15"/>
  <c r="S448" i="15" s="1"/>
  <c r="P450" i="15"/>
  <c r="T450" i="15" s="1"/>
  <c r="P451" i="15"/>
  <c r="S451" i="15" s="1"/>
  <c r="P452" i="15"/>
  <c r="S452" i="15" s="1"/>
  <c r="P453" i="15"/>
  <c r="S453" i="15" s="1"/>
  <c r="P454" i="15"/>
  <c r="S454" i="15" s="1"/>
  <c r="P455" i="15"/>
  <c r="T455" i="15" s="1"/>
  <c r="P457" i="15"/>
  <c r="S457" i="15" s="1"/>
  <c r="P458" i="15"/>
  <c r="S458" i="15" s="1"/>
  <c r="P459" i="15"/>
  <c r="S459" i="15" s="1"/>
  <c r="P460" i="15"/>
  <c r="T460" i="15" s="1"/>
  <c r="P461" i="15"/>
  <c r="T461" i="15" s="1"/>
  <c r="P462" i="15"/>
  <c r="T462" i="15" s="1"/>
  <c r="P463" i="15"/>
  <c r="S463" i="15" s="1"/>
  <c r="P464" i="15"/>
  <c r="S464" i="15" s="1"/>
  <c r="P465" i="15"/>
  <c r="T465" i="15" s="1"/>
  <c r="P466" i="15"/>
  <c r="T466" i="15" s="1"/>
  <c r="P467" i="15"/>
  <c r="T467" i="15" s="1"/>
  <c r="P468" i="15"/>
  <c r="T468" i="15" s="1"/>
  <c r="P469" i="15"/>
  <c r="S469" i="15" s="1"/>
  <c r="P470" i="15"/>
  <c r="S470" i="15" s="1"/>
  <c r="P471" i="15"/>
  <c r="S471" i="15" s="1"/>
  <c r="P472" i="15"/>
  <c r="T472" i="15" s="1"/>
  <c r="P473" i="15"/>
  <c r="T473" i="15" s="1"/>
  <c r="P475" i="15"/>
  <c r="S475" i="15" s="1"/>
  <c r="P476" i="15"/>
  <c r="S476" i="15" s="1"/>
  <c r="P477" i="15"/>
  <c r="S477" i="15" s="1"/>
  <c r="P478" i="15"/>
  <c r="S478" i="15" s="1"/>
  <c r="P479" i="15"/>
  <c r="T479" i="15" s="1"/>
  <c r="P480" i="15"/>
  <c r="T480" i="15" s="1"/>
  <c r="P482" i="15"/>
  <c r="S482" i="15" s="1"/>
  <c r="P483" i="15"/>
  <c r="S483" i="15" s="1"/>
  <c r="P484" i="15"/>
  <c r="S484" i="15" s="1"/>
  <c r="P485" i="15"/>
  <c r="T485" i="15" s="1"/>
  <c r="P486" i="15"/>
  <c r="T486" i="15" s="1"/>
  <c r="P487" i="15"/>
  <c r="T487" i="15" s="1"/>
  <c r="P488" i="15"/>
  <c r="S488" i="15" s="1"/>
  <c r="P489" i="15"/>
  <c r="S489" i="15" s="1"/>
  <c r="P490" i="15"/>
  <c r="S490" i="15" s="1"/>
  <c r="P491" i="15"/>
  <c r="S491" i="15" s="1"/>
  <c r="P493" i="15"/>
  <c r="S493" i="15" s="1"/>
  <c r="P494" i="15"/>
  <c r="S494" i="15" s="1"/>
  <c r="P495" i="15"/>
  <c r="S495" i="15" s="1"/>
  <c r="P496" i="15"/>
  <c r="T496" i="15" s="1"/>
  <c r="P497" i="15"/>
  <c r="S497" i="15" s="1"/>
  <c r="P498" i="15"/>
  <c r="S498" i="15" s="1"/>
  <c r="P499" i="15"/>
  <c r="S499" i="15" s="1"/>
  <c r="P500" i="15"/>
  <c r="T500" i="15" s="1"/>
  <c r="P501" i="15"/>
  <c r="T501" i="15" s="1"/>
  <c r="P502" i="15"/>
  <c r="S502" i="15" s="1"/>
  <c r="P504" i="15"/>
  <c r="S504" i="15" s="1"/>
  <c r="P506" i="15"/>
  <c r="T506" i="15" s="1"/>
  <c r="P507" i="15"/>
  <c r="S507" i="15" s="1"/>
  <c r="P508" i="15"/>
  <c r="T508" i="15" s="1"/>
  <c r="P509" i="15"/>
  <c r="T509" i="15" s="1"/>
  <c r="P510" i="15"/>
  <c r="T510" i="15" s="1"/>
  <c r="P511" i="15"/>
  <c r="S511" i="15" s="1"/>
  <c r="P512" i="15"/>
  <c r="S512" i="15" s="1"/>
  <c r="P514" i="15"/>
  <c r="S514" i="15" s="1"/>
  <c r="P515" i="15"/>
  <c r="S515" i="15" s="1"/>
  <c r="P516" i="15"/>
  <c r="S516" i="15" s="1"/>
  <c r="P517" i="15"/>
  <c r="S517" i="15" s="1"/>
  <c r="P518" i="15"/>
  <c r="T518" i="15" s="1"/>
  <c r="P519" i="15"/>
  <c r="T519" i="15" s="1"/>
  <c r="P520" i="15"/>
  <c r="T520" i="15" s="1"/>
  <c r="P521" i="15"/>
  <c r="T521" i="15" s="1"/>
  <c r="P522" i="15"/>
  <c r="T522" i="15" s="1"/>
  <c r="P523" i="15"/>
  <c r="S523" i="15" s="1"/>
  <c r="P524" i="15"/>
  <c r="S524" i="15" s="1"/>
  <c r="P525" i="15"/>
  <c r="S525" i="15" s="1"/>
  <c r="P527" i="15"/>
  <c r="P528" i="15"/>
  <c r="T528" i="15" s="1"/>
  <c r="P529" i="15"/>
  <c r="T529" i="15" s="1"/>
  <c r="P530" i="15"/>
  <c r="S530" i="15" s="1"/>
  <c r="P531" i="15"/>
  <c r="S531" i="15" s="1"/>
  <c r="P532" i="15"/>
  <c r="T532" i="15" s="1"/>
  <c r="P533" i="15"/>
  <c r="T533" i="15" s="1"/>
  <c r="P534" i="15"/>
  <c r="T534" i="15" s="1"/>
  <c r="P535" i="15"/>
  <c r="S535" i="15" s="1"/>
  <c r="P536" i="15"/>
  <c r="S536" i="15" s="1"/>
  <c r="P537" i="15"/>
  <c r="S537" i="15" s="1"/>
  <c r="P538" i="15"/>
  <c r="T538" i="15" s="1"/>
  <c r="P539" i="15"/>
  <c r="T539" i="15" s="1"/>
  <c r="P540" i="15"/>
  <c r="S540" i="15" s="1"/>
  <c r="P541" i="15"/>
  <c r="S541" i="15" s="1"/>
  <c r="P543" i="15"/>
  <c r="T543" i="15" s="1"/>
  <c r="P544" i="15"/>
  <c r="S544" i="15" s="1"/>
  <c r="P545" i="15"/>
  <c r="T545" i="15" s="1"/>
  <c r="P546" i="15"/>
  <c r="T546" i="15" s="1"/>
  <c r="P547" i="15"/>
  <c r="T547" i="15" s="1"/>
  <c r="P548" i="15"/>
  <c r="S548" i="15" s="1"/>
  <c r="P549" i="15"/>
  <c r="S549" i="15" s="1"/>
  <c r="P550" i="15"/>
  <c r="S550" i="15" s="1"/>
  <c r="P551" i="15"/>
  <c r="S551" i="15" s="1"/>
  <c r="P552" i="15"/>
  <c r="S552" i="15" s="1"/>
  <c r="P553" i="15"/>
  <c r="T553" i="15" s="1"/>
  <c r="P554" i="15"/>
  <c r="T554" i="15" s="1"/>
  <c r="P555" i="15"/>
  <c r="T555" i="15" s="1"/>
  <c r="P556" i="15"/>
  <c r="S556" i="15" s="1"/>
  <c r="P557" i="15"/>
  <c r="S557" i="15" s="1"/>
  <c r="P558" i="15"/>
  <c r="T558" i="15" s="1"/>
  <c r="P559" i="15"/>
  <c r="T559" i="15" s="1"/>
  <c r="P560" i="15"/>
  <c r="S560" i="15" s="1"/>
  <c r="P561" i="15"/>
  <c r="S561" i="15" s="1"/>
  <c r="P562" i="15"/>
  <c r="S562" i="15" s="1"/>
  <c r="P564" i="15"/>
  <c r="T564" i="15" s="1"/>
  <c r="P565" i="15"/>
  <c r="S565" i="15" s="1"/>
  <c r="P566" i="15"/>
  <c r="S566" i="15" s="1"/>
  <c r="P567" i="15"/>
  <c r="S567" i="15" s="1"/>
  <c r="P568" i="15"/>
  <c r="S568" i="15" s="1"/>
  <c r="P569" i="15"/>
  <c r="T569" i="15" s="1"/>
  <c r="P570" i="15"/>
  <c r="T570" i="15" s="1"/>
  <c r="P571" i="15"/>
  <c r="T571" i="15" s="1"/>
  <c r="P572" i="15"/>
  <c r="S572" i="15" s="1"/>
  <c r="P573" i="15"/>
  <c r="S573" i="15" s="1"/>
  <c r="P574" i="15"/>
  <c r="S574" i="15" s="1"/>
  <c r="P577" i="15"/>
  <c r="T577" i="15" s="1"/>
  <c r="P578" i="15"/>
  <c r="S578" i="15" s="1"/>
  <c r="P579" i="15"/>
  <c r="S579" i="15" s="1"/>
  <c r="P580" i="15"/>
  <c r="S580" i="15" s="1"/>
  <c r="P581" i="15"/>
  <c r="S581" i="15" s="1"/>
  <c r="P583" i="15"/>
  <c r="T583" i="15" s="1"/>
  <c r="P584" i="15"/>
  <c r="S584" i="15" s="1"/>
  <c r="P585" i="15"/>
  <c r="S585" i="15" s="1"/>
  <c r="P586" i="15"/>
  <c r="S586" i="15" s="1"/>
  <c r="P588" i="15"/>
  <c r="S588" i="15" s="1"/>
  <c r="P589" i="15"/>
  <c r="P590" i="15"/>
  <c r="S590" i="15" s="1"/>
  <c r="P591" i="15"/>
  <c r="T591" i="15" s="1"/>
  <c r="P592" i="15"/>
  <c r="S592" i="15" s="1"/>
  <c r="P593" i="15"/>
  <c r="S593" i="15" s="1"/>
  <c r="P594" i="15"/>
  <c r="S594" i="15" s="1"/>
  <c r="P595" i="15"/>
  <c r="T595" i="15" s="1"/>
  <c r="P596" i="15"/>
  <c r="T596" i="15" s="1"/>
  <c r="P598" i="15"/>
  <c r="S598" i="15" s="1"/>
  <c r="P599" i="15"/>
  <c r="S599" i="15" s="1"/>
  <c r="P600" i="15"/>
  <c r="S600" i="15" s="1"/>
  <c r="P601" i="15"/>
  <c r="S601" i="15" s="1"/>
  <c r="P603" i="15"/>
  <c r="S603" i="15" s="1"/>
  <c r="P604" i="15"/>
  <c r="S604" i="15" s="1"/>
  <c r="P605" i="15"/>
  <c r="S605" i="15" s="1"/>
  <c r="P606" i="15"/>
  <c r="S606" i="15" s="1"/>
  <c r="P608" i="15"/>
  <c r="S608" i="15" s="1"/>
  <c r="P609" i="15"/>
  <c r="S609" i="15" s="1"/>
  <c r="P610" i="15"/>
  <c r="S610" i="15" s="1"/>
  <c r="P611" i="15"/>
  <c r="S611" i="15" s="1"/>
  <c r="P612" i="15"/>
  <c r="T612" i="15" s="1"/>
  <c r="P613" i="15"/>
  <c r="T613" i="15" s="1"/>
  <c r="P614" i="15"/>
  <c r="S614" i="15" s="1"/>
  <c r="P615" i="15"/>
  <c r="S615" i="15" s="1"/>
  <c r="P616" i="15"/>
  <c r="S616" i="15" s="1"/>
  <c r="P617" i="15"/>
  <c r="S617" i="15" s="1"/>
  <c r="P619" i="15"/>
  <c r="T619" i="15" s="1"/>
  <c r="P620" i="15"/>
  <c r="T620" i="15" s="1"/>
  <c r="P621" i="15"/>
  <c r="S621" i="15" s="1"/>
  <c r="P622" i="15"/>
  <c r="S622" i="15" s="1"/>
  <c r="P623" i="15"/>
  <c r="S623" i="15" s="1"/>
  <c r="P624" i="15"/>
  <c r="S624" i="15" s="1"/>
  <c r="P626" i="15"/>
  <c r="T626" i="15" s="1"/>
  <c r="P627" i="15"/>
  <c r="T627" i="15" s="1"/>
  <c r="P628" i="15"/>
  <c r="S628" i="15" s="1"/>
  <c r="P629" i="15"/>
  <c r="S629" i="15" s="1"/>
  <c r="P631" i="15"/>
  <c r="T631" i="15" s="1"/>
  <c r="P632" i="15"/>
  <c r="T632" i="15" s="1"/>
  <c r="P633" i="15"/>
  <c r="S633" i="15" s="1"/>
  <c r="P634" i="15"/>
  <c r="S634" i="15" s="1"/>
  <c r="P635" i="15"/>
  <c r="S635" i="15" s="1"/>
  <c r="P636" i="15"/>
  <c r="S636" i="15" s="1"/>
  <c r="P638" i="15"/>
  <c r="T638" i="15" s="1"/>
  <c r="P639" i="15"/>
  <c r="S639" i="15" s="1"/>
  <c r="P640" i="15"/>
  <c r="T640" i="15" s="1"/>
  <c r="P641" i="15"/>
  <c r="S641" i="15" s="1"/>
  <c r="P642" i="15"/>
  <c r="S642" i="15" s="1"/>
  <c r="P643" i="15"/>
  <c r="S643" i="15" s="1"/>
  <c r="P644" i="15"/>
  <c r="S644" i="15" s="1"/>
  <c r="P646" i="15"/>
  <c r="S646" i="15" s="1"/>
  <c r="P647" i="15"/>
  <c r="S647" i="15" s="1"/>
  <c r="P648" i="15"/>
  <c r="S648" i="15" s="1"/>
  <c r="P649" i="15"/>
  <c r="S649" i="15" s="1"/>
  <c r="P650" i="15"/>
  <c r="T650" i="15" s="1"/>
  <c r="P651" i="15"/>
  <c r="T651" i="15" s="1"/>
  <c r="P652" i="15"/>
  <c r="S652" i="15" s="1"/>
  <c r="P653" i="15"/>
  <c r="S653" i="15" s="1"/>
  <c r="P654" i="15"/>
  <c r="S654" i="15" s="1"/>
  <c r="P655" i="15"/>
  <c r="T655" i="15" s="1"/>
  <c r="P656" i="15"/>
  <c r="T656" i="15" s="1"/>
  <c r="P657" i="15"/>
  <c r="S657" i="15" s="1"/>
  <c r="P658" i="15"/>
  <c r="S658" i="15" s="1"/>
  <c r="P660" i="15"/>
  <c r="S660" i="15" s="1"/>
  <c r="P661" i="15"/>
  <c r="S661" i="15" s="1"/>
  <c r="P662" i="15"/>
  <c r="S662" i="15" s="1"/>
  <c r="P663" i="15"/>
  <c r="T663" i="15" s="1"/>
  <c r="P664" i="15"/>
  <c r="S664" i="15" s="1"/>
  <c r="P665" i="15"/>
  <c r="S665" i="15" s="1"/>
  <c r="P666" i="15"/>
  <c r="S666" i="15" s="1"/>
  <c r="P667" i="15"/>
  <c r="S667" i="15" s="1"/>
  <c r="P668" i="15"/>
  <c r="T668" i="15" s="1"/>
  <c r="P669" i="15"/>
  <c r="S669" i="15" s="1"/>
  <c r="P670" i="15"/>
  <c r="S670" i="15" s="1"/>
  <c r="P671" i="15"/>
  <c r="S671" i="15" s="1"/>
  <c r="P672" i="15"/>
  <c r="S672" i="15" s="1"/>
  <c r="P673" i="15"/>
  <c r="T673" i="15" s="1"/>
  <c r="P674" i="15"/>
  <c r="S674" i="15" s="1"/>
  <c r="P675" i="15"/>
  <c r="S675" i="15" s="1"/>
  <c r="P676" i="15"/>
  <c r="S676" i="15" s="1"/>
  <c r="P677" i="15"/>
  <c r="S677" i="15" s="1"/>
  <c r="P678" i="15"/>
  <c r="T678" i="15" s="1"/>
  <c r="P679" i="15"/>
  <c r="S679" i="15" s="1"/>
  <c r="P680" i="15"/>
  <c r="S680" i="15" s="1"/>
  <c r="P681" i="15"/>
  <c r="S681" i="15" s="1"/>
  <c r="P682" i="15"/>
  <c r="S682" i="15" s="1"/>
  <c r="P683" i="15"/>
  <c r="T683" i="15" s="1"/>
  <c r="P684" i="15"/>
  <c r="S684" i="15" s="1"/>
  <c r="P685" i="15"/>
  <c r="S685" i="15" s="1"/>
  <c r="P686" i="15"/>
  <c r="S686" i="15" s="1"/>
  <c r="P687" i="15"/>
  <c r="S687" i="15" s="1"/>
  <c r="P689" i="15"/>
  <c r="T689" i="15" s="1"/>
  <c r="P690" i="15"/>
  <c r="T690" i="15" s="1"/>
  <c r="P691" i="15"/>
  <c r="S691" i="15" s="1"/>
  <c r="P692" i="15"/>
  <c r="S692" i="15" s="1"/>
  <c r="P693" i="15"/>
  <c r="S693" i="15" s="1"/>
  <c r="P695" i="15"/>
  <c r="T695" i="15" s="1"/>
  <c r="P696" i="15"/>
  <c r="T696" i="15" s="1"/>
  <c r="P697" i="15"/>
  <c r="T697" i="15" s="1"/>
  <c r="P698" i="15"/>
  <c r="S698" i="15" s="1"/>
  <c r="P699" i="15"/>
  <c r="S699" i="15" s="1"/>
  <c r="P700" i="15"/>
  <c r="T700" i="15" s="1"/>
  <c r="P701" i="15"/>
  <c r="T701" i="15" s="1"/>
  <c r="P702" i="15"/>
  <c r="T702" i="15" s="1"/>
  <c r="P703" i="15"/>
  <c r="S703" i="15" s="1"/>
  <c r="P704" i="15"/>
  <c r="S704" i="15" s="1"/>
  <c r="P705" i="15"/>
  <c r="S705" i="15" s="1"/>
  <c r="P706" i="15"/>
  <c r="S706" i="15" s="1"/>
  <c r="P707" i="15"/>
  <c r="S707" i="15" s="1"/>
  <c r="P708" i="15"/>
  <c r="T708" i="15" s="1"/>
  <c r="P709" i="15"/>
  <c r="T709" i="15" s="1"/>
  <c r="P710" i="15"/>
  <c r="T710" i="15" s="1"/>
  <c r="P711" i="15"/>
  <c r="S711" i="15" s="1"/>
  <c r="P712" i="15"/>
  <c r="T712" i="15" s="1"/>
  <c r="P713" i="15"/>
  <c r="T713" i="15" s="1"/>
  <c r="P714" i="15"/>
  <c r="T714" i="15" s="1"/>
  <c r="P715" i="15"/>
  <c r="S715" i="15" s="1"/>
  <c r="P716" i="15"/>
  <c r="S716" i="15" s="1"/>
  <c r="P717" i="15"/>
  <c r="S717" i="15" s="1"/>
  <c r="P718" i="15"/>
  <c r="T718" i="15" s="1"/>
  <c r="P719" i="15"/>
  <c r="T719" i="15" s="1"/>
  <c r="P720" i="15"/>
  <c r="S720" i="15" s="1"/>
  <c r="P721" i="15"/>
  <c r="S721" i="15" s="1"/>
  <c r="P722" i="15"/>
  <c r="S722" i="15" s="1"/>
  <c r="P723" i="15"/>
  <c r="S723" i="15" s="1"/>
  <c r="P724" i="15"/>
  <c r="T724" i="15" s="1"/>
  <c r="P725" i="15"/>
  <c r="T725" i="15" s="1"/>
  <c r="P726" i="15"/>
  <c r="T726" i="15" s="1"/>
  <c r="P727" i="15"/>
  <c r="S727" i="15" s="1"/>
  <c r="P728" i="15"/>
  <c r="S728" i="15" s="1"/>
  <c r="P729" i="15"/>
  <c r="T729" i="15" s="1"/>
  <c r="P730" i="15"/>
  <c r="T730" i="15" s="1"/>
  <c r="P731" i="15"/>
  <c r="S731" i="15" s="1"/>
  <c r="P732" i="15"/>
  <c r="S732" i="15" s="1"/>
  <c r="P733" i="15"/>
  <c r="S733" i="15" s="1"/>
  <c r="P734" i="15"/>
  <c r="T734" i="15" s="1"/>
  <c r="P735" i="15"/>
  <c r="S735" i="15" s="1"/>
  <c r="P736" i="15"/>
  <c r="S736" i="15" s="1"/>
  <c r="P737" i="15"/>
  <c r="S737" i="15" s="1"/>
  <c r="P738" i="15"/>
  <c r="S738" i="15" s="1"/>
  <c r="P739" i="15"/>
  <c r="T739" i="15" s="1"/>
  <c r="P740" i="15"/>
  <c r="T740" i="15" s="1"/>
  <c r="P741" i="15"/>
  <c r="T741" i="15" s="1"/>
  <c r="P742" i="15"/>
  <c r="S742" i="15" s="1"/>
  <c r="P743" i="15"/>
  <c r="S743" i="15" s="1"/>
  <c r="P745" i="15"/>
  <c r="T745" i="15" s="1"/>
  <c r="P746" i="15"/>
  <c r="S746" i="15" s="1"/>
  <c r="P747" i="15"/>
  <c r="S747" i="15" s="1"/>
  <c r="P749" i="15"/>
  <c r="T749" i="15" s="1"/>
  <c r="P750" i="15"/>
  <c r="S750" i="15" s="1"/>
  <c r="P751" i="15"/>
  <c r="S751" i="15" s="1"/>
  <c r="P752" i="15"/>
  <c r="S752" i="15" s="1"/>
  <c r="P753" i="15"/>
  <c r="T753" i="15" s="1"/>
  <c r="P755" i="15"/>
  <c r="S755" i="15" s="1"/>
  <c r="P756" i="15"/>
  <c r="S756" i="15" s="1"/>
  <c r="P757" i="15"/>
  <c r="T757" i="15" s="1"/>
  <c r="P759" i="15"/>
  <c r="T759" i="15" s="1"/>
  <c r="P760" i="15"/>
  <c r="S760" i="15" s="1"/>
  <c r="P761" i="15"/>
  <c r="S761" i="15" s="1"/>
  <c r="P762" i="15"/>
  <c r="S762" i="15" s="1"/>
  <c r="P763" i="15"/>
  <c r="T763" i="15" s="1"/>
  <c r="P764" i="15"/>
  <c r="T764" i="15" s="1"/>
  <c r="P765" i="15"/>
  <c r="T765" i="15" s="1"/>
  <c r="P766" i="15"/>
  <c r="S766" i="15" s="1"/>
  <c r="P767" i="15"/>
  <c r="S767" i="15" s="1"/>
  <c r="P768" i="15"/>
  <c r="S768" i="15" s="1"/>
  <c r="P769" i="15"/>
  <c r="S769" i="15" s="1"/>
  <c r="P771" i="15"/>
  <c r="T771" i="15" s="1"/>
  <c r="P772" i="15"/>
  <c r="S772" i="15" s="1"/>
  <c r="P773" i="15"/>
  <c r="S773" i="15" s="1"/>
  <c r="P774" i="15"/>
  <c r="S774" i="15" s="1"/>
  <c r="P775" i="15"/>
  <c r="S775" i="15" s="1"/>
  <c r="P776" i="15"/>
  <c r="T776" i="15" s="1"/>
  <c r="P777" i="15"/>
  <c r="T777" i="15" s="1"/>
  <c r="P778" i="15"/>
  <c r="T778" i="15" s="1"/>
  <c r="P779" i="15"/>
  <c r="S779" i="15" s="1"/>
  <c r="P780" i="15"/>
  <c r="S780" i="15" s="1"/>
  <c r="P781" i="15"/>
  <c r="S781" i="15" s="1"/>
  <c r="P782" i="15"/>
  <c r="T782" i="15" s="1"/>
  <c r="P783" i="15"/>
  <c r="T783" i="15" s="1"/>
  <c r="P784" i="15"/>
  <c r="T784" i="15" s="1"/>
  <c r="P785" i="15"/>
  <c r="T785" i="15" s="1"/>
  <c r="P786" i="15"/>
  <c r="S786" i="15" s="1"/>
  <c r="P787" i="15"/>
  <c r="S787" i="15" s="1"/>
  <c r="P788" i="15"/>
  <c r="S788" i="15" s="1"/>
  <c r="P789" i="15"/>
  <c r="T789" i="15" s="1"/>
  <c r="P790" i="15"/>
  <c r="S790" i="15" s="1"/>
  <c r="P791" i="15"/>
  <c r="S791" i="15" s="1"/>
  <c r="P792" i="15"/>
  <c r="S792" i="15" s="1"/>
  <c r="P793" i="15"/>
  <c r="S793" i="15" s="1"/>
  <c r="P794" i="15"/>
  <c r="S794" i="15" s="1"/>
  <c r="P795" i="15"/>
  <c r="T795" i="15" s="1"/>
  <c r="P796" i="15"/>
  <c r="T796" i="15" s="1"/>
  <c r="P797" i="15"/>
  <c r="S797" i="15" s="1"/>
  <c r="P798" i="15"/>
  <c r="S798" i="15" s="1"/>
  <c r="P799" i="15"/>
  <c r="T799" i="15" s="1"/>
  <c r="P801" i="15"/>
  <c r="T801" i="15" s="1"/>
  <c r="P802" i="15"/>
  <c r="T802" i="15" s="1"/>
  <c r="P803" i="15"/>
  <c r="S803" i="15" s="1"/>
  <c r="P804" i="15"/>
  <c r="S804" i="15" s="1"/>
  <c r="P805" i="15"/>
  <c r="S805" i="15" s="1"/>
  <c r="P806" i="15"/>
  <c r="S806" i="15" s="1"/>
  <c r="P807" i="15"/>
  <c r="T807" i="15" s="1"/>
  <c r="P808" i="15"/>
  <c r="T808" i="15" s="1"/>
  <c r="P809" i="15"/>
  <c r="S809" i="15" s="1"/>
  <c r="P810" i="15"/>
  <c r="S810" i="15" s="1"/>
  <c r="P811" i="15"/>
  <c r="S811" i="15" s="1"/>
  <c r="P812" i="15"/>
  <c r="S812" i="15" s="1"/>
  <c r="P813" i="15"/>
  <c r="T813" i="15" s="1"/>
  <c r="P814" i="15"/>
  <c r="T814" i="15" s="1"/>
  <c r="P815" i="15"/>
  <c r="S815" i="15" s="1"/>
  <c r="P816" i="15"/>
  <c r="S816" i="15" s="1"/>
  <c r="P817" i="15"/>
  <c r="S817" i="15" s="1"/>
  <c r="P819" i="15"/>
  <c r="T819" i="15" s="1"/>
  <c r="P820" i="15"/>
  <c r="T820" i="15" s="1"/>
  <c r="P821" i="15"/>
  <c r="S821" i="15" s="1"/>
  <c r="P822" i="15"/>
  <c r="S822" i="15" s="1"/>
  <c r="P823" i="15"/>
  <c r="T823" i="15" s="1"/>
  <c r="P824" i="15"/>
  <c r="T824" i="15" s="1"/>
  <c r="P825" i="15"/>
  <c r="T825" i="15" s="1"/>
  <c r="P826" i="15"/>
  <c r="S826" i="15" s="1"/>
  <c r="P827" i="15"/>
  <c r="S827" i="15" s="1"/>
  <c r="P828" i="15"/>
  <c r="S828" i="15" s="1"/>
  <c r="P830" i="15"/>
  <c r="T830" i="15" s="1"/>
  <c r="P831" i="15"/>
  <c r="T831" i="15" s="1"/>
  <c r="P832" i="15"/>
  <c r="T832" i="15" s="1"/>
  <c r="P833" i="15"/>
  <c r="S833" i="15" s="1"/>
  <c r="P834" i="15"/>
  <c r="S834" i="15" s="1"/>
  <c r="P835" i="15"/>
  <c r="S835" i="15" s="1"/>
  <c r="P837" i="15"/>
  <c r="T837" i="15" s="1"/>
  <c r="P838" i="15"/>
  <c r="S838" i="15" s="1"/>
  <c r="P839" i="15"/>
  <c r="S839" i="15" s="1"/>
  <c r="P841" i="15"/>
  <c r="T841" i="15" s="1"/>
  <c r="P842" i="15"/>
  <c r="T842" i="15" s="1"/>
  <c r="P843" i="15"/>
  <c r="S843" i="15" s="1"/>
  <c r="P845" i="15"/>
  <c r="T845" i="15" s="1"/>
  <c r="P846" i="15"/>
  <c r="T846" i="15" s="1"/>
  <c r="P847" i="15"/>
  <c r="S847" i="15" s="1"/>
  <c r="P849" i="15"/>
  <c r="T849" i="15" s="1"/>
  <c r="P850" i="15"/>
  <c r="P851" i="15"/>
  <c r="T851" i="15" s="1"/>
  <c r="P852" i="15"/>
  <c r="P853" i="15"/>
  <c r="S853" i="15" s="1"/>
  <c r="P854" i="15"/>
  <c r="S854" i="15" s="1"/>
  <c r="P855" i="15"/>
  <c r="S855" i="15" s="1"/>
  <c r="P856" i="15"/>
  <c r="S856" i="15" s="1"/>
  <c r="P857" i="15"/>
  <c r="S857" i="15" s="1"/>
  <c r="P858" i="15"/>
  <c r="S858" i="15" s="1"/>
  <c r="P859" i="15"/>
  <c r="S859" i="15" s="1"/>
  <c r="P860" i="15"/>
  <c r="S860" i="15" s="1"/>
  <c r="P861" i="15"/>
  <c r="S861" i="15" s="1"/>
  <c r="P862" i="15"/>
  <c r="T862" i="15" s="1"/>
  <c r="P863" i="15"/>
  <c r="T863" i="15" s="1"/>
  <c r="P864" i="15"/>
  <c r="S864" i="15" s="1"/>
  <c r="P865" i="15"/>
  <c r="S865" i="15" s="1"/>
  <c r="P866" i="15"/>
  <c r="S866" i="15" s="1"/>
  <c r="P868" i="15"/>
  <c r="S868" i="15" s="1"/>
  <c r="P869" i="15"/>
  <c r="S869" i="15" s="1"/>
  <c r="P870" i="15"/>
  <c r="S870" i="15" s="1"/>
  <c r="P871" i="15"/>
  <c r="T871" i="15" s="1"/>
  <c r="P872" i="15"/>
  <c r="T872" i="15" s="1"/>
  <c r="P873" i="15"/>
  <c r="S873" i="15" s="1"/>
  <c r="P874" i="15"/>
  <c r="S874" i="15" s="1"/>
  <c r="P875" i="15"/>
  <c r="S875" i="15" s="1"/>
  <c r="P876" i="15"/>
  <c r="T876" i="15" s="1"/>
  <c r="P877" i="15"/>
  <c r="T877" i="15" s="1"/>
  <c r="P878" i="15"/>
  <c r="T878" i="15" s="1"/>
  <c r="P879" i="15"/>
  <c r="S879" i="15" s="1"/>
  <c r="P880" i="15"/>
  <c r="S880" i="15" s="1"/>
  <c r="P881" i="15"/>
  <c r="S881" i="15" s="1"/>
  <c r="P882" i="15"/>
  <c r="S882" i="15" s="1"/>
  <c r="P883" i="15"/>
  <c r="S883" i="15" s="1"/>
  <c r="P884" i="15"/>
  <c r="S884" i="15" s="1"/>
  <c r="P886" i="15"/>
  <c r="S886" i="15" s="1"/>
  <c r="P887" i="15"/>
  <c r="S887" i="15" s="1"/>
  <c r="P888" i="15"/>
  <c r="S888" i="15" s="1"/>
  <c r="P889" i="15"/>
  <c r="T889" i="15" s="1"/>
  <c r="P890" i="15"/>
  <c r="S890" i="15" s="1"/>
  <c r="P891" i="15"/>
  <c r="S891" i="15" s="1"/>
  <c r="P893" i="15"/>
  <c r="T893" i="15" s="1"/>
  <c r="P894" i="15"/>
  <c r="S894" i="15" s="1"/>
  <c r="P895" i="15"/>
  <c r="S895" i="15" s="1"/>
  <c r="P896" i="15"/>
  <c r="T896" i="15" s="1"/>
  <c r="P897" i="15"/>
  <c r="T897" i="15" s="1"/>
  <c r="P898" i="15"/>
  <c r="T898" i="15" s="1"/>
  <c r="P899" i="15"/>
  <c r="S899" i="15" s="1"/>
  <c r="P900" i="15"/>
  <c r="T900" i="15" s="1"/>
  <c r="P901" i="15"/>
  <c r="T901" i="15" s="1"/>
  <c r="P902" i="15"/>
  <c r="T902" i="15" s="1"/>
  <c r="P903" i="15"/>
  <c r="S903" i="15" s="1"/>
  <c r="P904" i="15"/>
  <c r="S904" i="15" s="1"/>
  <c r="P905" i="15"/>
  <c r="S905" i="15" s="1"/>
  <c r="P906" i="15"/>
  <c r="S906" i="15" s="1"/>
  <c r="P908" i="15"/>
  <c r="T908" i="15" s="1"/>
  <c r="P909" i="15"/>
  <c r="T909" i="15" s="1"/>
  <c r="P910" i="15"/>
  <c r="S910" i="15" s="1"/>
  <c r="P911" i="15"/>
  <c r="S911" i="15" s="1"/>
  <c r="P913" i="15"/>
  <c r="T913" i="15" s="1"/>
  <c r="P914" i="15"/>
  <c r="T914" i="15" s="1"/>
  <c r="P915" i="15"/>
  <c r="S915" i="15" s="1"/>
  <c r="P916" i="15"/>
  <c r="S916" i="15" s="1"/>
  <c r="P917" i="15"/>
  <c r="T917" i="15" s="1"/>
  <c r="P918" i="15"/>
  <c r="T918" i="15" s="1"/>
  <c r="P919" i="15"/>
  <c r="T919" i="15" s="1"/>
  <c r="P920" i="15"/>
  <c r="S920" i="15" s="1"/>
  <c r="P922" i="15"/>
  <c r="T922" i="15" s="1"/>
  <c r="P923" i="15"/>
  <c r="T923" i="15" s="1"/>
  <c r="P924" i="15"/>
  <c r="S924" i="15" s="1"/>
  <c r="P925" i="15"/>
  <c r="S925" i="15" s="1"/>
  <c r="P926" i="15"/>
  <c r="T926" i="15" s="1"/>
  <c r="P927" i="15"/>
  <c r="T927" i="15" s="1"/>
  <c r="P928" i="15"/>
  <c r="T928" i="15" s="1"/>
  <c r="P929" i="15"/>
  <c r="S929" i="15" s="1"/>
  <c r="P930" i="15"/>
  <c r="S930" i="15" s="1"/>
  <c r="P932" i="15"/>
  <c r="T932" i="15" s="1"/>
  <c r="P933" i="15"/>
  <c r="T933" i="15" s="1"/>
  <c r="P934" i="15"/>
  <c r="S934" i="15" s="1"/>
  <c r="P935" i="15"/>
  <c r="S935" i="15" s="1"/>
  <c r="P936" i="15"/>
  <c r="T936" i="15" s="1"/>
  <c r="P937" i="15"/>
  <c r="T937" i="15" s="1"/>
  <c r="P938" i="15"/>
  <c r="T938" i="15" s="1"/>
  <c r="P939" i="15"/>
  <c r="S939" i="15" s="1"/>
  <c r="P940" i="15"/>
  <c r="S940" i="15" s="1"/>
  <c r="P941" i="15"/>
  <c r="S941" i="15" s="1"/>
  <c r="P942" i="15"/>
  <c r="S942" i="15" s="1"/>
  <c r="P944" i="15"/>
  <c r="S944" i="15" s="1"/>
  <c r="P945" i="15"/>
  <c r="S945" i="15" s="1"/>
  <c r="P946" i="15"/>
  <c r="S946" i="15" s="1"/>
  <c r="P947" i="15"/>
  <c r="S947" i="15" s="1"/>
  <c r="P948" i="15"/>
  <c r="S948" i="15" s="1"/>
  <c r="P949" i="15"/>
  <c r="T949" i="15" s="1"/>
  <c r="P950" i="15"/>
  <c r="T950" i="15" s="1"/>
  <c r="P951" i="15"/>
  <c r="T951" i="15" s="1"/>
  <c r="P952" i="15"/>
  <c r="S952" i="15" s="1"/>
  <c r="P953" i="15"/>
  <c r="S953" i="15" s="1"/>
  <c r="P954" i="15"/>
  <c r="S954" i="15" s="1"/>
  <c r="P955" i="15"/>
  <c r="S955" i="15" s="1"/>
  <c r="P957" i="15"/>
  <c r="T957" i="15" s="1"/>
  <c r="P958" i="15"/>
  <c r="S958" i="15" s="1"/>
  <c r="P959" i="15"/>
  <c r="S959" i="15" s="1"/>
  <c r="P960" i="15"/>
  <c r="T960" i="15" s="1"/>
  <c r="P961" i="15"/>
  <c r="T961" i="15" s="1"/>
  <c r="P962" i="15"/>
  <c r="S962" i="15" s="1"/>
  <c r="P963" i="15"/>
  <c r="S963" i="15" s="1"/>
  <c r="P964" i="15"/>
  <c r="S964" i="15" s="1"/>
  <c r="P966" i="15"/>
  <c r="S966" i="15" s="1"/>
  <c r="P967" i="15"/>
  <c r="S967" i="15" s="1"/>
  <c r="P968" i="15"/>
  <c r="T968" i="15" s="1"/>
  <c r="P969" i="15"/>
  <c r="T969" i="15" s="1"/>
  <c r="P970" i="15"/>
  <c r="T970" i="15" s="1"/>
  <c r="P971" i="15"/>
  <c r="S971" i="15" s="1"/>
  <c r="P972" i="15"/>
  <c r="S972" i="15" s="1"/>
  <c r="P973" i="15"/>
  <c r="S973" i="15" s="1"/>
  <c r="P974" i="15"/>
  <c r="S974" i="15" s="1"/>
  <c r="P975" i="15"/>
  <c r="T975" i="15" s="1"/>
  <c r="P976" i="15"/>
  <c r="T976" i="15" s="1"/>
  <c r="P977" i="15"/>
  <c r="T977" i="15" s="1"/>
  <c r="P978" i="15"/>
  <c r="S978" i="15" s="1"/>
  <c r="P979" i="15"/>
  <c r="S979" i="15" s="1"/>
  <c r="P981" i="15"/>
  <c r="T981" i="15" s="1"/>
  <c r="P982" i="15"/>
  <c r="T982" i="15" s="1"/>
  <c r="P983" i="15"/>
  <c r="P984" i="15"/>
  <c r="S984" i="15" s="1"/>
  <c r="P985" i="15"/>
  <c r="S985" i="15" s="1"/>
  <c r="P987" i="15"/>
  <c r="S987" i="15" s="1"/>
  <c r="P989" i="15"/>
  <c r="S989" i="15" s="1"/>
  <c r="P990" i="15"/>
  <c r="S990" i="15" s="1"/>
  <c r="P991" i="15"/>
  <c r="S991" i="15" s="1"/>
  <c r="P992" i="15"/>
  <c r="T992" i="15" s="1"/>
  <c r="P993" i="15"/>
  <c r="T993" i="15" s="1"/>
  <c r="P994" i="15"/>
  <c r="S994" i="15" s="1"/>
  <c r="P995" i="15"/>
  <c r="S995" i="15" s="1"/>
  <c r="P996" i="15"/>
  <c r="T996" i="15" s="1"/>
  <c r="P997" i="15"/>
  <c r="S997" i="15" s="1"/>
  <c r="P998" i="15"/>
  <c r="S998" i="15" s="1"/>
  <c r="P999" i="15"/>
  <c r="T999" i="15" s="1"/>
  <c r="P1000" i="15"/>
  <c r="T1000" i="15" s="1"/>
  <c r="P1001" i="15"/>
  <c r="S1001" i="15" s="1"/>
  <c r="P1002" i="15"/>
  <c r="S1002" i="15" s="1"/>
  <c r="P1003" i="15"/>
  <c r="S1003" i="15" s="1"/>
  <c r="P1004" i="15"/>
  <c r="T1004" i="15" s="1"/>
  <c r="P1005" i="15"/>
  <c r="T1005" i="15" s="1"/>
  <c r="P1006" i="15"/>
  <c r="T1006" i="15" s="1"/>
  <c r="P1007" i="15"/>
  <c r="T1007" i="15" s="1"/>
  <c r="P1008" i="15"/>
  <c r="S1008" i="15" s="1"/>
  <c r="P1009" i="15"/>
  <c r="S1009" i="15" s="1"/>
  <c r="P1010" i="15"/>
  <c r="S1010" i="15" s="1"/>
  <c r="P1011" i="15"/>
  <c r="T1011" i="15" s="1"/>
  <c r="P1012" i="15"/>
  <c r="T1012" i="15" s="1"/>
  <c r="P1013" i="15"/>
  <c r="S1013" i="15" s="1"/>
  <c r="P1015" i="15"/>
  <c r="S1015" i="15" s="1"/>
  <c r="P1016" i="15"/>
  <c r="S1016" i="15" s="1"/>
  <c r="P1017" i="15"/>
  <c r="S1017" i="15" s="1"/>
  <c r="P1019" i="15"/>
  <c r="P1020" i="15"/>
  <c r="S1020" i="15" s="1"/>
  <c r="P1021" i="15"/>
  <c r="S1021" i="15" s="1"/>
  <c r="P1022" i="15"/>
  <c r="T1022" i="15" s="1"/>
  <c r="P1023" i="15"/>
  <c r="T1023" i="15" s="1"/>
  <c r="P1024" i="15"/>
  <c r="S1024" i="15" s="1"/>
  <c r="P1025" i="15"/>
  <c r="S1025" i="15" s="1"/>
  <c r="P1026" i="15"/>
  <c r="T1026" i="15" s="1"/>
  <c r="P1027" i="15"/>
  <c r="T1027" i="15" s="1"/>
  <c r="P1028" i="15"/>
  <c r="T1028" i="15" s="1"/>
  <c r="P1029" i="15"/>
  <c r="S1029" i="15" s="1"/>
  <c r="P1030" i="15"/>
  <c r="S1030" i="15" s="1"/>
  <c r="P1031" i="15"/>
  <c r="S1031" i="15" s="1"/>
  <c r="P1032" i="15"/>
  <c r="S1032" i="15" s="1"/>
  <c r="P1033" i="15"/>
  <c r="S1033" i="15" s="1"/>
  <c r="P1034" i="15"/>
  <c r="T1034" i="15" s="1"/>
  <c r="P1035" i="15"/>
  <c r="T1035" i="15" s="1"/>
  <c r="P1036" i="15"/>
  <c r="S1036" i="15" s="1"/>
  <c r="P1037" i="15"/>
  <c r="S1037" i="15" s="1"/>
  <c r="P1039" i="15"/>
  <c r="T1039" i="15" s="1"/>
  <c r="P1040" i="15"/>
  <c r="S1040" i="15" s="1"/>
  <c r="P1041" i="15"/>
  <c r="S1041" i="15" s="1"/>
  <c r="P1042" i="15"/>
  <c r="T1042" i="15" s="1"/>
  <c r="P1043" i="15"/>
  <c r="T1043" i="15" s="1"/>
  <c r="P1044" i="15"/>
  <c r="T1044" i="15" s="1"/>
  <c r="P1045" i="15"/>
  <c r="S1045" i="15" s="1"/>
  <c r="P1046" i="15"/>
  <c r="S1046" i="15" s="1"/>
  <c r="P1048" i="15"/>
  <c r="S1048" i="15" s="1"/>
  <c r="P1049" i="15"/>
  <c r="S1049" i="15" s="1"/>
  <c r="P1050" i="15"/>
  <c r="S1050" i="15" s="1"/>
  <c r="P1051" i="15"/>
  <c r="T1051" i="15" s="1"/>
  <c r="P1053" i="15"/>
  <c r="S1053" i="15" s="1"/>
  <c r="P1054" i="15"/>
  <c r="S1054" i="15" s="1"/>
  <c r="P1055" i="15"/>
  <c r="S1055" i="15" s="1"/>
  <c r="P1056" i="15"/>
  <c r="S1056" i="15" s="1"/>
  <c r="P1057" i="15"/>
  <c r="S1057" i="15" s="1"/>
  <c r="P1058" i="15"/>
  <c r="S1058" i="15" s="1"/>
  <c r="P1060" i="15"/>
  <c r="S1060" i="15" s="1"/>
  <c r="P1061" i="15"/>
  <c r="S1061" i="15" s="1"/>
  <c r="P1063" i="15"/>
  <c r="T1063" i="15" s="1"/>
  <c r="P1064" i="15"/>
  <c r="T1064" i="15" s="1"/>
  <c r="P1065" i="15"/>
  <c r="S1065" i="15" s="1"/>
  <c r="P1066" i="15"/>
  <c r="S1066" i="15" s="1"/>
  <c r="P1068" i="15"/>
  <c r="T1068" i="15" s="1"/>
  <c r="P1069" i="15"/>
  <c r="T1069" i="15" s="1"/>
  <c r="P1070" i="15"/>
  <c r="S1070" i="15" s="1"/>
  <c r="P1071" i="15"/>
  <c r="S1071" i="15" s="1"/>
  <c r="P1072" i="15"/>
  <c r="S1072" i="15" s="1"/>
  <c r="P1349" i="15"/>
  <c r="T1349" i="15" s="1"/>
  <c r="P1350" i="15"/>
  <c r="T1350" i="15" s="1"/>
  <c r="P1351" i="15"/>
  <c r="S1351" i="15" s="1"/>
  <c r="P1352" i="15"/>
  <c r="S1352" i="15" s="1"/>
  <c r="P1505" i="15"/>
  <c r="S1505" i="15" s="1"/>
  <c r="P1592" i="15"/>
  <c r="S1592" i="15" s="1"/>
  <c r="P1687" i="15"/>
  <c r="S1687" i="15" s="1"/>
  <c r="P1688" i="15"/>
  <c r="S1688" i="15" s="1"/>
  <c r="P1919" i="15"/>
  <c r="T1919" i="15" s="1"/>
  <c r="P1974" i="15"/>
  <c r="S1974" i="15" s="1"/>
  <c r="P2121" i="15"/>
  <c r="T2121" i="15" s="1"/>
  <c r="P2122" i="15"/>
  <c r="S2122" i="15" s="1"/>
  <c r="P2123" i="15"/>
  <c r="S2123" i="15" s="1"/>
  <c r="P54" i="15"/>
  <c r="S54" i="15" s="1"/>
  <c r="P55" i="15"/>
  <c r="T55" i="15" s="1"/>
  <c r="P56" i="15"/>
  <c r="T56" i="15" s="1"/>
  <c r="P57" i="15"/>
  <c r="T57" i="15" s="1"/>
  <c r="P53" i="15"/>
  <c r="S53" i="15" s="1"/>
  <c r="P49" i="15"/>
  <c r="S49" i="15" s="1"/>
  <c r="P51" i="15"/>
  <c r="S51" i="15" s="1"/>
  <c r="P52" i="15"/>
  <c r="S52" i="15" s="1"/>
  <c r="P44" i="15"/>
  <c r="S44" i="15" s="1"/>
  <c r="P46" i="15"/>
  <c r="T46" i="15" s="1"/>
  <c r="P47" i="15"/>
  <c r="S47" i="15" s="1"/>
  <c r="P48" i="15"/>
  <c r="S48" i="15" s="1"/>
  <c r="P39" i="15"/>
  <c r="S39" i="15" s="1"/>
  <c r="P41" i="15"/>
  <c r="T41" i="15" s="1"/>
  <c r="P42" i="15"/>
  <c r="S42" i="15" s="1"/>
  <c r="P43" i="15"/>
  <c r="S43" i="15" s="1"/>
  <c r="P34" i="15"/>
  <c r="S34" i="15" s="1"/>
  <c r="P35" i="15"/>
  <c r="T35" i="15" s="1"/>
  <c r="P36" i="15"/>
  <c r="T36" i="15" s="1"/>
  <c r="P37" i="15"/>
  <c r="T37" i="15" s="1"/>
  <c r="P38" i="15"/>
  <c r="S38" i="15" s="1"/>
  <c r="P25" i="15"/>
  <c r="S25" i="15" s="1"/>
  <c r="P18" i="15"/>
  <c r="S18" i="15" s="1"/>
  <c r="P13" i="15"/>
  <c r="T13" i="15" s="1"/>
  <c r="P14" i="15"/>
  <c r="T14" i="15" s="1"/>
  <c r="P15" i="15"/>
  <c r="T15" i="15" s="1"/>
  <c r="P8" i="15"/>
  <c r="S8" i="15" s="1"/>
  <c r="P3" i="15"/>
  <c r="T3" i="15" s="1"/>
  <c r="P4" i="15"/>
  <c r="T4" i="15" s="1"/>
  <c r="P30" i="15"/>
  <c r="S30" i="15" s="1"/>
  <c r="P32" i="15"/>
  <c r="T32" i="15" s="1"/>
  <c r="P33" i="15"/>
  <c r="S33" i="15" s="1"/>
  <c r="P20" i="15"/>
  <c r="T20" i="15" s="1"/>
  <c r="P21" i="15"/>
  <c r="S21" i="15" s="1"/>
  <c r="P22" i="15"/>
  <c r="S22" i="15" s="1"/>
  <c r="P23" i="15"/>
  <c r="S23" i="15" s="1"/>
  <c r="P24" i="15"/>
  <c r="S24" i="15" s="1"/>
  <c r="P27" i="15"/>
  <c r="S27" i="15" s="1"/>
  <c r="P28" i="15"/>
  <c r="S28" i="15" s="1"/>
  <c r="P29" i="15"/>
  <c r="S29" i="15" s="1"/>
  <c r="P16" i="15"/>
  <c r="S16" i="15" s="1"/>
  <c r="P17" i="15"/>
  <c r="S17" i="15" s="1"/>
  <c r="P9" i="15"/>
  <c r="S9" i="15" s="1"/>
  <c r="P10" i="15"/>
  <c r="S10" i="15" s="1"/>
  <c r="P11" i="15"/>
  <c r="P5" i="15"/>
  <c r="P6" i="15"/>
  <c r="S6" i="15" s="1"/>
  <c r="T4" i="14"/>
  <c r="T5" i="14"/>
  <c r="T6" i="14"/>
  <c r="T7" i="14"/>
  <c r="T8" i="14"/>
  <c r="U8" i="14" s="1"/>
  <c r="T9" i="14"/>
  <c r="T10" i="14"/>
  <c r="T11" i="14"/>
  <c r="T12" i="14"/>
  <c r="T13" i="14"/>
  <c r="T14" i="14"/>
  <c r="T15" i="14"/>
  <c r="T16" i="14"/>
  <c r="T17" i="14"/>
  <c r="T18" i="14"/>
  <c r="T19" i="14"/>
  <c r="T20" i="14"/>
  <c r="T21" i="14"/>
  <c r="T22" i="14"/>
  <c r="T23" i="14"/>
  <c r="T24" i="14"/>
  <c r="T25" i="14"/>
  <c r="T26" i="14"/>
  <c r="T27" i="14"/>
  <c r="T28" i="14"/>
  <c r="T29" i="14"/>
  <c r="T30" i="14"/>
  <c r="T31" i="14"/>
  <c r="T32" i="14"/>
  <c r="T33" i="14"/>
  <c r="T34" i="14"/>
  <c r="T35" i="14"/>
  <c r="T36" i="14"/>
  <c r="T38" i="14"/>
  <c r="T39" i="14"/>
  <c r="T40" i="14"/>
  <c r="T41" i="14"/>
  <c r="T42" i="14"/>
  <c r="T43" i="14"/>
  <c r="T44" i="14"/>
  <c r="T45" i="14"/>
  <c r="T46" i="14"/>
  <c r="T47" i="14"/>
  <c r="T48" i="14"/>
  <c r="T49" i="14"/>
  <c r="T50" i="14"/>
  <c r="T51" i="14"/>
  <c r="T52" i="14"/>
  <c r="T53" i="14"/>
  <c r="T54" i="14"/>
  <c r="T55" i="14"/>
  <c r="T56" i="14"/>
  <c r="T57" i="14"/>
  <c r="T58" i="14"/>
  <c r="T59" i="14"/>
  <c r="T60" i="14"/>
  <c r="T61" i="14"/>
  <c r="T62" i="14"/>
  <c r="T63" i="14"/>
  <c r="T65" i="14"/>
  <c r="T66" i="14"/>
  <c r="T67" i="14"/>
  <c r="T68" i="14"/>
  <c r="T70" i="14"/>
  <c r="T71" i="14"/>
  <c r="T72" i="14"/>
  <c r="T73" i="14"/>
  <c r="T74" i="14"/>
  <c r="T75" i="14"/>
  <c r="T76" i="14"/>
  <c r="T77" i="14"/>
  <c r="T78" i="14"/>
  <c r="T79" i="14"/>
  <c r="T80" i="14"/>
  <c r="T81" i="14"/>
  <c r="T82" i="14"/>
  <c r="T83" i="14"/>
  <c r="T84" i="14"/>
  <c r="T85" i="14"/>
  <c r="T86" i="14"/>
  <c r="T87" i="14"/>
  <c r="T88" i="14"/>
  <c r="T89" i="14"/>
  <c r="T90" i="14"/>
  <c r="T91" i="14"/>
  <c r="T92" i="14"/>
  <c r="T94" i="14"/>
  <c r="T95" i="14"/>
  <c r="T96" i="14"/>
  <c r="T97" i="14"/>
  <c r="T98" i="14"/>
  <c r="T100" i="14"/>
  <c r="T101" i="14"/>
  <c r="T102" i="14"/>
  <c r="T103" i="14"/>
  <c r="T104" i="14"/>
  <c r="T105" i="14"/>
  <c r="T106" i="14"/>
  <c r="T107" i="14"/>
  <c r="T108" i="14"/>
  <c r="T109" i="14"/>
  <c r="T110" i="14"/>
  <c r="T111" i="14"/>
  <c r="T112" i="14"/>
  <c r="T113" i="14"/>
  <c r="T114" i="14"/>
  <c r="T115" i="14"/>
  <c r="T116" i="14"/>
  <c r="T117" i="14"/>
  <c r="T118" i="14"/>
  <c r="T119" i="14"/>
  <c r="N117" i="14"/>
  <c r="N81" i="14"/>
  <c r="N55" i="14"/>
  <c r="N6" i="14"/>
  <c r="N7" i="14"/>
  <c r="N8" i="14"/>
  <c r="W8" i="14" s="1"/>
  <c r="N9" i="14"/>
  <c r="N10" i="14"/>
  <c r="N11" i="14"/>
  <c r="N12" i="14"/>
  <c r="W12" i="14" s="1"/>
  <c r="N13" i="14"/>
  <c r="W13" i="14" s="1"/>
  <c r="N14" i="14"/>
  <c r="U14" i="14" s="1"/>
  <c r="N15" i="14"/>
  <c r="U15" i="14" s="1"/>
  <c r="N16" i="14"/>
  <c r="N17" i="14"/>
  <c r="N18" i="14"/>
  <c r="N19" i="14"/>
  <c r="N20" i="14"/>
  <c r="U20" i="14" s="1"/>
  <c r="W20" i="14" s="1"/>
  <c r="N21" i="14"/>
  <c r="W21" i="14" s="1"/>
  <c r="N22" i="14"/>
  <c r="W22" i="14" s="1"/>
  <c r="N23" i="14"/>
  <c r="U23" i="14" s="1"/>
  <c r="N24" i="14"/>
  <c r="N25" i="14"/>
  <c r="N26" i="14"/>
  <c r="U26" i="14" s="1"/>
  <c r="W26" i="14" s="1"/>
  <c r="N27" i="14"/>
  <c r="N28" i="14"/>
  <c r="U28" i="14" s="1"/>
  <c r="N29" i="14"/>
  <c r="W29" i="14" s="1"/>
  <c r="N30" i="14"/>
  <c r="W30" i="14" s="1"/>
  <c r="N31" i="14"/>
  <c r="N32" i="14"/>
  <c r="W32" i="14" s="1"/>
  <c r="N33" i="14"/>
  <c r="N34" i="14"/>
  <c r="N35" i="14"/>
  <c r="N36" i="14"/>
  <c r="N37" i="14"/>
  <c r="N38" i="14"/>
  <c r="U38" i="14" s="1"/>
  <c r="N39" i="14"/>
  <c r="N40" i="14"/>
  <c r="W40" i="14" s="1"/>
  <c r="N41" i="14"/>
  <c r="N42" i="14"/>
  <c r="N43" i="14"/>
  <c r="N44" i="14"/>
  <c r="N45" i="14"/>
  <c r="U45" i="14" s="1"/>
  <c r="N46" i="14"/>
  <c r="N47" i="14"/>
  <c r="N48" i="14"/>
  <c r="W48" i="14" s="1"/>
  <c r="N49" i="14"/>
  <c r="N50" i="14"/>
  <c r="N51" i="14"/>
  <c r="N52" i="14"/>
  <c r="N53" i="14"/>
  <c r="U53" i="14" s="1"/>
  <c r="N54" i="14"/>
  <c r="U54" i="14" s="1"/>
  <c r="N56" i="14"/>
  <c r="N57" i="14"/>
  <c r="U57" i="14" s="1"/>
  <c r="W57" i="14" s="1"/>
  <c r="N58" i="14"/>
  <c r="N59" i="14"/>
  <c r="W59" i="14" s="1"/>
  <c r="N60" i="14"/>
  <c r="U60" i="14" s="1"/>
  <c r="N61" i="14"/>
  <c r="U61" i="14" s="1"/>
  <c r="N62" i="14"/>
  <c r="U62" i="14" s="1"/>
  <c r="N63" i="14"/>
  <c r="U63" i="14" s="1"/>
  <c r="N64" i="14"/>
  <c r="N65" i="14"/>
  <c r="N66" i="14"/>
  <c r="N67" i="14"/>
  <c r="N68" i="14"/>
  <c r="N69" i="14"/>
  <c r="N70" i="14"/>
  <c r="N71" i="14"/>
  <c r="N72" i="14"/>
  <c r="U72" i="14" s="1"/>
  <c r="N73" i="14"/>
  <c r="N74" i="14"/>
  <c r="W74" i="14" s="1"/>
  <c r="N75" i="14"/>
  <c r="N76" i="14"/>
  <c r="N77" i="14"/>
  <c r="N78" i="14"/>
  <c r="N79" i="14"/>
  <c r="N80" i="14"/>
  <c r="W80" i="14" s="1"/>
  <c r="N82" i="14"/>
  <c r="N83" i="14"/>
  <c r="N84" i="14"/>
  <c r="N85" i="14"/>
  <c r="N86" i="14"/>
  <c r="N87" i="14"/>
  <c r="N88" i="14"/>
  <c r="N89" i="14"/>
  <c r="N90" i="14"/>
  <c r="N91" i="14"/>
  <c r="N92" i="14"/>
  <c r="N93" i="14"/>
  <c r="N94" i="14"/>
  <c r="N95" i="14"/>
  <c r="N96" i="14"/>
  <c r="N97" i="14"/>
  <c r="U97" i="14" s="1"/>
  <c r="W97" i="14" s="1"/>
  <c r="N98" i="14"/>
  <c r="N99" i="14"/>
  <c r="N100" i="14"/>
  <c r="N101" i="14"/>
  <c r="N102" i="14"/>
  <c r="N103" i="14"/>
  <c r="N104" i="14"/>
  <c r="N105" i="14"/>
  <c r="N106" i="14"/>
  <c r="N107" i="14"/>
  <c r="N108" i="14"/>
  <c r="N109" i="14"/>
  <c r="N110" i="14"/>
  <c r="N111" i="14"/>
  <c r="N112" i="14"/>
  <c r="N113" i="14"/>
  <c r="N114" i="14"/>
  <c r="U114" i="14" s="1"/>
  <c r="N115" i="14"/>
  <c r="N116" i="14"/>
  <c r="N118" i="14"/>
  <c r="N119" i="14"/>
  <c r="N3" i="14"/>
  <c r="U3" i="14" s="1"/>
  <c r="N4" i="14"/>
  <c r="U4" i="14" s="1"/>
  <c r="P6" i="14"/>
  <c r="Q6" i="14" s="1"/>
  <c r="P10" i="14"/>
  <c r="Q10" i="14" s="1"/>
  <c r="P15" i="14"/>
  <c r="Q15" i="14" s="1"/>
  <c r="P18" i="14"/>
  <c r="Q18" i="14" s="1"/>
  <c r="P21" i="14"/>
  <c r="Q21" i="14" s="1"/>
  <c r="P27" i="14"/>
  <c r="Q27" i="14" s="1"/>
  <c r="P32" i="14"/>
  <c r="Q32" i="14" s="1"/>
  <c r="P37" i="14"/>
  <c r="Q37" i="14" s="1"/>
  <c r="P43" i="14"/>
  <c r="Q43" i="14" s="1"/>
  <c r="P47" i="14"/>
  <c r="Q47" i="14" s="1"/>
  <c r="P52" i="14"/>
  <c r="Q52" i="14" s="1"/>
  <c r="P58" i="14"/>
  <c r="Q58" i="14" s="1"/>
  <c r="P64" i="14"/>
  <c r="Q64" i="14" s="1"/>
  <c r="P72" i="14"/>
  <c r="Q72" i="14" s="1"/>
  <c r="P77" i="14"/>
  <c r="Q77" i="14" s="1"/>
  <c r="P81" i="14"/>
  <c r="Q81" i="14" s="1"/>
  <c r="P86" i="14"/>
  <c r="Q86" i="14" s="1"/>
  <c r="P93" i="14"/>
  <c r="Q93" i="14" s="1"/>
  <c r="P99" i="14"/>
  <c r="Q99" i="14" s="1"/>
  <c r="P104" i="14"/>
  <c r="Q104" i="14" s="1"/>
  <c r="P108" i="14"/>
  <c r="Q108" i="14" s="1"/>
  <c r="P114" i="14"/>
  <c r="Q114" i="14" s="1"/>
  <c r="N5" i="14"/>
  <c r="U5" i="14" s="1"/>
  <c r="P2" i="14"/>
  <c r="Q2" i="14" s="1"/>
  <c r="V62" i="8"/>
  <c r="V65" i="8"/>
  <c r="V64" i="8"/>
  <c r="V63" i="8"/>
  <c r="V55" i="8"/>
  <c r="V56" i="8"/>
  <c r="V57" i="8"/>
  <c r="V58" i="8"/>
  <c r="V59" i="8"/>
  <c r="V60" i="8"/>
  <c r="V54" i="8"/>
  <c r="V12" i="8"/>
  <c r="V25" i="7"/>
  <c r="V46" i="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2" i="12"/>
  <c r="V37" i="8"/>
  <c r="O49" i="8"/>
  <c r="P49" i="8" s="1"/>
  <c r="X68" i="11"/>
  <c r="S67" i="11"/>
  <c r="S46" i="11"/>
  <c r="T46" i="11" s="1"/>
  <c r="V46" i="11" s="1"/>
  <c r="X51" i="11"/>
  <c r="X56" i="11"/>
  <c r="X33" i="11"/>
  <c r="X41" i="11"/>
  <c r="X46" i="11"/>
  <c r="S20" i="11"/>
  <c r="T20" i="11" s="1"/>
  <c r="V20" i="11" s="1"/>
  <c r="Y20" i="11"/>
  <c r="Z20" i="11" s="1"/>
  <c r="AA14" i="11"/>
  <c r="X27" i="11"/>
  <c r="S27" i="11" s="1"/>
  <c r="X20" i="11"/>
  <c r="X14" i="11"/>
  <c r="AA68" i="11"/>
  <c r="AA56" i="11"/>
  <c r="AA51" i="11"/>
  <c r="AA46" i="11"/>
  <c r="AA41" i="11"/>
  <c r="AA33" i="11"/>
  <c r="AA27" i="11"/>
  <c r="AA20" i="11"/>
  <c r="AA7" i="11"/>
  <c r="M48" i="11"/>
  <c r="T48" i="11" s="1"/>
  <c r="V48" i="11" s="1"/>
  <c r="M73" i="11"/>
  <c r="T73" i="11" s="1"/>
  <c r="V73" i="11" s="1"/>
  <c r="M72" i="11"/>
  <c r="T72" i="11" s="1"/>
  <c r="V72" i="11"/>
  <c r="M71" i="11"/>
  <c r="T71" i="11" s="1"/>
  <c r="V71" i="11" s="1"/>
  <c r="M70" i="11"/>
  <c r="T70" i="11" s="1"/>
  <c r="M69" i="11"/>
  <c r="T69" i="11" s="1"/>
  <c r="V69" i="11" s="1"/>
  <c r="M68" i="11"/>
  <c r="M67" i="11"/>
  <c r="M66" i="11"/>
  <c r="T66" i="11" s="1"/>
  <c r="V66" i="11"/>
  <c r="M65" i="11"/>
  <c r="T65" i="11" s="1"/>
  <c r="V65" i="11" s="1"/>
  <c r="M64" i="11"/>
  <c r="T64" i="11" s="1"/>
  <c r="V64" i="11" s="1"/>
  <c r="M63" i="11"/>
  <c r="T63" i="11" s="1"/>
  <c r="V63" i="11" s="1"/>
  <c r="M62" i="11"/>
  <c r="T62" i="11" s="1"/>
  <c r="V62" i="11" s="1"/>
  <c r="M61" i="11"/>
  <c r="T61" i="11" s="1"/>
  <c r="V61" i="11"/>
  <c r="M60" i="11"/>
  <c r="T60" i="11" s="1"/>
  <c r="V60" i="11" s="1"/>
  <c r="M59" i="11"/>
  <c r="T59" i="11" s="1"/>
  <c r="V59" i="11" s="1"/>
  <c r="M58" i="11"/>
  <c r="T58" i="11" s="1"/>
  <c r="V58" i="11"/>
  <c r="M57" i="11"/>
  <c r="T57" i="11" s="1"/>
  <c r="V57" i="11"/>
  <c r="M56" i="11"/>
  <c r="S56" i="11" s="1"/>
  <c r="M55" i="11"/>
  <c r="T55" i="11" s="1"/>
  <c r="M54" i="11"/>
  <c r="T54" i="11" s="1"/>
  <c r="V54" i="11" s="1"/>
  <c r="M53" i="11"/>
  <c r="T53" i="11" s="1"/>
  <c r="V53" i="11"/>
  <c r="M52" i="11"/>
  <c r="T52" i="11" s="1"/>
  <c r="V52" i="11"/>
  <c r="M51" i="11"/>
  <c r="S51" i="11" s="1"/>
  <c r="M50" i="11"/>
  <c r="T50" i="11" s="1"/>
  <c r="M49" i="11"/>
  <c r="T49" i="11" s="1"/>
  <c r="V49" i="11" s="1"/>
  <c r="M47" i="11"/>
  <c r="T47" i="11" s="1"/>
  <c r="M46" i="11"/>
  <c r="M45" i="11"/>
  <c r="T45" i="11" s="1"/>
  <c r="M44" i="11"/>
  <c r="T44" i="11" s="1"/>
  <c r="V44" i="11"/>
  <c r="M43" i="11"/>
  <c r="T43" i="11" s="1"/>
  <c r="V43" i="11"/>
  <c r="M42" i="11"/>
  <c r="T42" i="11" s="1"/>
  <c r="V42" i="11" s="1"/>
  <c r="M41" i="11"/>
  <c r="M40" i="11"/>
  <c r="T40" i="11" s="1"/>
  <c r="V40" i="11" s="1"/>
  <c r="M39" i="11"/>
  <c r="T39" i="11" s="1"/>
  <c r="V39" i="11"/>
  <c r="M38" i="11"/>
  <c r="T38" i="11" s="1"/>
  <c r="V38" i="11" s="1"/>
  <c r="M37" i="11"/>
  <c r="T37" i="11" s="1"/>
  <c r="M36" i="11"/>
  <c r="T36" i="11" s="1"/>
  <c r="V36" i="11" s="1"/>
  <c r="M35" i="11"/>
  <c r="T35" i="11" s="1"/>
  <c r="V35" i="11"/>
  <c r="M34" i="11"/>
  <c r="T34" i="11" s="1"/>
  <c r="M33" i="11"/>
  <c r="S33" i="11" s="1"/>
  <c r="T33" i="11" s="1"/>
  <c r="V33" i="11" s="1"/>
  <c r="M32" i="11"/>
  <c r="T32" i="11" s="1"/>
  <c r="V32" i="11"/>
  <c r="M31" i="11"/>
  <c r="T31" i="11" s="1"/>
  <c r="V31" i="11"/>
  <c r="M30" i="11"/>
  <c r="T30" i="11" s="1"/>
  <c r="V30" i="11" s="1"/>
  <c r="M29" i="11"/>
  <c r="T29" i="11" s="1"/>
  <c r="V29" i="11" s="1"/>
  <c r="M28" i="11"/>
  <c r="T28" i="11" s="1"/>
  <c r="U28" i="11" s="1"/>
  <c r="V28" i="11"/>
  <c r="M27" i="11"/>
  <c r="M26" i="11"/>
  <c r="S26" i="11" s="1"/>
  <c r="M25" i="11"/>
  <c r="T25" i="11" s="1"/>
  <c r="V25" i="11" s="1"/>
  <c r="M24" i="11"/>
  <c r="T24" i="11" s="1"/>
  <c r="V24" i="11" s="1"/>
  <c r="M23" i="11"/>
  <c r="T23" i="11" s="1"/>
  <c r="V23" i="11"/>
  <c r="M22" i="11"/>
  <c r="T22" i="11" s="1"/>
  <c r="V22" i="11" s="1"/>
  <c r="M21" i="11"/>
  <c r="T21" i="11" s="1"/>
  <c r="M20" i="11"/>
  <c r="M19" i="11"/>
  <c r="T19" i="11" s="1"/>
  <c r="V19" i="11" s="1"/>
  <c r="M18" i="11"/>
  <c r="T18" i="11" s="1"/>
  <c r="V18" i="11"/>
  <c r="M17" i="11"/>
  <c r="T17" i="11" s="1"/>
  <c r="V17" i="11" s="1"/>
  <c r="M16" i="11"/>
  <c r="T16" i="11" s="1"/>
  <c r="V16" i="11" s="1"/>
  <c r="M15" i="11"/>
  <c r="T15" i="11" s="1"/>
  <c r="V15" i="11" s="1"/>
  <c r="M14" i="11"/>
  <c r="S14" i="11" s="1"/>
  <c r="T14" i="11" s="1"/>
  <c r="M13" i="11"/>
  <c r="M12" i="11"/>
  <c r="T12" i="11" s="1"/>
  <c r="V12" i="11" s="1"/>
  <c r="M11" i="11"/>
  <c r="T11" i="11" s="1"/>
  <c r="V11" i="11" s="1"/>
  <c r="M10" i="11"/>
  <c r="T10" i="11" s="1"/>
  <c r="V10" i="11" s="1"/>
  <c r="M9" i="11"/>
  <c r="T9" i="11" s="1"/>
  <c r="V9" i="11"/>
  <c r="M8" i="11"/>
  <c r="T8" i="11" s="1"/>
  <c r="M7" i="11"/>
  <c r="S7" i="11" s="1"/>
  <c r="T7" i="11" s="1"/>
  <c r="Y7" i="11"/>
  <c r="M6" i="11"/>
  <c r="T6" i="11" s="1"/>
  <c r="V6" i="11" s="1"/>
  <c r="M5" i="11"/>
  <c r="T5" i="11" s="1"/>
  <c r="V5" i="11"/>
  <c r="M4" i="11"/>
  <c r="T4" i="11" s="1"/>
  <c r="V4" i="11"/>
  <c r="M3" i="11"/>
  <c r="T3" i="11" s="1"/>
  <c r="V3" i="11" s="1"/>
  <c r="M2" i="11"/>
  <c r="T2" i="11" s="1"/>
  <c r="V99" i="1"/>
  <c r="V69" i="1"/>
  <c r="V70" i="1"/>
  <c r="V71" i="1"/>
  <c r="V34" i="1"/>
  <c r="V68" i="1"/>
  <c r="U47" i="1"/>
  <c r="M71" i="1"/>
  <c r="T71" i="1" s="1"/>
  <c r="M70" i="1"/>
  <c r="T70" i="1" s="1"/>
  <c r="M69" i="1"/>
  <c r="T69" i="1" s="1"/>
  <c r="M68" i="1"/>
  <c r="T68" i="1" s="1"/>
  <c r="M67" i="1"/>
  <c r="T67" i="1" s="1"/>
  <c r="V67" i="1"/>
  <c r="M66" i="1"/>
  <c r="T66" i="1" s="1"/>
  <c r="V66" i="1" s="1"/>
  <c r="M65" i="1"/>
  <c r="T65" i="1" s="1"/>
  <c r="V65" i="1"/>
  <c r="M64" i="1"/>
  <c r="T64" i="1" s="1"/>
  <c r="V64" i="1" s="1"/>
  <c r="M63" i="1"/>
  <c r="T63" i="1" s="1"/>
  <c r="V63" i="1"/>
  <c r="V50" i="11"/>
  <c r="V47" i="11"/>
  <c r="U57" i="11"/>
  <c r="V45" i="11"/>
  <c r="V55" i="11"/>
  <c r="N66" i="7"/>
  <c r="N63" i="7"/>
  <c r="N56" i="7"/>
  <c r="N49" i="7"/>
  <c r="P49" i="7" s="1"/>
  <c r="N43" i="7"/>
  <c r="N38" i="7"/>
  <c r="N33" i="7"/>
  <c r="N26" i="7"/>
  <c r="N21" i="7"/>
  <c r="N9" i="7"/>
  <c r="P9" i="7" s="1"/>
  <c r="N44" i="8"/>
  <c r="N38" i="8"/>
  <c r="N30" i="8"/>
  <c r="N25" i="8"/>
  <c r="N19" i="8"/>
  <c r="N13" i="8"/>
  <c r="O2" i="8"/>
  <c r="O61" i="8"/>
  <c r="P61" i="8" s="1"/>
  <c r="O44" i="8"/>
  <c r="P44" i="8" s="1"/>
  <c r="O38" i="8"/>
  <c r="P38" i="8" s="1"/>
  <c r="O33" i="8"/>
  <c r="O30" i="8"/>
  <c r="O25" i="8"/>
  <c r="O19" i="8"/>
  <c r="P19" i="8" s="1"/>
  <c r="O13" i="8"/>
  <c r="O66" i="7"/>
  <c r="P66" i="7" s="1"/>
  <c r="O63" i="7"/>
  <c r="P63" i="7" s="1"/>
  <c r="O56" i="7"/>
  <c r="P56" i="7" s="1"/>
  <c r="O49" i="7"/>
  <c r="O43" i="7"/>
  <c r="O38" i="7"/>
  <c r="O33" i="7"/>
  <c r="P33" i="7" s="1"/>
  <c r="O26" i="7"/>
  <c r="P26" i="7" s="1"/>
  <c r="O21" i="7"/>
  <c r="P21" i="7" s="1"/>
  <c r="O16" i="7"/>
  <c r="P16" i="7" s="1"/>
  <c r="O9" i="7"/>
  <c r="P33" i="8"/>
  <c r="P30" i="8"/>
  <c r="P38" i="7"/>
  <c r="P43" i="7"/>
  <c r="P25" i="8"/>
  <c r="P13" i="8"/>
  <c r="P2" i="8"/>
  <c r="M3" i="8"/>
  <c r="M4" i="8"/>
  <c r="M5" i="8"/>
  <c r="M6" i="8"/>
  <c r="M7" i="8"/>
  <c r="M8" i="8"/>
  <c r="M9" i="8"/>
  <c r="M10" i="8"/>
  <c r="T10" i="8" s="1"/>
  <c r="V10" i="8" s="1"/>
  <c r="M11" i="8"/>
  <c r="T11" i="8" s="1"/>
  <c r="M12" i="8"/>
  <c r="T12" i="8" s="1"/>
  <c r="M13" i="8"/>
  <c r="M14" i="8"/>
  <c r="M15" i="8"/>
  <c r="M16" i="8"/>
  <c r="M17" i="8"/>
  <c r="M18" i="8"/>
  <c r="M19" i="8"/>
  <c r="M20" i="8"/>
  <c r="M21" i="8"/>
  <c r="M22" i="8"/>
  <c r="M23" i="8"/>
  <c r="M24" i="8"/>
  <c r="M25" i="8"/>
  <c r="M26" i="8"/>
  <c r="M27" i="8"/>
  <c r="M28" i="8"/>
  <c r="M29" i="8"/>
  <c r="M30" i="8"/>
  <c r="M31" i="8"/>
  <c r="M32" i="8"/>
  <c r="M33" i="8"/>
  <c r="M34" i="8"/>
  <c r="M35" i="8"/>
  <c r="M36" i="8"/>
  <c r="M37" i="8"/>
  <c r="T37" i="8" s="1"/>
  <c r="M38" i="8"/>
  <c r="M39" i="8"/>
  <c r="M40" i="8"/>
  <c r="M41" i="8"/>
  <c r="M42" i="8"/>
  <c r="M43" i="8"/>
  <c r="M44" i="8"/>
  <c r="M45" i="8"/>
  <c r="M46" i="8"/>
  <c r="M47" i="8"/>
  <c r="M48" i="8"/>
  <c r="M49" i="8"/>
  <c r="M50" i="8"/>
  <c r="M51" i="8"/>
  <c r="M52" i="8"/>
  <c r="M53" i="8"/>
  <c r="M54" i="8"/>
  <c r="T54" i="8" s="1"/>
  <c r="M55" i="8"/>
  <c r="T55" i="8" s="1"/>
  <c r="M56" i="8"/>
  <c r="T56" i="8" s="1"/>
  <c r="M57" i="8"/>
  <c r="T57" i="8" s="1"/>
  <c r="M58" i="8"/>
  <c r="T58" i="8" s="1"/>
  <c r="M59" i="8"/>
  <c r="T59" i="8" s="1"/>
  <c r="M60" i="8"/>
  <c r="T60" i="8" s="1"/>
  <c r="M61" i="8"/>
  <c r="M62" i="8"/>
  <c r="T62" i="8" s="1"/>
  <c r="M63" i="8"/>
  <c r="T63" i="8" s="1"/>
  <c r="M64" i="8"/>
  <c r="T64" i="8" s="1"/>
  <c r="M65" i="8"/>
  <c r="T65" i="8" s="1"/>
  <c r="M2" i="8"/>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T25" i="7" s="1"/>
  <c r="M24" i="7"/>
  <c r="M23" i="7"/>
  <c r="M22" i="7"/>
  <c r="M21" i="7"/>
  <c r="M20" i="7"/>
  <c r="T20" i="7" s="1"/>
  <c r="V20" i="7" s="1"/>
  <c r="M19" i="7"/>
  <c r="M18" i="7"/>
  <c r="M17" i="7"/>
  <c r="M16" i="7"/>
  <c r="M15" i="7"/>
  <c r="M14" i="7"/>
  <c r="M13" i="7"/>
  <c r="M12" i="7"/>
  <c r="M11" i="7"/>
  <c r="M10" i="7"/>
  <c r="M9" i="7"/>
  <c r="M3" i="7"/>
  <c r="M4" i="7"/>
  <c r="M5" i="7"/>
  <c r="M6" i="7"/>
  <c r="M7" i="7"/>
  <c r="M8" i="7"/>
  <c r="M2" i="7"/>
  <c r="M148" i="1"/>
  <c r="M147" i="1"/>
  <c r="T147" i="1" s="1"/>
  <c r="V147" i="1" s="1"/>
  <c r="M146" i="1"/>
  <c r="T146" i="1" s="1"/>
  <c r="V146" i="1"/>
  <c r="M145" i="1"/>
  <c r="T145" i="1" s="1"/>
  <c r="V145" i="1" s="1"/>
  <c r="M144" i="1"/>
  <c r="T144" i="1" s="1"/>
  <c r="V144" i="1"/>
  <c r="M143" i="1"/>
  <c r="T143" i="1" s="1"/>
  <c r="V143" i="1"/>
  <c r="M142" i="1"/>
  <c r="T142" i="1" s="1"/>
  <c r="V142" i="1" s="1"/>
  <c r="M141" i="1"/>
  <c r="T141" i="1" s="1"/>
  <c r="V141" i="1" s="1"/>
  <c r="M140" i="1"/>
  <c r="T140" i="1" s="1"/>
  <c r="V140" i="1"/>
  <c r="M139" i="1"/>
  <c r="T139" i="1" s="1"/>
  <c r="V139" i="1"/>
  <c r="M138" i="1"/>
  <c r="T138" i="1" s="1"/>
  <c r="U138" i="1" s="1"/>
  <c r="M137" i="1"/>
  <c r="V137" i="1"/>
  <c r="M136" i="1"/>
  <c r="T136" i="1" s="1"/>
  <c r="V136" i="1"/>
  <c r="M135" i="1"/>
  <c r="T135" i="1" s="1"/>
  <c r="V135" i="1"/>
  <c r="M134" i="1"/>
  <c r="T134" i="1" s="1"/>
  <c r="V134" i="1" s="1"/>
  <c r="M133" i="1"/>
  <c r="T133" i="1" s="1"/>
  <c r="V133" i="1" s="1"/>
  <c r="M132" i="1"/>
  <c r="T132" i="1" s="1"/>
  <c r="V132" i="1" s="1"/>
  <c r="M131" i="1"/>
  <c r="T131" i="1" s="1"/>
  <c r="V131" i="1"/>
  <c r="M130" i="1"/>
  <c r="T130" i="1" s="1"/>
  <c r="U130" i="1" s="1"/>
  <c r="V130" i="1"/>
  <c r="M122" i="1"/>
  <c r="T122" i="1" s="1"/>
  <c r="V122" i="1" s="1"/>
  <c r="M123" i="1"/>
  <c r="T123" i="1" s="1"/>
  <c r="V123" i="1"/>
  <c r="M124" i="1"/>
  <c r="T124" i="1" s="1"/>
  <c r="V124" i="1"/>
  <c r="M125" i="1"/>
  <c r="T125" i="1" s="1"/>
  <c r="V125" i="1"/>
  <c r="M126" i="1"/>
  <c r="T126" i="1" s="1"/>
  <c r="V126" i="1" s="1"/>
  <c r="M127" i="1"/>
  <c r="T127" i="1" s="1"/>
  <c r="V127" i="1" s="1"/>
  <c r="M128" i="1"/>
  <c r="T128" i="1" s="1"/>
  <c r="V128" i="1" s="1"/>
  <c r="M129" i="1"/>
  <c r="M121" i="1"/>
  <c r="T121" i="1" s="1"/>
  <c r="V121" i="1"/>
  <c r="M120" i="1"/>
  <c r="T120" i="1" s="1"/>
  <c r="V120" i="1"/>
  <c r="M116" i="1"/>
  <c r="T116" i="1" s="1"/>
  <c r="V116" i="1"/>
  <c r="M119" i="1"/>
  <c r="V119" i="1"/>
  <c r="M118" i="1"/>
  <c r="T118" i="1" s="1"/>
  <c r="V118" i="1"/>
  <c r="M117" i="1"/>
  <c r="T117" i="1" s="1"/>
  <c r="V117" i="1"/>
  <c r="M115" i="1"/>
  <c r="T115" i="1" s="1"/>
  <c r="V115" i="1"/>
  <c r="M114" i="1"/>
  <c r="T114" i="1" s="1"/>
  <c r="V114" i="1"/>
  <c r="M113" i="1"/>
  <c r="T113" i="1" s="1"/>
  <c r="U111" i="1" s="1"/>
  <c r="V113" i="1"/>
  <c r="M112" i="1"/>
  <c r="T112" i="1" s="1"/>
  <c r="V112" i="1"/>
  <c r="M111" i="1"/>
  <c r="T111" i="1" s="1"/>
  <c r="V111" i="1"/>
  <c r="M110" i="1"/>
  <c r="M109" i="1"/>
  <c r="T109" i="1" s="1"/>
  <c r="V109" i="1"/>
  <c r="M108" i="1"/>
  <c r="T108" i="1" s="1"/>
  <c r="V108" i="1" s="1"/>
  <c r="M107" i="1"/>
  <c r="T107" i="1" s="1"/>
  <c r="V107" i="1" s="1"/>
  <c r="M106" i="1"/>
  <c r="T106" i="1" s="1"/>
  <c r="V106" i="1"/>
  <c r="M105" i="1"/>
  <c r="T105" i="1" s="1"/>
  <c r="V105" i="1"/>
  <c r="M104" i="1"/>
  <c r="T104" i="1" s="1"/>
  <c r="V104" i="1" s="1"/>
  <c r="M103" i="1"/>
  <c r="T103" i="1" s="1"/>
  <c r="V103" i="1"/>
  <c r="M102" i="1"/>
  <c r="T102" i="1" s="1"/>
  <c r="V102" i="1" s="1"/>
  <c r="M101" i="1"/>
  <c r="T101" i="1" s="1"/>
  <c r="V101" i="1" s="1"/>
  <c r="W101" i="1" s="1"/>
  <c r="M100" i="1"/>
  <c r="M99" i="1"/>
  <c r="T99" i="1" s="1"/>
  <c r="M98" i="1"/>
  <c r="T98" i="1" s="1"/>
  <c r="V98" i="1"/>
  <c r="M97" i="1"/>
  <c r="T97" i="1" s="1"/>
  <c r="V97" i="1" s="1"/>
  <c r="M96" i="1"/>
  <c r="T96" i="1" s="1"/>
  <c r="V96" i="1" s="1"/>
  <c r="M95" i="1"/>
  <c r="T95" i="1" s="1"/>
  <c r="V95" i="1" s="1"/>
  <c r="M94" i="1"/>
  <c r="T94" i="1" s="1"/>
  <c r="V94" i="1"/>
  <c r="M93" i="1"/>
  <c r="T93" i="1" s="1"/>
  <c r="U92" i="1" s="1"/>
  <c r="M92" i="1"/>
  <c r="T92" i="1" s="1"/>
  <c r="V92" i="1"/>
  <c r="M82" i="1"/>
  <c r="T82" i="1" s="1"/>
  <c r="V82" i="1" s="1"/>
  <c r="M83" i="1"/>
  <c r="T83" i="1" s="1"/>
  <c r="V83" i="1"/>
  <c r="M84" i="1"/>
  <c r="T84" i="1" s="1"/>
  <c r="U82" i="1" s="1"/>
  <c r="V84" i="1"/>
  <c r="M85" i="1"/>
  <c r="T85" i="1" s="1"/>
  <c r="V85" i="1" s="1"/>
  <c r="M86" i="1"/>
  <c r="T86" i="1" s="1"/>
  <c r="V86" i="1" s="1"/>
  <c r="M87" i="1"/>
  <c r="T87" i="1" s="1"/>
  <c r="V87" i="1"/>
  <c r="M88" i="1"/>
  <c r="T88" i="1" s="1"/>
  <c r="V88" i="1"/>
  <c r="M89" i="1"/>
  <c r="T89" i="1" s="1"/>
  <c r="V89" i="1" s="1"/>
  <c r="M90" i="1"/>
  <c r="T90" i="1" s="1"/>
  <c r="V90" i="1" s="1"/>
  <c r="M91" i="1"/>
  <c r="M80" i="1"/>
  <c r="T80" i="1" s="1"/>
  <c r="V80" i="1"/>
  <c r="M79" i="1"/>
  <c r="T79" i="1" s="1"/>
  <c r="V79" i="1"/>
  <c r="M78" i="1"/>
  <c r="T78" i="1" s="1"/>
  <c r="V78" i="1" s="1"/>
  <c r="M77" i="1"/>
  <c r="T77" i="1" s="1"/>
  <c r="V77" i="1"/>
  <c r="M76" i="1"/>
  <c r="T76" i="1" s="1"/>
  <c r="V76" i="1"/>
  <c r="M75" i="1"/>
  <c r="T75" i="1" s="1"/>
  <c r="V75" i="1"/>
  <c r="M74" i="1"/>
  <c r="T74" i="1" s="1"/>
  <c r="U72" i="1" s="1"/>
  <c r="M73" i="1"/>
  <c r="T73" i="1" s="1"/>
  <c r="V73" i="1"/>
  <c r="M72" i="1"/>
  <c r="T72" i="1" s="1"/>
  <c r="V72" i="1"/>
  <c r="M48" i="1"/>
  <c r="T48" i="1" s="1"/>
  <c r="V48" i="1"/>
  <c r="M49" i="1"/>
  <c r="T49" i="1" s="1"/>
  <c r="V49" i="1" s="1"/>
  <c r="M50" i="1"/>
  <c r="T50" i="1" s="1"/>
  <c r="V50" i="1"/>
  <c r="M51" i="1"/>
  <c r="T51" i="1" s="1"/>
  <c r="V51" i="1"/>
  <c r="M52" i="1"/>
  <c r="T52" i="1" s="1"/>
  <c r="V52" i="1"/>
  <c r="M53" i="1"/>
  <c r="T53" i="1" s="1"/>
  <c r="V53" i="1" s="1"/>
  <c r="M54" i="1"/>
  <c r="T54" i="1" s="1"/>
  <c r="V54" i="1"/>
  <c r="M55" i="1"/>
  <c r="T55" i="1" s="1"/>
  <c r="V55" i="1"/>
  <c r="M56" i="1"/>
  <c r="T56" i="1" s="1"/>
  <c r="U55" i="1" s="1"/>
  <c r="V56" i="1"/>
  <c r="M57" i="1"/>
  <c r="T57" i="1" s="1"/>
  <c r="V57" i="1" s="1"/>
  <c r="M58" i="1"/>
  <c r="T58" i="1" s="1"/>
  <c r="V58" i="1"/>
  <c r="M59" i="1"/>
  <c r="T59" i="1" s="1"/>
  <c r="V59" i="1"/>
  <c r="M60" i="1"/>
  <c r="T60" i="1" s="1"/>
  <c r="V60" i="1"/>
  <c r="M61" i="1"/>
  <c r="T61" i="1" s="1"/>
  <c r="V61" i="1" s="1"/>
  <c r="M62" i="1"/>
  <c r="T62" i="1" s="1"/>
  <c r="V62" i="1"/>
  <c r="Q8" i="1"/>
  <c r="M18" i="1"/>
  <c r="T18" i="1" s="1"/>
  <c r="V18" i="1"/>
  <c r="M19" i="1"/>
  <c r="T19" i="1" s="1"/>
  <c r="U17" i="1" s="1"/>
  <c r="V19" i="1"/>
  <c r="M20" i="1"/>
  <c r="T20" i="1" s="1"/>
  <c r="V20" i="1" s="1"/>
  <c r="M21" i="1"/>
  <c r="T21" i="1" s="1"/>
  <c r="V21" i="1"/>
  <c r="M22" i="1"/>
  <c r="T22" i="1" s="1"/>
  <c r="V22" i="1"/>
  <c r="M23" i="1"/>
  <c r="T23" i="1" s="1"/>
  <c r="V23" i="1"/>
  <c r="M24" i="1"/>
  <c r="T24" i="1" s="1"/>
  <c r="V24" i="1"/>
  <c r="M25" i="1"/>
  <c r="T25" i="1" s="1"/>
  <c r="V25" i="1" s="1"/>
  <c r="M26" i="1"/>
  <c r="T26" i="1" s="1"/>
  <c r="V26" i="1"/>
  <c r="M27" i="1"/>
  <c r="T27" i="1" s="1"/>
  <c r="V27" i="1"/>
  <c r="M28" i="1"/>
  <c r="T28" i="1" s="1"/>
  <c r="V28" i="1"/>
  <c r="M29" i="1"/>
  <c r="T29" i="1" s="1"/>
  <c r="V29" i="1" s="1"/>
  <c r="M30" i="1"/>
  <c r="T30" i="1" s="1"/>
  <c r="V30" i="1"/>
  <c r="M31" i="1"/>
  <c r="T31" i="1" s="1"/>
  <c r="V31" i="1"/>
  <c r="M32" i="1"/>
  <c r="T32" i="1" s="1"/>
  <c r="V32" i="1"/>
  <c r="M33" i="1"/>
  <c r="T33" i="1" s="1"/>
  <c r="V33" i="1" s="1"/>
  <c r="M34" i="1"/>
  <c r="T34" i="1" s="1"/>
  <c r="M35" i="1"/>
  <c r="T35" i="1" s="1"/>
  <c r="V35" i="1"/>
  <c r="M36" i="1"/>
  <c r="T36" i="1" s="1"/>
  <c r="V36" i="1" s="1"/>
  <c r="M37" i="1"/>
  <c r="T37" i="1" s="1"/>
  <c r="V37" i="1" s="1"/>
  <c r="M38" i="1"/>
  <c r="T38" i="1" s="1"/>
  <c r="M39" i="1"/>
  <c r="T39" i="1" s="1"/>
  <c r="V39" i="1"/>
  <c r="M40" i="1"/>
  <c r="T40" i="1" s="1"/>
  <c r="V40" i="1"/>
  <c r="M41" i="1"/>
  <c r="T41" i="1" s="1"/>
  <c r="V41" i="1"/>
  <c r="M42" i="1"/>
  <c r="T42" i="1" s="1"/>
  <c r="V42" i="1"/>
  <c r="M43" i="1"/>
  <c r="T43" i="1" s="1"/>
  <c r="V43" i="1"/>
  <c r="M44" i="1"/>
  <c r="T44" i="1" s="1"/>
  <c r="V44" i="1"/>
  <c r="M45" i="1"/>
  <c r="T45" i="1" s="1"/>
  <c r="V45" i="1"/>
  <c r="M46" i="1"/>
  <c r="T46" i="1" s="1"/>
  <c r="M2" i="1"/>
  <c r="T2" i="1" s="1"/>
  <c r="V2" i="1" s="1"/>
  <c r="M3" i="1"/>
  <c r="T3" i="1" s="1"/>
  <c r="V3" i="1"/>
  <c r="M4" i="1"/>
  <c r="T4" i="1" s="1"/>
  <c r="V4" i="1" s="1"/>
  <c r="M5" i="1"/>
  <c r="T5" i="1" s="1"/>
  <c r="V5" i="1"/>
  <c r="M6" i="1"/>
  <c r="T6" i="1" s="1"/>
  <c r="V6" i="1"/>
  <c r="M7" i="1"/>
  <c r="T7" i="1" s="1"/>
  <c r="V7" i="1"/>
  <c r="M8" i="1"/>
  <c r="M9" i="1"/>
  <c r="T9" i="1" s="1"/>
  <c r="V9" i="1"/>
  <c r="M10" i="1"/>
  <c r="T10" i="1" s="1"/>
  <c r="V10" i="1" s="1"/>
  <c r="M11" i="1"/>
  <c r="T11" i="1" s="1"/>
  <c r="V11" i="1" s="1"/>
  <c r="M12" i="1"/>
  <c r="T12" i="1" s="1"/>
  <c r="M13" i="1"/>
  <c r="T13" i="1" s="1"/>
  <c r="V13" i="1"/>
  <c r="M14" i="1"/>
  <c r="T14" i="1" s="1"/>
  <c r="V14" i="1" s="1"/>
  <c r="M15" i="1"/>
  <c r="T15" i="1" s="1"/>
  <c r="V15" i="1" s="1"/>
  <c r="M16" i="1"/>
  <c r="T16" i="1" s="1"/>
  <c r="V16" i="1"/>
  <c r="M17" i="1"/>
  <c r="T17" i="1" s="1"/>
  <c r="V17" i="1"/>
  <c r="U27" i="1"/>
  <c r="U48" i="1"/>
  <c r="U120" i="1"/>
  <c r="V38" i="1"/>
  <c r="Z7" i="11"/>
  <c r="V7" i="11"/>
  <c r="V14" i="11"/>
  <c r="T1881" i="15"/>
  <c r="T1947" i="15"/>
  <c r="T2398" i="15"/>
  <c r="S2214" i="15"/>
  <c r="T2174" i="15"/>
  <c r="T2030" i="15"/>
  <c r="S1966" i="15"/>
  <c r="S1854" i="15"/>
  <c r="T1335" i="15"/>
  <c r="T45" i="15"/>
  <c r="S2413" i="15"/>
  <c r="S2405" i="15"/>
  <c r="T2397" i="15"/>
  <c r="S2381" i="15"/>
  <c r="S2365" i="15"/>
  <c r="S2357" i="15"/>
  <c r="T2349" i="15"/>
  <c r="T2341" i="15"/>
  <c r="T2325" i="15"/>
  <c r="S2317" i="15"/>
  <c r="S2309" i="15"/>
  <c r="T2285" i="15"/>
  <c r="T2277" i="15"/>
  <c r="S2269" i="15"/>
  <c r="S2253" i="15"/>
  <c r="T2245" i="15"/>
  <c r="S2237" i="15"/>
  <c r="T2229" i="15"/>
  <c r="S2221" i="15"/>
  <c r="T2213" i="15"/>
  <c r="T2205" i="15"/>
  <c r="S2189" i="15"/>
  <c r="S2181" i="15"/>
  <c r="T2173" i="15"/>
  <c r="S2165" i="15"/>
  <c r="S2157" i="15"/>
  <c r="S2149" i="15"/>
  <c r="S2133" i="15"/>
  <c r="T2125" i="15"/>
  <c r="T2101" i="15"/>
  <c r="T2093" i="15"/>
  <c r="S2085" i="15"/>
  <c r="T2083" i="15"/>
  <c r="S2037" i="15"/>
  <c r="T2029" i="15"/>
  <c r="S2013" i="15"/>
  <c r="S2005" i="15"/>
  <c r="S1997" i="15"/>
  <c r="T1989" i="15"/>
  <c r="T1981" i="15"/>
  <c r="S1973" i="15"/>
  <c r="T1965" i="15"/>
  <c r="S1933" i="15"/>
  <c r="T1925" i="15"/>
  <c r="S1917" i="15"/>
  <c r="T1909" i="15"/>
  <c r="T2310" i="15"/>
  <c r="S2270" i="15"/>
  <c r="S2222" i="15"/>
  <c r="T2190" i="15"/>
  <c r="S2150" i="15"/>
  <c r="S2102" i="15"/>
  <c r="S2006" i="15"/>
  <c r="T1982" i="15"/>
  <c r="S2412" i="15"/>
  <c r="T2404" i="15"/>
  <c r="T2388" i="15"/>
  <c r="T2380" i="15"/>
  <c r="S2356" i="15"/>
  <c r="T2348" i="15"/>
  <c r="T2340" i="15"/>
  <c r="S2316" i="15"/>
  <c r="S2308" i="15"/>
  <c r="S2300" i="15"/>
  <c r="T2292" i="15"/>
  <c r="T2284" i="15"/>
  <c r="S2276" i="15"/>
  <c r="T2268" i="15"/>
  <c r="S2260" i="15"/>
  <c r="T2252" i="15"/>
  <c r="S2244" i="15"/>
  <c r="T2236" i="15"/>
  <c r="T2228" i="15"/>
  <c r="S2220" i="15"/>
  <c r="T2212" i="15"/>
  <c r="S2204" i="15"/>
  <c r="T2196" i="15"/>
  <c r="S2188" i="15"/>
  <c r="T2180" i="15"/>
  <c r="S2156" i="15"/>
  <c r="S2140" i="15"/>
  <c r="S2132" i="15"/>
  <c r="T2124" i="15"/>
  <c r="T2116" i="15"/>
  <c r="T2100" i="15"/>
  <c r="S2084" i="15"/>
  <c r="S2076" i="15"/>
  <c r="S2068" i="15"/>
  <c r="T2060" i="15"/>
  <c r="S2052" i="15"/>
  <c r="S2020" i="15"/>
  <c r="T2012" i="15"/>
  <c r="T2004" i="15"/>
  <c r="S1996" i="15"/>
  <c r="T1988" i="15"/>
  <c r="S1980" i="15"/>
  <c r="S1972" i="15"/>
  <c r="T1964" i="15"/>
  <c r="S1940" i="15"/>
  <c r="T1932" i="15"/>
  <c r="S1900" i="15"/>
  <c r="S1884" i="15"/>
  <c r="S1876" i="15"/>
  <c r="S1860" i="15"/>
  <c r="T1852" i="15"/>
  <c r="S1844" i="15"/>
  <c r="T1836" i="15"/>
  <c r="T2342" i="15"/>
  <c r="T2302" i="15"/>
  <c r="T2262" i="15"/>
  <c r="S2230" i="15"/>
  <c r="S2158" i="15"/>
  <c r="S2086" i="15"/>
  <c r="S2054" i="15"/>
  <c r="S1998" i="15"/>
  <c r="T1942" i="15"/>
  <c r="S1878" i="15"/>
  <c r="T2419" i="15"/>
  <c r="T2403" i="15"/>
  <c r="S2395" i="15"/>
  <c r="T2379" i="15"/>
  <c r="S2371" i="15"/>
  <c r="T2355" i="15"/>
  <c r="T2347" i="15"/>
  <c r="S2331" i="15"/>
  <c r="S2323" i="15"/>
  <c r="S2315" i="15"/>
  <c r="S2307" i="15"/>
  <c r="S2299" i="15"/>
  <c r="T2291" i="15"/>
  <c r="S2275" i="15"/>
  <c r="T2267" i="15"/>
  <c r="S2259" i="15"/>
  <c r="S2382" i="15"/>
  <c r="S2318" i="15"/>
  <c r="S2254" i="15"/>
  <c r="S2134" i="15"/>
  <c r="T2078" i="15"/>
  <c r="S1846" i="15"/>
  <c r="T1259" i="15"/>
  <c r="S2418" i="15"/>
  <c r="T2402" i="15"/>
  <c r="T2394" i="15"/>
  <c r="S2386" i="15"/>
  <c r="S2362" i="15"/>
  <c r="T2354" i="15"/>
  <c r="S2346" i="15"/>
  <c r="S2330" i="15"/>
  <c r="S2322" i="15"/>
  <c r="T2314" i="15"/>
  <c r="S2306" i="15"/>
  <c r="S2298" i="15"/>
  <c r="T2274" i="15"/>
  <c r="T2266" i="15"/>
  <c r="T2258" i="15"/>
  <c r="S2242" i="15"/>
  <c r="T2234" i="15"/>
  <c r="T2218" i="15"/>
  <c r="S2210" i="15"/>
  <c r="S2202" i="15"/>
  <c r="S2170" i="15"/>
  <c r="S2162" i="15"/>
  <c r="T2154" i="15"/>
  <c r="S2146" i="15"/>
  <c r="S2138" i="15"/>
  <c r="S2114" i="15"/>
  <c r="T2106" i="15"/>
  <c r="S2098" i="15"/>
  <c r="S2082" i="15"/>
  <c r="T2374" i="15"/>
  <c r="S2350" i="15"/>
  <c r="T2326" i="15"/>
  <c r="T2278" i="15"/>
  <c r="T2246" i="15"/>
  <c r="T2206" i="15"/>
  <c r="S2014" i="15"/>
  <c r="T1958" i="15"/>
  <c r="S1934" i="15"/>
  <c r="T1926" i="15"/>
  <c r="T1910" i="15"/>
  <c r="S1830" i="15"/>
  <c r="S2417" i="15"/>
  <c r="T2409" i="15"/>
  <c r="T2393" i="15"/>
  <c r="S2377" i="15"/>
  <c r="S2361" i="15"/>
  <c r="S2329" i="15"/>
  <c r="S2321" i="15"/>
  <c r="S2305" i="15"/>
  <c r="S2289" i="15"/>
  <c r="S2281" i="15"/>
  <c r="T2273" i="15"/>
  <c r="T2257" i="15"/>
  <c r="S2209" i="15"/>
  <c r="S2201" i="15"/>
  <c r="T2185" i="15"/>
  <c r="S2177" i="15"/>
  <c r="T2169" i="15"/>
  <c r="T2161" i="15"/>
  <c r="S2137" i="15"/>
  <c r="S2113" i="15"/>
  <c r="T2105" i="15"/>
  <c r="S2097" i="15"/>
  <c r="T2089" i="15"/>
  <c r="S2081" i="15"/>
  <c r="T2065" i="15"/>
  <c r="T2049" i="15"/>
  <c r="S2041" i="15"/>
  <c r="S2025" i="15"/>
  <c r="T2017" i="15"/>
  <c r="S1985" i="15"/>
  <c r="S1969" i="15"/>
  <c r="T1961" i="15"/>
  <c r="S1945" i="15"/>
  <c r="T1937" i="15"/>
  <c r="S1929" i="15"/>
  <c r="S1921" i="15"/>
  <c r="S1905" i="15"/>
  <c r="S1897" i="15"/>
  <c r="T1865" i="15"/>
  <c r="T1857" i="15"/>
  <c r="T1849" i="15"/>
  <c r="S1833" i="15"/>
  <c r="S1825" i="15"/>
  <c r="T1817" i="15"/>
  <c r="T2424" i="15"/>
  <c r="T2416" i="15"/>
  <c r="T2408" i="15"/>
  <c r="S2400" i="15"/>
  <c r="T2392" i="15"/>
  <c r="S2376" i="15"/>
  <c r="S2368" i="15"/>
  <c r="T2360" i="15"/>
  <c r="T2336" i="15"/>
  <c r="T2320" i="15"/>
  <c r="S2304" i="15"/>
  <c r="S2288" i="15"/>
  <c r="S2280" i="15"/>
  <c r="T2256" i="15"/>
  <c r="T2224" i="15"/>
  <c r="S2216" i="15"/>
  <c r="S2208" i="15"/>
  <c r="S2192" i="15"/>
  <c r="T2184" i="15"/>
  <c r="S2176" i="15"/>
  <c r="T2168" i="15"/>
  <c r="T2160" i="15"/>
  <c r="S2152" i="15"/>
  <c r="T2136" i="15"/>
  <c r="T2120" i="15"/>
  <c r="T2112" i="15"/>
  <c r="T2104" i="15"/>
  <c r="S2096" i="15"/>
  <c r="T2088" i="15"/>
  <c r="T2072" i="15"/>
  <c r="T2064" i="15"/>
  <c r="S2056" i="15"/>
  <c r="T2048" i="15"/>
  <c r="S2040" i="15"/>
  <c r="T2024" i="15"/>
  <c r="T2016" i="15"/>
  <c r="S1984" i="15"/>
  <c r="S1976" i="15"/>
  <c r="S1968" i="15"/>
  <c r="S1960" i="15"/>
  <c r="T1952" i="15"/>
  <c r="S1944" i="15"/>
  <c r="T2147" i="15"/>
  <c r="S1904" i="15"/>
  <c r="S1888" i="15"/>
  <c r="S1880" i="15"/>
  <c r="S1872" i="15"/>
  <c r="T1864" i="15"/>
  <c r="S1856" i="15"/>
  <c r="T1848" i="15"/>
  <c r="S1840" i="15"/>
  <c r="T1816" i="15"/>
  <c r="S1792" i="15"/>
  <c r="T2366" i="15"/>
  <c r="S2238" i="15"/>
  <c r="S2182" i="15"/>
  <c r="T2142" i="15"/>
  <c r="T2094" i="15"/>
  <c r="S2046" i="15"/>
  <c r="T1990" i="15"/>
  <c r="T1870" i="15"/>
  <c r="S1838" i="15"/>
  <c r="T2415" i="15"/>
  <c r="S2399" i="15"/>
  <c r="S2383" i="15"/>
  <c r="S2375" i="15"/>
  <c r="T2367" i="15"/>
  <c r="T2359" i="15"/>
  <c r="S2343" i="15"/>
  <c r="T2335" i="15"/>
  <c r="T2311" i="15"/>
  <c r="T2303" i="15"/>
  <c r="T2295" i="15"/>
  <c r="T2279" i="15"/>
  <c r="S2263" i="15"/>
  <c r="S2255" i="15"/>
  <c r="T2247" i="15"/>
  <c r="T2239" i="15"/>
  <c r="S2231" i="15"/>
  <c r="S2215" i="15"/>
  <c r="S2207" i="15"/>
  <c r="T2191" i="15"/>
  <c r="S2183" i="15"/>
  <c r="T2175" i="15"/>
  <c r="T2167" i="15"/>
  <c r="S2151" i="15"/>
  <c r="T2143" i="15"/>
  <c r="T2111" i="15"/>
  <c r="S2103" i="15"/>
  <c r="T2095" i="15"/>
  <c r="S2087" i="15"/>
  <c r="T2071" i="15"/>
  <c r="S2063" i="15"/>
  <c r="S2055" i="15"/>
  <c r="T2031" i="15"/>
  <c r="T2023" i="15"/>
  <c r="S2015" i="15"/>
  <c r="S2007" i="15"/>
  <c r="S1999" i="15"/>
  <c r="T2066" i="15"/>
  <c r="T2058" i="15"/>
  <c r="S2050" i="15"/>
  <c r="T2042" i="15"/>
  <c r="S2034" i="15"/>
  <c r="S2026" i="15"/>
  <c r="T2018" i="15"/>
  <c r="T2002" i="15"/>
  <c r="S1994" i="15"/>
  <c r="T1986" i="15"/>
  <c r="S1946" i="15"/>
  <c r="S1938" i="15"/>
  <c r="T1930" i="15"/>
  <c r="S1922" i="15"/>
  <c r="S1914" i="15"/>
  <c r="S1898" i="15"/>
  <c r="T1890" i="15"/>
  <c r="T1882" i="15"/>
  <c r="S1866" i="15"/>
  <c r="T1858" i="15"/>
  <c r="S1850" i="15"/>
  <c r="T1834" i="15"/>
  <c r="S1826" i="15"/>
  <c r="T1818" i="15"/>
  <c r="S1802" i="15"/>
  <c r="T1794" i="15"/>
  <c r="S1786" i="15"/>
  <c r="T1778" i="15"/>
  <c r="S1762" i="15"/>
  <c r="S1746" i="15"/>
  <c r="T1738" i="15"/>
  <c r="S1730" i="15"/>
  <c r="T1722" i="15"/>
  <c r="T1714" i="15"/>
  <c r="S1706" i="15"/>
  <c r="S1698" i="15"/>
  <c r="S1690" i="15"/>
  <c r="T1674" i="15"/>
  <c r="S1658" i="15"/>
  <c r="T1650" i="15"/>
  <c r="S1642" i="15"/>
  <c r="S1618" i="15"/>
  <c r="T1610" i="15"/>
  <c r="T1602" i="15"/>
  <c r="T1594" i="15"/>
  <c r="T1578" i="15"/>
  <c r="S1570" i="15"/>
  <c r="S1546" i="15"/>
  <c r="S1538" i="15"/>
  <c r="T1530" i="15"/>
  <c r="S1522" i="15"/>
  <c r="S1514" i="15"/>
  <c r="T1498" i="15"/>
  <c r="S1466" i="15"/>
  <c r="T1458" i="15"/>
  <c r="S1442" i="15"/>
  <c r="T1426" i="15"/>
  <c r="T474" i="15"/>
  <c r="T986" i="15"/>
  <c r="S1418" i="15"/>
  <c r="S1410" i="15"/>
  <c r="T1402" i="15"/>
  <c r="S1378" i="15"/>
  <c r="S1370" i="15"/>
  <c r="T1362" i="15"/>
  <c r="T1354" i="15"/>
  <c r="S1346" i="15"/>
  <c r="T1330" i="15"/>
  <c r="S1290" i="15"/>
  <c r="T1282" i="15"/>
  <c r="S1274" i="15"/>
  <c r="T1266" i="15"/>
  <c r="S1258" i="15"/>
  <c r="S1242" i="15"/>
  <c r="T1234" i="15"/>
  <c r="T1226" i="15"/>
  <c r="S1218" i="15"/>
  <c r="S1210" i="15"/>
  <c r="S1189" i="15"/>
  <c r="S1181" i="15"/>
  <c r="T1296" i="15"/>
  <c r="T1165" i="15"/>
  <c r="S1157" i="15"/>
  <c r="T1520" i="15"/>
  <c r="S1133" i="15"/>
  <c r="T1125" i="15"/>
  <c r="S1093" i="15"/>
  <c r="S1077" i="15"/>
  <c r="T1090" i="15"/>
  <c r="T1201" i="15"/>
  <c r="T1421" i="15"/>
  <c r="S589" i="15"/>
  <c r="T205" i="15"/>
  <c r="T1185" i="15"/>
  <c r="T1801" i="15"/>
  <c r="S1793" i="15"/>
  <c r="T1785" i="15"/>
  <c r="T1769" i="15"/>
  <c r="T1761" i="15"/>
  <c r="S1753" i="15"/>
  <c r="S1745" i="15"/>
  <c r="T1737" i="15"/>
  <c r="S1729" i="15"/>
  <c r="T1721" i="15"/>
  <c r="T1713" i="15"/>
  <c r="S1705" i="15"/>
  <c r="T1689" i="15"/>
  <c r="S1665" i="15"/>
  <c r="T1657" i="15"/>
  <c r="S1649" i="15"/>
  <c r="T1617" i="15"/>
  <c r="T1609" i="15"/>
  <c r="T1601" i="15"/>
  <c r="S1585" i="15"/>
  <c r="S1577" i="15"/>
  <c r="S1569" i="15"/>
  <c r="S1545" i="15"/>
  <c r="S1529" i="15"/>
  <c r="T1513" i="15"/>
  <c r="T1497" i="15"/>
  <c r="T1473" i="15"/>
  <c r="S1449" i="15"/>
  <c r="S1441" i="15"/>
  <c r="S1433" i="15"/>
  <c r="S1425" i="15"/>
  <c r="S1417" i="15"/>
  <c r="T1409" i="15"/>
  <c r="T1401" i="15"/>
  <c r="S1385" i="15"/>
  <c r="S1361" i="15"/>
  <c r="S1345" i="15"/>
  <c r="T1329" i="15"/>
  <c r="S1321" i="15"/>
  <c r="T1313" i="15"/>
  <c r="S1289" i="15"/>
  <c r="S1273" i="15"/>
  <c r="T1265" i="15"/>
  <c r="T1257" i="15"/>
  <c r="T1249" i="15"/>
  <c r="T1225" i="15"/>
  <c r="S1217" i="15"/>
  <c r="T1209" i="15"/>
  <c r="S1205" i="15"/>
  <c r="T1196" i="15"/>
  <c r="S1188" i="15"/>
  <c r="T1180" i="15"/>
  <c r="S1172" i="15"/>
  <c r="S1148" i="15"/>
  <c r="S1140" i="15"/>
  <c r="T1132" i="15"/>
  <c r="T1124" i="15"/>
  <c r="S1108" i="15"/>
  <c r="S1092" i="15"/>
  <c r="S1076" i="15"/>
  <c r="S852" i="15"/>
  <c r="S492" i="15"/>
  <c r="S436" i="15"/>
  <c r="S1752" i="15"/>
  <c r="T1744" i="15"/>
  <c r="S1736" i="15"/>
  <c r="S1720" i="15"/>
  <c r="T1712" i="15"/>
  <c r="S1704" i="15"/>
  <c r="S1696" i="15"/>
  <c r="T1680" i="15"/>
  <c r="S1664" i="15"/>
  <c r="S1648" i="15"/>
  <c r="T1632" i="15"/>
  <c r="S1624" i="15"/>
  <c r="T1616" i="15"/>
  <c r="S1608" i="15"/>
  <c r="S1600" i="15"/>
  <c r="S1584" i="15"/>
  <c r="S1576" i="15"/>
  <c r="S1568" i="15"/>
  <c r="S1560" i="15"/>
  <c r="S1544" i="15"/>
  <c r="S1536" i="15"/>
  <c r="T1528" i="15"/>
  <c r="T1512" i="15"/>
  <c r="S1504" i="15"/>
  <c r="S1488" i="15"/>
  <c r="T1480" i="15"/>
  <c r="T1456" i="15"/>
  <c r="S1448" i="15"/>
  <c r="T818" i="15"/>
  <c r="S1424" i="15"/>
  <c r="S1400" i="15"/>
  <c r="S1392" i="15"/>
  <c r="S1384" i="15"/>
  <c r="S1376" i="15"/>
  <c r="S1360" i="15"/>
  <c r="S1344" i="15"/>
  <c r="T1336" i="15"/>
  <c r="S1328" i="15"/>
  <c r="S1320" i="15"/>
  <c r="T1312" i="15"/>
  <c r="S1272" i="15"/>
  <c r="S1264" i="15"/>
  <c r="T1256" i="15"/>
  <c r="T1248" i="15"/>
  <c r="T1232" i="15"/>
  <c r="S1224" i="15"/>
  <c r="S1216" i="15"/>
  <c r="T1208" i="15"/>
  <c r="S1195" i="15"/>
  <c r="S1187" i="15"/>
  <c r="S1171" i="15"/>
  <c r="S1163" i="15"/>
  <c r="S1147" i="15"/>
  <c r="S1139" i="15"/>
  <c r="T1131" i="15"/>
  <c r="T1123" i="15"/>
  <c r="S1115" i="15"/>
  <c r="T1107" i="15"/>
  <c r="T1099" i="15"/>
  <c r="T1091" i="15"/>
  <c r="T1083" i="15"/>
  <c r="S1075" i="15"/>
  <c r="T1067" i="15"/>
  <c r="S1019" i="15"/>
  <c r="T907" i="15"/>
  <c r="T659" i="15"/>
  <c r="T419" i="15"/>
  <c r="S283" i="15"/>
  <c r="T1991" i="15"/>
  <c r="T1983" i="15"/>
  <c r="S1967" i="15"/>
  <c r="S1959" i="15"/>
  <c r="T1951" i="15"/>
  <c r="S1943" i="15"/>
  <c r="S1903" i="15"/>
  <c r="S1879" i="15"/>
  <c r="T1871" i="15"/>
  <c r="T1863" i="15"/>
  <c r="S1855" i="15"/>
  <c r="T1847" i="15"/>
  <c r="T2099" i="15"/>
  <c r="S1839" i="15"/>
  <c r="S1831" i="15"/>
  <c r="S1807" i="15"/>
  <c r="S1791" i="15"/>
  <c r="S1775" i="15"/>
  <c r="S1751" i="15"/>
  <c r="T1743" i="15"/>
  <c r="S1735" i="15"/>
  <c r="S1719" i="15"/>
  <c r="S1703" i="15"/>
  <c r="S1695" i="15"/>
  <c r="T1679" i="15"/>
  <c r="S1671" i="15"/>
  <c r="T1663" i="15"/>
  <c r="T1655" i="15"/>
  <c r="T1647" i="15"/>
  <c r="T1639" i="15"/>
  <c r="T1631" i="15"/>
  <c r="T1623" i="15"/>
  <c r="T1615" i="15"/>
  <c r="S1591" i="15"/>
  <c r="S1575" i="15"/>
  <c r="S1559" i="15"/>
  <c r="S1551" i="15"/>
  <c r="T1543" i="15"/>
  <c r="S1535" i="15"/>
  <c r="S1519" i="15"/>
  <c r="T1511" i="15"/>
  <c r="T1487" i="15"/>
  <c r="T1479" i="15"/>
  <c r="S1471" i="15"/>
  <c r="T1463" i="15"/>
  <c r="S1455" i="15"/>
  <c r="S1447" i="15"/>
  <c r="S1439" i="15"/>
  <c r="S1407" i="15"/>
  <c r="S1391" i="15"/>
  <c r="T1383" i="15"/>
  <c r="T1375" i="15"/>
  <c r="S1343" i="15"/>
  <c r="S1327" i="15"/>
  <c r="T1319" i="15"/>
  <c r="S1311" i="15"/>
  <c r="S1295" i="15"/>
  <c r="S1279" i="15"/>
  <c r="S1263" i="15"/>
  <c r="T1255" i="15"/>
  <c r="S1247" i="15"/>
  <c r="T1231" i="15"/>
  <c r="S1223" i="15"/>
  <c r="S1215" i="15"/>
  <c r="T1207" i="15"/>
  <c r="S1198" i="15"/>
  <c r="S1194" i="15"/>
  <c r="T1178" i="15"/>
  <c r="S1162" i="15"/>
  <c r="S1146" i="15"/>
  <c r="T1138" i="15"/>
  <c r="S1114" i="15"/>
  <c r="S1098" i="15"/>
  <c r="T1082" i="15"/>
  <c r="T1074" i="15"/>
  <c r="T850" i="15"/>
  <c r="T274" i="15"/>
  <c r="T1822" i="15"/>
  <c r="T1806" i="15"/>
  <c r="T1790" i="15"/>
  <c r="S1782" i="15"/>
  <c r="S1774" i="15"/>
  <c r="S1766" i="15"/>
  <c r="T1758" i="15"/>
  <c r="T1750" i="15"/>
  <c r="T1726" i="15"/>
  <c r="T1718" i="15"/>
  <c r="T1702" i="15"/>
  <c r="S1678" i="15"/>
  <c r="S1670" i="15"/>
  <c r="T1662" i="15"/>
  <c r="S1654" i="15"/>
  <c r="T1646" i="15"/>
  <c r="S1638" i="15"/>
  <c r="T1622" i="15"/>
  <c r="S1614" i="15"/>
  <c r="S1590" i="15"/>
  <c r="T1574" i="15"/>
  <c r="S1566" i="15"/>
  <c r="S1558" i="15"/>
  <c r="S1550" i="15"/>
  <c r="S1534" i="15"/>
  <c r="S1518" i="15"/>
  <c r="S1510" i="15"/>
  <c r="S1494" i="15"/>
  <c r="T1486" i="15"/>
  <c r="T1478" i="15"/>
  <c r="T1470" i="15"/>
  <c r="T1462" i="15"/>
  <c r="T1516" i="15"/>
  <c r="T1621" i="15"/>
  <c r="S1454" i="15"/>
  <c r="T1446" i="15"/>
  <c r="S1438" i="15"/>
  <c r="T1414" i="15"/>
  <c r="S1406" i="15"/>
  <c r="T1382" i="15"/>
  <c r="T1395" i="15"/>
  <c r="T1374" i="15"/>
  <c r="T1358" i="15"/>
  <c r="T1661" i="15"/>
  <c r="S1326" i="15"/>
  <c r="T1318" i="15"/>
  <c r="S1310" i="15"/>
  <c r="S1294" i="15"/>
  <c r="S1278" i="15"/>
  <c r="S1262" i="15"/>
  <c r="S1254" i="15"/>
  <c r="S1246" i="15"/>
  <c r="S1222" i="15"/>
  <c r="S1204" i="15"/>
  <c r="T1193" i="15"/>
  <c r="S1169" i="15"/>
  <c r="S1161" i="15"/>
  <c r="S1153" i="15"/>
  <c r="T1137" i="15"/>
  <c r="S1121" i="15"/>
  <c r="T1113" i="15"/>
  <c r="S1105" i="15"/>
  <c r="S1097" i="15"/>
  <c r="S1089" i="15"/>
  <c r="T1081" i="15"/>
  <c r="T1073" i="15"/>
  <c r="T257" i="15"/>
  <c r="S1877" i="15"/>
  <c r="T1853" i="15"/>
  <c r="S1845" i="15"/>
  <c r="S1837" i="15"/>
  <c r="T1829" i="15"/>
  <c r="S1821" i="15"/>
  <c r="S1813" i="15"/>
  <c r="T1805" i="15"/>
  <c r="S1797" i="15"/>
  <c r="T1789" i="15"/>
  <c r="S1781" i="15"/>
  <c r="S1773" i="15"/>
  <c r="S1765" i="15"/>
  <c r="S1757" i="15"/>
  <c r="T1749" i="15"/>
  <c r="S1741" i="15"/>
  <c r="T1717" i="15"/>
  <c r="T1709" i="15"/>
  <c r="T1701" i="15"/>
  <c r="S1677" i="15"/>
  <c r="S1669" i="15"/>
  <c r="S1653" i="15"/>
  <c r="T1645" i="15"/>
  <c r="S1637" i="15"/>
  <c r="S1629" i="15"/>
  <c r="S1613" i="15"/>
  <c r="S1597" i="15"/>
  <c r="S1589" i="15"/>
  <c r="T1581" i="15"/>
  <c r="T1573" i="15"/>
  <c r="T1565" i="15"/>
  <c r="T1557" i="15"/>
  <c r="T1549" i="15"/>
  <c r="S1533" i="15"/>
  <c r="S1525" i="15"/>
  <c r="T1517" i="15"/>
  <c r="S1509" i="15"/>
  <c r="S1501" i="15"/>
  <c r="S1493" i="15"/>
  <c r="S1477" i="15"/>
  <c r="T1469" i="15"/>
  <c r="S1461" i="15"/>
  <c r="S1453" i="15"/>
  <c r="S1437" i="15"/>
  <c r="T1413" i="15"/>
  <c r="T1397" i="15"/>
  <c r="S1389" i="15"/>
  <c r="S1381" i="15"/>
  <c r="S1357" i="15"/>
  <c r="S1341" i="15"/>
  <c r="T1325" i="15"/>
  <c r="T1317" i="15"/>
  <c r="S1309" i="15"/>
  <c r="S1301" i="15"/>
  <c r="S1293" i="15"/>
  <c r="S1285" i="15"/>
  <c r="S1277" i="15"/>
  <c r="S1261" i="15"/>
  <c r="S1253" i="15"/>
  <c r="S1237" i="15"/>
  <c r="S1221" i="15"/>
  <c r="T1203" i="15"/>
  <c r="T1192" i="15"/>
  <c r="S1184" i="15"/>
  <c r="T1160" i="15"/>
  <c r="S1144" i="15"/>
  <c r="S1128" i="15"/>
  <c r="S1120" i="15"/>
  <c r="T1112" i="15"/>
  <c r="S1104" i="15"/>
  <c r="S1096" i="15"/>
  <c r="T1088" i="15"/>
  <c r="S1080" i="15"/>
  <c r="T912" i="15"/>
  <c r="T1828" i="15"/>
  <c r="S1812" i="15"/>
  <c r="T1804" i="15"/>
  <c r="T1796" i="15"/>
  <c r="S1780" i="15"/>
  <c r="S1764" i="15"/>
  <c r="S1740" i="15"/>
  <c r="T1732" i="15"/>
  <c r="S1724" i="15"/>
  <c r="T1708" i="15"/>
  <c r="S1692" i="15"/>
  <c r="T1668" i="15"/>
  <c r="S1644" i="15"/>
  <c r="S1628" i="15"/>
  <c r="S1620" i="15"/>
  <c r="S1604" i="15"/>
  <c r="S1596" i="15"/>
  <c r="T1588" i="15"/>
  <c r="S1580" i="15"/>
  <c r="T1572" i="15"/>
  <c r="T1556" i="15"/>
  <c r="T1548" i="15"/>
  <c r="S1524" i="15"/>
  <c r="T1508" i="15"/>
  <c r="S1500" i="15"/>
  <c r="T1492" i="15"/>
  <c r="S1484" i="15"/>
  <c r="S1476" i="15"/>
  <c r="S1460" i="15"/>
  <c r="T1444" i="15"/>
  <c r="T1436" i="15"/>
  <c r="S1428" i="15"/>
  <c r="S1412" i="15"/>
  <c r="T1396" i="15"/>
  <c r="S1380" i="15"/>
  <c r="S1364" i="15"/>
  <c r="S1356" i="15"/>
  <c r="S1340" i="15"/>
  <c r="S1332" i="15"/>
  <c r="T1324" i="15"/>
  <c r="T1308" i="15"/>
  <c r="S1300" i="15"/>
  <c r="S1284" i="15"/>
  <c r="T1260" i="15"/>
  <c r="S1252" i="15"/>
  <c r="T1236" i="15"/>
  <c r="S1220" i="15"/>
  <c r="S1206" i="15"/>
  <c r="T1197" i="15"/>
  <c r="T1191" i="15"/>
  <c r="S1183" i="15"/>
  <c r="S1175" i="15"/>
  <c r="T1159" i="15"/>
  <c r="S1135" i="15"/>
  <c r="S1127" i="15"/>
  <c r="S1119" i="15"/>
  <c r="S1103" i="15"/>
  <c r="T1095" i="15"/>
  <c r="T1047" i="15"/>
  <c r="S983" i="15"/>
  <c r="S527" i="15"/>
  <c r="T439" i="15"/>
  <c r="T415" i="15"/>
  <c r="T2251" i="15"/>
  <c r="S2243" i="15"/>
  <c r="T2235" i="15"/>
  <c r="T2219" i="15"/>
  <c r="T2211" i="15"/>
  <c r="S2203" i="15"/>
  <c r="S2171" i="15"/>
  <c r="S2155" i="15"/>
  <c r="S2139" i="15"/>
  <c r="S2107" i="15"/>
  <c r="S2075" i="15"/>
  <c r="T2067" i="15"/>
  <c r="T2059" i="15"/>
  <c r="S2051" i="15"/>
  <c r="T2043" i="15"/>
  <c r="S2035" i="15"/>
  <c r="S2027" i="15"/>
  <c r="S2019" i="15"/>
  <c r="T2011" i="15"/>
  <c r="T2003" i="15"/>
  <c r="S1995" i="15"/>
  <c r="T1987" i="15"/>
  <c r="S1979" i="15"/>
  <c r="T1963" i="15"/>
  <c r="S1955" i="15"/>
  <c r="S1939" i="15"/>
  <c r="T1931" i="15"/>
  <c r="S1923" i="15"/>
  <c r="T1907" i="15"/>
  <c r="S1899" i="15"/>
  <c r="T1891" i="15"/>
  <c r="T1883" i="15"/>
  <c r="S1867" i="15"/>
  <c r="T1859" i="15"/>
  <c r="T1835" i="15"/>
  <c r="S1827" i="15"/>
  <c r="T1811" i="15"/>
  <c r="S1803" i="15"/>
  <c r="T1795" i="15"/>
  <c r="S1787" i="15"/>
  <c r="T1779" i="15"/>
  <c r="S1763" i="15"/>
  <c r="S1747" i="15"/>
  <c r="T1739" i="15"/>
  <c r="T1731" i="15"/>
  <c r="T1723" i="15"/>
  <c r="S1715" i="15"/>
  <c r="T1707" i="15"/>
  <c r="T1667" i="15"/>
  <c r="S1643" i="15"/>
  <c r="S1619" i="15"/>
  <c r="S1603" i="15"/>
  <c r="T1595" i="15"/>
  <c r="T1579" i="15"/>
  <c r="S1571" i="15"/>
  <c r="S1539" i="15"/>
  <c r="S1523" i="15"/>
  <c r="T1499" i="15"/>
  <c r="T1491" i="15"/>
  <c r="S1483" i="15"/>
  <c r="T1475" i="15"/>
  <c r="S1467" i="15"/>
  <c r="T1459" i="15"/>
  <c r="S1427" i="15"/>
  <c r="T1403" i="15"/>
  <c r="S1379" i="15"/>
  <c r="S1371" i="15"/>
  <c r="S1363" i="15"/>
  <c r="T1355" i="15"/>
  <c r="S1339" i="15"/>
  <c r="T1331" i="15"/>
  <c r="T1323" i="15"/>
  <c r="T1307" i="15"/>
  <c r="S1299" i="15"/>
  <c r="S1291" i="15"/>
  <c r="T1283" i="15"/>
  <c r="S1275" i="15"/>
  <c r="T1267" i="15"/>
  <c r="T1235" i="15"/>
  <c r="T1227" i="15"/>
  <c r="S1211" i="15"/>
  <c r="S1190" i="15"/>
  <c r="S1182" i="15"/>
  <c r="S1174" i="15"/>
  <c r="T1166" i="15"/>
  <c r="S1158" i="15"/>
  <c r="S1142" i="15"/>
  <c r="S1134" i="15"/>
  <c r="T1126" i="15"/>
  <c r="S1118" i="15"/>
  <c r="S1102" i="15"/>
  <c r="T1094" i="15"/>
  <c r="S1086" i="15"/>
  <c r="T526" i="15"/>
  <c r="S294" i="15"/>
  <c r="T56" i="11" l="1"/>
  <c r="V56" i="11" s="1"/>
  <c r="Y56" i="11"/>
  <c r="Z56" i="11" s="1"/>
  <c r="T51" i="11"/>
  <c r="V51" i="11" s="1"/>
  <c r="W47" i="11" s="1"/>
  <c r="Y51" i="11"/>
  <c r="Z51" i="11" s="1"/>
  <c r="T26" i="11"/>
  <c r="V26" i="11" s="1"/>
  <c r="Y26" i="11"/>
  <c r="Z26" i="11" s="1"/>
  <c r="V74" i="1"/>
  <c r="V93" i="1"/>
  <c r="W120" i="1"/>
  <c r="V138" i="1"/>
  <c r="W138" i="1" s="1"/>
  <c r="T5" i="7"/>
  <c r="V5" i="7"/>
  <c r="T14" i="7"/>
  <c r="V14" i="7"/>
  <c r="V22" i="7"/>
  <c r="T22" i="7"/>
  <c r="T30" i="7"/>
  <c r="V30" i="7"/>
  <c r="T38" i="7"/>
  <c r="V38" i="7"/>
  <c r="T46" i="7"/>
  <c r="V46" i="7"/>
  <c r="T54" i="7"/>
  <c r="V54" i="7"/>
  <c r="V62" i="7"/>
  <c r="T62" i="7"/>
  <c r="V70" i="7"/>
  <c r="T70" i="7"/>
  <c r="T51" i="8"/>
  <c r="V51" i="8"/>
  <c r="T43" i="8"/>
  <c r="V43" i="8"/>
  <c r="T35" i="8"/>
  <c r="V35" i="8"/>
  <c r="T27" i="8"/>
  <c r="V27" i="8"/>
  <c r="T19" i="8"/>
  <c r="V19" i="8"/>
  <c r="T3" i="8"/>
  <c r="V3" i="8"/>
  <c r="V8" i="11"/>
  <c r="W42" i="11"/>
  <c r="T27" i="11"/>
  <c r="V27" i="11" s="1"/>
  <c r="Y27" i="11"/>
  <c r="Z27" i="11" s="1"/>
  <c r="Y46" i="11"/>
  <c r="Z46" i="11" s="1"/>
  <c r="U49" i="14"/>
  <c r="U41" i="14"/>
  <c r="W41" i="14" s="1"/>
  <c r="W15" i="11"/>
  <c r="U52" i="11"/>
  <c r="W130" i="1"/>
  <c r="T2" i="8"/>
  <c r="V2" i="8"/>
  <c r="T3" i="7"/>
  <c r="V3" i="7"/>
  <c r="T24" i="7"/>
  <c r="V24" i="7"/>
  <c r="T40" i="7"/>
  <c r="V40" i="7"/>
  <c r="V64" i="7"/>
  <c r="T64" i="7"/>
  <c r="V49" i="8"/>
  <c r="T49" i="8"/>
  <c r="T33" i="8"/>
  <c r="V33" i="8"/>
  <c r="V25" i="8"/>
  <c r="T25" i="8"/>
  <c r="V17" i="8"/>
  <c r="T17" i="8"/>
  <c r="V15" i="7"/>
  <c r="T15" i="7"/>
  <c r="V23" i="7"/>
  <c r="T23" i="7"/>
  <c r="V31" i="7"/>
  <c r="T31" i="7"/>
  <c r="V39" i="7"/>
  <c r="T39" i="7"/>
  <c r="V47" i="7"/>
  <c r="T47" i="7"/>
  <c r="T63" i="7"/>
  <c r="V63" i="7"/>
  <c r="T50" i="8"/>
  <c r="V50" i="8"/>
  <c r="T42" i="8"/>
  <c r="V42" i="8"/>
  <c r="T34" i="8"/>
  <c r="V34" i="8"/>
  <c r="T26" i="8"/>
  <c r="V26" i="8"/>
  <c r="T18" i="8"/>
  <c r="V18" i="8"/>
  <c r="V37" i="11"/>
  <c r="V16" i="7"/>
  <c r="T16" i="7"/>
  <c r="T32" i="7"/>
  <c r="V32" i="7"/>
  <c r="T56" i="7"/>
  <c r="V56" i="7"/>
  <c r="V41" i="8"/>
  <c r="T41" i="8"/>
  <c r="V9" i="8"/>
  <c r="T9" i="8"/>
  <c r="W28" i="11"/>
  <c r="W55" i="1"/>
  <c r="W72" i="1"/>
  <c r="V2" i="7"/>
  <c r="T2" i="7"/>
  <c r="T10" i="7"/>
  <c r="V10" i="7"/>
  <c r="T18" i="7"/>
  <c r="V18" i="7"/>
  <c r="T26" i="7"/>
  <c r="V26" i="7"/>
  <c r="V34" i="7"/>
  <c r="T34" i="7"/>
  <c r="V42" i="7"/>
  <c r="T42" i="7"/>
  <c r="V50" i="7"/>
  <c r="T50" i="7"/>
  <c r="V58" i="7"/>
  <c r="T58" i="7"/>
  <c r="V66" i="7"/>
  <c r="T66" i="7"/>
  <c r="V47" i="8"/>
  <c r="T47" i="8"/>
  <c r="V39" i="8"/>
  <c r="T39" i="8"/>
  <c r="V31" i="8"/>
  <c r="T31" i="8"/>
  <c r="V23" i="8"/>
  <c r="T23" i="8"/>
  <c r="V15" i="8"/>
  <c r="T15" i="8"/>
  <c r="V7" i="8"/>
  <c r="T7" i="8"/>
  <c r="U63" i="1"/>
  <c r="U34" i="11"/>
  <c r="V34" i="11"/>
  <c r="W34" i="11" s="1"/>
  <c r="W52" i="11"/>
  <c r="W57" i="11"/>
  <c r="S68" i="11"/>
  <c r="W17" i="1"/>
  <c r="V4" i="7"/>
  <c r="T4" i="7"/>
  <c r="V55" i="7"/>
  <c r="T55" i="7"/>
  <c r="U42" i="11"/>
  <c r="T8" i="1"/>
  <c r="V8" i="1" s="1"/>
  <c r="W2" i="1" s="1"/>
  <c r="W82" i="1"/>
  <c r="V8" i="7"/>
  <c r="T8" i="7"/>
  <c r="T11" i="7"/>
  <c r="V11" i="7"/>
  <c r="T19" i="7"/>
  <c r="V19" i="7"/>
  <c r="T27" i="7"/>
  <c r="V27" i="7"/>
  <c r="T35" i="7"/>
  <c r="V35" i="7"/>
  <c r="T43" i="7"/>
  <c r="U43" i="7" s="1"/>
  <c r="V43" i="7"/>
  <c r="T51" i="7"/>
  <c r="V51" i="7"/>
  <c r="V59" i="7"/>
  <c r="T59" i="7"/>
  <c r="V67" i="7"/>
  <c r="T67" i="7"/>
  <c r="T46" i="8"/>
  <c r="V46" i="8"/>
  <c r="T38" i="8"/>
  <c r="V38" i="8"/>
  <c r="W38" i="8" s="1"/>
  <c r="V30" i="8"/>
  <c r="T30" i="8"/>
  <c r="V22" i="8"/>
  <c r="T22" i="8"/>
  <c r="V14" i="8"/>
  <c r="T14" i="8"/>
  <c r="V6" i="8"/>
  <c r="T6" i="8"/>
  <c r="T48" i="7"/>
  <c r="V48" i="7"/>
  <c r="W92" i="1"/>
  <c r="U101" i="1"/>
  <c r="V7" i="7"/>
  <c r="T7" i="7"/>
  <c r="V12" i="7"/>
  <c r="T12" i="7"/>
  <c r="V28" i="7"/>
  <c r="T28" i="7"/>
  <c r="V36" i="7"/>
  <c r="T36" i="7"/>
  <c r="T44" i="7"/>
  <c r="V44" i="7"/>
  <c r="V52" i="7"/>
  <c r="T52" i="7"/>
  <c r="T60" i="7"/>
  <c r="V60" i="7"/>
  <c r="V68" i="7"/>
  <c r="T68" i="7"/>
  <c r="V61" i="8"/>
  <c r="T61" i="8"/>
  <c r="U61" i="8" s="1"/>
  <c r="V53" i="8"/>
  <c r="T53" i="8"/>
  <c r="V45" i="8"/>
  <c r="T45" i="8"/>
  <c r="T29" i="8"/>
  <c r="V29" i="8"/>
  <c r="V21" i="8"/>
  <c r="T21" i="8"/>
  <c r="V13" i="8"/>
  <c r="T13" i="8"/>
  <c r="V5" i="8"/>
  <c r="T5" i="8"/>
  <c r="V21" i="11"/>
  <c r="W21" i="11" s="1"/>
  <c r="V70" i="11"/>
  <c r="U69" i="11"/>
  <c r="U7" i="14"/>
  <c r="Y14" i="11"/>
  <c r="Z14" i="11" s="1"/>
  <c r="U9" i="1"/>
  <c r="W63" i="1"/>
  <c r="W48" i="1"/>
  <c r="W111" i="1"/>
  <c r="T6" i="7"/>
  <c r="V6" i="7"/>
  <c r="T13" i="7"/>
  <c r="V13" i="7"/>
  <c r="T21" i="7"/>
  <c r="U21" i="7" s="1"/>
  <c r="V21" i="7"/>
  <c r="T29" i="7"/>
  <c r="V29" i="7"/>
  <c r="T37" i="7"/>
  <c r="V37" i="7"/>
  <c r="T45" i="7"/>
  <c r="V45" i="7"/>
  <c r="T53" i="7"/>
  <c r="V53" i="7"/>
  <c r="V61" i="7"/>
  <c r="T61" i="7"/>
  <c r="V69" i="7"/>
  <c r="T69" i="7"/>
  <c r="T52" i="8"/>
  <c r="V52" i="8"/>
  <c r="T44" i="8"/>
  <c r="U44" i="8" s="1"/>
  <c r="V44" i="8"/>
  <c r="T36" i="8"/>
  <c r="V36" i="8"/>
  <c r="W33" i="8" s="1"/>
  <c r="T28" i="8"/>
  <c r="V28" i="8"/>
  <c r="T20" i="8"/>
  <c r="V20" i="8"/>
  <c r="W19" i="8" s="1"/>
  <c r="V4" i="8"/>
  <c r="W2" i="8" s="1"/>
  <c r="T4" i="8"/>
  <c r="U15" i="11"/>
  <c r="V2" i="11"/>
  <c r="W2" i="11" s="1"/>
  <c r="U2" i="11"/>
  <c r="S13" i="11"/>
  <c r="S41" i="11"/>
  <c r="Y33" i="11"/>
  <c r="Z33" i="11" s="1"/>
  <c r="T67" i="11"/>
  <c r="V67" i="11" s="1"/>
  <c r="Y67" i="11"/>
  <c r="Z67" i="11" s="1"/>
  <c r="T9" i="7"/>
  <c r="V9" i="7"/>
  <c r="V17" i="7"/>
  <c r="T17" i="7"/>
  <c r="V33" i="7"/>
  <c r="T33" i="7"/>
  <c r="V41" i="7"/>
  <c r="T41" i="7"/>
  <c r="V49" i="7"/>
  <c r="T49" i="7"/>
  <c r="T57" i="7"/>
  <c r="V57" i="7"/>
  <c r="V65" i="7"/>
  <c r="T65" i="7"/>
  <c r="V48" i="8"/>
  <c r="T48" i="8"/>
  <c r="V40" i="8"/>
  <c r="T40" i="8"/>
  <c r="V32" i="8"/>
  <c r="T32" i="8"/>
  <c r="V24" i="8"/>
  <c r="T24" i="8"/>
  <c r="V16" i="8"/>
  <c r="T16" i="8"/>
  <c r="V8" i="8"/>
  <c r="T8" i="8"/>
  <c r="W69" i="11"/>
  <c r="U73" i="14"/>
  <c r="U89" i="14"/>
  <c r="U112" i="14"/>
  <c r="U113" i="14"/>
  <c r="W113" i="14" s="1"/>
  <c r="U105" i="14"/>
  <c r="U96" i="14"/>
  <c r="W79" i="14"/>
  <c r="W87" i="14"/>
  <c r="W39" i="14"/>
  <c r="U81" i="14"/>
  <c r="U104" i="14"/>
  <c r="W104" i="14"/>
  <c r="U95" i="14"/>
  <c r="W78" i="14"/>
  <c r="U70" i="14"/>
  <c r="W52" i="14"/>
  <c r="W44" i="14"/>
  <c r="W35" i="14"/>
  <c r="U117" i="14"/>
  <c r="U66" i="14"/>
  <c r="U80" i="14"/>
  <c r="U58" i="14"/>
  <c r="W33" i="14"/>
  <c r="W25" i="14"/>
  <c r="U17" i="14"/>
  <c r="U9" i="14"/>
  <c r="U92" i="14"/>
  <c r="U76" i="14"/>
  <c r="W76" i="14" s="1"/>
  <c r="U111" i="14"/>
  <c r="U103" i="14"/>
  <c r="U119" i="14"/>
  <c r="W94" i="14"/>
  <c r="U77" i="14"/>
  <c r="U74" i="14"/>
  <c r="W109" i="14"/>
  <c r="U101" i="14"/>
  <c r="U85" i="14"/>
  <c r="U75" i="14"/>
  <c r="U32" i="14"/>
  <c r="U110" i="14"/>
  <c r="W75" i="14"/>
  <c r="U67" i="14"/>
  <c r="U59" i="14"/>
  <c r="U43" i="14"/>
  <c r="U10" i="14"/>
  <c r="U118" i="14"/>
  <c r="W118" i="14" s="1"/>
  <c r="U82" i="14"/>
  <c r="U84" i="14"/>
  <c r="W81" i="14"/>
  <c r="U35" i="14"/>
  <c r="U108" i="14"/>
  <c r="U100" i="14"/>
  <c r="W27" i="14"/>
  <c r="X27" i="14" s="1"/>
  <c r="W9" i="14"/>
  <c r="U91" i="14"/>
  <c r="W83" i="14"/>
  <c r="U68" i="14"/>
  <c r="W68" i="14" s="1"/>
  <c r="W34" i="14"/>
  <c r="U19" i="14"/>
  <c r="W11" i="14"/>
  <c r="W96" i="14"/>
  <c r="W88" i="14"/>
  <c r="W24" i="14"/>
  <c r="U16" i="14"/>
  <c r="U98" i="14"/>
  <c r="W10" i="14"/>
  <c r="W31" i="14"/>
  <c r="W7" i="14"/>
  <c r="U52" i="14"/>
  <c r="U79" i="14"/>
  <c r="W110" i="14"/>
  <c r="W84" i="14"/>
  <c r="W60" i="14"/>
  <c r="W36" i="14"/>
  <c r="W28" i="14"/>
  <c r="W111" i="14"/>
  <c r="W105" i="14"/>
  <c r="U83" i="14"/>
  <c r="W16" i="14"/>
  <c r="W66" i="14"/>
  <c r="U51" i="14"/>
  <c r="W51" i="14" s="1"/>
  <c r="W43" i="14"/>
  <c r="W15" i="14"/>
  <c r="U24" i="14"/>
  <c r="U109" i="14"/>
  <c r="U44" i="14"/>
  <c r="W117" i="14"/>
  <c r="W103" i="14"/>
  <c r="W86" i="14"/>
  <c r="U65" i="14"/>
  <c r="U50" i="14"/>
  <c r="U42" i="14"/>
  <c r="U31" i="14"/>
  <c r="W116" i="14"/>
  <c r="W102" i="14"/>
  <c r="W85" i="14"/>
  <c r="W73" i="14"/>
  <c r="W63" i="14"/>
  <c r="W49" i="14"/>
  <c r="U40" i="14"/>
  <c r="U88" i="14"/>
  <c r="U36" i="14"/>
  <c r="U115" i="14"/>
  <c r="W101" i="14"/>
  <c r="W62" i="14"/>
  <c r="W56" i="14"/>
  <c r="W6" i="14"/>
  <c r="W67" i="14"/>
  <c r="U30" i="14"/>
  <c r="U25" i="14"/>
  <c r="W114" i="14"/>
  <c r="W108" i="14"/>
  <c r="U71" i="14"/>
  <c r="W61" i="14"/>
  <c r="U55" i="14"/>
  <c r="W47" i="14"/>
  <c r="W19" i="14"/>
  <c r="W5" i="14"/>
  <c r="W107" i="14"/>
  <c r="U90" i="14"/>
  <c r="W90" i="14" s="1"/>
  <c r="W77" i="14"/>
  <c r="W54" i="14"/>
  <c r="U46" i="14"/>
  <c r="W38" i="14"/>
  <c r="U18" i="14"/>
  <c r="W4" i="14"/>
  <c r="U34" i="14"/>
  <c r="V2" i="14"/>
  <c r="U78" i="14"/>
  <c r="U29" i="14"/>
  <c r="W112" i="14"/>
  <c r="U106" i="14"/>
  <c r="W89" i="14"/>
  <c r="W82" i="14"/>
  <c r="W53" i="14"/>
  <c r="W45" i="14"/>
  <c r="W17" i="14"/>
  <c r="W72" i="14"/>
  <c r="W23" i="14"/>
  <c r="W14" i="14"/>
  <c r="W100" i="14"/>
  <c r="U56" i="14"/>
  <c r="U48" i="14"/>
  <c r="U102" i="14"/>
  <c r="U94" i="14"/>
  <c r="U27" i="14"/>
  <c r="U22" i="14"/>
  <c r="U13" i="14"/>
  <c r="W115" i="14"/>
  <c r="W106" i="14"/>
  <c r="W65" i="14"/>
  <c r="W55" i="14"/>
  <c r="W50" i="14"/>
  <c r="W46" i="14"/>
  <c r="W18" i="14"/>
  <c r="U87" i="14"/>
  <c r="U47" i="14"/>
  <c r="U39" i="14"/>
  <c r="U21" i="14"/>
  <c r="U12" i="14"/>
  <c r="U116" i="14"/>
  <c r="U107" i="14"/>
  <c r="W58" i="14"/>
  <c r="U86" i="14"/>
  <c r="V86" i="14" s="1"/>
  <c r="U33" i="14"/>
  <c r="U11" i="14"/>
  <c r="U6" i="14"/>
  <c r="W3" i="14"/>
  <c r="W95" i="14"/>
  <c r="X1918" i="15"/>
  <c r="W1634" i="15"/>
  <c r="W1906" i="15"/>
  <c r="W986" i="15"/>
  <c r="W1913" i="15"/>
  <c r="X3570" i="15"/>
  <c r="X1455" i="15"/>
  <c r="W1011" i="15"/>
  <c r="X5105" i="15"/>
  <c r="X1906" i="15"/>
  <c r="W1870" i="15"/>
  <c r="X1419" i="15"/>
  <c r="Y1912" i="15"/>
  <c r="X4962" i="15"/>
  <c r="X1450" i="15"/>
  <c r="W1432" i="15"/>
  <c r="X1833" i="15"/>
  <c r="X965" i="15"/>
  <c r="X885" i="15"/>
  <c r="W1062" i="15"/>
  <c r="W1382" i="15"/>
  <c r="X1292" i="15"/>
  <c r="X1634" i="15"/>
  <c r="X1346" i="15"/>
  <c r="X1143" i="15"/>
  <c r="X503" i="15"/>
  <c r="W1141" i="15"/>
  <c r="W542" i="15"/>
  <c r="X1842" i="15"/>
  <c r="W1920" i="15"/>
  <c r="W2234" i="15"/>
  <c r="W1683" i="15"/>
  <c r="X5045" i="15"/>
  <c r="X3144" i="15"/>
  <c r="X2414" i="15"/>
  <c r="W1429" i="15"/>
  <c r="W526" i="15"/>
  <c r="W1636" i="15"/>
  <c r="W1689" i="15"/>
  <c r="W1847" i="15"/>
  <c r="W1552" i="15"/>
  <c r="X2211" i="15"/>
  <c r="X2419" i="15"/>
  <c r="X1122" i="15"/>
  <c r="W1240" i="15"/>
  <c r="W2088" i="15"/>
  <c r="Y1911" i="15"/>
  <c r="W163" i="15"/>
  <c r="W1374" i="15"/>
  <c r="X563" i="15"/>
  <c r="X1002" i="15"/>
  <c r="W45" i="15"/>
  <c r="X3922" i="15"/>
  <c r="W3399" i="15"/>
  <c r="W3103" i="15"/>
  <c r="W1716" i="15"/>
  <c r="X2832" i="15"/>
  <c r="X2200" i="15"/>
  <c r="X1814" i="15"/>
  <c r="X1627" i="15"/>
  <c r="X1535" i="15"/>
  <c r="X4792" i="15"/>
  <c r="W1707" i="15"/>
  <c r="W576" i="15"/>
  <c r="X1141" i="15"/>
  <c r="X1873" i="15"/>
  <c r="X5064" i="15"/>
  <c r="W1136" i="15"/>
  <c r="W655" i="15"/>
  <c r="W503" i="15"/>
  <c r="X5048" i="15"/>
  <c r="W284" i="15"/>
  <c r="X1317" i="15"/>
  <c r="W1655" i="15"/>
  <c r="X2010" i="15"/>
  <c r="X1578" i="15"/>
  <c r="W1581" i="15"/>
  <c r="W1599" i="15"/>
  <c r="W1661" i="15"/>
  <c r="X637" i="15"/>
  <c r="W1697" i="15"/>
  <c r="W4732" i="15"/>
  <c r="W2120" i="15"/>
  <c r="W429" i="15"/>
  <c r="W419" i="15"/>
  <c r="W2619" i="15"/>
  <c r="X1768" i="15"/>
  <c r="W288" i="15"/>
  <c r="Y288" i="15" s="1"/>
  <c r="X1885" i="15"/>
  <c r="X3240" i="15"/>
  <c r="X3048" i="15"/>
  <c r="X2756" i="15"/>
  <c r="W2190" i="15"/>
  <c r="W2372" i="15"/>
  <c r="X1473" i="15"/>
  <c r="X180" i="15"/>
  <c r="X1870" i="15"/>
  <c r="W708" i="15"/>
  <c r="W31" i="15"/>
  <c r="W1038" i="15"/>
  <c r="W975" i="15"/>
  <c r="W729" i="15"/>
  <c r="W5105" i="15"/>
  <c r="W185" i="15"/>
  <c r="X4652" i="15"/>
  <c r="X1913" i="15"/>
  <c r="W1726" i="15"/>
  <c r="W3295" i="15"/>
  <c r="W1822" i="15"/>
  <c r="X4601" i="15"/>
  <c r="X3234" i="15"/>
  <c r="X3952" i="15"/>
  <c r="X3927" i="15"/>
  <c r="X3282" i="15"/>
  <c r="X2929" i="15"/>
  <c r="X2392" i="15"/>
  <c r="X1915" i="15"/>
  <c r="X1636" i="15"/>
  <c r="X1440" i="15"/>
  <c r="X1240" i="15"/>
  <c r="X1207" i="15"/>
  <c r="X3217" i="15"/>
  <c r="W123" i="15"/>
  <c r="W1386" i="15"/>
  <c r="X1374" i="15"/>
  <c r="W2223" i="15"/>
  <c r="W2195" i="15"/>
  <c r="W2179" i="15"/>
  <c r="W1358" i="15"/>
  <c r="W650" i="15"/>
  <c r="W423" i="15"/>
  <c r="X4218" i="15"/>
  <c r="X4159" i="15"/>
  <c r="X1401" i="15"/>
  <c r="W1799" i="15"/>
  <c r="X1601" i="15"/>
  <c r="W1889" i="15"/>
  <c r="W2070" i="15"/>
  <c r="X2099" i="15"/>
  <c r="W3957" i="15"/>
  <c r="W3445" i="15"/>
  <c r="W3018" i="15"/>
  <c r="W1918" i="15"/>
  <c r="W414" i="15"/>
  <c r="W174" i="15"/>
  <c r="X395" i="15"/>
  <c r="X804" i="15"/>
  <c r="X1605" i="15"/>
  <c r="W114" i="15"/>
  <c r="W582" i="15"/>
  <c r="X1881" i="15"/>
  <c r="W2104" i="15"/>
  <c r="X324" i="15"/>
  <c r="W1833" i="15"/>
  <c r="W2110" i="15"/>
  <c r="W2064" i="15"/>
  <c r="X4120" i="15"/>
  <c r="W612" i="15"/>
  <c r="W754" i="15"/>
  <c r="X1276" i="15"/>
  <c r="W1450" i="15"/>
  <c r="W1520" i="15"/>
  <c r="X1894" i="15"/>
  <c r="W1578" i="15"/>
  <c r="W917" i="15"/>
  <c r="W98" i="15"/>
  <c r="X2725" i="15"/>
  <c r="X2256" i="15"/>
  <c r="W2366" i="15"/>
  <c r="X3249" i="15"/>
  <c r="W2053" i="15"/>
  <c r="W1673" i="15"/>
  <c r="W374" i="15"/>
  <c r="X308" i="15"/>
  <c r="X463" i="15"/>
  <c r="W829" i="15"/>
  <c r="W1342" i="15"/>
  <c r="X4951" i="15"/>
  <c r="X3261" i="15"/>
  <c r="W4024" i="15"/>
  <c r="W2942" i="15"/>
  <c r="W2290" i="15"/>
  <c r="X492" i="15"/>
  <c r="X288" i="15"/>
  <c r="X231" i="15"/>
  <c r="W1067" i="15"/>
  <c r="W481" i="15"/>
  <c r="W1828" i="15"/>
  <c r="W1377" i="15"/>
  <c r="W1440" i="15"/>
  <c r="W40" i="15"/>
  <c r="S5" i="15"/>
  <c r="W2" i="15" s="1"/>
  <c r="AE5" i="15"/>
  <c r="W26" i="15"/>
  <c r="W2272" i="15"/>
  <c r="W5116" i="15"/>
  <c r="X655" i="15"/>
  <c r="X1395" i="15"/>
  <c r="W1794" i="15"/>
  <c r="W142" i="15"/>
  <c r="W1835" i="15"/>
  <c r="W255" i="15"/>
  <c r="W2129" i="15"/>
  <c r="W1452" i="15"/>
  <c r="X150" i="15"/>
  <c r="W1694" i="15"/>
  <c r="W4198" i="15"/>
  <c r="W2387" i="15"/>
  <c r="W3341" i="15"/>
  <c r="W2778" i="15"/>
  <c r="W2809" i="15"/>
  <c r="W2702" i="15"/>
  <c r="W2124" i="15"/>
  <c r="W1908" i="15"/>
  <c r="X5099" i="15"/>
  <c r="X4779" i="15"/>
  <c r="X2954" i="15"/>
  <c r="X2758" i="15"/>
  <c r="X1429" i="15"/>
  <c r="W4323" i="15"/>
  <c r="W3381" i="15"/>
  <c r="W3026" i="15"/>
  <c r="W3753" i="15"/>
  <c r="W3668" i="15"/>
  <c r="W2601" i="15"/>
  <c r="X3804" i="15"/>
  <c r="X1686" i="15"/>
  <c r="X139" i="15"/>
  <c r="W49" i="8"/>
  <c r="W61" i="8"/>
  <c r="W27" i="1"/>
  <c r="U2" i="1"/>
  <c r="W2218" i="15"/>
  <c r="W2408" i="15"/>
  <c r="W2261" i="15"/>
  <c r="W2228" i="15"/>
  <c r="W1506" i="15"/>
  <c r="W1930" i="15"/>
  <c r="W1851" i="15"/>
  <c r="W1842" i="15"/>
  <c r="W1478" i="15"/>
  <c r="W1413" i="15"/>
  <c r="W1292" i="15"/>
  <c r="W1885" i="15"/>
  <c r="W217" i="15"/>
  <c r="W1191" i="15"/>
  <c r="W896" i="15"/>
  <c r="W238" i="15"/>
  <c r="W591" i="15"/>
  <c r="W409" i="15"/>
  <c r="X4138" i="15"/>
  <c r="X4796" i="15"/>
  <c r="X2557" i="15"/>
  <c r="X1969" i="15"/>
  <c r="X2888" i="15"/>
  <c r="W1002" i="15"/>
  <c r="X800" i="15"/>
  <c r="W770" i="15"/>
  <c r="W744" i="15"/>
  <c r="W587" i="15"/>
  <c r="X409" i="15"/>
  <c r="X185" i="15"/>
  <c r="X4879" i="15"/>
  <c r="W5095" i="15"/>
  <c r="W5056" i="15"/>
  <c r="W4067" i="15"/>
  <c r="W3131" i="15"/>
  <c r="W2624" i="15"/>
  <c r="W3039" i="15"/>
  <c r="X332" i="15"/>
  <c r="W1627" i="15"/>
  <c r="X4172" i="15"/>
  <c r="X907" i="15"/>
  <c r="W1173" i="15"/>
  <c r="W278" i="15"/>
  <c r="X2387" i="15"/>
  <c r="W4212" i="15"/>
  <c r="W4848" i="15"/>
  <c r="W4572" i="15"/>
  <c r="X4250" i="15"/>
  <c r="X4178" i="15"/>
  <c r="X744" i="15"/>
  <c r="W968" i="15"/>
  <c r="W673" i="15"/>
  <c r="W513" i="15"/>
  <c r="W261" i="15"/>
  <c r="W180" i="15"/>
  <c r="W71" i="15"/>
  <c r="W1535" i="15"/>
  <c r="X109" i="15"/>
  <c r="W4652" i="15"/>
  <c r="W4250" i="15"/>
  <c r="W3694" i="15"/>
  <c r="W59" i="15"/>
  <c r="W2414" i="15"/>
  <c r="W1143" i="15"/>
  <c r="W1593" i="15"/>
  <c r="W926" i="15"/>
  <c r="W2029" i="15"/>
  <c r="W4088" i="15"/>
  <c r="X197" i="15"/>
  <c r="W3305" i="15"/>
  <c r="W2685" i="15"/>
  <c r="W1754" i="15"/>
  <c r="X496" i="15"/>
  <c r="W1306" i="15"/>
  <c r="X3768" i="15"/>
  <c r="X1772" i="15"/>
  <c r="X1014" i="15"/>
  <c r="W3461" i="15"/>
  <c r="X4067" i="15"/>
  <c r="W2594" i="15"/>
  <c r="W3091" i="15"/>
  <c r="W4775" i="15"/>
  <c r="W4686" i="15"/>
  <c r="W3849" i="15"/>
  <c r="W3244" i="15"/>
  <c r="W3098" i="15"/>
  <c r="W2961" i="15"/>
  <c r="W2938" i="15"/>
  <c r="W2888" i="15"/>
  <c r="W2567" i="15"/>
  <c r="W1857" i="15"/>
  <c r="W1742" i="15"/>
  <c r="W1572" i="15"/>
  <c r="W2402" i="15"/>
  <c r="W249" i="15"/>
  <c r="W637" i="15"/>
  <c r="W1809" i="15"/>
  <c r="W700" i="15"/>
  <c r="X3550" i="15"/>
  <c r="X3137" i="15"/>
  <c r="X5107" i="15"/>
  <c r="W1286" i="15"/>
  <c r="X1243" i="15"/>
  <c r="W734" i="15"/>
  <c r="X351" i="15"/>
  <c r="X1851" i="15"/>
  <c r="X40" i="15"/>
  <c r="X245" i="15"/>
  <c r="X1011" i="15"/>
  <c r="W1317" i="15"/>
  <c r="W1485" i="15"/>
  <c r="W1567" i="15"/>
  <c r="W625" i="15"/>
  <c r="W1255" i="15"/>
  <c r="W907" i="15"/>
  <c r="W739" i="15"/>
  <c r="W630" i="15"/>
  <c r="X576" i="15"/>
  <c r="X558" i="15"/>
  <c r="W520" i="15"/>
  <c r="W505" i="15"/>
  <c r="W485" i="15"/>
  <c r="X444" i="15"/>
  <c r="W449" i="15"/>
  <c r="X404" i="15"/>
  <c r="W308" i="15"/>
  <c r="W301" i="15"/>
  <c r="W168" i="15"/>
  <c r="X142" i="15"/>
  <c r="W64" i="15"/>
  <c r="X3861" i="15"/>
  <c r="X2837" i="15"/>
  <c r="X4716" i="15"/>
  <c r="W2250" i="15"/>
  <c r="W319" i="15"/>
  <c r="W2173" i="15"/>
  <c r="W1042" i="15"/>
  <c r="X1857" i="15"/>
  <c r="W2166" i="15"/>
  <c r="W1537" i="15"/>
  <c r="W351" i="15"/>
  <c r="W712" i="15"/>
  <c r="W807" i="15"/>
  <c r="W912" i="15"/>
  <c r="W1881" i="15"/>
  <c r="W2295" i="15"/>
  <c r="X1981" i="15"/>
  <c r="X2" i="15"/>
  <c r="X4212" i="15"/>
  <c r="X2761" i="15"/>
  <c r="X1386" i="15"/>
  <c r="W1712" i="15"/>
  <c r="W267" i="15"/>
  <c r="W508" i="15"/>
  <c r="W1219" i="15"/>
  <c r="W1087" i="15"/>
  <c r="W1159" i="15"/>
  <c r="W344" i="15"/>
  <c r="W1094" i="15"/>
  <c r="W2211" i="15"/>
  <c r="W2042" i="15"/>
  <c r="W2324" i="15"/>
  <c r="W2010" i="15"/>
  <c r="Y2010" i="15" s="1"/>
  <c r="W2239" i="15"/>
  <c r="W2256" i="15"/>
  <c r="W2331" i="15"/>
  <c r="W3329" i="15"/>
  <c r="W2573" i="15"/>
  <c r="W3646" i="15"/>
  <c r="W2284" i="15"/>
  <c r="X381" i="15"/>
  <c r="W1511" i="15"/>
  <c r="X1018" i="15"/>
  <c r="X569" i="15"/>
  <c r="X273" i="15"/>
  <c r="X4875" i="15"/>
  <c r="W965" i="15"/>
  <c r="W1082" i="15"/>
  <c r="W1777" i="15"/>
  <c r="W1788" i="15"/>
  <c r="W1541" i="15"/>
  <c r="X3206" i="15"/>
  <c r="X4696" i="15"/>
  <c r="X3471" i="15"/>
  <c r="W563" i="15"/>
  <c r="W206" i="15"/>
  <c r="W1249" i="15"/>
  <c r="W1150" i="15"/>
  <c r="W1302" i="15"/>
  <c r="W1605" i="15"/>
  <c r="W2419" i="15"/>
  <c r="W3804" i="15"/>
  <c r="Y3804" i="15" s="1"/>
  <c r="W1419" i="15"/>
  <c r="Y1419" i="15" s="1"/>
  <c r="W1196" i="15"/>
  <c r="W1421" i="15"/>
  <c r="X2680" i="15"/>
  <c r="W3904" i="15"/>
  <c r="W3945" i="15"/>
  <c r="W1395" i="15"/>
  <c r="X3079" i="15"/>
  <c r="W4178" i="15"/>
  <c r="X3403" i="15"/>
  <c r="X2894" i="15"/>
  <c r="X2920" i="15"/>
  <c r="X3796" i="15"/>
  <c r="W211" i="15"/>
  <c r="W1014" i="15"/>
  <c r="W1804" i="15"/>
  <c r="W4747" i="15"/>
  <c r="W1052" i="15"/>
  <c r="W3522" i="15"/>
  <c r="W3439" i="15"/>
  <c r="W3416" i="15"/>
  <c r="W3271" i="15"/>
  <c r="W3193" i="15"/>
  <c r="W2925" i="15"/>
  <c r="W2907" i="15"/>
  <c r="W2871" i="15"/>
  <c r="W2358" i="15"/>
  <c r="W2744" i="15"/>
  <c r="W2141" i="15"/>
  <c r="W2153" i="15"/>
  <c r="W2083" i="15"/>
  <c r="W1748" i="15"/>
  <c r="W1526" i="15"/>
  <c r="W1468" i="15"/>
  <c r="W1130" i="15"/>
  <c r="W1243" i="15"/>
  <c r="W1214" i="15"/>
  <c r="W1185" i="15"/>
  <c r="W931" i="15"/>
  <c r="W1022" i="15"/>
  <c r="W999" i="15"/>
  <c r="W823" i="15"/>
  <c r="W558" i="15"/>
  <c r="W496" i="15"/>
  <c r="W4289" i="15"/>
  <c r="W370" i="15"/>
  <c r="W201" i="15"/>
  <c r="W245" i="15"/>
  <c r="W50" i="15"/>
  <c r="W35" i="15"/>
  <c r="X5110" i="15"/>
  <c r="X5062" i="15"/>
  <c r="X4742" i="15"/>
  <c r="X4514" i="15"/>
  <c r="X3788" i="15"/>
  <c r="X3254" i="15"/>
  <c r="X3022" i="15"/>
  <c r="X3018" i="15"/>
  <c r="X2809" i="15"/>
  <c r="X2788" i="15"/>
  <c r="X2110" i="15"/>
  <c r="X1956" i="15"/>
  <c r="X1599" i="15"/>
  <c r="X1408" i="15"/>
  <c r="X988" i="15"/>
  <c r="X943" i="15"/>
  <c r="X867" i="15"/>
  <c r="X858" i="15"/>
  <c r="W659" i="15"/>
  <c r="X388" i="15"/>
  <c r="X1348" i="15"/>
  <c r="W1426" i="15"/>
  <c r="W1276" i="15"/>
  <c r="X505" i="15"/>
  <c r="W4483" i="15"/>
  <c r="W4980" i="15"/>
  <c r="W4578" i="15"/>
  <c r="W4009" i="15"/>
  <c r="W3842" i="15"/>
  <c r="W3393" i="15"/>
  <c r="W2954" i="15"/>
  <c r="W3266" i="15"/>
  <c r="W1783" i="15"/>
  <c r="W101" i="15"/>
  <c r="W597" i="15"/>
  <c r="W668" i="15"/>
  <c r="W892" i="15"/>
  <c r="W1721" i="15"/>
  <c r="W804" i="15"/>
  <c r="Y804" i="15" s="1"/>
  <c r="W2353" i="15"/>
  <c r="W2948" i="15"/>
  <c r="X4691" i="15"/>
  <c r="W338" i="15"/>
  <c r="X362" i="15"/>
  <c r="W607" i="15"/>
  <c r="W1047" i="15"/>
  <c r="W602" i="15"/>
  <c r="W1366" i="15"/>
  <c r="X456" i="15"/>
  <c r="W5062" i="15"/>
  <c r="X4612" i="15"/>
  <c r="X326" i="15"/>
  <c r="W618" i="15"/>
  <c r="W1737" i="15"/>
  <c r="W528" i="15"/>
  <c r="W1555" i="15"/>
  <c r="W1018" i="15"/>
  <c r="W1145" i="15"/>
  <c r="X2396" i="15"/>
  <c r="X2002" i="15"/>
  <c r="W2077" i="15"/>
  <c r="X2340" i="15"/>
  <c r="X1908" i="15"/>
  <c r="X2104" i="15"/>
  <c r="W960" i="15"/>
  <c r="X836" i="15"/>
  <c r="W640" i="15"/>
  <c r="W362" i="15"/>
  <c r="X4894" i="15"/>
  <c r="X156" i="15"/>
  <c r="W139" i="15"/>
  <c r="W89" i="15"/>
  <c r="X4349" i="15"/>
  <c r="W4191" i="15"/>
  <c r="W2205" i="15"/>
  <c r="W1369" i="15"/>
  <c r="W2159" i="15"/>
  <c r="W1099" i="15"/>
  <c r="W1178" i="15"/>
  <c r="W85" i="15"/>
  <c r="W848" i="15"/>
  <c r="W1516" i="15"/>
  <c r="W296" i="15"/>
  <c r="X227" i="15"/>
  <c r="W1106" i="15"/>
  <c r="X949" i="15"/>
  <c r="W1090" i="15"/>
  <c r="W2047" i="15"/>
  <c r="W1901" i="15"/>
  <c r="X2423" i="15"/>
  <c r="X1555" i="15"/>
  <c r="W2016" i="15"/>
  <c r="W1401" i="15"/>
  <c r="W1122" i="15"/>
  <c r="Y1122" i="15" s="1"/>
  <c r="W4806" i="15"/>
  <c r="W4545" i="15"/>
  <c r="W4581" i="15"/>
  <c r="W4507" i="15"/>
  <c r="W4525" i="15"/>
  <c r="W3532" i="15"/>
  <c r="W3502" i="15"/>
  <c r="W3476" i="15"/>
  <c r="W3361" i="15"/>
  <c r="W3261" i="15"/>
  <c r="W3240" i="15"/>
  <c r="W3249" i="15"/>
  <c r="W3084" i="15"/>
  <c r="W3108" i="15"/>
  <c r="W3079" i="15"/>
  <c r="W3022" i="15"/>
  <c r="W2993" i="15"/>
  <c r="W2974" i="15"/>
  <c r="W2969" i="15"/>
  <c r="W3004" i="15"/>
  <c r="W2629" i="15"/>
  <c r="W2544" i="15"/>
  <c r="W2499" i="15"/>
  <c r="W2537" i="15"/>
  <c r="W2531" i="15"/>
  <c r="W2525" i="15"/>
  <c r="W2468" i="15"/>
  <c r="W2451" i="15"/>
  <c r="W2433" i="15"/>
  <c r="W2445" i="15"/>
  <c r="W2347" i="15"/>
  <c r="W2319" i="15"/>
  <c r="W2313" i="15"/>
  <c r="W2266" i="15"/>
  <c r="W2277" i="15"/>
  <c r="W1947" i="15"/>
  <c r="W1975" i="15"/>
  <c r="W1941" i="15"/>
  <c r="W2023" i="15"/>
  <c r="W2115" i="15"/>
  <c r="W2002" i="15"/>
  <c r="W1981" i="15"/>
  <c r="W1935" i="15"/>
  <c r="W1873" i="15"/>
  <c r="W1863" i="15"/>
  <c r="W1645" i="15"/>
  <c r="W1691" i="15"/>
  <c r="W1731" i="15"/>
  <c r="W1650" i="15"/>
  <c r="W1639" i="15"/>
  <c r="W1586" i="15"/>
  <c r="W1615" i="15"/>
  <c r="W1609" i="15"/>
  <c r="W1473" i="15"/>
  <c r="W1490" i="15"/>
  <c r="W1444" i="15"/>
  <c r="W1462" i="15"/>
  <c r="W1281" i="15"/>
  <c r="W1348" i="15"/>
  <c r="W1164" i="15"/>
  <c r="W1323" i="15"/>
  <c r="W1207" i="15"/>
  <c r="W1154" i="15"/>
  <c r="W782" i="15"/>
  <c r="W1005" i="15"/>
  <c r="W996" i="15"/>
  <c r="W992" i="15"/>
  <c r="W980" i="15"/>
  <c r="W936" i="15"/>
  <c r="W921" i="15"/>
  <c r="W840" i="15"/>
  <c r="W844" i="15"/>
  <c r="W818" i="15"/>
  <c r="W813" i="15"/>
  <c r="W795" i="15"/>
  <c r="W763" i="15"/>
  <c r="W663" i="15"/>
  <c r="W695" i="15"/>
  <c r="W532" i="15"/>
  <c r="W538" i="15"/>
  <c r="W444" i="15"/>
  <c r="W439" i="15"/>
  <c r="W129" i="15"/>
  <c r="W92" i="15"/>
  <c r="W109" i="15"/>
  <c r="W19" i="15"/>
  <c r="X3449" i="15"/>
  <c r="X2408" i="15"/>
  <c r="Y2408" i="15" s="1"/>
  <c r="X2433" i="15"/>
  <c r="X2402" i="15"/>
  <c r="X2439" i="15"/>
  <c r="X5075" i="15"/>
  <c r="W2245" i="15"/>
  <c r="X607" i="15"/>
  <c r="X582" i="15"/>
  <c r="W2495" i="15"/>
  <c r="W4566" i="15"/>
  <c r="W3199" i="15"/>
  <c r="W2795" i="15"/>
  <c r="W4594" i="15"/>
  <c r="W1686" i="15"/>
  <c r="X5123" i="15"/>
  <c r="X4759" i="15"/>
  <c r="W2093" i="15"/>
  <c r="W1666" i="15"/>
  <c r="X414" i="15"/>
  <c r="X423" i="15"/>
  <c r="X434" i="15"/>
  <c r="W2882" i="15"/>
  <c r="W2301" i="15"/>
  <c r="X2804" i="15"/>
  <c r="W2920" i="15"/>
  <c r="W1059" i="15"/>
  <c r="X921" i="15"/>
  <c r="W836" i="15"/>
  <c r="W800" i="15"/>
  <c r="W569" i="15"/>
  <c r="X2331" i="15"/>
  <c r="X45" i="15"/>
  <c r="Y45" i="15" s="1"/>
  <c r="X3556" i="15"/>
  <c r="X1435" i="15"/>
  <c r="X1421" i="15"/>
  <c r="X1506" i="15"/>
  <c r="X1716" i="15"/>
  <c r="W1969" i="15"/>
  <c r="X2335" i="15"/>
  <c r="X3211" i="15"/>
  <c r="W5118" i="15"/>
  <c r="X1201" i="15"/>
  <c r="X1586" i="15"/>
  <c r="W1621" i="15"/>
  <c r="X1731" i="15"/>
  <c r="X1742" i="15"/>
  <c r="W1816" i="15"/>
  <c r="W2184" i="15"/>
  <c r="X2250" i="15"/>
  <c r="X355" i="15"/>
  <c r="X2324" i="15"/>
  <c r="W2396" i="15"/>
  <c r="W2307" i="15"/>
  <c r="W3222" i="15"/>
  <c r="X3244" i="15"/>
  <c r="X4328" i="15"/>
  <c r="X591" i="15"/>
  <c r="X2266" i="15"/>
  <c r="X4852" i="15"/>
  <c r="X4415" i="15"/>
  <c r="X748" i="15"/>
  <c r="W1073" i="15"/>
  <c r="W2340" i="15"/>
  <c r="X2685" i="15"/>
  <c r="X3439" i="15"/>
  <c r="X3820" i="15"/>
  <c r="X3987" i="15"/>
  <c r="X2499" i="15"/>
  <c r="X1962" i="15"/>
  <c r="X3004" i="15"/>
  <c r="X1530" i="15"/>
  <c r="X12" i="15"/>
  <c r="X105" i="15"/>
  <c r="W474" i="15"/>
  <c r="X1130" i="15"/>
  <c r="X892" i="15"/>
  <c r="W1530" i="15"/>
  <c r="X168" i="15"/>
  <c r="W1435" i="15"/>
  <c r="X1679" i="15"/>
  <c r="W2135" i="15"/>
  <c r="W4438" i="15"/>
  <c r="W3579" i="15"/>
  <c r="W3335" i="15"/>
  <c r="X3445" i="15"/>
  <c r="W3556" i="15"/>
  <c r="W2335" i="15"/>
  <c r="X3148" i="15"/>
  <c r="W3471" i="15"/>
  <c r="X4764" i="15"/>
  <c r="X4833" i="15"/>
  <c r="X5116" i="15"/>
  <c r="Y5116" i="15" s="1"/>
  <c r="X3772" i="15"/>
  <c r="W3118" i="15"/>
  <c r="X4009" i="15"/>
  <c r="X4369" i="15"/>
  <c r="X3904" i="15"/>
  <c r="W2756" i="15"/>
  <c r="X2942" i="15"/>
  <c r="X4464" i="15"/>
  <c r="X2783" i="15"/>
  <c r="X3295" i="15"/>
  <c r="X3016" i="15"/>
  <c r="X3678" i="15"/>
  <c r="W4996" i="15"/>
  <c r="W355" i="15"/>
  <c r="W434" i="15"/>
  <c r="W867" i="15"/>
  <c r="W1950" i="15"/>
  <c r="W1335" i="15"/>
  <c r="X640" i="15"/>
  <c r="W1234" i="15"/>
  <c r="W381" i="15"/>
  <c r="X553" i="15"/>
  <c r="X956" i="15"/>
  <c r="W1772" i="15"/>
  <c r="W943" i="15"/>
  <c r="X1225" i="15"/>
  <c r="W324" i="15"/>
  <c r="W4559" i="15"/>
  <c r="W4369" i="15"/>
  <c r="X4483" i="15"/>
  <c r="W4606" i="15"/>
  <c r="W4126" i="15"/>
  <c r="W4109" i="15"/>
  <c r="W3987" i="15"/>
  <c r="W3601" i="15"/>
  <c r="W2725" i="15"/>
  <c r="X3970" i="15"/>
  <c r="W291" i="15"/>
  <c r="X1329" i="15"/>
  <c r="X1950" i="15"/>
  <c r="W724" i="15"/>
  <c r="W789" i="15"/>
  <c r="W1201" i="15"/>
  <c r="W1265" i="15"/>
  <c r="W645" i="15"/>
  <c r="W876" i="15"/>
  <c r="X370" i="15"/>
  <c r="X975" i="15"/>
  <c r="W949" i="15"/>
  <c r="X1034" i="15"/>
  <c r="X1106" i="15"/>
  <c r="X1164" i="15"/>
  <c r="X163" i="15"/>
  <c r="W315" i="15"/>
  <c r="X663" i="15"/>
  <c r="W1230" i="15"/>
  <c r="W1630" i="15"/>
  <c r="X818" i="15"/>
  <c r="W4386" i="15"/>
  <c r="X3222" i="15"/>
  <c r="W5019" i="15"/>
  <c r="W4816" i="15"/>
  <c r="W3970" i="15"/>
  <c r="W3918" i="15"/>
  <c r="W2557" i="15"/>
  <c r="X1889" i="15"/>
  <c r="X734" i="15"/>
  <c r="Y734" i="15" s="1"/>
  <c r="W150" i="15"/>
  <c r="Y150" i="15" s="1"/>
  <c r="X520" i="15"/>
  <c r="W1259" i="15"/>
  <c r="X1390" i="15"/>
  <c r="X1366" i="15"/>
  <c r="X1042" i="15"/>
  <c r="W1700" i="15"/>
  <c r="X1847" i="15"/>
  <c r="Y1847" i="15" s="1"/>
  <c r="W332" i="15"/>
  <c r="X1005" i="15"/>
  <c r="W776" i="15"/>
  <c r="W1346" i="15"/>
  <c r="X474" i="15"/>
  <c r="W2799" i="15"/>
  <c r="X2719" i="15"/>
  <c r="X3271" i="15"/>
  <c r="Y3271" i="15" s="1"/>
  <c r="W4003" i="15"/>
  <c r="W3688" i="15"/>
  <c r="X174" i="15"/>
  <c r="X238" i="15"/>
  <c r="W463" i="15"/>
  <c r="X999" i="15"/>
  <c r="X1159" i="15"/>
  <c r="W326" i="15"/>
  <c r="X960" i="15"/>
  <c r="W1497" i="15"/>
  <c r="W718" i="15"/>
  <c r="W134" i="15"/>
  <c r="W105" i="15"/>
  <c r="W1034" i="15"/>
  <c r="W2099" i="15"/>
  <c r="W2378" i="15"/>
  <c r="W2392" i="15"/>
  <c r="X2083" i="15"/>
  <c r="W4421" i="15"/>
  <c r="W4172" i="15"/>
  <c r="W3641" i="15"/>
  <c r="W3144" i="15"/>
  <c r="W468" i="15"/>
  <c r="W956" i="15"/>
  <c r="W1986" i="15"/>
  <c r="W1225" i="15"/>
  <c r="W1458" i="15"/>
  <c r="X468" i="15"/>
  <c r="X1863" i="15"/>
  <c r="W1924" i="15"/>
  <c r="W55" i="15"/>
  <c r="W688" i="15"/>
  <c r="X754" i="15"/>
  <c r="X4775" i="15"/>
  <c r="Y4775" i="15" s="1"/>
  <c r="W4552" i="15"/>
  <c r="X4132" i="15"/>
  <c r="W2750" i="15"/>
  <c r="W3938" i="15"/>
  <c r="W3508" i="15"/>
  <c r="W3164" i="15"/>
  <c r="X3174" i="15"/>
  <c r="W545" i="15"/>
  <c r="W678" i="15"/>
  <c r="W758" i="15"/>
  <c r="W871" i="15"/>
  <c r="X1935" i="15"/>
  <c r="W1679" i="15"/>
  <c r="X1259" i="15"/>
  <c r="X2307" i="15"/>
  <c r="W3777" i="15"/>
  <c r="W3449" i="15"/>
  <c r="X1452" i="15"/>
  <c r="Y1452" i="15" s="1"/>
  <c r="W4962" i="15"/>
  <c r="W3788" i="15"/>
  <c r="W3067" i="15"/>
  <c r="X4088" i="15"/>
  <c r="Y4088" i="15" s="1"/>
  <c r="X1689" i="15"/>
  <c r="X1666" i="15"/>
  <c r="X2147" i="15"/>
  <c r="X2153" i="15"/>
  <c r="X291" i="15"/>
  <c r="X278" i="15"/>
  <c r="X284" i="15"/>
  <c r="X4477" i="15"/>
  <c r="X4500" i="15"/>
  <c r="X5036" i="15"/>
  <c r="X2166" i="15"/>
  <c r="X4024" i="15"/>
  <c r="Y4024" i="15" s="1"/>
  <c r="X4029" i="15"/>
  <c r="X4034" i="15"/>
  <c r="X1947" i="15"/>
  <c r="X2129" i="15"/>
  <c r="Y2129" i="15" s="1"/>
  <c r="X1941" i="15"/>
  <c r="X2505" i="15"/>
  <c r="X2525" i="15"/>
  <c r="X3409" i="15"/>
  <c r="X3468" i="15"/>
  <c r="X4784" i="15"/>
  <c r="X4806" i="15"/>
  <c r="X4800" i="15"/>
  <c r="X876" i="15"/>
  <c r="X700" i="15"/>
  <c r="Y700" i="15" s="1"/>
  <c r="X1650" i="15"/>
  <c r="X1712" i="15"/>
  <c r="X1196" i="15"/>
  <c r="X1707" i="15"/>
  <c r="X1661" i="15"/>
  <c r="Y1661" i="15" s="1"/>
  <c r="X871" i="15"/>
  <c r="X1413" i="15"/>
  <c r="Y1413" i="15" s="1"/>
  <c r="W191" i="15"/>
  <c r="W156" i="15"/>
  <c r="X344" i="15"/>
  <c r="X3673" i="15"/>
  <c r="X3656" i="15"/>
  <c r="X2218" i="15"/>
  <c r="X2484" i="15"/>
  <c r="X2495" i="15"/>
  <c r="X2488" i="15"/>
  <c r="X2295" i="15"/>
  <c r="Y2295" i="15" s="1"/>
  <c r="X2301" i="15"/>
  <c r="X2767" i="15"/>
  <c r="X2773" i="15"/>
  <c r="X5024" i="15"/>
  <c r="X2088" i="15"/>
  <c r="Y2088" i="15" s="1"/>
  <c r="X2159" i="15"/>
  <c r="X2120" i="15"/>
  <c r="X1759" i="15"/>
  <c r="X1520" i="15"/>
  <c r="X1754" i="15"/>
  <c r="X2319" i="15"/>
  <c r="X2313" i="15"/>
  <c r="X2468" i="15"/>
  <c r="X2456" i="15"/>
  <c r="X2451" i="15"/>
  <c r="X2445" i="15"/>
  <c r="X2629" i="15"/>
  <c r="X2813" i="15"/>
  <c r="X3880" i="15"/>
  <c r="X3842" i="15"/>
  <c r="X3884" i="15"/>
  <c r="X2378" i="15"/>
  <c r="X3870" i="15"/>
  <c r="X3834" i="15"/>
  <c r="X3808" i="15"/>
  <c r="X618" i="15"/>
  <c r="X532" i="15"/>
  <c r="X1022" i="15"/>
  <c r="X992" i="15"/>
  <c r="X1335" i="15"/>
  <c r="X1615" i="15"/>
  <c r="X1178" i="15"/>
  <c r="X2531" i="15"/>
  <c r="X2195" i="15"/>
  <c r="X2179" i="15"/>
  <c r="X2184" i="15"/>
  <c r="X1809" i="15"/>
  <c r="X1794" i="15"/>
  <c r="X3508" i="15"/>
  <c r="X3522" i="15"/>
  <c r="X3558" i="15"/>
  <c r="X3607" i="15"/>
  <c r="X2537" i="15"/>
  <c r="Y2537" i="15" s="1"/>
  <c r="X2550" i="15"/>
  <c r="X2582" i="15"/>
  <c r="X2205" i="15"/>
  <c r="X2619" i="15"/>
  <c r="Y2619" i="15" s="1"/>
  <c r="X2690" i="15"/>
  <c r="X2016" i="15"/>
  <c r="X2029" i="15"/>
  <c r="X3668" i="15"/>
  <c r="X3545" i="15"/>
  <c r="X3646" i="15"/>
  <c r="Y3646" i="15" s="1"/>
  <c r="X3636" i="15"/>
  <c r="X2795" i="15"/>
  <c r="X2750" i="15"/>
  <c r="X2877" i="15"/>
  <c r="X2859" i="15"/>
  <c r="X3964" i="15"/>
  <c r="X3938" i="15"/>
  <c r="X5030" i="15"/>
  <c r="X1816" i="15"/>
  <c r="X1090" i="15"/>
  <c r="X114" i="15"/>
  <c r="X1777" i="15"/>
  <c r="X1541" i="15"/>
  <c r="X1547" i="15"/>
  <c r="X782" i="15"/>
  <c r="Y782" i="15" s="1"/>
  <c r="X724" i="15"/>
  <c r="X770" i="15"/>
  <c r="Y770" i="15" s="1"/>
  <c r="X1468" i="15"/>
  <c r="X1234" i="15"/>
  <c r="X2239" i="15"/>
  <c r="W889" i="15"/>
  <c r="W885" i="15"/>
  <c r="X1099" i="15"/>
  <c r="X2853" i="15"/>
  <c r="X2821" i="15"/>
  <c r="X2245" i="15"/>
  <c r="X2277" i="15"/>
  <c r="X2290" i="15"/>
  <c r="X1497" i="15"/>
  <c r="X1581" i="15"/>
  <c r="X1490" i="15"/>
  <c r="X2115" i="15"/>
  <c r="Y2115" i="15" s="1"/>
  <c r="X2141" i="15"/>
  <c r="X2093" i="15"/>
  <c r="X708" i="15"/>
  <c r="X2070" i="15"/>
  <c r="X1593" i="15"/>
  <c r="X1783" i="15"/>
  <c r="X712" i="15"/>
  <c r="X1986" i="15"/>
  <c r="X1621" i="15"/>
  <c r="W1270" i="15"/>
  <c r="W1390" i="15"/>
  <c r="Y1390" i="15" s="1"/>
  <c r="W2057" i="15"/>
  <c r="X848" i="15"/>
  <c r="X2261" i="15"/>
  <c r="X1799" i="15"/>
  <c r="Y1799" i="15" s="1"/>
  <c r="X602" i="15"/>
  <c r="X545" i="15"/>
  <c r="X5126" i="15"/>
  <c r="X1516" i="15"/>
  <c r="X1255" i="15"/>
  <c r="X1249" i="15"/>
  <c r="X1975" i="15"/>
  <c r="X795" i="15"/>
  <c r="X2372" i="15"/>
  <c r="Y2372" i="15" s="1"/>
  <c r="X2064" i="15"/>
  <c r="X2077" i="15"/>
  <c r="X1639" i="15"/>
  <c r="X1136" i="15"/>
  <c r="X1286" i="15"/>
  <c r="X2042" i="15"/>
  <c r="Y2042" i="15" s="1"/>
  <c r="X1265" i="15"/>
  <c r="X1281" i="15"/>
  <c r="X1087" i="15"/>
  <c r="X1154" i="15"/>
  <c r="X211" i="15"/>
  <c r="W227" i="15"/>
  <c r="W273" i="15"/>
  <c r="X1047" i="15"/>
  <c r="X1067" i="15"/>
  <c r="W404" i="15"/>
  <c r="W4875" i="15"/>
  <c r="W4843" i="15"/>
  <c r="X763" i="15"/>
  <c r="X1655" i="15"/>
  <c r="X538" i="15"/>
  <c r="Y538" i="15" s="1"/>
  <c r="X840" i="15"/>
  <c r="X1026" i="15"/>
  <c r="X542" i="15"/>
  <c r="X758" i="15"/>
  <c r="X2023" i="15"/>
  <c r="X4711" i="15"/>
  <c r="X4707" i="15"/>
  <c r="W2901" i="15"/>
  <c r="W2914" i="15"/>
  <c r="X2544" i="15"/>
  <c r="X2667" i="15"/>
  <c r="X3856" i="15"/>
  <c r="X2731" i="15"/>
  <c r="X3427" i="15"/>
  <c r="X3421" i="15"/>
  <c r="X3688" i="15"/>
  <c r="X3682" i="15"/>
  <c r="W4218" i="15"/>
  <c r="X5010" i="15"/>
  <c r="X3335" i="15"/>
  <c r="X3433" i="15"/>
  <c r="X2518" i="15"/>
  <c r="X3349" i="15"/>
  <c r="X2931" i="15"/>
  <c r="X3579" i="15"/>
  <c r="X3895" i="15"/>
  <c r="X2961" i="15"/>
  <c r="X4231" i="15"/>
  <c r="X4341" i="15"/>
  <c r="X980" i="15"/>
  <c r="X134" i="15"/>
  <c r="W5075" i="15"/>
  <c r="X625" i="15"/>
  <c r="Y625" i="15" s="1"/>
  <c r="X683" i="15"/>
  <c r="X1362" i="15"/>
  <c r="X3748" i="15"/>
  <c r="X4244" i="15"/>
  <c r="W4519" i="15"/>
  <c r="W4477" i="15"/>
  <c r="W4469" i="15"/>
  <c r="W4493" i="15"/>
  <c r="W4500" i="15"/>
  <c r="W4380" i="15"/>
  <c r="W4374" i="15"/>
  <c r="W4328" i="15"/>
  <c r="W4357" i="15"/>
  <c r="X1458" i="15"/>
  <c r="X1920" i="15"/>
  <c r="X2057" i="15"/>
  <c r="X630" i="15"/>
  <c r="Y630" i="15" s="1"/>
  <c r="X1302" i="15"/>
  <c r="X1111" i="15"/>
  <c r="X4289" i="15"/>
  <c r="X1630" i="15"/>
  <c r="X587" i="15"/>
  <c r="X3662" i="15"/>
  <c r="X2173" i="15"/>
  <c r="W4514" i="15"/>
  <c r="W4391" i="15"/>
  <c r="W4362" i="15"/>
  <c r="W4349" i="15"/>
  <c r="W221" i="15"/>
  <c r="X508" i="15"/>
  <c r="X813" i="15"/>
  <c r="Y813" i="15" s="1"/>
  <c r="X1219" i="15"/>
  <c r="X1270" i="15"/>
  <c r="X1444" i="15"/>
  <c r="Y1444" i="15" s="1"/>
  <c r="X668" i="15"/>
  <c r="X3539" i="15"/>
  <c r="X3476" i="15"/>
  <c r="X3527" i="15"/>
  <c r="X1737" i="15"/>
  <c r="X513" i="15"/>
  <c r="X1038" i="15"/>
  <c r="X347" i="15"/>
  <c r="X4816" i="15"/>
  <c r="X526" i="15"/>
  <c r="X1150" i="15"/>
  <c r="X1609" i="15"/>
  <c r="X1683" i="15"/>
  <c r="X449" i="15"/>
  <c r="X1358" i="15"/>
  <c r="X1377" i="15"/>
  <c r="Y1377" i="15" s="1"/>
  <c r="W1170" i="15"/>
  <c r="X4936" i="15"/>
  <c r="X2827" i="15"/>
  <c r="X4307" i="15"/>
  <c r="W4231" i="15"/>
  <c r="W4224" i="15"/>
  <c r="X4077" i="15"/>
  <c r="W4138" i="15"/>
  <c r="W4114" i="15"/>
  <c r="X3377" i="15"/>
  <c r="W4486" i="15"/>
  <c r="X2925" i="15"/>
  <c r="W4538" i="15"/>
  <c r="X3482" i="15"/>
  <c r="X3722" i="15"/>
  <c r="X3289" i="15"/>
  <c r="X2737" i="15"/>
  <c r="X2223" i="15"/>
  <c r="Y2223" i="15" s="1"/>
  <c r="X2358" i="15"/>
  <c r="X4980" i="15"/>
  <c r="W4426" i="15"/>
  <c r="X4054" i="15"/>
  <c r="W2484" i="15"/>
  <c r="W2476" i="15"/>
  <c r="X3564" i="15"/>
  <c r="X4426" i="15"/>
  <c r="X2948" i="15"/>
  <c r="X3124" i="15"/>
  <c r="X3651" i="15"/>
  <c r="X4191" i="15"/>
  <c r="X3918" i="15"/>
  <c r="W4054" i="15"/>
  <c r="W3922" i="15"/>
  <c r="W2637" i="15"/>
  <c r="W2561" i="15"/>
  <c r="X2353" i="15"/>
  <c r="X4486" i="15"/>
  <c r="X3050" i="15"/>
  <c r="X3641" i="15"/>
  <c r="X4823" i="15"/>
  <c r="X4827" i="15"/>
  <c r="W4396" i="15"/>
  <c r="W3181" i="15"/>
  <c r="W3300" i="15"/>
  <c r="X3266" i="15"/>
  <c r="W4618" i="15"/>
  <c r="X3118" i="15"/>
  <c r="Y3118" i="15" s="1"/>
  <c r="X2778" i="15"/>
  <c r="X4386" i="15"/>
  <c r="X2744" i="15"/>
  <c r="W4103" i="15"/>
  <c r="W4574" i="15"/>
  <c r="W4334" i="15"/>
  <c r="W3623" i="15"/>
  <c r="W3612" i="15"/>
  <c r="X3387" i="15"/>
  <c r="X2608" i="15"/>
  <c r="X3753" i="15"/>
  <c r="W3741" i="15"/>
  <c r="W3651" i="15"/>
  <c r="X3490" i="15"/>
  <c r="X2865" i="15"/>
  <c r="X4848" i="15"/>
  <c r="X5056" i="15"/>
  <c r="W5107" i="15"/>
  <c r="W5089" i="15"/>
  <c r="W4838" i="15"/>
  <c r="W4813" i="15"/>
  <c r="W3782" i="15"/>
  <c r="W3673" i="15"/>
  <c r="X4639" i="15"/>
  <c r="W3482" i="15"/>
  <c r="X3777" i="15"/>
  <c r="W3890" i="15"/>
  <c r="W3834" i="15"/>
  <c r="W3827" i="15"/>
  <c r="W3527" i="15"/>
  <c r="W4858" i="15"/>
  <c r="W4029" i="15"/>
  <c r="W5051" i="15"/>
  <c r="W4969" i="15"/>
  <c r="W4936" i="15"/>
  <c r="W4833" i="15"/>
  <c r="W4779" i="15"/>
  <c r="W4645" i="15"/>
  <c r="W4589" i="15"/>
  <c r="W4532" i="15"/>
  <c r="W4313" i="15"/>
  <c r="W4270" i="15"/>
  <c r="W4244" i="15"/>
  <c r="W3564" i="15"/>
  <c r="W2761" i="15"/>
  <c r="W3706" i="15"/>
  <c r="W3550" i="15"/>
  <c r="W3545" i="15"/>
  <c r="W3490" i="15"/>
  <c r="W3468" i="15"/>
  <c r="W3433" i="15"/>
  <c r="W3313" i="15"/>
  <c r="W3289" i="15"/>
  <c r="W3156" i="15"/>
  <c r="W3151" i="15"/>
  <c r="W3174" i="15"/>
  <c r="W3148" i="15"/>
  <c r="W3033" i="15"/>
  <c r="W2877" i="15"/>
  <c r="W2839" i="15"/>
  <c r="W2832" i="15"/>
  <c r="W2821" i="15"/>
  <c r="W2767" i="15"/>
  <c r="W2695" i="15"/>
  <c r="W2608" i="15"/>
  <c r="W2577" i="15"/>
  <c r="W2550" i="15"/>
  <c r="W2505" i="15"/>
  <c r="W2439" i="15"/>
  <c r="W2456" i="15"/>
  <c r="X429" i="15"/>
  <c r="X968" i="15"/>
  <c r="X1700" i="15"/>
  <c r="X1828" i="15"/>
  <c r="Y1828" i="15" s="1"/>
  <c r="X249" i="15"/>
  <c r="X315" i="15"/>
  <c r="Y315" i="15" s="1"/>
  <c r="X650" i="15"/>
  <c r="X1369" i="15"/>
  <c r="W347" i="15"/>
  <c r="X419" i="15"/>
  <c r="W492" i="15"/>
  <c r="X2036" i="15"/>
  <c r="X26" i="15"/>
  <c r="AC11" i="15"/>
  <c r="AE11" i="15"/>
  <c r="AC24" i="15"/>
  <c r="AE24" i="15"/>
  <c r="AC4" i="15"/>
  <c r="AE4" i="15"/>
  <c r="AC38" i="15"/>
  <c r="AE38" i="15"/>
  <c r="AC39" i="15"/>
  <c r="AE39" i="15"/>
  <c r="AC53" i="15"/>
  <c r="AE53" i="15"/>
  <c r="AC1974" i="15"/>
  <c r="AE1974" i="15"/>
  <c r="AC1350" i="15"/>
  <c r="AE1350" i="15"/>
  <c r="AC1065" i="15"/>
  <c r="AE1065" i="15"/>
  <c r="AC1055" i="15"/>
  <c r="AE1055" i="15"/>
  <c r="AC1045" i="15"/>
  <c r="AE1045" i="15"/>
  <c r="AC1036" i="15"/>
  <c r="AE1036" i="15"/>
  <c r="AC1028" i="15"/>
  <c r="AE1028" i="15"/>
  <c r="AC1020" i="15"/>
  <c r="AE1020" i="15"/>
  <c r="AC1011" i="15"/>
  <c r="AE1011" i="15"/>
  <c r="AC1003" i="15"/>
  <c r="AE1003" i="15"/>
  <c r="AC995" i="15"/>
  <c r="AE995" i="15"/>
  <c r="AC985" i="15"/>
  <c r="AE985" i="15"/>
  <c r="AC976" i="15"/>
  <c r="AE976" i="15"/>
  <c r="AC968" i="15"/>
  <c r="AE968" i="15"/>
  <c r="AC959" i="15"/>
  <c r="AE959" i="15"/>
  <c r="AC950" i="15"/>
  <c r="AE950" i="15"/>
  <c r="AC941" i="15"/>
  <c r="AE941" i="15"/>
  <c r="AC933" i="15"/>
  <c r="AE933" i="15"/>
  <c r="AC924" i="15"/>
  <c r="AE924" i="15"/>
  <c r="AC915" i="15"/>
  <c r="AE915" i="15"/>
  <c r="AC905" i="15"/>
  <c r="AE905" i="15"/>
  <c r="AC897" i="15"/>
  <c r="AE897" i="15"/>
  <c r="AC888" i="15"/>
  <c r="AE888" i="15"/>
  <c r="AC879" i="15"/>
  <c r="AE879" i="15"/>
  <c r="AC871" i="15"/>
  <c r="AE871" i="15"/>
  <c r="AC862" i="15"/>
  <c r="AE862" i="15"/>
  <c r="AC854" i="15"/>
  <c r="AE854" i="15"/>
  <c r="AC845" i="15"/>
  <c r="AE845" i="15"/>
  <c r="AC834" i="15"/>
  <c r="AE834" i="15"/>
  <c r="AC825" i="15"/>
  <c r="AE825" i="15"/>
  <c r="AC816" i="15"/>
  <c r="AE816" i="15"/>
  <c r="AC808" i="15"/>
  <c r="AE808" i="15"/>
  <c r="AC799" i="15"/>
  <c r="AE799" i="15"/>
  <c r="AC791" i="15"/>
  <c r="AE791" i="15"/>
  <c r="AC783" i="15"/>
  <c r="AE783" i="15"/>
  <c r="AC775" i="15"/>
  <c r="AE775" i="15"/>
  <c r="AC766" i="15"/>
  <c r="AE766" i="15"/>
  <c r="AC757" i="15"/>
  <c r="AE757" i="15"/>
  <c r="AC747" i="15"/>
  <c r="AE747" i="15"/>
  <c r="AC738" i="15"/>
  <c r="AE738" i="15"/>
  <c r="AC730" i="15"/>
  <c r="AE730" i="15"/>
  <c r="AC722" i="15"/>
  <c r="AE722" i="15"/>
  <c r="AC714" i="15"/>
  <c r="AE714" i="15"/>
  <c r="AC706" i="15"/>
  <c r="AE706" i="15"/>
  <c r="AC698" i="15"/>
  <c r="AE698" i="15"/>
  <c r="AC689" i="15"/>
  <c r="AE689" i="15"/>
  <c r="AC680" i="15"/>
  <c r="AE680" i="15"/>
  <c r="AC672" i="15"/>
  <c r="AE672" i="15"/>
  <c r="AC664" i="15"/>
  <c r="AE664" i="15"/>
  <c r="AC655" i="15"/>
  <c r="AE655" i="15"/>
  <c r="AC647" i="15"/>
  <c r="AE647" i="15"/>
  <c r="AC638" i="15"/>
  <c r="AE638" i="15"/>
  <c r="AC628" i="15"/>
  <c r="AE628" i="15"/>
  <c r="AC619" i="15"/>
  <c r="AE619" i="15"/>
  <c r="AC610" i="15"/>
  <c r="AE610" i="15"/>
  <c r="AC600" i="15"/>
  <c r="AE600" i="15"/>
  <c r="AC591" i="15"/>
  <c r="AE591" i="15"/>
  <c r="AC581" i="15"/>
  <c r="AE581" i="15"/>
  <c r="AC571" i="15"/>
  <c r="AE571" i="15"/>
  <c r="AC562" i="15"/>
  <c r="AE562" i="15"/>
  <c r="AC554" i="15"/>
  <c r="AE554" i="15"/>
  <c r="AC546" i="15"/>
  <c r="AE546" i="15"/>
  <c r="AC537" i="15"/>
  <c r="AE537" i="15"/>
  <c r="AC529" i="15"/>
  <c r="AE529" i="15"/>
  <c r="X4198" i="15"/>
  <c r="X4594" i="15"/>
  <c r="X439" i="15"/>
  <c r="X829" i="15"/>
  <c r="X912" i="15"/>
  <c r="X776" i="15"/>
  <c r="X896" i="15"/>
  <c r="X1567" i="15"/>
  <c r="X1645" i="15"/>
  <c r="X301" i="15"/>
  <c r="Y301" i="15" s="1"/>
  <c r="X1082" i="15"/>
  <c r="X1185" i="15"/>
  <c r="X98" i="15"/>
  <c r="X659" i="15"/>
  <c r="X612" i="15"/>
  <c r="X789" i="15"/>
  <c r="X2272" i="15"/>
  <c r="W1915" i="15"/>
  <c r="Y1915" i="15" s="1"/>
  <c r="X2124" i="15"/>
  <c r="X7" i="15"/>
  <c r="X1901" i="15"/>
  <c r="X2284" i="15"/>
  <c r="X2347" i="15"/>
  <c r="AC10" i="15"/>
  <c r="AE10" i="15"/>
  <c r="AC23" i="15"/>
  <c r="AE23" i="15"/>
  <c r="AC3" i="15"/>
  <c r="AE3" i="15"/>
  <c r="AC37" i="15"/>
  <c r="AE37" i="15"/>
  <c r="AC48" i="15"/>
  <c r="AE48" i="15"/>
  <c r="AC57" i="15"/>
  <c r="AE57" i="15"/>
  <c r="AC1919" i="15"/>
  <c r="AE1919" i="15"/>
  <c r="AC1349" i="15"/>
  <c r="AE1349" i="15"/>
  <c r="AC1064" i="15"/>
  <c r="AE1064" i="15"/>
  <c r="AC1054" i="15"/>
  <c r="AE1054" i="15"/>
  <c r="AC1044" i="15"/>
  <c r="AE1044" i="15"/>
  <c r="AC1035" i="15"/>
  <c r="AE1035" i="15"/>
  <c r="AC1027" i="15"/>
  <c r="AE1027" i="15"/>
  <c r="AC1010" i="15"/>
  <c r="AE1010" i="15"/>
  <c r="AC1002" i="15"/>
  <c r="AE1002" i="15"/>
  <c r="AC994" i="15"/>
  <c r="AE994" i="15"/>
  <c r="AC984" i="15"/>
  <c r="AE984" i="15"/>
  <c r="AC975" i="15"/>
  <c r="AE975" i="15"/>
  <c r="AC967" i="15"/>
  <c r="AE967" i="15"/>
  <c r="AC958" i="15"/>
  <c r="AE958" i="15"/>
  <c r="AC949" i="15"/>
  <c r="AE949" i="15"/>
  <c r="AC940" i="15"/>
  <c r="AE940" i="15"/>
  <c r="AC932" i="15"/>
  <c r="AE932" i="15"/>
  <c r="AC923" i="15"/>
  <c r="AE923" i="15"/>
  <c r="AC914" i="15"/>
  <c r="AE914" i="15"/>
  <c r="AC904" i="15"/>
  <c r="AE904" i="15"/>
  <c r="AC896" i="15"/>
  <c r="AE896" i="15"/>
  <c r="AC887" i="15"/>
  <c r="AE887" i="15"/>
  <c r="AC878" i="15"/>
  <c r="AE878" i="15"/>
  <c r="AC870" i="15"/>
  <c r="AE870" i="15"/>
  <c r="AC861" i="15"/>
  <c r="AE861" i="15"/>
  <c r="AC853" i="15"/>
  <c r="AE853" i="15"/>
  <c r="AC843" i="15"/>
  <c r="AE843" i="15"/>
  <c r="AC833" i="15"/>
  <c r="AE833" i="15"/>
  <c r="AC824" i="15"/>
  <c r="AE824" i="15"/>
  <c r="AC815" i="15"/>
  <c r="AE815" i="15"/>
  <c r="AC807" i="15"/>
  <c r="AE807" i="15"/>
  <c r="AC798" i="15"/>
  <c r="AE798" i="15"/>
  <c r="AC790" i="15"/>
  <c r="AE790" i="15"/>
  <c r="AC782" i="15"/>
  <c r="AE782" i="15"/>
  <c r="AC774" i="15"/>
  <c r="AE774" i="15"/>
  <c r="AC765" i="15"/>
  <c r="AE765" i="15"/>
  <c r="AC756" i="15"/>
  <c r="AE756" i="15"/>
  <c r="AC746" i="15"/>
  <c r="AE746" i="15"/>
  <c r="AC737" i="15"/>
  <c r="AE737" i="15"/>
  <c r="AC729" i="15"/>
  <c r="AE729" i="15"/>
  <c r="AC721" i="15"/>
  <c r="AE721" i="15"/>
  <c r="AC713" i="15"/>
  <c r="AE713" i="15"/>
  <c r="AC705" i="15"/>
  <c r="AE705" i="15"/>
  <c r="AC697" i="15"/>
  <c r="AE697" i="15"/>
  <c r="AC687" i="15"/>
  <c r="AE687" i="15"/>
  <c r="AC679" i="15"/>
  <c r="AE679" i="15"/>
  <c r="AC671" i="15"/>
  <c r="AE671" i="15"/>
  <c r="AC663" i="15"/>
  <c r="AE663" i="15"/>
  <c r="AC654" i="15"/>
  <c r="AE654" i="15"/>
  <c r="X3329" i="15"/>
  <c r="X3381" i="15"/>
  <c r="X3341" i="15"/>
  <c r="X4300" i="15"/>
  <c r="X4270" i="15"/>
  <c r="X4047" i="15"/>
  <c r="X4041" i="15"/>
  <c r="X1426" i="15"/>
  <c r="X695" i="15"/>
  <c r="W900" i="15"/>
  <c r="X129" i="15"/>
  <c r="W456" i="15"/>
  <c r="X101" i="15"/>
  <c r="X1312" i="15"/>
  <c r="X739" i="15"/>
  <c r="Y739" i="15" s="1"/>
  <c r="X900" i="15"/>
  <c r="W1894" i="15"/>
  <c r="Y1894" i="15" s="1"/>
  <c r="W2200" i="15"/>
  <c r="X2190" i="15"/>
  <c r="AC9" i="15"/>
  <c r="AE9" i="15"/>
  <c r="AC22" i="15"/>
  <c r="AE22" i="15"/>
  <c r="AC8" i="15"/>
  <c r="AE8" i="15"/>
  <c r="AC36" i="15"/>
  <c r="AE36" i="15"/>
  <c r="AC47" i="15"/>
  <c r="AE47" i="15"/>
  <c r="AC56" i="15"/>
  <c r="AE56" i="15"/>
  <c r="AC1688" i="15"/>
  <c r="AE1688" i="15"/>
  <c r="AC1072" i="15"/>
  <c r="AE1072" i="15"/>
  <c r="AC1063" i="15"/>
  <c r="AE1063" i="15"/>
  <c r="AC1053" i="15"/>
  <c r="AE1053" i="15"/>
  <c r="AC1043" i="15"/>
  <c r="AE1043" i="15"/>
  <c r="AC1034" i="15"/>
  <c r="AE1034" i="15"/>
  <c r="AC1026" i="15"/>
  <c r="AE1026" i="15"/>
  <c r="AC1019" i="15"/>
  <c r="AE1019" i="15"/>
  <c r="AC1009" i="15"/>
  <c r="AE1009" i="15"/>
  <c r="AC1001" i="15"/>
  <c r="AE1001" i="15"/>
  <c r="AC993" i="15"/>
  <c r="AE993" i="15"/>
  <c r="AC983" i="15"/>
  <c r="AE983" i="15"/>
  <c r="AC974" i="15"/>
  <c r="AE974" i="15"/>
  <c r="AC966" i="15"/>
  <c r="AE966" i="15"/>
  <c r="AC957" i="15"/>
  <c r="AE957" i="15"/>
  <c r="AC948" i="15"/>
  <c r="AE948" i="15"/>
  <c r="AC939" i="15"/>
  <c r="AE939" i="15"/>
  <c r="AC930" i="15"/>
  <c r="AE930" i="15"/>
  <c r="AC922" i="15"/>
  <c r="AE922" i="15"/>
  <c r="AC913" i="15"/>
  <c r="AE913" i="15"/>
  <c r="AC903" i="15"/>
  <c r="AE903" i="15"/>
  <c r="AC895" i="15"/>
  <c r="AE895" i="15"/>
  <c r="AC886" i="15"/>
  <c r="AE886" i="15"/>
  <c r="AC877" i="15"/>
  <c r="AE877" i="15"/>
  <c r="AC869" i="15"/>
  <c r="AE869" i="15"/>
  <c r="AC860" i="15"/>
  <c r="AE860" i="15"/>
  <c r="AC852" i="15"/>
  <c r="AE852" i="15"/>
  <c r="AC842" i="15"/>
  <c r="AE842" i="15"/>
  <c r="AC832" i="15"/>
  <c r="AE832" i="15"/>
  <c r="AC823" i="15"/>
  <c r="AE823" i="15"/>
  <c r="AC814" i="15"/>
  <c r="AE814" i="15"/>
  <c r="AC806" i="15"/>
  <c r="AE806" i="15"/>
  <c r="AC797" i="15"/>
  <c r="AE797" i="15"/>
  <c r="AC789" i="15"/>
  <c r="AE789" i="15"/>
  <c r="AC781" i="15"/>
  <c r="AE781" i="15"/>
  <c r="AC773" i="15"/>
  <c r="AE773" i="15"/>
  <c r="AC764" i="15"/>
  <c r="AE764" i="15"/>
  <c r="AC755" i="15"/>
  <c r="AE755" i="15"/>
  <c r="AC745" i="15"/>
  <c r="AE745" i="15"/>
  <c r="AC736" i="15"/>
  <c r="AE736" i="15"/>
  <c r="AC728" i="15"/>
  <c r="AE728" i="15"/>
  <c r="AC720" i="15"/>
  <c r="AE720" i="15"/>
  <c r="AC712" i="15"/>
  <c r="AE712" i="15"/>
  <c r="AC704" i="15"/>
  <c r="AE704" i="15"/>
  <c r="AC696" i="15"/>
  <c r="AE696" i="15"/>
  <c r="AC686" i="15"/>
  <c r="AE686" i="15"/>
  <c r="AC678" i="15"/>
  <c r="AE678" i="15"/>
  <c r="AC670" i="15"/>
  <c r="AE670" i="15"/>
  <c r="AC662" i="15"/>
  <c r="AE662" i="15"/>
  <c r="AC653" i="15"/>
  <c r="AE653" i="15"/>
  <c r="W5126" i="15"/>
  <c r="X718" i="15"/>
  <c r="X1788" i="15"/>
  <c r="Y1788" i="15" s="1"/>
  <c r="X1462" i="15"/>
  <c r="X1526" i="15"/>
  <c r="W388" i="15"/>
  <c r="X50" i="15"/>
  <c r="AC17" i="15"/>
  <c r="AE17" i="15"/>
  <c r="AC21" i="15"/>
  <c r="AE21" i="15"/>
  <c r="AC15" i="15"/>
  <c r="AE15" i="15"/>
  <c r="AC35" i="15"/>
  <c r="AE35" i="15"/>
  <c r="AC46" i="15"/>
  <c r="AE46" i="15"/>
  <c r="AC55" i="15"/>
  <c r="AE55" i="15"/>
  <c r="AC1687" i="15"/>
  <c r="AE1687" i="15"/>
  <c r="AC1071" i="15"/>
  <c r="AE1071" i="15"/>
  <c r="AC1061" i="15"/>
  <c r="AE1061" i="15"/>
  <c r="AC1051" i="15"/>
  <c r="AE1051" i="15"/>
  <c r="AC1042" i="15"/>
  <c r="AE1042" i="15"/>
  <c r="AC1033" i="15"/>
  <c r="AE1033" i="15"/>
  <c r="AC1025" i="15"/>
  <c r="AE1025" i="15"/>
  <c r="AC1017" i="15"/>
  <c r="AE1017" i="15"/>
  <c r="AC1008" i="15"/>
  <c r="AE1008" i="15"/>
  <c r="AC1000" i="15"/>
  <c r="AE1000" i="15"/>
  <c r="AC992" i="15"/>
  <c r="AE992" i="15"/>
  <c r="AC982" i="15"/>
  <c r="AE982" i="15"/>
  <c r="AC973" i="15"/>
  <c r="AE973" i="15"/>
  <c r="AC964" i="15"/>
  <c r="AE964" i="15"/>
  <c r="AC955" i="15"/>
  <c r="AE955" i="15"/>
  <c r="AC947" i="15"/>
  <c r="AE947" i="15"/>
  <c r="AC938" i="15"/>
  <c r="AE938" i="15"/>
  <c r="AC929" i="15"/>
  <c r="AE929" i="15"/>
  <c r="AC920" i="15"/>
  <c r="AE920" i="15"/>
  <c r="AC911" i="15"/>
  <c r="AE911" i="15"/>
  <c r="AC902" i="15"/>
  <c r="AE902" i="15"/>
  <c r="AC894" i="15"/>
  <c r="AE894" i="15"/>
  <c r="AC884" i="15"/>
  <c r="AE884" i="15"/>
  <c r="AC876" i="15"/>
  <c r="AE876" i="15"/>
  <c r="AC868" i="15"/>
  <c r="AE868" i="15"/>
  <c r="AC859" i="15"/>
  <c r="AE859" i="15"/>
  <c r="AC851" i="15"/>
  <c r="AE851" i="15"/>
  <c r="AC841" i="15"/>
  <c r="AE841" i="15"/>
  <c r="AC831" i="15"/>
  <c r="AE831" i="15"/>
  <c r="AC822" i="15"/>
  <c r="AE822" i="15"/>
  <c r="AC813" i="15"/>
  <c r="AE813" i="15"/>
  <c r="AC805" i="15"/>
  <c r="AE805" i="15"/>
  <c r="AC796" i="15"/>
  <c r="AE796" i="15"/>
  <c r="AC788" i="15"/>
  <c r="AE788" i="15"/>
  <c r="AC780" i="15"/>
  <c r="AE780" i="15"/>
  <c r="AC772" i="15"/>
  <c r="AE772" i="15"/>
  <c r="AC763" i="15"/>
  <c r="AE763" i="15"/>
  <c r="AC753" i="15"/>
  <c r="AE753" i="15"/>
  <c r="AC743" i="15"/>
  <c r="AE743" i="15"/>
  <c r="AC735" i="15"/>
  <c r="AE735" i="15"/>
  <c r="AC727" i="15"/>
  <c r="AE727" i="15"/>
  <c r="AC719" i="15"/>
  <c r="AE719" i="15"/>
  <c r="AC711" i="15"/>
  <c r="AE711" i="15"/>
  <c r="AC703" i="15"/>
  <c r="AE703" i="15"/>
  <c r="AC695" i="15"/>
  <c r="AE695" i="15"/>
  <c r="AC685" i="15"/>
  <c r="AE685" i="15"/>
  <c r="AC677" i="15"/>
  <c r="AE677" i="15"/>
  <c r="AC669" i="15"/>
  <c r="AE669" i="15"/>
  <c r="AC661" i="15"/>
  <c r="AE661" i="15"/>
  <c r="W4456" i="15"/>
  <c r="W3808" i="15"/>
  <c r="W3699" i="15"/>
  <c r="W3791" i="15"/>
  <c r="W5030" i="15"/>
  <c r="X936" i="15"/>
  <c r="X996" i="15"/>
  <c r="W862" i="15"/>
  <c r="X1191" i="15"/>
  <c r="X374" i="15"/>
  <c r="Y374" i="15" s="1"/>
  <c r="W1408" i="15"/>
  <c r="X1924" i="15"/>
  <c r="AC16" i="15"/>
  <c r="AE16" i="15"/>
  <c r="AC20" i="15"/>
  <c r="AE20" i="15"/>
  <c r="AC14" i="15"/>
  <c r="AE14" i="15"/>
  <c r="AC34" i="15"/>
  <c r="AE34" i="15"/>
  <c r="AC44" i="15"/>
  <c r="AE44" i="15"/>
  <c r="AC54" i="15"/>
  <c r="AE54" i="15"/>
  <c r="AC1592" i="15"/>
  <c r="AE1592" i="15"/>
  <c r="AC1070" i="15"/>
  <c r="AE1070" i="15"/>
  <c r="AC1060" i="15"/>
  <c r="AE1060" i="15"/>
  <c r="AC1050" i="15"/>
  <c r="AE1050" i="15"/>
  <c r="AC1041" i="15"/>
  <c r="AE1041" i="15"/>
  <c r="AC1032" i="15"/>
  <c r="AE1032" i="15"/>
  <c r="AC1024" i="15"/>
  <c r="AE1024" i="15"/>
  <c r="AC1016" i="15"/>
  <c r="AE1016" i="15"/>
  <c r="AC1007" i="15"/>
  <c r="AE1007" i="15"/>
  <c r="AC999" i="15"/>
  <c r="AE999" i="15"/>
  <c r="AC991" i="15"/>
  <c r="AE991" i="15"/>
  <c r="AC981" i="15"/>
  <c r="AE981" i="15"/>
  <c r="AC972" i="15"/>
  <c r="AE972" i="15"/>
  <c r="AC963" i="15"/>
  <c r="AE963" i="15"/>
  <c r="AC954" i="15"/>
  <c r="AE954" i="15"/>
  <c r="AC946" i="15"/>
  <c r="AE946" i="15"/>
  <c r="AC937" i="15"/>
  <c r="AE937" i="15"/>
  <c r="AC928" i="15"/>
  <c r="AE928" i="15"/>
  <c r="AC919" i="15"/>
  <c r="AE919" i="15"/>
  <c r="AC910" i="15"/>
  <c r="AE910" i="15"/>
  <c r="AC901" i="15"/>
  <c r="AE901" i="15"/>
  <c r="AC893" i="15"/>
  <c r="AE893" i="15"/>
  <c r="AC883" i="15"/>
  <c r="AE883" i="15"/>
  <c r="AC875" i="15"/>
  <c r="AE875" i="15"/>
  <c r="AC866" i="15"/>
  <c r="AE866" i="15"/>
  <c r="AC858" i="15"/>
  <c r="AE858" i="15"/>
  <c r="AC850" i="15"/>
  <c r="AE850" i="15"/>
  <c r="AC839" i="15"/>
  <c r="AE839" i="15"/>
  <c r="AC830" i="15"/>
  <c r="AE830" i="15"/>
  <c r="AC821" i="15"/>
  <c r="AE821" i="15"/>
  <c r="AC812" i="15"/>
  <c r="AE812" i="15"/>
  <c r="AC804" i="15"/>
  <c r="AE804" i="15"/>
  <c r="AC795" i="15"/>
  <c r="AE795" i="15"/>
  <c r="AC787" i="15"/>
  <c r="AE787" i="15"/>
  <c r="AC779" i="15"/>
  <c r="AE779" i="15"/>
  <c r="AC771" i="15"/>
  <c r="AE771" i="15"/>
  <c r="AC762" i="15"/>
  <c r="AE762" i="15"/>
  <c r="AC752" i="15"/>
  <c r="AE752" i="15"/>
  <c r="AC742" i="15"/>
  <c r="AE742" i="15"/>
  <c r="AC734" i="15"/>
  <c r="AE734" i="15"/>
  <c r="AC726" i="15"/>
  <c r="AE726" i="15"/>
  <c r="AC718" i="15"/>
  <c r="AE718" i="15"/>
  <c r="AC710" i="15"/>
  <c r="AE710" i="15"/>
  <c r="AC702" i="15"/>
  <c r="AE702" i="15"/>
  <c r="AC693" i="15"/>
  <c r="AE693" i="15"/>
  <c r="AC684" i="15"/>
  <c r="AE684" i="15"/>
  <c r="AC676" i="15"/>
  <c r="AE676" i="15"/>
  <c r="AC668" i="15"/>
  <c r="AE668" i="15"/>
  <c r="AC660" i="15"/>
  <c r="AE660" i="15"/>
  <c r="X4645" i="15"/>
  <c r="X4728" i="15"/>
  <c r="X3131" i="15"/>
  <c r="X3103" i="15"/>
  <c r="X3091" i="15"/>
  <c r="X3026" i="15"/>
  <c r="X2938" i="15"/>
  <c r="X2974" i="15"/>
  <c r="X2969" i="15"/>
  <c r="X1323" i="15"/>
  <c r="X1804" i="15"/>
  <c r="X528" i="15"/>
  <c r="Y528" i="15" s="1"/>
  <c r="X1478" i="15"/>
  <c r="Y1478" i="15" s="1"/>
  <c r="X1748" i="15"/>
  <c r="X1822" i="15"/>
  <c r="X1537" i="15"/>
  <c r="W1814" i="15"/>
  <c r="Y1814" i="15" s="1"/>
  <c r="X2053" i="15"/>
  <c r="Y2053" i="15" s="1"/>
  <c r="AC29" i="15"/>
  <c r="AE29" i="15"/>
  <c r="AC33" i="15"/>
  <c r="AE33" i="15"/>
  <c r="AC13" i="15"/>
  <c r="AE13" i="15"/>
  <c r="AC43" i="15"/>
  <c r="AE43" i="15"/>
  <c r="AC52" i="15"/>
  <c r="AE52" i="15"/>
  <c r="AC2123" i="15"/>
  <c r="AE2123" i="15"/>
  <c r="AC1505" i="15"/>
  <c r="AE1505" i="15"/>
  <c r="AC1069" i="15"/>
  <c r="AE1069" i="15"/>
  <c r="AC1058" i="15"/>
  <c r="AE1058" i="15"/>
  <c r="AC1049" i="15"/>
  <c r="AE1049" i="15"/>
  <c r="AC1040" i="15"/>
  <c r="AE1040" i="15"/>
  <c r="AC1031" i="15"/>
  <c r="AE1031" i="15"/>
  <c r="AC1023" i="15"/>
  <c r="AE1023" i="15"/>
  <c r="AC1015" i="15"/>
  <c r="AE1015" i="15"/>
  <c r="AC1006" i="15"/>
  <c r="AE1006" i="15"/>
  <c r="AC998" i="15"/>
  <c r="AE998" i="15"/>
  <c r="AC990" i="15"/>
  <c r="AE990" i="15"/>
  <c r="AC979" i="15"/>
  <c r="AE979" i="15"/>
  <c r="AC971" i="15"/>
  <c r="AE971" i="15"/>
  <c r="AC962" i="15"/>
  <c r="AE962" i="15"/>
  <c r="AC953" i="15"/>
  <c r="AE953" i="15"/>
  <c r="AC945" i="15"/>
  <c r="AE945" i="15"/>
  <c r="AC936" i="15"/>
  <c r="AE936" i="15"/>
  <c r="AC927" i="15"/>
  <c r="AE927" i="15"/>
  <c r="AC918" i="15"/>
  <c r="AE918" i="15"/>
  <c r="AC909" i="15"/>
  <c r="AE909" i="15"/>
  <c r="AC900" i="15"/>
  <c r="AE900" i="15"/>
  <c r="AC891" i="15"/>
  <c r="AE891" i="15"/>
  <c r="AC882" i="15"/>
  <c r="AE882" i="15"/>
  <c r="AC874" i="15"/>
  <c r="AE874" i="15"/>
  <c r="AC865" i="15"/>
  <c r="AE865" i="15"/>
  <c r="AC857" i="15"/>
  <c r="AE857" i="15"/>
  <c r="AC849" i="15"/>
  <c r="AE849" i="15"/>
  <c r="AC838" i="15"/>
  <c r="AE838" i="15"/>
  <c r="AC828" i="15"/>
  <c r="AE828" i="15"/>
  <c r="AC820" i="15"/>
  <c r="AE820" i="15"/>
  <c r="AC811" i="15"/>
  <c r="AE811" i="15"/>
  <c r="AC803" i="15"/>
  <c r="AE803" i="15"/>
  <c r="AC794" i="15"/>
  <c r="AE794" i="15"/>
  <c r="AC786" i="15"/>
  <c r="AE786" i="15"/>
  <c r="AC778" i="15"/>
  <c r="AE778" i="15"/>
  <c r="AC769" i="15"/>
  <c r="AE769" i="15"/>
  <c r="AC761" i="15"/>
  <c r="AE761" i="15"/>
  <c r="AC751" i="15"/>
  <c r="AE751" i="15"/>
  <c r="AC741" i="15"/>
  <c r="AE741" i="15"/>
  <c r="AC733" i="15"/>
  <c r="AE733" i="15"/>
  <c r="AC725" i="15"/>
  <c r="AE725" i="15"/>
  <c r="AC717" i="15"/>
  <c r="AE717" i="15"/>
  <c r="AC709" i="15"/>
  <c r="AE709" i="15"/>
  <c r="AC701" i="15"/>
  <c r="AE701" i="15"/>
  <c r="AC692" i="15"/>
  <c r="AE692" i="15"/>
  <c r="AC683" i="15"/>
  <c r="AE683" i="15"/>
  <c r="AC675" i="15"/>
  <c r="AE675" i="15"/>
  <c r="AC667" i="15"/>
  <c r="AE667" i="15"/>
  <c r="AC658" i="15"/>
  <c r="AE658" i="15"/>
  <c r="AC650" i="15"/>
  <c r="AE650" i="15"/>
  <c r="W4796" i="15"/>
  <c r="W4585" i="15"/>
  <c r="W4894" i="15"/>
  <c r="W4931" i="15"/>
  <c r="W4906" i="15"/>
  <c r="W4696" i="15"/>
  <c r="W4716" i="15"/>
  <c r="Y4716" i="15" s="1"/>
  <c r="W4764" i="15"/>
  <c r="W4737" i="15"/>
  <c r="W4707" i="15"/>
  <c r="W4711" i="15"/>
  <c r="W4624" i="15"/>
  <c r="W4444" i="15"/>
  <c r="W4415" i="15"/>
  <c r="W4409" i="15"/>
  <c r="W4464" i="15"/>
  <c r="X862" i="15"/>
  <c r="X926" i="15"/>
  <c r="Y926" i="15" s="1"/>
  <c r="X1673" i="15"/>
  <c r="Y1673" i="15" s="1"/>
  <c r="X807" i="15"/>
  <c r="X1694" i="15"/>
  <c r="X1485" i="15"/>
  <c r="X645" i="15"/>
  <c r="Y776" i="15"/>
  <c r="W858" i="15"/>
  <c r="X986" i="15"/>
  <c r="Y986" i="15" s="1"/>
  <c r="W1956" i="15"/>
  <c r="AC6" i="15"/>
  <c r="AE6" i="15"/>
  <c r="AC28" i="15"/>
  <c r="AE28" i="15"/>
  <c r="AC32" i="15"/>
  <c r="AE32" i="15"/>
  <c r="AC18" i="15"/>
  <c r="AE18" i="15"/>
  <c r="AC42" i="15"/>
  <c r="AE42" i="15"/>
  <c r="AC51" i="15"/>
  <c r="AE51" i="15"/>
  <c r="AC2122" i="15"/>
  <c r="AE2122" i="15"/>
  <c r="AC1352" i="15"/>
  <c r="AE1352" i="15"/>
  <c r="AC1068" i="15"/>
  <c r="AE1068" i="15"/>
  <c r="AC1057" i="15"/>
  <c r="AE1057" i="15"/>
  <c r="AC1048" i="15"/>
  <c r="AE1048" i="15"/>
  <c r="AC1039" i="15"/>
  <c r="AE1039" i="15"/>
  <c r="AC1030" i="15"/>
  <c r="AE1030" i="15"/>
  <c r="AC1022" i="15"/>
  <c r="AE1022" i="15"/>
  <c r="AC1013" i="15"/>
  <c r="AE1013" i="15"/>
  <c r="AC1005" i="15"/>
  <c r="AE1005" i="15"/>
  <c r="AC997" i="15"/>
  <c r="AE997" i="15"/>
  <c r="AC989" i="15"/>
  <c r="AE989" i="15"/>
  <c r="AC978" i="15"/>
  <c r="AE978" i="15"/>
  <c r="AC970" i="15"/>
  <c r="AE970" i="15"/>
  <c r="AC961" i="15"/>
  <c r="AE961" i="15"/>
  <c r="AC952" i="15"/>
  <c r="AE952" i="15"/>
  <c r="AC944" i="15"/>
  <c r="AE944" i="15"/>
  <c r="AC935" i="15"/>
  <c r="AE935" i="15"/>
  <c r="AC926" i="15"/>
  <c r="AE926" i="15"/>
  <c r="AC917" i="15"/>
  <c r="AE917" i="15"/>
  <c r="AC908" i="15"/>
  <c r="AE908" i="15"/>
  <c r="AC899" i="15"/>
  <c r="AE899" i="15"/>
  <c r="AC890" i="15"/>
  <c r="AE890" i="15"/>
  <c r="AC881" i="15"/>
  <c r="AE881" i="15"/>
  <c r="AC873" i="15"/>
  <c r="AE873" i="15"/>
  <c r="AC864" i="15"/>
  <c r="AE864" i="15"/>
  <c r="AC856" i="15"/>
  <c r="AE856" i="15"/>
  <c r="AC847" i="15"/>
  <c r="AE847" i="15"/>
  <c r="AC837" i="15"/>
  <c r="AE837" i="15"/>
  <c r="AC827" i="15"/>
  <c r="AE827" i="15"/>
  <c r="AC819" i="15"/>
  <c r="AE819" i="15"/>
  <c r="AC810" i="15"/>
  <c r="AE810" i="15"/>
  <c r="AC802" i="15"/>
  <c r="AE802" i="15"/>
  <c r="AC793" i="15"/>
  <c r="AE793" i="15"/>
  <c r="AC785" i="15"/>
  <c r="AE785" i="15"/>
  <c r="AC777" i="15"/>
  <c r="AE777" i="15"/>
  <c r="AC768" i="15"/>
  <c r="AE768" i="15"/>
  <c r="AC760" i="15"/>
  <c r="AE760" i="15"/>
  <c r="AC750" i="15"/>
  <c r="AE750" i="15"/>
  <c r="AC740" i="15"/>
  <c r="AE740" i="15"/>
  <c r="AC732" i="15"/>
  <c r="AE732" i="15"/>
  <c r="AC724" i="15"/>
  <c r="AE724" i="15"/>
  <c r="AC716" i="15"/>
  <c r="AE716" i="15"/>
  <c r="AC708" i="15"/>
  <c r="AE708" i="15"/>
  <c r="AC700" i="15"/>
  <c r="AE700" i="15"/>
  <c r="AC691" i="15"/>
  <c r="AE691" i="15"/>
  <c r="AC682" i="15"/>
  <c r="AE682" i="15"/>
  <c r="AC674" i="15"/>
  <c r="AE674" i="15"/>
  <c r="AC666" i="15"/>
  <c r="AE666" i="15"/>
  <c r="AC657" i="15"/>
  <c r="AE657" i="15"/>
  <c r="AC522" i="15"/>
  <c r="AE522" i="15"/>
  <c r="AC514" i="15"/>
  <c r="AE514" i="15"/>
  <c r="AC504" i="15"/>
  <c r="AE504" i="15"/>
  <c r="AC495" i="15"/>
  <c r="AE495" i="15"/>
  <c r="AC486" i="15"/>
  <c r="AE486" i="15"/>
  <c r="AC477" i="15"/>
  <c r="AE477" i="15"/>
  <c r="X3084" i="15"/>
  <c r="X3151" i="15"/>
  <c r="Y3151" i="15" s="1"/>
  <c r="X3113" i="15"/>
  <c r="X3108" i="15"/>
  <c r="X191" i="15"/>
  <c r="Y191" i="15" s="1"/>
  <c r="X255" i="15"/>
  <c r="W395" i="15"/>
  <c r="X1552" i="15"/>
  <c r="X688" i="15"/>
  <c r="X1697" i="15"/>
  <c r="W231" i="15"/>
  <c r="X123" i="15"/>
  <c r="Y123" i="15" s="1"/>
  <c r="X597" i="15"/>
  <c r="X917" i="15"/>
  <c r="W988" i="15"/>
  <c r="AC5" i="15"/>
  <c r="AC27" i="15"/>
  <c r="AE27" i="15"/>
  <c r="AC30" i="15"/>
  <c r="AE30" i="15"/>
  <c r="AC25" i="15"/>
  <c r="AE25" i="15"/>
  <c r="AC41" i="15"/>
  <c r="AE41" i="15"/>
  <c r="AC49" i="15"/>
  <c r="AE49" i="15"/>
  <c r="AC2121" i="15"/>
  <c r="AE2121" i="15"/>
  <c r="AC1351" i="15"/>
  <c r="AE1351" i="15"/>
  <c r="AC1066" i="15"/>
  <c r="AE1066" i="15"/>
  <c r="AC1056" i="15"/>
  <c r="AE1056" i="15"/>
  <c r="AC1046" i="15"/>
  <c r="AE1046" i="15"/>
  <c r="AC1037" i="15"/>
  <c r="AE1037" i="15"/>
  <c r="AC1029" i="15"/>
  <c r="AE1029" i="15"/>
  <c r="AC1021" i="15"/>
  <c r="AE1021" i="15"/>
  <c r="AC1012" i="15"/>
  <c r="AE1012" i="15"/>
  <c r="AC1004" i="15"/>
  <c r="AE1004" i="15"/>
  <c r="AC996" i="15"/>
  <c r="AE996" i="15"/>
  <c r="AC987" i="15"/>
  <c r="AE987" i="15"/>
  <c r="AC977" i="15"/>
  <c r="AE977" i="15"/>
  <c r="AC969" i="15"/>
  <c r="AE969" i="15"/>
  <c r="AC960" i="15"/>
  <c r="AE960" i="15"/>
  <c r="AC951" i="15"/>
  <c r="AE951" i="15"/>
  <c r="AC942" i="15"/>
  <c r="AE942" i="15"/>
  <c r="AC934" i="15"/>
  <c r="AE934" i="15"/>
  <c r="AC925" i="15"/>
  <c r="AE925" i="15"/>
  <c r="AC916" i="15"/>
  <c r="AE916" i="15"/>
  <c r="AC906" i="15"/>
  <c r="AE906" i="15"/>
  <c r="AC898" i="15"/>
  <c r="AE898" i="15"/>
  <c r="AC889" i="15"/>
  <c r="AE889" i="15"/>
  <c r="AC880" i="15"/>
  <c r="AE880" i="15"/>
  <c r="AC872" i="15"/>
  <c r="AE872" i="15"/>
  <c r="AC863" i="15"/>
  <c r="AE863" i="15"/>
  <c r="AC855" i="15"/>
  <c r="AE855" i="15"/>
  <c r="AC846" i="15"/>
  <c r="AE846" i="15"/>
  <c r="AC835" i="15"/>
  <c r="AE835" i="15"/>
  <c r="AC826" i="15"/>
  <c r="AE826" i="15"/>
  <c r="AC817" i="15"/>
  <c r="AE817" i="15"/>
  <c r="AC809" i="15"/>
  <c r="AE809" i="15"/>
  <c r="AC801" i="15"/>
  <c r="AE801" i="15"/>
  <c r="AC792" i="15"/>
  <c r="AE792" i="15"/>
  <c r="AC784" i="15"/>
  <c r="AE784" i="15"/>
  <c r="AC776" i="15"/>
  <c r="AE776" i="15"/>
  <c r="AC767" i="15"/>
  <c r="AE767" i="15"/>
  <c r="AC759" i="15"/>
  <c r="AE759" i="15"/>
  <c r="AC749" i="15"/>
  <c r="AE749" i="15"/>
  <c r="AC739" i="15"/>
  <c r="AE739" i="15"/>
  <c r="AC731" i="15"/>
  <c r="AE731" i="15"/>
  <c r="AC723" i="15"/>
  <c r="AE723" i="15"/>
  <c r="AC715" i="15"/>
  <c r="AE715" i="15"/>
  <c r="AC707" i="15"/>
  <c r="AE707" i="15"/>
  <c r="AC699" i="15"/>
  <c r="AE699" i="15"/>
  <c r="AC690" i="15"/>
  <c r="AE690" i="15"/>
  <c r="AC681" i="15"/>
  <c r="AE681" i="15"/>
  <c r="AC673" i="15"/>
  <c r="AE673" i="15"/>
  <c r="AC665" i="15"/>
  <c r="AE665" i="15"/>
  <c r="AC656" i="15"/>
  <c r="AE656" i="15"/>
  <c r="AC648" i="15"/>
  <c r="AE648" i="15"/>
  <c r="AC639" i="15"/>
  <c r="AE639" i="15"/>
  <c r="AC629" i="15"/>
  <c r="AE629" i="15"/>
  <c r="AC620" i="15"/>
  <c r="AE620" i="15"/>
  <c r="AC611" i="15"/>
  <c r="AE611" i="15"/>
  <c r="AC601" i="15"/>
  <c r="AE601" i="15"/>
  <c r="AC592" i="15"/>
  <c r="AE592" i="15"/>
  <c r="AC583" i="15"/>
  <c r="AE583" i="15"/>
  <c r="AC572" i="15"/>
  <c r="AE572" i="15"/>
  <c r="AC564" i="15"/>
  <c r="AE564" i="15"/>
  <c r="AC555" i="15"/>
  <c r="AE555" i="15"/>
  <c r="AC547" i="15"/>
  <c r="AE547" i="15"/>
  <c r="AC538" i="15"/>
  <c r="AE538" i="15"/>
  <c r="AC530" i="15"/>
  <c r="AE530" i="15"/>
  <c r="AC521" i="15"/>
  <c r="AE521" i="15"/>
  <c r="AC512" i="15"/>
  <c r="AE512" i="15"/>
  <c r="AC502" i="15"/>
  <c r="AE502" i="15"/>
  <c r="AC494" i="15"/>
  <c r="AE494" i="15"/>
  <c r="AC485" i="15"/>
  <c r="AE485" i="15"/>
  <c r="AC476" i="15"/>
  <c r="AE476" i="15"/>
  <c r="AC467" i="15"/>
  <c r="AE467" i="15"/>
  <c r="AC459" i="15"/>
  <c r="AE459" i="15"/>
  <c r="AC450" i="15"/>
  <c r="AE450" i="15"/>
  <c r="AC440" i="15"/>
  <c r="AE440" i="15"/>
  <c r="AC431" i="15"/>
  <c r="AE431" i="15"/>
  <c r="AC421" i="15"/>
  <c r="AE421" i="15"/>
  <c r="AC411" i="15"/>
  <c r="AE411" i="15"/>
  <c r="AC403" i="15"/>
  <c r="AE403" i="15"/>
  <c r="AC395" i="15"/>
  <c r="AE395" i="15"/>
  <c r="AC385" i="15"/>
  <c r="AE385" i="15"/>
  <c r="AC376" i="15"/>
  <c r="AE376" i="15"/>
  <c r="AC366" i="15"/>
  <c r="AE366" i="15"/>
  <c r="AC357" i="15"/>
  <c r="AE357" i="15"/>
  <c r="AC346" i="15"/>
  <c r="AE346" i="15"/>
  <c r="AC336" i="15"/>
  <c r="AE336" i="15"/>
  <c r="AC328" i="15"/>
  <c r="AE328" i="15"/>
  <c r="AC318" i="15"/>
  <c r="AE318" i="15"/>
  <c r="AC309" i="15"/>
  <c r="AE309" i="15"/>
  <c r="AC299" i="15"/>
  <c r="AE299" i="15"/>
  <c r="AC290" i="15"/>
  <c r="AE290" i="15"/>
  <c r="AC280" i="15"/>
  <c r="AE280" i="15"/>
  <c r="AC270" i="15"/>
  <c r="AE270" i="15"/>
  <c r="AC262" i="15"/>
  <c r="AE262" i="15"/>
  <c r="AC254" i="15"/>
  <c r="AE254" i="15"/>
  <c r="AC246" i="15"/>
  <c r="AE246" i="15"/>
  <c r="AC236" i="15"/>
  <c r="AE236" i="15"/>
  <c r="AC226" i="15"/>
  <c r="AE226" i="15"/>
  <c r="AC218" i="15"/>
  <c r="AE218" i="15"/>
  <c r="AC209" i="15"/>
  <c r="AE209" i="15"/>
  <c r="AC198" i="15"/>
  <c r="AE198" i="15"/>
  <c r="AC188" i="15"/>
  <c r="AE188" i="15"/>
  <c r="AC178" i="15"/>
  <c r="AE178" i="15"/>
  <c r="AC169" i="15"/>
  <c r="AE169" i="15"/>
  <c r="AC159" i="15"/>
  <c r="AE159" i="15"/>
  <c r="AC148" i="15"/>
  <c r="AE148" i="15"/>
  <c r="AC139" i="15"/>
  <c r="AE139" i="15"/>
  <c r="AC130" i="15"/>
  <c r="AE130" i="15"/>
  <c r="AC119" i="15"/>
  <c r="AE119" i="15"/>
  <c r="AC110" i="15"/>
  <c r="AE110" i="15"/>
  <c r="AC99" i="15"/>
  <c r="AE99" i="15"/>
  <c r="AC87" i="15"/>
  <c r="AE87" i="15"/>
  <c r="AC78" i="15"/>
  <c r="AE78" i="15"/>
  <c r="AC61" i="15"/>
  <c r="AE61" i="15"/>
  <c r="AC66" i="15"/>
  <c r="AE66" i="15"/>
  <c r="X2648" i="15"/>
  <c r="X2510" i="15"/>
  <c r="X2428" i="15"/>
  <c r="X4589" i="15"/>
  <c r="AC468" i="15"/>
  <c r="AE468" i="15"/>
  <c r="AC460" i="15"/>
  <c r="AE460" i="15"/>
  <c r="AC451" i="15"/>
  <c r="AE451" i="15"/>
  <c r="AC441" i="15"/>
  <c r="AE441" i="15"/>
  <c r="AC432" i="15"/>
  <c r="AE432" i="15"/>
  <c r="AC422" i="15"/>
  <c r="AE422" i="15"/>
  <c r="AC412" i="15"/>
  <c r="AE412" i="15"/>
  <c r="AC404" i="15"/>
  <c r="AE404" i="15"/>
  <c r="AC396" i="15"/>
  <c r="AE396" i="15"/>
  <c r="AC386" i="15"/>
  <c r="AE386" i="15"/>
  <c r="AC377" i="15"/>
  <c r="AE377" i="15"/>
  <c r="AC367" i="15"/>
  <c r="AE367" i="15"/>
  <c r="AC358" i="15"/>
  <c r="AE358" i="15"/>
  <c r="AC348" i="15"/>
  <c r="AE348" i="15"/>
  <c r="AC337" i="15"/>
  <c r="AE337" i="15"/>
  <c r="AC329" i="15"/>
  <c r="AE329" i="15"/>
  <c r="AC319" i="15"/>
  <c r="AE319" i="15"/>
  <c r="AC310" i="15"/>
  <c r="AE310" i="15"/>
  <c r="AC300" i="15"/>
  <c r="AE300" i="15"/>
  <c r="AC292" i="15"/>
  <c r="AE292" i="15"/>
  <c r="AC281" i="15"/>
  <c r="AE281" i="15"/>
  <c r="AC271" i="15"/>
  <c r="AE271" i="15"/>
  <c r="AC263" i="15"/>
  <c r="AE263" i="15"/>
  <c r="AC255" i="15"/>
  <c r="AE255" i="15"/>
  <c r="AC247" i="15"/>
  <c r="AE247" i="15"/>
  <c r="AC237" i="15"/>
  <c r="AE237" i="15"/>
  <c r="AC228" i="15"/>
  <c r="AE228" i="15"/>
  <c r="AC219" i="15"/>
  <c r="AE219" i="15"/>
  <c r="AC210" i="15"/>
  <c r="AE210" i="15"/>
  <c r="AC199" i="15"/>
  <c r="AE199" i="15"/>
  <c r="AC189" i="15"/>
  <c r="AE189" i="15"/>
  <c r="AC179" i="15"/>
  <c r="AE179" i="15"/>
  <c r="AC170" i="15"/>
  <c r="AE170" i="15"/>
  <c r="AC160" i="15"/>
  <c r="AE160" i="15"/>
  <c r="AC149" i="15"/>
  <c r="AE149" i="15"/>
  <c r="AC140" i="15"/>
  <c r="AE140" i="15"/>
  <c r="AC131" i="15"/>
  <c r="AE131" i="15"/>
  <c r="AC120" i="15"/>
  <c r="AE120" i="15"/>
  <c r="AC111" i="15"/>
  <c r="AE111" i="15"/>
  <c r="AC100" i="15"/>
  <c r="AE100" i="15"/>
  <c r="AC88" i="15"/>
  <c r="AE88" i="15"/>
  <c r="AC79" i="15"/>
  <c r="AE79" i="15"/>
  <c r="AC62" i="15"/>
  <c r="AE62" i="15"/>
  <c r="AC67" i="15"/>
  <c r="AE67" i="15"/>
  <c r="W4070" i="15"/>
  <c r="X4931" i="15"/>
  <c r="W4450" i="15"/>
  <c r="W4300" i="15"/>
  <c r="W3895" i="15"/>
  <c r="W3318" i="15"/>
  <c r="W3735" i="15"/>
  <c r="W1659" i="15"/>
  <c r="W4318" i="15"/>
  <c r="W3321" i="15"/>
  <c r="W3124" i="15"/>
  <c r="W3932" i="15"/>
  <c r="X4015" i="15"/>
  <c r="W4159" i="15"/>
  <c r="X4259" i="15"/>
  <c r="W4974" i="15"/>
  <c r="X4737" i="15"/>
  <c r="AC694" i="15"/>
  <c r="AE694" i="15"/>
  <c r="AC4968" i="15"/>
  <c r="AE4968" i="15"/>
  <c r="AC4086" i="15"/>
  <c r="AE4086" i="15"/>
  <c r="AC1368" i="15"/>
  <c r="AE1368" i="15"/>
  <c r="AC1430" i="15"/>
  <c r="AE1430" i="15"/>
  <c r="AC1553" i="15"/>
  <c r="AE1553" i="15"/>
  <c r="AC1684" i="15"/>
  <c r="AE1684" i="15"/>
  <c r="AC1699" i="15"/>
  <c r="AE1699" i="15"/>
  <c r="AC1949" i="15"/>
  <c r="AE1949" i="15"/>
  <c r="AC3470" i="15"/>
  <c r="AE3470" i="15"/>
  <c r="AC3863" i="15"/>
  <c r="AE3863" i="15"/>
  <c r="AC4815" i="15"/>
  <c r="AE4815" i="15"/>
  <c r="AC5125" i="15"/>
  <c r="AE5125" i="15"/>
  <c r="AC1151" i="15"/>
  <c r="AE1151" i="15"/>
  <c r="AC1304" i="15"/>
  <c r="AE1304" i="15"/>
  <c r="AC1365" i="15"/>
  <c r="AE1365" i="15"/>
  <c r="AC1387" i="15"/>
  <c r="AE1387" i="15"/>
  <c r="AC1540" i="15"/>
  <c r="AE1540" i="15"/>
  <c r="AC1606" i="15"/>
  <c r="AE1606" i="15"/>
  <c r="AC1682" i="15"/>
  <c r="AE1682" i="15"/>
  <c r="AC1770" i="15"/>
  <c r="AE1770" i="15"/>
  <c r="AC1886" i="15"/>
  <c r="AE1886" i="15"/>
  <c r="AC2333" i="15"/>
  <c r="AE2333" i="15"/>
  <c r="AC2421" i="15"/>
  <c r="AE2421" i="15"/>
  <c r="AC2560" i="15"/>
  <c r="AE2560" i="15"/>
  <c r="AC2649" i="15"/>
  <c r="AE2649" i="15"/>
  <c r="AC3024" i="15"/>
  <c r="AE3024" i="15"/>
  <c r="AC3380" i="15"/>
  <c r="AE3380" i="15"/>
  <c r="AC3446" i="15"/>
  <c r="AE3446" i="15"/>
  <c r="AC3708" i="15"/>
  <c r="AE3708" i="15"/>
  <c r="AC3771" i="15"/>
  <c r="AE3771" i="15"/>
  <c r="AC3797" i="15"/>
  <c r="AE3797" i="15"/>
  <c r="AC3883" i="15"/>
  <c r="AE3883" i="15"/>
  <c r="AC3977" i="15"/>
  <c r="AE3977" i="15"/>
  <c r="AC4587" i="15"/>
  <c r="AE4587" i="15"/>
  <c r="AC4680" i="15"/>
  <c r="AE4680" i="15"/>
  <c r="AC4729" i="15"/>
  <c r="AE4729" i="15"/>
  <c r="AC4825" i="15"/>
  <c r="AE4825" i="15"/>
  <c r="AC7" i="15"/>
  <c r="AE7" i="15"/>
  <c r="AC5049" i="15"/>
  <c r="AE5049" i="15"/>
  <c r="AC5128" i="15"/>
  <c r="AE5128" i="15"/>
  <c r="AC3557" i="15"/>
  <c r="AE3557" i="15"/>
  <c r="AC2929" i="15"/>
  <c r="AE2929" i="15"/>
  <c r="AC1660" i="15"/>
  <c r="AE1660" i="15"/>
  <c r="AC1420" i="15"/>
  <c r="AE1420" i="15"/>
  <c r="AC1085" i="15"/>
  <c r="AE1085" i="15"/>
  <c r="AC1110" i="15"/>
  <c r="AE1110" i="15"/>
  <c r="AC1136" i="15"/>
  <c r="AE1136" i="15"/>
  <c r="AC1156" i="15"/>
  <c r="AE1156" i="15"/>
  <c r="AC1177" i="15"/>
  <c r="AE1177" i="15"/>
  <c r="AC1200" i="15"/>
  <c r="AE1200" i="15"/>
  <c r="AC1229" i="15"/>
  <c r="AE1229" i="15"/>
  <c r="AC1316" i="15"/>
  <c r="AE1316" i="15"/>
  <c r="AC1373" i="15"/>
  <c r="AE1373" i="15"/>
  <c r="AC1394" i="15"/>
  <c r="AE1394" i="15"/>
  <c r="AC1423" i="15"/>
  <c r="AE1423" i="15"/>
  <c r="AC1435" i="15"/>
  <c r="AE1435" i="15"/>
  <c r="AC1474" i="15"/>
  <c r="AE1474" i="15"/>
  <c r="AC1507" i="15"/>
  <c r="AE1507" i="15"/>
  <c r="AC1532" i="15"/>
  <c r="AE1532" i="15"/>
  <c r="AC1564" i="15"/>
  <c r="AE1564" i="15"/>
  <c r="AC1583" i="15"/>
  <c r="AE1583" i="15"/>
  <c r="AC1652" i="15"/>
  <c r="AE1652" i="15"/>
  <c r="AC1711" i="15"/>
  <c r="AE1711" i="15"/>
  <c r="AC1716" i="15"/>
  <c r="AE1716" i="15"/>
  <c r="AC1728" i="15"/>
  <c r="AE1728" i="15"/>
  <c r="AC1756" i="15"/>
  <c r="AE1756" i="15"/>
  <c r="AC1784" i="15"/>
  <c r="AE1784" i="15"/>
  <c r="AC1800" i="15"/>
  <c r="AE1800" i="15"/>
  <c r="AC1810" i="15"/>
  <c r="AE1810" i="15"/>
  <c r="AC1843" i="15"/>
  <c r="AE1843" i="15"/>
  <c r="AC1902" i="15"/>
  <c r="AE1902" i="15"/>
  <c r="AC1971" i="15"/>
  <c r="AE1971" i="15"/>
  <c r="AC2045" i="15"/>
  <c r="AE2045" i="15"/>
  <c r="AC2092" i="15"/>
  <c r="AE2092" i="15"/>
  <c r="AC2119" i="15"/>
  <c r="AE2119" i="15"/>
  <c r="AC2128" i="15"/>
  <c r="AE2128" i="15"/>
  <c r="AC2194" i="15"/>
  <c r="AE2194" i="15"/>
  <c r="AC2199" i="15"/>
  <c r="AE2199" i="15"/>
  <c r="AC2227" i="15"/>
  <c r="AE2227" i="15"/>
  <c r="AC2249" i="15"/>
  <c r="AE2249" i="15"/>
  <c r="AC2265" i="15"/>
  <c r="AE2265" i="15"/>
  <c r="AC2294" i="15"/>
  <c r="AE2294" i="15"/>
  <c r="AC2339" i="15"/>
  <c r="AE2339" i="15"/>
  <c r="AC2391" i="15"/>
  <c r="AE2391" i="15"/>
  <c r="AC2427" i="15"/>
  <c r="AE2427" i="15"/>
  <c r="AC2428" i="15"/>
  <c r="AE2428" i="15"/>
  <c r="AC2506" i="15"/>
  <c r="AE2506" i="15"/>
  <c r="AC2578" i="15"/>
  <c r="AE2578" i="15"/>
  <c r="AC2620" i="15"/>
  <c r="AE2620" i="15"/>
  <c r="AC2644" i="15"/>
  <c r="AE2644" i="15"/>
  <c r="AC2658" i="15"/>
  <c r="AE2658" i="15"/>
  <c r="AC2681" i="15"/>
  <c r="AE2681" i="15"/>
  <c r="AC2686" i="15"/>
  <c r="AE2686" i="15"/>
  <c r="AC2709" i="15"/>
  <c r="AE2709" i="15"/>
  <c r="AC2779" i="15"/>
  <c r="AE2779" i="15"/>
  <c r="AC2805" i="15"/>
  <c r="AE2805" i="15"/>
  <c r="AC2833" i="15"/>
  <c r="AE2833" i="15"/>
  <c r="AC2921" i="15"/>
  <c r="AE2921" i="15"/>
  <c r="AC3051" i="15"/>
  <c r="AE3051" i="15"/>
  <c r="AC3080" i="15"/>
  <c r="AE3080" i="15"/>
  <c r="AC3104" i="15"/>
  <c r="AE3104" i="15"/>
  <c r="AC3114" i="15"/>
  <c r="AE3114" i="15"/>
  <c r="AC3189" i="15"/>
  <c r="AE3189" i="15"/>
  <c r="AC3218" i="15"/>
  <c r="AE3218" i="15"/>
  <c r="AC3262" i="15"/>
  <c r="AE3262" i="15"/>
  <c r="AC3278" i="15"/>
  <c r="AE3278" i="15"/>
  <c r="AC3301" i="15"/>
  <c r="AE3301" i="15"/>
  <c r="AC3417" i="15"/>
  <c r="AE3417" i="15"/>
  <c r="AC3523" i="15"/>
  <c r="AE3523" i="15"/>
  <c r="AC3546" i="15"/>
  <c r="AE3546" i="15"/>
  <c r="AC3608" i="15"/>
  <c r="AE3608" i="15"/>
  <c r="AC3642" i="15"/>
  <c r="AE3642" i="15"/>
  <c r="AC3654" i="15"/>
  <c r="AE3654" i="15"/>
  <c r="AC3676" i="15"/>
  <c r="AE3676" i="15"/>
  <c r="AC3720" i="15"/>
  <c r="AE3720" i="15"/>
  <c r="AC3751" i="15"/>
  <c r="AE3751" i="15"/>
  <c r="AC3780" i="15"/>
  <c r="AE3780" i="15"/>
  <c r="AC3859" i="15"/>
  <c r="AE3859" i="15"/>
  <c r="AC3874" i="15"/>
  <c r="AE3874" i="15"/>
  <c r="AC3926" i="15"/>
  <c r="AE3926" i="15"/>
  <c r="AC3956" i="15"/>
  <c r="AE3956" i="15"/>
  <c r="AC3990" i="15"/>
  <c r="AE3990" i="15"/>
  <c r="AC4027" i="15"/>
  <c r="AE4027" i="15"/>
  <c r="AC4113" i="15"/>
  <c r="AE4113" i="15"/>
  <c r="AC4518" i="15"/>
  <c r="AE4518" i="15"/>
  <c r="AC4634" i="15"/>
  <c r="AE4634" i="15"/>
  <c r="AC4671" i="15"/>
  <c r="AE4671" i="15"/>
  <c r="AC4685" i="15"/>
  <c r="AE4685" i="15"/>
  <c r="AC4695" i="15"/>
  <c r="AE4695" i="15"/>
  <c r="AC4715" i="15"/>
  <c r="AE4715" i="15"/>
  <c r="AC4741" i="15"/>
  <c r="AE4741" i="15"/>
  <c r="AC4768" i="15"/>
  <c r="AE4768" i="15"/>
  <c r="AC4783" i="15"/>
  <c r="AE4783" i="15"/>
  <c r="AC1457" i="15"/>
  <c r="AE1457" i="15"/>
  <c r="AC4845" i="15"/>
  <c r="AE4845" i="15"/>
  <c r="AC4896" i="15"/>
  <c r="AE4896" i="15"/>
  <c r="AC4913" i="15"/>
  <c r="AE4913" i="15"/>
  <c r="AC4953" i="15"/>
  <c r="AE4953" i="15"/>
  <c r="AC5120" i="15"/>
  <c r="AE5120" i="15"/>
  <c r="AC1168" i="15"/>
  <c r="AE1168" i="15"/>
  <c r="AC1186" i="15"/>
  <c r="AE1186" i="15"/>
  <c r="AC1202" i="15"/>
  <c r="AE1202" i="15"/>
  <c r="AC1239" i="15"/>
  <c r="AE1239" i="15"/>
  <c r="AC1245" i="15"/>
  <c r="AE1245" i="15"/>
  <c r="AC1251" i="15"/>
  <c r="AE1251" i="15"/>
  <c r="AC1269" i="15"/>
  <c r="AE1269" i="15"/>
  <c r="AC1271" i="15"/>
  <c r="AE1271" i="15"/>
  <c r="AC1288" i="15"/>
  <c r="AE1288" i="15"/>
  <c r="AC1298" i="15"/>
  <c r="AE1298" i="15"/>
  <c r="AC1306" i="15"/>
  <c r="AE1306" i="15"/>
  <c r="AC1526" i="15"/>
  <c r="AE1526" i="15"/>
  <c r="AC1334" i="15"/>
  <c r="AE1334" i="15"/>
  <c r="AC1399" i="15"/>
  <c r="AE1399" i="15"/>
  <c r="AC1416" i="15"/>
  <c r="AE1416" i="15"/>
  <c r="AC1445" i="15"/>
  <c r="AE1445" i="15"/>
  <c r="AC1465" i="15"/>
  <c r="AE1465" i="15"/>
  <c r="AC1521" i="15"/>
  <c r="AE1521" i="15"/>
  <c r="AC1542" i="15"/>
  <c r="AE1542" i="15"/>
  <c r="AC1691" i="15"/>
  <c r="AE1691" i="15"/>
  <c r="AC1587" i="15"/>
  <c r="AE1587" i="15"/>
  <c r="AC1612" i="15"/>
  <c r="AE1612" i="15"/>
  <c r="AC1626" i="15"/>
  <c r="AE1626" i="15"/>
  <c r="AC1641" i="15"/>
  <c r="AE1641" i="15"/>
  <c r="AC1734" i="15"/>
  <c r="AE1734" i="15"/>
  <c r="AC1809" i="15"/>
  <c r="AE1809" i="15"/>
  <c r="AC1748" i="15"/>
  <c r="AE1748" i="15"/>
  <c r="AC1783" i="15"/>
  <c r="AE1783" i="15"/>
  <c r="AC1820" i="15"/>
  <c r="AE1820" i="15"/>
  <c r="AC1824" i="15"/>
  <c r="AE1824" i="15"/>
  <c r="AC1862" i="15"/>
  <c r="AE1862" i="15"/>
  <c r="AC1928" i="15"/>
  <c r="AE1928" i="15"/>
  <c r="AC1936" i="15"/>
  <c r="AE1936" i="15"/>
  <c r="AC1954" i="15"/>
  <c r="AE1954" i="15"/>
  <c r="AC1957" i="15"/>
  <c r="AE1957" i="15"/>
  <c r="AC1978" i="15"/>
  <c r="AE1978" i="15"/>
  <c r="AC2495" i="15"/>
  <c r="AE2495" i="15"/>
  <c r="AC2039" i="15"/>
  <c r="AE2039" i="15"/>
  <c r="AC2047" i="15"/>
  <c r="AE2047" i="15"/>
  <c r="AC2080" i="15"/>
  <c r="AE2080" i="15"/>
  <c r="AC2109" i="15"/>
  <c r="AE2109" i="15"/>
  <c r="AC2131" i="15"/>
  <c r="AE2131" i="15"/>
  <c r="AC2145" i="15"/>
  <c r="AE2145" i="15"/>
  <c r="AC2148" i="15"/>
  <c r="AE2148" i="15"/>
  <c r="AC2153" i="15"/>
  <c r="AE2153" i="15"/>
  <c r="AC2187" i="15"/>
  <c r="AE2187" i="15"/>
  <c r="AC2233" i="15"/>
  <c r="AE2233" i="15"/>
  <c r="AC2241" i="15"/>
  <c r="AE2241" i="15"/>
  <c r="AC2250" i="15"/>
  <c r="AE2250" i="15"/>
  <c r="AC2287" i="15"/>
  <c r="AE2287" i="15"/>
  <c r="AC2297" i="15"/>
  <c r="AE2297" i="15"/>
  <c r="AC2301" i="15"/>
  <c r="AE2301" i="15"/>
  <c r="AC355" i="15"/>
  <c r="AE355" i="15"/>
  <c r="AC2352" i="15"/>
  <c r="AE2352" i="15"/>
  <c r="AC2370" i="15"/>
  <c r="AE2370" i="15"/>
  <c r="AC2373" i="15"/>
  <c r="AE2373" i="15"/>
  <c r="AC2407" i="15"/>
  <c r="AE2407" i="15"/>
  <c r="AC2411" i="15"/>
  <c r="AE2411" i="15"/>
  <c r="AC2435" i="15"/>
  <c r="AE2435" i="15"/>
  <c r="AC2449" i="15"/>
  <c r="AE2449" i="15"/>
  <c r="AC2501" i="15"/>
  <c r="AE2501" i="15"/>
  <c r="AC2535" i="15"/>
  <c r="AE2535" i="15"/>
  <c r="AC2562" i="15"/>
  <c r="AE2562" i="15"/>
  <c r="AC2568" i="15"/>
  <c r="AE2568" i="15"/>
  <c r="AC2642" i="15"/>
  <c r="AE2642" i="15"/>
  <c r="AC2705" i="15"/>
  <c r="AE2705" i="15"/>
  <c r="AC2724" i="15"/>
  <c r="AE2724" i="15"/>
  <c r="AC2727" i="15"/>
  <c r="AE2727" i="15"/>
  <c r="AC3079" i="15"/>
  <c r="AE3079" i="15"/>
  <c r="AC2748" i="15"/>
  <c r="AE2748" i="15"/>
  <c r="AC2752" i="15"/>
  <c r="AE2752" i="15"/>
  <c r="AC4677" i="15"/>
  <c r="AE4677" i="15"/>
  <c r="AC2826" i="15"/>
  <c r="AE2826" i="15"/>
  <c r="AC2849" i="15"/>
  <c r="AE2849" i="15"/>
  <c r="AC2853" i="15"/>
  <c r="AE2853" i="15"/>
  <c r="AC2868" i="15"/>
  <c r="AE2868" i="15"/>
  <c r="AC2872" i="15"/>
  <c r="AE2872" i="15"/>
  <c r="AC2892" i="15"/>
  <c r="AE2892" i="15"/>
  <c r="AC2902" i="15"/>
  <c r="AE2902" i="15"/>
  <c r="AC2946" i="15"/>
  <c r="AE2946" i="15"/>
  <c r="AC2949" i="15"/>
  <c r="AE2949" i="15"/>
  <c r="AC3007" i="15"/>
  <c r="AE3007" i="15"/>
  <c r="AC3038" i="15"/>
  <c r="AE3038" i="15"/>
  <c r="AC3057" i="15"/>
  <c r="AE3057" i="15"/>
  <c r="AC3122" i="15"/>
  <c r="AE3122" i="15"/>
  <c r="AC3132" i="15"/>
  <c r="AE3132" i="15"/>
  <c r="AC844" i="15"/>
  <c r="AE844" i="15"/>
  <c r="AC3227" i="15"/>
  <c r="AE3227" i="15"/>
  <c r="AC4681" i="15"/>
  <c r="AE4681" i="15"/>
  <c r="AC3239" i="15"/>
  <c r="AE3239" i="15"/>
  <c r="AC3273" i="15"/>
  <c r="AE3273" i="15"/>
  <c r="AC3291" i="15"/>
  <c r="AE3291" i="15"/>
  <c r="AC3336" i="15"/>
  <c r="AE3336" i="15"/>
  <c r="AC3352" i="15"/>
  <c r="AE3352" i="15"/>
  <c r="AC3355" i="15"/>
  <c r="AE3355" i="15"/>
  <c r="AC3390" i="15"/>
  <c r="AE3390" i="15"/>
  <c r="AC3408" i="15"/>
  <c r="AE3408" i="15"/>
  <c r="AC3423" i="15"/>
  <c r="AE3423" i="15"/>
  <c r="AC3522" i="15"/>
  <c r="AE3522" i="15"/>
  <c r="AC3443" i="15"/>
  <c r="AE3443" i="15"/>
  <c r="AC3478" i="15"/>
  <c r="AE3478" i="15"/>
  <c r="AC3500" i="15"/>
  <c r="AE3500" i="15"/>
  <c r="AC3503" i="15"/>
  <c r="AE3503" i="15"/>
  <c r="AC3542" i="15"/>
  <c r="AE3542" i="15"/>
  <c r="AC3563" i="15"/>
  <c r="AE3563" i="15"/>
  <c r="AC3566" i="15"/>
  <c r="AE3566" i="15"/>
  <c r="AC3583" i="15"/>
  <c r="AE3583" i="15"/>
  <c r="AC3602" i="15"/>
  <c r="AE3602" i="15"/>
  <c r="AC3626" i="15"/>
  <c r="AE3626" i="15"/>
  <c r="AC3656" i="15"/>
  <c r="AE3656" i="15"/>
  <c r="AC3685" i="15"/>
  <c r="AE3685" i="15"/>
  <c r="AC3694" i="15"/>
  <c r="AE3694" i="15"/>
  <c r="AC3757" i="15"/>
  <c r="AE3757" i="15"/>
  <c r="AC3783" i="15"/>
  <c r="AE3783" i="15"/>
  <c r="AC3907" i="15"/>
  <c r="AE3907" i="15"/>
  <c r="AC3969" i="15"/>
  <c r="AE3969" i="15"/>
  <c r="AC3972" i="15"/>
  <c r="AE3972" i="15"/>
  <c r="AC4007" i="15"/>
  <c r="AE4007" i="15"/>
  <c r="AC4011" i="15"/>
  <c r="AE4011" i="15"/>
  <c r="AC4059" i="15"/>
  <c r="AE4059" i="15"/>
  <c r="AC4079" i="15"/>
  <c r="AE4079" i="15"/>
  <c r="AC4118" i="15"/>
  <c r="AE4118" i="15"/>
  <c r="AC4121" i="15"/>
  <c r="AE4121" i="15"/>
  <c r="AC4135" i="15"/>
  <c r="AE4135" i="15"/>
  <c r="AC4177" i="15"/>
  <c r="AE4177" i="15"/>
  <c r="AC4180" i="15"/>
  <c r="AE4180" i="15"/>
  <c r="AC4185" i="15"/>
  <c r="AE4185" i="15"/>
  <c r="AC4210" i="15"/>
  <c r="AE4210" i="15"/>
  <c r="AC4213" i="15"/>
  <c r="AE4213" i="15"/>
  <c r="AC4241" i="15"/>
  <c r="AE4241" i="15"/>
  <c r="AC4317" i="15"/>
  <c r="AE4317" i="15"/>
  <c r="AC4327" i="15"/>
  <c r="AE4327" i="15"/>
  <c r="AC4323" i="15"/>
  <c r="AE4323" i="15"/>
  <c r="AC4328" i="15"/>
  <c r="AE4328" i="15"/>
  <c r="AC4370" i="15"/>
  <c r="AE4370" i="15"/>
  <c r="AC4385" i="15"/>
  <c r="AE4385" i="15"/>
  <c r="AC4387" i="15"/>
  <c r="AE4387" i="15"/>
  <c r="AC4397" i="15"/>
  <c r="AE4397" i="15"/>
  <c r="AC4420" i="15"/>
  <c r="AE4420" i="15"/>
  <c r="AC4424" i="15"/>
  <c r="AE4424" i="15"/>
  <c r="AC1451" i="15"/>
  <c r="AE1451" i="15"/>
  <c r="AC5044" i="15"/>
  <c r="AE5044" i="15"/>
  <c r="AC4967" i="15"/>
  <c r="AE4967" i="15"/>
  <c r="AC4085" i="15"/>
  <c r="AE4085" i="15"/>
  <c r="AC1367" i="15"/>
  <c r="AE1367" i="15"/>
  <c r="AC1434" i="15"/>
  <c r="AE1434" i="15"/>
  <c r="AC1580" i="15"/>
  <c r="AE1580" i="15"/>
  <c r="AC1693" i="15"/>
  <c r="AE1693" i="15"/>
  <c r="AC1698" i="15"/>
  <c r="AE1698" i="15"/>
  <c r="AC1948" i="15"/>
  <c r="AE1948" i="15"/>
  <c r="AC3469" i="15"/>
  <c r="AE3469" i="15"/>
  <c r="AC3862" i="15"/>
  <c r="AE3862" i="15"/>
  <c r="AC4814" i="15"/>
  <c r="AE4814" i="15"/>
  <c r="AC5124" i="15"/>
  <c r="AE5124" i="15"/>
  <c r="AC1233" i="15"/>
  <c r="AE1233" i="15"/>
  <c r="AC1303" i="15"/>
  <c r="AE1303" i="15"/>
  <c r="AC1364" i="15"/>
  <c r="AE1364" i="15"/>
  <c r="AC1460" i="15"/>
  <c r="AE1460" i="15"/>
  <c r="AC1539" i="15"/>
  <c r="AE1539" i="15"/>
  <c r="AC1633" i="15"/>
  <c r="AE1633" i="15"/>
  <c r="AC1681" i="15"/>
  <c r="AE1681" i="15"/>
  <c r="AC1769" i="15"/>
  <c r="AE1769" i="15"/>
  <c r="AC1923" i="15"/>
  <c r="AE1923" i="15"/>
  <c r="AC2332" i="15"/>
  <c r="AE2332" i="15"/>
  <c r="AC2420" i="15"/>
  <c r="AE2420" i="15"/>
  <c r="AC2559" i="15"/>
  <c r="AE2559" i="15"/>
  <c r="AC2941" i="15"/>
  <c r="AE2941" i="15"/>
  <c r="AC3023" i="15"/>
  <c r="AE3023" i="15"/>
  <c r="AC3379" i="15"/>
  <c r="AE3379" i="15"/>
  <c r="AC3595" i="15"/>
  <c r="AE3595" i="15"/>
  <c r="AC3707" i="15"/>
  <c r="AE3707" i="15"/>
  <c r="AC3770" i="15"/>
  <c r="AE3770" i="15"/>
  <c r="AC3807" i="15"/>
  <c r="AE3807" i="15"/>
  <c r="AC3882" i="15"/>
  <c r="AE3882" i="15"/>
  <c r="AC4262" i="15"/>
  <c r="AE4262" i="15"/>
  <c r="AC4586" i="15"/>
  <c r="AE4586" i="15"/>
  <c r="AC4679" i="15"/>
  <c r="AE4679" i="15"/>
  <c r="AC4778" i="15"/>
  <c r="AE4778" i="15"/>
  <c r="AC4824" i="15"/>
  <c r="AE4824" i="15"/>
  <c r="AC4848" i="15"/>
  <c r="AE4848" i="15"/>
  <c r="AC5067" i="15"/>
  <c r="AE5067" i="15"/>
  <c r="AC5127" i="15"/>
  <c r="AE5127" i="15"/>
  <c r="AC3556" i="15"/>
  <c r="AE3556" i="15"/>
  <c r="AC2837" i="15"/>
  <c r="AE2837" i="15"/>
  <c r="AC1635" i="15"/>
  <c r="AE1635" i="15"/>
  <c r="AC1347" i="15"/>
  <c r="AE1347" i="15"/>
  <c r="AC1084" i="15"/>
  <c r="AE1084" i="15"/>
  <c r="AC1109" i="15"/>
  <c r="AE1109" i="15"/>
  <c r="AC1149" i="15"/>
  <c r="AE1149" i="15"/>
  <c r="AC1155" i="15"/>
  <c r="AE1155" i="15"/>
  <c r="AC1176" i="15"/>
  <c r="AE1176" i="15"/>
  <c r="AC1199" i="15"/>
  <c r="AE1199" i="15"/>
  <c r="AC1228" i="15"/>
  <c r="AE1228" i="15"/>
  <c r="AC1315" i="15"/>
  <c r="AE1315" i="15"/>
  <c r="AC1372" i="15"/>
  <c r="AE1372" i="15"/>
  <c r="AC1393" i="15"/>
  <c r="AE1393" i="15"/>
  <c r="AC1422" i="15"/>
  <c r="AE1422" i="15"/>
  <c r="AC1472" i="15"/>
  <c r="AE1472" i="15"/>
  <c r="AC1489" i="15"/>
  <c r="AE1489" i="15"/>
  <c r="AC1515" i="15"/>
  <c r="AE1515" i="15"/>
  <c r="AC1531" i="15"/>
  <c r="AE1531" i="15"/>
  <c r="AC1563" i="15"/>
  <c r="AE1563" i="15"/>
  <c r="AC1582" i="15"/>
  <c r="AE1582" i="15"/>
  <c r="AC1651" i="15"/>
  <c r="AE1651" i="15"/>
  <c r="AC1710" i="15"/>
  <c r="AE1710" i="15"/>
  <c r="AC1725" i="15"/>
  <c r="AE1725" i="15"/>
  <c r="AC1727" i="15"/>
  <c r="AE1727" i="15"/>
  <c r="AC1755" i="15"/>
  <c r="AE1755" i="15"/>
  <c r="AC1798" i="15"/>
  <c r="AE1798" i="15"/>
  <c r="AC1808" i="15"/>
  <c r="AE1808" i="15"/>
  <c r="AC1832" i="15"/>
  <c r="AE1832" i="15"/>
  <c r="AC1893" i="15"/>
  <c r="AE1893" i="15"/>
  <c r="AC1901" i="15"/>
  <c r="AE1901" i="15"/>
  <c r="AC1970" i="15"/>
  <c r="AE1970" i="15"/>
  <c r="AC2044" i="15"/>
  <c r="AE2044" i="15"/>
  <c r="AC2091" i="15"/>
  <c r="AE2091" i="15"/>
  <c r="AC2118" i="15"/>
  <c r="AE2118" i="15"/>
  <c r="AC2127" i="15"/>
  <c r="AE2127" i="15"/>
  <c r="AC2193" i="15"/>
  <c r="AE2193" i="15"/>
  <c r="AC2198" i="15"/>
  <c r="AE2198" i="15"/>
  <c r="AC2226" i="15"/>
  <c r="AE2226" i="15"/>
  <c r="AC2248" i="15"/>
  <c r="AE2248" i="15"/>
  <c r="AC2264" i="15"/>
  <c r="AE2264" i="15"/>
  <c r="AC2293" i="15"/>
  <c r="AE2293" i="15"/>
  <c r="AC2338" i="15"/>
  <c r="AE2338" i="15"/>
  <c r="AC2390" i="15"/>
  <c r="AE2390" i="15"/>
  <c r="AC2426" i="15"/>
  <c r="AE2426" i="15"/>
  <c r="AC2455" i="15"/>
  <c r="AE2455" i="15"/>
  <c r="AC2548" i="15"/>
  <c r="AE2548" i="15"/>
  <c r="AC2586" i="15"/>
  <c r="AE2586" i="15"/>
  <c r="AC2628" i="15"/>
  <c r="AE2628" i="15"/>
  <c r="AC2656" i="15"/>
  <c r="AE2656" i="15"/>
  <c r="AC2666" i="15"/>
  <c r="AE2666" i="15"/>
  <c r="AC2679" i="15"/>
  <c r="AE2679" i="15"/>
  <c r="AC2694" i="15"/>
  <c r="AE2694" i="15"/>
  <c r="AC2777" i="15"/>
  <c r="AE2777" i="15"/>
  <c r="AC2787" i="15"/>
  <c r="AE2787" i="15"/>
  <c r="AC2831" i="15"/>
  <c r="AE2831" i="15"/>
  <c r="AC2881" i="15"/>
  <c r="AE2881" i="15"/>
  <c r="AC2997" i="15"/>
  <c r="AE2997" i="15"/>
  <c r="AC3078" i="15"/>
  <c r="AE3078" i="15"/>
  <c r="AC3102" i="15"/>
  <c r="AE3102" i="15"/>
  <c r="AC3112" i="15"/>
  <c r="AE3112" i="15"/>
  <c r="AC3155" i="15"/>
  <c r="AE3155" i="15"/>
  <c r="AC3210" i="15"/>
  <c r="AE3210" i="15"/>
  <c r="AC3248" i="15"/>
  <c r="AE3248" i="15"/>
  <c r="AC3270" i="15"/>
  <c r="AE3270" i="15"/>
  <c r="AC3299" i="15"/>
  <c r="AE3299" i="15"/>
  <c r="AC3317" i="15"/>
  <c r="AE3317" i="15"/>
  <c r="AC3475" i="15"/>
  <c r="AE3475" i="15"/>
  <c r="AC3531" i="15"/>
  <c r="AE3531" i="15"/>
  <c r="AC3600" i="15"/>
  <c r="AE3600" i="15"/>
  <c r="AC3640" i="15"/>
  <c r="AE3640" i="15"/>
  <c r="AC1908" i="15"/>
  <c r="AE1908" i="15"/>
  <c r="AC3653" i="15"/>
  <c r="AE3653" i="15"/>
  <c r="AC3675" i="15"/>
  <c r="AE3675" i="15"/>
  <c r="AC3719" i="15"/>
  <c r="AE3719" i="15"/>
  <c r="AC3750" i="15"/>
  <c r="AE3750" i="15"/>
  <c r="AC3779" i="15"/>
  <c r="AE3779" i="15"/>
  <c r="AC3858" i="15"/>
  <c r="AE3858" i="15"/>
  <c r="AC3873" i="15"/>
  <c r="AE3873" i="15"/>
  <c r="AC3925" i="15"/>
  <c r="AE3925" i="15"/>
  <c r="AC3955" i="15"/>
  <c r="AE3955" i="15"/>
  <c r="AC3989" i="15"/>
  <c r="AE3989" i="15"/>
  <c r="AC4026" i="15"/>
  <c r="AE4026" i="15"/>
  <c r="AC4112" i="15"/>
  <c r="AE4112" i="15"/>
  <c r="AC4517" i="15"/>
  <c r="AE4517" i="15"/>
  <c r="AC4633" i="15"/>
  <c r="AE4633" i="15"/>
  <c r="AC4670" i="15"/>
  <c r="AE4670" i="15"/>
  <c r="AC4684" i="15"/>
  <c r="AE4684" i="15"/>
  <c r="AC4694" i="15"/>
  <c r="AE4694" i="15"/>
  <c r="AC4714" i="15"/>
  <c r="AE4714" i="15"/>
  <c r="AC4740" i="15"/>
  <c r="AE4740" i="15"/>
  <c r="AC4767" i="15"/>
  <c r="AE4767" i="15"/>
  <c r="AC4782" i="15"/>
  <c r="AE4782" i="15"/>
  <c r="AC1450" i="15"/>
  <c r="AE1450" i="15"/>
  <c r="AC4844" i="15"/>
  <c r="AE4844" i="15"/>
  <c r="AC4895" i="15"/>
  <c r="AE4895" i="15"/>
  <c r="AC4912" i="15"/>
  <c r="AE4912" i="15"/>
  <c r="AC4952" i="15"/>
  <c r="AE4952" i="15"/>
  <c r="AC5119" i="15"/>
  <c r="AE5119" i="15"/>
  <c r="AC1167" i="15"/>
  <c r="AE1167" i="15"/>
  <c r="AC3890" i="15"/>
  <c r="AE3890" i="15"/>
  <c r="AC1230" i="15"/>
  <c r="AE1230" i="15"/>
  <c r="AC1238" i="15"/>
  <c r="AE1238" i="15"/>
  <c r="AC1244" i="15"/>
  <c r="AE1244" i="15"/>
  <c r="AC1250" i="15"/>
  <c r="AE1250" i="15"/>
  <c r="AC1268" i="15"/>
  <c r="AE1268" i="15"/>
  <c r="AC1280" i="15"/>
  <c r="AE1280" i="15"/>
  <c r="AC1287" i="15"/>
  <c r="AE1287" i="15"/>
  <c r="AC1297" i="15"/>
  <c r="AE1297" i="15"/>
  <c r="AC1322" i="15"/>
  <c r="AE1322" i="15"/>
  <c r="AC1468" i="15"/>
  <c r="AE1468" i="15"/>
  <c r="AC1333" i="15"/>
  <c r="AE1333" i="15"/>
  <c r="AC1398" i="15"/>
  <c r="AE1398" i="15"/>
  <c r="AC1415" i="15"/>
  <c r="AE1415" i="15"/>
  <c r="AC1547" i="15"/>
  <c r="AE1547" i="15"/>
  <c r="AC1464" i="15"/>
  <c r="AE1464" i="15"/>
  <c r="AC1683" i="15"/>
  <c r="AE1683" i="15"/>
  <c r="AC1541" i="15"/>
  <c r="AE1541" i="15"/>
  <c r="AC1605" i="15"/>
  <c r="AE1605" i="15"/>
  <c r="AC1598" i="15"/>
  <c r="AE1598" i="15"/>
  <c r="AC1611" i="15"/>
  <c r="AE1611" i="15"/>
  <c r="AC1625" i="15"/>
  <c r="AE1625" i="15"/>
  <c r="AC1640" i="15"/>
  <c r="AE1640" i="15"/>
  <c r="AC1733" i="15"/>
  <c r="AE1733" i="15"/>
  <c r="AC1742" i="15"/>
  <c r="AE1742" i="15"/>
  <c r="AC1776" i="15"/>
  <c r="AE1776" i="15"/>
  <c r="AC1777" i="15"/>
  <c r="AE1777" i="15"/>
  <c r="AC1819" i="15"/>
  <c r="AE1819" i="15"/>
  <c r="AC1823" i="15"/>
  <c r="AE1823" i="15"/>
  <c r="AC1861" i="15"/>
  <c r="AE1861" i="15"/>
  <c r="AC1927" i="15"/>
  <c r="AE1927" i="15"/>
  <c r="AC1935" i="15"/>
  <c r="AE1935" i="15"/>
  <c r="AC1953" i="15"/>
  <c r="AE1953" i="15"/>
  <c r="AC2758" i="15"/>
  <c r="AE2758" i="15"/>
  <c r="AC1977" i="15"/>
  <c r="AE1977" i="15"/>
  <c r="AC2028" i="15"/>
  <c r="AE2028" i="15"/>
  <c r="AC2038" i="15"/>
  <c r="AE2038" i="15"/>
  <c r="AC2069" i="15"/>
  <c r="AE2069" i="15"/>
  <c r="AC2079" i="15"/>
  <c r="AE2079" i="15"/>
  <c r="AC2108" i="15"/>
  <c r="AE2108" i="15"/>
  <c r="AC2130" i="15"/>
  <c r="AE2130" i="15"/>
  <c r="AC2144" i="15"/>
  <c r="AE2144" i="15"/>
  <c r="AC2675" i="15"/>
  <c r="AE2675" i="15"/>
  <c r="AC2178" i="15"/>
  <c r="AE2178" i="15"/>
  <c r="AC2186" i="15"/>
  <c r="AE2186" i="15"/>
  <c r="AC2232" i="15"/>
  <c r="AE2232" i="15"/>
  <c r="AC2240" i="15"/>
  <c r="AE2240" i="15"/>
  <c r="AC2271" i="15"/>
  <c r="AE2271" i="15"/>
  <c r="AC2286" i="15"/>
  <c r="AE2286" i="15"/>
  <c r="AC2296" i="15"/>
  <c r="AE2296" i="15"/>
  <c r="AC2312" i="15"/>
  <c r="AE2312" i="15"/>
  <c r="AC324" i="15"/>
  <c r="AE324" i="15"/>
  <c r="AC2351" i="15"/>
  <c r="AE2351" i="15"/>
  <c r="AC2369" i="15"/>
  <c r="AE2369" i="15"/>
  <c r="AC2401" i="15"/>
  <c r="AE2401" i="15"/>
  <c r="AC2406" i="15"/>
  <c r="AE2406" i="15"/>
  <c r="AC2410" i="15"/>
  <c r="AE2410" i="15"/>
  <c r="AC2434" i="15"/>
  <c r="AE2434" i="15"/>
  <c r="AC2448" i="15"/>
  <c r="AE2448" i="15"/>
  <c r="AC2500" i="15"/>
  <c r="AE2500" i="15"/>
  <c r="AC2534" i="15"/>
  <c r="AE2534" i="15"/>
  <c r="T3074" i="15"/>
  <c r="X2047" i="15" s="1"/>
  <c r="Y2047" i="15" s="1"/>
  <c r="AC3074" i="15"/>
  <c r="AE3074" i="15"/>
  <c r="AC2567" i="15"/>
  <c r="AE2567" i="15"/>
  <c r="AC2641" i="15"/>
  <c r="AE2641" i="15"/>
  <c r="AC2704" i="15"/>
  <c r="AE2704" i="15"/>
  <c r="AC2723" i="15"/>
  <c r="AE2723" i="15"/>
  <c r="AC2726" i="15"/>
  <c r="AE2726" i="15"/>
  <c r="AC2731" i="15"/>
  <c r="AE2731" i="15"/>
  <c r="AC2747" i="15"/>
  <c r="AE2747" i="15"/>
  <c r="AC2751" i="15"/>
  <c r="AE2751" i="15"/>
  <c r="AC3641" i="15"/>
  <c r="AE3641" i="15"/>
  <c r="AC2825" i="15"/>
  <c r="AE2825" i="15"/>
  <c r="AC2848" i="15"/>
  <c r="AE2848" i="15"/>
  <c r="AC2864" i="15"/>
  <c r="AE2864" i="15"/>
  <c r="AC2867" i="15"/>
  <c r="AE2867" i="15"/>
  <c r="AC2887" i="15"/>
  <c r="AE2887" i="15"/>
  <c r="AC2891" i="15"/>
  <c r="AE2891" i="15"/>
  <c r="AC2919" i="15"/>
  <c r="AE2919" i="15"/>
  <c r="AC2945" i="15"/>
  <c r="AE2945" i="15"/>
  <c r="AC3003" i="15"/>
  <c r="AE3003" i="15"/>
  <c r="AC3006" i="15"/>
  <c r="AE3006" i="15"/>
  <c r="AC3037" i="15"/>
  <c r="AE3037" i="15"/>
  <c r="AC3056" i="15"/>
  <c r="AE3056" i="15"/>
  <c r="AC3121" i="15"/>
  <c r="AE3121" i="15"/>
  <c r="AC3198" i="15"/>
  <c r="AE3198" i="15"/>
  <c r="AC3216" i="15"/>
  <c r="AE3216" i="15"/>
  <c r="AC3226" i="15"/>
  <c r="AE3226" i="15"/>
  <c r="AC3706" i="15"/>
  <c r="AE3706" i="15"/>
  <c r="AC3238" i="15"/>
  <c r="AE3238" i="15"/>
  <c r="AC3272" i="15"/>
  <c r="AE3272" i="15"/>
  <c r="AC3290" i="15"/>
  <c r="AE3290" i="15"/>
  <c r="AC3334" i="15"/>
  <c r="AE3334" i="15"/>
  <c r="AC3351" i="15"/>
  <c r="AE3351" i="15"/>
  <c r="AC3386" i="15"/>
  <c r="AE3386" i="15"/>
  <c r="AC3389" i="15"/>
  <c r="AE3389" i="15"/>
  <c r="AC3407" i="15"/>
  <c r="AE3407" i="15"/>
  <c r="AC3422" i="15"/>
  <c r="AE3422" i="15"/>
  <c r="AC3427" i="15"/>
  <c r="AE3427" i="15"/>
  <c r="AC3442" i="15"/>
  <c r="AE3442" i="15"/>
  <c r="AC3477" i="15"/>
  <c r="AE3477" i="15"/>
  <c r="AC3499" i="15"/>
  <c r="AE3499" i="15"/>
  <c r="AC3513" i="15"/>
  <c r="AE3513" i="15"/>
  <c r="AC3541" i="15"/>
  <c r="AE3541" i="15"/>
  <c r="AC3562" i="15"/>
  <c r="AE3562" i="15"/>
  <c r="AC3565" i="15"/>
  <c r="AE3565" i="15"/>
  <c r="AC3582" i="15"/>
  <c r="AE3582" i="15"/>
  <c r="AC3617" i="15"/>
  <c r="AE3617" i="15"/>
  <c r="AC3625" i="15"/>
  <c r="AE3625" i="15"/>
  <c r="AC3667" i="15"/>
  <c r="AE3667" i="15"/>
  <c r="AC3684" i="15"/>
  <c r="AE3684" i="15"/>
  <c r="AC3688" i="15"/>
  <c r="AE3688" i="15"/>
  <c r="AC3756" i="15"/>
  <c r="AE3756" i="15"/>
  <c r="AC3889" i="15"/>
  <c r="AE3889" i="15"/>
  <c r="AC3906" i="15"/>
  <c r="AE3906" i="15"/>
  <c r="AC3968" i="15"/>
  <c r="AE3968" i="15"/>
  <c r="AC3971" i="15"/>
  <c r="AE3971" i="15"/>
  <c r="AC4006" i="15"/>
  <c r="AE4006" i="15"/>
  <c r="AC4010" i="15"/>
  <c r="AE4010" i="15"/>
  <c r="AC4058" i="15"/>
  <c r="AE4058" i="15"/>
  <c r="AC4078" i="15"/>
  <c r="AE4078" i="15"/>
  <c r="AC4117" i="15"/>
  <c r="AE4117" i="15"/>
  <c r="AC4131" i="15"/>
  <c r="AE4131" i="15"/>
  <c r="AC4134" i="15"/>
  <c r="AE4134" i="15"/>
  <c r="AC4176" i="15"/>
  <c r="AE4176" i="15"/>
  <c r="AC4179" i="15"/>
  <c r="AE4179" i="15"/>
  <c r="AC646" i="15"/>
  <c r="AE646" i="15"/>
  <c r="AC636" i="15"/>
  <c r="AE636" i="15"/>
  <c r="AC627" i="15"/>
  <c r="AE627" i="15"/>
  <c r="AC617" i="15"/>
  <c r="AE617" i="15"/>
  <c r="AC609" i="15"/>
  <c r="AE609" i="15"/>
  <c r="AC599" i="15"/>
  <c r="AE599" i="15"/>
  <c r="AC590" i="15"/>
  <c r="AE590" i="15"/>
  <c r="AC580" i="15"/>
  <c r="AE580" i="15"/>
  <c r="AC570" i="15"/>
  <c r="AE570" i="15"/>
  <c r="AC561" i="15"/>
  <c r="AE561" i="15"/>
  <c r="AC553" i="15"/>
  <c r="AE553" i="15"/>
  <c r="AC545" i="15"/>
  <c r="AE545" i="15"/>
  <c r="AC536" i="15"/>
  <c r="AE536" i="15"/>
  <c r="AC528" i="15"/>
  <c r="AE528" i="15"/>
  <c r="AC520" i="15"/>
  <c r="AE520" i="15"/>
  <c r="AC511" i="15"/>
  <c r="AE511" i="15"/>
  <c r="AC501" i="15"/>
  <c r="AE501" i="15"/>
  <c r="AC493" i="15"/>
  <c r="AE493" i="15"/>
  <c r="AC484" i="15"/>
  <c r="AE484" i="15"/>
  <c r="AC475" i="15"/>
  <c r="AE475" i="15"/>
  <c r="AC466" i="15"/>
  <c r="AE466" i="15"/>
  <c r="AC458" i="15"/>
  <c r="AE458" i="15"/>
  <c r="AC448" i="15"/>
  <c r="AE448" i="15"/>
  <c r="AC438" i="15"/>
  <c r="AE438" i="15"/>
  <c r="AC430" i="15"/>
  <c r="AE430" i="15"/>
  <c r="AC420" i="15"/>
  <c r="AE420" i="15"/>
  <c r="AC410" i="15"/>
  <c r="AE410" i="15"/>
  <c r="AC402" i="15"/>
  <c r="AE402" i="15"/>
  <c r="AC393" i="15"/>
  <c r="AE393" i="15"/>
  <c r="AC384" i="15"/>
  <c r="AE384" i="15"/>
  <c r="AC375" i="15"/>
  <c r="AE375" i="15"/>
  <c r="AC365" i="15"/>
  <c r="AE365" i="15"/>
  <c r="AC356" i="15"/>
  <c r="AE356" i="15"/>
  <c r="AC345" i="15"/>
  <c r="AE345" i="15"/>
  <c r="AC335" i="15"/>
  <c r="AE335" i="15"/>
  <c r="AC327" i="15"/>
  <c r="AE327" i="15"/>
  <c r="AC317" i="15"/>
  <c r="AE317" i="15"/>
  <c r="AC307" i="15"/>
  <c r="AE307" i="15"/>
  <c r="AC298" i="15"/>
  <c r="AE298" i="15"/>
  <c r="AC289" i="15"/>
  <c r="AE289" i="15"/>
  <c r="AC279" i="15"/>
  <c r="AE279" i="15"/>
  <c r="AC269" i="15"/>
  <c r="AE269" i="15"/>
  <c r="AC261" i="15"/>
  <c r="AE261" i="15"/>
  <c r="AC253" i="15"/>
  <c r="AE253" i="15"/>
  <c r="AC244" i="15"/>
  <c r="AE244" i="15"/>
  <c r="AC235" i="15"/>
  <c r="AE235" i="15"/>
  <c r="AC225" i="15"/>
  <c r="AE225" i="15"/>
  <c r="AC216" i="15"/>
  <c r="AE216" i="15"/>
  <c r="AC208" i="15"/>
  <c r="AE208" i="15"/>
  <c r="AC196" i="15"/>
  <c r="AE196" i="15"/>
  <c r="AC187" i="15"/>
  <c r="AE187" i="15"/>
  <c r="AC177" i="15"/>
  <c r="AE177" i="15"/>
  <c r="AC167" i="15"/>
  <c r="AE167" i="15"/>
  <c r="AC158" i="15"/>
  <c r="AE158" i="15"/>
  <c r="AC147" i="15"/>
  <c r="AE147" i="15"/>
  <c r="AC138" i="15"/>
  <c r="AE138" i="15"/>
  <c r="AC128" i="15"/>
  <c r="AE128" i="15"/>
  <c r="AC118" i="15"/>
  <c r="AE118" i="15"/>
  <c r="AC108" i="15"/>
  <c r="AE108" i="15"/>
  <c r="AC97" i="15"/>
  <c r="AE97" i="15"/>
  <c r="AC86" i="15"/>
  <c r="AE86" i="15"/>
  <c r="AC77" i="15"/>
  <c r="AE77" i="15"/>
  <c r="AC60" i="15"/>
  <c r="AE60" i="15"/>
  <c r="W3927" i="15"/>
  <c r="W4015" i="15"/>
  <c r="X3573" i="15"/>
  <c r="W2827" i="15"/>
  <c r="W3387" i="15"/>
  <c r="W4277" i="15"/>
  <c r="W3456" i="15"/>
  <c r="W3055" i="15"/>
  <c r="W3349" i="15"/>
  <c r="W4041" i="15"/>
  <c r="W3427" i="15"/>
  <c r="W4034" i="15"/>
  <c r="W2708" i="15"/>
  <c r="W3137" i="15"/>
  <c r="W3377" i="15"/>
  <c r="W2613" i="15"/>
  <c r="W2998" i="15"/>
  <c r="W3710" i="15"/>
  <c r="W4184" i="15"/>
  <c r="W4259" i="15"/>
  <c r="X1659" i="15"/>
  <c r="AC89" i="15"/>
  <c r="AE89" i="15"/>
  <c r="S5043" i="15"/>
  <c r="W5045" i="15" s="1"/>
  <c r="AC5043" i="15"/>
  <c r="AE5043" i="15"/>
  <c r="AC4966" i="15"/>
  <c r="AE4966" i="15"/>
  <c r="AC4084" i="15"/>
  <c r="AE4084" i="15"/>
  <c r="W3662" i="15"/>
  <c r="W3636" i="15"/>
  <c r="AC1089" i="15"/>
  <c r="AE1089" i="15"/>
  <c r="AC1376" i="15"/>
  <c r="AE1376" i="15"/>
  <c r="AC1433" i="15"/>
  <c r="AE1433" i="15"/>
  <c r="AC1579" i="15"/>
  <c r="AE1579" i="15"/>
  <c r="AC1692" i="15"/>
  <c r="AE1692" i="15"/>
  <c r="AC1872" i="15"/>
  <c r="AE1872" i="15"/>
  <c r="AC2760" i="15"/>
  <c r="AE2760" i="15"/>
  <c r="AC3572" i="15"/>
  <c r="AE3572" i="15"/>
  <c r="AC4069" i="15"/>
  <c r="AE4069" i="15"/>
  <c r="AC5047" i="15"/>
  <c r="AE5047" i="15"/>
  <c r="AC1093" i="15"/>
  <c r="AE1093" i="15"/>
  <c r="AC1232" i="15"/>
  <c r="AE1232" i="15"/>
  <c r="AC1345" i="15"/>
  <c r="AE1345" i="15"/>
  <c r="AC1385" i="15"/>
  <c r="AE1385" i="15"/>
  <c r="AC1459" i="15"/>
  <c r="AE1459" i="15"/>
  <c r="AC1538" i="15"/>
  <c r="AE1538" i="15"/>
  <c r="AC1632" i="15"/>
  <c r="AE1632" i="15"/>
  <c r="AC1680" i="15"/>
  <c r="AE1680" i="15"/>
  <c r="AC818" i="15"/>
  <c r="AE818" i="15"/>
  <c r="AC1922" i="15"/>
  <c r="AE1922" i="15"/>
  <c r="AC943" i="15"/>
  <c r="AE943" i="15"/>
  <c r="AC2487" i="15"/>
  <c r="AE2487" i="15"/>
  <c r="AC2558" i="15"/>
  <c r="AE2558" i="15"/>
  <c r="AC2940" i="15"/>
  <c r="AE2940" i="15"/>
  <c r="AC3021" i="15"/>
  <c r="AE3021" i="15"/>
  <c r="AC3378" i="15"/>
  <c r="AE3378" i="15"/>
  <c r="S3594" i="15"/>
  <c r="W3592" i="15" s="1"/>
  <c r="AC3594" i="15"/>
  <c r="AE3594" i="15"/>
  <c r="AC3767" i="15"/>
  <c r="AE3767" i="15"/>
  <c r="AC3769" i="15"/>
  <c r="AE3769" i="15"/>
  <c r="AC3806" i="15"/>
  <c r="AE3806" i="15"/>
  <c r="AC3881" i="15"/>
  <c r="AE3881" i="15"/>
  <c r="AC4261" i="15"/>
  <c r="AE4261" i="15"/>
  <c r="AC4638" i="15"/>
  <c r="AE4638" i="15"/>
  <c r="AC4678" i="15"/>
  <c r="AE4678" i="15"/>
  <c r="AC4777" i="15"/>
  <c r="AE4777" i="15"/>
  <c r="AC5010" i="15"/>
  <c r="AE5010" i="15"/>
  <c r="AC4867" i="15"/>
  <c r="AE4867" i="15"/>
  <c r="AC5066" i="15"/>
  <c r="AE5066" i="15"/>
  <c r="AC5117" i="15"/>
  <c r="AE5117" i="15"/>
  <c r="AC3049" i="15"/>
  <c r="AE3049" i="15"/>
  <c r="AC2757" i="15"/>
  <c r="AE2757" i="15"/>
  <c r="AC1600" i="15"/>
  <c r="AE1600" i="15"/>
  <c r="AC1363" i="15"/>
  <c r="AE1363" i="15"/>
  <c r="AC1083" i="15"/>
  <c r="AE1083" i="15"/>
  <c r="AC1108" i="15"/>
  <c r="AE1108" i="15"/>
  <c r="AC1148" i="15"/>
  <c r="AE1148" i="15"/>
  <c r="AC1154" i="15"/>
  <c r="AE1154" i="15"/>
  <c r="AC1175" i="15"/>
  <c r="AE1175" i="15"/>
  <c r="AC1198" i="15"/>
  <c r="AE1198" i="15"/>
  <c r="AC1227" i="15"/>
  <c r="AE1227" i="15"/>
  <c r="AC1314" i="15"/>
  <c r="AE1314" i="15"/>
  <c r="AC1371" i="15"/>
  <c r="AE1371" i="15"/>
  <c r="AC1392" i="15"/>
  <c r="AE1392" i="15"/>
  <c r="AC2053" i="15"/>
  <c r="AE2053" i="15"/>
  <c r="AC1471" i="15"/>
  <c r="AE1471" i="15"/>
  <c r="AC1488" i="15"/>
  <c r="AE1488" i="15"/>
  <c r="AC1514" i="15"/>
  <c r="AE1514" i="15"/>
  <c r="AC1551" i="15"/>
  <c r="AE1551" i="15"/>
  <c r="AC1571" i="15"/>
  <c r="AE1571" i="15"/>
  <c r="AC1649" i="15"/>
  <c r="AE1649" i="15"/>
  <c r="AC1712" i="15"/>
  <c r="AE1712" i="15"/>
  <c r="AC1709" i="15"/>
  <c r="AE1709" i="15"/>
  <c r="AC1724" i="15"/>
  <c r="AE1724" i="15"/>
  <c r="AC1741" i="15"/>
  <c r="AE1741" i="15"/>
  <c r="AC1775" i="15"/>
  <c r="AE1775" i="15"/>
  <c r="AC1797" i="15"/>
  <c r="AE1797" i="15"/>
  <c r="AC1807" i="15"/>
  <c r="AE1807" i="15"/>
  <c r="AC1831" i="15"/>
  <c r="AE1831" i="15"/>
  <c r="AC1892" i="15"/>
  <c r="AE1892" i="15"/>
  <c r="AC1934" i="15"/>
  <c r="AE1934" i="15"/>
  <c r="AC892" i="15"/>
  <c r="AE892" i="15"/>
  <c r="AC2043" i="15"/>
  <c r="AE2043" i="15"/>
  <c r="AC2090" i="15"/>
  <c r="AE2090" i="15"/>
  <c r="AC2117" i="15"/>
  <c r="AE2117" i="15"/>
  <c r="AC2126" i="15"/>
  <c r="AE2126" i="15"/>
  <c r="AC2192" i="15"/>
  <c r="AE2192" i="15"/>
  <c r="AC2197" i="15"/>
  <c r="AE2197" i="15"/>
  <c r="AC2225" i="15"/>
  <c r="AE2225" i="15"/>
  <c r="AC2247" i="15"/>
  <c r="AE2247" i="15"/>
  <c r="AC2263" i="15"/>
  <c r="AE2263" i="15"/>
  <c r="AC2292" i="15"/>
  <c r="AE2292" i="15"/>
  <c r="AC2337" i="15"/>
  <c r="AE2337" i="15"/>
  <c r="AC2389" i="15"/>
  <c r="AE2389" i="15"/>
  <c r="AC2425" i="15"/>
  <c r="AE2425" i="15"/>
  <c r="AC2454" i="15"/>
  <c r="AE2454" i="15"/>
  <c r="AC2547" i="15"/>
  <c r="AE2547" i="15"/>
  <c r="AC2585" i="15"/>
  <c r="AE2585" i="15"/>
  <c r="AC2627" i="15"/>
  <c r="AE2627" i="15"/>
  <c r="AC2655" i="15"/>
  <c r="AE2655" i="15"/>
  <c r="AC2665" i="15"/>
  <c r="AE2665" i="15"/>
  <c r="AC2678" i="15"/>
  <c r="AE2678" i="15"/>
  <c r="AC2693" i="15"/>
  <c r="AE2693" i="15"/>
  <c r="AC2776" i="15"/>
  <c r="AE2776" i="15"/>
  <c r="AC2786" i="15"/>
  <c r="AE2786" i="15"/>
  <c r="AC2830" i="15"/>
  <c r="AE2830" i="15"/>
  <c r="AC2880" i="15"/>
  <c r="AE2880" i="15"/>
  <c r="AC2996" i="15"/>
  <c r="AE2996" i="15"/>
  <c r="AC3077" i="15"/>
  <c r="AE3077" i="15"/>
  <c r="AC3101" i="15"/>
  <c r="AE3101" i="15"/>
  <c r="AC3111" i="15"/>
  <c r="AE3111" i="15"/>
  <c r="AC3154" i="15"/>
  <c r="AE3154" i="15"/>
  <c r="AC3209" i="15"/>
  <c r="AE3209" i="15"/>
  <c r="AC3247" i="15"/>
  <c r="AE3247" i="15"/>
  <c r="AC3269" i="15"/>
  <c r="AE3269" i="15"/>
  <c r="AC3298" i="15"/>
  <c r="AE3298" i="15"/>
  <c r="AC3316" i="15"/>
  <c r="AE3316" i="15"/>
  <c r="AC3474" i="15"/>
  <c r="AE3474" i="15"/>
  <c r="AC3530" i="15"/>
  <c r="AE3530" i="15"/>
  <c r="AC3599" i="15"/>
  <c r="AE3599" i="15"/>
  <c r="AC3639" i="15"/>
  <c r="AE3639" i="15"/>
  <c r="AC1906" i="15"/>
  <c r="AE1906" i="15"/>
  <c r="AC3652" i="15"/>
  <c r="AE3652" i="15"/>
  <c r="AC3674" i="15"/>
  <c r="AE3674" i="15"/>
  <c r="AC3718" i="15"/>
  <c r="AE3718" i="15"/>
  <c r="AC3749" i="15"/>
  <c r="AE3749" i="15"/>
  <c r="AC3778" i="15"/>
  <c r="AE3778" i="15"/>
  <c r="AC3857" i="15"/>
  <c r="AE3857" i="15"/>
  <c r="AC3872" i="15"/>
  <c r="AE3872" i="15"/>
  <c r="AC3924" i="15"/>
  <c r="AE3924" i="15"/>
  <c r="AC3954" i="15"/>
  <c r="AE3954" i="15"/>
  <c r="AC3988" i="15"/>
  <c r="AE3988" i="15"/>
  <c r="AC4025" i="15"/>
  <c r="AE4025" i="15"/>
  <c r="AC4111" i="15"/>
  <c r="AE4111" i="15"/>
  <c r="AC4516" i="15"/>
  <c r="AE4516" i="15"/>
  <c r="AC4632" i="15"/>
  <c r="AE4632" i="15"/>
  <c r="AC4669" i="15"/>
  <c r="AE4669" i="15"/>
  <c r="AC4683" i="15"/>
  <c r="AE4683" i="15"/>
  <c r="AC4693" i="15"/>
  <c r="AE4693" i="15"/>
  <c r="AC4713" i="15"/>
  <c r="AE4713" i="15"/>
  <c r="AC4739" i="15"/>
  <c r="AE4739" i="15"/>
  <c r="AC4766" i="15"/>
  <c r="AE4766" i="15"/>
  <c r="AC4781" i="15"/>
  <c r="AE4781" i="15"/>
  <c r="AC4842" i="15"/>
  <c r="AE4842" i="15"/>
  <c r="AC4883" i="15"/>
  <c r="AE4883" i="15"/>
  <c r="AC4910" i="15"/>
  <c r="AE4910" i="15"/>
  <c r="AC4935" i="15"/>
  <c r="AE4935" i="15"/>
  <c r="AC5055" i="15"/>
  <c r="AE5055" i="15"/>
  <c r="AC1135" i="15"/>
  <c r="AE1135" i="15"/>
  <c r="AC1166" i="15"/>
  <c r="AE1166" i="15"/>
  <c r="AC2218" i="15"/>
  <c r="AE2218" i="15"/>
  <c r="AC1201" i="15"/>
  <c r="AE1201" i="15"/>
  <c r="AC1237" i="15"/>
  <c r="AE1237" i="15"/>
  <c r="AC659" i="15"/>
  <c r="AE659" i="15"/>
  <c r="AC1249" i="15"/>
  <c r="AE1249" i="15"/>
  <c r="AC1267" i="15"/>
  <c r="AE1267" i="15"/>
  <c r="AC1279" i="15"/>
  <c r="AE1279" i="15"/>
  <c r="AC1295" i="15"/>
  <c r="AE1295" i="15"/>
  <c r="AC1311" i="15"/>
  <c r="AE1311" i="15"/>
  <c r="AC1321" i="15"/>
  <c r="AE1321" i="15"/>
  <c r="AC1317" i="15"/>
  <c r="AE1317" i="15"/>
  <c r="AC1332" i="15"/>
  <c r="AE1332" i="15"/>
  <c r="AC1397" i="15"/>
  <c r="AE1397" i="15"/>
  <c r="AC1414" i="15"/>
  <c r="AE1414" i="15"/>
  <c r="AC1511" i="15"/>
  <c r="AE1511" i="15"/>
  <c r="AC1463" i="15"/>
  <c r="AE1463" i="15"/>
  <c r="AC1655" i="15"/>
  <c r="AE1655" i="15"/>
  <c r="AC1577" i="15"/>
  <c r="AE1577" i="15"/>
  <c r="AC1601" i="15"/>
  <c r="AE1601" i="15"/>
  <c r="AC1597" i="15"/>
  <c r="AE1597" i="15"/>
  <c r="AC1610" i="15"/>
  <c r="AE1610" i="15"/>
  <c r="AC1624" i="15"/>
  <c r="AE1624" i="15"/>
  <c r="AC1737" i="15"/>
  <c r="AE1737" i="15"/>
  <c r="AC1732" i="15"/>
  <c r="AE1732" i="15"/>
  <c r="AC1743" i="15"/>
  <c r="AE1743" i="15"/>
  <c r="AC1782" i="15"/>
  <c r="AE1782" i="15"/>
  <c r="AC1793" i="15"/>
  <c r="AE1793" i="15"/>
  <c r="AC1818" i="15"/>
  <c r="AE1818" i="15"/>
  <c r="AC1822" i="15"/>
  <c r="AE1822" i="15"/>
  <c r="AC1860" i="15"/>
  <c r="AE1860" i="15"/>
  <c r="AC1926" i="15"/>
  <c r="AE1926" i="15"/>
  <c r="AC1946" i="15"/>
  <c r="AE1946" i="15"/>
  <c r="AC1952" i="15"/>
  <c r="AE1952" i="15"/>
  <c r="AC988" i="15"/>
  <c r="AE988" i="15"/>
  <c r="AC1976" i="15"/>
  <c r="AE1976" i="15"/>
  <c r="AC2027" i="15"/>
  <c r="AE2027" i="15"/>
  <c r="AC2037" i="15"/>
  <c r="AE2037" i="15"/>
  <c r="AC2068" i="15"/>
  <c r="AE2068" i="15"/>
  <c r="AC2078" i="15"/>
  <c r="AE2078" i="15"/>
  <c r="AC2107" i="15"/>
  <c r="AE2107" i="15"/>
  <c r="AC2140" i="15"/>
  <c r="AE2140" i="15"/>
  <c r="AC2143" i="15"/>
  <c r="AE2143" i="15"/>
  <c r="AC2147" i="15"/>
  <c r="AE2147" i="15"/>
  <c r="AC2177" i="15"/>
  <c r="AE2177" i="15"/>
  <c r="AC2185" i="15"/>
  <c r="AE2185" i="15"/>
  <c r="AC2231" i="15"/>
  <c r="AE2231" i="15"/>
  <c r="AC2255" i="15"/>
  <c r="AE2255" i="15"/>
  <c r="AC2270" i="15"/>
  <c r="AE2270" i="15"/>
  <c r="AC2285" i="15"/>
  <c r="AE2285" i="15"/>
  <c r="AC2295" i="15"/>
  <c r="AE2295" i="15"/>
  <c r="AC2311" i="15"/>
  <c r="AE2311" i="15"/>
  <c r="AC351" i="15"/>
  <c r="AE351" i="15"/>
  <c r="AC2350" i="15"/>
  <c r="AE2350" i="15"/>
  <c r="AC2368" i="15"/>
  <c r="AE2368" i="15"/>
  <c r="AC2400" i="15"/>
  <c r="AE2400" i="15"/>
  <c r="AC2405" i="15"/>
  <c r="AE2405" i="15"/>
  <c r="AC2409" i="15"/>
  <c r="AE2409" i="15"/>
  <c r="AC2444" i="15"/>
  <c r="AE2444" i="15"/>
  <c r="AC2447" i="15"/>
  <c r="AE2447" i="15"/>
  <c r="AC2530" i="15"/>
  <c r="AE2530" i="15"/>
  <c r="AC2533" i="15"/>
  <c r="AE2533" i="15"/>
  <c r="AC2624" i="15"/>
  <c r="AE2624" i="15"/>
  <c r="AC2618" i="15"/>
  <c r="AE2618" i="15"/>
  <c r="AC2640" i="15"/>
  <c r="AE2640" i="15"/>
  <c r="AC2703" i="15"/>
  <c r="AE2703" i="15"/>
  <c r="AC2722" i="15"/>
  <c r="AE2722" i="15"/>
  <c r="AC2725" i="15"/>
  <c r="AE2725" i="15"/>
  <c r="AC2742" i="15"/>
  <c r="AE2742" i="15"/>
  <c r="AC2746" i="15"/>
  <c r="AE2746" i="15"/>
  <c r="AC2766" i="15"/>
  <c r="AE2766" i="15"/>
  <c r="AC3471" i="15"/>
  <c r="AE3471" i="15"/>
  <c r="AC2824" i="15"/>
  <c r="AE2824" i="15"/>
  <c r="AC2847" i="15"/>
  <c r="AE2847" i="15"/>
  <c r="AC2863" i="15"/>
  <c r="AE2863" i="15"/>
  <c r="AC2866" i="15"/>
  <c r="AE2866" i="15"/>
  <c r="AC2886" i="15"/>
  <c r="AE2886" i="15"/>
  <c r="AC2890" i="15"/>
  <c r="AE2890" i="15"/>
  <c r="AC2918" i="15"/>
  <c r="AE2918" i="15"/>
  <c r="AC2944" i="15"/>
  <c r="AE2944" i="15"/>
  <c r="AC3002" i="15"/>
  <c r="AE3002" i="15"/>
  <c r="AC3005" i="15"/>
  <c r="AE3005" i="15"/>
  <c r="AC3036" i="15"/>
  <c r="AE3036" i="15"/>
  <c r="AC3066" i="15"/>
  <c r="AE3066" i="15"/>
  <c r="AC3120" i="15"/>
  <c r="AE3120" i="15"/>
  <c r="AC3197" i="15"/>
  <c r="AE3197" i="15"/>
  <c r="AC3215" i="15"/>
  <c r="AE3215" i="15"/>
  <c r="AC3225" i="15"/>
  <c r="AE3225" i="15"/>
  <c r="AC3222" i="15"/>
  <c r="AE3222" i="15"/>
  <c r="AC3237" i="15"/>
  <c r="AE3237" i="15"/>
  <c r="AC5116" i="15"/>
  <c r="AE5116" i="15"/>
  <c r="AC3592" i="15"/>
  <c r="AE3592" i="15"/>
  <c r="AC3333" i="15"/>
  <c r="AE3333" i="15"/>
  <c r="AC3350" i="15"/>
  <c r="AE3350" i="15"/>
  <c r="AC3385" i="15"/>
  <c r="AE3385" i="15"/>
  <c r="AC3388" i="15"/>
  <c r="AE3388" i="15"/>
  <c r="AC3406" i="15"/>
  <c r="AE3406" i="15"/>
  <c r="AC3432" i="15"/>
  <c r="AE3432" i="15"/>
  <c r="AC3438" i="15"/>
  <c r="AE3438" i="15"/>
  <c r="AC3441" i="15"/>
  <c r="AE3441" i="15"/>
  <c r="AC3495" i="15"/>
  <c r="AE3495" i="15"/>
  <c r="AC3498" i="15"/>
  <c r="AE3498" i="15"/>
  <c r="AC3512" i="15"/>
  <c r="AE3512" i="15"/>
  <c r="AC3540" i="15"/>
  <c r="AE3540" i="15"/>
  <c r="AC3561" i="15"/>
  <c r="AE3561" i="15"/>
  <c r="AC3578" i="15"/>
  <c r="AE3578" i="15"/>
  <c r="AC3581" i="15"/>
  <c r="AE3581" i="15"/>
  <c r="AC3616" i="15"/>
  <c r="AE3616" i="15"/>
  <c r="AC3624" i="15"/>
  <c r="AE3624" i="15"/>
  <c r="AC3666" i="15"/>
  <c r="AE3666" i="15"/>
  <c r="AC3683" i="15"/>
  <c r="AE3683" i="15"/>
  <c r="AC3740" i="15"/>
  <c r="AE3740" i="15"/>
  <c r="AC3755" i="15"/>
  <c r="AE3755" i="15"/>
  <c r="AC3888" i="15"/>
  <c r="AE3888" i="15"/>
  <c r="AC3905" i="15"/>
  <c r="AE3905" i="15"/>
  <c r="AC3967" i="15"/>
  <c r="AE3967" i="15"/>
  <c r="AC3997" i="15"/>
  <c r="AE3997" i="15"/>
  <c r="AC4005" i="15"/>
  <c r="AE4005" i="15"/>
  <c r="AC4046" i="15"/>
  <c r="AE4046" i="15"/>
  <c r="AC4057" i="15"/>
  <c r="AE4057" i="15"/>
  <c r="AC4108" i="15"/>
  <c r="AE4108" i="15"/>
  <c r="AC4116" i="15"/>
  <c r="AE4116" i="15"/>
  <c r="AC4130" i="15"/>
  <c r="AE4130" i="15"/>
  <c r="AC4133" i="15"/>
  <c r="AE4133" i="15"/>
  <c r="AC4175" i="15"/>
  <c r="AE4175" i="15"/>
  <c r="AC4178" i="15"/>
  <c r="AE4178" i="15"/>
  <c r="AC1214" i="15"/>
  <c r="AE1214" i="15"/>
  <c r="AC4208" i="15"/>
  <c r="AE4208" i="15"/>
  <c r="AC4222" i="15"/>
  <c r="AE4222" i="15"/>
  <c r="AC4239" i="15"/>
  <c r="AE4239" i="15"/>
  <c r="AC4315" i="15"/>
  <c r="AE4315" i="15"/>
  <c r="AC4325" i="15"/>
  <c r="AE4325" i="15"/>
  <c r="AC4332" i="15"/>
  <c r="AE4332" i="15"/>
  <c r="AC4360" i="15"/>
  <c r="AE4360" i="15"/>
  <c r="AC4083" i="15"/>
  <c r="AE4083" i="15"/>
  <c r="AC4383" i="15"/>
  <c r="AE4383" i="15"/>
  <c r="AC4394" i="15"/>
  <c r="AE4394" i="15"/>
  <c r="AC4414" i="15"/>
  <c r="AE4414" i="15"/>
  <c r="AC4418" i="15"/>
  <c r="AE4418" i="15"/>
  <c r="AC4422" i="15"/>
  <c r="AE4422" i="15"/>
  <c r="AC4436" i="15"/>
  <c r="AE4436" i="15"/>
  <c r="AC4439" i="15"/>
  <c r="AE4439" i="15"/>
  <c r="AC4453" i="15"/>
  <c r="AE4453" i="15"/>
  <c r="AC4468" i="15"/>
  <c r="AE4468" i="15"/>
  <c r="AC4478" i="15"/>
  <c r="AE4478" i="15"/>
  <c r="AC4535" i="15"/>
  <c r="AE4535" i="15"/>
  <c r="AC4571" i="15"/>
  <c r="AE4571" i="15"/>
  <c r="AC4602" i="15"/>
  <c r="AE4602" i="15"/>
  <c r="AC4615" i="15"/>
  <c r="AE4615" i="15"/>
  <c r="AC4742" i="15"/>
  <c r="AE4742" i="15"/>
  <c r="AC4643" i="15"/>
  <c r="AE4643" i="15"/>
  <c r="AC4646" i="15"/>
  <c r="AE4646" i="15"/>
  <c r="AC4659" i="15"/>
  <c r="AE4659" i="15"/>
  <c r="AC4721" i="15"/>
  <c r="AE4721" i="15"/>
  <c r="AC4724" i="15"/>
  <c r="AE4724" i="15"/>
  <c r="AC4748" i="15"/>
  <c r="AE4748" i="15"/>
  <c r="AC4779" i="15"/>
  <c r="AE4779" i="15"/>
  <c r="AC4770" i="15"/>
  <c r="AE4770" i="15"/>
  <c r="AC4820" i="15"/>
  <c r="AE4820" i="15"/>
  <c r="AC4829" i="15"/>
  <c r="AE4829" i="15"/>
  <c r="AC4862" i="15"/>
  <c r="AE4862" i="15"/>
  <c r="AC4903" i="15"/>
  <c r="AE4903" i="15"/>
  <c r="AC4938" i="15"/>
  <c r="AE4938" i="15"/>
  <c r="AC4978" i="15"/>
  <c r="AE4978" i="15"/>
  <c r="AC4483" i="15"/>
  <c r="AE4483" i="15"/>
  <c r="AC5007" i="15"/>
  <c r="AE5007" i="15"/>
  <c r="AC5017" i="15"/>
  <c r="AE5017" i="15"/>
  <c r="AC5025" i="15"/>
  <c r="AE5025" i="15"/>
  <c r="AC5040" i="15"/>
  <c r="AE5040" i="15"/>
  <c r="AC5057" i="15"/>
  <c r="AE5057" i="15"/>
  <c r="AC5093" i="15"/>
  <c r="AE5093" i="15"/>
  <c r="AC5100" i="15"/>
  <c r="AE5100" i="15"/>
  <c r="AC308" i="15"/>
  <c r="AE308" i="15"/>
  <c r="AC1077" i="15"/>
  <c r="AE1077" i="15"/>
  <c r="AC1094" i="15"/>
  <c r="AE1094" i="15"/>
  <c r="AC1099" i="15"/>
  <c r="AE1099" i="15"/>
  <c r="AC1255" i="15"/>
  <c r="AE1255" i="15"/>
  <c r="AC1211" i="15"/>
  <c r="AE1211" i="15"/>
  <c r="AC1323" i="15"/>
  <c r="AE1323" i="15"/>
  <c r="AC1336" i="15"/>
  <c r="AE1336" i="15"/>
  <c r="AC1403" i="15"/>
  <c r="AE1403" i="15"/>
  <c r="AC1480" i="15"/>
  <c r="AE1480" i="15"/>
  <c r="AC1494" i="15"/>
  <c r="AE1494" i="15"/>
  <c r="AC1560" i="15"/>
  <c r="AE1560" i="15"/>
  <c r="AC1671" i="15"/>
  <c r="AE1671" i="15"/>
  <c r="AC644" i="15"/>
  <c r="AE644" i="15"/>
  <c r="AC635" i="15"/>
  <c r="AE635" i="15"/>
  <c r="AC626" i="15"/>
  <c r="AE626" i="15"/>
  <c r="AC616" i="15"/>
  <c r="AE616" i="15"/>
  <c r="AC608" i="15"/>
  <c r="AE608" i="15"/>
  <c r="AC598" i="15"/>
  <c r="AE598" i="15"/>
  <c r="AC589" i="15"/>
  <c r="AE589" i="15"/>
  <c r="AC579" i="15"/>
  <c r="AE579" i="15"/>
  <c r="AC569" i="15"/>
  <c r="AE569" i="15"/>
  <c r="AC560" i="15"/>
  <c r="AE560" i="15"/>
  <c r="AC552" i="15"/>
  <c r="AE552" i="15"/>
  <c r="AC544" i="15"/>
  <c r="AE544" i="15"/>
  <c r="AC535" i="15"/>
  <c r="AE535" i="15"/>
  <c r="AC519" i="15"/>
  <c r="AE519" i="15"/>
  <c r="AC510" i="15"/>
  <c r="AE510" i="15"/>
  <c r="AC500" i="15"/>
  <c r="AE500" i="15"/>
  <c r="AC491" i="15"/>
  <c r="AE491" i="15"/>
  <c r="AC483" i="15"/>
  <c r="AE483" i="15"/>
  <c r="AC473" i="15"/>
  <c r="AE473" i="15"/>
  <c r="AC465" i="15"/>
  <c r="AE465" i="15"/>
  <c r="AC457" i="15"/>
  <c r="AE457" i="15"/>
  <c r="AC447" i="15"/>
  <c r="AE447" i="15"/>
  <c r="AC437" i="15"/>
  <c r="AE437" i="15"/>
  <c r="AC428" i="15"/>
  <c r="AE428" i="15"/>
  <c r="AC418" i="15"/>
  <c r="AE418" i="15"/>
  <c r="AC409" i="15"/>
  <c r="AE409" i="15"/>
  <c r="AC401" i="15"/>
  <c r="AE401" i="15"/>
  <c r="AC392" i="15"/>
  <c r="AE392" i="15"/>
  <c r="AC383" i="15"/>
  <c r="AE383" i="15"/>
  <c r="AC373" i="15"/>
  <c r="AE373" i="15"/>
  <c r="AC364" i="15"/>
  <c r="AE364" i="15"/>
  <c r="AC354" i="15"/>
  <c r="AE354" i="15"/>
  <c r="AC343" i="15"/>
  <c r="AE343" i="15"/>
  <c r="AC334" i="15"/>
  <c r="AE334" i="15"/>
  <c r="AC325" i="15"/>
  <c r="AE325" i="15"/>
  <c r="AC316" i="15"/>
  <c r="AE316" i="15"/>
  <c r="AC306" i="15"/>
  <c r="AE306" i="15"/>
  <c r="AC297" i="15"/>
  <c r="AE297" i="15"/>
  <c r="AC287" i="15"/>
  <c r="AE287" i="15"/>
  <c r="AC277" i="15"/>
  <c r="AE277" i="15"/>
  <c r="AC268" i="15"/>
  <c r="AE268" i="15"/>
  <c r="AC260" i="15"/>
  <c r="AE260" i="15"/>
  <c r="AC252" i="15"/>
  <c r="AE252" i="15"/>
  <c r="AC243" i="15"/>
  <c r="AE243" i="15"/>
  <c r="AC234" i="15"/>
  <c r="AE234" i="15"/>
  <c r="AC224" i="15"/>
  <c r="AE224" i="15"/>
  <c r="AC215" i="15"/>
  <c r="AE215" i="15"/>
  <c r="AC207" i="15"/>
  <c r="AE207" i="15"/>
  <c r="AC195" i="15"/>
  <c r="AE195" i="15"/>
  <c r="AC186" i="15"/>
  <c r="AE186" i="15"/>
  <c r="AC176" i="15"/>
  <c r="AE176" i="15"/>
  <c r="AC166" i="15"/>
  <c r="AE166" i="15"/>
  <c r="AC157" i="15"/>
  <c r="AE157" i="15"/>
  <c r="AC146" i="15"/>
  <c r="AE146" i="15"/>
  <c r="AC137" i="15"/>
  <c r="AE137" i="15"/>
  <c r="AC127" i="15"/>
  <c r="AE127" i="15"/>
  <c r="AC117" i="15"/>
  <c r="AE117" i="15"/>
  <c r="AC107" i="15"/>
  <c r="AE107" i="15"/>
  <c r="AC96" i="15"/>
  <c r="AE96" i="15"/>
  <c r="AC84" i="15"/>
  <c r="AE84" i="15"/>
  <c r="AC76" i="15"/>
  <c r="AE76" i="15"/>
  <c r="AC58" i="15"/>
  <c r="AE58" i="15"/>
  <c r="W5003" i="15"/>
  <c r="W2853" i="15"/>
  <c r="W3010" i="15"/>
  <c r="W3496" i="15"/>
  <c r="W3618" i="15"/>
  <c r="W3884" i="15"/>
  <c r="W3596" i="15"/>
  <c r="W3368" i="15"/>
  <c r="W3964" i="15"/>
  <c r="X4224" i="15"/>
  <c r="X3782" i="15"/>
  <c r="W4990" i="15"/>
  <c r="AC90" i="15"/>
  <c r="AE90" i="15"/>
  <c r="S5042" i="15"/>
  <c r="AC5042" i="15"/>
  <c r="AE5042" i="15"/>
  <c r="AC4965" i="15"/>
  <c r="AE4965" i="15"/>
  <c r="AC4822" i="15"/>
  <c r="AE4822" i="15"/>
  <c r="AC4577" i="15"/>
  <c r="AE4577" i="15"/>
  <c r="AC4544" i="15"/>
  <c r="AE4544" i="15"/>
  <c r="AC2743" i="15"/>
  <c r="AE2743" i="15"/>
  <c r="AC1088" i="15"/>
  <c r="AE1088" i="15"/>
  <c r="AC1375" i="15"/>
  <c r="AE1375" i="15"/>
  <c r="AC1442" i="15"/>
  <c r="AE1442" i="15"/>
  <c r="AC1629" i="15"/>
  <c r="AE1629" i="15"/>
  <c r="AC1696" i="15"/>
  <c r="AE1696" i="15"/>
  <c r="AC1871" i="15"/>
  <c r="AE1871" i="15"/>
  <c r="AC2759" i="15"/>
  <c r="AE2759" i="15"/>
  <c r="AC3571" i="15"/>
  <c r="AE3571" i="15"/>
  <c r="AC4068" i="15"/>
  <c r="AE4068" i="15"/>
  <c r="AC5046" i="15"/>
  <c r="AE5046" i="15"/>
  <c r="AC1092" i="15"/>
  <c r="AE1092" i="15"/>
  <c r="AC1231" i="15"/>
  <c r="AE1231" i="15"/>
  <c r="AC1344" i="15"/>
  <c r="AE1344" i="15"/>
  <c r="AC1384" i="15"/>
  <c r="AE1384" i="15"/>
  <c r="AC1519" i="15"/>
  <c r="AE1519" i="15"/>
  <c r="AC1604" i="15"/>
  <c r="AE1604" i="15"/>
  <c r="AC1631" i="15"/>
  <c r="AE1631" i="15"/>
  <c r="AC1679" i="15"/>
  <c r="AE1679" i="15"/>
  <c r="AC1884" i="15"/>
  <c r="AE1884" i="15"/>
  <c r="AC1921" i="15"/>
  <c r="AE1921" i="15"/>
  <c r="AC2331" i="15"/>
  <c r="AE2331" i="15"/>
  <c r="AC2486" i="15"/>
  <c r="AE2486" i="15"/>
  <c r="AC2576" i="15"/>
  <c r="AE2576" i="15"/>
  <c r="AC2939" i="15"/>
  <c r="AE2939" i="15"/>
  <c r="AC3020" i="15"/>
  <c r="AE3020" i="15"/>
  <c r="AC3402" i="15"/>
  <c r="AE3402" i="15"/>
  <c r="AC3593" i="15"/>
  <c r="AE3593" i="15"/>
  <c r="AC3766" i="15"/>
  <c r="AE3766" i="15"/>
  <c r="AC3803" i="15"/>
  <c r="AE3803" i="15"/>
  <c r="AC3805" i="15"/>
  <c r="AE3805" i="15"/>
  <c r="AC3921" i="15"/>
  <c r="AE3921" i="15"/>
  <c r="AC4260" i="15"/>
  <c r="AE4260" i="15"/>
  <c r="AC4637" i="15"/>
  <c r="AE4637" i="15"/>
  <c r="AC4710" i="15"/>
  <c r="AE4710" i="15"/>
  <c r="AC4776" i="15"/>
  <c r="AE4776" i="15"/>
  <c r="AC4851" i="15"/>
  <c r="AE4851" i="15"/>
  <c r="AC4866" i="15"/>
  <c r="AE4866" i="15"/>
  <c r="AC5065" i="15"/>
  <c r="AE5065" i="15"/>
  <c r="AC5106" i="15"/>
  <c r="AE5106" i="15"/>
  <c r="AC3328" i="15"/>
  <c r="AE3328" i="15"/>
  <c r="AC1914" i="15"/>
  <c r="AE1914" i="15"/>
  <c r="AC1536" i="15"/>
  <c r="AE1536" i="15"/>
  <c r="AC1346" i="15"/>
  <c r="AE1346" i="15"/>
  <c r="AC1082" i="15"/>
  <c r="AE1082" i="15"/>
  <c r="AC1107" i="15"/>
  <c r="AE1107" i="15"/>
  <c r="AC1147" i="15"/>
  <c r="AE1147" i="15"/>
  <c r="AC1163" i="15"/>
  <c r="AE1163" i="15"/>
  <c r="AC1174" i="15"/>
  <c r="AE1174" i="15"/>
  <c r="AC1197" i="15"/>
  <c r="AE1197" i="15"/>
  <c r="AC1226" i="15"/>
  <c r="AE1226" i="15"/>
  <c r="AC1313" i="15"/>
  <c r="AE1313" i="15"/>
  <c r="AC1370" i="15"/>
  <c r="AE1370" i="15"/>
  <c r="AC1391" i="15"/>
  <c r="AE1391" i="15"/>
  <c r="AC1421" i="15"/>
  <c r="AE1421" i="15"/>
  <c r="AC1470" i="15"/>
  <c r="AE1470" i="15"/>
  <c r="AC1487" i="15"/>
  <c r="AE1487" i="15"/>
  <c r="AC1513" i="15"/>
  <c r="AE1513" i="15"/>
  <c r="AC1550" i="15"/>
  <c r="AE1550" i="15"/>
  <c r="AC1570" i="15"/>
  <c r="AE1570" i="15"/>
  <c r="AC1648" i="15"/>
  <c r="AE1648" i="15"/>
  <c r="AC1650" i="15"/>
  <c r="AE1650" i="15"/>
  <c r="AC1708" i="15"/>
  <c r="AE1708" i="15"/>
  <c r="AC1723" i="15"/>
  <c r="AE1723" i="15"/>
  <c r="AC1740" i="15"/>
  <c r="AE1740" i="15"/>
  <c r="AC1774" i="15"/>
  <c r="AE1774" i="15"/>
  <c r="AC1796" i="15"/>
  <c r="AE1796" i="15"/>
  <c r="AC1806" i="15"/>
  <c r="AE1806" i="15"/>
  <c r="AC1830" i="15"/>
  <c r="AE1830" i="15"/>
  <c r="AC1891" i="15"/>
  <c r="AE1891" i="15"/>
  <c r="AC1933" i="15"/>
  <c r="AE1933" i="15"/>
  <c r="AC542" i="15"/>
  <c r="AE542" i="15"/>
  <c r="AC2087" i="15"/>
  <c r="AE2087" i="15"/>
  <c r="AC2089" i="15"/>
  <c r="AE2089" i="15"/>
  <c r="AC2116" i="15"/>
  <c r="AE2116" i="15"/>
  <c r="AC2125" i="15"/>
  <c r="AE2125" i="15"/>
  <c r="AC2191" i="15"/>
  <c r="AE2191" i="15"/>
  <c r="AC2196" i="15"/>
  <c r="AE2196" i="15"/>
  <c r="AC2224" i="15"/>
  <c r="AE2224" i="15"/>
  <c r="AC2246" i="15"/>
  <c r="AE2246" i="15"/>
  <c r="AC2262" i="15"/>
  <c r="AE2262" i="15"/>
  <c r="AC2291" i="15"/>
  <c r="AE2291" i="15"/>
  <c r="AC2336" i="15"/>
  <c r="AE2336" i="15"/>
  <c r="AC2388" i="15"/>
  <c r="AE2388" i="15"/>
  <c r="AC2424" i="15"/>
  <c r="AE2424" i="15"/>
  <c r="AC2453" i="15"/>
  <c r="AE2453" i="15"/>
  <c r="AC2546" i="15"/>
  <c r="AE2546" i="15"/>
  <c r="AC2584" i="15"/>
  <c r="AE2584" i="15"/>
  <c r="AC2626" i="15"/>
  <c r="AE2626" i="15"/>
  <c r="AC2654" i="15"/>
  <c r="AE2654" i="15"/>
  <c r="AC2664" i="15"/>
  <c r="AE2664" i="15"/>
  <c r="AC2677" i="15"/>
  <c r="AE2677" i="15"/>
  <c r="AC2692" i="15"/>
  <c r="AE2692" i="15"/>
  <c r="AC2775" i="15"/>
  <c r="AE2775" i="15"/>
  <c r="AC2785" i="15"/>
  <c r="AE2785" i="15"/>
  <c r="AC2829" i="15"/>
  <c r="AE2829" i="15"/>
  <c r="AC2879" i="15"/>
  <c r="AE2879" i="15"/>
  <c r="AC2995" i="15"/>
  <c r="AE2995" i="15"/>
  <c r="AC3076" i="15"/>
  <c r="AE3076" i="15"/>
  <c r="AC3100" i="15"/>
  <c r="AE3100" i="15"/>
  <c r="AC3110" i="15"/>
  <c r="AE3110" i="15"/>
  <c r="AC3153" i="15"/>
  <c r="AE3153" i="15"/>
  <c r="AC3208" i="15"/>
  <c r="AE3208" i="15"/>
  <c r="AC3246" i="15"/>
  <c r="AE3246" i="15"/>
  <c r="AC3268" i="15"/>
  <c r="AE3268" i="15"/>
  <c r="AC3297" i="15"/>
  <c r="AE3297" i="15"/>
  <c r="AC3315" i="15"/>
  <c r="AE3315" i="15"/>
  <c r="AC3473" i="15"/>
  <c r="AE3473" i="15"/>
  <c r="AC3529" i="15"/>
  <c r="AE3529" i="15"/>
  <c r="AC3598" i="15"/>
  <c r="AE3598" i="15"/>
  <c r="AC3638" i="15"/>
  <c r="AE3638" i="15"/>
  <c r="AC3650" i="15"/>
  <c r="AE3650" i="15"/>
  <c r="AC3672" i="15"/>
  <c r="AE3672" i="15"/>
  <c r="AC3698" i="15"/>
  <c r="AE3698" i="15"/>
  <c r="AC3726" i="15"/>
  <c r="AE3726" i="15"/>
  <c r="AC3776" i="15"/>
  <c r="AE3776" i="15"/>
  <c r="AC3795" i="15"/>
  <c r="AE3795" i="15"/>
  <c r="AC3879" i="15"/>
  <c r="AE3879" i="15"/>
  <c r="AC3871" i="15"/>
  <c r="AE3871" i="15"/>
  <c r="AC3923" i="15"/>
  <c r="AE3923" i="15"/>
  <c r="AC3953" i="15"/>
  <c r="AE3953" i="15"/>
  <c r="AC4002" i="15"/>
  <c r="AE4002" i="15"/>
  <c r="AC4024" i="15"/>
  <c r="AE4024" i="15"/>
  <c r="AC4110" i="15"/>
  <c r="AE4110" i="15"/>
  <c r="AC4515" i="15"/>
  <c r="AE4515" i="15"/>
  <c r="AC4631" i="15"/>
  <c r="AE4631" i="15"/>
  <c r="AC4668" i="15"/>
  <c r="AE4668" i="15"/>
  <c r="AC4682" i="15"/>
  <c r="AE4682" i="15"/>
  <c r="AC4692" i="15"/>
  <c r="AE4692" i="15"/>
  <c r="AC4712" i="15"/>
  <c r="AE4712" i="15"/>
  <c r="AC4738" i="15"/>
  <c r="AE4738" i="15"/>
  <c r="AC4765" i="15"/>
  <c r="AE4765" i="15"/>
  <c r="AC4780" i="15"/>
  <c r="AE4780" i="15"/>
  <c r="AC4841" i="15"/>
  <c r="AE4841" i="15"/>
  <c r="AC4882" i="15"/>
  <c r="AE4882" i="15"/>
  <c r="AC4909" i="15"/>
  <c r="AE4909" i="15"/>
  <c r="AC4934" i="15"/>
  <c r="AE4934" i="15"/>
  <c r="AC5054" i="15"/>
  <c r="AE5054" i="15"/>
  <c r="AC1134" i="15"/>
  <c r="AE1134" i="15"/>
  <c r="AC1165" i="15"/>
  <c r="AE1165" i="15"/>
  <c r="AC1185" i="15"/>
  <c r="AE1185" i="15"/>
  <c r="AC1224" i="15"/>
  <c r="AE1224" i="15"/>
  <c r="AC1236" i="15"/>
  <c r="AE1236" i="15"/>
  <c r="AC185" i="15"/>
  <c r="AE185" i="15"/>
  <c r="AC1264" i="15"/>
  <c r="AE1264" i="15"/>
  <c r="AC1266" i="15"/>
  <c r="AE1266" i="15"/>
  <c r="AC1278" i="15"/>
  <c r="AE1278" i="15"/>
  <c r="AC1294" i="15"/>
  <c r="AE1294" i="15"/>
  <c r="AC1310" i="15"/>
  <c r="AE1310" i="15"/>
  <c r="AC1320" i="15"/>
  <c r="AE1320" i="15"/>
  <c r="AC1328" i="15"/>
  <c r="AE1328" i="15"/>
  <c r="AC1331" i="15"/>
  <c r="AE1331" i="15"/>
  <c r="AC1396" i="15"/>
  <c r="AE1396" i="15"/>
  <c r="AC1413" i="15"/>
  <c r="AE1413" i="15"/>
  <c r="AC1458" i="15"/>
  <c r="AE1458" i="15"/>
  <c r="AC1462" i="15"/>
  <c r="AE1462" i="15"/>
  <c r="AC1520" i="15"/>
  <c r="AE1520" i="15"/>
  <c r="AC1576" i="15"/>
  <c r="AE1576" i="15"/>
  <c r="AC1572" i="15"/>
  <c r="AE1572" i="15"/>
  <c r="AC1596" i="15"/>
  <c r="AE1596" i="15"/>
  <c r="AC1620" i="15"/>
  <c r="AE1620" i="15"/>
  <c r="AC1623" i="15"/>
  <c r="AE1623" i="15"/>
  <c r="AC1726" i="15"/>
  <c r="AE1726" i="15"/>
  <c r="AC1731" i="15"/>
  <c r="AE1731" i="15"/>
  <c r="AC1753" i="15"/>
  <c r="AE1753" i="15"/>
  <c r="AC1781" i="15"/>
  <c r="AE1781" i="15"/>
  <c r="AC1792" i="15"/>
  <c r="AE1792" i="15"/>
  <c r="AC1817" i="15"/>
  <c r="AE1817" i="15"/>
  <c r="AC1856" i="15"/>
  <c r="AE1856" i="15"/>
  <c r="AC1859" i="15"/>
  <c r="AE1859" i="15"/>
  <c r="AC1925" i="15"/>
  <c r="AE1925" i="15"/>
  <c r="AC1945" i="15"/>
  <c r="AE1945" i="15"/>
  <c r="AC1951" i="15"/>
  <c r="AE1951" i="15"/>
  <c r="AC754" i="15"/>
  <c r="AE754" i="15"/>
  <c r="AC2015" i="15"/>
  <c r="AE2015" i="15"/>
  <c r="AC2026" i="15"/>
  <c r="AE2026" i="15"/>
  <c r="AC2052" i="15"/>
  <c r="AE2052" i="15"/>
  <c r="AC2067" i="15"/>
  <c r="AE2067" i="15"/>
  <c r="AC2098" i="15"/>
  <c r="AE2098" i="15"/>
  <c r="AC2106" i="15"/>
  <c r="AE2106" i="15"/>
  <c r="AC2139" i="15"/>
  <c r="AE2139" i="15"/>
  <c r="AC2142" i="15"/>
  <c r="AE2142" i="15"/>
  <c r="AC2158" i="15"/>
  <c r="AE2158" i="15"/>
  <c r="AC2176" i="15"/>
  <c r="AE2176" i="15"/>
  <c r="AC2210" i="15"/>
  <c r="AE2210" i="15"/>
  <c r="AC2230" i="15"/>
  <c r="AE2230" i="15"/>
  <c r="AC2254" i="15"/>
  <c r="AE2254" i="15"/>
  <c r="AC2269" i="15"/>
  <c r="AE2269" i="15"/>
  <c r="AC2544" i="15"/>
  <c r="AE2544" i="15"/>
  <c r="AC2306" i="15"/>
  <c r="AE2306" i="15"/>
  <c r="AC2310" i="15"/>
  <c r="AE2310" i="15"/>
  <c r="AC2318" i="15"/>
  <c r="AE2318" i="15"/>
  <c r="AC2349" i="15"/>
  <c r="AE2349" i="15"/>
  <c r="AC2367" i="15"/>
  <c r="AE2367" i="15"/>
  <c r="AC2399" i="15"/>
  <c r="AE2399" i="15"/>
  <c r="AC2404" i="15"/>
  <c r="AE2404" i="15"/>
  <c r="AC2419" i="15"/>
  <c r="AE2419" i="15"/>
  <c r="AC2443" i="15"/>
  <c r="AE2443" i="15"/>
  <c r="AC2446" i="15"/>
  <c r="AE2446" i="15"/>
  <c r="AC2529" i="15"/>
  <c r="AE2529" i="15"/>
  <c r="AC2532" i="15"/>
  <c r="AE2532" i="15"/>
  <c r="AC2561" i="15"/>
  <c r="AE2561" i="15"/>
  <c r="AC2617" i="15"/>
  <c r="AE2617" i="15"/>
  <c r="AC2639" i="15"/>
  <c r="AE2639" i="15"/>
  <c r="AC2718" i="15"/>
  <c r="AE2718" i="15"/>
  <c r="AC2721" i="15"/>
  <c r="AE2721" i="15"/>
  <c r="AC2736" i="15"/>
  <c r="AE2736" i="15"/>
  <c r="AC2741" i="15"/>
  <c r="AE2741" i="15"/>
  <c r="AC2745" i="15"/>
  <c r="AE2745" i="15"/>
  <c r="AC2765" i="15"/>
  <c r="AE2765" i="15"/>
  <c r="AC2772" i="15"/>
  <c r="AE2772" i="15"/>
  <c r="AC2823" i="15"/>
  <c r="AE2823" i="15"/>
  <c r="AC2858" i="15"/>
  <c r="AE2858" i="15"/>
  <c r="AC2862" i="15"/>
  <c r="AE2862" i="15"/>
  <c r="AC2865" i="15"/>
  <c r="AE2865" i="15"/>
  <c r="AC2885" i="15"/>
  <c r="AE2885" i="15"/>
  <c r="AC2889" i="15"/>
  <c r="AE2889" i="15"/>
  <c r="AC2917" i="15"/>
  <c r="AE2917" i="15"/>
  <c r="AC2943" i="15"/>
  <c r="AE2943" i="15"/>
  <c r="AC3001" i="15"/>
  <c r="AE3001" i="15"/>
  <c r="AC3015" i="15"/>
  <c r="AE3015" i="15"/>
  <c r="AC3035" i="15"/>
  <c r="AE3035" i="15"/>
  <c r="AC3065" i="15"/>
  <c r="AE3065" i="15"/>
  <c r="AC3119" i="15"/>
  <c r="AE3119" i="15"/>
  <c r="AC3196" i="15"/>
  <c r="AE3196" i="15"/>
  <c r="AC3214" i="15"/>
  <c r="AE3214" i="15"/>
  <c r="AC3224" i="15"/>
  <c r="AE3224" i="15"/>
  <c r="S3233" i="15"/>
  <c r="W3228" i="15" s="1"/>
  <c r="AC3233" i="15"/>
  <c r="AE3233" i="15"/>
  <c r="AC3236" i="15"/>
  <c r="AE3236" i="15"/>
  <c r="AC5051" i="15"/>
  <c r="AE5051" i="15"/>
  <c r="AC3289" i="15"/>
  <c r="AE3289" i="15"/>
  <c r="AC3332" i="15"/>
  <c r="AE3332" i="15"/>
  <c r="AC3360" i="15"/>
  <c r="AE3360" i="15"/>
  <c r="AC3384" i="15"/>
  <c r="AE3384" i="15"/>
  <c r="AC3398" i="15"/>
  <c r="AE3398" i="15"/>
  <c r="AC3405" i="15"/>
  <c r="AE3405" i="15"/>
  <c r="AC3431" i="15"/>
  <c r="AE3431" i="15"/>
  <c r="AC3437" i="15"/>
  <c r="AE3437" i="15"/>
  <c r="AC3440" i="15"/>
  <c r="AE3440" i="15"/>
  <c r="AC3494" i="15"/>
  <c r="AE3494" i="15"/>
  <c r="AC3497" i="15"/>
  <c r="AE3497" i="15"/>
  <c r="AC3511" i="15"/>
  <c r="AE3511" i="15"/>
  <c r="AC3555" i="15"/>
  <c r="AE3555" i="15"/>
  <c r="AC3560" i="15"/>
  <c r="AE3560" i="15"/>
  <c r="AC3577" i="15"/>
  <c r="AE3577" i="15"/>
  <c r="AC3580" i="15"/>
  <c r="AE3580" i="15"/>
  <c r="AC3615" i="15"/>
  <c r="AE3615" i="15"/>
  <c r="AC3661" i="15"/>
  <c r="AE3661" i="15"/>
  <c r="AC3665" i="15"/>
  <c r="AE3665" i="15"/>
  <c r="AC3693" i="15"/>
  <c r="AE3693" i="15"/>
  <c r="AC3739" i="15"/>
  <c r="AE3739" i="15"/>
  <c r="AC3754" i="15"/>
  <c r="AE3754" i="15"/>
  <c r="AC3887" i="15"/>
  <c r="AE3887" i="15"/>
  <c r="AC3937" i="15"/>
  <c r="AE3937" i="15"/>
  <c r="AC3966" i="15"/>
  <c r="AE3966" i="15"/>
  <c r="AC3996" i="15"/>
  <c r="AE3996" i="15"/>
  <c r="AC4004" i="15"/>
  <c r="AE4004" i="15"/>
  <c r="AC4045" i="15"/>
  <c r="AE4045" i="15"/>
  <c r="AC4056" i="15"/>
  <c r="AE4056" i="15"/>
  <c r="AC4107" i="15"/>
  <c r="AE4107" i="15"/>
  <c r="AC4115" i="15"/>
  <c r="AE4115" i="15"/>
  <c r="AC4129" i="15"/>
  <c r="AE4129" i="15"/>
  <c r="AC4171" i="15"/>
  <c r="AE4171" i="15"/>
  <c r="AC4174" i="15"/>
  <c r="AE4174" i="15"/>
  <c r="AC4183" i="15"/>
  <c r="AE4183" i="15"/>
  <c r="AC645" i="15"/>
  <c r="AE645" i="15"/>
  <c r="AC4207" i="15"/>
  <c r="AE4207" i="15"/>
  <c r="AC4221" i="15"/>
  <c r="AE4221" i="15"/>
  <c r="AC4312" i="15"/>
  <c r="AE4312" i="15"/>
  <c r="AC4314" i="15"/>
  <c r="AE4314" i="15"/>
  <c r="AC4324" i="15"/>
  <c r="AE4324" i="15"/>
  <c r="AC4331" i="15"/>
  <c r="AE4331" i="15"/>
  <c r="AC4359" i="15"/>
  <c r="AE4359" i="15"/>
  <c r="AC4379" i="15"/>
  <c r="AE4379" i="15"/>
  <c r="AC4382" i="15"/>
  <c r="AE4382" i="15"/>
  <c r="AC4393" i="15"/>
  <c r="AE4393" i="15"/>
  <c r="AC4413" i="15"/>
  <c r="AE4413" i="15"/>
  <c r="AC4417" i="15"/>
  <c r="AE4417" i="15"/>
  <c r="AC4425" i="15"/>
  <c r="AE4425" i="15"/>
  <c r="AC4435" i="15"/>
  <c r="AE4435" i="15"/>
  <c r="AC4449" i="15"/>
  <c r="AE4449" i="15"/>
  <c r="AC4452" i="15"/>
  <c r="AE4452" i="15"/>
  <c r="AC4467" i="15"/>
  <c r="AE4467" i="15"/>
  <c r="AC4524" i="15"/>
  <c r="AE4524" i="15"/>
  <c r="AC4534" i="15"/>
  <c r="AE4534" i="15"/>
  <c r="AC4570" i="15"/>
  <c r="AE4570" i="15"/>
  <c r="AC4611" i="15"/>
  <c r="AE4611" i="15"/>
  <c r="AC4614" i="15"/>
  <c r="AE4614" i="15"/>
  <c r="AC4629" i="15"/>
  <c r="AE4629" i="15"/>
  <c r="AC4642" i="15"/>
  <c r="AE4642" i="15"/>
  <c r="AC3244" i="15"/>
  <c r="AE3244" i="15"/>
  <c r="AC4658" i="15"/>
  <c r="AE4658" i="15"/>
  <c r="AC4720" i="15"/>
  <c r="AE4720" i="15"/>
  <c r="AC4723" i="15"/>
  <c r="AE4723" i="15"/>
  <c r="AC4747" i="15"/>
  <c r="AE4747" i="15"/>
  <c r="AC4764" i="15"/>
  <c r="AE4764" i="15"/>
  <c r="AC4769" i="15"/>
  <c r="AE4769" i="15"/>
  <c r="AC4819" i="15"/>
  <c r="AE4819" i="15"/>
  <c r="AC4828" i="15"/>
  <c r="AE4828" i="15"/>
  <c r="AC4861" i="15"/>
  <c r="AE4861" i="15"/>
  <c r="AC4902" i="15"/>
  <c r="AE4902" i="15"/>
  <c r="AC4937" i="15"/>
  <c r="AE4937" i="15"/>
  <c r="AC4977" i="15"/>
  <c r="AE4977" i="15"/>
  <c r="AC4974" i="15"/>
  <c r="AE4974" i="15"/>
  <c r="AC5006" i="15"/>
  <c r="AE5006" i="15"/>
  <c r="AC5016" i="15"/>
  <c r="AE5016" i="15"/>
  <c r="AC836" i="15"/>
  <c r="AE836" i="15"/>
  <c r="AC5039" i="15"/>
  <c r="AE5039" i="15"/>
  <c r="AC101" i="15"/>
  <c r="AE101" i="15"/>
  <c r="AC5092" i="15"/>
  <c r="AE5092" i="15"/>
  <c r="AC5115" i="15"/>
  <c r="AE5115" i="15"/>
  <c r="AC5107" i="15"/>
  <c r="AE5107" i="15"/>
  <c r="AC1076" i="15"/>
  <c r="AE1076" i="15"/>
  <c r="AC1073" i="15"/>
  <c r="AE1073" i="15"/>
  <c r="AC1184" i="15"/>
  <c r="AE1184" i="15"/>
  <c r="AC1234" i="15"/>
  <c r="AE1234" i="15"/>
  <c r="AC1210" i="15"/>
  <c r="AE1210" i="15"/>
  <c r="AC1265" i="15"/>
  <c r="AE1265" i="15"/>
  <c r="AC1259" i="15"/>
  <c r="AE1259" i="15"/>
  <c r="AC1402" i="15"/>
  <c r="AE1402" i="15"/>
  <c r="AC1479" i="15"/>
  <c r="AE1479" i="15"/>
  <c r="AC1493" i="15"/>
  <c r="AE1493" i="15"/>
  <c r="AC1559" i="15"/>
  <c r="AE1559" i="15"/>
  <c r="AC1670" i="15"/>
  <c r="AE1670" i="15"/>
  <c r="AC1705" i="15"/>
  <c r="AE1705" i="15"/>
  <c r="AC1839" i="15"/>
  <c r="AE1839" i="15"/>
  <c r="AC1866" i="15"/>
  <c r="AE1866" i="15"/>
  <c r="AC1863" i="15"/>
  <c r="AE1863" i="15"/>
  <c r="AC1967" i="15"/>
  <c r="AE1967" i="15"/>
  <c r="AC2019" i="15"/>
  <c r="AE2019" i="15"/>
  <c r="AC2030" i="15"/>
  <c r="AE2030" i="15"/>
  <c r="AC2059" i="15"/>
  <c r="AE2059" i="15"/>
  <c r="AC2071" i="15"/>
  <c r="AE2071" i="15"/>
  <c r="AC2161" i="15"/>
  <c r="AE2161" i="15"/>
  <c r="AC2170" i="15"/>
  <c r="AE2170" i="15"/>
  <c r="AC2215" i="15"/>
  <c r="AE2215" i="15"/>
  <c r="AC2280" i="15"/>
  <c r="AE2280" i="15"/>
  <c r="AC2325" i="15"/>
  <c r="AE2325" i="15"/>
  <c r="AC2342" i="15"/>
  <c r="AE2342" i="15"/>
  <c r="AC2340" i="15"/>
  <c r="AE2340" i="15"/>
  <c r="AC2523" i="15"/>
  <c r="AE2523" i="15"/>
  <c r="AC2540" i="15"/>
  <c r="AE2540" i="15"/>
  <c r="AC2551" i="15"/>
  <c r="AE2551" i="15"/>
  <c r="AC2599" i="15"/>
  <c r="AE2599" i="15"/>
  <c r="AC2605" i="15"/>
  <c r="AE2605" i="15"/>
  <c r="AC2698" i="15"/>
  <c r="AE2698" i="15"/>
  <c r="AC2789" i="15"/>
  <c r="AE2789" i="15"/>
  <c r="AC2896" i="15"/>
  <c r="AE2896" i="15"/>
  <c r="AC3164" i="15"/>
  <c r="AE3164" i="15"/>
  <c r="AC4906" i="15"/>
  <c r="AE4906" i="15"/>
  <c r="AC2987" i="15"/>
  <c r="AE2987" i="15"/>
  <c r="AC3029" i="15"/>
  <c r="AE3029" i="15"/>
  <c r="AC3068" i="15"/>
  <c r="AE3068" i="15"/>
  <c r="AC3682" i="15"/>
  <c r="AE3682" i="15"/>
  <c r="AC3095" i="15"/>
  <c r="AE3095" i="15"/>
  <c r="AC3128" i="15"/>
  <c r="AE3128" i="15"/>
  <c r="AC3143" i="15"/>
  <c r="AE3143" i="15"/>
  <c r="AC3179" i="15"/>
  <c r="AE3179" i="15"/>
  <c r="AC3612" i="15"/>
  <c r="AE3612" i="15"/>
  <c r="AC3205" i="15"/>
  <c r="AE3205" i="15"/>
  <c r="AC3260" i="15"/>
  <c r="AE3260" i="15"/>
  <c r="AC3288" i="15"/>
  <c r="AE3288" i="15"/>
  <c r="AC1788" i="15"/>
  <c r="AE1788" i="15"/>
  <c r="AC3324" i="15"/>
  <c r="AE3324" i="15"/>
  <c r="AC3362" i="15"/>
  <c r="AE3362" i="15"/>
  <c r="AC3410" i="15"/>
  <c r="AE3410" i="15"/>
  <c r="AC3449" i="15"/>
  <c r="AE3449" i="15"/>
  <c r="AC3596" i="15"/>
  <c r="AE3596" i="15"/>
  <c r="AC3536" i="15"/>
  <c r="AE3536" i="15"/>
  <c r="AC3587" i="15"/>
  <c r="AE3587" i="15"/>
  <c r="AC3634" i="15"/>
  <c r="AE3634" i="15"/>
  <c r="AC3702" i="15"/>
  <c r="AE3702" i="15"/>
  <c r="AC3712" i="15"/>
  <c r="AE3712" i="15"/>
  <c r="AC4702" i="15"/>
  <c r="AE4702" i="15"/>
  <c r="AC3824" i="15"/>
  <c r="AE3824" i="15"/>
  <c r="AC3829" i="15"/>
  <c r="AE3829" i="15"/>
  <c r="AC3845" i="15"/>
  <c r="AE3845" i="15"/>
  <c r="AC3851" i="15"/>
  <c r="AE3851" i="15"/>
  <c r="AC3940" i="15"/>
  <c r="AE3940" i="15"/>
  <c r="AC3875" i="15"/>
  <c r="AE3875" i="15"/>
  <c r="AC3986" i="15"/>
  <c r="AE3986" i="15"/>
  <c r="AC4038" i="15"/>
  <c r="AE4038" i="15"/>
  <c r="AC4051" i="15"/>
  <c r="AE4051" i="15"/>
  <c r="AC4064" i="15"/>
  <c r="AE4064" i="15"/>
  <c r="AC4072" i="15"/>
  <c r="AE4072" i="15"/>
  <c r="AC4089" i="15"/>
  <c r="AE4089" i="15"/>
  <c r="AC4139" i="15"/>
  <c r="AE4139" i="15"/>
  <c r="AC4146" i="15"/>
  <c r="AE4146" i="15"/>
  <c r="AC4238" i="15"/>
  <c r="AE4238" i="15"/>
  <c r="AC4197" i="15"/>
  <c r="AE4197" i="15"/>
  <c r="AC4212" i="15"/>
  <c r="AE4212" i="15"/>
  <c r="AC4225" i="15"/>
  <c r="AE4225" i="15"/>
  <c r="AC4257" i="15"/>
  <c r="AE4257" i="15"/>
  <c r="AC4246" i="15"/>
  <c r="AE4246" i="15"/>
  <c r="AC4265" i="15"/>
  <c r="AE4265" i="15"/>
  <c r="AC4270" i="15"/>
  <c r="AE4270" i="15"/>
  <c r="AC652" i="15"/>
  <c r="AE652" i="15"/>
  <c r="AC643" i="15"/>
  <c r="AE643" i="15"/>
  <c r="AC634" i="15"/>
  <c r="AE634" i="15"/>
  <c r="AC624" i="15"/>
  <c r="AE624" i="15"/>
  <c r="AC615" i="15"/>
  <c r="AE615" i="15"/>
  <c r="AC606" i="15"/>
  <c r="AE606" i="15"/>
  <c r="AC596" i="15"/>
  <c r="AE596" i="15"/>
  <c r="AC588" i="15"/>
  <c r="AE588" i="15"/>
  <c r="AC578" i="15"/>
  <c r="AE578" i="15"/>
  <c r="AC568" i="15"/>
  <c r="AE568" i="15"/>
  <c r="AC559" i="15"/>
  <c r="AE559" i="15"/>
  <c r="AC551" i="15"/>
  <c r="AE551" i="15"/>
  <c r="AC543" i="15"/>
  <c r="AE543" i="15"/>
  <c r="AC534" i="15"/>
  <c r="AE534" i="15"/>
  <c r="AC527" i="15"/>
  <c r="AE527" i="15"/>
  <c r="AC518" i="15"/>
  <c r="AE518" i="15"/>
  <c r="AC509" i="15"/>
  <c r="AE509" i="15"/>
  <c r="AC499" i="15"/>
  <c r="AE499" i="15"/>
  <c r="AC490" i="15"/>
  <c r="AE490" i="15"/>
  <c r="AC482" i="15"/>
  <c r="AE482" i="15"/>
  <c r="AC472" i="15"/>
  <c r="AE472" i="15"/>
  <c r="AC464" i="15"/>
  <c r="AE464" i="15"/>
  <c r="AC455" i="15"/>
  <c r="AE455" i="15"/>
  <c r="AC446" i="15"/>
  <c r="AE446" i="15"/>
  <c r="AC436" i="15"/>
  <c r="AE436" i="15"/>
  <c r="AC427" i="15"/>
  <c r="AE427" i="15"/>
  <c r="AC417" i="15"/>
  <c r="AE417" i="15"/>
  <c r="AC408" i="15"/>
  <c r="AE408" i="15"/>
  <c r="AC400" i="15"/>
  <c r="AE400" i="15"/>
  <c r="AC391" i="15"/>
  <c r="AE391" i="15"/>
  <c r="AC382" i="15"/>
  <c r="AE382" i="15"/>
  <c r="AC372" i="15"/>
  <c r="AE372" i="15"/>
  <c r="AC363" i="15"/>
  <c r="AE363" i="15"/>
  <c r="AC353" i="15"/>
  <c r="AE353" i="15"/>
  <c r="AC342" i="15"/>
  <c r="AE342" i="15"/>
  <c r="AC333" i="15"/>
  <c r="AE333" i="15"/>
  <c r="AC323" i="15"/>
  <c r="AE323" i="15"/>
  <c r="AC314" i="15"/>
  <c r="AE314" i="15"/>
  <c r="AC305" i="15"/>
  <c r="AE305" i="15"/>
  <c r="AC296" i="15"/>
  <c r="AE296" i="15"/>
  <c r="AC286" i="15"/>
  <c r="AE286" i="15"/>
  <c r="AC276" i="15"/>
  <c r="AE276" i="15"/>
  <c r="AC267" i="15"/>
  <c r="AE267" i="15"/>
  <c r="AC259" i="15"/>
  <c r="AE259" i="15"/>
  <c r="AC251" i="15"/>
  <c r="AE251" i="15"/>
  <c r="AC242" i="15"/>
  <c r="AE242" i="15"/>
  <c r="AC233" i="15"/>
  <c r="AE233" i="15"/>
  <c r="AC223" i="15"/>
  <c r="AE223" i="15"/>
  <c r="AC214" i="15"/>
  <c r="AE214" i="15"/>
  <c r="AC204" i="15"/>
  <c r="AE204" i="15"/>
  <c r="AC194" i="15"/>
  <c r="AE194" i="15"/>
  <c r="AC184" i="15"/>
  <c r="AE184" i="15"/>
  <c r="AC175" i="15"/>
  <c r="AE175" i="15"/>
  <c r="AC165" i="15"/>
  <c r="AE165" i="15"/>
  <c r="AC155" i="15"/>
  <c r="AE155" i="15"/>
  <c r="AC145" i="15"/>
  <c r="AE145" i="15"/>
  <c r="AC136" i="15"/>
  <c r="AE136" i="15"/>
  <c r="AC126" i="15"/>
  <c r="AE126" i="15"/>
  <c r="AC116" i="15"/>
  <c r="AE116" i="15"/>
  <c r="AC106" i="15"/>
  <c r="AE106" i="15"/>
  <c r="AC95" i="15"/>
  <c r="AE95" i="15"/>
  <c r="AC83" i="15"/>
  <c r="AE83" i="15"/>
  <c r="AC74" i="15"/>
  <c r="AE74" i="15"/>
  <c r="AC65" i="15"/>
  <c r="AE65" i="15"/>
  <c r="W4900" i="15"/>
  <c r="W3820" i="15"/>
  <c r="W3998" i="15"/>
  <c r="X4444" i="15"/>
  <c r="W5082" i="15"/>
  <c r="W3880" i="15"/>
  <c r="X2587" i="15"/>
  <c r="W2894" i="15"/>
  <c r="W2837" i="15"/>
  <c r="W2804" i="15"/>
  <c r="W3539" i="15"/>
  <c r="W2643" i="15"/>
  <c r="W3168" i="15"/>
  <c r="W3656" i="15"/>
  <c r="W4307" i="15"/>
  <c r="W3607" i="15"/>
  <c r="X5051" i="15"/>
  <c r="W2510" i="15"/>
  <c r="W3206" i="15"/>
  <c r="AC4964" i="15"/>
  <c r="AE4964" i="15"/>
  <c r="AC4795" i="15"/>
  <c r="AE4795" i="15"/>
  <c r="AC4576" i="15"/>
  <c r="AE4576" i="15"/>
  <c r="S3770" i="15"/>
  <c r="W3772" i="15" s="1"/>
  <c r="AC1172" i="15"/>
  <c r="AE1172" i="15"/>
  <c r="AC1428" i="15"/>
  <c r="AE1428" i="15"/>
  <c r="AC1441" i="15"/>
  <c r="AE1441" i="15"/>
  <c r="AC1628" i="15"/>
  <c r="AE1628" i="15"/>
  <c r="AC1695" i="15"/>
  <c r="AE1695" i="15"/>
  <c r="AC1910" i="15"/>
  <c r="AE1910" i="15"/>
  <c r="AC3150" i="15"/>
  <c r="AE3150" i="15"/>
  <c r="AC4651" i="15"/>
  <c r="AE4651" i="15"/>
  <c r="AC4485" i="15"/>
  <c r="AE4485" i="15"/>
  <c r="AC5012" i="15"/>
  <c r="AE5012" i="15"/>
  <c r="AC1091" i="15"/>
  <c r="AE1091" i="15"/>
  <c r="AC1258" i="15"/>
  <c r="AE1258" i="15"/>
  <c r="AC1343" i="15"/>
  <c r="AE1343" i="15"/>
  <c r="AC1383" i="15"/>
  <c r="AE1383" i="15"/>
  <c r="AC1518" i="15"/>
  <c r="AE1518" i="15"/>
  <c r="AC1603" i="15"/>
  <c r="AE1603" i="15"/>
  <c r="AC1062" i="15"/>
  <c r="AE1062" i="15"/>
  <c r="AC1715" i="15"/>
  <c r="AE1715" i="15"/>
  <c r="AC1883" i="15"/>
  <c r="AE1883" i="15"/>
  <c r="AC2056" i="15"/>
  <c r="AE2056" i="15"/>
  <c r="AC2395" i="15"/>
  <c r="AE2395" i="15"/>
  <c r="AC2485" i="15"/>
  <c r="AE2485" i="15"/>
  <c r="AC2575" i="15"/>
  <c r="AE2575" i="15"/>
  <c r="AC2985" i="15"/>
  <c r="AE2985" i="15"/>
  <c r="AC3019" i="15"/>
  <c r="AE3019" i="15"/>
  <c r="AC3401" i="15"/>
  <c r="AE3401" i="15"/>
  <c r="AC3681" i="15"/>
  <c r="AE3681" i="15"/>
  <c r="AC3765" i="15"/>
  <c r="AE3765" i="15"/>
  <c r="AC3802" i="15"/>
  <c r="AE3802" i="15"/>
  <c r="AC362" i="15"/>
  <c r="AE362" i="15"/>
  <c r="AC3920" i="15"/>
  <c r="AE3920" i="15"/>
  <c r="AC4584" i="15"/>
  <c r="AE4584" i="15"/>
  <c r="AC4636" i="15"/>
  <c r="AE4636" i="15"/>
  <c r="AC4709" i="15"/>
  <c r="AE4709" i="15"/>
  <c r="AC4799" i="15"/>
  <c r="AE4799" i="15"/>
  <c r="AC4850" i="15"/>
  <c r="AE4850" i="15"/>
  <c r="AC4865" i="15"/>
  <c r="AE4865" i="15"/>
  <c r="AC5098" i="15"/>
  <c r="AE5098" i="15"/>
  <c r="S3017" i="15"/>
  <c r="W3016" i="15" s="1"/>
  <c r="AC3017" i="15"/>
  <c r="AE3017" i="15"/>
  <c r="AC1907" i="15"/>
  <c r="AE1907" i="15"/>
  <c r="AC374" i="15"/>
  <c r="AE374" i="15"/>
  <c r="AE1144" i="15"/>
  <c r="AC1144" i="15"/>
  <c r="AC1098" i="15"/>
  <c r="AE1098" i="15"/>
  <c r="AC1140" i="15"/>
  <c r="AE1140" i="15"/>
  <c r="AC1146" i="15"/>
  <c r="AE1146" i="15"/>
  <c r="AC1162" i="15"/>
  <c r="AE1162" i="15"/>
  <c r="AC1195" i="15"/>
  <c r="AE1195" i="15"/>
  <c r="AC1218" i="15"/>
  <c r="AE1218" i="15"/>
  <c r="AC1285" i="15"/>
  <c r="AE1285" i="15"/>
  <c r="AC1357" i="15"/>
  <c r="AE1357" i="15"/>
  <c r="AC1381" i="15"/>
  <c r="AE1381" i="15"/>
  <c r="AC1410" i="15"/>
  <c r="AE1410" i="15"/>
  <c r="AC1439" i="15"/>
  <c r="AE1439" i="15"/>
  <c r="AC1469" i="15"/>
  <c r="AE1469" i="15"/>
  <c r="AC1486" i="15"/>
  <c r="AE1486" i="15"/>
  <c r="AC1512" i="15"/>
  <c r="AE1512" i="15"/>
  <c r="AC1549" i="15"/>
  <c r="AE1549" i="15"/>
  <c r="AC1569" i="15"/>
  <c r="AE1569" i="15"/>
  <c r="AC1647" i="15"/>
  <c r="AE1647" i="15"/>
  <c r="AC1665" i="15"/>
  <c r="AE1665" i="15"/>
  <c r="AC1720" i="15"/>
  <c r="AE1720" i="15"/>
  <c r="AC1722" i="15"/>
  <c r="AE1722" i="15"/>
  <c r="AC1739" i="15"/>
  <c r="AE1739" i="15"/>
  <c r="AC1773" i="15"/>
  <c r="AE1773" i="15"/>
  <c r="AC1795" i="15"/>
  <c r="AE1795" i="15"/>
  <c r="AC1805" i="15"/>
  <c r="AE1805" i="15"/>
  <c r="AC1829" i="15"/>
  <c r="AE1829" i="15"/>
  <c r="AC1890" i="15"/>
  <c r="AE1890" i="15"/>
  <c r="AC1932" i="15"/>
  <c r="AE1932" i="15"/>
  <c r="AC344" i="15"/>
  <c r="AE344" i="15"/>
  <c r="AC2086" i="15"/>
  <c r="AE2086" i="15"/>
  <c r="AC2103" i="15"/>
  <c r="AE2103" i="15"/>
  <c r="AC2114" i="15"/>
  <c r="AE2114" i="15"/>
  <c r="AC2183" i="15"/>
  <c r="AE2183" i="15"/>
  <c r="AC2204" i="15"/>
  <c r="AE2204" i="15"/>
  <c r="AC2222" i="15"/>
  <c r="AE2222" i="15"/>
  <c r="AC2238" i="15"/>
  <c r="AE2238" i="15"/>
  <c r="AC2260" i="15"/>
  <c r="AE2260" i="15"/>
  <c r="AC2276" i="15"/>
  <c r="AE2276" i="15"/>
  <c r="AC2323" i="15"/>
  <c r="AE2323" i="15"/>
  <c r="AC2357" i="15"/>
  <c r="AE2357" i="15"/>
  <c r="AC2418" i="15"/>
  <c r="AE2418" i="15"/>
  <c r="AC2432" i="15"/>
  <c r="AE2432" i="15"/>
  <c r="AC2452" i="15"/>
  <c r="AE2452" i="15"/>
  <c r="AC2545" i="15"/>
  <c r="AE2545" i="15"/>
  <c r="AC2583" i="15"/>
  <c r="AE2583" i="15"/>
  <c r="AC2625" i="15"/>
  <c r="AE2625" i="15"/>
  <c r="AC2653" i="15"/>
  <c r="AE2653" i="15"/>
  <c r="AC2663" i="15"/>
  <c r="AE2663" i="15"/>
  <c r="AC2676" i="15"/>
  <c r="AE2676" i="15"/>
  <c r="AC2691" i="15"/>
  <c r="AE2691" i="15"/>
  <c r="AC2774" i="15"/>
  <c r="AE2774" i="15"/>
  <c r="AC2784" i="15"/>
  <c r="AE2784" i="15"/>
  <c r="AC2828" i="15"/>
  <c r="AE2828" i="15"/>
  <c r="AC2878" i="15"/>
  <c r="AE2878" i="15"/>
  <c r="AC2994" i="15"/>
  <c r="AE2994" i="15"/>
  <c r="AC3075" i="15"/>
  <c r="AE3075" i="15"/>
  <c r="AC3099" i="15"/>
  <c r="AE3099" i="15"/>
  <c r="AC3109" i="15"/>
  <c r="AE3109" i="15"/>
  <c r="AC3152" i="15"/>
  <c r="AE3152" i="15"/>
  <c r="AC3207" i="15"/>
  <c r="AE3207" i="15"/>
  <c r="AC3245" i="15"/>
  <c r="AE3245" i="15"/>
  <c r="AC3267" i="15"/>
  <c r="AE3267" i="15"/>
  <c r="AC3296" i="15"/>
  <c r="AE3296" i="15"/>
  <c r="AC3314" i="15"/>
  <c r="AE3314" i="15"/>
  <c r="AC3472" i="15"/>
  <c r="AE3472" i="15"/>
  <c r="AC3528" i="15"/>
  <c r="AE3528" i="15"/>
  <c r="AC3597" i="15"/>
  <c r="AE3597" i="15"/>
  <c r="AC3637" i="15"/>
  <c r="AE3637" i="15"/>
  <c r="AC3649" i="15"/>
  <c r="AE3649" i="15"/>
  <c r="AC3671" i="15"/>
  <c r="AE3671" i="15"/>
  <c r="AC3697" i="15"/>
  <c r="AE3697" i="15"/>
  <c r="AC3725" i="15"/>
  <c r="AE3725" i="15"/>
  <c r="AC3775" i="15"/>
  <c r="AE3775" i="15"/>
  <c r="AC3794" i="15"/>
  <c r="AE3794" i="15"/>
  <c r="AC3878" i="15"/>
  <c r="AE3878" i="15"/>
  <c r="AC3894" i="15"/>
  <c r="AE3894" i="15"/>
  <c r="AC3931" i="15"/>
  <c r="AE3931" i="15"/>
  <c r="AC288" i="15"/>
  <c r="AE288" i="15"/>
  <c r="AC4001" i="15"/>
  <c r="AE4001" i="15"/>
  <c r="AC4033" i="15"/>
  <c r="AE4033" i="15"/>
  <c r="AC4281" i="15"/>
  <c r="AE4281" i="15"/>
  <c r="AC4593" i="15"/>
  <c r="AE4593" i="15"/>
  <c r="AC4656" i="15"/>
  <c r="AE4656" i="15"/>
  <c r="AC4676" i="15"/>
  <c r="AE4676" i="15"/>
  <c r="AC4690" i="15"/>
  <c r="AE4690" i="15"/>
  <c r="AC4706" i="15"/>
  <c r="AE4706" i="15"/>
  <c r="AC4736" i="15"/>
  <c r="AE4736" i="15"/>
  <c r="AC4746" i="15"/>
  <c r="AE4746" i="15"/>
  <c r="AC4763" i="15"/>
  <c r="AE4763" i="15"/>
  <c r="AC4837" i="15"/>
  <c r="AE4837" i="15"/>
  <c r="AC4840" i="15"/>
  <c r="AE4840" i="15"/>
  <c r="AC4881" i="15"/>
  <c r="AE4881" i="15"/>
  <c r="AC4908" i="15"/>
  <c r="AE4908" i="15"/>
  <c r="AC4933" i="15"/>
  <c r="AE4933" i="15"/>
  <c r="AC5053" i="15"/>
  <c r="AE5053" i="15"/>
  <c r="AC1133" i="15"/>
  <c r="AE1133" i="15"/>
  <c r="AC1190" i="15"/>
  <c r="AE1190" i="15"/>
  <c r="AC1206" i="15"/>
  <c r="AE1206" i="15"/>
  <c r="AC1223" i="15"/>
  <c r="AE1223" i="15"/>
  <c r="AC1235" i="15"/>
  <c r="AE1235" i="15"/>
  <c r="AC180" i="15"/>
  <c r="AE180" i="15"/>
  <c r="AC1263" i="15"/>
  <c r="AE1263" i="15"/>
  <c r="AC1275" i="15"/>
  <c r="AE1275" i="15"/>
  <c r="AC1277" i="15"/>
  <c r="AE1277" i="15"/>
  <c r="AC1293" i="15"/>
  <c r="AE1293" i="15"/>
  <c r="AC1309" i="15"/>
  <c r="AE1309" i="15"/>
  <c r="AC1319" i="15"/>
  <c r="AE1319" i="15"/>
  <c r="AC1327" i="15"/>
  <c r="AE1327" i="15"/>
  <c r="AC1330" i="15"/>
  <c r="AE1330" i="15"/>
  <c r="AC1395" i="15"/>
  <c r="AE1395" i="15"/>
  <c r="AC1449" i="15"/>
  <c r="AE1449" i="15"/>
  <c r="AC1444" i="15"/>
  <c r="AE1444" i="15"/>
  <c r="AC1525" i="15"/>
  <c r="AE1525" i="15"/>
  <c r="AC1546" i="15"/>
  <c r="AE1546" i="15"/>
  <c r="AC1575" i="15"/>
  <c r="AE1575" i="15"/>
  <c r="AC1591" i="15"/>
  <c r="AE1591" i="15"/>
  <c r="AC1595" i="15"/>
  <c r="AE1595" i="15"/>
  <c r="AC1619" i="15"/>
  <c r="AE1619" i="15"/>
  <c r="AC1622" i="15"/>
  <c r="AE1622" i="15"/>
  <c r="AC1661" i="15"/>
  <c r="AE1661" i="15"/>
  <c r="AC1747" i="15"/>
  <c r="AE1747" i="15"/>
  <c r="AC1752" i="15"/>
  <c r="AE1752" i="15"/>
  <c r="AC1780" i="15"/>
  <c r="AE1780" i="15"/>
  <c r="AC1791" i="15"/>
  <c r="AE1791" i="15"/>
  <c r="AC1816" i="15"/>
  <c r="AE1816" i="15"/>
  <c r="AC1855" i="15"/>
  <c r="AE1855" i="15"/>
  <c r="AC1858" i="15"/>
  <c r="AE1858" i="15"/>
  <c r="AC1940" i="15"/>
  <c r="AE1940" i="15"/>
  <c r="AC1944" i="15"/>
  <c r="AE1944" i="15"/>
  <c r="AC1961" i="15"/>
  <c r="AE1961" i="15"/>
  <c r="AC1419" i="15"/>
  <c r="AE1419" i="15"/>
  <c r="AC2014" i="15"/>
  <c r="AE2014" i="15"/>
  <c r="AC2025" i="15"/>
  <c r="AE2025" i="15"/>
  <c r="AC2051" i="15"/>
  <c r="AE2051" i="15"/>
  <c r="AC2066" i="15"/>
  <c r="AE2066" i="15"/>
  <c r="AC2097" i="15"/>
  <c r="AE2097" i="15"/>
  <c r="AC2105" i="15"/>
  <c r="AE2105" i="15"/>
  <c r="AC2138" i="15"/>
  <c r="AE2138" i="15"/>
  <c r="AC2152" i="15"/>
  <c r="AE2152" i="15"/>
  <c r="AC2157" i="15"/>
  <c r="AE2157" i="15"/>
  <c r="AC2175" i="15"/>
  <c r="AE2175" i="15"/>
  <c r="AC2209" i="15"/>
  <c r="AE2209" i="15"/>
  <c r="AC2229" i="15"/>
  <c r="AE2229" i="15"/>
  <c r="AC2253" i="15"/>
  <c r="AE2253" i="15"/>
  <c r="AC2268" i="15"/>
  <c r="AE2268" i="15"/>
  <c r="AC2284" i="15"/>
  <c r="AE2284" i="15"/>
  <c r="AC2305" i="15"/>
  <c r="AE2305" i="15"/>
  <c r="AC2309" i="15"/>
  <c r="AE2309" i="15"/>
  <c r="AC2317" i="15"/>
  <c r="AE2317" i="15"/>
  <c r="AC2348" i="15"/>
  <c r="AE2348" i="15"/>
  <c r="AC2366" i="15"/>
  <c r="AE2366" i="15"/>
  <c r="AC2398" i="15"/>
  <c r="AE2398" i="15"/>
  <c r="AC2403" i="15"/>
  <c r="AE2403" i="15"/>
  <c r="AC2408" i="15"/>
  <c r="AE2408" i="15"/>
  <c r="AC2442" i="15"/>
  <c r="AE2442" i="15"/>
  <c r="AC2445" i="15"/>
  <c r="AE2445" i="15"/>
  <c r="AC2528" i="15"/>
  <c r="AE2528" i="15"/>
  <c r="AC2566" i="15"/>
  <c r="AE2566" i="15"/>
  <c r="AC2572" i="15"/>
  <c r="AE2572" i="15"/>
  <c r="AC2616" i="15"/>
  <c r="AE2616" i="15"/>
  <c r="AC2638" i="15"/>
  <c r="AE2638" i="15"/>
  <c r="AC2717" i="15"/>
  <c r="AE2717" i="15"/>
  <c r="AC2720" i="15"/>
  <c r="AE2720" i="15"/>
  <c r="AC2735" i="15"/>
  <c r="AE2735" i="15"/>
  <c r="AC2740" i="15"/>
  <c r="AE2740" i="15"/>
  <c r="AC1440" i="15"/>
  <c r="AE1440" i="15"/>
  <c r="AC2764" i="15"/>
  <c r="AE2764" i="15"/>
  <c r="AC2771" i="15"/>
  <c r="AE2771" i="15"/>
  <c r="AC2822" i="15"/>
  <c r="AE2822" i="15"/>
  <c r="AC2857" i="15"/>
  <c r="AE2857" i="15"/>
  <c r="AC2861" i="15"/>
  <c r="AE2861" i="15"/>
  <c r="AC2876" i="15"/>
  <c r="AE2876" i="15"/>
  <c r="AC2884" i="15"/>
  <c r="AE2884" i="15"/>
  <c r="AC2906" i="15"/>
  <c r="AE2906" i="15"/>
  <c r="AC2916" i="15"/>
  <c r="AE2916" i="15"/>
  <c r="AC2953" i="15"/>
  <c r="AE2953" i="15"/>
  <c r="AC3000" i="15"/>
  <c r="AE3000" i="15"/>
  <c r="AC3014" i="15"/>
  <c r="AE3014" i="15"/>
  <c r="AC3034" i="15"/>
  <c r="AE3034" i="15"/>
  <c r="AC3064" i="15"/>
  <c r="AE3064" i="15"/>
  <c r="AC3136" i="15"/>
  <c r="AE3136" i="15"/>
  <c r="AC3195" i="15"/>
  <c r="AE3195" i="15"/>
  <c r="AC3213" i="15"/>
  <c r="AE3213" i="15"/>
  <c r="AC3223" i="15"/>
  <c r="AE3223" i="15"/>
  <c r="AC3232" i="15"/>
  <c r="AE3232" i="15"/>
  <c r="AC3235" i="15"/>
  <c r="AE3235" i="15"/>
  <c r="AC3271" i="15"/>
  <c r="AE3271" i="15"/>
  <c r="AC3340" i="15"/>
  <c r="AE3340" i="15"/>
  <c r="AC3331" i="15"/>
  <c r="AE3331" i="15"/>
  <c r="AC3359" i="15"/>
  <c r="AE3359" i="15"/>
  <c r="AC3383" i="15"/>
  <c r="AE3383" i="15"/>
  <c r="AC3397" i="15"/>
  <c r="AE3397" i="15"/>
  <c r="AC3404" i="15"/>
  <c r="AE3404" i="15"/>
  <c r="AC3430" i="15"/>
  <c r="AE3430" i="15"/>
  <c r="AC3436" i="15"/>
  <c r="AE3436" i="15"/>
  <c r="AC3439" i="15"/>
  <c r="AE3439" i="15"/>
  <c r="AC3493" i="15"/>
  <c r="AE3493" i="15"/>
  <c r="AC3507" i="15"/>
  <c r="AE3507" i="15"/>
  <c r="AC3510" i="15"/>
  <c r="AE3510" i="15"/>
  <c r="AC3554" i="15"/>
  <c r="AE3554" i="15"/>
  <c r="AC3559" i="15"/>
  <c r="AE3559" i="15"/>
  <c r="AC3576" i="15"/>
  <c r="AE3576" i="15"/>
  <c r="AC3606" i="15"/>
  <c r="AE3606" i="15"/>
  <c r="AC3614" i="15"/>
  <c r="AE3614" i="15"/>
  <c r="AC3660" i="15"/>
  <c r="AE3660" i="15"/>
  <c r="AC3664" i="15"/>
  <c r="AE3664" i="15"/>
  <c r="AC3692" i="15"/>
  <c r="AE3692" i="15"/>
  <c r="AC3738" i="15"/>
  <c r="AE3738" i="15"/>
  <c r="AC3787" i="15"/>
  <c r="AE3787" i="15"/>
  <c r="AC3886" i="15"/>
  <c r="AE3886" i="15"/>
  <c r="AC3936" i="15"/>
  <c r="AE3936" i="15"/>
  <c r="AC3965" i="15"/>
  <c r="AE3965" i="15"/>
  <c r="AC651" i="15"/>
  <c r="AE651" i="15"/>
  <c r="AC642" i="15"/>
  <c r="AE642" i="15"/>
  <c r="AC633" i="15"/>
  <c r="AE633" i="15"/>
  <c r="AC623" i="15"/>
  <c r="AE623" i="15"/>
  <c r="AC614" i="15"/>
  <c r="AE614" i="15"/>
  <c r="AC605" i="15"/>
  <c r="AE605" i="15"/>
  <c r="AC595" i="15"/>
  <c r="AE595" i="15"/>
  <c r="AC586" i="15"/>
  <c r="AE586" i="15"/>
  <c r="AC577" i="15"/>
  <c r="AE577" i="15"/>
  <c r="AC567" i="15"/>
  <c r="AE567" i="15"/>
  <c r="AC558" i="15"/>
  <c r="AE558" i="15"/>
  <c r="AC550" i="15"/>
  <c r="AE550" i="15"/>
  <c r="AC541" i="15"/>
  <c r="AE541" i="15"/>
  <c r="AC533" i="15"/>
  <c r="AE533" i="15"/>
  <c r="AC525" i="15"/>
  <c r="AE525" i="15"/>
  <c r="AC517" i="15"/>
  <c r="AE517" i="15"/>
  <c r="AC508" i="15"/>
  <c r="AE508" i="15"/>
  <c r="AC498" i="15"/>
  <c r="AE498" i="15"/>
  <c r="AC489" i="15"/>
  <c r="AE489" i="15"/>
  <c r="AC480" i="15"/>
  <c r="AE480" i="15"/>
  <c r="AC471" i="15"/>
  <c r="AE471" i="15"/>
  <c r="AC463" i="15"/>
  <c r="AE463" i="15"/>
  <c r="AC454" i="15"/>
  <c r="AE454" i="15"/>
  <c r="AC445" i="15"/>
  <c r="AE445" i="15"/>
  <c r="AC435" i="15"/>
  <c r="AE435" i="15"/>
  <c r="AC426" i="15"/>
  <c r="AE426" i="15"/>
  <c r="AC416" i="15"/>
  <c r="AE416" i="15"/>
  <c r="AC407" i="15"/>
  <c r="AE407" i="15"/>
  <c r="AC399" i="15"/>
  <c r="AE399" i="15"/>
  <c r="AC390" i="15"/>
  <c r="AE390" i="15"/>
  <c r="AC380" i="15"/>
  <c r="AE380" i="15"/>
  <c r="AC371" i="15"/>
  <c r="AE371" i="15"/>
  <c r="AC361" i="15"/>
  <c r="AE361" i="15"/>
  <c r="AC352" i="15"/>
  <c r="AE352" i="15"/>
  <c r="AC341" i="15"/>
  <c r="AE341" i="15"/>
  <c r="AC332" i="15"/>
  <c r="AE332" i="15"/>
  <c r="AC322" i="15"/>
  <c r="AE322" i="15"/>
  <c r="AC313" i="15"/>
  <c r="AE313" i="15"/>
  <c r="AC304" i="15"/>
  <c r="AE304" i="15"/>
  <c r="AC295" i="15"/>
  <c r="AE295" i="15"/>
  <c r="AC285" i="15"/>
  <c r="AE285" i="15"/>
  <c r="AC275" i="15"/>
  <c r="AE275" i="15"/>
  <c r="AC266" i="15"/>
  <c r="AE266" i="15"/>
  <c r="AC258" i="15"/>
  <c r="AE258" i="15"/>
  <c r="AC250" i="15"/>
  <c r="AE250" i="15"/>
  <c r="AC241" i="15"/>
  <c r="AE241" i="15"/>
  <c r="AC232" i="15"/>
  <c r="AE232" i="15"/>
  <c r="AC222" i="15"/>
  <c r="AE222" i="15"/>
  <c r="AC213" i="15"/>
  <c r="AE213" i="15"/>
  <c r="AC203" i="15"/>
  <c r="AE203" i="15"/>
  <c r="AC193" i="15"/>
  <c r="AE193" i="15"/>
  <c r="AC183" i="15"/>
  <c r="AE183" i="15"/>
  <c r="AC173" i="15"/>
  <c r="AE173" i="15"/>
  <c r="AC164" i="15"/>
  <c r="AE164" i="15"/>
  <c r="AC152" i="15"/>
  <c r="AE152" i="15"/>
  <c r="AC144" i="15"/>
  <c r="AE144" i="15"/>
  <c r="AC135" i="15"/>
  <c r="AE135" i="15"/>
  <c r="AC125" i="15"/>
  <c r="AE125" i="15"/>
  <c r="AC115" i="15"/>
  <c r="AE115" i="15"/>
  <c r="AC104" i="15"/>
  <c r="AE104" i="15"/>
  <c r="AC94" i="15"/>
  <c r="AE94" i="15"/>
  <c r="AC82" i="15"/>
  <c r="AE82" i="15"/>
  <c r="AC73" i="15"/>
  <c r="AE73" i="15"/>
  <c r="AC63" i="15"/>
  <c r="AE63" i="15"/>
  <c r="W4916" i="15"/>
  <c r="W3812" i="15"/>
  <c r="W4282" i="15"/>
  <c r="W3980" i="15"/>
  <c r="W3061" i="15"/>
  <c r="W3421" i="15"/>
  <c r="W3558" i="15"/>
  <c r="W3254" i="15"/>
  <c r="W3188" i="15"/>
  <c r="W2518" i="15"/>
  <c r="W3629" i="15"/>
  <c r="W4060" i="15"/>
  <c r="X4572" i="15"/>
  <c r="W4800" i="15"/>
  <c r="W4792" i="15"/>
  <c r="W4769" i="15"/>
  <c r="W4759" i="15"/>
  <c r="W4753" i="15"/>
  <c r="W4742" i="15"/>
  <c r="W4728" i="15"/>
  <c r="W4702" i="15"/>
  <c r="W4691" i="15"/>
  <c r="Y4691" i="15" s="1"/>
  <c r="W2773" i="15"/>
  <c r="W2737" i="15"/>
  <c r="W2731" i="15"/>
  <c r="W2719" i="15"/>
  <c r="W2713" i="15"/>
  <c r="W2690" i="15"/>
  <c r="W2680" i="15"/>
  <c r="W2675" i="15"/>
  <c r="X4519" i="15"/>
  <c r="X4507" i="15"/>
  <c r="Y4507" i="15" s="1"/>
  <c r="X4469" i="15"/>
  <c r="X4401" i="15"/>
  <c r="X4380" i="15"/>
  <c r="X4357" i="15"/>
  <c r="X4334" i="15"/>
  <c r="X4263" i="15"/>
  <c r="X2695" i="15"/>
  <c r="X2675" i="15"/>
  <c r="X2643" i="15"/>
  <c r="X2637" i="15"/>
  <c r="Y2637" i="15" s="1"/>
  <c r="X2613" i="15"/>
  <c r="X2601" i="15"/>
  <c r="X2594" i="15"/>
  <c r="AC122" i="15"/>
  <c r="AE122" i="15"/>
  <c r="AC5009" i="15"/>
  <c r="AE5009" i="15"/>
  <c r="AC4794" i="15"/>
  <c r="AE4794" i="15"/>
  <c r="AC4575" i="15"/>
  <c r="AE4575" i="15"/>
  <c r="AC1171" i="15"/>
  <c r="AE1171" i="15"/>
  <c r="AC1427" i="15"/>
  <c r="AE1427" i="15"/>
  <c r="AC1454" i="15"/>
  <c r="AE1454" i="15"/>
  <c r="AC1638" i="15"/>
  <c r="AE1638" i="15"/>
  <c r="AC474" i="15"/>
  <c r="AE474" i="15"/>
  <c r="AC1909" i="15"/>
  <c r="AE1909" i="15"/>
  <c r="AC3149" i="15"/>
  <c r="AE3149" i="15"/>
  <c r="AC3570" i="15"/>
  <c r="AE3570" i="15"/>
  <c r="AC4484" i="15"/>
  <c r="AE4484" i="15"/>
  <c r="AC5011" i="15"/>
  <c r="AE5011" i="15"/>
  <c r="AC1090" i="15"/>
  <c r="AE1090" i="15"/>
  <c r="AC1257" i="15"/>
  <c r="AE1257" i="15"/>
  <c r="AC1361" i="15"/>
  <c r="AE1361" i="15"/>
  <c r="AC1382" i="15"/>
  <c r="AE1382" i="15"/>
  <c r="AC1517" i="15"/>
  <c r="AE1517" i="15"/>
  <c r="AC1602" i="15"/>
  <c r="AE1602" i="15"/>
  <c r="AC1658" i="15"/>
  <c r="AE1658" i="15"/>
  <c r="AC1714" i="15"/>
  <c r="AE1714" i="15"/>
  <c r="AC1882" i="15"/>
  <c r="AE1882" i="15"/>
  <c r="AC2055" i="15"/>
  <c r="AE2055" i="15"/>
  <c r="AC2394" i="15"/>
  <c r="AE2394" i="15"/>
  <c r="AC2498" i="15"/>
  <c r="AE2498" i="15"/>
  <c r="AC2574" i="15"/>
  <c r="AE2574" i="15"/>
  <c r="AC2984" i="15"/>
  <c r="AE2984" i="15"/>
  <c r="AC3167" i="15"/>
  <c r="AE3167" i="15"/>
  <c r="AC3400" i="15"/>
  <c r="AE3400" i="15"/>
  <c r="AC3680" i="15"/>
  <c r="AE3680" i="15"/>
  <c r="AC3763" i="15"/>
  <c r="AE3763" i="15"/>
  <c r="AC3801" i="15"/>
  <c r="AE3801" i="15"/>
  <c r="AC3811" i="15"/>
  <c r="AE3811" i="15"/>
  <c r="AC3919" i="15"/>
  <c r="AE3919" i="15"/>
  <c r="AC4583" i="15"/>
  <c r="AE4583" i="15"/>
  <c r="AC4666" i="15"/>
  <c r="AE4666" i="15"/>
  <c r="AC4708" i="15"/>
  <c r="AE4708" i="15"/>
  <c r="AC4798" i="15"/>
  <c r="AE4798" i="15"/>
  <c r="AC4849" i="15"/>
  <c r="AE4849" i="15"/>
  <c r="AC4982" i="15"/>
  <c r="AE4982" i="15"/>
  <c r="AC5097" i="15"/>
  <c r="AE5097" i="15"/>
  <c r="AC5063" i="15"/>
  <c r="AE5063" i="15"/>
  <c r="AC2930" i="15"/>
  <c r="AE2930" i="15"/>
  <c r="AC1690" i="15"/>
  <c r="AE1690" i="15"/>
  <c r="AC1535" i="15"/>
  <c r="AE1535" i="15"/>
  <c r="AC1142" i="15"/>
  <c r="AE1142" i="15"/>
  <c r="AC1097" i="15"/>
  <c r="AE1097" i="15"/>
  <c r="AC1139" i="15"/>
  <c r="AE1139" i="15"/>
  <c r="AC1145" i="15"/>
  <c r="AE1145" i="15"/>
  <c r="AC1161" i="15"/>
  <c r="AE1161" i="15"/>
  <c r="AC1194" i="15"/>
  <c r="AE1194" i="15"/>
  <c r="AC1217" i="15"/>
  <c r="AE1217" i="15"/>
  <c r="AC1284" i="15"/>
  <c r="AE1284" i="15"/>
  <c r="AC1356" i="15"/>
  <c r="AE1356" i="15"/>
  <c r="AC1380" i="15"/>
  <c r="AE1380" i="15"/>
  <c r="AC1409" i="15"/>
  <c r="AE1409" i="15"/>
  <c r="AC1438" i="15"/>
  <c r="AE1438" i="15"/>
  <c r="AC1477" i="15"/>
  <c r="AE1477" i="15"/>
  <c r="AC1510" i="15"/>
  <c r="AE1510" i="15"/>
  <c r="AC1529" i="15"/>
  <c r="AE1529" i="15"/>
  <c r="AC1548" i="15"/>
  <c r="AE1548" i="15"/>
  <c r="AC1568" i="15"/>
  <c r="AE1568" i="15"/>
  <c r="AC1646" i="15"/>
  <c r="AE1646" i="15"/>
  <c r="AC1664" i="15"/>
  <c r="AE1664" i="15"/>
  <c r="AC1719" i="15"/>
  <c r="AE1719" i="15"/>
  <c r="AC1721" i="15"/>
  <c r="AE1721" i="15"/>
  <c r="AC1738" i="15"/>
  <c r="AE1738" i="15"/>
  <c r="AC1787" i="15"/>
  <c r="AE1787" i="15"/>
  <c r="AC1803" i="15"/>
  <c r="AE1803" i="15"/>
  <c r="AC1813" i="15"/>
  <c r="AE1813" i="15"/>
  <c r="AC1846" i="15"/>
  <c r="AE1846" i="15"/>
  <c r="AC1905" i="15"/>
  <c r="AE1905" i="15"/>
  <c r="AC1931" i="15"/>
  <c r="AE1931" i="15"/>
  <c r="AC245" i="15"/>
  <c r="AE245" i="15"/>
  <c r="AC2085" i="15"/>
  <c r="AE2085" i="15"/>
  <c r="AC2102" i="15"/>
  <c r="AE2102" i="15"/>
  <c r="AC2113" i="15"/>
  <c r="AE2113" i="15"/>
  <c r="AC2182" i="15"/>
  <c r="AE2182" i="15"/>
  <c r="AC2203" i="15"/>
  <c r="AE2203" i="15"/>
  <c r="AC2221" i="15"/>
  <c r="AE2221" i="15"/>
  <c r="AC2237" i="15"/>
  <c r="AE2237" i="15"/>
  <c r="AC2259" i="15"/>
  <c r="AE2259" i="15"/>
  <c r="AC2275" i="15"/>
  <c r="AE2275" i="15"/>
  <c r="AC2322" i="15"/>
  <c r="AE2322" i="15"/>
  <c r="AC2356" i="15"/>
  <c r="AE2356" i="15"/>
  <c r="AC2417" i="15"/>
  <c r="AE2417" i="15"/>
  <c r="AC2431" i="15"/>
  <c r="AE2431" i="15"/>
  <c r="AC2509" i="15"/>
  <c r="AE2509" i="15"/>
  <c r="AC2581" i="15"/>
  <c r="AE2581" i="15"/>
  <c r="AC2623" i="15"/>
  <c r="AE2623" i="15"/>
  <c r="AC2647" i="15"/>
  <c r="AE2647" i="15"/>
  <c r="AC2661" i="15"/>
  <c r="AE2661" i="15"/>
  <c r="AC2684" i="15"/>
  <c r="AE2684" i="15"/>
  <c r="AC2689" i="15"/>
  <c r="AE2689" i="15"/>
  <c r="AC2712" i="15"/>
  <c r="AE2712" i="15"/>
  <c r="AC2782" i="15"/>
  <c r="AE2782" i="15"/>
  <c r="AC2808" i="15"/>
  <c r="AE2808" i="15"/>
  <c r="AC2836" i="15"/>
  <c r="AE2836" i="15"/>
  <c r="AC2924" i="15"/>
  <c r="AE2924" i="15"/>
  <c r="AC3054" i="15"/>
  <c r="AE3054" i="15"/>
  <c r="AC3083" i="15"/>
  <c r="AE3083" i="15"/>
  <c r="AC3107" i="15"/>
  <c r="AE3107" i="15"/>
  <c r="AC3117" i="15"/>
  <c r="AE3117" i="15"/>
  <c r="AC3192" i="15"/>
  <c r="AE3192" i="15"/>
  <c r="AC3221" i="15"/>
  <c r="AE3221" i="15"/>
  <c r="AC3265" i="15"/>
  <c r="AE3265" i="15"/>
  <c r="AC3281" i="15"/>
  <c r="AE3281" i="15"/>
  <c r="AC3304" i="15"/>
  <c r="AE3304" i="15"/>
  <c r="AC3420" i="15"/>
  <c r="AE3420" i="15"/>
  <c r="AC3526" i="15"/>
  <c r="AE3526" i="15"/>
  <c r="AC3549" i="15"/>
  <c r="AE3549" i="15"/>
  <c r="AC3611" i="15"/>
  <c r="AE3611" i="15"/>
  <c r="AC3645" i="15"/>
  <c r="AE3645" i="15"/>
  <c r="AC3648" i="15"/>
  <c r="AE3648" i="15"/>
  <c r="AC3670" i="15"/>
  <c r="AE3670" i="15"/>
  <c r="AC3696" i="15"/>
  <c r="AE3696" i="15"/>
  <c r="AC3724" i="15"/>
  <c r="AE3724" i="15"/>
  <c r="AC3774" i="15"/>
  <c r="AE3774" i="15"/>
  <c r="AC3793" i="15"/>
  <c r="AE3793" i="15"/>
  <c r="AC3877" i="15"/>
  <c r="AE3877" i="15"/>
  <c r="AC3893" i="15"/>
  <c r="AE3893" i="15"/>
  <c r="AC3930" i="15"/>
  <c r="AE3930" i="15"/>
  <c r="AC156" i="15"/>
  <c r="AE156" i="15"/>
  <c r="AC4000" i="15"/>
  <c r="AE4000" i="15"/>
  <c r="AC4032" i="15"/>
  <c r="AE4032" i="15"/>
  <c r="AC4280" i="15"/>
  <c r="AE4280" i="15"/>
  <c r="AC4592" i="15"/>
  <c r="AE4592" i="15"/>
  <c r="AC4655" i="15"/>
  <c r="AE4655" i="15"/>
  <c r="AC4675" i="15"/>
  <c r="AE4675" i="15"/>
  <c r="AC4689" i="15"/>
  <c r="AE4689" i="15"/>
  <c r="AC4705" i="15"/>
  <c r="AE4705" i="15"/>
  <c r="AC4735" i="15"/>
  <c r="AE4735" i="15"/>
  <c r="AC4745" i="15"/>
  <c r="AE4745" i="15"/>
  <c r="AC4762" i="15"/>
  <c r="AE4762" i="15"/>
  <c r="AC4836" i="15"/>
  <c r="AE4836" i="15"/>
  <c r="AC4839" i="15"/>
  <c r="AE4839" i="15"/>
  <c r="AC4880" i="15"/>
  <c r="AE4880" i="15"/>
  <c r="AC4907" i="15"/>
  <c r="AE4907" i="15"/>
  <c r="AC4932" i="15"/>
  <c r="AE4932" i="15"/>
  <c r="AC5052" i="15"/>
  <c r="AE5052" i="15"/>
  <c r="AC1132" i="15"/>
  <c r="AE1132" i="15"/>
  <c r="AC1189" i="15"/>
  <c r="AE1189" i="15"/>
  <c r="AC1205" i="15"/>
  <c r="AE1205" i="15"/>
  <c r="AC1222" i="15"/>
  <c r="AE1222" i="15"/>
  <c r="AC1248" i="15"/>
  <c r="AE1248" i="15"/>
  <c r="AC1254" i="15"/>
  <c r="AE1254" i="15"/>
  <c r="AC1262" i="15"/>
  <c r="AE1262" i="15"/>
  <c r="AC1274" i="15"/>
  <c r="AE1274" i="15"/>
  <c r="AC1291" i="15"/>
  <c r="AE1291" i="15"/>
  <c r="AC1301" i="15"/>
  <c r="AE1301" i="15"/>
  <c r="AC1308" i="15"/>
  <c r="AE1308" i="15"/>
  <c r="AC1318" i="15"/>
  <c r="AE1318" i="15"/>
  <c r="AC1326" i="15"/>
  <c r="AE1326" i="15"/>
  <c r="AC1374" i="15"/>
  <c r="AE1374" i="15"/>
  <c r="AC1412" i="15"/>
  <c r="AE1412" i="15"/>
  <c r="AC1448" i="15"/>
  <c r="AE1448" i="15"/>
  <c r="AC1461" i="15"/>
  <c r="AE1461" i="15"/>
  <c r="AC1524" i="15"/>
  <c r="AE1524" i="15"/>
  <c r="AC1545" i="15"/>
  <c r="AE1545" i="15"/>
  <c r="AC1574" i="15"/>
  <c r="AE1574" i="15"/>
  <c r="AC1590" i="15"/>
  <c r="AE1590" i="15"/>
  <c r="AC1594" i="15"/>
  <c r="AE1594" i="15"/>
  <c r="AC1618" i="15"/>
  <c r="AE1618" i="15"/>
  <c r="AC1644" i="15"/>
  <c r="AE1644" i="15"/>
  <c r="AC1639" i="15"/>
  <c r="AE1639" i="15"/>
  <c r="AC1746" i="15"/>
  <c r="AE1746" i="15"/>
  <c r="AC1751" i="15"/>
  <c r="AE1751" i="15"/>
  <c r="AC1779" i="15"/>
  <c r="AE1779" i="15"/>
  <c r="AC1790" i="15"/>
  <c r="AE1790" i="15"/>
  <c r="AC1827" i="15"/>
  <c r="AE1827" i="15"/>
  <c r="AC1854" i="15"/>
  <c r="AE1854" i="15"/>
  <c r="AC1930" i="15"/>
  <c r="AE1930" i="15"/>
  <c r="AC1939" i="15"/>
  <c r="AE1939" i="15"/>
  <c r="AC1943" i="15"/>
  <c r="AE1943" i="15"/>
  <c r="AC1960" i="15"/>
  <c r="AE1960" i="15"/>
  <c r="AC3018" i="15"/>
  <c r="AE3018" i="15"/>
  <c r="AC2013" i="15"/>
  <c r="AE2013" i="15"/>
  <c r="AC2024" i="15"/>
  <c r="AE2024" i="15"/>
  <c r="AC2050" i="15"/>
  <c r="AE2050" i="15"/>
  <c r="AC2065" i="15"/>
  <c r="AE2065" i="15"/>
  <c r="AC2096" i="15"/>
  <c r="AE2096" i="15"/>
  <c r="AC2134" i="15"/>
  <c r="AE2134" i="15"/>
  <c r="AC2137" i="15"/>
  <c r="AE2137" i="15"/>
  <c r="AC2151" i="15"/>
  <c r="AE2151" i="15"/>
  <c r="AC2156" i="15"/>
  <c r="AE2156" i="15"/>
  <c r="AC2174" i="15"/>
  <c r="AE2174" i="15"/>
  <c r="AC2208" i="15"/>
  <c r="AE2208" i="15"/>
  <c r="AC2244" i="15"/>
  <c r="AE2244" i="15"/>
  <c r="AC2252" i="15"/>
  <c r="AE2252" i="15"/>
  <c r="AC2267" i="15"/>
  <c r="AE2267" i="15"/>
  <c r="AC2300" i="15"/>
  <c r="AE2300" i="15"/>
  <c r="AC2304" i="15"/>
  <c r="AE2304" i="15"/>
  <c r="AC2308" i="15"/>
  <c r="AE2308" i="15"/>
  <c r="AC2316" i="15"/>
  <c r="AE2316" i="15"/>
  <c r="AC2392" i="15"/>
  <c r="AE2392" i="15"/>
  <c r="AC2376" i="15"/>
  <c r="AE2376" i="15"/>
  <c r="AC2397" i="15"/>
  <c r="AE2397" i="15"/>
  <c r="AC2402" i="15"/>
  <c r="AE2402" i="15"/>
  <c r="AC2438" i="15"/>
  <c r="AE2438" i="15"/>
  <c r="AC2441" i="15"/>
  <c r="AE2441" i="15"/>
  <c r="AC2504" i="15"/>
  <c r="AE2504" i="15"/>
  <c r="AC2527" i="15"/>
  <c r="AE2527" i="15"/>
  <c r="AC2565" i="15"/>
  <c r="AE2565" i="15"/>
  <c r="AC2571" i="15"/>
  <c r="AE2571" i="15"/>
  <c r="AC2615" i="15"/>
  <c r="AE2615" i="15"/>
  <c r="AC2637" i="15"/>
  <c r="AE2637" i="15"/>
  <c r="AC2716" i="15"/>
  <c r="AE2716" i="15"/>
  <c r="AC2730" i="15"/>
  <c r="AE2730" i="15"/>
  <c r="AC2734" i="15"/>
  <c r="AE2734" i="15"/>
  <c r="AC2739" i="15"/>
  <c r="AE2739" i="15"/>
  <c r="AC2755" i="15"/>
  <c r="AE2755" i="15"/>
  <c r="AC2763" i="15"/>
  <c r="AE2763" i="15"/>
  <c r="AC2770" i="15"/>
  <c r="AE2770" i="15"/>
  <c r="AC2852" i="15"/>
  <c r="AE2852" i="15"/>
  <c r="AC2856" i="15"/>
  <c r="AE2856" i="15"/>
  <c r="AC2860" i="15"/>
  <c r="AE2860" i="15"/>
  <c r="AC2875" i="15"/>
  <c r="AE2875" i="15"/>
  <c r="AC2883" i="15"/>
  <c r="AE2883" i="15"/>
  <c r="AC2905" i="15"/>
  <c r="AE2905" i="15"/>
  <c r="AC2915" i="15"/>
  <c r="AE2915" i="15"/>
  <c r="AC2952" i="15"/>
  <c r="AE2952" i="15"/>
  <c r="AC2999" i="15"/>
  <c r="AE2999" i="15"/>
  <c r="AC3013" i="15"/>
  <c r="AE3013" i="15"/>
  <c r="AC3060" i="15"/>
  <c r="AE3060" i="15"/>
  <c r="AC3063" i="15"/>
  <c r="AE3063" i="15"/>
  <c r="AC3135" i="15"/>
  <c r="AE3135" i="15"/>
  <c r="AC3194" i="15"/>
  <c r="AE3194" i="15"/>
  <c r="AC3212" i="15"/>
  <c r="AE3212" i="15"/>
  <c r="AC1443" i="15"/>
  <c r="AE1443" i="15"/>
  <c r="AC3231" i="15"/>
  <c r="AE3231" i="15"/>
  <c r="AC3276" i="15"/>
  <c r="AE3276" i="15"/>
  <c r="AC3294" i="15"/>
  <c r="AE3294" i="15"/>
  <c r="AC3339" i="15"/>
  <c r="AE3339" i="15"/>
  <c r="AC3330" i="15"/>
  <c r="AE3330" i="15"/>
  <c r="AC3358" i="15"/>
  <c r="AE3358" i="15"/>
  <c r="AC3382" i="15"/>
  <c r="AE3382" i="15"/>
  <c r="AC3396" i="15"/>
  <c r="AE3396" i="15"/>
  <c r="AC3426" i="15"/>
  <c r="AE3426" i="15"/>
  <c r="AC3429" i="15"/>
  <c r="AE3429" i="15"/>
  <c r="AC3435" i="15"/>
  <c r="AE3435" i="15"/>
  <c r="AC3481" i="15"/>
  <c r="AE3481" i="15"/>
  <c r="AC3492" i="15"/>
  <c r="AE3492" i="15"/>
  <c r="AC3506" i="15"/>
  <c r="AE3506" i="15"/>
  <c r="AC3509" i="15"/>
  <c r="AE3509" i="15"/>
  <c r="AC3553" i="15"/>
  <c r="AE3553" i="15"/>
  <c r="AC3569" i="15"/>
  <c r="AE3569" i="15"/>
  <c r="AC3575" i="15"/>
  <c r="AE3575" i="15"/>
  <c r="AC3605" i="15"/>
  <c r="AE3605" i="15"/>
  <c r="AC3613" i="15"/>
  <c r="AE3613" i="15"/>
  <c r="AC3659" i="15"/>
  <c r="AE3659" i="15"/>
  <c r="AC3663" i="15"/>
  <c r="AE3663" i="15"/>
  <c r="AC3691" i="15"/>
  <c r="AE3691" i="15"/>
  <c r="AC3737" i="15"/>
  <c r="AE3737" i="15"/>
  <c r="AC3786" i="15"/>
  <c r="AE3786" i="15"/>
  <c r="AC3885" i="15"/>
  <c r="AE3885" i="15"/>
  <c r="AC3935" i="15"/>
  <c r="AE3935" i="15"/>
  <c r="AC3975" i="15"/>
  <c r="AE3975" i="15"/>
  <c r="AC3994" i="15"/>
  <c r="AE3994" i="15"/>
  <c r="AC4014" i="15"/>
  <c r="AE4014" i="15"/>
  <c r="AC4043" i="15"/>
  <c r="AE4043" i="15"/>
  <c r="AC4082" i="15"/>
  <c r="AE4082" i="15"/>
  <c r="AC4105" i="15"/>
  <c r="AE4105" i="15"/>
  <c r="AC4124" i="15"/>
  <c r="AE4124" i="15"/>
  <c r="AC4127" i="15"/>
  <c r="AE4127" i="15"/>
  <c r="AC4169" i="15"/>
  <c r="AE4169" i="15"/>
  <c r="AC4172" i="15"/>
  <c r="AE4172" i="15"/>
  <c r="AC4188" i="15"/>
  <c r="AE4188" i="15"/>
  <c r="AC4574" i="15"/>
  <c r="AE4574" i="15"/>
  <c r="AC4216" i="15"/>
  <c r="AE4216" i="15"/>
  <c r="AC4219" i="15"/>
  <c r="AE4219" i="15"/>
  <c r="AC4310" i="15"/>
  <c r="AE4310" i="15"/>
  <c r="AC4321" i="15"/>
  <c r="AE4321" i="15"/>
  <c r="AC174" i="15"/>
  <c r="AE174" i="15"/>
  <c r="AC4329" i="15"/>
  <c r="AE4329" i="15"/>
  <c r="AC4373" i="15"/>
  <c r="AE4373" i="15"/>
  <c r="AC4377" i="15"/>
  <c r="AE4377" i="15"/>
  <c r="AC4390" i="15"/>
  <c r="AE4390" i="15"/>
  <c r="AC4400" i="15"/>
  <c r="AE4400" i="15"/>
  <c r="AC4411" i="15"/>
  <c r="AE4411" i="15"/>
  <c r="AC4894" i="15"/>
  <c r="AE4894" i="15"/>
  <c r="AC641" i="15"/>
  <c r="AE641" i="15"/>
  <c r="AC632" i="15"/>
  <c r="AE632" i="15"/>
  <c r="AC622" i="15"/>
  <c r="AE622" i="15"/>
  <c r="AC613" i="15"/>
  <c r="AE613" i="15"/>
  <c r="AC604" i="15"/>
  <c r="AE604" i="15"/>
  <c r="AC594" i="15"/>
  <c r="AE594" i="15"/>
  <c r="AC585" i="15"/>
  <c r="AE585" i="15"/>
  <c r="AC574" i="15"/>
  <c r="AE574" i="15"/>
  <c r="AC566" i="15"/>
  <c r="AE566" i="15"/>
  <c r="AC557" i="15"/>
  <c r="AE557" i="15"/>
  <c r="AC549" i="15"/>
  <c r="AE549" i="15"/>
  <c r="AC540" i="15"/>
  <c r="AE540" i="15"/>
  <c r="AC532" i="15"/>
  <c r="AE532" i="15"/>
  <c r="AC524" i="15"/>
  <c r="AE524" i="15"/>
  <c r="AC516" i="15"/>
  <c r="AE516" i="15"/>
  <c r="AC507" i="15"/>
  <c r="AE507" i="15"/>
  <c r="AC497" i="15"/>
  <c r="AE497" i="15"/>
  <c r="AC488" i="15"/>
  <c r="AE488" i="15"/>
  <c r="AC479" i="15"/>
  <c r="AE479" i="15"/>
  <c r="AC470" i="15"/>
  <c r="AE470" i="15"/>
  <c r="AC462" i="15"/>
  <c r="AE462" i="15"/>
  <c r="AC453" i="15"/>
  <c r="AE453" i="15"/>
  <c r="AC443" i="15"/>
  <c r="AE443" i="15"/>
  <c r="AC434" i="15"/>
  <c r="AE434" i="15"/>
  <c r="AC425" i="15"/>
  <c r="AE425" i="15"/>
  <c r="AC415" i="15"/>
  <c r="AE415" i="15"/>
  <c r="AC406" i="15"/>
  <c r="AE406" i="15"/>
  <c r="AC398" i="15"/>
  <c r="AE398" i="15"/>
  <c r="AC389" i="15"/>
  <c r="AE389" i="15"/>
  <c r="AC379" i="15"/>
  <c r="AE379" i="15"/>
  <c r="AC369" i="15"/>
  <c r="AE369" i="15"/>
  <c r="AC360" i="15"/>
  <c r="AE360" i="15"/>
  <c r="AC350" i="15"/>
  <c r="AE350" i="15"/>
  <c r="AC340" i="15"/>
  <c r="AE340" i="15"/>
  <c r="AC331" i="15"/>
  <c r="AE331" i="15"/>
  <c r="AC321" i="15"/>
  <c r="AE321" i="15"/>
  <c r="AC312" i="15"/>
  <c r="AE312" i="15"/>
  <c r="AC303" i="15"/>
  <c r="AE303" i="15"/>
  <c r="AC294" i="15"/>
  <c r="AE294" i="15"/>
  <c r="AC283" i="15"/>
  <c r="AE283" i="15"/>
  <c r="AC274" i="15"/>
  <c r="AE274" i="15"/>
  <c r="AC265" i="15"/>
  <c r="AE265" i="15"/>
  <c r="AC257" i="15"/>
  <c r="AE257" i="15"/>
  <c r="AC249" i="15"/>
  <c r="AE249" i="15"/>
  <c r="AC240" i="15"/>
  <c r="AE240" i="15"/>
  <c r="AC230" i="15"/>
  <c r="AE230" i="15"/>
  <c r="AC221" i="15"/>
  <c r="AE221" i="15"/>
  <c r="AC212" i="15"/>
  <c r="AE212" i="15"/>
  <c r="AC202" i="15"/>
  <c r="AE202" i="15"/>
  <c r="AC192" i="15"/>
  <c r="AE192" i="15"/>
  <c r="AC182" i="15"/>
  <c r="AE182" i="15"/>
  <c r="AC172" i="15"/>
  <c r="AE172" i="15"/>
  <c r="AC162" i="15"/>
  <c r="AE162" i="15"/>
  <c r="AC151" i="15"/>
  <c r="AE151" i="15"/>
  <c r="AC143" i="15"/>
  <c r="AE143" i="15"/>
  <c r="AC133" i="15"/>
  <c r="AE133" i="15"/>
  <c r="AC124" i="15"/>
  <c r="AE124" i="15"/>
  <c r="AC113" i="15"/>
  <c r="AE113" i="15"/>
  <c r="AC103" i="15"/>
  <c r="AE103" i="15"/>
  <c r="AC93" i="15"/>
  <c r="AE93" i="15"/>
  <c r="AC81" i="15"/>
  <c r="AE81" i="15"/>
  <c r="AC72" i="15"/>
  <c r="AE72" i="15"/>
  <c r="AC69" i="15"/>
  <c r="AE69" i="15"/>
  <c r="W4601" i="15"/>
  <c r="W4923" i="15"/>
  <c r="W3992" i="15"/>
  <c r="W3910" i="15"/>
  <c r="X4702" i="15"/>
  <c r="W4145" i="15"/>
  <c r="AC338" i="15"/>
  <c r="AE338" i="15"/>
  <c r="W3952" i="15"/>
  <c r="X3980" i="15"/>
  <c r="X4391" i="15"/>
  <c r="W3113" i="15"/>
  <c r="W3514" i="15"/>
  <c r="W3585" i="15"/>
  <c r="W3748" i="15"/>
  <c r="W4263" i="15"/>
  <c r="W2488" i="15"/>
  <c r="W4152" i="15"/>
  <c r="W4095" i="15"/>
  <c r="W4132" i="15"/>
  <c r="Y4132" i="15" s="1"/>
  <c r="W4238" i="15"/>
  <c r="W4166" i="15"/>
  <c r="W4983" i="15"/>
  <c r="W4951" i="15"/>
  <c r="W4911" i="15"/>
  <c r="W4879" i="15"/>
  <c r="W3760" i="15"/>
  <c r="W3722" i="15"/>
  <c r="W3717" i="15"/>
  <c r="AC153" i="15"/>
  <c r="AE153" i="15"/>
  <c r="AC4899" i="15"/>
  <c r="AE4899" i="15"/>
  <c r="AC4793" i="15"/>
  <c r="AE4793" i="15"/>
  <c r="AC1242" i="15"/>
  <c r="AE1242" i="15"/>
  <c r="AC986" i="15"/>
  <c r="AE986" i="15"/>
  <c r="AC1453" i="15"/>
  <c r="AE1453" i="15"/>
  <c r="AC1637" i="15"/>
  <c r="AE1637" i="15"/>
  <c r="AC1426" i="15"/>
  <c r="AE1426" i="15"/>
  <c r="AC1917" i="15"/>
  <c r="AE1917" i="15"/>
  <c r="AC3320" i="15"/>
  <c r="AE3320" i="15"/>
  <c r="AC3790" i="15"/>
  <c r="AE3790" i="15"/>
  <c r="AC4580" i="15"/>
  <c r="AE4580" i="15"/>
  <c r="AC5109" i="15"/>
  <c r="AE5109" i="15"/>
  <c r="AC1153" i="15"/>
  <c r="AE1153" i="15"/>
  <c r="AC1256" i="15"/>
  <c r="AE1256" i="15"/>
  <c r="AC1360" i="15"/>
  <c r="AE1360" i="15"/>
  <c r="AC1389" i="15"/>
  <c r="AE1389" i="15"/>
  <c r="AC1528" i="15"/>
  <c r="AE1528" i="15"/>
  <c r="AC1608" i="15"/>
  <c r="AE1608" i="15"/>
  <c r="AC1657" i="15"/>
  <c r="AE1657" i="15"/>
  <c r="AC1713" i="15"/>
  <c r="AE1713" i="15"/>
  <c r="AC1888" i="15"/>
  <c r="AE1888" i="15"/>
  <c r="AC2054" i="15"/>
  <c r="AE2054" i="15"/>
  <c r="AC2393" i="15"/>
  <c r="AE2393" i="15"/>
  <c r="AC2497" i="15"/>
  <c r="AE2497" i="15"/>
  <c r="AC2651" i="15"/>
  <c r="AE2651" i="15"/>
  <c r="AC2983" i="15"/>
  <c r="AE2983" i="15"/>
  <c r="T3166" i="15"/>
  <c r="X3168" i="15" s="1"/>
  <c r="AC3166" i="15"/>
  <c r="AE3166" i="15"/>
  <c r="AC3448" i="15"/>
  <c r="AE3448" i="15"/>
  <c r="AC3679" i="15"/>
  <c r="AE3679" i="15"/>
  <c r="T3762" i="15"/>
  <c r="X3760" i="15" s="1"/>
  <c r="AC3762" i="15"/>
  <c r="AE3762" i="15"/>
  <c r="AC3799" i="15"/>
  <c r="AE3799" i="15"/>
  <c r="AC3810" i="15"/>
  <c r="AE3810" i="15"/>
  <c r="AC3979" i="15"/>
  <c r="AE3979" i="15"/>
  <c r="AC4582" i="15"/>
  <c r="AE4582" i="15"/>
  <c r="AC4665" i="15"/>
  <c r="AE4665" i="15"/>
  <c r="AC4731" i="15"/>
  <c r="AE4731" i="15"/>
  <c r="AC4797" i="15"/>
  <c r="AE4797" i="15"/>
  <c r="AC75" i="15"/>
  <c r="AE75" i="15"/>
  <c r="AC4981" i="15"/>
  <c r="AE4981" i="15"/>
  <c r="AC5096" i="15"/>
  <c r="AE5096" i="15"/>
  <c r="AC4573" i="15"/>
  <c r="AE4573" i="15"/>
  <c r="AC3048" i="15"/>
  <c r="AE3048" i="15"/>
  <c r="AC4259" i="15"/>
  <c r="AE4259" i="15"/>
  <c r="AC1456" i="15"/>
  <c r="AE1456" i="15"/>
  <c r="AC1141" i="15"/>
  <c r="AE1141" i="15"/>
  <c r="AC1096" i="15"/>
  <c r="AE1096" i="15"/>
  <c r="AC1138" i="15"/>
  <c r="AE1138" i="15"/>
  <c r="AC1158" i="15"/>
  <c r="AE1158" i="15"/>
  <c r="AC1160" i="15"/>
  <c r="AE1160" i="15"/>
  <c r="AC1193" i="15"/>
  <c r="AE1193" i="15"/>
  <c r="AC1216" i="15"/>
  <c r="AE1216" i="15"/>
  <c r="AC1283" i="15"/>
  <c r="AE1283" i="15"/>
  <c r="AC1355" i="15"/>
  <c r="AE1355" i="15"/>
  <c r="AC1379" i="15"/>
  <c r="AE1379" i="15"/>
  <c r="AC1425" i="15"/>
  <c r="AE1425" i="15"/>
  <c r="AC1437" i="15"/>
  <c r="AE1437" i="15"/>
  <c r="AC1476" i="15"/>
  <c r="AE1476" i="15"/>
  <c r="AC1509" i="15"/>
  <c r="AE1509" i="15"/>
  <c r="AC1534" i="15"/>
  <c r="AE1534" i="15"/>
  <c r="AC1566" i="15"/>
  <c r="AE1566" i="15"/>
  <c r="AC1585" i="15"/>
  <c r="AE1585" i="15"/>
  <c r="AC1654" i="15"/>
  <c r="AE1654" i="15"/>
  <c r="AC1663" i="15"/>
  <c r="AE1663" i="15"/>
  <c r="AC1718" i="15"/>
  <c r="AE1718" i="15"/>
  <c r="AC1730" i="15"/>
  <c r="AE1730" i="15"/>
  <c r="AC1758" i="15"/>
  <c r="AE1758" i="15"/>
  <c r="AC1786" i="15"/>
  <c r="AE1786" i="15"/>
  <c r="AC1802" i="15"/>
  <c r="AE1802" i="15"/>
  <c r="AC1812" i="15"/>
  <c r="AE1812" i="15"/>
  <c r="AC1845" i="15"/>
  <c r="AE1845" i="15"/>
  <c r="AC1904" i="15"/>
  <c r="AE1904" i="15"/>
  <c r="AC1973" i="15"/>
  <c r="AE1973" i="15"/>
  <c r="AC1969" i="15"/>
  <c r="AE1969" i="15"/>
  <c r="AC2084" i="15"/>
  <c r="AE2084" i="15"/>
  <c r="AC2101" i="15"/>
  <c r="AE2101" i="15"/>
  <c r="AC2112" i="15"/>
  <c r="AE2112" i="15"/>
  <c r="AC2181" i="15"/>
  <c r="AE2181" i="15"/>
  <c r="AC2202" i="15"/>
  <c r="AE2202" i="15"/>
  <c r="AC2220" i="15"/>
  <c r="AE2220" i="15"/>
  <c r="AC2236" i="15"/>
  <c r="AE2236" i="15"/>
  <c r="AC2258" i="15"/>
  <c r="AE2258" i="15"/>
  <c r="AC2274" i="15"/>
  <c r="AE2274" i="15"/>
  <c r="AC2321" i="15"/>
  <c r="AE2321" i="15"/>
  <c r="AC2355" i="15"/>
  <c r="AE2355" i="15"/>
  <c r="AC2416" i="15"/>
  <c r="AE2416" i="15"/>
  <c r="AC2430" i="15"/>
  <c r="AE2430" i="15"/>
  <c r="AC2508" i="15"/>
  <c r="AE2508" i="15"/>
  <c r="AC2580" i="15"/>
  <c r="AE2580" i="15"/>
  <c r="AC2622" i="15"/>
  <c r="AE2622" i="15"/>
  <c r="AC2646" i="15"/>
  <c r="AE2646" i="15"/>
  <c r="AC2660" i="15"/>
  <c r="AE2660" i="15"/>
  <c r="AC2683" i="15"/>
  <c r="AE2683" i="15"/>
  <c r="AC2688" i="15"/>
  <c r="AE2688" i="15"/>
  <c r="AC2711" i="15"/>
  <c r="AE2711" i="15"/>
  <c r="AC2781" i="15"/>
  <c r="AE2781" i="15"/>
  <c r="AC2807" i="15"/>
  <c r="AE2807" i="15"/>
  <c r="AC2835" i="15"/>
  <c r="AE2835" i="15"/>
  <c r="AC2923" i="15"/>
  <c r="AE2923" i="15"/>
  <c r="AC3053" i="15"/>
  <c r="AE3053" i="15"/>
  <c r="AC3082" i="15"/>
  <c r="AE3082" i="15"/>
  <c r="AC3106" i="15"/>
  <c r="AE3106" i="15"/>
  <c r="AC3116" i="15"/>
  <c r="AE3116" i="15"/>
  <c r="AC3191" i="15"/>
  <c r="AE3191" i="15"/>
  <c r="AC3220" i="15"/>
  <c r="AE3220" i="15"/>
  <c r="AC3264" i="15"/>
  <c r="AE3264" i="15"/>
  <c r="AC3280" i="15"/>
  <c r="AE3280" i="15"/>
  <c r="AC3303" i="15"/>
  <c r="AE3303" i="15"/>
  <c r="AC3419" i="15"/>
  <c r="AE3419" i="15"/>
  <c r="AC3525" i="15"/>
  <c r="AE3525" i="15"/>
  <c r="AC3548" i="15"/>
  <c r="AE3548" i="15"/>
  <c r="AC3610" i="15"/>
  <c r="AE3610" i="15"/>
  <c r="AC3644" i="15"/>
  <c r="AE3644" i="15"/>
  <c r="AC3647" i="15"/>
  <c r="AE3647" i="15"/>
  <c r="AC3669" i="15"/>
  <c r="AE3669" i="15"/>
  <c r="AC3695" i="15"/>
  <c r="AE3695" i="15"/>
  <c r="AC3723" i="15"/>
  <c r="AE3723" i="15"/>
  <c r="AC3773" i="15"/>
  <c r="AE3773" i="15"/>
  <c r="AC3792" i="15"/>
  <c r="AE3792" i="15"/>
  <c r="AC3876" i="15"/>
  <c r="AE3876" i="15"/>
  <c r="AC3892" i="15"/>
  <c r="AE3892" i="15"/>
  <c r="AC3929" i="15"/>
  <c r="AE3929" i="15"/>
  <c r="AC3952" i="15"/>
  <c r="AE3952" i="15"/>
  <c r="AC3999" i="15"/>
  <c r="AE3999" i="15"/>
  <c r="AC4031" i="15"/>
  <c r="AE4031" i="15"/>
  <c r="AC4279" i="15"/>
  <c r="AE4279" i="15"/>
  <c r="AC4591" i="15"/>
  <c r="AE4591" i="15"/>
  <c r="AC4654" i="15"/>
  <c r="AE4654" i="15"/>
  <c r="AC4674" i="15"/>
  <c r="AE4674" i="15"/>
  <c r="AC4688" i="15"/>
  <c r="AE4688" i="15"/>
  <c r="AC4704" i="15"/>
  <c r="AE4704" i="15"/>
  <c r="AC4734" i="15"/>
  <c r="AE4734" i="15"/>
  <c r="AC4744" i="15"/>
  <c r="AE4744" i="15"/>
  <c r="AC4761" i="15"/>
  <c r="AE4761" i="15"/>
  <c r="AC4835" i="15"/>
  <c r="AE4835" i="15"/>
  <c r="AC4847" i="15"/>
  <c r="AE4847" i="15"/>
  <c r="AC4898" i="15"/>
  <c r="AE4898" i="15"/>
  <c r="AC4915" i="15"/>
  <c r="AE4915" i="15"/>
  <c r="AC4955" i="15"/>
  <c r="AE4955" i="15"/>
  <c r="AC5122" i="15"/>
  <c r="AE5122" i="15"/>
  <c r="AC1131" i="15"/>
  <c r="AE1131" i="15"/>
  <c r="AC1188" i="15"/>
  <c r="AE1188" i="15"/>
  <c r="AC1204" i="15"/>
  <c r="AE1204" i="15"/>
  <c r="AC1221" i="15"/>
  <c r="AE1221" i="15"/>
  <c r="AC1247" i="15"/>
  <c r="AE1247" i="15"/>
  <c r="AC1253" i="15"/>
  <c r="AE1253" i="15"/>
  <c r="AC1261" i="15"/>
  <c r="AE1261" i="15"/>
  <c r="AC1273" i="15"/>
  <c r="AE1273" i="15"/>
  <c r="AC1290" i="15"/>
  <c r="AE1290" i="15"/>
  <c r="AC1300" i="15"/>
  <c r="AE1300" i="15"/>
  <c r="AC1307" i="15"/>
  <c r="AE1307" i="15"/>
  <c r="AC1645" i="15"/>
  <c r="AE1645" i="15"/>
  <c r="AC1325" i="15"/>
  <c r="AE1325" i="15"/>
  <c r="AC1329" i="15"/>
  <c r="AE1329" i="15"/>
  <c r="AC1418" i="15"/>
  <c r="AE1418" i="15"/>
  <c r="AC1447" i="15"/>
  <c r="AE1447" i="15"/>
  <c r="AC1467" i="15"/>
  <c r="AE1467" i="15"/>
  <c r="AC1523" i="15"/>
  <c r="AE1523" i="15"/>
  <c r="AC1544" i="15"/>
  <c r="AE1544" i="15"/>
  <c r="AC1573" i="15"/>
  <c r="AE1573" i="15"/>
  <c r="AC1589" i="15"/>
  <c r="AE1589" i="15"/>
  <c r="AC1614" i="15"/>
  <c r="AE1614" i="15"/>
  <c r="AC1617" i="15"/>
  <c r="AE1617" i="15"/>
  <c r="AC1643" i="15"/>
  <c r="AE1643" i="15"/>
  <c r="AC1736" i="15"/>
  <c r="AE1736" i="15"/>
  <c r="AC1745" i="15"/>
  <c r="AE1745" i="15"/>
  <c r="AC1750" i="15"/>
  <c r="AE1750" i="15"/>
  <c r="AC1778" i="15"/>
  <c r="AE1778" i="15"/>
  <c r="AC1789" i="15"/>
  <c r="AE1789" i="15"/>
  <c r="AC1826" i="15"/>
  <c r="AE1826" i="15"/>
  <c r="AC1853" i="15"/>
  <c r="AE1853" i="15"/>
  <c r="AC1857" i="15"/>
  <c r="AE1857" i="15"/>
  <c r="AC1938" i="15"/>
  <c r="AE1938" i="15"/>
  <c r="AC1942" i="15"/>
  <c r="AE1942" i="15"/>
  <c r="AC1959" i="15"/>
  <c r="AE1959" i="15"/>
  <c r="AC1980" i="15"/>
  <c r="AE1980" i="15"/>
  <c r="AC2012" i="15"/>
  <c r="AE2012" i="15"/>
  <c r="AC2041" i="15"/>
  <c r="AE2041" i="15"/>
  <c r="AC2049" i="15"/>
  <c r="AE2049" i="15"/>
  <c r="AC2082" i="15"/>
  <c r="AE2082" i="15"/>
  <c r="AC2095" i="15"/>
  <c r="AE2095" i="15"/>
  <c r="AC2133" i="15"/>
  <c r="AE2133" i="15"/>
  <c r="AC2136" i="15"/>
  <c r="AE2136" i="15"/>
  <c r="AC2150" i="15"/>
  <c r="AE2150" i="15"/>
  <c r="AC2155" i="15"/>
  <c r="AE2155" i="15"/>
  <c r="AC2189" i="15"/>
  <c r="AE2189" i="15"/>
  <c r="AC2207" i="15"/>
  <c r="AE2207" i="15"/>
  <c r="AC2243" i="15"/>
  <c r="AE2243" i="15"/>
  <c r="AC2251" i="15"/>
  <c r="AE2251" i="15"/>
  <c r="AC2289" i="15"/>
  <c r="AE2289" i="15"/>
  <c r="AC2299" i="15"/>
  <c r="AE2299" i="15"/>
  <c r="AC2303" i="15"/>
  <c r="AE2303" i="15"/>
  <c r="AC439" i="15"/>
  <c r="AE439" i="15"/>
  <c r="AC2315" i="15"/>
  <c r="AE2315" i="15"/>
  <c r="AC2347" i="15"/>
  <c r="AE2347" i="15"/>
  <c r="AC2375" i="15"/>
  <c r="AE2375" i="15"/>
  <c r="AC3788" i="15"/>
  <c r="AE3788" i="15"/>
  <c r="AC2413" i="15"/>
  <c r="AE2413" i="15"/>
  <c r="AC2437" i="15"/>
  <c r="AE2437" i="15"/>
  <c r="AC2440" i="15"/>
  <c r="AE2440" i="15"/>
  <c r="AC2503" i="15"/>
  <c r="AE2503" i="15"/>
  <c r="AC2526" i="15"/>
  <c r="AE2526" i="15"/>
  <c r="AC2564" i="15"/>
  <c r="AE2564" i="15"/>
  <c r="AC2570" i="15"/>
  <c r="AE2570" i="15"/>
  <c r="AC2614" i="15"/>
  <c r="AE2614" i="15"/>
  <c r="AC2707" i="15"/>
  <c r="AE2707" i="15"/>
  <c r="AC2715" i="15"/>
  <c r="AE2715" i="15"/>
  <c r="AC2729" i="15"/>
  <c r="AE2729" i="15"/>
  <c r="AC2733" i="15"/>
  <c r="AE2733" i="15"/>
  <c r="AC2738" i="15"/>
  <c r="AE2738" i="15"/>
  <c r="AC2754" i="15"/>
  <c r="AE2754" i="15"/>
  <c r="AC2762" i="15"/>
  <c r="AE2762" i="15"/>
  <c r="AC2769" i="15"/>
  <c r="AE2769" i="15"/>
  <c r="AC2851" i="15"/>
  <c r="AE2851" i="15"/>
  <c r="AC2855" i="15"/>
  <c r="AE2855" i="15"/>
  <c r="AC2870" i="15"/>
  <c r="AE2870" i="15"/>
  <c r="AC2874" i="15"/>
  <c r="AE2874" i="15"/>
  <c r="AC2882" i="15"/>
  <c r="AE2882" i="15"/>
  <c r="AC2904" i="15"/>
  <c r="AE2904" i="15"/>
  <c r="AC2914" i="15"/>
  <c r="AE2914" i="15"/>
  <c r="AC2951" i="15"/>
  <c r="AE2951" i="15"/>
  <c r="AC3009" i="15"/>
  <c r="AE3009" i="15"/>
  <c r="AC3012" i="15"/>
  <c r="AE3012" i="15"/>
  <c r="AC3059" i="15"/>
  <c r="AE3059" i="15"/>
  <c r="AC3062" i="15"/>
  <c r="AE3062" i="15"/>
  <c r="AC3134" i="15"/>
  <c r="AE3134" i="15"/>
  <c r="AC1918" i="15"/>
  <c r="AE1918" i="15"/>
  <c r="AC2680" i="15"/>
  <c r="AE2680" i="15"/>
  <c r="AC575" i="15"/>
  <c r="AE575" i="15"/>
  <c r="AC3230" i="15"/>
  <c r="AE3230" i="15"/>
  <c r="AC3275" i="15"/>
  <c r="AE3275" i="15"/>
  <c r="AC3293" i="15"/>
  <c r="AE3293" i="15"/>
  <c r="AC3338" i="15"/>
  <c r="AE3338" i="15"/>
  <c r="AC3354" i="15"/>
  <c r="AE3354" i="15"/>
  <c r="AC3357" i="15"/>
  <c r="AE3357" i="15"/>
  <c r="AC3392" i="15"/>
  <c r="AE3392" i="15"/>
  <c r="AC3395" i="15"/>
  <c r="AE3395" i="15"/>
  <c r="AC3425" i="15"/>
  <c r="AE3425" i="15"/>
  <c r="AC3428" i="15"/>
  <c r="AE3428" i="15"/>
  <c r="AC3434" i="15"/>
  <c r="AE3434" i="15"/>
  <c r="AC3480" i="15"/>
  <c r="AE3480" i="15"/>
  <c r="AC3491" i="15"/>
  <c r="AE3491" i="15"/>
  <c r="AC3505" i="15"/>
  <c r="AE3505" i="15"/>
  <c r="AC3544" i="15"/>
  <c r="AE3544" i="15"/>
  <c r="AC3552" i="15"/>
  <c r="AE3552" i="15"/>
  <c r="AC3568" i="15"/>
  <c r="AE3568" i="15"/>
  <c r="AC3574" i="15"/>
  <c r="AE3574" i="15"/>
  <c r="AC3604" i="15"/>
  <c r="AE3604" i="15"/>
  <c r="AC3628" i="15"/>
  <c r="AE3628" i="15"/>
  <c r="AC3658" i="15"/>
  <c r="AE3658" i="15"/>
  <c r="AC3687" i="15"/>
  <c r="AE3687" i="15"/>
  <c r="AC3690" i="15"/>
  <c r="AE3690" i="15"/>
  <c r="AC3736" i="15"/>
  <c r="AE3736" i="15"/>
  <c r="AC3785" i="15"/>
  <c r="AE3785" i="15"/>
  <c r="AC3909" i="15"/>
  <c r="AE3909" i="15"/>
  <c r="AC3934" i="15"/>
  <c r="AE3934" i="15"/>
  <c r="AC3974" i="15"/>
  <c r="AE3974" i="15"/>
  <c r="AC3993" i="15"/>
  <c r="AE3993" i="15"/>
  <c r="AC4013" i="15"/>
  <c r="AE4013" i="15"/>
  <c r="AC4042" i="15"/>
  <c r="AE4042" i="15"/>
  <c r="AC4081" i="15"/>
  <c r="AE4081" i="15"/>
  <c r="AC4104" i="15"/>
  <c r="AE4104" i="15"/>
  <c r="AC4123" i="15"/>
  <c r="AE4123" i="15"/>
  <c r="AC4137" i="15"/>
  <c r="AE4137" i="15"/>
  <c r="AC4168" i="15"/>
  <c r="AE4168" i="15"/>
  <c r="AC4182" i="15"/>
  <c r="AE4182" i="15"/>
  <c r="AC649" i="15"/>
  <c r="AE649" i="15"/>
  <c r="AC640" i="15"/>
  <c r="AE640" i="15"/>
  <c r="AC631" i="15"/>
  <c r="AE631" i="15"/>
  <c r="AC621" i="15"/>
  <c r="AE621" i="15"/>
  <c r="AC612" i="15"/>
  <c r="AE612" i="15"/>
  <c r="AC603" i="15"/>
  <c r="AE603" i="15"/>
  <c r="AC593" i="15"/>
  <c r="AE593" i="15"/>
  <c r="AC584" i="15"/>
  <c r="AE584" i="15"/>
  <c r="AC573" i="15"/>
  <c r="AE573" i="15"/>
  <c r="AC565" i="15"/>
  <c r="AE565" i="15"/>
  <c r="AC556" i="15"/>
  <c r="AE556" i="15"/>
  <c r="AC548" i="15"/>
  <c r="AE548" i="15"/>
  <c r="AC539" i="15"/>
  <c r="AE539" i="15"/>
  <c r="AC531" i="15"/>
  <c r="AE531" i="15"/>
  <c r="AC523" i="15"/>
  <c r="AE523" i="15"/>
  <c r="AC515" i="15"/>
  <c r="AE515" i="15"/>
  <c r="AC506" i="15"/>
  <c r="AE506" i="15"/>
  <c r="AC496" i="15"/>
  <c r="AE496" i="15"/>
  <c r="AC487" i="15"/>
  <c r="AE487" i="15"/>
  <c r="AC478" i="15"/>
  <c r="AE478" i="15"/>
  <c r="AC469" i="15"/>
  <c r="AE469" i="15"/>
  <c r="AC461" i="15"/>
  <c r="AE461" i="15"/>
  <c r="AC452" i="15"/>
  <c r="AE452" i="15"/>
  <c r="AC442" i="15"/>
  <c r="AE442" i="15"/>
  <c r="AC433" i="15"/>
  <c r="AE433" i="15"/>
  <c r="AC424" i="15"/>
  <c r="AE424" i="15"/>
  <c r="AC413" i="15"/>
  <c r="AE413" i="15"/>
  <c r="AC405" i="15"/>
  <c r="AE405" i="15"/>
  <c r="AC397" i="15"/>
  <c r="AE397" i="15"/>
  <c r="AC387" i="15"/>
  <c r="AE387" i="15"/>
  <c r="AC378" i="15"/>
  <c r="AE378" i="15"/>
  <c r="AC368" i="15"/>
  <c r="AE368" i="15"/>
  <c r="AC359" i="15"/>
  <c r="AE359" i="15"/>
  <c r="AC349" i="15"/>
  <c r="AE349" i="15"/>
  <c r="AC339" i="15"/>
  <c r="AE339" i="15"/>
  <c r="AC330" i="15"/>
  <c r="AE330" i="15"/>
  <c r="AC320" i="15"/>
  <c r="AE320" i="15"/>
  <c r="AC311" i="15"/>
  <c r="AE311" i="15"/>
  <c r="AC302" i="15"/>
  <c r="AE302" i="15"/>
  <c r="AC293" i="15"/>
  <c r="AE293" i="15"/>
  <c r="AC282" i="15"/>
  <c r="AE282" i="15"/>
  <c r="AC272" i="15"/>
  <c r="AE272" i="15"/>
  <c r="AC264" i="15"/>
  <c r="AE264" i="15"/>
  <c r="AC256" i="15"/>
  <c r="AE256" i="15"/>
  <c r="AC248" i="15"/>
  <c r="AE248" i="15"/>
  <c r="AC239" i="15"/>
  <c r="AE239" i="15"/>
  <c r="AC229" i="15"/>
  <c r="AE229" i="15"/>
  <c r="AC220" i="15"/>
  <c r="AE220" i="15"/>
  <c r="AC211" i="15"/>
  <c r="AE211" i="15"/>
  <c r="AC200" i="15"/>
  <c r="AE200" i="15"/>
  <c r="AC190" i="15"/>
  <c r="AE190" i="15"/>
  <c r="AC181" i="15"/>
  <c r="AE181" i="15"/>
  <c r="AC171" i="15"/>
  <c r="AE171" i="15"/>
  <c r="AC161" i="15"/>
  <c r="AE161" i="15"/>
  <c r="AC150" i="15"/>
  <c r="AE150" i="15"/>
  <c r="AC141" i="15"/>
  <c r="AE141" i="15"/>
  <c r="AC132" i="15"/>
  <c r="AE132" i="15"/>
  <c r="AC121" i="15"/>
  <c r="AE121" i="15"/>
  <c r="AC112" i="15"/>
  <c r="AE112" i="15"/>
  <c r="AC102" i="15"/>
  <c r="AE102" i="15"/>
  <c r="AC91" i="15"/>
  <c r="AE91" i="15"/>
  <c r="AC80" i="15"/>
  <c r="AE80" i="15"/>
  <c r="AC70" i="15"/>
  <c r="AE70" i="15"/>
  <c r="AC68" i="15"/>
  <c r="AE68" i="15"/>
  <c r="W4047" i="15"/>
  <c r="X4532" i="15"/>
  <c r="W4432" i="15"/>
  <c r="T92" i="15"/>
  <c r="X55" i="15" s="1"/>
  <c r="AC92" i="15"/>
  <c r="AE92" i="15"/>
  <c r="W5110" i="15"/>
  <c r="Y5110" i="15" s="1"/>
  <c r="X4083" i="15"/>
  <c r="W2859" i="15"/>
  <c r="X4103" i="15"/>
  <c r="W3074" i="15"/>
  <c r="W2865" i="15"/>
  <c r="Y2865" i="15" s="1"/>
  <c r="W3727" i="15"/>
  <c r="W4120" i="15"/>
  <c r="Y4120" i="15" s="1"/>
  <c r="X4152" i="15"/>
  <c r="X2839" i="15"/>
  <c r="AC154" i="15"/>
  <c r="AE154" i="15"/>
  <c r="AC4087" i="15"/>
  <c r="AE4087" i="15"/>
  <c r="AC1241" i="15"/>
  <c r="AE1241" i="15"/>
  <c r="AC1431" i="15"/>
  <c r="AE1431" i="15"/>
  <c r="AC1554" i="15"/>
  <c r="AE1554" i="15"/>
  <c r="AC1685" i="15"/>
  <c r="AE1685" i="15"/>
  <c r="AC1694" i="15"/>
  <c r="AE1694" i="15"/>
  <c r="AC1916" i="15"/>
  <c r="AE1916" i="15"/>
  <c r="AC3319" i="15"/>
  <c r="AE3319" i="15"/>
  <c r="AC3789" i="15"/>
  <c r="AE3789" i="15"/>
  <c r="AC4579" i="15"/>
  <c r="AE4579" i="15"/>
  <c r="AC5108" i="15"/>
  <c r="AE5108" i="15"/>
  <c r="AC1152" i="15"/>
  <c r="AE1152" i="15"/>
  <c r="AC1305" i="15"/>
  <c r="AE1305" i="15"/>
  <c r="AC1359" i="15"/>
  <c r="AE1359" i="15"/>
  <c r="AC1388" i="15"/>
  <c r="AE1388" i="15"/>
  <c r="AC1527" i="15"/>
  <c r="AE1527" i="15"/>
  <c r="AC1607" i="15"/>
  <c r="AE1607" i="15"/>
  <c r="AC1656" i="15"/>
  <c r="AE1656" i="15"/>
  <c r="AC1771" i="15"/>
  <c r="AE1771" i="15"/>
  <c r="AC1887" i="15"/>
  <c r="AE1887" i="15"/>
  <c r="AC2334" i="15"/>
  <c r="AE2334" i="15"/>
  <c r="AC2422" i="15"/>
  <c r="AE2422" i="15"/>
  <c r="AC2496" i="15"/>
  <c r="AE2496" i="15"/>
  <c r="AC2650" i="15"/>
  <c r="AE2650" i="15"/>
  <c r="AC3025" i="15"/>
  <c r="AE3025" i="15"/>
  <c r="AC3165" i="15"/>
  <c r="AE3165" i="15"/>
  <c r="AC3447" i="15"/>
  <c r="AE3447" i="15"/>
  <c r="AC3709" i="15"/>
  <c r="AE3709" i="15"/>
  <c r="AC3761" i="15"/>
  <c r="AE3761" i="15"/>
  <c r="AC3798" i="15"/>
  <c r="AE3798" i="15"/>
  <c r="AC3809" i="15"/>
  <c r="AE3809" i="15"/>
  <c r="AC3978" i="15"/>
  <c r="AE3978" i="15"/>
  <c r="AC4588" i="15"/>
  <c r="AE4588" i="15"/>
  <c r="AC4664" i="15"/>
  <c r="AE4664" i="15"/>
  <c r="AC4730" i="15"/>
  <c r="AE4730" i="15"/>
  <c r="AC4826" i="15"/>
  <c r="AE4826" i="15"/>
  <c r="AC50" i="15"/>
  <c r="AE50" i="15"/>
  <c r="AC5050" i="15"/>
  <c r="AE5050" i="15"/>
  <c r="AC5129" i="15"/>
  <c r="AE5129" i="15"/>
  <c r="AC4251" i="15"/>
  <c r="AE4251" i="15"/>
  <c r="AC2838" i="15"/>
  <c r="AE2838" i="15"/>
  <c r="AC1689" i="15"/>
  <c r="AE1689" i="15"/>
  <c r="AC1455" i="15"/>
  <c r="AE1455" i="15"/>
  <c r="AC1086" i="15"/>
  <c r="AE1086" i="15"/>
  <c r="AC1095" i="15"/>
  <c r="AE1095" i="15"/>
  <c r="AC1137" i="15"/>
  <c r="AE1137" i="15"/>
  <c r="AC1157" i="15"/>
  <c r="AE1157" i="15"/>
  <c r="AC1159" i="15"/>
  <c r="AE1159" i="15"/>
  <c r="AC1192" i="15"/>
  <c r="AE1192" i="15"/>
  <c r="AC1215" i="15"/>
  <c r="AE1215" i="15"/>
  <c r="AC1282" i="15"/>
  <c r="AE1282" i="15"/>
  <c r="AC1354" i="15"/>
  <c r="AE1354" i="15"/>
  <c r="AC1378" i="15"/>
  <c r="AE1378" i="15"/>
  <c r="AC1424" i="15"/>
  <c r="AE1424" i="15"/>
  <c r="AC1436" i="15"/>
  <c r="AE1436" i="15"/>
  <c r="AC1475" i="15"/>
  <c r="AE1475" i="15"/>
  <c r="AC1508" i="15"/>
  <c r="AE1508" i="15"/>
  <c r="AC1533" i="15"/>
  <c r="AE1533" i="15"/>
  <c r="AC1565" i="15"/>
  <c r="AE1565" i="15"/>
  <c r="AC1584" i="15"/>
  <c r="AE1584" i="15"/>
  <c r="AC1653" i="15"/>
  <c r="AE1653" i="15"/>
  <c r="AC1662" i="15"/>
  <c r="AE1662" i="15"/>
  <c r="AC1717" i="15"/>
  <c r="AE1717" i="15"/>
  <c r="AC1729" i="15"/>
  <c r="AE1729" i="15"/>
  <c r="AC1757" i="15"/>
  <c r="AE1757" i="15"/>
  <c r="AC1785" i="15"/>
  <c r="AE1785" i="15"/>
  <c r="AC1801" i="15"/>
  <c r="AE1801" i="15"/>
  <c r="AC1811" i="15"/>
  <c r="AE1811" i="15"/>
  <c r="AC1844" i="15"/>
  <c r="AE1844" i="15"/>
  <c r="AC1903" i="15"/>
  <c r="AE1903" i="15"/>
  <c r="AC1972" i="15"/>
  <c r="AE1972" i="15"/>
  <c r="AC2046" i="15"/>
  <c r="AE2046" i="15"/>
  <c r="AC2083" i="15"/>
  <c r="AE2083" i="15"/>
  <c r="AC2100" i="15"/>
  <c r="AE2100" i="15"/>
  <c r="AC2111" i="15"/>
  <c r="AE2111" i="15"/>
  <c r="AC2180" i="15"/>
  <c r="AE2180" i="15"/>
  <c r="AC2201" i="15"/>
  <c r="AE2201" i="15"/>
  <c r="AC2219" i="15"/>
  <c r="AE2219" i="15"/>
  <c r="AC2235" i="15"/>
  <c r="AE2235" i="15"/>
  <c r="AC2257" i="15"/>
  <c r="AE2257" i="15"/>
  <c r="AC2273" i="15"/>
  <c r="AE2273" i="15"/>
  <c r="AC2320" i="15"/>
  <c r="AE2320" i="15"/>
  <c r="AC2354" i="15"/>
  <c r="AE2354" i="15"/>
  <c r="AC2415" i="15"/>
  <c r="AE2415" i="15"/>
  <c r="AC2429" i="15"/>
  <c r="AE2429" i="15"/>
  <c r="AC2507" i="15"/>
  <c r="AE2507" i="15"/>
  <c r="AC2579" i="15"/>
  <c r="AE2579" i="15"/>
  <c r="AC2621" i="15"/>
  <c r="AE2621" i="15"/>
  <c r="AC2645" i="15"/>
  <c r="AE2645" i="15"/>
  <c r="AC2659" i="15"/>
  <c r="AE2659" i="15"/>
  <c r="AC2682" i="15"/>
  <c r="AE2682" i="15"/>
  <c r="AC2687" i="15"/>
  <c r="AE2687" i="15"/>
  <c r="AC2710" i="15"/>
  <c r="AE2710" i="15"/>
  <c r="AC2780" i="15"/>
  <c r="AE2780" i="15"/>
  <c r="AC2806" i="15"/>
  <c r="AE2806" i="15"/>
  <c r="AC2834" i="15"/>
  <c r="AE2834" i="15"/>
  <c r="AC2922" i="15"/>
  <c r="AE2922" i="15"/>
  <c r="AC3052" i="15"/>
  <c r="AE3052" i="15"/>
  <c r="AC3081" i="15"/>
  <c r="AE3081" i="15"/>
  <c r="AC3105" i="15"/>
  <c r="AE3105" i="15"/>
  <c r="AC3115" i="15"/>
  <c r="AE3115" i="15"/>
  <c r="AC3190" i="15"/>
  <c r="AE3190" i="15"/>
  <c r="AC3219" i="15"/>
  <c r="AE3219" i="15"/>
  <c r="AC3263" i="15"/>
  <c r="AE3263" i="15"/>
  <c r="AC3279" i="15"/>
  <c r="AE3279" i="15"/>
  <c r="AC3302" i="15"/>
  <c r="AE3302" i="15"/>
  <c r="AC3418" i="15"/>
  <c r="AE3418" i="15"/>
  <c r="AC3524" i="15"/>
  <c r="AE3524" i="15"/>
  <c r="AC3547" i="15"/>
  <c r="AE3547" i="15"/>
  <c r="AC3609" i="15"/>
  <c r="AE3609" i="15"/>
  <c r="AC3643" i="15"/>
  <c r="AE3643" i="15"/>
  <c r="AC3655" i="15"/>
  <c r="AE3655" i="15"/>
  <c r="AC3677" i="15"/>
  <c r="AE3677" i="15"/>
  <c r="AC3721" i="15"/>
  <c r="AE3721" i="15"/>
  <c r="AC3752" i="15"/>
  <c r="AE3752" i="15"/>
  <c r="AC3781" i="15"/>
  <c r="AE3781" i="15"/>
  <c r="AC3860" i="15"/>
  <c r="AE3860" i="15"/>
  <c r="AC505" i="15"/>
  <c r="AE505" i="15"/>
  <c r="AC3891" i="15"/>
  <c r="AE3891" i="15"/>
  <c r="AC3928" i="15"/>
  <c r="AE3928" i="15"/>
  <c r="AC3991" i="15"/>
  <c r="AE3991" i="15"/>
  <c r="AC4028" i="15"/>
  <c r="AE4028" i="15"/>
  <c r="AC4030" i="15"/>
  <c r="AE4030" i="15"/>
  <c r="AC4278" i="15"/>
  <c r="AE4278" i="15"/>
  <c r="AC4590" i="15"/>
  <c r="AE4590" i="15"/>
  <c r="AC4653" i="15"/>
  <c r="AE4653" i="15"/>
  <c r="AC4673" i="15"/>
  <c r="AE4673" i="15"/>
  <c r="AC4687" i="15"/>
  <c r="AE4687" i="15"/>
  <c r="AC4703" i="15"/>
  <c r="AE4703" i="15"/>
  <c r="AC4733" i="15"/>
  <c r="AE4733" i="15"/>
  <c r="AC4743" i="15"/>
  <c r="AE4743" i="15"/>
  <c r="AC4760" i="15"/>
  <c r="AE4760" i="15"/>
  <c r="AC4834" i="15"/>
  <c r="AE4834" i="15"/>
  <c r="AC4846" i="15"/>
  <c r="AE4846" i="15"/>
  <c r="AC4897" i="15"/>
  <c r="AE4897" i="15"/>
  <c r="AC4914" i="15"/>
  <c r="AE4914" i="15"/>
  <c r="AC4954" i="15"/>
  <c r="AE4954" i="15"/>
  <c r="AC5121" i="15"/>
  <c r="AE5121" i="15"/>
  <c r="AC1169" i="15"/>
  <c r="AE1169" i="15"/>
  <c r="AC1187" i="15"/>
  <c r="AE1187" i="15"/>
  <c r="AC1203" i="15"/>
  <c r="AE1203" i="15"/>
  <c r="AC1220" i="15"/>
  <c r="AE1220" i="15"/>
  <c r="AC1246" i="15"/>
  <c r="AE1246" i="15"/>
  <c r="AC1252" i="15"/>
  <c r="AE1252" i="15"/>
  <c r="AC1260" i="15"/>
  <c r="AE1260" i="15"/>
  <c r="AC1272" i="15"/>
  <c r="AE1272" i="15"/>
  <c r="AC1289" i="15"/>
  <c r="AE1289" i="15"/>
  <c r="AC1299" i="15"/>
  <c r="AE1299" i="15"/>
  <c r="AC1312" i="15"/>
  <c r="AE1312" i="15"/>
  <c r="AC1530" i="15"/>
  <c r="AE1530" i="15"/>
  <c r="AC1324" i="15"/>
  <c r="AE1324" i="15"/>
  <c r="AC1400" i="15"/>
  <c r="AE1400" i="15"/>
  <c r="AC1417" i="15"/>
  <c r="AE1417" i="15"/>
  <c r="AC1446" i="15"/>
  <c r="AE1446" i="15"/>
  <c r="AC1466" i="15"/>
  <c r="AE1466" i="15"/>
  <c r="AC1522" i="15"/>
  <c r="AE1522" i="15"/>
  <c r="AC1543" i="15"/>
  <c r="AE1543" i="15"/>
  <c r="AC1828" i="15"/>
  <c r="AE1828" i="15"/>
  <c r="AC1588" i="15"/>
  <c r="AE1588" i="15"/>
  <c r="AC1613" i="15"/>
  <c r="AE1613" i="15"/>
  <c r="AC1616" i="15"/>
  <c r="AE1616" i="15"/>
  <c r="AC1642" i="15"/>
  <c r="AE1642" i="15"/>
  <c r="AC1735" i="15"/>
  <c r="AE1735" i="15"/>
  <c r="AC1744" i="15"/>
  <c r="AE1744" i="15"/>
  <c r="AC1749" i="15"/>
  <c r="AE1749" i="15"/>
  <c r="AC1804" i="15"/>
  <c r="AE1804" i="15"/>
  <c r="AC1821" i="15"/>
  <c r="AE1821" i="15"/>
  <c r="AC1825" i="15"/>
  <c r="AE1825" i="15"/>
  <c r="AC1852" i="15"/>
  <c r="AE1852" i="15"/>
  <c r="AC1929" i="15"/>
  <c r="AE1929" i="15"/>
  <c r="AC1937" i="15"/>
  <c r="AE1937" i="15"/>
  <c r="AC1955" i="15"/>
  <c r="AE1955" i="15"/>
  <c r="AC1958" i="15"/>
  <c r="AE1958" i="15"/>
  <c r="AC1979" i="15"/>
  <c r="AE1979" i="15"/>
  <c r="AC2011" i="15"/>
  <c r="AE2011" i="15"/>
  <c r="AC2040" i="15"/>
  <c r="AE2040" i="15"/>
  <c r="AC2048" i="15"/>
  <c r="AE2048" i="15"/>
  <c r="AC2081" i="15"/>
  <c r="AE2081" i="15"/>
  <c r="AC2094" i="15"/>
  <c r="AE2094" i="15"/>
  <c r="AC2132" i="15"/>
  <c r="AE2132" i="15"/>
  <c r="AC2146" i="15"/>
  <c r="AE2146" i="15"/>
  <c r="AC2149" i="15"/>
  <c r="AE2149" i="15"/>
  <c r="AC2154" i="15"/>
  <c r="AE2154" i="15"/>
  <c r="AC2188" i="15"/>
  <c r="AE2188" i="15"/>
  <c r="AC2206" i="15"/>
  <c r="AE2206" i="15"/>
  <c r="AC2242" i="15"/>
  <c r="AE2242" i="15"/>
  <c r="AC2256" i="15"/>
  <c r="AE2256" i="15"/>
  <c r="AC2288" i="15"/>
  <c r="AE2288" i="15"/>
  <c r="AC2298" i="15"/>
  <c r="AE2298" i="15"/>
  <c r="AC2302" i="15"/>
  <c r="AE2302" i="15"/>
  <c r="AC419" i="15"/>
  <c r="AE419" i="15"/>
  <c r="AC2314" i="15"/>
  <c r="AE2314" i="15"/>
  <c r="AC2371" i="15"/>
  <c r="AE2371" i="15"/>
  <c r="AC2374" i="15"/>
  <c r="AE2374" i="15"/>
  <c r="AC2396" i="15"/>
  <c r="AE2396" i="15"/>
  <c r="AC2412" i="15"/>
  <c r="AE2412" i="15"/>
  <c r="AC2436" i="15"/>
  <c r="AE2436" i="15"/>
  <c r="AC2450" i="15"/>
  <c r="AE2450" i="15"/>
  <c r="AC2502" i="15"/>
  <c r="AE2502" i="15"/>
  <c r="AC2536" i="15"/>
  <c r="AE2536" i="15"/>
  <c r="AC2563" i="15"/>
  <c r="AE2563" i="15"/>
  <c r="AC2569" i="15"/>
  <c r="AE2569" i="15"/>
  <c r="AC2613" i="15"/>
  <c r="AE2613" i="15"/>
  <c r="AC2706" i="15"/>
  <c r="AE2706" i="15"/>
  <c r="AC2714" i="15"/>
  <c r="AE2714" i="15"/>
  <c r="AC2728" i="15"/>
  <c r="AE2728" i="15"/>
  <c r="AC2732" i="15"/>
  <c r="AE2732" i="15"/>
  <c r="AC2749" i="15"/>
  <c r="AE2749" i="15"/>
  <c r="AC2753" i="15"/>
  <c r="AE2753" i="15"/>
  <c r="AC1408" i="15"/>
  <c r="AE1408" i="15"/>
  <c r="AC2768" i="15"/>
  <c r="AE2768" i="15"/>
  <c r="AC2850" i="15"/>
  <c r="AE2850" i="15"/>
  <c r="AC2854" i="15"/>
  <c r="AE2854" i="15"/>
  <c r="AC2869" i="15"/>
  <c r="AE2869" i="15"/>
  <c r="AC2873" i="15"/>
  <c r="AE2873" i="15"/>
  <c r="AC2893" i="15"/>
  <c r="AE2893" i="15"/>
  <c r="AC2903" i="15"/>
  <c r="AE2903" i="15"/>
  <c r="AC2947" i="15"/>
  <c r="AE2947" i="15"/>
  <c r="AC2950" i="15"/>
  <c r="AE2950" i="15"/>
  <c r="AC3008" i="15"/>
  <c r="AE3008" i="15"/>
  <c r="AC3011" i="15"/>
  <c r="AE3011" i="15"/>
  <c r="AC3058" i="15"/>
  <c r="AE3058" i="15"/>
  <c r="AC3123" i="15"/>
  <c r="AE3123" i="15"/>
  <c r="AC3133" i="15"/>
  <c r="AE3133" i="15"/>
  <c r="AC1913" i="15"/>
  <c r="AE1913" i="15"/>
  <c r="AC3211" i="15"/>
  <c r="AE3211" i="15"/>
  <c r="AC4833" i="15"/>
  <c r="AE4833" i="15"/>
  <c r="AC3229" i="15"/>
  <c r="AE3229" i="15"/>
  <c r="AC3274" i="15"/>
  <c r="AE3274" i="15"/>
  <c r="AC3292" i="15"/>
  <c r="AE3292" i="15"/>
  <c r="AC3337" i="15"/>
  <c r="AE3337" i="15"/>
  <c r="AC3353" i="15"/>
  <c r="AE3353" i="15"/>
  <c r="AC3356" i="15"/>
  <c r="AE3356" i="15"/>
  <c r="AC3391" i="15"/>
  <c r="AE3391" i="15"/>
  <c r="AC3394" i="15"/>
  <c r="AE3394" i="15"/>
  <c r="AC3424" i="15"/>
  <c r="AE3424" i="15"/>
  <c r="AC3856" i="15"/>
  <c r="AE3856" i="15"/>
  <c r="AC3444" i="15"/>
  <c r="AE3444" i="15"/>
  <c r="AC3479" i="15"/>
  <c r="AE3479" i="15"/>
  <c r="AC3501" i="15"/>
  <c r="AE3501" i="15"/>
  <c r="AC3504" i="15"/>
  <c r="AE3504" i="15"/>
  <c r="AC3543" i="15"/>
  <c r="AE3543" i="15"/>
  <c r="AC3551" i="15"/>
  <c r="AE3551" i="15"/>
  <c r="AC3567" i="15"/>
  <c r="AE3567" i="15"/>
  <c r="AC3584" i="15"/>
  <c r="AE3584" i="15"/>
  <c r="AC3603" i="15"/>
  <c r="AE3603" i="15"/>
  <c r="AC3627" i="15"/>
  <c r="AE3627" i="15"/>
  <c r="AC3657" i="15"/>
  <c r="AE3657" i="15"/>
  <c r="AC3686" i="15"/>
  <c r="AE3686" i="15"/>
  <c r="AC3689" i="15"/>
  <c r="AE3689" i="15"/>
  <c r="AC3758" i="15"/>
  <c r="AE3758" i="15"/>
  <c r="AC3784" i="15"/>
  <c r="AE3784" i="15"/>
  <c r="AC3908" i="15"/>
  <c r="AE3908" i="15"/>
  <c r="AC3933" i="15"/>
  <c r="AE3933" i="15"/>
  <c r="AC3973" i="15"/>
  <c r="AE3973" i="15"/>
  <c r="AC1920" i="15"/>
  <c r="AE1920" i="15"/>
  <c r="AC4209" i="15"/>
  <c r="AE4209" i="15"/>
  <c r="AC4223" i="15"/>
  <c r="AE4223" i="15"/>
  <c r="AC4240" i="15"/>
  <c r="AE4240" i="15"/>
  <c r="AC4316" i="15"/>
  <c r="AE4316" i="15"/>
  <c r="AC4326" i="15"/>
  <c r="AE4326" i="15"/>
  <c r="AC4333" i="15"/>
  <c r="AE4333" i="15"/>
  <c r="AC4361" i="15"/>
  <c r="AE4361" i="15"/>
  <c r="AC1630" i="15"/>
  <c r="AE1630" i="15"/>
  <c r="AC4384" i="15"/>
  <c r="AE4384" i="15"/>
  <c r="AC4395" i="15"/>
  <c r="AE4395" i="15"/>
  <c r="AC4396" i="15"/>
  <c r="AE4396" i="15"/>
  <c r="AC4419" i="15"/>
  <c r="AE4419" i="15"/>
  <c r="AC4423" i="15"/>
  <c r="AE4423" i="15"/>
  <c r="AC4437" i="15"/>
  <c r="AE4437" i="15"/>
  <c r="AC4440" i="15"/>
  <c r="AE4440" i="15"/>
  <c r="AC4454" i="15"/>
  <c r="AE4454" i="15"/>
  <c r="AC4911" i="15"/>
  <c r="AE4911" i="15"/>
  <c r="AC4479" i="15"/>
  <c r="AE4479" i="15"/>
  <c r="AC4536" i="15"/>
  <c r="AE4536" i="15"/>
  <c r="AC4539" i="15"/>
  <c r="AE4539" i="15"/>
  <c r="AC4603" i="15"/>
  <c r="AE4603" i="15"/>
  <c r="AC4616" i="15"/>
  <c r="AE4616" i="15"/>
  <c r="AC4619" i="15"/>
  <c r="AE4619" i="15"/>
  <c r="AC4644" i="15"/>
  <c r="AE4644" i="15"/>
  <c r="AC4647" i="15"/>
  <c r="AE4647" i="15"/>
  <c r="AC4660" i="15"/>
  <c r="AE4660" i="15"/>
  <c r="AC4697" i="15"/>
  <c r="AE4697" i="15"/>
  <c r="AC4725" i="15"/>
  <c r="AE4725" i="15"/>
  <c r="AC4749" i="15"/>
  <c r="AE4749" i="15"/>
  <c r="AC3904" i="15"/>
  <c r="AE3904" i="15"/>
  <c r="AC4771" i="15"/>
  <c r="AE4771" i="15"/>
  <c r="AC4821" i="15"/>
  <c r="AE4821" i="15"/>
  <c r="AC4830" i="15"/>
  <c r="AE4830" i="15"/>
  <c r="AC4863" i="15"/>
  <c r="AE4863" i="15"/>
  <c r="AC4904" i="15"/>
  <c r="AE4904" i="15"/>
  <c r="AC4939" i="15"/>
  <c r="AE4939" i="15"/>
  <c r="AC4979" i="15"/>
  <c r="AE4979" i="15"/>
  <c r="AC2756" i="15"/>
  <c r="AE2756" i="15"/>
  <c r="AC5008" i="15"/>
  <c r="AE5008" i="15"/>
  <c r="AC5018" i="15"/>
  <c r="AE5018" i="15"/>
  <c r="AC5026" i="15"/>
  <c r="AE5026" i="15"/>
  <c r="AC5041" i="15"/>
  <c r="AE5041" i="15"/>
  <c r="AC5058" i="15"/>
  <c r="AE5058" i="15"/>
  <c r="AC5094" i="15"/>
  <c r="AE5094" i="15"/>
  <c r="AC5101" i="15"/>
  <c r="AE5101" i="15"/>
  <c r="AC744" i="15"/>
  <c r="AE744" i="15"/>
  <c r="AC1078" i="15"/>
  <c r="AE1078" i="15"/>
  <c r="AC1106" i="15"/>
  <c r="AE1106" i="15"/>
  <c r="AC1100" i="15"/>
  <c r="AE1100" i="15"/>
  <c r="AC1286" i="15"/>
  <c r="AE1286" i="15"/>
  <c r="AC1212" i="15"/>
  <c r="AE1212" i="15"/>
  <c r="AC1348" i="15"/>
  <c r="AE1348" i="15"/>
  <c r="AC1337" i="15"/>
  <c r="AE1337" i="15"/>
  <c r="AC1404" i="15"/>
  <c r="AE1404" i="15"/>
  <c r="AC1481" i="15"/>
  <c r="AE1481" i="15"/>
  <c r="AC1495" i="15"/>
  <c r="AE1495" i="15"/>
  <c r="AC1561" i="15"/>
  <c r="AE1561" i="15"/>
  <c r="AC1672" i="15"/>
  <c r="AE1672" i="15"/>
  <c r="AC1666" i="15"/>
  <c r="AE1666" i="15"/>
  <c r="AC1841" i="15"/>
  <c r="AE1841" i="15"/>
  <c r="AC1868" i="15"/>
  <c r="AE1868" i="15"/>
  <c r="AC2115" i="15"/>
  <c r="AE2115" i="15"/>
  <c r="AC1895" i="15"/>
  <c r="AE1895" i="15"/>
  <c r="AC2021" i="15"/>
  <c r="AE2021" i="15"/>
  <c r="AC2032" i="15"/>
  <c r="AE2032" i="15"/>
  <c r="AC2061" i="15"/>
  <c r="AE2061" i="15"/>
  <c r="AC2073" i="15"/>
  <c r="AE2073" i="15"/>
  <c r="AC2163" i="15"/>
  <c r="AE2163" i="15"/>
  <c r="AC2172" i="15"/>
  <c r="AE2172" i="15"/>
  <c r="AC2217" i="15"/>
  <c r="AE2217" i="15"/>
  <c r="AC2282" i="15"/>
  <c r="AE2282" i="15"/>
  <c r="AC2327" i="15"/>
  <c r="AE2327" i="15"/>
  <c r="AC2344" i="15"/>
  <c r="AE2344" i="15"/>
  <c r="AC2662" i="15"/>
  <c r="AE2662" i="15"/>
  <c r="AC2489" i="15"/>
  <c r="AE2489" i="15"/>
  <c r="AC2542" i="15"/>
  <c r="AE2542" i="15"/>
  <c r="AC2553" i="15"/>
  <c r="AE2553" i="15"/>
  <c r="AC2588" i="15"/>
  <c r="AE2588" i="15"/>
  <c r="AC2607" i="15"/>
  <c r="AE2607" i="15"/>
  <c r="AC2700" i="15"/>
  <c r="AE2700" i="15"/>
  <c r="AC2791" i="15"/>
  <c r="AE2791" i="15"/>
  <c r="AC2898" i="15"/>
  <c r="AE2898" i="15"/>
  <c r="AC2909" i="15"/>
  <c r="AE2909" i="15"/>
  <c r="AC2956" i="15"/>
  <c r="AE2956" i="15"/>
  <c r="AC2989" i="15"/>
  <c r="AE2989" i="15"/>
  <c r="AC3031" i="15"/>
  <c r="AE3031" i="15"/>
  <c r="AC3070" i="15"/>
  <c r="AE3070" i="15"/>
  <c r="AC3085" i="15"/>
  <c r="AE3085" i="15"/>
  <c r="AC3097" i="15"/>
  <c r="AE3097" i="15"/>
  <c r="AC3130" i="15"/>
  <c r="AE3130" i="15"/>
  <c r="AC1240" i="15"/>
  <c r="AE1240" i="15"/>
  <c r="AC3137" i="15"/>
  <c r="AE3137" i="15"/>
  <c r="AC3651" i="15"/>
  <c r="AE3651" i="15"/>
  <c r="AC3183" i="15"/>
  <c r="AE3183" i="15"/>
  <c r="AC3335" i="15"/>
  <c r="AE3335" i="15"/>
  <c r="AC3433" i="15"/>
  <c r="AE3433" i="15"/>
  <c r="AC2223" i="15"/>
  <c r="AE2223" i="15"/>
  <c r="AC3326" i="15"/>
  <c r="AE3326" i="15"/>
  <c r="AC3364" i="15"/>
  <c r="AE3364" i="15"/>
  <c r="AC3412" i="15"/>
  <c r="AE3412" i="15"/>
  <c r="AC3450" i="15"/>
  <c r="AE3450" i="15"/>
  <c r="AC3462" i="15"/>
  <c r="AE3462" i="15"/>
  <c r="AC3538" i="15"/>
  <c r="AE3538" i="15"/>
  <c r="AC3589" i="15"/>
  <c r="AE3589" i="15"/>
  <c r="AC3585" i="15"/>
  <c r="AE3585" i="15"/>
  <c r="AC3704" i="15"/>
  <c r="AE3704" i="15"/>
  <c r="AC3714" i="15"/>
  <c r="AE3714" i="15"/>
  <c r="AC3743" i="15"/>
  <c r="AE3743" i="15"/>
  <c r="AC3826" i="15"/>
  <c r="AE3826" i="15"/>
  <c r="AC3831" i="15"/>
  <c r="AE3831" i="15"/>
  <c r="AC3847" i="15"/>
  <c r="AE3847" i="15"/>
  <c r="AC3853" i="15"/>
  <c r="AE3853" i="15"/>
  <c r="AC3942" i="15"/>
  <c r="AE3942" i="15"/>
  <c r="AC3947" i="15"/>
  <c r="AE3947" i="15"/>
  <c r="AC3958" i="15"/>
  <c r="AE3958" i="15"/>
  <c r="AC4040" i="15"/>
  <c r="AE4040" i="15"/>
  <c r="AC4053" i="15"/>
  <c r="AE4053" i="15"/>
  <c r="AC4066" i="15"/>
  <c r="AE4066" i="15"/>
  <c r="AC4074" i="15"/>
  <c r="AE4074" i="15"/>
  <c r="AC4091" i="15"/>
  <c r="AE4091" i="15"/>
  <c r="AC4141" i="15"/>
  <c r="AE4141" i="15"/>
  <c r="AC4148" i="15"/>
  <c r="AE4148" i="15"/>
  <c r="AC4154" i="15"/>
  <c r="AE4154" i="15"/>
  <c r="AC4161" i="15"/>
  <c r="AE4161" i="15"/>
  <c r="AC381" i="15"/>
  <c r="AE381" i="15"/>
  <c r="AC4227" i="15"/>
  <c r="AE4227" i="15"/>
  <c r="AC4232" i="15"/>
  <c r="AE4232" i="15"/>
  <c r="AC4248" i="15"/>
  <c r="AE4248" i="15"/>
  <c r="AC4267" i="15"/>
  <c r="AE4267" i="15"/>
  <c r="AC4272" i="15"/>
  <c r="AE4272" i="15"/>
  <c r="AC4282" i="15"/>
  <c r="AE4282" i="15"/>
  <c r="AC4340" i="15"/>
  <c r="AE4340" i="15"/>
  <c r="AC1276" i="15"/>
  <c r="AE1276" i="15"/>
  <c r="AC4365" i="15"/>
  <c r="AE4365" i="15"/>
  <c r="AC4487" i="15"/>
  <c r="AE4487" i="15"/>
  <c r="AC4498" i="15"/>
  <c r="AE4498" i="15"/>
  <c r="AC4503" i="15"/>
  <c r="AE4503" i="15"/>
  <c r="AC4513" i="15"/>
  <c r="AE4513" i="15"/>
  <c r="AC134" i="15"/>
  <c r="AE134" i="15"/>
  <c r="AC4528" i="15"/>
  <c r="AE4528" i="15"/>
  <c r="AC4548" i="15"/>
  <c r="AE4548" i="15"/>
  <c r="AC4555" i="15"/>
  <c r="AE4555" i="15"/>
  <c r="AC4563" i="15"/>
  <c r="AE4563" i="15"/>
  <c r="AC4597" i="15"/>
  <c r="AE4597" i="15"/>
  <c r="AC4811" i="15"/>
  <c r="AE4811" i="15"/>
  <c r="AC4871" i="15"/>
  <c r="AE4871" i="15"/>
  <c r="AC4919" i="15"/>
  <c r="AE4919" i="15"/>
  <c r="AC4985" i="15"/>
  <c r="AE4985" i="15"/>
  <c r="AC4983" i="15"/>
  <c r="AE4983" i="15"/>
  <c r="AC1975" i="15"/>
  <c r="AE1975" i="15"/>
  <c r="AC5078" i="15"/>
  <c r="AE5078" i="15"/>
  <c r="AC5088" i="15"/>
  <c r="AE5088" i="15"/>
  <c r="AC1502" i="15"/>
  <c r="AE1502" i="15"/>
  <c r="AC2070" i="15"/>
  <c r="AE2070" i="15"/>
  <c r="AC1675" i="15"/>
  <c r="AE1675" i="15"/>
  <c r="AC1767" i="15"/>
  <c r="AE1767" i="15"/>
  <c r="AC3987" i="15"/>
  <c r="AE3987" i="15"/>
  <c r="AC1815" i="15"/>
  <c r="AE1815" i="15"/>
  <c r="AC1889" i="15"/>
  <c r="AE1889" i="15"/>
  <c r="AC1874" i="15"/>
  <c r="AE1874" i="15"/>
  <c r="AC1911" i="15"/>
  <c r="AD1911" i="15" s="1"/>
  <c r="AE1911" i="15"/>
  <c r="AF1911" i="15" s="1"/>
  <c r="AC2000" i="15"/>
  <c r="AE2000" i="15"/>
  <c r="AC1992" i="15"/>
  <c r="AE1992" i="15"/>
  <c r="AC2008" i="15"/>
  <c r="AE2008" i="15"/>
  <c r="AC2313" i="15"/>
  <c r="AE2313" i="15"/>
  <c r="AC2363" i="15"/>
  <c r="AE2363" i="15"/>
  <c r="AC3118" i="15"/>
  <c r="AE3118" i="15"/>
  <c r="AC2384" i="15"/>
  <c r="AE2384" i="15"/>
  <c r="AC4538" i="15"/>
  <c r="AE4538" i="15"/>
  <c r="AC2460" i="15"/>
  <c r="AE2460" i="15"/>
  <c r="AC2471" i="15"/>
  <c r="AE2471" i="15"/>
  <c r="AC2525" i="15"/>
  <c r="AE2525" i="15"/>
  <c r="AC2479" i="15"/>
  <c r="AE2479" i="15"/>
  <c r="AC2517" i="15"/>
  <c r="AE2517" i="15"/>
  <c r="AC3349" i="15"/>
  <c r="AE3349" i="15"/>
  <c r="AC2612" i="15"/>
  <c r="AE2612" i="15"/>
  <c r="AC2608" i="15"/>
  <c r="AE2608" i="15"/>
  <c r="AC2920" i="15"/>
  <c r="AE2920" i="15"/>
  <c r="AC2671" i="15"/>
  <c r="AE2671" i="15"/>
  <c r="AC2797" i="15"/>
  <c r="AE2797" i="15"/>
  <c r="AC3033" i="15"/>
  <c r="AE3033" i="15"/>
  <c r="AC2809" i="15"/>
  <c r="AE2809" i="15"/>
  <c r="AC291" i="15"/>
  <c r="AE291" i="15"/>
  <c r="AC2846" i="15"/>
  <c r="AE2846" i="15"/>
  <c r="AC2839" i="15"/>
  <c r="AE2839" i="15"/>
  <c r="AC2937" i="15"/>
  <c r="AE2937" i="15"/>
  <c r="AC4572" i="15"/>
  <c r="AE4572" i="15"/>
  <c r="AC2965" i="15"/>
  <c r="AE2965" i="15"/>
  <c r="AC3108" i="15"/>
  <c r="AE3108" i="15"/>
  <c r="AC2993" i="15"/>
  <c r="AE2993" i="15"/>
  <c r="AC2975" i="15"/>
  <c r="AE2975" i="15"/>
  <c r="AC3041" i="15"/>
  <c r="AE3041" i="15"/>
  <c r="AC3145" i="15"/>
  <c r="AE3145" i="15"/>
  <c r="AC3160" i="15"/>
  <c r="AE3160" i="15"/>
  <c r="AC607" i="15"/>
  <c r="AE607" i="15"/>
  <c r="AC3169" i="15"/>
  <c r="AE3169" i="15"/>
  <c r="AC3242" i="15"/>
  <c r="AE3242" i="15"/>
  <c r="AC3251" i="15"/>
  <c r="AE3251" i="15"/>
  <c r="AC3311" i="15"/>
  <c r="AE3311" i="15"/>
  <c r="AC4077" i="15"/>
  <c r="AE4077" i="15"/>
  <c r="AC3346" i="15"/>
  <c r="AE3346" i="15"/>
  <c r="AC3341" i="15"/>
  <c r="AE3341" i="15"/>
  <c r="AC3369" i="15"/>
  <c r="AE3369" i="15"/>
  <c r="AC3377" i="15"/>
  <c r="AE3377" i="15"/>
  <c r="AC3998" i="15"/>
  <c r="AE3998" i="15"/>
  <c r="AC3484" i="15"/>
  <c r="AE3484" i="15"/>
  <c r="AC3519" i="15"/>
  <c r="AE3519" i="15"/>
  <c r="AC1634" i="15"/>
  <c r="AE1634" i="15"/>
  <c r="AC3619" i="15"/>
  <c r="AE3619" i="15"/>
  <c r="AC3732" i="15"/>
  <c r="AE3732" i="15"/>
  <c r="AC3727" i="15"/>
  <c r="AE3727" i="15"/>
  <c r="AC3813" i="15"/>
  <c r="AE3813" i="15"/>
  <c r="AC3812" i="15"/>
  <c r="AE3812" i="15"/>
  <c r="AC931" i="15"/>
  <c r="AE931" i="15"/>
  <c r="AC3867" i="15"/>
  <c r="AE3867" i="15"/>
  <c r="AC3864" i="15"/>
  <c r="AE3864" i="15"/>
  <c r="AC3896" i="15"/>
  <c r="AE3896" i="15"/>
  <c r="AC3938" i="15"/>
  <c r="AE3938" i="15"/>
  <c r="AC3911" i="15"/>
  <c r="AE3911" i="15"/>
  <c r="AC4021" i="15"/>
  <c r="AE4021" i="15"/>
  <c r="AC2961" i="15"/>
  <c r="AE2961" i="15"/>
  <c r="AC4101" i="15"/>
  <c r="AE4101" i="15"/>
  <c r="AC4263" i="15"/>
  <c r="AE4263" i="15"/>
  <c r="AC4203" i="15"/>
  <c r="AE4203" i="15"/>
  <c r="AC829" i="15"/>
  <c r="AE829" i="15"/>
  <c r="AC4299" i="15"/>
  <c r="AE4299" i="15"/>
  <c r="AC4291" i="15"/>
  <c r="AE4291" i="15"/>
  <c r="AC4345" i="15"/>
  <c r="AE4345" i="15"/>
  <c r="AC4353" i="15"/>
  <c r="AE4353" i="15"/>
  <c r="AC4391" i="15"/>
  <c r="AE4391" i="15"/>
  <c r="AC4404" i="15"/>
  <c r="AE4404" i="15"/>
  <c r="AC5089" i="15"/>
  <c r="AE5089" i="15"/>
  <c r="AC4458" i="15"/>
  <c r="AE4458" i="15"/>
  <c r="AC5030" i="15"/>
  <c r="AE5030" i="15"/>
  <c r="AC4470" i="15"/>
  <c r="AE4470" i="15"/>
  <c r="AC4469" i="15"/>
  <c r="AE4469" i="15"/>
  <c r="AC347" i="15"/>
  <c r="AE347" i="15"/>
  <c r="AC4893" i="15"/>
  <c r="AE4893" i="15"/>
  <c r="AC4885" i="15"/>
  <c r="AE4885" i="15"/>
  <c r="AC1567" i="15"/>
  <c r="AE1567" i="15"/>
  <c r="AC3808" i="15"/>
  <c r="AE3808" i="15"/>
  <c r="AC4924" i="15"/>
  <c r="AE4924" i="15"/>
  <c r="AC4923" i="15"/>
  <c r="AE4923" i="15"/>
  <c r="AC4943" i="15"/>
  <c r="AE4943" i="15"/>
  <c r="AC4838" i="15"/>
  <c r="AE4838" i="15"/>
  <c r="AC4970" i="15"/>
  <c r="AE4970" i="15"/>
  <c r="AC5000" i="15"/>
  <c r="AE5000" i="15"/>
  <c r="AC59" i="15"/>
  <c r="AE59" i="15"/>
  <c r="AC114" i="15"/>
  <c r="AE114" i="15"/>
  <c r="AC1117" i="15"/>
  <c r="AE1117" i="15"/>
  <c r="AC1377" i="15"/>
  <c r="AE1377" i="15"/>
  <c r="AC1111" i="15"/>
  <c r="AE1111" i="15"/>
  <c r="AC602" i="15"/>
  <c r="AE602" i="15"/>
  <c r="AC1706" i="15"/>
  <c r="AE1706" i="15"/>
  <c r="AC1840" i="15"/>
  <c r="AE1840" i="15"/>
  <c r="AC1867" i="15"/>
  <c r="AE1867" i="15"/>
  <c r="AC2093" i="15"/>
  <c r="AE2093" i="15"/>
  <c r="AC1968" i="15"/>
  <c r="AE1968" i="15"/>
  <c r="AC2020" i="15"/>
  <c r="AE2020" i="15"/>
  <c r="AC2031" i="15"/>
  <c r="AE2031" i="15"/>
  <c r="AC2060" i="15"/>
  <c r="AE2060" i="15"/>
  <c r="AC2072" i="15"/>
  <c r="AE2072" i="15"/>
  <c r="AC2162" i="15"/>
  <c r="AE2162" i="15"/>
  <c r="AC2171" i="15"/>
  <c r="AE2171" i="15"/>
  <c r="AC2216" i="15"/>
  <c r="AE2216" i="15"/>
  <c r="AC2281" i="15"/>
  <c r="AE2281" i="15"/>
  <c r="AC2326" i="15"/>
  <c r="AE2326" i="15"/>
  <c r="AC2343" i="15"/>
  <c r="AE2343" i="15"/>
  <c r="AC2652" i="15"/>
  <c r="AE2652" i="15"/>
  <c r="AC2524" i="15"/>
  <c r="AE2524" i="15"/>
  <c r="AC2541" i="15"/>
  <c r="AE2541" i="15"/>
  <c r="AC2552" i="15"/>
  <c r="AE2552" i="15"/>
  <c r="AC2600" i="15"/>
  <c r="AE2600" i="15"/>
  <c r="AC2606" i="15"/>
  <c r="AE2606" i="15"/>
  <c r="AC2699" i="15"/>
  <c r="AE2699" i="15"/>
  <c r="AC2790" i="15"/>
  <c r="AE2790" i="15"/>
  <c r="AC2897" i="15"/>
  <c r="AE2897" i="15"/>
  <c r="AC2908" i="15"/>
  <c r="AE2908" i="15"/>
  <c r="AC2955" i="15"/>
  <c r="AE2955" i="15"/>
  <c r="AC2988" i="15"/>
  <c r="AE2988" i="15"/>
  <c r="AC3030" i="15"/>
  <c r="AE3030" i="15"/>
  <c r="AC3069" i="15"/>
  <c r="AE3069" i="15"/>
  <c r="AC3329" i="15"/>
  <c r="AE3329" i="15"/>
  <c r="AC3096" i="15"/>
  <c r="AE3096" i="15"/>
  <c r="AC3129" i="15"/>
  <c r="AE3129" i="15"/>
  <c r="AC3753" i="15"/>
  <c r="AE3753" i="15"/>
  <c r="AC3180" i="15"/>
  <c r="AE3180" i="15"/>
  <c r="AC3623" i="15"/>
  <c r="AE3623" i="15"/>
  <c r="AC3182" i="15"/>
  <c r="AE3182" i="15"/>
  <c r="AC3199" i="15"/>
  <c r="AE3199" i="15"/>
  <c r="AC3421" i="15"/>
  <c r="AE3421" i="15"/>
  <c r="AC1799" i="15"/>
  <c r="AE1799" i="15"/>
  <c r="AC3325" i="15"/>
  <c r="AE3325" i="15"/>
  <c r="AC3363" i="15"/>
  <c r="AE3363" i="15"/>
  <c r="AC3411" i="15"/>
  <c r="AE3411" i="15"/>
  <c r="AC3476" i="15"/>
  <c r="AE3476" i="15"/>
  <c r="AC3607" i="15"/>
  <c r="AE3607" i="15"/>
  <c r="AC3537" i="15"/>
  <c r="AE3537" i="15"/>
  <c r="AC3588" i="15"/>
  <c r="AE3588" i="15"/>
  <c r="AC3635" i="15"/>
  <c r="AE3635" i="15"/>
  <c r="AC3703" i="15"/>
  <c r="AE3703" i="15"/>
  <c r="AC3713" i="15"/>
  <c r="AE3713" i="15"/>
  <c r="AC3742" i="15"/>
  <c r="AE3742" i="15"/>
  <c r="AC3825" i="15"/>
  <c r="AE3825" i="15"/>
  <c r="AC3830" i="15"/>
  <c r="AE3830" i="15"/>
  <c r="AC3846" i="15"/>
  <c r="AE3846" i="15"/>
  <c r="AC3852" i="15"/>
  <c r="AE3852" i="15"/>
  <c r="AC3941" i="15"/>
  <c r="AE3941" i="15"/>
  <c r="AC3946" i="15"/>
  <c r="AE3946" i="15"/>
  <c r="AC3957" i="15"/>
  <c r="AE3957" i="15"/>
  <c r="AC4039" i="15"/>
  <c r="AE4039" i="15"/>
  <c r="AC4052" i="15"/>
  <c r="AE4052" i="15"/>
  <c r="AC4065" i="15"/>
  <c r="AE4065" i="15"/>
  <c r="AC4073" i="15"/>
  <c r="AE4073" i="15"/>
  <c r="AC4090" i="15"/>
  <c r="AE4090" i="15"/>
  <c r="AC4140" i="15"/>
  <c r="AE4140" i="15"/>
  <c r="AC4147" i="15"/>
  <c r="AE4147" i="15"/>
  <c r="AC4153" i="15"/>
  <c r="AE4153" i="15"/>
  <c r="AC4160" i="15"/>
  <c r="AE4160" i="15"/>
  <c r="AC326" i="15"/>
  <c r="AE326" i="15"/>
  <c r="AC4226" i="15"/>
  <c r="AE4226" i="15"/>
  <c r="AC4258" i="15"/>
  <c r="AE4258" i="15"/>
  <c r="AC4247" i="15"/>
  <c r="AE4247" i="15"/>
  <c r="AC4266" i="15"/>
  <c r="AE4266" i="15"/>
  <c r="AC4271" i="15"/>
  <c r="AE4271" i="15"/>
  <c r="AC4306" i="15"/>
  <c r="AE4306" i="15"/>
  <c r="AC4339" i="15"/>
  <c r="AE4339" i="15"/>
  <c r="AC1302" i="15"/>
  <c r="AE1302" i="15"/>
  <c r="AC4364" i="15"/>
  <c r="AE4364" i="15"/>
  <c r="AC4843" i="15"/>
  <c r="AE4843" i="15"/>
  <c r="AC4497" i="15"/>
  <c r="AE4497" i="15"/>
  <c r="AC4502" i="15"/>
  <c r="AE4502" i="15"/>
  <c r="AC4512" i="15"/>
  <c r="AE4512" i="15"/>
  <c r="AC284" i="15"/>
  <c r="AE284" i="15"/>
  <c r="AC4527" i="15"/>
  <c r="AE4527" i="15"/>
  <c r="AC4547" i="15"/>
  <c r="AE4547" i="15"/>
  <c r="AC4554" i="15"/>
  <c r="AE4554" i="15"/>
  <c r="AC4562" i="15"/>
  <c r="AE4562" i="15"/>
  <c r="AC4596" i="15"/>
  <c r="AE4596" i="15"/>
  <c r="AC4810" i="15"/>
  <c r="AE4810" i="15"/>
  <c r="AC4870" i="15"/>
  <c r="AE4870" i="15"/>
  <c r="AC4918" i="15"/>
  <c r="AE4918" i="15"/>
  <c r="AC4984" i="15"/>
  <c r="AE4984" i="15"/>
  <c r="AC5074" i="15"/>
  <c r="AE5074" i="15"/>
  <c r="AC1941" i="15"/>
  <c r="AE1941" i="15"/>
  <c r="AC5077" i="15"/>
  <c r="AE5077" i="15"/>
  <c r="AC5087" i="15"/>
  <c r="AE5087" i="15"/>
  <c r="AC1501" i="15"/>
  <c r="AE1501" i="15"/>
  <c r="AC2064" i="15"/>
  <c r="AE2064" i="15"/>
  <c r="AC1674" i="15"/>
  <c r="AE1674" i="15"/>
  <c r="AC1766" i="15"/>
  <c r="AE1766" i="15"/>
  <c r="AC3722" i="15"/>
  <c r="AE3722" i="15"/>
  <c r="AC1834" i="15"/>
  <c r="AE1834" i="15"/>
  <c r="AC1847" i="15"/>
  <c r="AE1847" i="15"/>
  <c r="AC587" i="15"/>
  <c r="AE587" i="15"/>
  <c r="AC1912" i="15"/>
  <c r="AD1912" i="15" s="1"/>
  <c r="AE1912" i="15"/>
  <c r="AF1912" i="15" s="1"/>
  <c r="AC1999" i="15"/>
  <c r="AE1999" i="15"/>
  <c r="AC1991" i="15"/>
  <c r="AE1991" i="15"/>
  <c r="AC2007" i="15"/>
  <c r="AE2007" i="15"/>
  <c r="AC2277" i="15"/>
  <c r="AE2277" i="15"/>
  <c r="AC2362" i="15"/>
  <c r="AE2362" i="15"/>
  <c r="AC2948" i="15"/>
  <c r="AE2948" i="15"/>
  <c r="AC2383" i="15"/>
  <c r="AE2383" i="15"/>
  <c r="AC2467" i="15"/>
  <c r="AE2467" i="15"/>
  <c r="AC2459" i="15"/>
  <c r="AE2459" i="15"/>
  <c r="AC2470" i="15"/>
  <c r="AE2470" i="15"/>
  <c r="AC2518" i="15"/>
  <c r="AE2518" i="15"/>
  <c r="AC2478" i="15"/>
  <c r="AE2478" i="15"/>
  <c r="AC2516" i="15"/>
  <c r="AE2516" i="15"/>
  <c r="AC3124" i="15"/>
  <c r="AE3124" i="15"/>
  <c r="AC2611" i="15"/>
  <c r="AE2611" i="15"/>
  <c r="AC2636" i="15"/>
  <c r="AE2636" i="15"/>
  <c r="AC2821" i="15"/>
  <c r="AE2821" i="15"/>
  <c r="AC2670" i="15"/>
  <c r="AE2670" i="15"/>
  <c r="AC2796" i="15"/>
  <c r="AE2796" i="15"/>
  <c r="AC3010" i="15"/>
  <c r="AE3010" i="15"/>
  <c r="AC2820" i="15"/>
  <c r="AE2820" i="15"/>
  <c r="AC278" i="15"/>
  <c r="AE278" i="15"/>
  <c r="AC2845" i="15"/>
  <c r="AE2845" i="15"/>
  <c r="AC2928" i="15"/>
  <c r="AE2928" i="15"/>
  <c r="AC2936" i="15"/>
  <c r="AE2936" i="15"/>
  <c r="AC2484" i="15"/>
  <c r="AE2484" i="15"/>
  <c r="AC2964" i="15"/>
  <c r="AE2964" i="15"/>
  <c r="AC2973" i="15"/>
  <c r="AE2973" i="15"/>
  <c r="AC2969" i="15"/>
  <c r="AE2969" i="15"/>
  <c r="AC2974" i="15"/>
  <c r="AE2974" i="15"/>
  <c r="AC3040" i="15"/>
  <c r="AE3040" i="15"/>
  <c r="AC1697" i="15"/>
  <c r="AE1697" i="15"/>
  <c r="AC3159" i="15"/>
  <c r="AE3159" i="15"/>
  <c r="AC582" i="15"/>
  <c r="AE582" i="15"/>
  <c r="AC3416" i="15"/>
  <c r="AE3416" i="15"/>
  <c r="AC3241" i="15"/>
  <c r="AE3241" i="15"/>
  <c r="AC3250" i="15"/>
  <c r="AE3250" i="15"/>
  <c r="AC3310" i="15"/>
  <c r="AE3310" i="15"/>
  <c r="AC4054" i="15"/>
  <c r="AE4054" i="15"/>
  <c r="AC3345" i="15"/>
  <c r="AE3345" i="15"/>
  <c r="AC3376" i="15"/>
  <c r="AE3376" i="15"/>
  <c r="AC3861" i="15"/>
  <c r="AE3861" i="15"/>
  <c r="AC3368" i="15"/>
  <c r="AE3368" i="15"/>
  <c r="AC3777" i="15"/>
  <c r="AE3777" i="15"/>
  <c r="AC3483" i="15"/>
  <c r="AE3483" i="15"/>
  <c r="AC3518" i="15"/>
  <c r="AE3518" i="15"/>
  <c r="AC1599" i="15"/>
  <c r="AD1599" i="15" s="1"/>
  <c r="AE1599" i="15"/>
  <c r="AF1599" i="15" s="1"/>
  <c r="AC1411" i="15"/>
  <c r="AE1411" i="15"/>
  <c r="AC3731" i="15"/>
  <c r="AE3731" i="15"/>
  <c r="AC3759" i="15"/>
  <c r="AD3759" i="15" s="1"/>
  <c r="AE3759" i="15"/>
  <c r="AF3759" i="15" s="1"/>
  <c r="AC5118" i="15"/>
  <c r="AE5118" i="15"/>
  <c r="AC3841" i="15"/>
  <c r="AE3841" i="15"/>
  <c r="AC758" i="15"/>
  <c r="AE758" i="15"/>
  <c r="AC3866" i="15"/>
  <c r="AE3866" i="15"/>
  <c r="AC3903" i="15"/>
  <c r="AE3903" i="15"/>
  <c r="AC4109" i="15"/>
  <c r="AE4109" i="15"/>
  <c r="AC3895" i="15"/>
  <c r="AE3895" i="15"/>
  <c r="AC31" i="15"/>
  <c r="AE31" i="15"/>
  <c r="AC4020" i="15"/>
  <c r="AE4020" i="15"/>
  <c r="AC2179" i="15"/>
  <c r="AE2179" i="15"/>
  <c r="AC4100" i="15"/>
  <c r="AE4100" i="15"/>
  <c r="AC4231" i="15"/>
  <c r="AE4231" i="15"/>
  <c r="AC4202" i="15"/>
  <c r="AE4202" i="15"/>
  <c r="AC5024" i="15"/>
  <c r="AE5024" i="15"/>
  <c r="AC4298" i="15"/>
  <c r="AE4298" i="15"/>
  <c r="AC4290" i="15"/>
  <c r="AE4290" i="15"/>
  <c r="AC4344" i="15"/>
  <c r="AE4344" i="15"/>
  <c r="AC4352" i="15"/>
  <c r="AE4352" i="15"/>
  <c r="AC4386" i="15"/>
  <c r="AE4386" i="15"/>
  <c r="AC4403" i="15"/>
  <c r="AE4403" i="15"/>
  <c r="AC4585" i="15"/>
  <c r="AE4585" i="15"/>
  <c r="AC4457" i="15"/>
  <c r="AE4457" i="15"/>
  <c r="AC4456" i="15"/>
  <c r="AE4456" i="15"/>
  <c r="AC4672" i="15"/>
  <c r="AE4672" i="15"/>
  <c r="AC4791" i="15"/>
  <c r="AE4791" i="15"/>
  <c r="AC206" i="15"/>
  <c r="AE206" i="15"/>
  <c r="AC4892" i="15"/>
  <c r="AE4892" i="15"/>
  <c r="AC1768" i="15"/>
  <c r="AE1768" i="15"/>
  <c r="AC4931" i="15"/>
  <c r="AE4931" i="15"/>
  <c r="AC4875" i="15"/>
  <c r="AE4875" i="15"/>
  <c r="AC1490" i="15"/>
  <c r="AE1490" i="15"/>
  <c r="AC4950" i="15"/>
  <c r="AE4950" i="15"/>
  <c r="AC3016" i="15"/>
  <c r="AE3016" i="15"/>
  <c r="AC4942" i="15"/>
  <c r="AE4942" i="15"/>
  <c r="AC231" i="15"/>
  <c r="AE231" i="15"/>
  <c r="AC4999" i="15"/>
  <c r="AE4999" i="15"/>
  <c r="AC12" i="15"/>
  <c r="AE12" i="15"/>
  <c r="AC2324" i="15"/>
  <c r="AE2324" i="15"/>
  <c r="AC1116" i="15"/>
  <c r="AE1116" i="15"/>
  <c r="AC3764" i="15"/>
  <c r="AE3764" i="15"/>
  <c r="AC1129" i="15"/>
  <c r="AE1129" i="15"/>
  <c r="AC597" i="15"/>
  <c r="AE597" i="15"/>
  <c r="AC4305" i="15"/>
  <c r="AE4305" i="15"/>
  <c r="AC4338" i="15"/>
  <c r="AE4338" i="15"/>
  <c r="AC1219" i="15"/>
  <c r="AE1219" i="15"/>
  <c r="AC4363" i="15"/>
  <c r="AE4363" i="15"/>
  <c r="AC4813" i="15"/>
  <c r="AE4813" i="15"/>
  <c r="AC4496" i="15"/>
  <c r="AE4496" i="15"/>
  <c r="AC4501" i="15"/>
  <c r="AE4501" i="15"/>
  <c r="AC4511" i="15"/>
  <c r="AE4511" i="15"/>
  <c r="AC273" i="15"/>
  <c r="AE273" i="15"/>
  <c r="AC4526" i="15"/>
  <c r="AE4526" i="15"/>
  <c r="AC4546" i="15"/>
  <c r="AE4546" i="15"/>
  <c r="AC4553" i="15"/>
  <c r="AE4553" i="15"/>
  <c r="AC4561" i="15"/>
  <c r="AE4561" i="15"/>
  <c r="AC4595" i="15"/>
  <c r="AE4595" i="15"/>
  <c r="AC4809" i="15"/>
  <c r="AE4809" i="15"/>
  <c r="AC4869" i="15"/>
  <c r="AE4869" i="15"/>
  <c r="AC4917" i="15"/>
  <c r="AE4917" i="15"/>
  <c r="AC449" i="15"/>
  <c r="AE449" i="15"/>
  <c r="AC5073" i="15"/>
  <c r="AE5073" i="15"/>
  <c r="AC1390" i="15"/>
  <c r="AE1390" i="15"/>
  <c r="AC5076" i="15"/>
  <c r="AE5076" i="15"/>
  <c r="AC5086" i="15"/>
  <c r="AE5086" i="15"/>
  <c r="AC1500" i="15"/>
  <c r="AE1500" i="15"/>
  <c r="AC1794" i="15"/>
  <c r="AE1794" i="15"/>
  <c r="AC2307" i="15"/>
  <c r="AE2307" i="15"/>
  <c r="AC1765" i="15"/>
  <c r="AE1765" i="15"/>
  <c r="AC3678" i="15"/>
  <c r="AE3678" i="15"/>
  <c r="AC1833" i="15"/>
  <c r="AE1833" i="15"/>
  <c r="AC1880" i="15"/>
  <c r="AE1880" i="15"/>
  <c r="AC4514" i="15"/>
  <c r="AE4514" i="15"/>
  <c r="AC1985" i="15"/>
  <c r="AE1985" i="15"/>
  <c r="AC1998" i="15"/>
  <c r="AE1998" i="15"/>
  <c r="AC1990" i="15"/>
  <c r="AE1990" i="15"/>
  <c r="AC2006" i="15"/>
  <c r="AE2006" i="15"/>
  <c r="AC2228" i="15"/>
  <c r="AE2228" i="15"/>
  <c r="AC2361" i="15"/>
  <c r="AE2361" i="15"/>
  <c r="AC2648" i="15"/>
  <c r="AE2648" i="15"/>
  <c r="AC2382" i="15"/>
  <c r="AE2382" i="15"/>
  <c r="AC2466" i="15"/>
  <c r="AE2466" i="15"/>
  <c r="AC2458" i="15"/>
  <c r="AE2458" i="15"/>
  <c r="AC2469" i="15"/>
  <c r="AE2469" i="15"/>
  <c r="AC2468" i="15"/>
  <c r="AE2468" i="15"/>
  <c r="AC2477" i="15"/>
  <c r="AE2477" i="15"/>
  <c r="AC2515" i="15"/>
  <c r="AE2515" i="15"/>
  <c r="AC3098" i="15"/>
  <c r="AE3098" i="15"/>
  <c r="AC2610" i="15"/>
  <c r="AE2610" i="15"/>
  <c r="AC2635" i="15"/>
  <c r="AE2635" i="15"/>
  <c r="AC2804" i="15"/>
  <c r="AE2804" i="15"/>
  <c r="AC2669" i="15"/>
  <c r="AE2669" i="15"/>
  <c r="AC2795" i="15"/>
  <c r="AE2795" i="15"/>
  <c r="AC2998" i="15"/>
  <c r="AE2998" i="15"/>
  <c r="AC2819" i="15"/>
  <c r="AE2819" i="15"/>
  <c r="AC227" i="15"/>
  <c r="AE227" i="15"/>
  <c r="AC2844" i="15"/>
  <c r="AE2844" i="15"/>
  <c r="AC2927" i="15"/>
  <c r="AE2927" i="15"/>
  <c r="AC2935" i="15"/>
  <c r="AE2935" i="15"/>
  <c r="AC4545" i="15"/>
  <c r="AE4545" i="15"/>
  <c r="AC2963" i="15"/>
  <c r="AE2963" i="15"/>
  <c r="AC2972" i="15"/>
  <c r="AE2972" i="15"/>
  <c r="AC2981" i="15"/>
  <c r="AE2981" i="15"/>
  <c r="AC3047" i="15"/>
  <c r="AE3047" i="15"/>
  <c r="AC3361" i="15"/>
  <c r="AE3361" i="15"/>
  <c r="AC5075" i="15"/>
  <c r="AE5075" i="15"/>
  <c r="AC3158" i="15"/>
  <c r="AE3158" i="15"/>
  <c r="AC576" i="15"/>
  <c r="AE576" i="15"/>
  <c r="AC3399" i="15"/>
  <c r="AE3399" i="15"/>
  <c r="AC3992" i="15"/>
  <c r="AE3992" i="15"/>
  <c r="AC3321" i="15"/>
  <c r="AE3321" i="15"/>
  <c r="AC3309" i="15"/>
  <c r="AE3309" i="15"/>
  <c r="AC3884" i="15"/>
  <c r="AE3884" i="15"/>
  <c r="AC3344" i="15"/>
  <c r="AE3344" i="15"/>
  <c r="AC3375" i="15"/>
  <c r="AE3375" i="15"/>
  <c r="AC3646" i="15"/>
  <c r="AE3646" i="15"/>
  <c r="AC3460" i="15"/>
  <c r="AE3460" i="15"/>
  <c r="AC3456" i="15"/>
  <c r="AE3456" i="15"/>
  <c r="AC3629" i="15"/>
  <c r="AE3629" i="15"/>
  <c r="AC3517" i="15"/>
  <c r="AE3517" i="15"/>
  <c r="AC503" i="15"/>
  <c r="AE503" i="15"/>
  <c r="AC1170" i="15"/>
  <c r="AE1170" i="15"/>
  <c r="AC3730" i="15"/>
  <c r="AE3730" i="15"/>
  <c r="AC3819" i="15"/>
  <c r="AE3819" i="15"/>
  <c r="AC5003" i="15"/>
  <c r="AE5003" i="15"/>
  <c r="AC3840" i="15"/>
  <c r="AE3840" i="15"/>
  <c r="AC481" i="15"/>
  <c r="AE481" i="15"/>
  <c r="AC3865" i="15"/>
  <c r="AE3865" i="15"/>
  <c r="AC3902" i="15"/>
  <c r="AE3902" i="15"/>
  <c r="AC4103" i="15"/>
  <c r="AE4103" i="15"/>
  <c r="AC3917" i="15"/>
  <c r="AE3917" i="15"/>
  <c r="AC19" i="15"/>
  <c r="AE19" i="15"/>
  <c r="AC4019" i="15"/>
  <c r="AE4019" i="15"/>
  <c r="AC1552" i="15"/>
  <c r="AE1552" i="15"/>
  <c r="AC4099" i="15"/>
  <c r="AE4099" i="15"/>
  <c r="AC4224" i="15"/>
  <c r="AE4224" i="15"/>
  <c r="AC4201" i="15"/>
  <c r="AE4201" i="15"/>
  <c r="AC456" i="15"/>
  <c r="AE456" i="15"/>
  <c r="AC4297" i="15"/>
  <c r="AE4297" i="15"/>
  <c r="AC1947" i="15"/>
  <c r="AE1947" i="15"/>
  <c r="AC4343" i="15"/>
  <c r="AE4343" i="15"/>
  <c r="AC4351" i="15"/>
  <c r="AE4351" i="15"/>
  <c r="AC4362" i="15"/>
  <c r="AE4362" i="15"/>
  <c r="AC4402" i="15"/>
  <c r="AE4402" i="15"/>
  <c r="AC4401" i="15"/>
  <c r="AE4401" i="15"/>
  <c r="AC3741" i="15"/>
  <c r="AE3741" i="15"/>
  <c r="AC4476" i="15"/>
  <c r="AE4476" i="15"/>
  <c r="AC4667" i="15"/>
  <c r="AE4667" i="15"/>
  <c r="AC4790" i="15"/>
  <c r="AE4790" i="15"/>
  <c r="AC3910" i="15"/>
  <c r="AE3910" i="15"/>
  <c r="AC4891" i="15"/>
  <c r="AE4891" i="15"/>
  <c r="AC1432" i="15"/>
  <c r="AE1432" i="15"/>
  <c r="AC4884" i="15"/>
  <c r="AE4884" i="15"/>
  <c r="AC4930" i="15"/>
  <c r="AE4930" i="15"/>
  <c r="AC1485" i="15"/>
  <c r="AE1485" i="15"/>
  <c r="AC4949" i="15"/>
  <c r="AE4949" i="15"/>
  <c r="AC2761" i="15"/>
  <c r="AE2761" i="15"/>
  <c r="AC4963" i="15"/>
  <c r="AE4963" i="15"/>
  <c r="AC388" i="15"/>
  <c r="AE388" i="15"/>
  <c r="AC4998" i="15"/>
  <c r="AE4998" i="15"/>
  <c r="AC4996" i="15"/>
  <c r="AE4996" i="15"/>
  <c r="AC5019" i="15"/>
  <c r="AE5019" i="15"/>
  <c r="AC1115" i="15"/>
  <c r="AE1115" i="15"/>
  <c r="AC3050" i="15"/>
  <c r="AE3050" i="15"/>
  <c r="AC1128" i="15"/>
  <c r="AE1128" i="15"/>
  <c r="AC1067" i="15"/>
  <c r="AE1067" i="15"/>
  <c r="AC3995" i="15"/>
  <c r="AE3995" i="15"/>
  <c r="AC4003" i="15"/>
  <c r="AE4003" i="15"/>
  <c r="AC4044" i="15"/>
  <c r="AE4044" i="15"/>
  <c r="AC4055" i="15"/>
  <c r="AE4055" i="15"/>
  <c r="AC4106" i="15"/>
  <c r="AE4106" i="15"/>
  <c r="AC4125" i="15"/>
  <c r="AE4125" i="15"/>
  <c r="AC4128" i="15"/>
  <c r="AE4128" i="15"/>
  <c r="AC4170" i="15"/>
  <c r="AE4170" i="15"/>
  <c r="AC4173" i="15"/>
  <c r="AE4173" i="15"/>
  <c r="AC4189" i="15"/>
  <c r="AE4189" i="15"/>
  <c r="AC98" i="15"/>
  <c r="AE98" i="15"/>
  <c r="AC4217" i="15"/>
  <c r="AE4217" i="15"/>
  <c r="AC4220" i="15"/>
  <c r="AE4220" i="15"/>
  <c r="AC4311" i="15"/>
  <c r="AE4311" i="15"/>
  <c r="AC4322" i="15"/>
  <c r="AE4322" i="15"/>
  <c r="AC238" i="15"/>
  <c r="AE238" i="15"/>
  <c r="AC4330" i="15"/>
  <c r="AE4330" i="15"/>
  <c r="AC4358" i="15"/>
  <c r="AE4358" i="15"/>
  <c r="AC4378" i="15"/>
  <c r="AE4378" i="15"/>
  <c r="AC4381" i="15"/>
  <c r="AE4381" i="15"/>
  <c r="AC4392" i="15"/>
  <c r="AE4392" i="15"/>
  <c r="AC4412" i="15"/>
  <c r="AE4412" i="15"/>
  <c r="AC4416" i="15"/>
  <c r="AE4416" i="15"/>
  <c r="AC4431" i="15"/>
  <c r="AE4431" i="15"/>
  <c r="AC4434" i="15"/>
  <c r="AE4434" i="15"/>
  <c r="AC4448" i="15"/>
  <c r="AE4448" i="15"/>
  <c r="AC4451" i="15"/>
  <c r="AE4451" i="15"/>
  <c r="AC4466" i="15"/>
  <c r="AE4466" i="15"/>
  <c r="AC4523" i="15"/>
  <c r="AE4523" i="15"/>
  <c r="AC4533" i="15"/>
  <c r="AE4533" i="15"/>
  <c r="AC4569" i="15"/>
  <c r="AE4569" i="15"/>
  <c r="AC4610" i="15"/>
  <c r="AE4610" i="15"/>
  <c r="AC4613" i="15"/>
  <c r="AE4613" i="15"/>
  <c r="AC4628" i="15"/>
  <c r="AE4628" i="15"/>
  <c r="AC4641" i="15"/>
  <c r="AE4641" i="15"/>
  <c r="AC2690" i="15"/>
  <c r="AE2690" i="15"/>
  <c r="AC4686" i="15"/>
  <c r="AE4686" i="15"/>
  <c r="AC4719" i="15"/>
  <c r="AE4719" i="15"/>
  <c r="AC4732" i="15"/>
  <c r="AE4732" i="15"/>
  <c r="AC4758" i="15"/>
  <c r="AE4758" i="15"/>
  <c r="AC4759" i="15"/>
  <c r="AE4759" i="15"/>
  <c r="AC4805" i="15"/>
  <c r="AE4805" i="15"/>
  <c r="AC4818" i="15"/>
  <c r="AE4818" i="15"/>
  <c r="AC4857" i="15"/>
  <c r="AE4857" i="15"/>
  <c r="AC4860" i="15"/>
  <c r="AE4860" i="15"/>
  <c r="AC4901" i="15"/>
  <c r="AE4901" i="15"/>
  <c r="AC4961" i="15"/>
  <c r="AE4961" i="15"/>
  <c r="AC4976" i="15"/>
  <c r="AE4976" i="15"/>
  <c r="AC4995" i="15"/>
  <c r="AE4995" i="15"/>
  <c r="AC5005" i="15"/>
  <c r="AE5005" i="15"/>
  <c r="AC5015" i="15"/>
  <c r="AE5015" i="15"/>
  <c r="AC5035" i="15"/>
  <c r="AE5035" i="15"/>
  <c r="AC5038" i="15"/>
  <c r="AE5038" i="15"/>
  <c r="AC85" i="15"/>
  <c r="AE85" i="15"/>
  <c r="AC5091" i="15"/>
  <c r="AE5091" i="15"/>
  <c r="AC5114" i="15"/>
  <c r="AE5114" i="15"/>
  <c r="AC5123" i="15"/>
  <c r="AE5123" i="15"/>
  <c r="AC1075" i="15"/>
  <c r="AE1075" i="15"/>
  <c r="AC1105" i="15"/>
  <c r="AE1105" i="15"/>
  <c r="AC1183" i="15"/>
  <c r="AE1183" i="15"/>
  <c r="AC1225" i="15"/>
  <c r="AE1225" i="15"/>
  <c r="AC1209" i="15"/>
  <c r="AE1209" i="15"/>
  <c r="AC1207" i="15"/>
  <c r="AE1207" i="15"/>
  <c r="AC45" i="15"/>
  <c r="AE45" i="15"/>
  <c r="AC1473" i="15"/>
  <c r="AE1473" i="15"/>
  <c r="AC2023" i="15"/>
  <c r="AE2023" i="15"/>
  <c r="AC1492" i="15"/>
  <c r="AE1492" i="15"/>
  <c r="AC1558" i="15"/>
  <c r="AE1558" i="15"/>
  <c r="AC1669" i="15"/>
  <c r="AE1669" i="15"/>
  <c r="AC1704" i="15"/>
  <c r="AE1704" i="15"/>
  <c r="AC1838" i="15"/>
  <c r="AE1838" i="15"/>
  <c r="AC1865" i="15"/>
  <c r="AE1865" i="15"/>
  <c r="AC1900" i="15"/>
  <c r="AE1900" i="15"/>
  <c r="AC1966" i="15"/>
  <c r="AE1966" i="15"/>
  <c r="AC2018" i="15"/>
  <c r="AE2018" i="15"/>
  <c r="AC2104" i="15"/>
  <c r="AE2104" i="15"/>
  <c r="AC2058" i="15"/>
  <c r="AE2058" i="15"/>
  <c r="AC2245" i="15"/>
  <c r="AE2245" i="15"/>
  <c r="AC2160" i="15"/>
  <c r="AE2160" i="15"/>
  <c r="AC2169" i="15"/>
  <c r="AE2169" i="15"/>
  <c r="AC2214" i="15"/>
  <c r="AE2214" i="15"/>
  <c r="AC2279" i="15"/>
  <c r="AE2279" i="15"/>
  <c r="AC2901" i="15"/>
  <c r="AE2901" i="15"/>
  <c r="AC2341" i="15"/>
  <c r="AE2341" i="15"/>
  <c r="AC2494" i="15"/>
  <c r="AE2494" i="15"/>
  <c r="AC2522" i="15"/>
  <c r="AE2522" i="15"/>
  <c r="AC2539" i="15"/>
  <c r="AE2539" i="15"/>
  <c r="AC2593" i="15"/>
  <c r="AE2593" i="15"/>
  <c r="AC2598" i="15"/>
  <c r="AE2598" i="15"/>
  <c r="AC2604" i="15"/>
  <c r="AE2604" i="15"/>
  <c r="AC2697" i="15"/>
  <c r="AE2697" i="15"/>
  <c r="AC3318" i="15"/>
  <c r="AE3318" i="15"/>
  <c r="AC2895" i="15"/>
  <c r="AE2895" i="15"/>
  <c r="AC2907" i="15"/>
  <c r="AE2907" i="15"/>
  <c r="AC4691" i="15"/>
  <c r="AE4691" i="15"/>
  <c r="AC2832" i="15"/>
  <c r="AE2832" i="15"/>
  <c r="AC3028" i="15"/>
  <c r="AE3028" i="15"/>
  <c r="AC3090" i="15"/>
  <c r="AE3090" i="15"/>
  <c r="AC2750" i="15"/>
  <c r="AE2750" i="15"/>
  <c r="AC3094" i="15"/>
  <c r="AE3094" i="15"/>
  <c r="AC3127" i="15"/>
  <c r="AE3127" i="15"/>
  <c r="AC3142" i="15"/>
  <c r="AE3142" i="15"/>
  <c r="AC3178" i="15"/>
  <c r="AE3178" i="15"/>
  <c r="AC3174" i="15"/>
  <c r="AE3174" i="15"/>
  <c r="AC3204" i="15"/>
  <c r="AE3204" i="15"/>
  <c r="AC3259" i="15"/>
  <c r="AE3259" i="15"/>
  <c r="AC3287" i="15"/>
  <c r="AE3287" i="15"/>
  <c r="AC1586" i="15"/>
  <c r="AE1586" i="15"/>
  <c r="AC3323" i="15"/>
  <c r="AE3323" i="15"/>
  <c r="AC3717" i="15"/>
  <c r="AE3717" i="15"/>
  <c r="AC3455" i="15"/>
  <c r="AE3455" i="15"/>
  <c r="AC3467" i="15"/>
  <c r="AE3467" i="15"/>
  <c r="AC3558" i="15"/>
  <c r="AE3558" i="15"/>
  <c r="AC3535" i="15"/>
  <c r="AE3535" i="15"/>
  <c r="AC3586" i="15"/>
  <c r="AE3586" i="15"/>
  <c r="AC3633" i="15"/>
  <c r="AE3633" i="15"/>
  <c r="AC3701" i="15"/>
  <c r="AE3701" i="15"/>
  <c r="AC3711" i="15"/>
  <c r="AE3711" i="15"/>
  <c r="AC4645" i="15"/>
  <c r="AE4645" i="15"/>
  <c r="AC3823" i="15"/>
  <c r="AE3823" i="15"/>
  <c r="AC3828" i="15"/>
  <c r="AE3828" i="15"/>
  <c r="AC3844" i="15"/>
  <c r="AE3844" i="15"/>
  <c r="AC3850" i="15"/>
  <c r="AE3850" i="15"/>
  <c r="AC3939" i="15"/>
  <c r="AE3939" i="15"/>
  <c r="AC3963" i="15"/>
  <c r="AE3963" i="15"/>
  <c r="AC3985" i="15"/>
  <c r="AE3985" i="15"/>
  <c r="AC4037" i="15"/>
  <c r="AE4037" i="15"/>
  <c r="AC4050" i="15"/>
  <c r="AE4050" i="15"/>
  <c r="AC4063" i="15"/>
  <c r="AE4063" i="15"/>
  <c r="AC4071" i="15"/>
  <c r="AE4071" i="15"/>
  <c r="AC4132" i="15"/>
  <c r="AE4132" i="15"/>
  <c r="AC4827" i="15"/>
  <c r="AE4827" i="15"/>
  <c r="AC4438" i="15"/>
  <c r="AE4438" i="15"/>
  <c r="AC4152" i="15"/>
  <c r="AE4152" i="15"/>
  <c r="AC4196" i="15"/>
  <c r="AE4196" i="15"/>
  <c r="AC4206" i="15"/>
  <c r="AE4206" i="15"/>
  <c r="AC4237" i="15"/>
  <c r="AE4237" i="15"/>
  <c r="AC4256" i="15"/>
  <c r="AE4256" i="15"/>
  <c r="AC4245" i="15"/>
  <c r="AE4245" i="15"/>
  <c r="AC4264" i="15"/>
  <c r="AE4264" i="15"/>
  <c r="AC4287" i="15"/>
  <c r="AE4287" i="15"/>
  <c r="AC4304" i="15"/>
  <c r="AE4304" i="15"/>
  <c r="AC4337" i="15"/>
  <c r="AE4337" i="15"/>
  <c r="AC217" i="15"/>
  <c r="AE217" i="15"/>
  <c r="AC4492" i="15"/>
  <c r="AE4492" i="15"/>
  <c r="AC4792" i="15"/>
  <c r="AE4792" i="15"/>
  <c r="AC4495" i="15"/>
  <c r="AE4495" i="15"/>
  <c r="AC4716" i="15"/>
  <c r="AE4716" i="15"/>
  <c r="AC4510" i="15"/>
  <c r="AE4510" i="15"/>
  <c r="AC4357" i="15"/>
  <c r="AE4357" i="15"/>
  <c r="AC4566" i="15"/>
  <c r="AE4566" i="15"/>
  <c r="AC4711" i="15"/>
  <c r="AE4711" i="15"/>
  <c r="AC3800" i="15"/>
  <c r="AE3800" i="15"/>
  <c r="AC4560" i="15"/>
  <c r="AE4560" i="15"/>
  <c r="AC4630" i="15"/>
  <c r="AE4630" i="15"/>
  <c r="AC4808" i="15"/>
  <c r="AE4808" i="15"/>
  <c r="AC4980" i="15"/>
  <c r="AE4980" i="15"/>
  <c r="AC4916" i="15"/>
  <c r="AE4916" i="15"/>
  <c r="AC5105" i="15"/>
  <c r="AE5105" i="15"/>
  <c r="AC5072" i="15"/>
  <c r="AE5072" i="15"/>
  <c r="AC3980" i="15"/>
  <c r="AE3980" i="15"/>
  <c r="AC105" i="15"/>
  <c r="AE105" i="15"/>
  <c r="AC5085" i="15"/>
  <c r="AE5085" i="15"/>
  <c r="AC1499" i="15"/>
  <c r="AE1499" i="15"/>
  <c r="AC1581" i="15"/>
  <c r="AE1581" i="15"/>
  <c r="AC492" i="15"/>
  <c r="AE492" i="15"/>
  <c r="AC1764" i="15"/>
  <c r="AE1764" i="15"/>
  <c r="AC3409" i="15"/>
  <c r="AE3409" i="15"/>
  <c r="AC1850" i="15"/>
  <c r="AE1850" i="15"/>
  <c r="AC1879" i="15"/>
  <c r="AE1879" i="15"/>
  <c r="AC3827" i="15"/>
  <c r="AE3827" i="15"/>
  <c r="AC1984" i="15"/>
  <c r="AE1984" i="15"/>
  <c r="AC1997" i="15"/>
  <c r="AE1997" i="15"/>
  <c r="AC1989" i="15"/>
  <c r="AE1989" i="15"/>
  <c r="AC2005" i="15"/>
  <c r="AE2005" i="15"/>
  <c r="AC2042" i="15"/>
  <c r="AE2042" i="15"/>
  <c r="AC2360" i="15"/>
  <c r="AE2360" i="15"/>
  <c r="AC2587" i="15"/>
  <c r="AE2587" i="15"/>
  <c r="AC2381" i="15"/>
  <c r="AE2381" i="15"/>
  <c r="AC2465" i="15"/>
  <c r="AE2465" i="15"/>
  <c r="AC2457" i="15"/>
  <c r="AE2457" i="15"/>
  <c r="AC2582" i="15"/>
  <c r="AE2582" i="15"/>
  <c r="AC2475" i="15"/>
  <c r="AE2475" i="15"/>
  <c r="AC2573" i="15"/>
  <c r="AE2573" i="15"/>
  <c r="AC2514" i="15"/>
  <c r="AE2514" i="15"/>
  <c r="AC2888" i="15"/>
  <c r="AE2888" i="15"/>
  <c r="AC2609" i="15"/>
  <c r="AE2609" i="15"/>
  <c r="AC2634" i="15"/>
  <c r="AE2634" i="15"/>
  <c r="AC2778" i="15"/>
  <c r="AE2778" i="15"/>
  <c r="AC2668" i="15"/>
  <c r="AE2668" i="15"/>
  <c r="AC2803" i="15"/>
  <c r="AE2803" i="15"/>
  <c r="AC2799" i="15"/>
  <c r="AE2799" i="15"/>
  <c r="AC2818" i="15"/>
  <c r="AE2818" i="15"/>
  <c r="AC197" i="15"/>
  <c r="AE197" i="15"/>
  <c r="AC2843" i="15"/>
  <c r="AE2843" i="15"/>
  <c r="AC2926" i="15"/>
  <c r="AE2926" i="15"/>
  <c r="AC2934" i="15"/>
  <c r="AE2934" i="15"/>
  <c r="AC3782" i="15"/>
  <c r="AE3782" i="15"/>
  <c r="AC2962" i="15"/>
  <c r="AE2962" i="15"/>
  <c r="AC2971" i="15"/>
  <c r="AE2971" i="15"/>
  <c r="AC2980" i="15"/>
  <c r="AE2980" i="15"/>
  <c r="AC3046" i="15"/>
  <c r="AE3046" i="15"/>
  <c r="AC3206" i="15"/>
  <c r="AE3206" i="15"/>
  <c r="AC1686" i="15"/>
  <c r="AE1686" i="15"/>
  <c r="AC3157" i="15"/>
  <c r="AE3157" i="15"/>
  <c r="AC3156" i="15"/>
  <c r="AE3156" i="15"/>
  <c r="AC3393" i="15"/>
  <c r="AE3393" i="15"/>
  <c r="AC3579" i="15"/>
  <c r="AE3579" i="15"/>
  <c r="AC3277" i="15"/>
  <c r="AE3277" i="15"/>
  <c r="AC3308" i="15"/>
  <c r="AE3308" i="15"/>
  <c r="AC3880" i="15"/>
  <c r="AE3880" i="15"/>
  <c r="AC3343" i="15"/>
  <c r="AE3343" i="15"/>
  <c r="AC3374" i="15"/>
  <c r="AE3374" i="15"/>
  <c r="AC3636" i="15"/>
  <c r="AE3636" i="15"/>
  <c r="AC3459" i="15"/>
  <c r="AE3459" i="15"/>
  <c r="AC3489" i="15"/>
  <c r="AE3489" i="15"/>
  <c r="AC3532" i="15"/>
  <c r="AE3532" i="15"/>
  <c r="AC3516" i="15"/>
  <c r="AE3516" i="15"/>
  <c r="AC4318" i="15"/>
  <c r="AE4318" i="15"/>
  <c r="AC867" i="15"/>
  <c r="AE867" i="15"/>
  <c r="AC3729" i="15"/>
  <c r="AE3729" i="15"/>
  <c r="AC3818" i="15"/>
  <c r="AE3818" i="15"/>
  <c r="AC4737" i="15"/>
  <c r="AE4737" i="15"/>
  <c r="AC3839" i="15"/>
  <c r="AE3839" i="15"/>
  <c r="AC2200" i="15"/>
  <c r="AE2200" i="15"/>
  <c r="AC4421" i="15"/>
  <c r="AE4421" i="15"/>
  <c r="AC3901" i="15"/>
  <c r="AE3901" i="15"/>
  <c r="AC4088" i="15"/>
  <c r="AE4088" i="15"/>
  <c r="AC3916" i="15"/>
  <c r="AE3916" i="15"/>
  <c r="AC1052" i="15"/>
  <c r="AE1052" i="15"/>
  <c r="AC4018" i="15"/>
  <c r="AE4018" i="15"/>
  <c r="AC315" i="15"/>
  <c r="AE315" i="15"/>
  <c r="AC4098" i="15"/>
  <c r="AE4098" i="15"/>
  <c r="AC4218" i="15"/>
  <c r="AE4218" i="15"/>
  <c r="AC4200" i="15"/>
  <c r="AE4200" i="15"/>
  <c r="AC4956" i="15"/>
  <c r="AE4956" i="15"/>
  <c r="AC4296" i="15"/>
  <c r="AE4296" i="15"/>
  <c r="AC1881" i="15"/>
  <c r="AE1881" i="15"/>
  <c r="AC4342" i="15"/>
  <c r="AE4342" i="15"/>
  <c r="AC4350" i="15"/>
  <c r="AE4350" i="15"/>
  <c r="AC4349" i="15"/>
  <c r="AE4349" i="15"/>
  <c r="AC1506" i="15"/>
  <c r="AE1506" i="15"/>
  <c r="AC4463" i="15"/>
  <c r="AE4463" i="15"/>
  <c r="AC3573" i="15"/>
  <c r="AE3573" i="15"/>
  <c r="AC4475" i="15"/>
  <c r="AE4475" i="15"/>
  <c r="AC4663" i="15"/>
  <c r="AE4663" i="15"/>
  <c r="AC4789" i="15"/>
  <c r="AE4789" i="15"/>
  <c r="AC5082" i="15"/>
  <c r="AE5082" i="15"/>
  <c r="AC4890" i="15"/>
  <c r="AE4890" i="15"/>
  <c r="AC1366" i="15"/>
  <c r="AE1366" i="15"/>
  <c r="AC4878" i="15"/>
  <c r="AE4878" i="15"/>
  <c r="AC4929" i="15"/>
  <c r="AE4929" i="15"/>
  <c r="AC1386" i="15"/>
  <c r="AE1386" i="15"/>
  <c r="AC4948" i="15"/>
  <c r="AE4948" i="15"/>
  <c r="AC2423" i="15"/>
  <c r="AE2423" i="15"/>
  <c r="AC921" i="15"/>
  <c r="AE921" i="15"/>
  <c r="AC3804" i="15"/>
  <c r="AE3804" i="15"/>
  <c r="AC4997" i="15"/>
  <c r="AE4997" i="15"/>
  <c r="AC5023" i="15"/>
  <c r="AE5023" i="15"/>
  <c r="AC5020" i="15"/>
  <c r="AE5020" i="15"/>
  <c r="AC1114" i="15"/>
  <c r="AE1114" i="15"/>
  <c r="AC2335" i="15"/>
  <c r="AE2335" i="15"/>
  <c r="AC1127" i="15"/>
  <c r="AE1127" i="15"/>
  <c r="AC1047" i="15"/>
  <c r="AE1047" i="15"/>
  <c r="AC4430" i="15"/>
  <c r="AE4430" i="15"/>
  <c r="AC4433" i="15"/>
  <c r="AE4433" i="15"/>
  <c r="AC4447" i="15"/>
  <c r="AE4447" i="15"/>
  <c r="AC637" i="15"/>
  <c r="AE637" i="15"/>
  <c r="AC4465" i="15"/>
  <c r="AE4465" i="15"/>
  <c r="AC4522" i="15"/>
  <c r="AE4522" i="15"/>
  <c r="AC4543" i="15"/>
  <c r="AE4543" i="15"/>
  <c r="AC4568" i="15"/>
  <c r="AE4568" i="15"/>
  <c r="AC4609" i="15"/>
  <c r="AE4609" i="15"/>
  <c r="AC4623" i="15"/>
  <c r="AE4623" i="15"/>
  <c r="AC4627" i="15"/>
  <c r="AE4627" i="15"/>
  <c r="AC4640" i="15"/>
  <c r="AE4640" i="15"/>
  <c r="AC4864" i="15"/>
  <c r="AE4864" i="15"/>
  <c r="AC4701" i="15"/>
  <c r="AE4701" i="15"/>
  <c r="AC4718" i="15"/>
  <c r="AE4718" i="15"/>
  <c r="AC4722" i="15"/>
  <c r="AE4722" i="15"/>
  <c r="AC4757" i="15"/>
  <c r="AE4757" i="15"/>
  <c r="AC4753" i="15"/>
  <c r="AE4753" i="15"/>
  <c r="AC4804" i="15"/>
  <c r="AE4804" i="15"/>
  <c r="AC4817" i="15"/>
  <c r="AE4817" i="15"/>
  <c r="AC4856" i="15"/>
  <c r="AE4856" i="15"/>
  <c r="AC4859" i="15"/>
  <c r="AE4859" i="15"/>
  <c r="AC1924" i="15"/>
  <c r="AE1924" i="15"/>
  <c r="AC4960" i="15"/>
  <c r="AE4960" i="15"/>
  <c r="AC4975" i="15"/>
  <c r="AE4975" i="15"/>
  <c r="AC4994" i="15"/>
  <c r="AE4994" i="15"/>
  <c r="AC5004" i="15"/>
  <c r="AE5004" i="15"/>
  <c r="AC5014" i="15"/>
  <c r="AE5014" i="15"/>
  <c r="AC5034" i="15"/>
  <c r="AE5034" i="15"/>
  <c r="AC5037" i="15"/>
  <c r="AE5037" i="15"/>
  <c r="AC40" i="15"/>
  <c r="AE40" i="15"/>
  <c r="AC5090" i="15"/>
  <c r="AE5090" i="15"/>
  <c r="AC5113" i="15"/>
  <c r="AE5113" i="15"/>
  <c r="AC5110" i="15"/>
  <c r="AE5110" i="15"/>
  <c r="AC1074" i="15"/>
  <c r="AE1074" i="15"/>
  <c r="AC1104" i="15"/>
  <c r="AE1104" i="15"/>
  <c r="AC1182" i="15"/>
  <c r="AE1182" i="15"/>
  <c r="AC1196" i="15"/>
  <c r="AE1196" i="15"/>
  <c r="AC1208" i="15"/>
  <c r="AE1208" i="15"/>
  <c r="AC1341" i="15"/>
  <c r="AE1341" i="15"/>
  <c r="AC1335" i="15"/>
  <c r="AE1335" i="15"/>
  <c r="AC1401" i="15"/>
  <c r="AE1401" i="15"/>
  <c r="AC1621" i="15"/>
  <c r="AE1621" i="15"/>
  <c r="AC1491" i="15"/>
  <c r="AE1491" i="15"/>
  <c r="AC1557" i="15"/>
  <c r="AE1557" i="15"/>
  <c r="AC1668" i="15"/>
  <c r="AE1668" i="15"/>
  <c r="AC1703" i="15"/>
  <c r="AE1703" i="15"/>
  <c r="AC1837" i="15"/>
  <c r="AE1837" i="15"/>
  <c r="AC1864" i="15"/>
  <c r="AE1864" i="15"/>
  <c r="AC1899" i="15"/>
  <c r="AE1899" i="15"/>
  <c r="AC1965" i="15"/>
  <c r="AE1965" i="15"/>
  <c r="AC2017" i="15"/>
  <c r="AE2017" i="15"/>
  <c r="AC2088" i="15"/>
  <c r="AE2088" i="15"/>
  <c r="AC526" i="15"/>
  <c r="AE526" i="15"/>
  <c r="AC2190" i="15"/>
  <c r="AE2190" i="15"/>
  <c r="AC2451" i="15"/>
  <c r="AE2451" i="15"/>
  <c r="AC2168" i="15"/>
  <c r="AE2168" i="15"/>
  <c r="AC2213" i="15"/>
  <c r="AE2213" i="15"/>
  <c r="AC2278" i="15"/>
  <c r="AE2278" i="15"/>
  <c r="AC912" i="15"/>
  <c r="AE912" i="15"/>
  <c r="AC2719" i="15"/>
  <c r="AE2719" i="15"/>
  <c r="AC2493" i="15"/>
  <c r="AE2493" i="15"/>
  <c r="AC2521" i="15"/>
  <c r="AE2521" i="15"/>
  <c r="AC2538" i="15"/>
  <c r="AE2538" i="15"/>
  <c r="AC2592" i="15"/>
  <c r="AE2592" i="15"/>
  <c r="AC2597" i="15"/>
  <c r="AE2597" i="15"/>
  <c r="AC2603" i="15"/>
  <c r="AE2603" i="15"/>
  <c r="AC2696" i="15"/>
  <c r="AE2696" i="15"/>
  <c r="AC3313" i="15"/>
  <c r="AE3313" i="15"/>
  <c r="AC2913" i="15"/>
  <c r="AE2913" i="15"/>
  <c r="AC2960" i="15"/>
  <c r="AE2960" i="15"/>
  <c r="AC2954" i="15"/>
  <c r="AE2954" i="15"/>
  <c r="AC1150" i="15"/>
  <c r="AE1150" i="15"/>
  <c r="AC3027" i="15"/>
  <c r="AE3027" i="15"/>
  <c r="AC3089" i="15"/>
  <c r="AE3089" i="15"/>
  <c r="AC2261" i="15"/>
  <c r="AE2261" i="15"/>
  <c r="AC3093" i="15"/>
  <c r="AE3093" i="15"/>
  <c r="AC3126" i="15"/>
  <c r="AE3126" i="15"/>
  <c r="AC3141" i="15"/>
  <c r="AE3141" i="15"/>
  <c r="AC3177" i="15"/>
  <c r="AE3177" i="15"/>
  <c r="AC3187" i="15"/>
  <c r="AE3187" i="15"/>
  <c r="AC3203" i="15"/>
  <c r="AE3203" i="15"/>
  <c r="AC3258" i="15"/>
  <c r="AE3258" i="15"/>
  <c r="AC3286" i="15"/>
  <c r="AE3286" i="15"/>
  <c r="AC4624" i="15"/>
  <c r="AE4624" i="15"/>
  <c r="AC3322" i="15"/>
  <c r="AE3322" i="15"/>
  <c r="AC3601" i="15"/>
  <c r="AE3601" i="15"/>
  <c r="AC3454" i="15"/>
  <c r="AE3454" i="15"/>
  <c r="AC3466" i="15"/>
  <c r="AE3466" i="15"/>
  <c r="AC3550" i="15"/>
  <c r="AE3550" i="15"/>
  <c r="AC3534" i="15"/>
  <c r="AE3534" i="15"/>
  <c r="AC956" i="15"/>
  <c r="AE956" i="15"/>
  <c r="AC3632" i="15"/>
  <c r="AE3632" i="15"/>
  <c r="AC3700" i="15"/>
  <c r="AE3700" i="15"/>
  <c r="AC3747" i="15"/>
  <c r="AE3747" i="15"/>
  <c r="AC4166" i="15"/>
  <c r="AE4166" i="15"/>
  <c r="AC3822" i="15"/>
  <c r="AE3822" i="15"/>
  <c r="AC3217" i="15"/>
  <c r="AE3217" i="15"/>
  <c r="AC3843" i="15"/>
  <c r="AE3843" i="15"/>
  <c r="AC4029" i="15"/>
  <c r="AE4029" i="15"/>
  <c r="AC3951" i="15"/>
  <c r="AE3951" i="15"/>
  <c r="AC3962" i="15"/>
  <c r="AE3962" i="15"/>
  <c r="AC3984" i="15"/>
  <c r="AE3984" i="15"/>
  <c r="AC4036" i="15"/>
  <c r="AE4036" i="15"/>
  <c r="AC4049" i="15"/>
  <c r="AE4049" i="15"/>
  <c r="AC4062" i="15"/>
  <c r="AE4062" i="15"/>
  <c r="AC4070" i="15"/>
  <c r="AE4070" i="15"/>
  <c r="AC4114" i="15"/>
  <c r="AE4114" i="15"/>
  <c r="AC4138" i="15"/>
  <c r="AE4138" i="15"/>
  <c r="AC4158" i="15"/>
  <c r="AE4158" i="15"/>
  <c r="AC4165" i="15"/>
  <c r="AE4165" i="15"/>
  <c r="AC4195" i="15"/>
  <c r="AE4195" i="15"/>
  <c r="AC4191" i="15"/>
  <c r="AE4191" i="15"/>
  <c r="AC4236" i="15"/>
  <c r="AE4236" i="15"/>
  <c r="AC4255" i="15"/>
  <c r="AE4255" i="15"/>
  <c r="AC4252" i="15"/>
  <c r="AE4252" i="15"/>
  <c r="AC4276" i="15"/>
  <c r="AE4276" i="15"/>
  <c r="AC4286" i="15"/>
  <c r="AE4286" i="15"/>
  <c r="AC4303" i="15"/>
  <c r="AE4303" i="15"/>
  <c r="AC4336" i="15"/>
  <c r="AE4336" i="15"/>
  <c r="AC4334" i="15"/>
  <c r="AE4334" i="15"/>
  <c r="AC4491" i="15"/>
  <c r="AE4491" i="15"/>
  <c r="AC4775" i="15"/>
  <c r="AE4775" i="15"/>
  <c r="AC4494" i="15"/>
  <c r="AE4494" i="15"/>
  <c r="AC4696" i="15"/>
  <c r="AE4696" i="15"/>
  <c r="AC4509" i="15"/>
  <c r="AE4509" i="15"/>
  <c r="AC4507" i="15"/>
  <c r="AE4507" i="15"/>
  <c r="AC4525" i="15"/>
  <c r="AE4525" i="15"/>
  <c r="AC4707" i="15"/>
  <c r="AE4707" i="15"/>
  <c r="AC1962" i="15"/>
  <c r="AE1962" i="15"/>
  <c r="AC1429" i="15"/>
  <c r="AE1429" i="15"/>
  <c r="AC3927" i="15"/>
  <c r="AE3927" i="15"/>
  <c r="AC4807" i="15"/>
  <c r="AE4807" i="15"/>
  <c r="AC4868" i="15"/>
  <c r="AE4868" i="15"/>
  <c r="AC4989" i="15"/>
  <c r="AE4989" i="15"/>
  <c r="AC5048" i="15"/>
  <c r="AE5048" i="15"/>
  <c r="AC5071" i="15"/>
  <c r="AE5071" i="15"/>
  <c r="AC5068" i="15"/>
  <c r="AE5068" i="15"/>
  <c r="AC3796" i="15"/>
  <c r="AE3796" i="15"/>
  <c r="AC5084" i="15"/>
  <c r="AE5084" i="15"/>
  <c r="AC1498" i="15"/>
  <c r="AE1498" i="15"/>
  <c r="AC1497" i="15"/>
  <c r="AE1497" i="15"/>
  <c r="AC1562" i="15"/>
  <c r="AE1562" i="15"/>
  <c r="AC1763" i="15"/>
  <c r="AE1763" i="15"/>
  <c r="AC3387" i="15"/>
  <c r="AE3387" i="15"/>
  <c r="AC1849" i="15"/>
  <c r="AE1849" i="15"/>
  <c r="AC1878" i="15"/>
  <c r="AE1878" i="15"/>
  <c r="AC1842" i="15"/>
  <c r="AE1842" i="15"/>
  <c r="AC1983" i="15"/>
  <c r="AE1983" i="15"/>
  <c r="AC1996" i="15"/>
  <c r="AE1996" i="15"/>
  <c r="AC1988" i="15"/>
  <c r="AE1988" i="15"/>
  <c r="AC2004" i="15"/>
  <c r="AE2004" i="15"/>
  <c r="AC2016" i="15"/>
  <c r="AE2016" i="15"/>
  <c r="AC2359" i="15"/>
  <c r="AE2359" i="15"/>
  <c r="AC2358" i="15"/>
  <c r="AE2358" i="15"/>
  <c r="AC2380" i="15"/>
  <c r="AE2380" i="15"/>
  <c r="AC2464" i="15"/>
  <c r="AE2464" i="15"/>
  <c r="AC2456" i="15"/>
  <c r="AE2456" i="15"/>
  <c r="AC2577" i="15"/>
  <c r="AE2577" i="15"/>
  <c r="AC2483" i="15"/>
  <c r="AE2483" i="15"/>
  <c r="AC2557" i="15"/>
  <c r="AE2557" i="15"/>
  <c r="AC2513" i="15"/>
  <c r="AE2513" i="15"/>
  <c r="AC2767" i="15"/>
  <c r="AE2767" i="15"/>
  <c r="AC2827" i="15"/>
  <c r="AE2827" i="15"/>
  <c r="AC2633" i="15"/>
  <c r="AE2633" i="15"/>
  <c r="AC2629" i="15"/>
  <c r="AE2629" i="15"/>
  <c r="AC2737" i="15"/>
  <c r="AE2737" i="15"/>
  <c r="AC2802" i="15"/>
  <c r="AE2802" i="15"/>
  <c r="AC2812" i="15"/>
  <c r="AE2812" i="15"/>
  <c r="AC2817" i="15"/>
  <c r="AE2817" i="15"/>
  <c r="AC163" i="15"/>
  <c r="AE163" i="15"/>
  <c r="AC2842" i="15"/>
  <c r="AE2842" i="15"/>
  <c r="AC3091" i="15"/>
  <c r="AE3091" i="15"/>
  <c r="AC2933" i="15"/>
  <c r="AE2933" i="15"/>
  <c r="AC2931" i="15"/>
  <c r="AE2931" i="15"/>
  <c r="AC840" i="15"/>
  <c r="AE840" i="15"/>
  <c r="AC2970" i="15"/>
  <c r="AE2970" i="15"/>
  <c r="AC2979" i="15"/>
  <c r="AE2979" i="15"/>
  <c r="AC3045" i="15"/>
  <c r="AE3045" i="15"/>
  <c r="AC3131" i="15"/>
  <c r="AE3131" i="15"/>
  <c r="AC3144" i="15"/>
  <c r="AE3144" i="15"/>
  <c r="AC2010" i="15"/>
  <c r="AE2010" i="15"/>
  <c r="AC3173" i="15"/>
  <c r="AE3173" i="15"/>
  <c r="AC3295" i="15"/>
  <c r="AE3295" i="15"/>
  <c r="AC3527" i="15"/>
  <c r="AE3527" i="15"/>
  <c r="AC3266" i="15"/>
  <c r="AE3266" i="15"/>
  <c r="AC3307" i="15"/>
  <c r="AE3307" i="15"/>
  <c r="AC3710" i="15"/>
  <c r="AE3710" i="15"/>
  <c r="AC3342" i="15"/>
  <c r="AE3342" i="15"/>
  <c r="AC3373" i="15"/>
  <c r="AE3373" i="15"/>
  <c r="AC3564" i="15"/>
  <c r="AE3564" i="15"/>
  <c r="AC3458" i="15"/>
  <c r="AE3458" i="15"/>
  <c r="AC3488" i="15"/>
  <c r="AE3488" i="15"/>
  <c r="AC3502" i="15"/>
  <c r="AE3502" i="15"/>
  <c r="AC3515" i="15"/>
  <c r="AE3515" i="15"/>
  <c r="AC3514" i="15"/>
  <c r="AE3514" i="15"/>
  <c r="AC885" i="15"/>
  <c r="AE885" i="15"/>
  <c r="AC3728" i="15"/>
  <c r="AE3728" i="15"/>
  <c r="AC3817" i="15"/>
  <c r="AE3817" i="15"/>
  <c r="AC4532" i="15"/>
  <c r="AE4532" i="15"/>
  <c r="AC3838" i="15"/>
  <c r="AE3838" i="15"/>
  <c r="AC1772" i="15"/>
  <c r="AE1772" i="15"/>
  <c r="AC4277" i="15"/>
  <c r="AE4277" i="15"/>
  <c r="AC3900" i="15"/>
  <c r="AE3900" i="15"/>
  <c r="AC4067" i="15"/>
  <c r="AE4067" i="15"/>
  <c r="AC3915" i="15"/>
  <c r="AE3915" i="15"/>
  <c r="AC1018" i="15"/>
  <c r="AE1018" i="15"/>
  <c r="AC4017" i="15"/>
  <c r="AE4017" i="15"/>
  <c r="AC1452" i="15"/>
  <c r="AE1452" i="15"/>
  <c r="AC4097" i="15"/>
  <c r="AE4097" i="15"/>
  <c r="AC4159" i="15"/>
  <c r="AE4159" i="15"/>
  <c r="AC4199" i="15"/>
  <c r="AE4199" i="15"/>
  <c r="AC4198" i="15"/>
  <c r="AE4198" i="15"/>
  <c r="AC4295" i="15"/>
  <c r="AE4295" i="15"/>
  <c r="AC4289" i="15"/>
  <c r="AE4289" i="15"/>
  <c r="AC4341" i="15"/>
  <c r="AE4341" i="15"/>
  <c r="AC4519" i="15"/>
  <c r="AE4519" i="15"/>
  <c r="AC4408" i="15"/>
  <c r="AE4408" i="15"/>
  <c r="AC1270" i="15"/>
  <c r="AE1270" i="15"/>
  <c r="AC4462" i="15"/>
  <c r="AE4462" i="15"/>
  <c r="AC3539" i="15"/>
  <c r="AE3539" i="15"/>
  <c r="AC4474" i="15"/>
  <c r="AE4474" i="15"/>
  <c r="AC4657" i="15"/>
  <c r="AE4657" i="15"/>
  <c r="AC4788" i="15"/>
  <c r="AE4788" i="15"/>
  <c r="AC4852" i="15"/>
  <c r="AE4852" i="15"/>
  <c r="AC4889" i="15"/>
  <c r="AE4889" i="15"/>
  <c r="AC1059" i="15"/>
  <c r="AE1059" i="15"/>
  <c r="AC4877" i="15"/>
  <c r="AE4877" i="15"/>
  <c r="AC4928" i="15"/>
  <c r="AE4928" i="15"/>
  <c r="AC1164" i="15"/>
  <c r="AE1164" i="15"/>
  <c r="AC4947" i="15"/>
  <c r="AE4947" i="15"/>
  <c r="AC2414" i="15"/>
  <c r="AE2414" i="15"/>
  <c r="AC4962" i="15"/>
  <c r="AE4962" i="15"/>
  <c r="AC1814" i="15"/>
  <c r="AE1814" i="15"/>
  <c r="AC191" i="15"/>
  <c r="AE191" i="15"/>
  <c r="AC5022" i="15"/>
  <c r="AE5022" i="15"/>
  <c r="AC1121" i="15"/>
  <c r="AE1121" i="15"/>
  <c r="AC1113" i="15"/>
  <c r="AE1113" i="15"/>
  <c r="AC2205" i="15"/>
  <c r="AE2205" i="15"/>
  <c r="AC1126" i="15"/>
  <c r="AE1126" i="15"/>
  <c r="AC513" i="15"/>
  <c r="AE513" i="15"/>
  <c r="AC4187" i="15"/>
  <c r="AE4187" i="15"/>
  <c r="AC4184" i="15"/>
  <c r="AE4184" i="15"/>
  <c r="AC4215" i="15"/>
  <c r="AE4215" i="15"/>
  <c r="AC4243" i="15"/>
  <c r="AE4243" i="15"/>
  <c r="AC4309" i="15"/>
  <c r="AE4309" i="15"/>
  <c r="AC4320" i="15"/>
  <c r="AE4320" i="15"/>
  <c r="AC168" i="15"/>
  <c r="AE168" i="15"/>
  <c r="AC2036" i="15"/>
  <c r="AE2036" i="15"/>
  <c r="AC4372" i="15"/>
  <c r="AE4372" i="15"/>
  <c r="AC4376" i="15"/>
  <c r="AE4376" i="15"/>
  <c r="AC4389" i="15"/>
  <c r="AE4389" i="15"/>
  <c r="AC4399" i="15"/>
  <c r="AE4399" i="15"/>
  <c r="AC4410" i="15"/>
  <c r="AE4410" i="15"/>
  <c r="AC4879" i="15"/>
  <c r="AE4879" i="15"/>
  <c r="AC4429" i="15"/>
  <c r="AE4429" i="15"/>
  <c r="AC4443" i="15"/>
  <c r="AE4443" i="15"/>
  <c r="AC4446" i="15"/>
  <c r="AE4446" i="15"/>
  <c r="AC630" i="15"/>
  <c r="AE630" i="15"/>
  <c r="AC4482" i="15"/>
  <c r="AE4482" i="15"/>
  <c r="AC4521" i="15"/>
  <c r="AE4521" i="15"/>
  <c r="AC4542" i="15"/>
  <c r="AE4542" i="15"/>
  <c r="AC4567" i="15"/>
  <c r="AE4567" i="15"/>
  <c r="AC4608" i="15"/>
  <c r="AE4608" i="15"/>
  <c r="AC4622" i="15"/>
  <c r="AE4622" i="15"/>
  <c r="AC4626" i="15"/>
  <c r="AE4626" i="15"/>
  <c r="AC4650" i="15"/>
  <c r="AE4650" i="15"/>
  <c r="AC4728" i="15"/>
  <c r="AE4728" i="15"/>
  <c r="AC4700" i="15"/>
  <c r="AE4700" i="15"/>
  <c r="AC4717" i="15"/>
  <c r="AE4717" i="15"/>
  <c r="AC4752" i="15"/>
  <c r="AE4752" i="15"/>
  <c r="AC4756" i="15"/>
  <c r="AE4756" i="15"/>
  <c r="AC4774" i="15"/>
  <c r="AE4774" i="15"/>
  <c r="AC4803" i="15"/>
  <c r="AE4803" i="15"/>
  <c r="AC4816" i="15"/>
  <c r="AE4816" i="15"/>
  <c r="AC4855" i="15"/>
  <c r="AE4855" i="15"/>
  <c r="AC5126" i="15"/>
  <c r="AE5126" i="15"/>
  <c r="AC4900" i="15"/>
  <c r="AE4900" i="15"/>
  <c r="AC4959" i="15"/>
  <c r="AE4959" i="15"/>
  <c r="AC3148" i="15"/>
  <c r="AE3148" i="15"/>
  <c r="AC4993" i="15"/>
  <c r="AE4993" i="15"/>
  <c r="AC444" i="15"/>
  <c r="AE444" i="15"/>
  <c r="AC5029" i="15"/>
  <c r="AE5029" i="15"/>
  <c r="AC5033" i="15"/>
  <c r="AE5033" i="15"/>
  <c r="AC5061" i="15"/>
  <c r="AE5061" i="15"/>
  <c r="AC201" i="15"/>
  <c r="AE201" i="15"/>
  <c r="AC5104" i="15"/>
  <c r="AE5104" i="15"/>
  <c r="AC5112" i="15"/>
  <c r="AE5112" i="15"/>
  <c r="AC1081" i="15"/>
  <c r="AE1081" i="15"/>
  <c r="AC2234" i="15"/>
  <c r="AE2234" i="15"/>
  <c r="AC1103" i="15"/>
  <c r="AE1103" i="15"/>
  <c r="AC1181" i="15"/>
  <c r="AE1181" i="15"/>
  <c r="AC1191" i="15"/>
  <c r="AE1191" i="15"/>
  <c r="AC1615" i="15"/>
  <c r="AE1615" i="15"/>
  <c r="AC1340" i="15"/>
  <c r="AE1340" i="15"/>
  <c r="AC1407" i="15"/>
  <c r="AE1407" i="15"/>
  <c r="AC1484" i="15"/>
  <c r="AE1484" i="15"/>
  <c r="AC1516" i="15"/>
  <c r="AE1516" i="15"/>
  <c r="AC1707" i="15"/>
  <c r="AE1707" i="15"/>
  <c r="AC1556" i="15"/>
  <c r="AE1556" i="15"/>
  <c r="AC1667" i="15"/>
  <c r="AE1667" i="15"/>
  <c r="AC1702" i="15"/>
  <c r="AE1702" i="15"/>
  <c r="AC1836" i="15"/>
  <c r="AE1836" i="15"/>
  <c r="AC2239" i="15"/>
  <c r="AE2239" i="15"/>
  <c r="AC1898" i="15"/>
  <c r="AE1898" i="15"/>
  <c r="AC1964" i="15"/>
  <c r="AE1964" i="15"/>
  <c r="AC2035" i="15"/>
  <c r="AE2035" i="15"/>
  <c r="AC2029" i="15"/>
  <c r="AE2029" i="15"/>
  <c r="AC2076" i="15"/>
  <c r="AE2076" i="15"/>
  <c r="AC2173" i="15"/>
  <c r="AE2173" i="15"/>
  <c r="AC2433" i="15"/>
  <c r="AE2433" i="15"/>
  <c r="AC2167" i="15"/>
  <c r="AE2167" i="15"/>
  <c r="AC2212" i="15"/>
  <c r="AE2212" i="15"/>
  <c r="AC2330" i="15"/>
  <c r="AE2330" i="15"/>
  <c r="AC907" i="15"/>
  <c r="AE907" i="15"/>
  <c r="AC2713" i="15"/>
  <c r="AE2713" i="15"/>
  <c r="AC2492" i="15"/>
  <c r="AE2492" i="15"/>
  <c r="AC2520" i="15"/>
  <c r="AE2520" i="15"/>
  <c r="AC2556" i="15"/>
  <c r="AE2556" i="15"/>
  <c r="AC2591" i="15"/>
  <c r="AE2591" i="15"/>
  <c r="AC2596" i="15"/>
  <c r="AE2596" i="15"/>
  <c r="AC2602" i="15"/>
  <c r="AE2602" i="15"/>
  <c r="AC2794" i="15"/>
  <c r="AE2794" i="15"/>
  <c r="AC2788" i="15"/>
  <c r="AE2788" i="15"/>
  <c r="AC2912" i="15"/>
  <c r="AE2912" i="15"/>
  <c r="AC2959" i="15"/>
  <c r="AE2959" i="15"/>
  <c r="AC2992" i="15"/>
  <c r="AE2992" i="15"/>
  <c r="AC4120" i="15"/>
  <c r="AE4120" i="15"/>
  <c r="AC3073" i="15"/>
  <c r="AE3073" i="15"/>
  <c r="AC3088" i="15"/>
  <c r="AE3088" i="15"/>
  <c r="AC414" i="15"/>
  <c r="AE414" i="15"/>
  <c r="AC3092" i="15"/>
  <c r="AE3092" i="15"/>
  <c r="AC3125" i="15"/>
  <c r="AE3125" i="15"/>
  <c r="AC3140" i="15"/>
  <c r="AE3140" i="15"/>
  <c r="AC3176" i="15"/>
  <c r="AE3176" i="15"/>
  <c r="AC3186" i="15"/>
  <c r="AE3186" i="15"/>
  <c r="AC3202" i="15"/>
  <c r="AE3202" i="15"/>
  <c r="AC3257" i="15"/>
  <c r="AE3257" i="15"/>
  <c r="AC3285" i="15"/>
  <c r="AE3285" i="15"/>
  <c r="AC4477" i="15"/>
  <c r="AE4477" i="15"/>
  <c r="AC3367" i="15"/>
  <c r="AE3367" i="15"/>
  <c r="AC3415" i="15"/>
  <c r="AE3415" i="15"/>
  <c r="AC3453" i="15"/>
  <c r="AE3453" i="15"/>
  <c r="AC3465" i="15"/>
  <c r="AE3465" i="15"/>
  <c r="AC3508" i="15"/>
  <c r="AE3508" i="15"/>
  <c r="AC3533" i="15"/>
  <c r="AE3533" i="15"/>
  <c r="AC5099" i="15"/>
  <c r="AE5099" i="15"/>
  <c r="AC3631" i="15"/>
  <c r="AE3631" i="15"/>
  <c r="AC3699" i="15"/>
  <c r="AE3699" i="15"/>
  <c r="AC3746" i="15"/>
  <c r="AE3746" i="15"/>
  <c r="AC3976" i="15"/>
  <c r="AE3976" i="15"/>
  <c r="AC3821" i="15"/>
  <c r="AE3821" i="15"/>
  <c r="AC1851" i="15"/>
  <c r="AE1851" i="15"/>
  <c r="AC3842" i="15"/>
  <c r="AE3842" i="15"/>
  <c r="AC3849" i="15"/>
  <c r="AE3849" i="15"/>
  <c r="AC3950" i="15"/>
  <c r="AE3950" i="15"/>
  <c r="AC3961" i="15"/>
  <c r="AE3961" i="15"/>
  <c r="AC3983" i="15"/>
  <c r="AE3983" i="15"/>
  <c r="AC4035" i="15"/>
  <c r="AE4035" i="15"/>
  <c r="AC4048" i="15"/>
  <c r="AE4048" i="15"/>
  <c r="AC4061" i="15"/>
  <c r="AE4061" i="15"/>
  <c r="AC4094" i="15"/>
  <c r="AE4094" i="15"/>
  <c r="AC4144" i="15"/>
  <c r="AE4144" i="15"/>
  <c r="AC4151" i="15"/>
  <c r="AE4151" i="15"/>
  <c r="AC4157" i="15"/>
  <c r="AE4157" i="15"/>
  <c r="AC4164" i="15"/>
  <c r="AE4164" i="15"/>
  <c r="AC4194" i="15"/>
  <c r="AE4194" i="15"/>
  <c r="AC4230" i="15"/>
  <c r="AE4230" i="15"/>
  <c r="AC4235" i="15"/>
  <c r="AE4235" i="15"/>
  <c r="AC4254" i="15"/>
  <c r="AE4254" i="15"/>
  <c r="AC4244" i="15"/>
  <c r="AE4244" i="15"/>
  <c r="AC4275" i="15"/>
  <c r="AE4275" i="15"/>
  <c r="AC4285" i="15"/>
  <c r="AE4285" i="15"/>
  <c r="AC4302" i="15"/>
  <c r="AE4302" i="15"/>
  <c r="AC4335" i="15"/>
  <c r="AE4335" i="15"/>
  <c r="AC4368" i="15"/>
  <c r="AE4368" i="15"/>
  <c r="AC4490" i="15"/>
  <c r="AE4490" i="15"/>
  <c r="AC4606" i="15"/>
  <c r="AE4606" i="15"/>
  <c r="AC4506" i="15"/>
  <c r="AE4506" i="15"/>
  <c r="AC4612" i="15"/>
  <c r="AE4612" i="15"/>
  <c r="AC4508" i="15"/>
  <c r="AE4508" i="15"/>
  <c r="AC4531" i="15"/>
  <c r="AE4531" i="15"/>
  <c r="AC4551" i="15"/>
  <c r="AE4551" i="15"/>
  <c r="AC4558" i="15"/>
  <c r="AE4558" i="15"/>
  <c r="AC4552" i="15"/>
  <c r="AE4552" i="15"/>
  <c r="AC4600" i="15"/>
  <c r="AE4600" i="15"/>
  <c r="AC4639" i="15"/>
  <c r="AE4639" i="15"/>
  <c r="AC4874" i="15"/>
  <c r="AE4874" i="15"/>
  <c r="AC4922" i="15"/>
  <c r="AE4922" i="15"/>
  <c r="AC4988" i="15"/>
  <c r="AE4988" i="15"/>
  <c r="AC5045" i="15"/>
  <c r="AE5045" i="15"/>
  <c r="AC5070" i="15"/>
  <c r="AE5070" i="15"/>
  <c r="AC5081" i="15"/>
  <c r="AE5081" i="15"/>
  <c r="AC1243" i="15"/>
  <c r="AE1243" i="15"/>
  <c r="AC5083" i="15"/>
  <c r="AE5083" i="15"/>
  <c r="AC2124" i="15"/>
  <c r="AE2124" i="15"/>
  <c r="AC1678" i="15"/>
  <c r="AE1678" i="15"/>
  <c r="AC1627" i="15"/>
  <c r="AE1627" i="15"/>
  <c r="AC1762" i="15"/>
  <c r="AE1762" i="15"/>
  <c r="AC3228" i="15"/>
  <c r="AE3228" i="15"/>
  <c r="AC1848" i="15"/>
  <c r="AE1848" i="15"/>
  <c r="AC1877" i="15"/>
  <c r="AE1877" i="15"/>
  <c r="AC1038" i="15"/>
  <c r="AE1038" i="15"/>
  <c r="AC1982" i="15"/>
  <c r="AE1982" i="15"/>
  <c r="AC1995" i="15"/>
  <c r="AE1995" i="15"/>
  <c r="AC1987" i="15"/>
  <c r="AE1987" i="15"/>
  <c r="AC2003" i="15"/>
  <c r="AE2003" i="15"/>
  <c r="AC2002" i="15"/>
  <c r="AE2002" i="15"/>
  <c r="AC3772" i="15"/>
  <c r="AE3772" i="15"/>
  <c r="AC2377" i="15"/>
  <c r="AE2377" i="15"/>
  <c r="AC2379" i="15"/>
  <c r="AE2379" i="15"/>
  <c r="AC2463" i="15"/>
  <c r="AE2463" i="15"/>
  <c r="AC2474" i="15"/>
  <c r="AE2474" i="15"/>
  <c r="AC2550" i="15"/>
  <c r="AE2550" i="15"/>
  <c r="AC2482" i="15"/>
  <c r="AE2482" i="15"/>
  <c r="AC2505" i="15"/>
  <c r="AE2505" i="15"/>
  <c r="AC2512" i="15"/>
  <c r="AE2512" i="15"/>
  <c r="AC2643" i="15"/>
  <c r="AE2643" i="15"/>
  <c r="AC2783" i="15"/>
  <c r="AE2783" i="15"/>
  <c r="AC2632" i="15"/>
  <c r="AE2632" i="15"/>
  <c r="AC2674" i="15"/>
  <c r="AE2674" i="15"/>
  <c r="AC2695" i="15"/>
  <c r="AE2695" i="15"/>
  <c r="AC2801" i="15"/>
  <c r="AE2801" i="15"/>
  <c r="AC2811" i="15"/>
  <c r="AE2811" i="15"/>
  <c r="AC2816" i="15"/>
  <c r="AE2816" i="15"/>
  <c r="AC123" i="15"/>
  <c r="AE123" i="15"/>
  <c r="AC2841" i="15"/>
  <c r="AE2841" i="15"/>
  <c r="AC3067" i="15"/>
  <c r="AE3067" i="15"/>
  <c r="AC2932" i="15"/>
  <c r="AE2932" i="15"/>
  <c r="AC2968" i="15"/>
  <c r="AE2968" i="15"/>
  <c r="AC3113" i="15"/>
  <c r="AE3113" i="15"/>
  <c r="AC3026" i="15"/>
  <c r="AE3026" i="15"/>
  <c r="AC2978" i="15"/>
  <c r="AE2978" i="15"/>
  <c r="AC3044" i="15"/>
  <c r="AE3044" i="15"/>
  <c r="AC3039" i="15"/>
  <c r="AE3039" i="15"/>
  <c r="AC3163" i="15"/>
  <c r="AE3163" i="15"/>
  <c r="AC1281" i="15"/>
  <c r="AE1281" i="15"/>
  <c r="AC3172" i="15"/>
  <c r="AE3172" i="15"/>
  <c r="AC3254" i="15"/>
  <c r="AE3254" i="15"/>
  <c r="AC3240" i="15"/>
  <c r="AE3240" i="15"/>
  <c r="AC3261" i="15"/>
  <c r="AE3261" i="15"/>
  <c r="AC3306" i="15"/>
  <c r="AE3306" i="15"/>
  <c r="AC3305" i="15"/>
  <c r="AE3305" i="15"/>
  <c r="AC2135" i="15"/>
  <c r="AE2135" i="15"/>
  <c r="AC3372" i="15"/>
  <c r="AE3372" i="15"/>
  <c r="AC3545" i="15"/>
  <c r="AE3545" i="15"/>
  <c r="AC3457" i="15"/>
  <c r="AE3457" i="15"/>
  <c r="AC3487" i="15"/>
  <c r="AE3487" i="15"/>
  <c r="AC3482" i="15"/>
  <c r="AE3482" i="15"/>
  <c r="AC1956" i="15"/>
  <c r="AE1956" i="15"/>
  <c r="AC3622" i="15"/>
  <c r="AE3622" i="15"/>
  <c r="AC3618" i="15"/>
  <c r="AE3618" i="15"/>
  <c r="AC4126" i="15"/>
  <c r="AE4126" i="15"/>
  <c r="AC3816" i="15"/>
  <c r="AE3816" i="15"/>
  <c r="AC4009" i="15"/>
  <c r="AE4009" i="15"/>
  <c r="AC3837" i="15"/>
  <c r="AE3837" i="15"/>
  <c r="AC3834" i="15"/>
  <c r="AE3834" i="15"/>
  <c r="AC4145" i="15"/>
  <c r="AE4145" i="15"/>
  <c r="AC3899" i="15"/>
  <c r="AE3899" i="15"/>
  <c r="AC4060" i="15"/>
  <c r="AE4060" i="15"/>
  <c r="AC3914" i="15"/>
  <c r="AE3914" i="15"/>
  <c r="AC1014" i="15"/>
  <c r="AE1014" i="15"/>
  <c r="AC4016" i="15"/>
  <c r="AE4016" i="15"/>
  <c r="AC1369" i="15"/>
  <c r="AE1369" i="15"/>
  <c r="AC4096" i="15"/>
  <c r="AE4096" i="15"/>
  <c r="AC4095" i="15"/>
  <c r="AE4095" i="15"/>
  <c r="AC1087" i="15"/>
  <c r="AE1087" i="15"/>
  <c r="AC4294" i="15"/>
  <c r="AE4294" i="15"/>
  <c r="AC4348" i="15"/>
  <c r="AE4348" i="15"/>
  <c r="AC4356" i="15"/>
  <c r="AE4356" i="15"/>
  <c r="AC4500" i="15"/>
  <c r="AE4500" i="15"/>
  <c r="AC4407" i="15"/>
  <c r="AE4407" i="15"/>
  <c r="AC5013" i="15"/>
  <c r="AE5013" i="15"/>
  <c r="AC4461" i="15"/>
  <c r="AE4461" i="15"/>
  <c r="AC3445" i="15"/>
  <c r="AE3445" i="15"/>
  <c r="AC4473" i="15"/>
  <c r="AE4473" i="15"/>
  <c r="AC4652" i="15"/>
  <c r="AE4652" i="15"/>
  <c r="AC4787" i="15"/>
  <c r="AE4787" i="15"/>
  <c r="AC4806" i="15"/>
  <c r="AE4806" i="15"/>
  <c r="AC4888" i="15"/>
  <c r="AE4888" i="15"/>
  <c r="AC370" i="15"/>
  <c r="AE370" i="15"/>
  <c r="AC4876" i="15"/>
  <c r="AE4876" i="15"/>
  <c r="AC4927" i="15"/>
  <c r="AE4927" i="15"/>
  <c r="AC71" i="15"/>
  <c r="AE71" i="15"/>
  <c r="AC4946" i="15"/>
  <c r="AE4946" i="15"/>
  <c r="AC2110" i="15"/>
  <c r="AE2110" i="15"/>
  <c r="AC4973" i="15"/>
  <c r="AE4973" i="15"/>
  <c r="AC4969" i="15"/>
  <c r="AE4969" i="15"/>
  <c r="AC142" i="15"/>
  <c r="AE142" i="15"/>
  <c r="AC5021" i="15"/>
  <c r="AE5021" i="15"/>
  <c r="AC1120" i="15"/>
  <c r="AE1120" i="15"/>
  <c r="AC1112" i="15"/>
  <c r="AE1112" i="15"/>
  <c r="AC1870" i="15"/>
  <c r="AE1870" i="15"/>
  <c r="AC1125" i="15"/>
  <c r="AE1125" i="15"/>
  <c r="AC5062" i="15"/>
  <c r="AE5062" i="15"/>
  <c r="AC4008" i="15"/>
  <c r="AE4008" i="15"/>
  <c r="AC4012" i="15"/>
  <c r="AE4012" i="15"/>
  <c r="AC4041" i="15"/>
  <c r="AE4041" i="15"/>
  <c r="AC4080" i="15"/>
  <c r="AE4080" i="15"/>
  <c r="AC4119" i="15"/>
  <c r="AE4119" i="15"/>
  <c r="AC4122" i="15"/>
  <c r="AE4122" i="15"/>
  <c r="AC4136" i="15"/>
  <c r="AE4136" i="15"/>
  <c r="AC4167" i="15"/>
  <c r="AE4167" i="15"/>
  <c r="AC4181" i="15"/>
  <c r="AE4181" i="15"/>
  <c r="AC4186" i="15"/>
  <c r="AE4186" i="15"/>
  <c r="AC4211" i="15"/>
  <c r="AE4211" i="15"/>
  <c r="AC4214" i="15"/>
  <c r="AE4214" i="15"/>
  <c r="AC4242" i="15"/>
  <c r="AE4242" i="15"/>
  <c r="AC4308" i="15"/>
  <c r="AE4308" i="15"/>
  <c r="AC4319" i="15"/>
  <c r="AE4319" i="15"/>
  <c r="AC2" i="15"/>
  <c r="AE2" i="15"/>
  <c r="AC3673" i="15"/>
  <c r="AE3673" i="15"/>
  <c r="AC4371" i="15"/>
  <c r="AE4371" i="15"/>
  <c r="AC4375" i="15"/>
  <c r="AE4375" i="15"/>
  <c r="AC4388" i="15"/>
  <c r="AE4388" i="15"/>
  <c r="AC4398" i="15"/>
  <c r="AE4398" i="15"/>
  <c r="AC4409" i="15"/>
  <c r="AE4409" i="15"/>
  <c r="AC4415" i="15"/>
  <c r="AE4415" i="15"/>
  <c r="AC4428" i="15"/>
  <c r="AE4428" i="15"/>
  <c r="AC4442" i="15"/>
  <c r="AE4442" i="15"/>
  <c r="AC4445" i="15"/>
  <c r="AE4445" i="15"/>
  <c r="AC625" i="15"/>
  <c r="AE625" i="15"/>
  <c r="AC4481" i="15"/>
  <c r="AE4481" i="15"/>
  <c r="AC4520" i="15"/>
  <c r="AE4520" i="15"/>
  <c r="AC4541" i="15"/>
  <c r="AE4541" i="15"/>
  <c r="AC4605" i="15"/>
  <c r="AE4605" i="15"/>
  <c r="AC4607" i="15"/>
  <c r="AE4607" i="15"/>
  <c r="AC4621" i="15"/>
  <c r="AE4621" i="15"/>
  <c r="AC4625" i="15"/>
  <c r="AE4625" i="15"/>
  <c r="AC4649" i="15"/>
  <c r="AE4649" i="15"/>
  <c r="AC4662" i="15"/>
  <c r="AE4662" i="15"/>
  <c r="AC4699" i="15"/>
  <c r="AE4699" i="15"/>
  <c r="AC4727" i="15"/>
  <c r="AE4727" i="15"/>
  <c r="AC4751" i="15"/>
  <c r="AE4751" i="15"/>
  <c r="AC4755" i="15"/>
  <c r="AE4755" i="15"/>
  <c r="AC4773" i="15"/>
  <c r="AE4773" i="15"/>
  <c r="AC4802" i="15"/>
  <c r="AE4802" i="15"/>
  <c r="AC4832" i="15"/>
  <c r="AE4832" i="15"/>
  <c r="AC4854" i="15"/>
  <c r="AE4854" i="15"/>
  <c r="AC4858" i="15"/>
  <c r="AE4858" i="15"/>
  <c r="AC4941" i="15"/>
  <c r="AE4941" i="15"/>
  <c r="AC4958" i="15"/>
  <c r="AE4958" i="15"/>
  <c r="AC2744" i="15"/>
  <c r="AE2744" i="15"/>
  <c r="AC4992" i="15"/>
  <c r="AE4992" i="15"/>
  <c r="AC423" i="15"/>
  <c r="AE423" i="15"/>
  <c r="AC5028" i="15"/>
  <c r="AE5028" i="15"/>
  <c r="AC5032" i="15"/>
  <c r="AE5032" i="15"/>
  <c r="AC5060" i="15"/>
  <c r="AE5060" i="15"/>
  <c r="AC848" i="15"/>
  <c r="AE848" i="15"/>
  <c r="AC5103" i="15"/>
  <c r="AE5103" i="15"/>
  <c r="AC5111" i="15"/>
  <c r="AE5111" i="15"/>
  <c r="AC1080" i="15"/>
  <c r="AE1080" i="15"/>
  <c r="AC1296" i="15"/>
  <c r="AE1296" i="15"/>
  <c r="AC1102" i="15"/>
  <c r="AE1102" i="15"/>
  <c r="AC1180" i="15"/>
  <c r="AE1180" i="15"/>
  <c r="AC1178" i="15"/>
  <c r="AE1178" i="15"/>
  <c r="AC1358" i="15"/>
  <c r="AE1358" i="15"/>
  <c r="AC1339" i="15"/>
  <c r="AE1339" i="15"/>
  <c r="AC1406" i="15"/>
  <c r="AE1406" i="15"/>
  <c r="AC1483" i="15"/>
  <c r="AE1483" i="15"/>
  <c r="AC1478" i="15"/>
  <c r="AE1478" i="15"/>
  <c r="AC1609" i="15"/>
  <c r="AE1609" i="15"/>
  <c r="AC1578" i="15"/>
  <c r="AE1578" i="15"/>
  <c r="AC3381" i="15"/>
  <c r="AE3381" i="15"/>
  <c r="AC1701" i="15"/>
  <c r="AE1701" i="15"/>
  <c r="AC1835" i="15"/>
  <c r="AE1835" i="15"/>
  <c r="AC2184" i="15"/>
  <c r="AE2184" i="15"/>
  <c r="AC1897" i="15"/>
  <c r="AE1897" i="15"/>
  <c r="AC1963" i="15"/>
  <c r="AE1963" i="15"/>
  <c r="AC2034" i="15"/>
  <c r="AE2034" i="15"/>
  <c r="AC2063" i="15"/>
  <c r="AE2063" i="15"/>
  <c r="AC2075" i="15"/>
  <c r="AE2075" i="15"/>
  <c r="AC2165" i="15"/>
  <c r="AE2165" i="15"/>
  <c r="AC2266" i="15"/>
  <c r="AE2266" i="15"/>
  <c r="AC2859" i="15"/>
  <c r="AE2859" i="15"/>
  <c r="AC2211" i="15"/>
  <c r="AE2211" i="15"/>
  <c r="AC2329" i="15"/>
  <c r="AE2329" i="15"/>
  <c r="AC2346" i="15"/>
  <c r="AE2346" i="15"/>
  <c r="AC2708" i="15"/>
  <c r="AE2708" i="15"/>
  <c r="AC2491" i="15"/>
  <c r="AE2491" i="15"/>
  <c r="AC2519" i="15"/>
  <c r="AE2519" i="15"/>
  <c r="AC2555" i="15"/>
  <c r="AE2555" i="15"/>
  <c r="AC2590" i="15"/>
  <c r="AE2590" i="15"/>
  <c r="AC2595" i="15"/>
  <c r="AE2595" i="15"/>
  <c r="AC2601" i="15"/>
  <c r="AE2601" i="15"/>
  <c r="AC2793" i="15"/>
  <c r="AE2793" i="15"/>
  <c r="AC2900" i="15"/>
  <c r="AE2900" i="15"/>
  <c r="AC2911" i="15"/>
  <c r="AE2911" i="15"/>
  <c r="AC2958" i="15"/>
  <c r="AE2958" i="15"/>
  <c r="AC2991" i="15"/>
  <c r="AE2991" i="15"/>
  <c r="AC2986" i="15"/>
  <c r="AE2986" i="15"/>
  <c r="AC3072" i="15"/>
  <c r="AE3072" i="15"/>
  <c r="AC3087" i="15"/>
  <c r="AE3087" i="15"/>
  <c r="AC1143" i="15"/>
  <c r="AE1143" i="15"/>
  <c r="AC3234" i="15"/>
  <c r="AE3234" i="15"/>
  <c r="AC2353" i="15"/>
  <c r="AE2353" i="15"/>
  <c r="AC3139" i="15"/>
  <c r="AE3139" i="15"/>
  <c r="AC3175" i="15"/>
  <c r="AE3175" i="15"/>
  <c r="AC3185" i="15"/>
  <c r="AE3185" i="15"/>
  <c r="AC3201" i="15"/>
  <c r="AE3201" i="15"/>
  <c r="AC3256" i="15"/>
  <c r="AE3256" i="15"/>
  <c r="AC3284" i="15"/>
  <c r="AE3284" i="15"/>
  <c r="AC3282" i="15"/>
  <c r="AE3282" i="15"/>
  <c r="AC3366" i="15"/>
  <c r="AE3366" i="15"/>
  <c r="AC3414" i="15"/>
  <c r="AE3414" i="15"/>
  <c r="AC3452" i="15"/>
  <c r="AE3452" i="15"/>
  <c r="AC3464" i="15"/>
  <c r="AE3464" i="15"/>
  <c r="AC3490" i="15"/>
  <c r="AE3490" i="15"/>
  <c r="AC3591" i="15"/>
  <c r="AE3591" i="15"/>
  <c r="AC4951" i="15"/>
  <c r="AE4951" i="15"/>
  <c r="AC3630" i="15"/>
  <c r="AE3630" i="15"/>
  <c r="AC3716" i="15"/>
  <c r="AE3716" i="15"/>
  <c r="AC3745" i="15"/>
  <c r="AE3745" i="15"/>
  <c r="AC3922" i="15"/>
  <c r="AE3922" i="15"/>
  <c r="AC3833" i="15"/>
  <c r="AE3833" i="15"/>
  <c r="AC4936" i="15"/>
  <c r="AE4936" i="15"/>
  <c r="AC3855" i="15"/>
  <c r="AE3855" i="15"/>
  <c r="AC3944" i="15"/>
  <c r="AE3944" i="15"/>
  <c r="AC3949" i="15"/>
  <c r="AE3949" i="15"/>
  <c r="AC3960" i="15"/>
  <c r="AE3960" i="15"/>
  <c r="AC3982" i="15"/>
  <c r="AE3982" i="15"/>
  <c r="AC4432" i="15"/>
  <c r="AE4432" i="15"/>
  <c r="AC4796" i="15"/>
  <c r="AE4796" i="15"/>
  <c r="AC4076" i="15"/>
  <c r="AE4076" i="15"/>
  <c r="AC4093" i="15"/>
  <c r="AE4093" i="15"/>
  <c r="AC4143" i="15"/>
  <c r="AE4143" i="15"/>
  <c r="AC4150" i="15"/>
  <c r="AE4150" i="15"/>
  <c r="AC4156" i="15"/>
  <c r="AE4156" i="15"/>
  <c r="AC4163" i="15"/>
  <c r="AE4163" i="15"/>
  <c r="AC4193" i="15"/>
  <c r="AE4193" i="15"/>
  <c r="AC4229" i="15"/>
  <c r="AE4229" i="15"/>
  <c r="AC4234" i="15"/>
  <c r="AE4234" i="15"/>
  <c r="AC4253" i="15"/>
  <c r="AE4253" i="15"/>
  <c r="AC4269" i="15"/>
  <c r="AE4269" i="15"/>
  <c r="AC4274" i="15"/>
  <c r="AE4274" i="15"/>
  <c r="AC4284" i="15"/>
  <c r="AE4284" i="15"/>
  <c r="AC4301" i="15"/>
  <c r="AE4301" i="15"/>
  <c r="AC2871" i="15"/>
  <c r="AE2871" i="15"/>
  <c r="AC4367" i="15"/>
  <c r="AE4367" i="15"/>
  <c r="AC4489" i="15"/>
  <c r="AE4489" i="15"/>
  <c r="AC4486" i="15"/>
  <c r="AE4486" i="15"/>
  <c r="AC4505" i="15"/>
  <c r="AE4505" i="15"/>
  <c r="AC4601" i="15"/>
  <c r="AE4601" i="15"/>
  <c r="AC4990" i="15"/>
  <c r="AE4990" i="15"/>
  <c r="AC4530" i="15"/>
  <c r="AE4530" i="15"/>
  <c r="AC4550" i="15"/>
  <c r="AE4550" i="15"/>
  <c r="AC4557" i="15"/>
  <c r="AE4557" i="15"/>
  <c r="AC4565" i="15"/>
  <c r="AE4565" i="15"/>
  <c r="AC4599" i="15"/>
  <c r="AE4599" i="15"/>
  <c r="AC4594" i="15"/>
  <c r="AE4594" i="15"/>
  <c r="AC4873" i="15"/>
  <c r="AE4873" i="15"/>
  <c r="AC4921" i="15"/>
  <c r="AE4921" i="15"/>
  <c r="AC4987" i="15"/>
  <c r="AE4987" i="15"/>
  <c r="AC4464" i="15"/>
  <c r="AE4464" i="15"/>
  <c r="AC5069" i="15"/>
  <c r="AE5069" i="15"/>
  <c r="AC5080" i="15"/>
  <c r="AE5080" i="15"/>
  <c r="AC1537" i="15"/>
  <c r="AE1537" i="15"/>
  <c r="AC1504" i="15"/>
  <c r="AE1504" i="15"/>
  <c r="AC2120" i="15"/>
  <c r="AE2120" i="15"/>
  <c r="AC1677" i="15"/>
  <c r="AE1677" i="15"/>
  <c r="AC2387" i="15"/>
  <c r="AE2387" i="15"/>
  <c r="AC1761" i="15"/>
  <c r="AE1761" i="15"/>
  <c r="AC2942" i="15"/>
  <c r="AE2942" i="15"/>
  <c r="AC2099" i="15"/>
  <c r="AE2099" i="15"/>
  <c r="AC1876" i="15"/>
  <c r="AE1876" i="15"/>
  <c r="AC3151" i="15"/>
  <c r="AE3151" i="15"/>
  <c r="AC1981" i="15"/>
  <c r="AE1981" i="15"/>
  <c r="AC1994" i="15"/>
  <c r="AE1994" i="15"/>
  <c r="AC1986" i="15"/>
  <c r="AE1986" i="15"/>
  <c r="AC2439" i="15"/>
  <c r="AE2439" i="15"/>
  <c r="AC2365" i="15"/>
  <c r="AE2365" i="15"/>
  <c r="AC3768" i="15"/>
  <c r="AE3768" i="15"/>
  <c r="AC2386" i="15"/>
  <c r="AE2386" i="15"/>
  <c r="AC4823" i="15"/>
  <c r="AE4823" i="15"/>
  <c r="AC2462" i="15"/>
  <c r="AE2462" i="15"/>
  <c r="AC2473" i="15"/>
  <c r="AE2473" i="15"/>
  <c r="AC2537" i="15"/>
  <c r="AE2537" i="15"/>
  <c r="AC2481" i="15"/>
  <c r="AE2481" i="15"/>
  <c r="AC2488" i="15"/>
  <c r="AE2488" i="15"/>
  <c r="AC2511" i="15"/>
  <c r="AE2511" i="15"/>
  <c r="AC2510" i="15"/>
  <c r="AE2510" i="15"/>
  <c r="AC2702" i="15"/>
  <c r="AE2702" i="15"/>
  <c r="AC2631" i="15"/>
  <c r="AE2631" i="15"/>
  <c r="AC2673" i="15"/>
  <c r="AE2673" i="15"/>
  <c r="AC2667" i="15"/>
  <c r="AE2667" i="15"/>
  <c r="AC2800" i="15"/>
  <c r="AE2800" i="15"/>
  <c r="AC2810" i="15"/>
  <c r="AE2810" i="15"/>
  <c r="AC2815" i="15"/>
  <c r="AE2815" i="15"/>
  <c r="AC64" i="15"/>
  <c r="AE64" i="15"/>
  <c r="AC2840" i="15"/>
  <c r="AE2840" i="15"/>
  <c r="AC2938" i="15"/>
  <c r="AE2938" i="15"/>
  <c r="AC4618" i="15"/>
  <c r="AE4618" i="15"/>
  <c r="AC2967" i="15"/>
  <c r="AE2967" i="15"/>
  <c r="AC3193" i="15"/>
  <c r="AE3193" i="15"/>
  <c r="AC3022" i="15"/>
  <c r="AE3022" i="15"/>
  <c r="AC2977" i="15"/>
  <c r="AE2977" i="15"/>
  <c r="AC3043" i="15"/>
  <c r="AE3043" i="15"/>
  <c r="AC3147" i="15"/>
  <c r="AE3147" i="15"/>
  <c r="AC3162" i="15"/>
  <c r="AE3162" i="15"/>
  <c r="AC770" i="15"/>
  <c r="AE770" i="15"/>
  <c r="AC3171" i="15"/>
  <c r="AE3171" i="15"/>
  <c r="AC3168" i="15"/>
  <c r="AE3168" i="15"/>
  <c r="AC3253" i="15"/>
  <c r="AE3253" i="15"/>
  <c r="AC3249" i="15"/>
  <c r="AE3249" i="15"/>
  <c r="AC4450" i="15"/>
  <c r="AE4450" i="15"/>
  <c r="AC3348" i="15"/>
  <c r="AE3348" i="15"/>
  <c r="AC1950" i="15"/>
  <c r="AE1950" i="15"/>
  <c r="AC3371" i="15"/>
  <c r="AE3371" i="15"/>
  <c r="AC3496" i="15"/>
  <c r="AE3496" i="15"/>
  <c r="AC4380" i="15"/>
  <c r="AE4380" i="15"/>
  <c r="AC3486" i="15"/>
  <c r="AE3486" i="15"/>
  <c r="AC3521" i="15"/>
  <c r="AE3521" i="15"/>
  <c r="AC1659" i="15"/>
  <c r="AE1659" i="15"/>
  <c r="AC3621" i="15"/>
  <c r="AE3621" i="15"/>
  <c r="AC3734" i="15"/>
  <c r="AE3734" i="15"/>
  <c r="AC3748" i="15"/>
  <c r="AE3748" i="15"/>
  <c r="AC3815" i="15"/>
  <c r="AE3815" i="15"/>
  <c r="AC3945" i="15"/>
  <c r="AE3945" i="15"/>
  <c r="AC3836" i="15"/>
  <c r="AE3836" i="15"/>
  <c r="AC3869" i="15"/>
  <c r="AE3869" i="15"/>
  <c r="AC3932" i="15"/>
  <c r="AE3932" i="15"/>
  <c r="AC3898" i="15"/>
  <c r="AE3898" i="15"/>
  <c r="AC3970" i="15"/>
  <c r="AE3970" i="15"/>
  <c r="AC3913" i="15"/>
  <c r="AE3913" i="15"/>
  <c r="AC4023" i="15"/>
  <c r="AE4023" i="15"/>
  <c r="AC3055" i="15"/>
  <c r="AE3055" i="15"/>
  <c r="AC4015" i="15"/>
  <c r="AE4015" i="15"/>
  <c r="AC4374" i="15"/>
  <c r="AE4374" i="15"/>
  <c r="AC4205" i="15"/>
  <c r="AE4205" i="15"/>
  <c r="AC4369" i="15"/>
  <c r="AE4369" i="15"/>
  <c r="AC4190" i="15"/>
  <c r="AD4190" i="15" s="1"/>
  <c r="AE4190" i="15"/>
  <c r="AF4190" i="15" s="1"/>
  <c r="AC4293" i="15"/>
  <c r="AE4293" i="15"/>
  <c r="AC4347" i="15"/>
  <c r="AE4347" i="15"/>
  <c r="AC4355" i="15"/>
  <c r="AE4355" i="15"/>
  <c r="AC4493" i="15"/>
  <c r="AE4493" i="15"/>
  <c r="AC4406" i="15"/>
  <c r="AE4406" i="15"/>
  <c r="AC1885" i="15"/>
  <c r="AE1885" i="15"/>
  <c r="AC4460" i="15"/>
  <c r="AE4460" i="15"/>
  <c r="AC3300" i="15"/>
  <c r="AE3300" i="15"/>
  <c r="AC4472" i="15"/>
  <c r="AE4472" i="15"/>
  <c r="AC4635" i="15"/>
  <c r="AE4635" i="15"/>
  <c r="AC4786" i="15"/>
  <c r="AE4786" i="15"/>
  <c r="AC4800" i="15"/>
  <c r="AE4800" i="15"/>
  <c r="AC4887" i="15"/>
  <c r="AE4887" i="15"/>
  <c r="AC1292" i="15"/>
  <c r="AE1292" i="15"/>
  <c r="AC4250" i="15"/>
  <c r="AE4250" i="15"/>
  <c r="AC4926" i="15"/>
  <c r="AE4926" i="15"/>
  <c r="AC563" i="15"/>
  <c r="AE563" i="15"/>
  <c r="AC4945" i="15"/>
  <c r="AE4945" i="15"/>
  <c r="AC5064" i="15"/>
  <c r="AE5064" i="15"/>
  <c r="AC4972" i="15"/>
  <c r="AE4972" i="15"/>
  <c r="AC5002" i="15"/>
  <c r="AE5002" i="15"/>
  <c r="AC129" i="15"/>
  <c r="AE129" i="15"/>
  <c r="AC800" i="15"/>
  <c r="AE800" i="15"/>
  <c r="AC1119" i="15"/>
  <c r="AE1119" i="15"/>
  <c r="AC2195" i="15"/>
  <c r="AE2195" i="15"/>
  <c r="AC1362" i="15"/>
  <c r="AE1362" i="15"/>
  <c r="AC1124" i="15"/>
  <c r="AE1124" i="15"/>
  <c r="AC1915" i="15"/>
  <c r="AE1915" i="15"/>
  <c r="AC4427" i="15"/>
  <c r="AE4427" i="15"/>
  <c r="AC4441" i="15"/>
  <c r="AE4441" i="15"/>
  <c r="AC4455" i="15"/>
  <c r="AE4455" i="15"/>
  <c r="AC618" i="15"/>
  <c r="AE618" i="15"/>
  <c r="AC4480" i="15"/>
  <c r="AE4480" i="15"/>
  <c r="AC4537" i="15"/>
  <c r="AE4537" i="15"/>
  <c r="AC4540" i="15"/>
  <c r="AE4540" i="15"/>
  <c r="AC4604" i="15"/>
  <c r="AE4604" i="15"/>
  <c r="AC4617" i="15"/>
  <c r="AE4617" i="15"/>
  <c r="AC4620" i="15"/>
  <c r="AE4620" i="15"/>
  <c r="AC2290" i="15"/>
  <c r="AE2290" i="15"/>
  <c r="AC4648" i="15"/>
  <c r="AE4648" i="15"/>
  <c r="AC4661" i="15"/>
  <c r="AE4661" i="15"/>
  <c r="AC4698" i="15"/>
  <c r="AE4698" i="15"/>
  <c r="AC4726" i="15"/>
  <c r="AE4726" i="15"/>
  <c r="AC4750" i="15"/>
  <c r="AE4750" i="15"/>
  <c r="AC4754" i="15"/>
  <c r="AE4754" i="15"/>
  <c r="AC4772" i="15"/>
  <c r="AE4772" i="15"/>
  <c r="AC4801" i="15"/>
  <c r="AE4801" i="15"/>
  <c r="AC4831" i="15"/>
  <c r="AE4831" i="15"/>
  <c r="AC4853" i="15"/>
  <c r="AE4853" i="15"/>
  <c r="AC4905" i="15"/>
  <c r="AE4905" i="15"/>
  <c r="AC4940" i="15"/>
  <c r="AE4940" i="15"/>
  <c r="AC4957" i="15"/>
  <c r="AE4957" i="15"/>
  <c r="AC2773" i="15"/>
  <c r="AE2773" i="15"/>
  <c r="AC4991" i="15"/>
  <c r="AE4991" i="15"/>
  <c r="AC5095" i="15"/>
  <c r="AE5095" i="15"/>
  <c r="AC5027" i="15"/>
  <c r="AE5027" i="15"/>
  <c r="AC5031" i="15"/>
  <c r="AE5031" i="15"/>
  <c r="AC5059" i="15"/>
  <c r="AE5059" i="15"/>
  <c r="AC5056" i="15"/>
  <c r="AE5056" i="15"/>
  <c r="AC5102" i="15"/>
  <c r="AE5102" i="15"/>
  <c r="AC748" i="15"/>
  <c r="AE748" i="15"/>
  <c r="AC1079" i="15"/>
  <c r="AE1079" i="15"/>
  <c r="AC1173" i="15"/>
  <c r="AE1173" i="15"/>
  <c r="AC1101" i="15"/>
  <c r="AE1101" i="15"/>
  <c r="AC1179" i="15"/>
  <c r="AE1179" i="15"/>
  <c r="AC1213" i="15"/>
  <c r="AE1213" i="15"/>
  <c r="AC1353" i="15"/>
  <c r="AE1353" i="15"/>
  <c r="AC1338" i="15"/>
  <c r="AE1338" i="15"/>
  <c r="AC1405" i="15"/>
  <c r="AE1405" i="15"/>
  <c r="AC1482" i="15"/>
  <c r="AE1482" i="15"/>
  <c r="AC1496" i="15"/>
  <c r="AE1496" i="15"/>
  <c r="AC1593" i="15"/>
  <c r="AE1593" i="15"/>
  <c r="AC1555" i="15"/>
  <c r="AE1555" i="15"/>
  <c r="AC2372" i="15"/>
  <c r="AE2372" i="15"/>
  <c r="AC1700" i="15"/>
  <c r="AE1700" i="15"/>
  <c r="AC1869" i="15"/>
  <c r="AE1869" i="15"/>
  <c r="AC2141" i="15"/>
  <c r="AE2141" i="15"/>
  <c r="AC1896" i="15"/>
  <c r="AE1896" i="15"/>
  <c r="AC2022" i="15"/>
  <c r="AE2022" i="15"/>
  <c r="AC2033" i="15"/>
  <c r="AE2033" i="15"/>
  <c r="AC2062" i="15"/>
  <c r="AE2062" i="15"/>
  <c r="AC2074" i="15"/>
  <c r="AE2074" i="15"/>
  <c r="AC2164" i="15"/>
  <c r="AE2164" i="15"/>
  <c r="AC2159" i="15"/>
  <c r="AE2159" i="15"/>
  <c r="AC2166" i="15"/>
  <c r="AE2166" i="15"/>
  <c r="AC2283" i="15"/>
  <c r="AE2283" i="15"/>
  <c r="AC2328" i="15"/>
  <c r="AE2328" i="15"/>
  <c r="AC2345" i="15"/>
  <c r="AE2345" i="15"/>
  <c r="AC2685" i="15"/>
  <c r="AE2685" i="15"/>
  <c r="AC2490" i="15"/>
  <c r="AE2490" i="15"/>
  <c r="AC2543" i="15"/>
  <c r="AE2543" i="15"/>
  <c r="AC2554" i="15"/>
  <c r="AE2554" i="15"/>
  <c r="AC2589" i="15"/>
  <c r="AE2589" i="15"/>
  <c r="AC2594" i="15"/>
  <c r="AE2594" i="15"/>
  <c r="AC2701" i="15"/>
  <c r="AE2701" i="15"/>
  <c r="AC2792" i="15"/>
  <c r="AE2792" i="15"/>
  <c r="AC2899" i="15"/>
  <c r="AE2899" i="15"/>
  <c r="AC2910" i="15"/>
  <c r="AE2910" i="15"/>
  <c r="AC2957" i="15"/>
  <c r="AE2957" i="15"/>
  <c r="AC2990" i="15"/>
  <c r="AE2990" i="15"/>
  <c r="AC3032" i="15"/>
  <c r="AE3032" i="15"/>
  <c r="AC3071" i="15"/>
  <c r="AE3071" i="15"/>
  <c r="AC3086" i="15"/>
  <c r="AE3086" i="15"/>
  <c r="AC3084" i="15"/>
  <c r="AE3084" i="15"/>
  <c r="AC3103" i="15"/>
  <c r="AE3103" i="15"/>
  <c r="AC2272" i="15"/>
  <c r="AE2272" i="15"/>
  <c r="AC3138" i="15"/>
  <c r="AE3138" i="15"/>
  <c r="AC3662" i="15"/>
  <c r="AE3662" i="15"/>
  <c r="AC3184" i="15"/>
  <c r="AE3184" i="15"/>
  <c r="AC3200" i="15"/>
  <c r="AE3200" i="15"/>
  <c r="AC3255" i="15"/>
  <c r="AE3255" i="15"/>
  <c r="AC3283" i="15"/>
  <c r="AE3283" i="15"/>
  <c r="AC3327" i="15"/>
  <c r="AE3327" i="15"/>
  <c r="AC3365" i="15"/>
  <c r="AE3365" i="15"/>
  <c r="AC3413" i="15"/>
  <c r="AE3413" i="15"/>
  <c r="AC3451" i="15"/>
  <c r="AE3451" i="15"/>
  <c r="AC3463" i="15"/>
  <c r="AE3463" i="15"/>
  <c r="AC3461" i="15"/>
  <c r="AE3461" i="15"/>
  <c r="AC3590" i="15"/>
  <c r="AE3590" i="15"/>
  <c r="AC3181" i="15"/>
  <c r="AE3181" i="15"/>
  <c r="AC3705" i="15"/>
  <c r="AE3705" i="15"/>
  <c r="AC3715" i="15"/>
  <c r="AE3715" i="15"/>
  <c r="AC3744" i="15"/>
  <c r="AE3744" i="15"/>
  <c r="AC3760" i="15"/>
  <c r="AE3760" i="15"/>
  <c r="AC3832" i="15"/>
  <c r="AE3832" i="15"/>
  <c r="AC3848" i="15"/>
  <c r="AE3848" i="15"/>
  <c r="AC3854" i="15"/>
  <c r="AE3854" i="15"/>
  <c r="AC3943" i="15"/>
  <c r="AE3943" i="15"/>
  <c r="AC3948" i="15"/>
  <c r="AE3948" i="15"/>
  <c r="AC3959" i="15"/>
  <c r="AE3959" i="15"/>
  <c r="AC3981" i="15"/>
  <c r="AE3981" i="15"/>
  <c r="AC4034" i="15"/>
  <c r="AE4034" i="15"/>
  <c r="AC4047" i="15"/>
  <c r="AE4047" i="15"/>
  <c r="AC4075" i="15"/>
  <c r="AE4075" i="15"/>
  <c r="AC4092" i="15"/>
  <c r="AE4092" i="15"/>
  <c r="AC4142" i="15"/>
  <c r="AE4142" i="15"/>
  <c r="AC4149" i="15"/>
  <c r="AE4149" i="15"/>
  <c r="AC4155" i="15"/>
  <c r="AE4155" i="15"/>
  <c r="AC4162" i="15"/>
  <c r="AE4162" i="15"/>
  <c r="AC4192" i="15"/>
  <c r="AE4192" i="15"/>
  <c r="AC4228" i="15"/>
  <c r="AE4228" i="15"/>
  <c r="AC4233" i="15"/>
  <c r="AE4233" i="15"/>
  <c r="AC4249" i="15"/>
  <c r="AE4249" i="15"/>
  <c r="AC4268" i="15"/>
  <c r="AE4268" i="15"/>
  <c r="AC4273" i="15"/>
  <c r="AE4273" i="15"/>
  <c r="AC4283" i="15"/>
  <c r="AE4283" i="15"/>
  <c r="AC4300" i="15"/>
  <c r="AE4300" i="15"/>
  <c r="AC2499" i="15"/>
  <c r="AE2499" i="15"/>
  <c r="AC4366" i="15"/>
  <c r="AE4366" i="15"/>
  <c r="AC4488" i="15"/>
  <c r="AE4488" i="15"/>
  <c r="AC4499" i="15"/>
  <c r="AE4499" i="15"/>
  <c r="AC4504" i="15"/>
  <c r="AE4504" i="15"/>
  <c r="AC4589" i="15"/>
  <c r="AE4589" i="15"/>
  <c r="AC4313" i="15"/>
  <c r="AE4313" i="15"/>
  <c r="AC4529" i="15"/>
  <c r="AE4529" i="15"/>
  <c r="AC4549" i="15"/>
  <c r="AE4549" i="15"/>
  <c r="AC4556" i="15"/>
  <c r="AE4556" i="15"/>
  <c r="AC4564" i="15"/>
  <c r="AE4564" i="15"/>
  <c r="AC4598" i="15"/>
  <c r="AE4598" i="15"/>
  <c r="AC4812" i="15"/>
  <c r="AE4812" i="15"/>
  <c r="AC4872" i="15"/>
  <c r="AE4872" i="15"/>
  <c r="AC4920" i="15"/>
  <c r="AE4920" i="15"/>
  <c r="AC4986" i="15"/>
  <c r="AE4986" i="15"/>
  <c r="AC2057" i="15"/>
  <c r="AE2057" i="15"/>
  <c r="AC2129" i="15"/>
  <c r="AE2129" i="15"/>
  <c r="AC5079" i="15"/>
  <c r="AE5079" i="15"/>
  <c r="AC26" i="15"/>
  <c r="AE26" i="15"/>
  <c r="AC1503" i="15"/>
  <c r="AE1503" i="15"/>
  <c r="AC2077" i="15"/>
  <c r="AE2077" i="15"/>
  <c r="AC1676" i="15"/>
  <c r="AE1676" i="15"/>
  <c r="AC1673" i="15"/>
  <c r="AE1673" i="15"/>
  <c r="AC1760" i="15"/>
  <c r="AE1760" i="15"/>
  <c r="AC1759" i="15"/>
  <c r="AE1759" i="15"/>
  <c r="AC1894" i="15"/>
  <c r="AE1894" i="15"/>
  <c r="AC1875" i="15"/>
  <c r="AE1875" i="15"/>
  <c r="AC1873" i="15"/>
  <c r="AE1873" i="15"/>
  <c r="AC2001" i="15"/>
  <c r="AE2001" i="15"/>
  <c r="AC1993" i="15"/>
  <c r="AE1993" i="15"/>
  <c r="AC2009" i="15"/>
  <c r="AE2009" i="15"/>
  <c r="AC2319" i="15"/>
  <c r="AE2319" i="15"/>
  <c r="AC2364" i="15"/>
  <c r="AE2364" i="15"/>
  <c r="AC3403" i="15"/>
  <c r="AE3403" i="15"/>
  <c r="AC2385" i="15"/>
  <c r="AE2385" i="15"/>
  <c r="AC4559" i="15"/>
  <c r="AE4559" i="15"/>
  <c r="AC2461" i="15"/>
  <c r="AE2461" i="15"/>
  <c r="AC2472" i="15"/>
  <c r="AE2472" i="15"/>
  <c r="AC2531" i="15"/>
  <c r="AE2531" i="15"/>
  <c r="AC2480" i="15"/>
  <c r="AE2480" i="15"/>
  <c r="AC2476" i="15"/>
  <c r="AE2476" i="15"/>
  <c r="AC3668" i="15"/>
  <c r="AE3668" i="15"/>
  <c r="AC2549" i="15"/>
  <c r="AD2549" i="15" s="1"/>
  <c r="AE2549" i="15"/>
  <c r="AF2549" i="15" s="1"/>
  <c r="AC2657" i="15"/>
  <c r="AE2657" i="15"/>
  <c r="AC2630" i="15"/>
  <c r="AE2630" i="15"/>
  <c r="AC2672" i="15"/>
  <c r="AE2672" i="15"/>
  <c r="AC2798" i="15"/>
  <c r="AE2798" i="15"/>
  <c r="AC3061" i="15"/>
  <c r="AE3061" i="15"/>
  <c r="AC2894" i="15"/>
  <c r="AE2894" i="15"/>
  <c r="AC2814" i="15"/>
  <c r="AE2814" i="15"/>
  <c r="AC2813" i="15"/>
  <c r="AE2813" i="15"/>
  <c r="AC2877" i="15"/>
  <c r="AE2877" i="15"/>
  <c r="AC2925" i="15"/>
  <c r="AE2925" i="15"/>
  <c r="AC4578" i="15"/>
  <c r="AE4578" i="15"/>
  <c r="AC2966" i="15"/>
  <c r="AE2966" i="15"/>
  <c r="AC3188" i="15"/>
  <c r="AE3188" i="15"/>
  <c r="AC3004" i="15"/>
  <c r="AE3004" i="15"/>
  <c r="AC2976" i="15"/>
  <c r="AE2976" i="15"/>
  <c r="AC3042" i="15"/>
  <c r="AE3042" i="15"/>
  <c r="AC3146" i="15"/>
  <c r="AE3146" i="15"/>
  <c r="AC3161" i="15"/>
  <c r="AE3161" i="15"/>
  <c r="AC688" i="15"/>
  <c r="AE688" i="15"/>
  <c r="AC3170" i="15"/>
  <c r="AE3170" i="15"/>
  <c r="AC3243" i="15"/>
  <c r="AE3243" i="15"/>
  <c r="AC3252" i="15"/>
  <c r="AE3252" i="15"/>
  <c r="AC3312" i="15"/>
  <c r="AE3312" i="15"/>
  <c r="AC4444" i="15"/>
  <c r="AE4444" i="15"/>
  <c r="AC3347" i="15"/>
  <c r="AE3347" i="15"/>
  <c r="AC3918" i="15"/>
  <c r="AE3918" i="15"/>
  <c r="AC3370" i="15"/>
  <c r="AE3370" i="15"/>
  <c r="AC3468" i="15"/>
  <c r="AE3468" i="15"/>
  <c r="AC2378" i="15"/>
  <c r="AE2378" i="15"/>
  <c r="AC3485" i="15"/>
  <c r="AE3485" i="15"/>
  <c r="AC3520" i="15"/>
  <c r="AE3520" i="15"/>
  <c r="AC1636" i="15"/>
  <c r="AE1636" i="15"/>
  <c r="AC3620" i="15"/>
  <c r="AE3620" i="15"/>
  <c r="AC3733" i="15"/>
  <c r="AE3733" i="15"/>
  <c r="AC3735" i="15"/>
  <c r="AE3735" i="15"/>
  <c r="AC3814" i="15"/>
  <c r="AE3814" i="15"/>
  <c r="AC3820" i="15"/>
  <c r="AE3820" i="15"/>
  <c r="AC3835" i="15"/>
  <c r="AE3835" i="15"/>
  <c r="AC3868" i="15"/>
  <c r="AE3868" i="15"/>
  <c r="AC3870" i="15"/>
  <c r="AE3870" i="15"/>
  <c r="AC3897" i="15"/>
  <c r="AE3897" i="15"/>
  <c r="AC3964" i="15"/>
  <c r="AE3964" i="15"/>
  <c r="AC3912" i="15"/>
  <c r="AE3912" i="15"/>
  <c r="AC4022" i="15"/>
  <c r="AE4022" i="15"/>
  <c r="AC2982" i="15"/>
  <c r="AE2982" i="15"/>
  <c r="AC4102" i="15"/>
  <c r="AE4102" i="15"/>
  <c r="AC4307" i="15"/>
  <c r="AE4307" i="15"/>
  <c r="AC4204" i="15"/>
  <c r="AE4204" i="15"/>
  <c r="AC980" i="15"/>
  <c r="AE980" i="15"/>
  <c r="AC4288" i="15"/>
  <c r="AE4288" i="15"/>
  <c r="AC4292" i="15"/>
  <c r="AE4292" i="15"/>
  <c r="AC4346" i="15"/>
  <c r="AE4346" i="15"/>
  <c r="AC4354" i="15"/>
  <c r="AE4354" i="15"/>
  <c r="AC4426" i="15"/>
  <c r="AE4426" i="15"/>
  <c r="AC4405" i="15"/>
  <c r="AE4405" i="15"/>
  <c r="AC301" i="15"/>
  <c r="AE301" i="15"/>
  <c r="AC4459" i="15"/>
  <c r="AE4459" i="15"/>
  <c r="AC2619" i="15"/>
  <c r="AE2619" i="15"/>
  <c r="AC4471" i="15"/>
  <c r="AE4471" i="15"/>
  <c r="AC4581" i="15"/>
  <c r="AE4581" i="15"/>
  <c r="AC4785" i="15"/>
  <c r="AE4785" i="15"/>
  <c r="AC4784" i="15"/>
  <c r="AE4784" i="15"/>
  <c r="AC4886" i="15"/>
  <c r="AE4886" i="15"/>
  <c r="AC3791" i="15"/>
  <c r="AE3791" i="15"/>
  <c r="AC1342" i="15"/>
  <c r="AE1342" i="15"/>
  <c r="AC4925" i="15"/>
  <c r="AE4925" i="15"/>
  <c r="AC5036" i="15"/>
  <c r="AE5036" i="15"/>
  <c r="AC4944" i="15"/>
  <c r="AE4944" i="15"/>
  <c r="AC965" i="15"/>
  <c r="AE965" i="15"/>
  <c r="AC4971" i="15"/>
  <c r="AE4971" i="15"/>
  <c r="AC5001" i="15"/>
  <c r="AE5001" i="15"/>
  <c r="AC109" i="15"/>
  <c r="AE109" i="15"/>
  <c r="AC429" i="15"/>
  <c r="AE429" i="15"/>
  <c r="AC1118" i="15"/>
  <c r="AE1118" i="15"/>
  <c r="AC1754" i="15"/>
  <c r="AE1754" i="15"/>
  <c r="AC1130" i="15"/>
  <c r="AE1130" i="15"/>
  <c r="AC1123" i="15"/>
  <c r="AE1123" i="15"/>
  <c r="AC1122" i="15"/>
  <c r="AE1122" i="15"/>
  <c r="U35" i="1"/>
  <c r="W35" i="1"/>
  <c r="V12" i="1"/>
  <c r="W9" i="1" s="1"/>
  <c r="X217" i="15"/>
  <c r="X221" i="15"/>
  <c r="X1059" i="15"/>
  <c r="Y1059" i="15" s="1"/>
  <c r="Y1935" i="15"/>
  <c r="X1306" i="15"/>
  <c r="Y1306" i="15" s="1"/>
  <c r="X481" i="15"/>
  <c r="Y481" i="15" s="1"/>
  <c r="X485" i="15"/>
  <c r="Y485" i="15" s="1"/>
  <c r="X1721" i="15"/>
  <c r="X1230" i="15"/>
  <c r="Y1230" i="15" s="1"/>
  <c r="X844" i="15"/>
  <c r="Y844" i="15" s="1"/>
  <c r="W1026" i="15"/>
  <c r="X1835" i="15"/>
  <c r="X1930" i="15"/>
  <c r="X729" i="15"/>
  <c r="X1511" i="15"/>
  <c r="W80" i="15"/>
  <c r="W75" i="15"/>
  <c r="X1562" i="15"/>
  <c r="W1962" i="15"/>
  <c r="W1759" i="15"/>
  <c r="W2036" i="15"/>
  <c r="Y2036" i="15" s="1"/>
  <c r="W2147" i="15"/>
  <c r="X1572" i="15"/>
  <c r="W683" i="15"/>
  <c r="X1342" i="15"/>
  <c r="X1353" i="15"/>
  <c r="X4396" i="15"/>
  <c r="X823" i="15"/>
  <c r="W1768" i="15"/>
  <c r="X931" i="15"/>
  <c r="W4784" i="15"/>
  <c r="W1111" i="15"/>
  <c r="X31" i="15"/>
  <c r="Y31" i="15" s="1"/>
  <c r="Y291" i="15"/>
  <c r="W1353" i="15"/>
  <c r="X673" i="15"/>
  <c r="W553" i="15"/>
  <c r="X2228" i="15"/>
  <c r="X678" i="15"/>
  <c r="Y678" i="15" s="1"/>
  <c r="W1296" i="15"/>
  <c r="W1362" i="15"/>
  <c r="X1726" i="15"/>
  <c r="Y1726" i="15" s="1"/>
  <c r="X4450" i="15"/>
  <c r="Y4450" i="15" s="1"/>
  <c r="Y2064" i="15"/>
  <c r="W1312" i="15"/>
  <c r="Y1312" i="15" s="1"/>
  <c r="W197" i="15"/>
  <c r="W748" i="15"/>
  <c r="W1601" i="15"/>
  <c r="W1329" i="15"/>
  <c r="Y1329" i="15" s="1"/>
  <c r="W1547" i="15"/>
  <c r="Y505" i="15"/>
  <c r="S11" i="15"/>
  <c r="W7" i="15" s="1"/>
  <c r="T338" i="15"/>
  <c r="X267" i="15" s="1"/>
  <c r="Y267" i="15" s="1"/>
  <c r="X3875" i="15"/>
  <c r="X3890" i="15"/>
  <c r="T2574" i="15"/>
  <c r="X2573" i="15" s="1"/>
  <c r="T3708" i="15"/>
  <c r="X3706" i="15" s="1"/>
  <c r="W3870" i="15"/>
  <c r="W5036" i="15"/>
  <c r="Y5036" i="15" s="1"/>
  <c r="X2982" i="15"/>
  <c r="S5012" i="15"/>
  <c r="W5010" i="15" s="1"/>
  <c r="X5095" i="15"/>
  <c r="X4238" i="15"/>
  <c r="X3456" i="15"/>
  <c r="S3049" i="15"/>
  <c r="W3050" i="15" s="1"/>
  <c r="W5024" i="15"/>
  <c r="S3797" i="15"/>
  <c r="W3796" i="15" s="1"/>
  <c r="X4282" i="15"/>
  <c r="W4852" i="15"/>
  <c r="Y4852" i="15" s="1"/>
  <c r="X4838" i="15"/>
  <c r="X4374" i="15"/>
  <c r="X4095" i="15"/>
  <c r="W4657" i="15"/>
  <c r="T4579" i="15"/>
  <c r="X4578" i="15" s="1"/>
  <c r="S4680" i="15"/>
  <c r="W4677" i="15" s="1"/>
  <c r="S4867" i="15"/>
  <c r="W4864" i="15" s="1"/>
  <c r="S5067" i="15"/>
  <c r="W5064" i="15" s="1"/>
  <c r="Y5064" i="15" s="1"/>
  <c r="X4456" i="15"/>
  <c r="S3769" i="15"/>
  <c r="X3849" i="15"/>
  <c r="X3727" i="15"/>
  <c r="S4638" i="15"/>
  <c r="W4635" i="15" s="1"/>
  <c r="S3048" i="15"/>
  <c r="W3976" i="15"/>
  <c r="X4585" i="15"/>
  <c r="X4323" i="15"/>
  <c r="Y4323" i="15" s="1"/>
  <c r="W4252" i="15"/>
  <c r="X4277" i="15"/>
  <c r="X4184" i="15"/>
  <c r="W5123" i="15"/>
  <c r="W4401" i="15"/>
  <c r="W4630" i="15"/>
  <c r="W4206" i="15"/>
  <c r="T3319" i="15"/>
  <c r="X3318" i="15" s="1"/>
  <c r="S4825" i="15"/>
  <c r="W4823" i="15" s="1"/>
  <c r="Y3759" i="15"/>
  <c r="W4884" i="15"/>
  <c r="W4681" i="15"/>
  <c r="S3767" i="15"/>
  <c r="W3764" i="15" s="1"/>
  <c r="S3216" i="15"/>
  <c r="W3211" i="15" s="1"/>
  <c r="T2914" i="15"/>
  <c r="X1073" i="15" s="1"/>
  <c r="W4341" i="15"/>
  <c r="S3408" i="15"/>
  <c r="W3403" i="15" s="1"/>
  <c r="T4679" i="15"/>
  <c r="X4681" i="15" s="1"/>
  <c r="S4081" i="15"/>
  <c r="W4077" i="15" s="1"/>
  <c r="T2994" i="15"/>
  <c r="X2993" i="15" s="1"/>
  <c r="Y2993" i="15" s="1"/>
  <c r="S2665" i="15"/>
  <c r="W2662" i="15" s="1"/>
  <c r="S2427" i="15"/>
  <c r="W2423" i="15" s="1"/>
  <c r="T4000" i="15"/>
  <c r="X3998" i="15" s="1"/>
  <c r="S3681" i="15"/>
  <c r="W3678" i="15" s="1"/>
  <c r="Y3678" i="15" s="1"/>
  <c r="S2930" i="15"/>
  <c r="W2929" i="15" s="1"/>
  <c r="Y2929" i="15" s="1"/>
  <c r="W2813" i="15"/>
  <c r="S3860" i="15"/>
  <c r="W3856" i="15" s="1"/>
  <c r="S2656" i="15"/>
  <c r="W2657" i="15" s="1"/>
  <c r="T3624" i="15"/>
  <c r="X3629" i="15" s="1"/>
  <c r="S3281" i="15"/>
  <c r="W3277" i="15" s="1"/>
  <c r="T2658" i="15"/>
  <c r="X2657" i="15" s="1"/>
  <c r="S2585" i="15"/>
  <c r="W2582" i="15" s="1"/>
  <c r="T2710" i="15"/>
  <c r="X2708" i="15" s="1"/>
  <c r="Y2708" i="15" s="1"/>
  <c r="W4672" i="15"/>
  <c r="S3876" i="15"/>
  <c r="W3875" i="15" s="1"/>
  <c r="S2787" i="15"/>
  <c r="W2783" i="15" s="1"/>
  <c r="Y2783" i="15" s="1"/>
  <c r="T3593" i="15"/>
  <c r="X3592" i="15" s="1"/>
  <c r="T3362" i="15"/>
  <c r="X3361" i="15" s="1"/>
  <c r="Y3361" i="15" s="1"/>
  <c r="T3194" i="15"/>
  <c r="X3193" i="15" s="1"/>
  <c r="S2650" i="15"/>
  <c r="W2648" i="15" s="1"/>
  <c r="T4664" i="15"/>
  <c r="X4663" i="15" s="1"/>
  <c r="X206" i="15"/>
  <c r="X1094" i="15"/>
  <c r="Y1018" i="15"/>
  <c r="W1455" i="15"/>
  <c r="Y800" i="15"/>
  <c r="X889" i="15"/>
  <c r="Y889" i="15" s="1"/>
  <c r="Y1255" i="15"/>
  <c r="Y917" i="15"/>
  <c r="X1691" i="15"/>
  <c r="Y1822" i="15"/>
  <c r="X4206" i="15"/>
  <c r="S2985" i="15"/>
  <c r="W2986" i="15" s="1"/>
  <c r="W4667" i="15"/>
  <c r="T4678" i="15"/>
  <c r="X4672" i="15" s="1"/>
  <c r="W4612" i="15"/>
  <c r="S3570" i="15"/>
  <c r="W3570" i="15" s="1"/>
  <c r="Y3570" i="15" s="1"/>
  <c r="S2984" i="15"/>
  <c r="W4663" i="15"/>
  <c r="X4114" i="15"/>
  <c r="Y4114" i="15" s="1"/>
  <c r="Y3328" i="15"/>
  <c r="AF1346" i="15"/>
  <c r="X3945" i="15"/>
  <c r="X4126" i="15"/>
  <c r="Y4126" i="15" s="1"/>
  <c r="X4667" i="15"/>
  <c r="W4942" i="15"/>
  <c r="W4956" i="15"/>
  <c r="X4166" i="15"/>
  <c r="X4722" i="15"/>
  <c r="X4911" i="15"/>
  <c r="W4722" i="15"/>
  <c r="X5082" i="15"/>
  <c r="X4974" i="15"/>
  <c r="X1214" i="15"/>
  <c r="X306" i="15"/>
  <c r="Y306" i="15" s="1"/>
  <c r="X3864" i="15"/>
  <c r="X3514" i="15"/>
  <c r="X4145" i="15"/>
  <c r="X4657" i="15"/>
  <c r="X3612" i="15"/>
  <c r="X5003" i="15"/>
  <c r="Y5003" i="15" s="1"/>
  <c r="X4868" i="15"/>
  <c r="X4858" i="15"/>
  <c r="X1145" i="15"/>
  <c r="X4990" i="15"/>
  <c r="X4362" i="15"/>
  <c r="X4635" i="15"/>
  <c r="X4624" i="15"/>
  <c r="Y4624" i="15" s="1"/>
  <c r="X5019" i="15"/>
  <c r="X1432" i="15"/>
  <c r="W5048" i="15"/>
  <c r="Y5048" i="15" s="1"/>
  <c r="X3735" i="15"/>
  <c r="X3717" i="15"/>
  <c r="X3181" i="15"/>
  <c r="Y3181" i="15" s="1"/>
  <c r="X4630" i="15"/>
  <c r="X4732" i="15"/>
  <c r="Y4544" i="15"/>
  <c r="Y2549" i="15"/>
  <c r="X5118" i="15"/>
  <c r="Y5118" i="15" s="1"/>
  <c r="X1052" i="15"/>
  <c r="X4421" i="15"/>
  <c r="X3741" i="15"/>
  <c r="W5099" i="15"/>
  <c r="X2799" i="15"/>
  <c r="X5089" i="15"/>
  <c r="X4545" i="15"/>
  <c r="X4813" i="15"/>
  <c r="X3827" i="15"/>
  <c r="Y3827" i="15" s="1"/>
  <c r="X4983" i="15"/>
  <c r="X4538" i="15"/>
  <c r="X4753" i="15"/>
  <c r="X4884" i="15"/>
  <c r="X4060" i="15"/>
  <c r="X201" i="15"/>
  <c r="X3812" i="15"/>
  <c r="X4900" i="15"/>
  <c r="Y4900" i="15" s="1"/>
  <c r="X4969" i="15"/>
  <c r="X4942" i="15"/>
  <c r="X4747" i="15"/>
  <c r="X4996" i="15"/>
  <c r="X4769" i="15"/>
  <c r="X1170" i="15"/>
  <c r="X3399" i="15"/>
  <c r="X3532" i="15"/>
  <c r="X3976" i="15"/>
  <c r="X3502" i="15"/>
  <c r="X4618" i="15"/>
  <c r="Y4618" i="15" s="1"/>
  <c r="X5013" i="15"/>
  <c r="X80" i="15"/>
  <c r="X2847" i="15"/>
  <c r="X3355" i="15"/>
  <c r="X4686" i="15"/>
  <c r="X3694" i="15"/>
  <c r="X4956" i="15"/>
  <c r="X4923" i="15"/>
  <c r="X4525" i="15"/>
  <c r="X4864" i="15"/>
  <c r="X1382" i="15"/>
  <c r="X3910" i="15"/>
  <c r="X4916" i="15"/>
  <c r="Y4916" i="15" s="1"/>
  <c r="X4843" i="15"/>
  <c r="W3355" i="15"/>
  <c r="X3277" i="15"/>
  <c r="X3416" i="15"/>
  <c r="X3932" i="15"/>
  <c r="X3601" i="15"/>
  <c r="X4438" i="15"/>
  <c r="Y4438" i="15" s="1"/>
  <c r="W2847" i="15"/>
  <c r="X3791" i="15"/>
  <c r="X4070" i="15"/>
  <c r="Y4070" i="15" s="1"/>
  <c r="X5068" i="15"/>
  <c r="X3957" i="15"/>
  <c r="X4906" i="15"/>
  <c r="Y4906" i="15" s="1"/>
  <c r="X4003" i="15"/>
  <c r="Y4003" i="15" s="1"/>
  <c r="X4409" i="15"/>
  <c r="X3461" i="15"/>
  <c r="X4432" i="15"/>
  <c r="Y4432" i="15" s="1"/>
  <c r="X4109" i="15"/>
  <c r="Y4109" i="15" s="1"/>
  <c r="X4252" i="15"/>
  <c r="X4552" i="15"/>
  <c r="X3300" i="15"/>
  <c r="X4566" i="15"/>
  <c r="X4313" i="15"/>
  <c r="X4493" i="15"/>
  <c r="X3800" i="15"/>
  <c r="X3098" i="15"/>
  <c r="X2476" i="15"/>
  <c r="X3764" i="15"/>
  <c r="X3039" i="15"/>
  <c r="X4318" i="15"/>
  <c r="X3228" i="15"/>
  <c r="X4559" i="15"/>
  <c r="X3393" i="15"/>
  <c r="X4606" i="15"/>
  <c r="Y4606" i="15" s="1"/>
  <c r="X3496" i="15"/>
  <c r="W60" i="11" l="1"/>
  <c r="Y2744" i="15"/>
  <c r="Y4349" i="15"/>
  <c r="Y2120" i="15"/>
  <c r="W21" i="7"/>
  <c r="W13" i="8"/>
  <c r="U30" i="8"/>
  <c r="T68" i="11"/>
  <c r="V68" i="11" s="1"/>
  <c r="Y68" i="11"/>
  <c r="Z68" i="11" s="1"/>
  <c r="U56" i="7"/>
  <c r="U60" i="11"/>
  <c r="W30" i="8"/>
  <c r="W63" i="7"/>
  <c r="U2" i="8"/>
  <c r="U19" i="8"/>
  <c r="U33" i="7"/>
  <c r="U66" i="7"/>
  <c r="U2" i="7"/>
  <c r="U63" i="7"/>
  <c r="U25" i="8"/>
  <c r="W38" i="7"/>
  <c r="Y1924" i="15"/>
  <c r="Y456" i="15"/>
  <c r="Y2272" i="15"/>
  <c r="Y419" i="15"/>
  <c r="Y4029" i="15"/>
  <c r="Y2218" i="15"/>
  <c r="Y109" i="15"/>
  <c r="Y351" i="15"/>
  <c r="W33" i="7"/>
  <c r="T41" i="11"/>
  <c r="Y41" i="11"/>
  <c r="Z41" i="11" s="1"/>
  <c r="U38" i="8"/>
  <c r="W66" i="7"/>
  <c r="W2" i="7"/>
  <c r="U16" i="7"/>
  <c r="W25" i="8"/>
  <c r="U38" i="7"/>
  <c r="Y3445" i="15"/>
  <c r="T13" i="11"/>
  <c r="Y13" i="11"/>
  <c r="Z13" i="11" s="1"/>
  <c r="W43" i="7"/>
  <c r="W26" i="7"/>
  <c r="W16" i="7"/>
  <c r="U26" i="7"/>
  <c r="U33" i="8"/>
  <c r="U47" i="11"/>
  <c r="U21" i="11"/>
  <c r="AF1143" i="15"/>
  <c r="Y2942" i="15"/>
  <c r="U49" i="7"/>
  <c r="W9" i="7"/>
  <c r="W44" i="8"/>
  <c r="U49" i="8"/>
  <c r="Y2358" i="15"/>
  <c r="Y114" i="15"/>
  <c r="Y3522" i="15"/>
  <c r="W49" i="7"/>
  <c r="U9" i="7"/>
  <c r="U13" i="8"/>
  <c r="W56" i="7"/>
  <c r="X77" i="14"/>
  <c r="X18" i="14"/>
  <c r="X37" i="14"/>
  <c r="V15" i="14"/>
  <c r="V52" i="14"/>
  <c r="V108" i="14"/>
  <c r="V77" i="14"/>
  <c r="X104" i="14"/>
  <c r="X81" i="14"/>
  <c r="V18" i="14"/>
  <c r="V81" i="14"/>
  <c r="V58" i="14"/>
  <c r="X32" i="14"/>
  <c r="X99" i="14"/>
  <c r="X10" i="14"/>
  <c r="X15" i="14"/>
  <c r="V104" i="14"/>
  <c r="X43" i="14"/>
  <c r="X93" i="14"/>
  <c r="V72" i="14"/>
  <c r="V6" i="14"/>
  <c r="V43" i="14"/>
  <c r="X6" i="14"/>
  <c r="V27" i="14"/>
  <c r="X72" i="14"/>
  <c r="V99" i="14"/>
  <c r="X86" i="14"/>
  <c r="X108" i="14"/>
  <c r="X58" i="14"/>
  <c r="X21" i="14"/>
  <c r="V93" i="14"/>
  <c r="V64" i="14"/>
  <c r="V21" i="14"/>
  <c r="X64" i="14"/>
  <c r="V10" i="14"/>
  <c r="V37" i="14"/>
  <c r="V32" i="14"/>
  <c r="X114" i="14"/>
  <c r="V47" i="14"/>
  <c r="V114" i="14"/>
  <c r="X47" i="14"/>
  <c r="X2" i="14"/>
  <c r="X52" i="14"/>
  <c r="Y789" i="15"/>
  <c r="Y5123" i="15"/>
  <c r="AF288" i="15"/>
  <c r="AD2837" i="15"/>
  <c r="Y1432" i="15"/>
  <c r="Y4974" i="15"/>
  <c r="AD1659" i="15"/>
  <c r="Y1455" i="15"/>
  <c r="Y3084" i="15"/>
  <c r="Y1302" i="15"/>
  <c r="Y404" i="15"/>
  <c r="Y956" i="15"/>
  <c r="Y1473" i="15"/>
  <c r="Y1011" i="15"/>
  <c r="Y4578" i="15"/>
  <c r="Y3895" i="15"/>
  <c r="Y1707" i="15"/>
  <c r="Y1541" i="15"/>
  <c r="Y2195" i="15"/>
  <c r="Y2613" i="15"/>
  <c r="Y597" i="15"/>
  <c r="Y659" i="15"/>
  <c r="Y5099" i="15"/>
  <c r="Y4911" i="15"/>
  <c r="Y1768" i="15"/>
  <c r="Y1689" i="15"/>
  <c r="Y3952" i="15"/>
  <c r="Y4514" i="15"/>
  <c r="Y284" i="15"/>
  <c r="Y1918" i="15"/>
  <c r="Y1634" i="15"/>
  <c r="Y1716" i="15"/>
  <c r="Y1601" i="15"/>
  <c r="Y1683" i="15"/>
  <c r="Y388" i="15"/>
  <c r="Y2239" i="15"/>
  <c r="Y2153" i="15"/>
  <c r="Y1346" i="15"/>
  <c r="Y370" i="15"/>
  <c r="Y414" i="15"/>
  <c r="Y2104" i="15"/>
  <c r="Y1956" i="15"/>
  <c r="Y980" i="15"/>
  <c r="Y211" i="15"/>
  <c r="Y1276" i="15"/>
  <c r="Y1185" i="15"/>
  <c r="Y163" i="15"/>
  <c r="Y637" i="15"/>
  <c r="Y668" i="15"/>
  <c r="Y1087" i="15"/>
  <c r="Y1401" i="15"/>
  <c r="Y2419" i="15"/>
  <c r="Y1870" i="15"/>
  <c r="Y3918" i="15"/>
  <c r="Y1686" i="15"/>
  <c r="Y1042" i="15"/>
  <c r="Y1130" i="15"/>
  <c r="Y3261" i="15"/>
  <c r="Y2795" i="15"/>
  <c r="Y591" i="15"/>
  <c r="Y4259" i="15"/>
  <c r="Y347" i="15"/>
  <c r="Y1552" i="15"/>
  <c r="Y1889" i="15"/>
  <c r="Y4696" i="15"/>
  <c r="Y3193" i="15"/>
  <c r="Y931" i="15"/>
  <c r="Y201" i="15"/>
  <c r="X64" i="15"/>
  <c r="Y1426" i="15"/>
  <c r="Y168" i="15"/>
  <c r="Y1143" i="15"/>
  <c r="Y650" i="15"/>
  <c r="Y965" i="15"/>
  <c r="Y1833" i="15"/>
  <c r="Y2594" i="15"/>
  <c r="AD1627" i="15"/>
  <c r="AF3556" i="15"/>
  <c r="AF324" i="15"/>
  <c r="W2758" i="15"/>
  <c r="Y2758" i="15" s="1"/>
  <c r="AF3468" i="15"/>
  <c r="AF1683" i="15"/>
  <c r="AD1906" i="15"/>
  <c r="Y5095" i="15"/>
  <c r="Y1022" i="15"/>
  <c r="Y4380" i="15"/>
  <c r="Y2938" i="15"/>
  <c r="Y4313" i="15"/>
  <c r="Y1721" i="15"/>
  <c r="Y4702" i="15"/>
  <c r="Y1748" i="15"/>
  <c r="Y1369" i="15"/>
  <c r="Y273" i="15"/>
  <c r="Y1754" i="15"/>
  <c r="Y2925" i="15"/>
  <c r="Y1712" i="15"/>
  <c r="Y4172" i="15"/>
  <c r="Y238" i="15"/>
  <c r="X85" i="15"/>
  <c r="Y85" i="15" s="1"/>
  <c r="Y4277" i="15"/>
  <c r="AF139" i="15"/>
  <c r="Y4391" i="15"/>
  <c r="Y3254" i="15"/>
  <c r="Y708" i="15"/>
  <c r="Y40" i="15"/>
  <c r="Y4409" i="15"/>
  <c r="Y3502" i="15"/>
  <c r="Y3456" i="15"/>
  <c r="Y2573" i="15"/>
  <c r="Y1362" i="15"/>
  <c r="X89" i="15"/>
  <c r="Y89" i="15" s="1"/>
  <c r="AD587" i="15"/>
  <c r="Y3980" i="15"/>
  <c r="Y1804" i="15"/>
  <c r="Y4328" i="15"/>
  <c r="Y2083" i="15"/>
  <c r="Y3393" i="15"/>
  <c r="Y3791" i="15"/>
  <c r="Y4983" i="15"/>
  <c r="AF98" i="15"/>
  <c r="Y5045" i="15"/>
  <c r="Y4875" i="15"/>
  <c r="Y1941" i="15"/>
  <c r="Y3471" i="15"/>
  <c r="Y1906" i="15"/>
  <c r="Y3629" i="15"/>
  <c r="W2587" i="15"/>
  <c r="Y2587" i="15" s="1"/>
  <c r="W4083" i="15"/>
  <c r="Y4083" i="15" s="1"/>
  <c r="W2667" i="15"/>
  <c r="Y2667" i="15" s="1"/>
  <c r="W2428" i="15"/>
  <c r="Y2428" i="15" s="1"/>
  <c r="W3217" i="15"/>
  <c r="Y3217" i="15" s="1"/>
  <c r="X4581" i="15"/>
  <c r="X3321" i="15"/>
  <c r="Y3321" i="15" s="1"/>
  <c r="X3710" i="15"/>
  <c r="Y3710" i="15" s="1"/>
  <c r="W12" i="15"/>
  <c r="Y12" i="15" s="1"/>
  <c r="W2788" i="15"/>
  <c r="X3199" i="15"/>
  <c r="Y3199" i="15" s="1"/>
  <c r="W3768" i="15"/>
  <c r="Y3768" i="15" s="1"/>
  <c r="W3864" i="15"/>
  <c r="Y3864" i="15" s="1"/>
  <c r="X3596" i="15"/>
  <c r="Y3596" i="15" s="1"/>
  <c r="AD2758" i="15"/>
  <c r="X3368" i="15"/>
  <c r="Y3368" i="15" s="1"/>
  <c r="W3409" i="15"/>
  <c r="Y3409" i="15" s="1"/>
  <c r="Y3050" i="15"/>
  <c r="W5013" i="15"/>
  <c r="Y5013" i="15" s="1"/>
  <c r="W5068" i="15"/>
  <c r="X2713" i="15"/>
  <c r="Y2713" i="15" s="1"/>
  <c r="W4639" i="15"/>
  <c r="Y688" i="15"/>
  <c r="W4868" i="15"/>
  <c r="Y4868" i="15" s="1"/>
  <c r="Y3266" i="15"/>
  <c r="W2652" i="15"/>
  <c r="AF2582" i="15"/>
  <c r="AD2929" i="15"/>
  <c r="Y3468" i="15"/>
  <c r="W3861" i="15"/>
  <c r="Y2353" i="15"/>
  <c r="Y576" i="15"/>
  <c r="AD4250" i="15"/>
  <c r="W3573" i="15"/>
  <c r="Y3573" i="15" s="1"/>
  <c r="Y4415" i="15"/>
  <c r="Y5126" i="15"/>
  <c r="W3682" i="15"/>
  <c r="Y3682" i="15" s="1"/>
  <c r="X2577" i="15"/>
  <c r="W3282" i="15"/>
  <c r="Y3282" i="15" s="1"/>
  <c r="Y3772" i="15"/>
  <c r="W2931" i="15"/>
  <c r="Y2931" i="15" s="1"/>
  <c r="W4827" i="15"/>
  <c r="Y4827" i="15" s="1"/>
  <c r="X2662" i="15"/>
  <c r="Y2662" i="15" s="1"/>
  <c r="W3234" i="15"/>
  <c r="Y3234" i="15" s="1"/>
  <c r="Y139" i="15"/>
  <c r="W3800" i="15"/>
  <c r="X3585" i="15"/>
  <c r="Y3585" i="15" s="1"/>
  <c r="X3067" i="15"/>
  <c r="Y3067" i="15" s="1"/>
  <c r="Y3904" i="15"/>
  <c r="AD284" i="15"/>
  <c r="AD92" i="15"/>
  <c r="AF3098" i="15"/>
  <c r="X75" i="15"/>
  <c r="Y75" i="15" s="1"/>
  <c r="X3305" i="15"/>
  <c r="Y3305" i="15" s="1"/>
  <c r="X3992" i="15"/>
  <c r="Y3992" i="15" s="1"/>
  <c r="Y5105" i="15"/>
  <c r="X3313" i="15"/>
  <c r="Y3313" i="15" s="1"/>
  <c r="X2567" i="15"/>
  <c r="Y2567" i="15" s="1"/>
  <c r="X3699" i="15"/>
  <c r="Y3699" i="15" s="1"/>
  <c r="AF5107" i="15"/>
  <c r="X2907" i="15"/>
  <c r="Y2907" i="15" s="1"/>
  <c r="X3188" i="15"/>
  <c r="X2702" i="15"/>
  <c r="Y2702" i="15" s="1"/>
  <c r="X2652" i="15"/>
  <c r="Y227" i="15"/>
  <c r="Y4630" i="15"/>
  <c r="Y3564" i="15"/>
  <c r="Y3377" i="15"/>
  <c r="Y1225" i="15"/>
  <c r="Y2505" i="15"/>
  <c r="AF542" i="15"/>
  <c r="AF3471" i="15"/>
  <c r="Y2853" i="15"/>
  <c r="Y2827" i="15"/>
  <c r="Y2261" i="15"/>
  <c r="Y2451" i="15"/>
  <c r="Y4238" i="15"/>
  <c r="Y2832" i="15"/>
  <c r="Y763" i="15"/>
  <c r="Y2016" i="15"/>
  <c r="Y618" i="15"/>
  <c r="Y1947" i="15"/>
  <c r="Y3717" i="15"/>
  <c r="Y2737" i="15"/>
  <c r="Y4589" i="15"/>
  <c r="Y4894" i="15"/>
  <c r="Y4594" i="15"/>
  <c r="Y1219" i="15"/>
  <c r="Y1615" i="15"/>
  <c r="Y2629" i="15"/>
  <c r="Y4525" i="15"/>
  <c r="Y1547" i="15"/>
  <c r="Y5075" i="15"/>
  <c r="Y3144" i="15"/>
  <c r="Y4816" i="15"/>
  <c r="Y1731" i="15"/>
  <c r="AD673" i="15"/>
  <c r="AD734" i="15"/>
  <c r="Y3079" i="15"/>
  <c r="Y2809" i="15"/>
  <c r="Y1913" i="15"/>
  <c r="AD1292" i="15"/>
  <c r="AD542" i="15"/>
  <c r="Y2347" i="15"/>
  <c r="Y101" i="15"/>
  <c r="Y2402" i="15"/>
  <c r="Y3668" i="15"/>
  <c r="Y1842" i="15"/>
  <c r="Y3461" i="15"/>
  <c r="Y1342" i="15"/>
  <c r="Y3124" i="15"/>
  <c r="Y3449" i="15"/>
  <c r="Y2499" i="15"/>
  <c r="Y3228" i="15"/>
  <c r="Y4538" i="15"/>
  <c r="Y1930" i="15"/>
  <c r="AF2925" i="15"/>
  <c r="AF2832" i="15"/>
  <c r="AF1552" i="15"/>
  <c r="AF558" i="15"/>
  <c r="Y4737" i="15"/>
  <c r="Y840" i="15"/>
  <c r="Y1490" i="15"/>
  <c r="Y1382" i="15"/>
  <c r="Y1835" i="15"/>
  <c r="AD5107" i="15"/>
  <c r="AF3612" i="15"/>
  <c r="Y3636" i="15"/>
  <c r="Y3476" i="15"/>
  <c r="Y1691" i="15"/>
  <c r="Y532" i="15"/>
  <c r="Y1366" i="15"/>
  <c r="AD2319" i="15"/>
  <c r="AD5105" i="15"/>
  <c r="AF409" i="15"/>
  <c r="AF3922" i="15"/>
  <c r="AF526" i="15"/>
  <c r="AF105" i="15"/>
  <c r="AF1947" i="15"/>
  <c r="Y4759" i="15"/>
  <c r="AF404" i="15"/>
  <c r="AF481" i="15"/>
  <c r="Y4270" i="15"/>
  <c r="Y2023" i="15"/>
  <c r="Y1154" i="15"/>
  <c r="Y3098" i="15"/>
  <c r="Y4166" i="15"/>
  <c r="Y1090" i="15"/>
  <c r="Y1178" i="15"/>
  <c r="Y231" i="15"/>
  <c r="Y1191" i="15"/>
  <c r="Y2761" i="15"/>
  <c r="Y4779" i="15"/>
  <c r="Y4848" i="15"/>
  <c r="Y174" i="15"/>
  <c r="AD1143" i="15"/>
  <c r="Y3964" i="15"/>
  <c r="Y3168" i="15"/>
  <c r="Y4707" i="15"/>
  <c r="Y3341" i="15"/>
  <c r="Y1645" i="15"/>
  <c r="AD5116" i="15"/>
  <c r="Y4980" i="15"/>
  <c r="Y602" i="15"/>
  <c r="Y1621" i="15"/>
  <c r="Y1240" i="15"/>
  <c r="AF587" i="15"/>
  <c r="AD468" i="15"/>
  <c r="AD538" i="15"/>
  <c r="AD1090" i="15"/>
  <c r="Y3206" i="15"/>
  <c r="Y4444" i="15"/>
  <c r="Y695" i="15"/>
  <c r="Y2948" i="15"/>
  <c r="Y2544" i="15"/>
  <c r="Y332" i="15"/>
  <c r="Y80" i="15"/>
  <c r="Y3539" i="15"/>
  <c r="Y712" i="15"/>
  <c r="Y1099" i="15"/>
  <c r="Y2756" i="15"/>
  <c r="Y1969" i="15"/>
  <c r="Y3812" i="15"/>
  <c r="Y1286" i="15"/>
  <c r="Y1605" i="15"/>
  <c r="Y344" i="15"/>
  <c r="Y1485" i="15"/>
  <c r="Y180" i="15"/>
  <c r="Y1520" i="15"/>
  <c r="Y1374" i="15"/>
  <c r="Y655" i="15"/>
  <c r="Y2057" i="15"/>
  <c r="Y1458" i="15"/>
  <c r="Y718" i="15"/>
  <c r="Y4009" i="15"/>
  <c r="Y1679" i="15"/>
  <c r="Y185" i="15"/>
  <c r="Y1450" i="15"/>
  <c r="Y758" i="15"/>
  <c r="Y960" i="15"/>
  <c r="AF2758" i="15"/>
  <c r="AF4848" i="15"/>
  <c r="AF1659" i="15"/>
  <c r="AD1011" i="15"/>
  <c r="AF1679" i="15"/>
  <c r="AF1691" i="15"/>
  <c r="AD3148" i="15"/>
  <c r="Y395" i="15"/>
  <c r="Y936" i="15"/>
  <c r="Y2190" i="15"/>
  <c r="Y975" i="15"/>
  <c r="Y1243" i="15"/>
  <c r="Y3399" i="15"/>
  <c r="Y4362" i="15"/>
  <c r="AD1535" i="15"/>
  <c r="Y3820" i="15"/>
  <c r="Y255" i="15"/>
  <c r="Y4252" i="15"/>
  <c r="Y4421" i="15"/>
  <c r="Y4374" i="15"/>
  <c r="Y1111" i="15"/>
  <c r="AD3539" i="15"/>
  <c r="AD2942" i="15"/>
  <c r="AD5045" i="15"/>
  <c r="AD503" i="15"/>
  <c r="Y2731" i="15"/>
  <c r="Y3148" i="15"/>
  <c r="Y4218" i="15"/>
  <c r="Y2141" i="15"/>
  <c r="Y4962" i="15"/>
  <c r="AF4813" i="15"/>
  <c r="AF3987" i="15"/>
  <c r="AF2837" i="15"/>
  <c r="AF4083" i="15"/>
  <c r="Y4951" i="15"/>
  <c r="Y3016" i="15"/>
  <c r="Y807" i="15"/>
  <c r="Y1920" i="15"/>
  <c r="Y2099" i="15"/>
  <c r="Y4483" i="15"/>
  <c r="Y2331" i="15"/>
  <c r="Y1292" i="15"/>
  <c r="Y4956" i="15"/>
  <c r="Y2648" i="15"/>
  <c r="AD85" i="15"/>
  <c r="Y4711" i="15"/>
  <c r="Y1609" i="15"/>
  <c r="Y1047" i="15"/>
  <c r="Y1975" i="15"/>
  <c r="Y3748" i="15"/>
  <c r="Y1630" i="15"/>
  <c r="Y1581" i="15"/>
  <c r="Y1863" i="15"/>
  <c r="Y1535" i="15"/>
  <c r="W2982" i="15"/>
  <c r="Y2982" i="15" s="1"/>
  <c r="Y558" i="15"/>
  <c r="Y645" i="15"/>
  <c r="Y1816" i="15"/>
  <c r="Y2335" i="15"/>
  <c r="Y836" i="15"/>
  <c r="Y1857" i="15"/>
  <c r="Y1395" i="15"/>
  <c r="Y308" i="15"/>
  <c r="Y582" i="15"/>
  <c r="Y1207" i="15"/>
  <c r="Y4652" i="15"/>
  <c r="Y1697" i="15"/>
  <c r="Y563" i="15"/>
  <c r="Y2211" i="15"/>
  <c r="Y885" i="15"/>
  <c r="AF4962" i="15"/>
  <c r="Y1555" i="15"/>
  <c r="Y409" i="15"/>
  <c r="AF804" i="15"/>
  <c r="Y4250" i="15"/>
  <c r="Y4145" i="15"/>
  <c r="Y2147" i="15"/>
  <c r="Y3349" i="15"/>
  <c r="Y3381" i="15"/>
  <c r="Y968" i="15"/>
  <c r="Y3527" i="15"/>
  <c r="Y4138" i="15"/>
  <c r="Y999" i="15"/>
  <c r="Y3222" i="15"/>
  <c r="Y4369" i="15"/>
  <c r="Y3514" i="15"/>
  <c r="Y2582" i="15"/>
  <c r="Y4823" i="15"/>
  <c r="AF980" i="15"/>
  <c r="AF5062" i="15"/>
  <c r="AD101" i="15"/>
  <c r="AD180" i="15"/>
  <c r="Y612" i="15"/>
  <c r="Y1759" i="15"/>
  <c r="AD429" i="15"/>
  <c r="AD1426" i="15"/>
  <c r="AD1444" i="15"/>
  <c r="Y2804" i="15"/>
  <c r="Y3927" i="15"/>
  <c r="Y2290" i="15"/>
  <c r="Y2029" i="15"/>
  <c r="Y2179" i="15"/>
  <c r="Y1141" i="15"/>
  <c r="Y2476" i="15"/>
  <c r="Y4858" i="15"/>
  <c r="Y1073" i="15"/>
  <c r="AF3409" i="15"/>
  <c r="AF4380" i="15"/>
  <c r="AF2173" i="15"/>
  <c r="AF1881" i="15"/>
  <c r="Y1694" i="15"/>
  <c r="Y3131" i="15"/>
  <c r="Y98" i="15"/>
  <c r="Y2414" i="15"/>
  <c r="AD4951" i="15"/>
  <c r="AD1506" i="15"/>
  <c r="Y5030" i="15"/>
  <c r="Y2093" i="15"/>
  <c r="Y278" i="15"/>
  <c r="Y1317" i="15"/>
  <c r="Y4686" i="15"/>
  <c r="Y5019" i="15"/>
  <c r="Y3706" i="15"/>
  <c r="Y4645" i="15"/>
  <c r="Y2124" i="15"/>
  <c r="Y1082" i="15"/>
  <c r="Y1014" i="15"/>
  <c r="Y142" i="15"/>
  <c r="Y4566" i="15"/>
  <c r="Y3387" i="15"/>
  <c r="Y3550" i="15"/>
  <c r="Y3018" i="15"/>
  <c r="AD4962" i="15"/>
  <c r="AF217" i="15"/>
  <c r="AF4759" i="15"/>
  <c r="AF3772" i="15"/>
  <c r="AF2256" i="15"/>
  <c r="AF4572" i="15"/>
  <c r="Y4095" i="15"/>
  <c r="AD2882" i="15"/>
  <c r="AD245" i="15"/>
  <c r="Y1462" i="15"/>
  <c r="Y1901" i="15"/>
  <c r="Y892" i="15"/>
  <c r="Y3022" i="15"/>
  <c r="Y50" i="15"/>
  <c r="Y508" i="15"/>
  <c r="Y1201" i="15"/>
  <c r="Y871" i="15"/>
  <c r="Y503" i="15"/>
  <c r="Y4067" i="15"/>
  <c r="AF663" i="15"/>
  <c r="AD659" i="15"/>
  <c r="AF889" i="15"/>
  <c r="AF1011" i="15"/>
  <c r="Y245" i="15"/>
  <c r="Y587" i="15"/>
  <c r="Y754" i="15"/>
  <c r="Y1002" i="15"/>
  <c r="Y1429" i="15"/>
  <c r="Y206" i="15"/>
  <c r="AF3976" i="15"/>
  <c r="AF582" i="15"/>
  <c r="AD1141" i="15"/>
  <c r="AF1535" i="15"/>
  <c r="Y3884" i="15"/>
  <c r="Y4796" i="15"/>
  <c r="Y3026" i="15"/>
  <c r="Y542" i="15"/>
  <c r="Y3842" i="15"/>
  <c r="Y2313" i="15"/>
  <c r="Y463" i="15"/>
  <c r="Y2725" i="15"/>
  <c r="Y3890" i="15"/>
  <c r="Y2228" i="15"/>
  <c r="AD1915" i="15"/>
  <c r="AD1981" i="15"/>
  <c r="AD5062" i="15"/>
  <c r="AD3456" i="15"/>
  <c r="AD5048" i="15"/>
  <c r="Y1526" i="15"/>
  <c r="Y2200" i="15"/>
  <c r="Y492" i="15"/>
  <c r="Y818" i="15"/>
  <c r="Y1881" i="15"/>
  <c r="Y4843" i="15"/>
  <c r="Y1145" i="15"/>
  <c r="AF3368" i="15"/>
  <c r="AF758" i="15"/>
  <c r="AF1941" i="15"/>
  <c r="AF1842" i="15"/>
  <c r="AD1452" i="15"/>
  <c r="AD1191" i="15"/>
  <c r="AF3918" i="15"/>
  <c r="Y5051" i="15"/>
  <c r="AF134" i="15"/>
  <c r="AF362" i="15"/>
  <c r="AF508" i="15"/>
  <c r="AF1721" i="15"/>
  <c r="AD1920" i="15"/>
  <c r="AD1230" i="15"/>
  <c r="AD434" i="15"/>
  <c r="AD612" i="15"/>
  <c r="AF3706" i="15"/>
  <c r="Y4198" i="15"/>
  <c r="Y1196" i="15"/>
  <c r="Y1908" i="15"/>
  <c r="Y4545" i="15"/>
  <c r="Y5010" i="15"/>
  <c r="Y673" i="15"/>
  <c r="AD1881" i="15"/>
  <c r="Y3137" i="15"/>
  <c r="Y1636" i="15"/>
  <c r="Y5089" i="15"/>
  <c r="Y3849" i="15"/>
  <c r="Y2284" i="15"/>
  <c r="Y1358" i="15"/>
  <c r="Y1655" i="15"/>
  <c r="Y848" i="15"/>
  <c r="Y1794" i="15"/>
  <c r="Y2166" i="15"/>
  <c r="Y1873" i="15"/>
  <c r="Y3856" i="15"/>
  <c r="Y4396" i="15"/>
  <c r="Y2859" i="15"/>
  <c r="Y4532" i="15"/>
  <c r="AD668" i="15"/>
  <c r="AD770" i="15"/>
  <c r="AD840" i="15"/>
  <c r="Y3861" i="15"/>
  <c r="Y1005" i="15"/>
  <c r="Y2070" i="15"/>
  <c r="Y423" i="15"/>
  <c r="Y2392" i="15"/>
  <c r="Y1038" i="15"/>
  <c r="Y429" i="15"/>
  <c r="Y1578" i="15"/>
  <c r="Y4747" i="15"/>
  <c r="Y4732" i="15"/>
  <c r="Y5082" i="15"/>
  <c r="Y2974" i="15"/>
  <c r="Y1408" i="15"/>
  <c r="Y996" i="15"/>
  <c r="Y3240" i="15"/>
  <c r="Y4581" i="15"/>
  <c r="Y640" i="15"/>
  <c r="Y1468" i="15"/>
  <c r="Y1421" i="15"/>
  <c r="Y1249" i="15"/>
  <c r="Y381" i="15"/>
  <c r="Y1537" i="15"/>
  <c r="Y197" i="15"/>
  <c r="Y513" i="15"/>
  <c r="Y2557" i="15"/>
  <c r="Y2387" i="15"/>
  <c r="Y2" i="15"/>
  <c r="Y829" i="15"/>
  <c r="Y4559" i="15"/>
  <c r="Y1962" i="15"/>
  <c r="Y217" i="15"/>
  <c r="AD800" i="15"/>
  <c r="AD1014" i="15"/>
  <c r="AD1956" i="15"/>
  <c r="AD1913" i="15"/>
  <c r="Y2837" i="15"/>
  <c r="Y4191" i="15"/>
  <c r="Y134" i="15"/>
  <c r="Y1034" i="15"/>
  <c r="Y324" i="15"/>
  <c r="Y1234" i="15"/>
  <c r="Y4923" i="15"/>
  <c r="Y1170" i="15"/>
  <c r="Y4990" i="15"/>
  <c r="Y1572" i="15"/>
  <c r="Y3482" i="15"/>
  <c r="Y1506" i="15"/>
  <c r="Y4318" i="15"/>
  <c r="Y1052" i="15"/>
  <c r="Y748" i="15"/>
  <c r="Y823" i="15"/>
  <c r="Y3656" i="15"/>
  <c r="AF776" i="15"/>
  <c r="AF807" i="15"/>
  <c r="AD748" i="15"/>
  <c r="AD818" i="15"/>
  <c r="AD960" i="15"/>
  <c r="Y449" i="15"/>
  <c r="Y3496" i="15"/>
  <c r="Y3039" i="15"/>
  <c r="Y3694" i="15"/>
  <c r="Y3403" i="15"/>
  <c r="AF3148" i="15"/>
  <c r="Y2839" i="15"/>
  <c r="Y3722" i="15"/>
  <c r="AD695" i="15"/>
  <c r="AD795" i="15"/>
  <c r="AD867" i="15"/>
  <c r="Y3174" i="15"/>
  <c r="Y1136" i="15"/>
  <c r="Y3295" i="15"/>
  <c r="Y3329" i="15"/>
  <c r="Y1386" i="15"/>
  <c r="Y1567" i="15"/>
  <c r="Y4178" i="15"/>
  <c r="Y4552" i="15"/>
  <c r="AF1906" i="15"/>
  <c r="AD55" i="15"/>
  <c r="AD3377" i="15"/>
  <c r="AD1362" i="15"/>
  <c r="AD59" i="15"/>
  <c r="Y3753" i="15"/>
  <c r="Y1516" i="15"/>
  <c r="Y1106" i="15"/>
  <c r="Y1737" i="15"/>
  <c r="Y4742" i="15"/>
  <c r="Y4996" i="15"/>
  <c r="Y4612" i="15"/>
  <c r="Y2423" i="15"/>
  <c r="AF4796" i="15"/>
  <c r="AF4775" i="15"/>
  <c r="AF2778" i="15"/>
  <c r="AF5048" i="15"/>
  <c r="AD3992" i="15"/>
  <c r="AD3490" i="15"/>
  <c r="AD4759" i="15"/>
  <c r="AD1159" i="15"/>
  <c r="AD4572" i="15"/>
  <c r="AF174" i="15"/>
  <c r="Y4728" i="15"/>
  <c r="Y988" i="15"/>
  <c r="Y5107" i="15"/>
  <c r="Y4386" i="15"/>
  <c r="Y3922" i="15"/>
  <c r="Y1777" i="15"/>
  <c r="Y3244" i="15"/>
  <c r="Y2256" i="15"/>
  <c r="Y4212" i="15"/>
  <c r="Y2250" i="15"/>
  <c r="Y4572" i="15"/>
  <c r="Y1627" i="15"/>
  <c r="Y4879" i="15"/>
  <c r="Y1851" i="15"/>
  <c r="Y26" i="15"/>
  <c r="Y3249" i="15"/>
  <c r="Y4159" i="15"/>
  <c r="Y1599" i="15"/>
  <c r="Y2799" i="15"/>
  <c r="Y3612" i="15"/>
  <c r="AD980" i="15"/>
  <c r="AD2938" i="15"/>
  <c r="AD1578" i="15"/>
  <c r="AD3570" i="15"/>
  <c r="AD1018" i="15"/>
  <c r="AF1645" i="15"/>
  <c r="AD640" i="15"/>
  <c r="Y526" i="15"/>
  <c r="Y545" i="15"/>
  <c r="Y1265" i="15"/>
  <c r="Y362" i="15"/>
  <c r="Y607" i="15"/>
  <c r="Y2680" i="15"/>
  <c r="Y1511" i="15"/>
  <c r="Y4969" i="15"/>
  <c r="Y3741" i="15"/>
  <c r="Y4635" i="15"/>
  <c r="Y4657" i="15"/>
  <c r="Y1094" i="15"/>
  <c r="Y3211" i="15"/>
  <c r="Y553" i="15"/>
  <c r="AD3800" i="15"/>
  <c r="AD1908" i="15"/>
  <c r="AD3629" i="15"/>
  <c r="AD1593" i="15"/>
  <c r="AD2" i="15"/>
  <c r="AD956" i="15"/>
  <c r="AD45" i="15"/>
  <c r="AD1059" i="15"/>
  <c r="AD744" i="15"/>
  <c r="AD2756" i="15"/>
  <c r="AD782" i="15"/>
  <c r="AD1788" i="15"/>
  <c r="AD1317" i="15"/>
  <c r="AF338" i="15"/>
  <c r="AF374" i="15"/>
  <c r="AF591" i="15"/>
  <c r="Y4469" i="15"/>
  <c r="Y2719" i="15"/>
  <c r="Y3808" i="15"/>
  <c r="Y129" i="15"/>
  <c r="Y1067" i="15"/>
  <c r="Y795" i="15"/>
  <c r="Y2788" i="15"/>
  <c r="Y496" i="15"/>
  <c r="AF2795" i="15"/>
  <c r="AF4415" i="15"/>
  <c r="AF1814" i="15"/>
  <c r="Y3945" i="15"/>
  <c r="Y2813" i="15"/>
  <c r="Y4077" i="15"/>
  <c r="Y4456" i="15"/>
  <c r="Y4838" i="15"/>
  <c r="AD1366" i="15"/>
  <c r="Y4601" i="15"/>
  <c r="Y2695" i="15"/>
  <c r="Y4519" i="15"/>
  <c r="Y3108" i="15"/>
  <c r="Y249" i="15"/>
  <c r="Y4289" i="15"/>
  <c r="Y1783" i="15"/>
  <c r="Y2205" i="15"/>
  <c r="Y2301" i="15"/>
  <c r="Y949" i="15"/>
  <c r="AF4432" i="15"/>
  <c r="Y3601" i="15"/>
  <c r="Y3910" i="15"/>
  <c r="Y3735" i="15"/>
  <c r="Y4103" i="15"/>
  <c r="Y2518" i="15"/>
  <c r="Y3607" i="15"/>
  <c r="Y3782" i="15"/>
  <c r="Y4464" i="15"/>
  <c r="Y1593" i="15"/>
  <c r="Y2445" i="15"/>
  <c r="Y156" i="15"/>
  <c r="Y3932" i="15"/>
  <c r="Y3532" i="15"/>
  <c r="Y4060" i="15"/>
  <c r="Y4401" i="15"/>
  <c r="Y2601" i="15"/>
  <c r="Y4334" i="15"/>
  <c r="Y4792" i="15"/>
  <c r="Y2894" i="15"/>
  <c r="Y4224" i="15"/>
  <c r="Y4931" i="15"/>
  <c r="Y1323" i="15"/>
  <c r="Y896" i="15"/>
  <c r="Y2439" i="15"/>
  <c r="Y5056" i="15"/>
  <c r="Y2778" i="15"/>
  <c r="Y2961" i="15"/>
  <c r="Y1809" i="15"/>
  <c r="Y992" i="15"/>
  <c r="Y663" i="15"/>
  <c r="Y1885" i="15"/>
  <c r="Y3800" i="15"/>
  <c r="Y3957" i="15"/>
  <c r="Y3416" i="15"/>
  <c r="Y1214" i="15"/>
  <c r="Y4206" i="15"/>
  <c r="Y3796" i="15"/>
  <c r="Y729" i="15"/>
  <c r="Y1026" i="15"/>
  <c r="Y4357" i="15"/>
  <c r="Y4800" i="15"/>
  <c r="Y858" i="15"/>
  <c r="Y3091" i="15"/>
  <c r="Y1150" i="15"/>
  <c r="Y2277" i="15"/>
  <c r="Y2184" i="15"/>
  <c r="Y2159" i="15"/>
  <c r="Y2495" i="15"/>
  <c r="Y1666" i="15"/>
  <c r="Y326" i="15"/>
  <c r="Y520" i="15"/>
  <c r="Y921" i="15"/>
  <c r="Y5068" i="15"/>
  <c r="Y4753" i="15"/>
  <c r="Y5024" i="15"/>
  <c r="Y7" i="15"/>
  <c r="AF917" i="15"/>
  <c r="AF1022" i="15"/>
  <c r="Y3103" i="15"/>
  <c r="Y912" i="15"/>
  <c r="Y2173" i="15"/>
  <c r="Y1159" i="15"/>
  <c r="Y2685" i="15"/>
  <c r="Y2110" i="15"/>
  <c r="Y1440" i="15"/>
  <c r="AD4980" i="15"/>
  <c r="AF89" i="15"/>
  <c r="AF1382" i="15"/>
  <c r="AF1908" i="15"/>
  <c r="Y907" i="15"/>
  <c r="AD2428" i="15"/>
  <c r="Y4663" i="15"/>
  <c r="Y867" i="15"/>
  <c r="Y3439" i="15"/>
  <c r="Y744" i="15"/>
  <c r="Y3277" i="15"/>
  <c r="AD395" i="15"/>
  <c r="Y4667" i="15"/>
  <c r="Y2675" i="15"/>
  <c r="Y2954" i="15"/>
  <c r="Y3688" i="15"/>
  <c r="Y1986" i="15"/>
  <c r="Y2002" i="15"/>
  <c r="AD754" i="15"/>
  <c r="AF700" i="15"/>
  <c r="AF876" i="15"/>
  <c r="AF992" i="15"/>
  <c r="AF960" i="15"/>
  <c r="AF996" i="15"/>
  <c r="AF4784" i="15"/>
  <c r="AF4307" i="15"/>
  <c r="AF4486" i="15"/>
  <c r="AF1833" i="15"/>
  <c r="AF3144" i="15"/>
  <c r="AF3820" i="15"/>
  <c r="AF1863" i="15"/>
  <c r="AF4974" i="15"/>
  <c r="AF3277" i="15"/>
  <c r="AF2920" i="15"/>
  <c r="AF3760" i="15"/>
  <c r="AD2613" i="15"/>
  <c r="AD1586" i="15"/>
  <c r="AD3890" i="15"/>
  <c r="AD1281" i="15"/>
  <c r="AD1455" i="15"/>
  <c r="AD3318" i="15"/>
  <c r="AF2982" i="15"/>
  <c r="AF3349" i="15"/>
  <c r="AF3952" i="15"/>
  <c r="AD4067" i="15"/>
  <c r="AD419" i="15"/>
  <c r="AD3641" i="15"/>
  <c r="AF1697" i="15"/>
  <c r="AF2387" i="15"/>
  <c r="AF2557" i="15"/>
  <c r="AF332" i="15"/>
  <c r="AD637" i="15"/>
  <c r="AF975" i="15"/>
  <c r="AD650" i="15"/>
  <c r="AD5095" i="15"/>
  <c r="AD2234" i="15"/>
  <c r="AD201" i="15"/>
  <c r="AD197" i="15"/>
  <c r="AD492" i="15"/>
  <c r="AD2307" i="15"/>
  <c r="AD3808" i="15"/>
  <c r="AD2223" i="15"/>
  <c r="AF2624" i="15"/>
  <c r="AF926" i="15"/>
  <c r="AF4357" i="15"/>
  <c r="AF3558" i="15"/>
  <c r="AF1366" i="15"/>
  <c r="AF4172" i="15"/>
  <c r="AF1950" i="15"/>
  <c r="AF4816" i="15"/>
  <c r="AD1178" i="15"/>
  <c r="AD5118" i="15"/>
  <c r="AF3550" i="15"/>
  <c r="AF1794" i="15"/>
  <c r="AD862" i="15"/>
  <c r="AD678" i="15"/>
  <c r="AD2594" i="15"/>
  <c r="AD3156" i="15"/>
  <c r="AD1432" i="15"/>
  <c r="AD1833" i="15"/>
  <c r="AD1201" i="15"/>
  <c r="AD1842" i="15"/>
  <c r="AD1754" i="15"/>
  <c r="AD1377" i="15"/>
  <c r="AD1302" i="15"/>
  <c r="AF3539" i="15"/>
  <c r="AF4843" i="15"/>
  <c r="AF3300" i="15"/>
  <c r="AF4980" i="15"/>
  <c r="AF1386" i="15"/>
  <c r="AF505" i="15"/>
  <c r="AF3164" i="15"/>
  <c r="AF1358" i="15"/>
  <c r="AF1170" i="15"/>
  <c r="AF2853" i="15"/>
  <c r="AF2408" i="15"/>
  <c r="AF3668" i="15"/>
  <c r="AF3266" i="15"/>
  <c r="AF2690" i="15"/>
  <c r="AF2428" i="15"/>
  <c r="AF3016" i="15"/>
  <c r="AD2053" i="15"/>
  <c r="AD423" i="15"/>
  <c r="AF1913" i="15"/>
  <c r="AD607" i="15"/>
  <c r="AD1478" i="15"/>
  <c r="AD3427" i="15"/>
  <c r="AD1742" i="15"/>
  <c r="AD1737" i="15"/>
  <c r="AD1485" i="15"/>
  <c r="AD3048" i="15"/>
  <c r="AD5010" i="15"/>
  <c r="AD4259" i="15"/>
  <c r="AF1537" i="15"/>
  <c r="AF85" i="15"/>
  <c r="AF355" i="15"/>
  <c r="AF429" i="15"/>
  <c r="AD3313" i="15"/>
  <c r="AD1225" i="15"/>
  <c r="AD1634" i="15"/>
  <c r="AD4677" i="15"/>
  <c r="AD3558" i="15"/>
  <c r="AD3476" i="15"/>
  <c r="AD2250" i="15"/>
  <c r="AD2495" i="15"/>
  <c r="AD3416" i="15"/>
  <c r="AD2680" i="15"/>
  <c r="AD1716" i="15"/>
  <c r="AD1435" i="15"/>
  <c r="AD1419" i="15"/>
  <c r="AD374" i="15"/>
  <c r="AF245" i="15"/>
  <c r="AF395" i="15"/>
  <c r="AF538" i="15"/>
  <c r="AF748" i="15"/>
  <c r="AF520" i="15"/>
  <c r="AF1067" i="15"/>
  <c r="AD663" i="15"/>
  <c r="AD700" i="15"/>
  <c r="AD729" i="15"/>
  <c r="AD763" i="15"/>
  <c r="AF892" i="15"/>
  <c r="AD683" i="15"/>
  <c r="AD926" i="15"/>
  <c r="AD999" i="15"/>
  <c r="AD35" i="15"/>
  <c r="AF576" i="15"/>
  <c r="AF823" i="15"/>
  <c r="AF862" i="15"/>
  <c r="AF1034" i="15"/>
  <c r="AD1047" i="15"/>
  <c r="AD965" i="15"/>
  <c r="AD4456" i="15"/>
  <c r="AD3618" i="15"/>
  <c r="AD2378" i="15"/>
  <c r="AD3240" i="15"/>
  <c r="AD3144" i="15"/>
  <c r="AD2877" i="15"/>
  <c r="AD3010" i="15"/>
  <c r="AD2608" i="15"/>
  <c r="AD4806" i="15"/>
  <c r="AD2110" i="15"/>
  <c r="AD3449" i="15"/>
  <c r="AD2159" i="15"/>
  <c r="AD1335" i="15"/>
  <c r="AD4827" i="15"/>
  <c r="AD3998" i="15"/>
  <c r="AD1950" i="15"/>
  <c r="AD2744" i="15"/>
  <c r="AD2366" i="15"/>
  <c r="AD836" i="15"/>
  <c r="AD4639" i="15"/>
  <c r="AD1697" i="15"/>
  <c r="AD4816" i="15"/>
  <c r="AD105" i="15"/>
  <c r="AD1547" i="15"/>
  <c r="AD1154" i="15"/>
  <c r="AD2423" i="15"/>
  <c r="AD3788" i="15"/>
  <c r="AD2083" i="15"/>
  <c r="AD50" i="15"/>
  <c r="AD1768" i="15"/>
  <c r="AD185" i="15"/>
  <c r="AD1901" i="15"/>
  <c r="AF485" i="15"/>
  <c r="AF3788" i="15"/>
  <c r="AF439" i="15"/>
  <c r="AF532" i="15"/>
  <c r="AF729" i="15"/>
  <c r="AF468" i="15"/>
  <c r="AF4483" i="15"/>
  <c r="AF2938" i="15"/>
  <c r="AF163" i="15"/>
  <c r="AD4852" i="15"/>
  <c r="AD4753" i="15"/>
  <c r="AD2002" i="15"/>
  <c r="AD2954" i="15"/>
  <c r="AD5019" i="15"/>
  <c r="AD1490" i="15"/>
  <c r="AD5089" i="15"/>
  <c r="AD3482" i="15"/>
  <c r="AD1814" i="15"/>
  <c r="AD4060" i="15"/>
  <c r="AD3461" i="15"/>
  <c r="AD2372" i="15"/>
  <c r="AD1219" i="15"/>
  <c r="AD3717" i="15"/>
  <c r="AD2505" i="15"/>
  <c r="AF227" i="15"/>
  <c r="AF301" i="15"/>
  <c r="AF449" i="15"/>
  <c r="AF2731" i="15"/>
  <c r="AF2093" i="15"/>
  <c r="AF1716" i="15"/>
  <c r="AF1455" i="15"/>
  <c r="AF3318" i="15"/>
  <c r="AF1452" i="15"/>
  <c r="AF80" i="15"/>
  <c r="AF201" i="15"/>
  <c r="AF238" i="15"/>
  <c r="AF273" i="15"/>
  <c r="AF347" i="15"/>
  <c r="AF423" i="15"/>
  <c r="AF496" i="15"/>
  <c r="AF602" i="15"/>
  <c r="AF4707" i="15"/>
  <c r="AF1426" i="15"/>
  <c r="AF114" i="15"/>
  <c r="AF231" i="15"/>
  <c r="AF3932" i="15"/>
  <c r="AF3508" i="15"/>
  <c r="AF4652" i="15"/>
  <c r="AF2319" i="15"/>
  <c r="AD4483" i="15"/>
  <c r="AD1170" i="15"/>
  <c r="AD71" i="15"/>
  <c r="AD150" i="15"/>
  <c r="AD4974" i="15"/>
  <c r="AD4323" i="15"/>
  <c r="AD3550" i="15"/>
  <c r="AF3222" i="15"/>
  <c r="AF1276" i="15"/>
  <c r="AF3313" i="15"/>
  <c r="AF2662" i="15"/>
  <c r="AF2223" i="15"/>
  <c r="AF1421" i="15"/>
  <c r="AF1870" i="15"/>
  <c r="AD221" i="15"/>
  <c r="AD332" i="15"/>
  <c r="AD481" i="15"/>
  <c r="AD513" i="15"/>
  <c r="AD1094" i="15"/>
  <c r="AD3508" i="15"/>
  <c r="AD3433" i="15"/>
  <c r="AD3033" i="15"/>
  <c r="AD3596" i="15"/>
  <c r="AD2290" i="15"/>
  <c r="AD1889" i="15"/>
  <c r="AD1772" i="15"/>
  <c r="AD1196" i="15"/>
  <c r="AD3768" i="15"/>
  <c r="AF1342" i="15"/>
  <c r="AF75" i="15"/>
  <c r="AF267" i="15"/>
  <c r="AF344" i="15"/>
  <c r="AF381" i="15"/>
  <c r="AF419" i="15"/>
  <c r="AF528" i="15"/>
  <c r="AF597" i="15"/>
  <c r="AF2725" i="15"/>
  <c r="AF2567" i="15"/>
  <c r="AD324" i="15"/>
  <c r="AD1462" i="15"/>
  <c r="AD1329" i="15"/>
  <c r="AD4764" i="15"/>
  <c r="AD4681" i="15"/>
  <c r="AD2675" i="15"/>
  <c r="AD2245" i="15"/>
  <c r="AD1346" i="15"/>
  <c r="AD3592" i="15"/>
  <c r="AD1458" i="15"/>
  <c r="AD5123" i="15"/>
  <c r="AD4328" i="15"/>
  <c r="AD3421" i="15"/>
  <c r="AD3349" i="15"/>
  <c r="AD1809" i="15"/>
  <c r="AD1185" i="15"/>
  <c r="AD3952" i="15"/>
  <c r="AD3777" i="15"/>
  <c r="AD3651" i="15"/>
  <c r="AD3522" i="15"/>
  <c r="AD1726" i="15"/>
  <c r="AD1473" i="15"/>
  <c r="AD3556" i="15"/>
  <c r="AD3706" i="15"/>
  <c r="AD1537" i="15"/>
  <c r="AD1552" i="15"/>
  <c r="AD139" i="15"/>
  <c r="AD255" i="15"/>
  <c r="AD291" i="15"/>
  <c r="AD404" i="15"/>
  <c r="AD439" i="15"/>
  <c r="AF844" i="15"/>
  <c r="AF986" i="15"/>
  <c r="AF1052" i="15"/>
  <c r="AF474" i="15"/>
  <c r="AD655" i="15"/>
  <c r="AD789" i="15"/>
  <c r="AD823" i="15"/>
  <c r="AD900" i="15"/>
  <c r="AD936" i="15"/>
  <c r="AD968" i="15"/>
  <c r="AF813" i="15"/>
  <c r="AD712" i="15"/>
  <c r="AD813" i="15"/>
  <c r="AD885" i="15"/>
  <c r="AD921" i="15"/>
  <c r="AD7" i="15"/>
  <c r="AF965" i="15"/>
  <c r="AF1042" i="15"/>
  <c r="AF569" i="15"/>
  <c r="AF607" i="15"/>
  <c r="AF645" i="15"/>
  <c r="AF678" i="15"/>
  <c r="AF712" i="15"/>
  <c r="AF744" i="15"/>
  <c r="AF885" i="15"/>
  <c r="AF921" i="15"/>
  <c r="AF1026" i="15"/>
  <c r="AF92" i="15"/>
  <c r="AF754" i="15"/>
  <c r="AF2353" i="15"/>
  <c r="AD2387" i="15"/>
  <c r="AD1655" i="15"/>
  <c r="AF2942" i="15"/>
  <c r="AF1059" i="15"/>
  <c r="AF3399" i="15"/>
  <c r="Y724" i="15"/>
  <c r="Y2319" i="15"/>
  <c r="Y4806" i="15"/>
  <c r="Y2920" i="15"/>
  <c r="Y1950" i="15"/>
  <c r="Y943" i="15"/>
  <c r="Y569" i="15"/>
  <c r="Y2433" i="15"/>
  <c r="Y1348" i="15"/>
  <c r="Y64" i="15"/>
  <c r="AF4601" i="15"/>
  <c r="AF4657" i="15"/>
  <c r="Y444" i="15"/>
  <c r="AD4969" i="15"/>
  <c r="AD3282" i="15"/>
  <c r="AD3254" i="15"/>
  <c r="AD4178" i="15"/>
  <c r="AD3514" i="15"/>
  <c r="AD2266" i="15"/>
  <c r="AD1870" i="15"/>
  <c r="AD129" i="15"/>
  <c r="AD4652" i="15"/>
  <c r="AD5013" i="15"/>
  <c r="AD4289" i="15"/>
  <c r="AD4095" i="15"/>
  <c r="AD3496" i="15"/>
  <c r="AD2518" i="15"/>
  <c r="AD2272" i="15"/>
  <c r="AD5126" i="15"/>
  <c r="AD4369" i="15"/>
  <c r="AD4374" i="15"/>
  <c r="AD2166" i="15"/>
  <c r="AD4532" i="15"/>
  <c r="AD4578" i="15"/>
  <c r="AD1296" i="15"/>
  <c r="AD4996" i="15"/>
  <c r="AD3321" i="15"/>
  <c r="AD3228" i="15"/>
  <c r="AD4552" i="15"/>
  <c r="AD576" i="15"/>
  <c r="AD3636" i="15"/>
  <c r="AD3735" i="15"/>
  <c r="AD2809" i="15"/>
  <c r="AD2778" i="15"/>
  <c r="AD5068" i="15"/>
  <c r="AD2582" i="15"/>
  <c r="AD1894" i="15"/>
  <c r="AD1214" i="15"/>
  <c r="AF150" i="15"/>
  <c r="AF326" i="15"/>
  <c r="Y2888" i="15"/>
  <c r="AD4334" i="15"/>
  <c r="AD3573" i="15"/>
  <c r="AD2998" i="15"/>
  <c r="AD3055" i="15"/>
  <c r="AD1390" i="15"/>
  <c r="AD876" i="15"/>
  <c r="AD109" i="15"/>
  <c r="AD301" i="15"/>
  <c r="AD1636" i="15"/>
  <c r="X2135" i="15"/>
  <c r="Y2135" i="15" s="1"/>
  <c r="AD4936" i="15"/>
  <c r="AD3727" i="15"/>
  <c r="AD3074" i="15"/>
  <c r="AD912" i="15"/>
  <c r="AD1312" i="15"/>
  <c r="AD1468" i="15"/>
  <c r="AD1306" i="15"/>
  <c r="AD3796" i="15"/>
  <c r="AD718" i="15"/>
  <c r="Y4884" i="15"/>
  <c r="Y4833" i="15"/>
  <c r="Y2077" i="15"/>
  <c r="Y2750" i="15"/>
  <c r="Y2531" i="15"/>
  <c r="X2234" i="15"/>
  <c r="Y2234" i="15" s="1"/>
  <c r="X35" i="15"/>
  <c r="Y35" i="15" s="1"/>
  <c r="Y1742" i="15"/>
  <c r="AD1645" i="15"/>
  <c r="AD1243" i="15"/>
  <c r="AD724" i="15"/>
  <c r="AD1067" i="15"/>
  <c r="Y3976" i="15"/>
  <c r="Y4942" i="15"/>
  <c r="Y4486" i="15"/>
  <c r="X19" i="15"/>
  <c r="Y19" i="15" s="1"/>
  <c r="Y1772" i="15"/>
  <c r="Y2396" i="15"/>
  <c r="AD2088" i="15"/>
  <c r="AD1666" i="15"/>
  <c r="AD1259" i="15"/>
  <c r="AD1541" i="15"/>
  <c r="AD2301" i="15"/>
  <c r="AD2525" i="15"/>
  <c r="AD688" i="15"/>
  <c r="AD1173" i="15"/>
  <c r="AD4357" i="15"/>
  <c r="AD3471" i="15"/>
  <c r="AF3748" i="15"/>
  <c r="AF3433" i="15"/>
  <c r="AF4931" i="15"/>
  <c r="AF1930" i="15"/>
  <c r="AF2104" i="15"/>
  <c r="AF4054" i="15"/>
  <c r="AF4728" i="15"/>
  <c r="AF3927" i="15"/>
  <c r="AF4103" i="15"/>
  <c r="AF4029" i="15"/>
  <c r="AF956" i="15"/>
  <c r="AF1047" i="15"/>
  <c r="AF3355" i="15"/>
  <c r="AF180" i="15"/>
  <c r="AF45" i="15"/>
  <c r="AF206" i="15"/>
  <c r="X1173" i="15"/>
  <c r="Y1173" i="15" s="1"/>
  <c r="Y3335" i="15"/>
  <c r="Y3508" i="15"/>
  <c r="Y1435" i="15"/>
  <c r="Y1530" i="15"/>
  <c r="Y2324" i="15"/>
  <c r="AD1087" i="15"/>
  <c r="AD3439" i="15"/>
  <c r="AD2277" i="15"/>
  <c r="AD1857" i="15"/>
  <c r="AD370" i="15"/>
  <c r="X92" i="15"/>
  <c r="Y92" i="15" s="1"/>
  <c r="AD4421" i="15"/>
  <c r="AD2907" i="15"/>
  <c r="AD2853" i="15"/>
  <c r="AD2064" i="15"/>
  <c r="AD3987" i="15"/>
  <c r="AD3091" i="15"/>
  <c r="AD2093" i="15"/>
  <c r="AD1555" i="15"/>
  <c r="AD553" i="15"/>
  <c r="Y3788" i="15"/>
  <c r="Y355" i="15"/>
  <c r="Y1586" i="15"/>
  <c r="AD2783" i="15"/>
  <c r="AD4879" i="15"/>
  <c r="AD1401" i="15"/>
  <c r="AD1581" i="15"/>
  <c r="AD1851" i="15"/>
  <c r="AD5064" i="15"/>
  <c r="AF2057" i="15"/>
  <c r="AF1401" i="15"/>
  <c r="AF4077" i="15"/>
  <c r="AF2839" i="15"/>
  <c r="AF1038" i="15"/>
  <c r="AF414" i="15"/>
  <c r="AF2550" i="15"/>
  <c r="AF4879" i="15"/>
  <c r="AF3564" i="15"/>
  <c r="AF2931" i="15"/>
  <c r="AF1562" i="15"/>
  <c r="AF4507" i="15"/>
  <c r="AF3084" i="15"/>
  <c r="AF1073" i="15"/>
  <c r="AF1122" i="15"/>
  <c r="AF4875" i="15"/>
  <c r="AF3880" i="15"/>
  <c r="AF2608" i="15"/>
  <c r="AF4630" i="15"/>
  <c r="AF4645" i="15"/>
  <c r="AF2901" i="15"/>
  <c r="AF2159" i="15"/>
  <c r="AF4041" i="15"/>
  <c r="AF503" i="15"/>
  <c r="X2561" i="15"/>
  <c r="Y2561" i="15" s="1"/>
  <c r="Y1650" i="15"/>
  <c r="Y474" i="15"/>
  <c r="W1562" i="15"/>
  <c r="Y1562" i="15" s="1"/>
  <c r="X2624" i="15"/>
  <c r="Y2624" i="15" s="1"/>
  <c r="Y3004" i="15"/>
  <c r="X1296" i="15"/>
  <c r="Y1296" i="15" s="1"/>
  <c r="X2366" i="15"/>
  <c r="Y2366" i="15" s="1"/>
  <c r="AD3234" i="15"/>
  <c r="AD1323" i="15"/>
  <c r="AD2313" i="15"/>
  <c r="AD1249" i="15"/>
  <c r="AD2228" i="15"/>
  <c r="AD2414" i="15"/>
  <c r="X1062" i="15"/>
  <c r="Y1062" i="15" s="1"/>
  <c r="Y2468" i="15"/>
  <c r="Y1981" i="15"/>
  <c r="Y2266" i="15"/>
  <c r="Y1700" i="15"/>
  <c r="Y4307" i="15"/>
  <c r="Y5062" i="15"/>
  <c r="Y862" i="15"/>
  <c r="Y3641" i="15"/>
  <c r="Y3188" i="15"/>
  <c r="Y2340" i="15"/>
  <c r="Y4681" i="15"/>
  <c r="AD996" i="15"/>
  <c r="Y876" i="15"/>
  <c r="Y3592" i="15"/>
  <c r="AD1122" i="15"/>
  <c r="AF4578" i="15"/>
  <c r="AF3764" i="15"/>
  <c r="AF2099" i="15"/>
  <c r="AF1894" i="15"/>
  <c r="AF4858" i="15"/>
  <c r="AF3964" i="15"/>
  <c r="AF2115" i="15"/>
  <c r="AF3240" i="15"/>
  <c r="AF3022" i="15"/>
  <c r="AF4868" i="15"/>
  <c r="AF4589" i="15"/>
  <c r="AF4426" i="15"/>
  <c r="AF2643" i="15"/>
  <c r="AF2708" i="15"/>
  <c r="AF2141" i="15"/>
  <c r="AF142" i="15"/>
  <c r="AF3688" i="15"/>
  <c r="AF3289" i="15"/>
  <c r="AF3103" i="15"/>
  <c r="AF2783" i="15"/>
  <c r="AF1828" i="15"/>
  <c r="AF5045" i="15"/>
  <c r="AF4500" i="15"/>
  <c r="AF907" i="15"/>
  <c r="AF2445" i="15"/>
  <c r="AF4716" i="15"/>
  <c r="AF630" i="15"/>
  <c r="AF4067" i="15"/>
  <c r="AF3527" i="15"/>
  <c r="AF4191" i="15"/>
  <c r="AF4806" i="15"/>
  <c r="AF1014" i="15"/>
  <c r="X3156" i="15"/>
  <c r="Y3156" i="15" s="1"/>
  <c r="X3164" i="15"/>
  <c r="Y3164" i="15" s="1"/>
  <c r="Y3490" i="15"/>
  <c r="Y1335" i="15"/>
  <c r="Y4152" i="15"/>
  <c r="Y3760" i="15"/>
  <c r="Y434" i="15"/>
  <c r="Y1639" i="15"/>
  <c r="AF695" i="15"/>
  <c r="AF1700" i="15"/>
  <c r="AD3305" i="15"/>
  <c r="AD4657" i="15"/>
  <c r="AD1969" i="15"/>
  <c r="AD3980" i="15"/>
  <c r="AD2029" i="15"/>
  <c r="AF4095" i="15"/>
  <c r="AF2205" i="15"/>
  <c r="AF4477" i="15"/>
  <c r="AF197" i="15"/>
  <c r="AF3727" i="15"/>
  <c r="AF2124" i="15"/>
  <c r="AF896" i="15"/>
  <c r="AF3131" i="15"/>
  <c r="AF2272" i="15"/>
  <c r="AD1683" i="15"/>
  <c r="AF3456" i="15"/>
  <c r="AF3461" i="15"/>
  <c r="AF4421" i="15"/>
  <c r="AF3694" i="15"/>
  <c r="AF129" i="15"/>
  <c r="AF3206" i="15"/>
  <c r="AF3607" i="15"/>
  <c r="AF3717" i="15"/>
  <c r="AD4386" i="15"/>
  <c r="AD3103" i="15"/>
  <c r="AF2788" i="15"/>
  <c r="AF3768" i="15"/>
  <c r="AF2070" i="15"/>
  <c r="AF3656" i="15"/>
  <c r="Y4672" i="15"/>
  <c r="AF4566" i="15"/>
  <c r="AF2439" i="15"/>
  <c r="AF2809" i="15"/>
  <c r="AF545" i="15"/>
  <c r="AF2335" i="15"/>
  <c r="AF211" i="15"/>
  <c r="AF191" i="15"/>
  <c r="AF4545" i="15"/>
  <c r="AF185" i="15"/>
  <c r="AF3970" i="15"/>
  <c r="AF2702" i="15"/>
  <c r="AF2685" i="15"/>
  <c r="AD3067" i="15"/>
  <c r="AF871" i="15"/>
  <c r="AF2667" i="15"/>
  <c r="AF3992" i="15"/>
  <c r="AF3439" i="15"/>
  <c r="AF168" i="15"/>
  <c r="Y4864" i="15"/>
  <c r="AF3910" i="15"/>
  <c r="AF840" i="15"/>
  <c r="AF999" i="15"/>
  <c r="AD829" i="15"/>
  <c r="AD949" i="15"/>
  <c r="AD988" i="15"/>
  <c r="AD1002" i="15"/>
  <c r="Y1497" i="15"/>
  <c r="Y4477" i="15"/>
  <c r="AF2" i="15"/>
  <c r="AF1018" i="15"/>
  <c r="AF2756" i="15"/>
  <c r="AD156" i="15"/>
  <c r="AD273" i="15"/>
  <c r="AD315" i="15"/>
  <c r="AD463" i="15"/>
  <c r="AD496" i="15"/>
  <c r="AD3662" i="15"/>
  <c r="AD1440" i="15"/>
  <c r="AD4833" i="15"/>
  <c r="AD288" i="15"/>
  <c r="AD1421" i="15"/>
  <c r="AD3016" i="15"/>
  <c r="AD1265" i="15"/>
  <c r="AD3927" i="15"/>
  <c r="AF2761" i="15"/>
  <c r="AF1214" i="15"/>
  <c r="AF4983" i="15"/>
  <c r="AF1772" i="15"/>
  <c r="AF3018" i="15"/>
  <c r="AF2331" i="15"/>
  <c r="AF492" i="15"/>
  <c r="AF4711" i="15"/>
  <c r="AF4178" i="15"/>
  <c r="AF3156" i="15"/>
  <c r="AF2847" i="15"/>
  <c r="AF2744" i="15"/>
  <c r="AF1225" i="15"/>
  <c r="AF2423" i="15"/>
  <c r="AF3048" i="15"/>
  <c r="AD3018" i="15"/>
  <c r="AD943" i="15"/>
  <c r="AD1630" i="15"/>
  <c r="Y3427" i="15"/>
  <c r="AD5075" i="15"/>
  <c r="AD217" i="15"/>
  <c r="AD231" i="15"/>
  <c r="AD3612" i="15"/>
  <c r="AD3271" i="15"/>
  <c r="AD3222" i="15"/>
  <c r="AF5116" i="15"/>
  <c r="AF1634" i="15"/>
  <c r="AF3796" i="15"/>
  <c r="AF4323" i="15"/>
  <c r="AF3618" i="15"/>
  <c r="AF4681" i="15"/>
  <c r="AF3061" i="15"/>
  <c r="AF2179" i="15"/>
  <c r="AF2495" i="15"/>
  <c r="AF3641" i="15"/>
  <c r="AF1432" i="15"/>
  <c r="AF1419" i="15"/>
  <c r="AF5126" i="15"/>
  <c r="AF3445" i="15"/>
  <c r="AF5123" i="15"/>
  <c r="AF1429" i="15"/>
  <c r="AD355" i="15"/>
  <c r="AF308" i="15"/>
  <c r="AF388" i="15"/>
  <c r="AF463" i="15"/>
  <c r="AF456" i="15"/>
  <c r="AF513" i="15"/>
  <c r="AF5075" i="15"/>
  <c r="AF1002" i="15"/>
  <c r="AF5068" i="15"/>
  <c r="Y2969" i="15"/>
  <c r="AF2518" i="15"/>
  <c r="AF5095" i="15"/>
  <c r="AF1005" i="15"/>
  <c r="AD2488" i="15"/>
  <c r="AD2982" i="15"/>
  <c r="AD2832" i="15"/>
  <c r="AD1145" i="15"/>
  <c r="AD5110" i="15"/>
  <c r="AD4800" i="15"/>
  <c r="AD3945" i="15"/>
  <c r="AD3026" i="15"/>
  <c r="AD3084" i="15"/>
  <c r="AD4238" i="15"/>
  <c r="AD3174" i="15"/>
  <c r="AD409" i="15"/>
  <c r="AD2419" i="15"/>
  <c r="AD4990" i="15"/>
  <c r="AD4198" i="15"/>
  <c r="AD4184" i="15"/>
  <c r="AD2195" i="15"/>
  <c r="AD1240" i="15"/>
  <c r="AD347" i="15"/>
  <c r="AD3804" i="15"/>
  <c r="AD3564" i="15"/>
  <c r="AD2931" i="15"/>
  <c r="AD4775" i="15"/>
  <c r="AD1700" i="15"/>
  <c r="AD1835" i="15"/>
  <c r="AD4307" i="15"/>
  <c r="AD3880" i="15"/>
  <c r="AD3381" i="15"/>
  <c r="AD3206" i="15"/>
  <c r="AD4401" i="15"/>
  <c r="AD4172" i="15"/>
  <c r="AD3335" i="15"/>
  <c r="AD2795" i="15"/>
  <c r="AD4514" i="15"/>
  <c r="AD449" i="15"/>
  <c r="AD3764" i="15"/>
  <c r="AD4667" i="15"/>
  <c r="AD4218" i="15"/>
  <c r="AD3772" i="15"/>
  <c r="AD278" i="15"/>
  <c r="AD1847" i="15"/>
  <c r="AD1673" i="15"/>
  <c r="AD5056" i="15"/>
  <c r="AD4868" i="15"/>
  <c r="AD3918" i="15"/>
  <c r="AD1962" i="15"/>
  <c r="AD474" i="15"/>
  <c r="AD4848" i="15"/>
  <c r="AD2804" i="15"/>
  <c r="AD2211" i="15"/>
  <c r="AD1408" i="15"/>
  <c r="AD505" i="15"/>
  <c r="AD2099" i="15"/>
  <c r="AD1689" i="15"/>
  <c r="AD1694" i="15"/>
  <c r="AF1962" i="15"/>
  <c r="AF2619" i="15"/>
  <c r="AF2414" i="15"/>
  <c r="AF1969" i="15"/>
  <c r="AF1145" i="15"/>
  <c r="AF221" i="15"/>
  <c r="AF370" i="15"/>
  <c r="AF3416" i="15"/>
  <c r="AF3193" i="15"/>
  <c r="AF2200" i="15"/>
  <c r="AF1956" i="15"/>
  <c r="AF1408" i="15"/>
  <c r="AF156" i="15"/>
  <c r="Y2773" i="15"/>
  <c r="Y4764" i="15"/>
  <c r="Y3579" i="15"/>
  <c r="Y55" i="15"/>
  <c r="Y1259" i="15"/>
  <c r="Y468" i="15"/>
  <c r="Y1164" i="15"/>
  <c r="Y105" i="15"/>
  <c r="Y4639" i="15"/>
  <c r="Y1270" i="15"/>
  <c r="Y2245" i="15"/>
  <c r="Y3938" i="15"/>
  <c r="Y3545" i="15"/>
  <c r="Y2550" i="15"/>
  <c r="Y3970" i="15"/>
  <c r="Y3987" i="15"/>
  <c r="Y3556" i="15"/>
  <c r="Y4015" i="15"/>
  <c r="AF829" i="15"/>
  <c r="AF867" i="15"/>
  <c r="AF900" i="15"/>
  <c r="Y439" i="15"/>
  <c r="AD456" i="15"/>
  <c r="Y2378" i="15"/>
  <c r="Y2307" i="15"/>
  <c r="Y2690" i="15"/>
  <c r="Y3558" i="15"/>
  <c r="Y1659" i="15"/>
  <c r="Y3777" i="15"/>
  <c r="Y2525" i="15"/>
  <c r="X4677" i="15"/>
  <c r="Y4677" i="15" s="1"/>
  <c r="Y4184" i="15"/>
  <c r="Y2643" i="15"/>
  <c r="Y3880" i="15"/>
  <c r="Y683" i="15"/>
  <c r="Y3433" i="15"/>
  <c r="Y1281" i="15"/>
  <c r="AD388" i="15"/>
  <c r="AD362" i="15"/>
  <c r="AD2392" i="15"/>
  <c r="AD2347" i="15"/>
  <c r="AD2340" i="15"/>
  <c r="AD2408" i="15"/>
  <c r="AD2284" i="15"/>
  <c r="AD2239" i="15"/>
  <c r="AD2261" i="15"/>
  <c r="AD1382" i="15"/>
  <c r="AD1358" i="15"/>
  <c r="AD2200" i="15"/>
  <c r="AD4145" i="15"/>
  <c r="AD4138" i="15"/>
  <c r="AD4702" i="15"/>
  <c r="AD3607" i="15"/>
  <c r="AD3682" i="15"/>
  <c r="AD4900" i="15"/>
  <c r="AD4906" i="15"/>
  <c r="AD4894" i="15"/>
  <c r="AD2324" i="15"/>
  <c r="AD645" i="15"/>
  <c r="AD597" i="15"/>
  <c r="AD602" i="15"/>
  <c r="AD5051" i="15"/>
  <c r="AF2372" i="15"/>
  <c r="AF2378" i="15"/>
  <c r="AF1369" i="15"/>
  <c r="AF1374" i="15"/>
  <c r="AF1377" i="15"/>
  <c r="AF1362" i="15"/>
  <c r="AF1390" i="15"/>
  <c r="AF1270" i="15"/>
  <c r="AF1627" i="15"/>
  <c r="AF1630" i="15"/>
  <c r="AF1082" i="15"/>
  <c r="AF1087" i="15"/>
  <c r="AF284" i="15"/>
  <c r="AF306" i="15"/>
  <c r="AF553" i="15"/>
  <c r="AF563" i="15"/>
  <c r="AF1768" i="15"/>
  <c r="AF1822" i="15"/>
  <c r="AF1520" i="15"/>
  <c r="AF1506" i="15"/>
  <c r="AF4969" i="15"/>
  <c r="AF4990" i="15"/>
  <c r="AD520" i="15"/>
  <c r="AD508" i="15"/>
  <c r="AD528" i="15"/>
  <c r="AD3688" i="15"/>
  <c r="AD2544" i="15"/>
  <c r="AD2567" i="15"/>
  <c r="AD2499" i="15"/>
  <c r="AF1567" i="15"/>
  <c r="AF1605" i="15"/>
  <c r="AF1547" i="15"/>
  <c r="AF1541" i="15"/>
  <c r="AF2813" i="15"/>
  <c r="AF3904" i="15"/>
  <c r="AF3875" i="15"/>
  <c r="AD249" i="15"/>
  <c r="AD238" i="15"/>
  <c r="AD211" i="15"/>
  <c r="AD206" i="15"/>
  <c r="AF655" i="15"/>
  <c r="AF612" i="15"/>
  <c r="AF650" i="15"/>
  <c r="AF640" i="15"/>
  <c r="AF673" i="15"/>
  <c r="AF668" i="15"/>
  <c r="AF708" i="15"/>
  <c r="AF739" i="15"/>
  <c r="AF734" i="15"/>
  <c r="AF949" i="15"/>
  <c r="AF818" i="15"/>
  <c r="AF836" i="15"/>
  <c r="AF848" i="15"/>
  <c r="AF943" i="15"/>
  <c r="AD2788" i="15"/>
  <c r="AD2773" i="15"/>
  <c r="AD4585" i="15"/>
  <c r="AD4796" i="15"/>
  <c r="AD3741" i="15"/>
  <c r="AD3760" i="15"/>
  <c r="AD3922" i="15"/>
  <c r="AD3585" i="15"/>
  <c r="AD907" i="15"/>
  <c r="AD871" i="15"/>
  <c r="AD4911" i="15"/>
  <c r="AD4931" i="15"/>
  <c r="AD4159" i="15"/>
  <c r="AD4120" i="15"/>
  <c r="AD4077" i="15"/>
  <c r="AD4566" i="15"/>
  <c r="AD4525" i="15"/>
  <c r="AD4645" i="15"/>
  <c r="AD1052" i="15"/>
  <c r="AD2750" i="15"/>
  <c r="AD2731" i="15"/>
  <c r="AD2624" i="15"/>
  <c r="AD2637" i="15"/>
  <c r="AD4538" i="15"/>
  <c r="AD4606" i="15"/>
  <c r="AD4691" i="15"/>
  <c r="AD2871" i="15"/>
  <c r="AD2901" i="15"/>
  <c r="AD2147" i="15"/>
  <c r="AD2153" i="15"/>
  <c r="AD1164" i="15"/>
  <c r="AD1207" i="15"/>
  <c r="AD1099" i="15"/>
  <c r="AD4686" i="15"/>
  <c r="AD4722" i="15"/>
  <c r="AD98" i="15"/>
  <c r="AD80" i="15"/>
  <c r="AD5003" i="15"/>
  <c r="AD3884" i="15"/>
  <c r="AD2468" i="15"/>
  <c r="AD2445" i="15"/>
  <c r="AD2439" i="15"/>
  <c r="AD12" i="15"/>
  <c r="AD31" i="15"/>
  <c r="AD582" i="15"/>
  <c r="AD569" i="15"/>
  <c r="AD2974" i="15"/>
  <c r="AD2484" i="15"/>
  <c r="AD3098" i="15"/>
  <c r="AD3050" i="15"/>
  <c r="AD3124" i="15"/>
  <c r="AD2948" i="15"/>
  <c r="AD4813" i="15"/>
  <c r="AD4843" i="15"/>
  <c r="AD4823" i="15"/>
  <c r="AD3137" i="15"/>
  <c r="AD3131" i="15"/>
  <c r="AD3164" i="15"/>
  <c r="AD3646" i="15"/>
  <c r="AD3753" i="15"/>
  <c r="AD3678" i="15"/>
  <c r="AD4362" i="15"/>
  <c r="AD4391" i="15"/>
  <c r="AD3932" i="15"/>
  <c r="AD3895" i="15"/>
  <c r="AD892" i="15"/>
  <c r="AD758" i="15"/>
  <c r="AD3329" i="15"/>
  <c r="AD2894" i="15"/>
  <c r="AD2865" i="15"/>
  <c r="AD2070" i="15"/>
  <c r="AD2042" i="15"/>
  <c r="AD1885" i="15"/>
  <c r="AD1759" i="15"/>
  <c r="AD1975" i="15"/>
  <c r="AD1947" i="15"/>
  <c r="AD1941" i="15"/>
  <c r="AD2652" i="15"/>
  <c r="AD2662" i="15"/>
  <c r="AD2657" i="15"/>
  <c r="AD2601" i="15"/>
  <c r="AD2023" i="15"/>
  <c r="AD2115" i="15"/>
  <c r="AD1234" i="15"/>
  <c r="AD1276" i="15"/>
  <c r="AD1255" i="15"/>
  <c r="AD1286" i="15"/>
  <c r="AD3875" i="15"/>
  <c r="AD3904" i="15"/>
  <c r="AD3211" i="15"/>
  <c r="AD1783" i="15"/>
  <c r="AD1799" i="15"/>
  <c r="AD1794" i="15"/>
  <c r="AD1777" i="15"/>
  <c r="AD1822" i="15"/>
  <c r="AD1816" i="15"/>
  <c r="AD1828" i="15"/>
  <c r="AD1530" i="15"/>
  <c r="AD1526" i="15"/>
  <c r="AD1516" i="15"/>
  <c r="AD1511" i="15"/>
  <c r="AF2882" i="15"/>
  <c r="AF2750" i="15"/>
  <c r="AF2871" i="15"/>
  <c r="AD338" i="15"/>
  <c r="AD319" i="15"/>
  <c r="AD267" i="15"/>
  <c r="AF261" i="15"/>
  <c r="AF296" i="15"/>
  <c r="AF319" i="15"/>
  <c r="AF4009" i="15"/>
  <c r="AF3945" i="15"/>
  <c r="AF2301" i="15"/>
  <c r="AF2313" i="15"/>
  <c r="Y3651" i="15"/>
  <c r="AD4594" i="15"/>
  <c r="AD4589" i="15"/>
  <c r="AD2702" i="15"/>
  <c r="AD2695" i="15"/>
  <c r="AD2708" i="15"/>
  <c r="AD1650" i="15"/>
  <c r="AD1615" i="15"/>
  <c r="AD1609" i="15"/>
  <c r="AD191" i="15"/>
  <c r="AD174" i="15"/>
  <c r="AD142" i="15"/>
  <c r="AD4277" i="15"/>
  <c r="AD4270" i="15"/>
  <c r="AD2577" i="15"/>
  <c r="AD2573" i="15"/>
  <c r="AD2550" i="15"/>
  <c r="AD4630" i="15"/>
  <c r="AD1731" i="15"/>
  <c r="AD2077" i="15"/>
  <c r="AD3393" i="15"/>
  <c r="AD896" i="15"/>
  <c r="AD1111" i="15"/>
  <c r="AD4942" i="15"/>
  <c r="AD3791" i="15"/>
  <c r="AD3699" i="15"/>
  <c r="AD3710" i="15"/>
  <c r="AD4581" i="15"/>
  <c r="AD3834" i="15"/>
  <c r="AD3870" i="15"/>
  <c r="AD3748" i="15"/>
  <c r="AD3864" i="15"/>
  <c r="AD3782" i="15"/>
  <c r="AD3468" i="15"/>
  <c r="AD3403" i="15"/>
  <c r="AD3387" i="15"/>
  <c r="AD3409" i="15"/>
  <c r="AD3368" i="15"/>
  <c r="AD4380" i="15"/>
  <c r="AD4409" i="15"/>
  <c r="AD4415" i="15"/>
  <c r="AD4396" i="15"/>
  <c r="AD2813" i="15"/>
  <c r="AF26" i="15"/>
  <c r="AF5082" i="15"/>
  <c r="AF4300" i="15"/>
  <c r="AF4244" i="15"/>
  <c r="AF5051" i="15"/>
  <c r="AF5024" i="15"/>
  <c r="AF5019" i="15"/>
  <c r="AF5056" i="15"/>
  <c r="AF2228" i="15"/>
  <c r="AF2290" i="15"/>
  <c r="AF4250" i="15"/>
  <c r="AF4231" i="15"/>
  <c r="AD4864" i="15"/>
  <c r="AD4728" i="15"/>
  <c r="AD3300" i="15"/>
  <c r="AD3355" i="15"/>
  <c r="AD3244" i="15"/>
  <c r="AD3445" i="15"/>
  <c r="AD3193" i="15"/>
  <c r="AD3151" i="15"/>
  <c r="AD3168" i="15"/>
  <c r="AD3188" i="15"/>
  <c r="AD4747" i="15"/>
  <c r="AD4742" i="15"/>
  <c r="AD2510" i="15"/>
  <c r="AD2767" i="15"/>
  <c r="AD2643" i="15"/>
  <c r="AD2587" i="15"/>
  <c r="AD1562" i="15"/>
  <c r="AD1062" i="15"/>
  <c r="AD4464" i="15"/>
  <c r="AD4450" i="15"/>
  <c r="AD4034" i="15"/>
  <c r="AD4070" i="15"/>
  <c r="AD4024" i="15"/>
  <c r="AD4029" i="15"/>
  <c r="AD3527" i="15"/>
  <c r="AD3532" i="15"/>
  <c r="AD3502" i="15"/>
  <c r="AD1572" i="15"/>
  <c r="AD1601" i="15"/>
  <c r="AD1567" i="15"/>
  <c r="AD1621" i="15"/>
  <c r="AD1605" i="15"/>
  <c r="AD4737" i="15"/>
  <c r="AD4711" i="15"/>
  <c r="AD3827" i="15"/>
  <c r="AD3812" i="15"/>
  <c r="AD4191" i="15"/>
  <c r="AD4206" i="15"/>
  <c r="AD3199" i="15"/>
  <c r="AD4015" i="15"/>
  <c r="AD2888" i="15"/>
  <c r="AD4166" i="15"/>
  <c r="AD4519" i="15"/>
  <c r="AD4716" i="15"/>
  <c r="AD2129" i="15"/>
  <c r="AD2205" i="15"/>
  <c r="AD2036" i="15"/>
  <c r="AD5024" i="15"/>
  <c r="AD3118" i="15"/>
  <c r="AD4635" i="15"/>
  <c r="AD931" i="15"/>
  <c r="AD4618" i="15"/>
  <c r="AF659" i="15"/>
  <c r="AF625" i="15"/>
  <c r="AF618" i="15"/>
  <c r="AF637" i="15"/>
  <c r="AF718" i="15"/>
  <c r="AF688" i="15"/>
  <c r="AF683" i="15"/>
  <c r="AF763" i="15"/>
  <c r="AF800" i="15"/>
  <c r="AF795" i="15"/>
  <c r="AF789" i="15"/>
  <c r="AD3022" i="15"/>
  <c r="AD3004" i="15"/>
  <c r="AD2827" i="15"/>
  <c r="AD2821" i="15"/>
  <c r="AD4493" i="15"/>
  <c r="AD4426" i="15"/>
  <c r="AD4469" i="15"/>
  <c r="AD4438" i="15"/>
  <c r="AD1026" i="15"/>
  <c r="AD1022" i="15"/>
  <c r="AD630" i="15"/>
  <c r="AD618" i="15"/>
  <c r="AD545" i="15"/>
  <c r="AD2925" i="15"/>
  <c r="AD2353" i="15"/>
  <c r="AD2358" i="15"/>
  <c r="AD4983" i="15"/>
  <c r="AD4956" i="15"/>
  <c r="AD2190" i="15"/>
  <c r="AD2124" i="15"/>
  <c r="AD2173" i="15"/>
  <c r="AD4088" i="15"/>
  <c r="AD4109" i="15"/>
  <c r="AD4103" i="15"/>
  <c r="AD2016" i="15"/>
  <c r="AD3341" i="15"/>
  <c r="AD3938" i="15"/>
  <c r="AD4132" i="15"/>
  <c r="AD4477" i="15"/>
  <c r="AD2839" i="15"/>
  <c r="AD4624" i="15"/>
  <c r="AD3856" i="15"/>
  <c r="AD1748" i="15"/>
  <c r="AD2047" i="15"/>
  <c r="AD2667" i="15"/>
  <c r="AD1136" i="15"/>
  <c r="AD4212" i="15"/>
  <c r="AD4444" i="15"/>
  <c r="AD2557" i="15"/>
  <c r="AD3976" i="15"/>
  <c r="AD2402" i="15"/>
  <c r="AD1034" i="15"/>
  <c r="AD19" i="15"/>
  <c r="AD414" i="15"/>
  <c r="AD3249" i="15"/>
  <c r="AD3261" i="15"/>
  <c r="AD3266" i="15"/>
  <c r="AD3277" i="15"/>
  <c r="AD2986" i="15"/>
  <c r="AD2914" i="15"/>
  <c r="AD2961" i="15"/>
  <c r="AD2179" i="15"/>
  <c r="AD2184" i="15"/>
  <c r="AD2141" i="15"/>
  <c r="AD3842" i="15"/>
  <c r="AD3849" i="15"/>
  <c r="AD4041" i="15"/>
  <c r="AD4047" i="15"/>
  <c r="AD114" i="15"/>
  <c r="AD64" i="15"/>
  <c r="AD163" i="15"/>
  <c r="AD134" i="15"/>
  <c r="AD123" i="15"/>
  <c r="AD5082" i="15"/>
  <c r="AD4923" i="15"/>
  <c r="AD5036" i="15"/>
  <c r="AD4313" i="15"/>
  <c r="AD4318" i="15"/>
  <c r="AD4263" i="15"/>
  <c r="AD4282" i="15"/>
  <c r="AD2799" i="15"/>
  <c r="AD1986" i="15"/>
  <c r="AD2256" i="15"/>
  <c r="AD4500" i="15"/>
  <c r="AD4300" i="15"/>
  <c r="AD2847" i="15"/>
  <c r="AD4545" i="15"/>
  <c r="AF4277" i="15"/>
  <c r="AD3722" i="15"/>
  <c r="AD1639" i="15"/>
  <c r="AD1395" i="15"/>
  <c r="AD2531" i="15"/>
  <c r="AD4601" i="15"/>
  <c r="AD4152" i="15"/>
  <c r="AD4612" i="15"/>
  <c r="AD2451" i="15"/>
  <c r="AD40" i="15"/>
  <c r="AF1150" i="15"/>
  <c r="AF1159" i="15"/>
  <c r="AD3970" i="15"/>
  <c r="AD3964" i="15"/>
  <c r="AD3113" i="15"/>
  <c r="AD3108" i="15"/>
  <c r="AD3061" i="15"/>
  <c r="AD2719" i="15"/>
  <c r="AD2737" i="15"/>
  <c r="AD2713" i="15"/>
  <c r="AD2725" i="15"/>
  <c r="AD1429" i="15"/>
  <c r="AD1374" i="15"/>
  <c r="AD1413" i="15"/>
  <c r="AD1873" i="15"/>
  <c r="AD1863" i="15"/>
  <c r="AD1924" i="15"/>
  <c r="AD4784" i="15"/>
  <c r="AD5099" i="15"/>
  <c r="AD3289" i="15"/>
  <c r="AD3579" i="15"/>
  <c r="AD2859" i="15"/>
  <c r="AD3601" i="15"/>
  <c r="AD3361" i="15"/>
  <c r="AD2433" i="15"/>
  <c r="AD3673" i="15"/>
  <c r="AD4244" i="15"/>
  <c r="AD2561" i="15"/>
  <c r="AD4341" i="15"/>
  <c r="AD4114" i="15"/>
  <c r="AD1707" i="15"/>
  <c r="AD3295" i="15"/>
  <c r="AD1082" i="15"/>
  <c r="AD2335" i="15"/>
  <c r="AF782" i="15"/>
  <c r="Y4585" i="15"/>
  <c r="Y3727" i="15"/>
  <c r="AD26" i="15"/>
  <c r="Y4936" i="15"/>
  <c r="Y4231" i="15"/>
  <c r="Y2821" i="15"/>
  <c r="Y2456" i="15"/>
  <c r="Y4493" i="15"/>
  <c r="Y2657" i="15"/>
  <c r="Y4341" i="15"/>
  <c r="AD526" i="15"/>
  <c r="Y3662" i="15"/>
  <c r="Y900" i="15"/>
  <c r="Y2577" i="15"/>
  <c r="Y2484" i="15"/>
  <c r="Y3300" i="15"/>
  <c r="Y3870" i="15"/>
  <c r="Y4784" i="15"/>
  <c r="Y2488" i="15"/>
  <c r="AD889" i="15"/>
  <c r="Y2608" i="15"/>
  <c r="Y4426" i="15"/>
  <c r="Y2877" i="15"/>
  <c r="Y3421" i="15"/>
  <c r="Y4244" i="15"/>
  <c r="Y3998" i="15"/>
  <c r="Y3318" i="15"/>
  <c r="W3048" i="15"/>
  <c r="Y3048" i="15" s="1"/>
  <c r="Y4282" i="15"/>
  <c r="Y3289" i="15"/>
  <c r="Y2767" i="15"/>
  <c r="Y4500" i="15"/>
  <c r="Y3764" i="15"/>
  <c r="Y4769" i="15"/>
  <c r="Y4813" i="15"/>
  <c r="AD168" i="15"/>
  <c r="AF988" i="15"/>
  <c r="AD804" i="15"/>
  <c r="Y3673" i="15"/>
  <c r="Y221" i="15"/>
  <c r="AF5105" i="15"/>
  <c r="Y4034" i="15"/>
  <c r="Y4054" i="15"/>
  <c r="Y3834" i="15"/>
  <c r="X71" i="15"/>
  <c r="Y71" i="15" s="1"/>
  <c r="X59" i="15"/>
  <c r="Y59" i="15" s="1"/>
  <c r="X4574" i="15"/>
  <c r="Y4574" i="15" s="1"/>
  <c r="AF55" i="15"/>
  <c r="AF12" i="15"/>
  <c r="X338" i="15"/>
  <c r="Y338" i="15" s="1"/>
  <c r="X296" i="15"/>
  <c r="Y296" i="15" s="1"/>
  <c r="X261" i="15"/>
  <c r="Y261" i="15" s="1"/>
  <c r="AD986" i="15"/>
  <c r="AD4083" i="15"/>
  <c r="AF64" i="15"/>
  <c r="Y3113" i="15"/>
  <c r="Y4300" i="15"/>
  <c r="AD975" i="15"/>
  <c r="X319" i="15"/>
  <c r="Y319" i="15" s="1"/>
  <c r="AF35" i="15"/>
  <c r="AF7" i="15"/>
  <c r="X3623" i="15"/>
  <c r="Y3623" i="15" s="1"/>
  <c r="X3618" i="15"/>
  <c r="Y3618" i="15" s="1"/>
  <c r="AF71" i="15"/>
  <c r="AD807" i="15"/>
  <c r="AF19" i="15"/>
  <c r="AD485" i="15"/>
  <c r="X2914" i="15"/>
  <c r="Y2914" i="15" s="1"/>
  <c r="X2901" i="15"/>
  <c r="Y2901" i="15" s="1"/>
  <c r="X2882" i="15"/>
  <c r="Y2882" i="15" s="1"/>
  <c r="X2871" i="15"/>
  <c r="Y2871" i="15" s="1"/>
  <c r="AF50" i="15"/>
  <c r="Y4263" i="15"/>
  <c r="AD708" i="15"/>
  <c r="X3010" i="15"/>
  <c r="Y3010" i="15" s="1"/>
  <c r="X3061" i="15"/>
  <c r="Y3061" i="15" s="1"/>
  <c r="X3074" i="15"/>
  <c r="Y3074" i="15" s="1"/>
  <c r="X2986" i="15"/>
  <c r="Y2986" i="15" s="1"/>
  <c r="X3055" i="15"/>
  <c r="Y3055" i="15" s="1"/>
  <c r="X3033" i="15"/>
  <c r="Y3033" i="15" s="1"/>
  <c r="AD739" i="15"/>
  <c r="AF40" i="15"/>
  <c r="Y4041" i="15"/>
  <c r="AF59" i="15"/>
  <c r="AF101" i="15"/>
  <c r="X2998" i="15"/>
  <c r="Y2998" i="15" s="1"/>
  <c r="Y2510" i="15"/>
  <c r="AF31" i="15"/>
  <c r="Y4047" i="15"/>
  <c r="AF4396" i="15"/>
  <c r="AF4606" i="15"/>
  <c r="AF4779" i="15"/>
  <c r="AF2083" i="15"/>
  <c r="AF1323" i="15"/>
  <c r="AF5110" i="15"/>
  <c r="AF4833" i="15"/>
  <c r="AF3662" i="15"/>
  <c r="AF4942" i="15"/>
  <c r="AF1296" i="15"/>
  <c r="AF2929" i="15"/>
  <c r="AF1511" i="15"/>
  <c r="AF1281" i="15"/>
  <c r="AF1742" i="15"/>
  <c r="AF4916" i="15"/>
  <c r="AF5064" i="15"/>
  <c r="AF3570" i="15"/>
  <c r="AF1889" i="15"/>
  <c r="AF1915" i="15"/>
  <c r="AF1094" i="15"/>
  <c r="AF4677" i="15"/>
  <c r="AF1249" i="15"/>
  <c r="AF1335" i="15"/>
  <c r="AF3282" i="15"/>
  <c r="AF4456" i="15"/>
  <c r="AF1847" i="15"/>
  <c r="AF4951" i="15"/>
  <c r="AF4618" i="15"/>
  <c r="AF1462" i="15"/>
  <c r="AF4663" i="15"/>
  <c r="AF1788" i="15"/>
  <c r="AF4737" i="15"/>
  <c r="AF2166" i="15"/>
  <c r="AF1317" i="15"/>
  <c r="AF2804" i="15"/>
  <c r="AF5089" i="15"/>
  <c r="AF3118" i="15"/>
  <c r="AF2986" i="15"/>
  <c r="AF3211" i="15"/>
  <c r="AF1485" i="15"/>
  <c r="AF4769" i="15"/>
  <c r="AF1835" i="15"/>
  <c r="AF4532" i="15"/>
  <c r="AF2042" i="15"/>
  <c r="AF4894" i="15"/>
  <c r="AF1737" i="15"/>
  <c r="AF3673" i="15"/>
  <c r="AF4635" i="15"/>
  <c r="AF4198" i="15"/>
  <c r="AF4585" i="15"/>
  <c r="AF3636" i="15"/>
  <c r="AF4838" i="15"/>
  <c r="AF1478" i="15"/>
  <c r="AF2821" i="15"/>
  <c r="AF1306" i="15"/>
  <c r="AF3777" i="15"/>
  <c r="AF2234" i="15"/>
  <c r="AF1707" i="15"/>
  <c r="AF4672" i="15"/>
  <c r="AF1873" i="15"/>
  <c r="AF2499" i="15"/>
  <c r="AF4224" i="15"/>
  <c r="AF1286" i="15"/>
  <c r="AF4956" i="15"/>
  <c r="AF2859" i="15"/>
  <c r="AF2402" i="15"/>
  <c r="AF1816" i="15"/>
  <c r="AF2088" i="15"/>
  <c r="AF1191" i="15"/>
  <c r="AF2419" i="15"/>
  <c r="AF3305" i="15"/>
  <c r="AF4138" i="15"/>
  <c r="AF3199" i="15"/>
  <c r="AF4070" i="15"/>
  <c r="AF3735" i="15"/>
  <c r="AF3646" i="15"/>
  <c r="AF4691" i="15"/>
  <c r="AF2914" i="15"/>
  <c r="AF1111" i="15"/>
  <c r="AF2433" i="15"/>
  <c r="AF1164" i="15"/>
  <c r="AF1141" i="15"/>
  <c r="AF5010" i="15"/>
  <c r="AF4639" i="15"/>
  <c r="AF3884" i="15"/>
  <c r="AF2961" i="15"/>
  <c r="AF3585" i="15"/>
  <c r="AF4212" i="15"/>
  <c r="AF2629" i="15"/>
  <c r="AF1255" i="15"/>
  <c r="AF4024" i="15"/>
  <c r="AF1302" i="15"/>
  <c r="AF5013" i="15"/>
  <c r="AF4686" i="15"/>
  <c r="AF4702" i="15"/>
  <c r="AF3244" i="15"/>
  <c r="AF5036" i="15"/>
  <c r="AF3074" i="15"/>
  <c r="AF3890" i="15"/>
  <c r="AF3722" i="15"/>
  <c r="AF2577" i="15"/>
  <c r="AF4252" i="15"/>
  <c r="AF3938" i="15"/>
  <c r="AF2637" i="15"/>
  <c r="AF2456" i="15"/>
  <c r="AF1497" i="15"/>
  <c r="AF2974" i="15"/>
  <c r="AF3532" i="15"/>
  <c r="AF4391" i="15"/>
  <c r="AF4003" i="15"/>
  <c r="AF3856" i="15"/>
  <c r="AF4732" i="15"/>
  <c r="AF2077" i="15"/>
  <c r="AF2010" i="15"/>
  <c r="AF3895" i="15"/>
  <c r="AF2451" i="15"/>
  <c r="AF2023" i="15"/>
  <c r="AF3682" i="15"/>
  <c r="AF1259" i="15"/>
  <c r="AF1230" i="15"/>
  <c r="AF3629" i="15"/>
  <c r="AF2239" i="15"/>
  <c r="AF3496" i="15"/>
  <c r="AF1130" i="15"/>
  <c r="AF1731" i="15"/>
  <c r="AF4120" i="15"/>
  <c r="AF1636" i="15"/>
  <c r="AF444" i="15"/>
  <c r="AF4742" i="15"/>
  <c r="AF4747" i="15"/>
  <c r="AF2695" i="15"/>
  <c r="AF2266" i="15"/>
  <c r="AF4667" i="15"/>
  <c r="AF1593" i="15"/>
  <c r="AF4936" i="15"/>
  <c r="AF4259" i="15"/>
  <c r="AF2218" i="15"/>
  <c r="AF1572" i="15"/>
  <c r="AF3234" i="15"/>
  <c r="AF4349" i="15"/>
  <c r="AF2907" i="15"/>
  <c r="AF3271" i="15"/>
  <c r="AF1530" i="15"/>
  <c r="AF1090" i="15"/>
  <c r="AF3228" i="15"/>
  <c r="AF1712" i="15"/>
  <c r="AF2261" i="15"/>
  <c r="AF1136" i="15"/>
  <c r="AF2737" i="15"/>
  <c r="AF3403" i="15"/>
  <c r="AF3980" i="15"/>
  <c r="AF3502" i="15"/>
  <c r="AF1857" i="15"/>
  <c r="AF1799" i="15"/>
  <c r="AF3579" i="15"/>
  <c r="AF3151" i="15"/>
  <c r="AF4493" i="15"/>
  <c r="AF4852" i="15"/>
  <c r="AF3387" i="15"/>
  <c r="AF2601" i="15"/>
  <c r="AF3249" i="15"/>
  <c r="AF4827" i="15"/>
  <c r="AF4594" i="15"/>
  <c r="AF3168" i="15"/>
  <c r="AF3490" i="15"/>
  <c r="AF2865" i="15"/>
  <c r="AF3393" i="15"/>
  <c r="AF1586" i="15"/>
  <c r="AF1473" i="15"/>
  <c r="AF2648" i="15"/>
  <c r="AF3381" i="15"/>
  <c r="AF4334" i="15"/>
  <c r="AF4764" i="15"/>
  <c r="AF2366" i="15"/>
  <c r="AF1615" i="15"/>
  <c r="AF351" i="15"/>
  <c r="AF3174" i="15"/>
  <c r="AF2799" i="15"/>
  <c r="AF2488" i="15"/>
  <c r="AF5099" i="15"/>
  <c r="AF4289" i="15"/>
  <c r="AF2029" i="15"/>
  <c r="AF3427" i="15"/>
  <c r="AF3842" i="15"/>
  <c r="AF3573" i="15"/>
  <c r="AF4438" i="15"/>
  <c r="AF4469" i="15"/>
  <c r="AF4047" i="15"/>
  <c r="AF2587" i="15"/>
  <c r="AF1099" i="15"/>
  <c r="AF1748" i="15"/>
  <c r="AF1292" i="15"/>
  <c r="AF4525" i="15"/>
  <c r="AF4559" i="15"/>
  <c r="AF1666" i="15"/>
  <c r="AF1621" i="15"/>
  <c r="AF4166" i="15"/>
  <c r="AF2064" i="15"/>
  <c r="AF4184" i="15"/>
  <c r="AF3998" i="15"/>
  <c r="AF1329" i="15"/>
  <c r="AF2195" i="15"/>
  <c r="AF1106" i="15"/>
  <c r="AF1726" i="15"/>
  <c r="AF2954" i="15"/>
  <c r="AF4362" i="15"/>
  <c r="AF2573" i="15"/>
  <c r="AF2484" i="15"/>
  <c r="AF1490" i="15"/>
  <c r="AF4374" i="15"/>
  <c r="AF1601" i="15"/>
  <c r="AF4612" i="15"/>
  <c r="AF3545" i="15"/>
  <c r="AF1901" i="15"/>
  <c r="AF1265" i="15"/>
  <c r="AF2888" i="15"/>
  <c r="AF3623" i="15"/>
  <c r="AF3476" i="15"/>
  <c r="AF1413" i="15"/>
  <c r="AF1609" i="15"/>
  <c r="AF2680" i="15"/>
  <c r="AF3361" i="15"/>
  <c r="AF1173" i="15"/>
  <c r="AF4864" i="15"/>
  <c r="AF1435" i="15"/>
  <c r="AF1440" i="15"/>
  <c r="AF1920" i="15"/>
  <c r="AF2773" i="15"/>
  <c r="AF1458" i="15"/>
  <c r="AF2295" i="15"/>
  <c r="AF3592" i="15"/>
  <c r="AF1581" i="15"/>
  <c r="AF4519" i="15"/>
  <c r="AF2036" i="15"/>
  <c r="AF3812" i="15"/>
  <c r="AF4753" i="15"/>
  <c r="AF1555" i="15"/>
  <c r="AF3864" i="15"/>
  <c r="AF3341" i="15"/>
  <c r="AF4401" i="15"/>
  <c r="AF3957" i="15"/>
  <c r="AF3091" i="15"/>
  <c r="AF4538" i="15"/>
  <c r="AF1935" i="15"/>
  <c r="AF3217" i="15"/>
  <c r="AF2277" i="15"/>
  <c r="AF1639" i="15"/>
  <c r="AF4409" i="15"/>
  <c r="AF3808" i="15"/>
  <c r="AF1986" i="15"/>
  <c r="AF3124" i="15"/>
  <c r="AF3329" i="15"/>
  <c r="AF3010" i="15"/>
  <c r="AF2392" i="15"/>
  <c r="AF3782" i="15"/>
  <c r="AF3601" i="15"/>
  <c r="AF2184" i="15"/>
  <c r="AF1924" i="15"/>
  <c r="AF3870" i="15"/>
  <c r="AF3004" i="15"/>
  <c r="AF4514" i="15"/>
  <c r="AF4263" i="15"/>
  <c r="AF2594" i="15"/>
  <c r="AF4386" i="15"/>
  <c r="AF1885" i="15"/>
  <c r="AF4900" i="15"/>
  <c r="AF3522" i="15"/>
  <c r="AF2468" i="15"/>
  <c r="AF1240" i="15"/>
  <c r="AF2476" i="15"/>
  <c r="AF2767" i="15"/>
  <c r="AF4270" i="15"/>
  <c r="AF4088" i="15"/>
  <c r="AF4015" i="15"/>
  <c r="AF4034" i="15"/>
  <c r="AF4450" i="15"/>
  <c r="AF4218" i="15"/>
  <c r="AF4906" i="15"/>
  <c r="AF1312" i="15"/>
  <c r="AF3067" i="15"/>
  <c r="AF1759" i="15"/>
  <c r="AF2561" i="15"/>
  <c r="AF2510" i="15"/>
  <c r="AF3753" i="15"/>
  <c r="AF2129" i="15"/>
  <c r="AF4114" i="15"/>
  <c r="AF4911" i="15"/>
  <c r="AF1444" i="15"/>
  <c r="AF2053" i="15"/>
  <c r="AF4282" i="15"/>
  <c r="AF2719" i="15"/>
  <c r="AF2657" i="15"/>
  <c r="AF4552" i="15"/>
  <c r="AF1655" i="15"/>
  <c r="AF2324" i="15"/>
  <c r="AF1516" i="15"/>
  <c r="AF1804" i="15"/>
  <c r="AF3039" i="15"/>
  <c r="AF2358" i="15"/>
  <c r="AF4152" i="15"/>
  <c r="AF4722" i="15"/>
  <c r="AF1578" i="15"/>
  <c r="AF2713" i="15"/>
  <c r="AF4884" i="15"/>
  <c r="AF2135" i="15"/>
  <c r="AF4318" i="15"/>
  <c r="AF4341" i="15"/>
  <c r="AF4696" i="15"/>
  <c r="AF2537" i="15"/>
  <c r="AF1353" i="15"/>
  <c r="AF4444" i="15"/>
  <c r="AF2613" i="15"/>
  <c r="AF2307" i="15"/>
  <c r="AF2250" i="15"/>
  <c r="AF2147" i="15"/>
  <c r="AF1975" i="15"/>
  <c r="AF2047" i="15"/>
  <c r="AF4581" i="15"/>
  <c r="AF4823" i="15"/>
  <c r="AF3514" i="15"/>
  <c r="AF4159" i="15"/>
  <c r="AF3651" i="15"/>
  <c r="AF3449" i="15"/>
  <c r="AF1178" i="15"/>
  <c r="AF4464" i="15"/>
  <c r="AF4060" i="15"/>
  <c r="AF4238" i="15"/>
  <c r="AF4132" i="15"/>
  <c r="AF4126" i="15"/>
  <c r="AF4369" i="15"/>
  <c r="AF1185" i="15"/>
  <c r="AF3791" i="15"/>
  <c r="AF4109" i="15"/>
  <c r="AF3079" i="15"/>
  <c r="AF2190" i="15"/>
  <c r="AF1783" i="15"/>
  <c r="AF1694" i="15"/>
  <c r="AF1154" i="15"/>
  <c r="AF4624" i="15"/>
  <c r="AF4145" i="15"/>
  <c r="AF3849" i="15"/>
  <c r="AF1196" i="15"/>
  <c r="AF3295" i="15"/>
  <c r="AF3834" i="15"/>
  <c r="AF3596" i="15"/>
  <c r="AF4206" i="15"/>
  <c r="AF3113" i="15"/>
  <c r="AF3804" i="15"/>
  <c r="AF1201" i="15"/>
  <c r="AF2675" i="15"/>
  <c r="AF4923" i="15"/>
  <c r="AF3377" i="15"/>
  <c r="AF2969" i="15"/>
  <c r="AF3055" i="15"/>
  <c r="AF5030" i="15"/>
  <c r="AF3033" i="15"/>
  <c r="AD5030" i="15"/>
  <c r="AF3741" i="15"/>
  <c r="AF3181" i="15"/>
  <c r="Y3875" i="15"/>
  <c r="AD3181" i="15"/>
  <c r="Y1353" i="15"/>
  <c r="AD2619" i="15"/>
  <c r="AF1673" i="15"/>
  <c r="AF1062" i="15"/>
  <c r="AF3827" i="15"/>
  <c r="AF2211" i="15"/>
  <c r="AD4559" i="15"/>
  <c r="AD1073" i="15"/>
  <c r="Y3355" i="15"/>
  <c r="AF3678" i="15"/>
  <c r="AF5003" i="15"/>
  <c r="AF2002" i="15"/>
  <c r="AF1468" i="15"/>
  <c r="AD3039" i="15"/>
  <c r="AF4328" i="15"/>
  <c r="AD2629" i="15"/>
  <c r="AF3261" i="15"/>
  <c r="Y2847" i="15"/>
  <c r="AD4507" i="15"/>
  <c r="AF3699" i="15"/>
  <c r="AD2135" i="15"/>
  <c r="AD2104" i="15"/>
  <c r="AD4779" i="15"/>
  <c r="AD1353" i="15"/>
  <c r="AF3421" i="15"/>
  <c r="Y4722" i="15"/>
  <c r="AF291" i="15"/>
  <c r="AD4231" i="15"/>
  <c r="AD2993" i="15"/>
  <c r="AD1130" i="15"/>
  <c r="AF1689" i="15"/>
  <c r="AF1234" i="15"/>
  <c r="AD1270" i="15"/>
  <c r="AD2456" i="15"/>
  <c r="AD1369" i="15"/>
  <c r="AD1520" i="15"/>
  <c r="AD1342" i="15"/>
  <c r="AD558" i="15"/>
  <c r="AD4696" i="15"/>
  <c r="AF2340" i="15"/>
  <c r="AD4432" i="15"/>
  <c r="AD2690" i="15"/>
  <c r="AD4875" i="15"/>
  <c r="AD2010" i="15"/>
  <c r="AD3217" i="15"/>
  <c r="AD3861" i="15"/>
  <c r="AD3668" i="15"/>
  <c r="AD1679" i="15"/>
  <c r="AF2153" i="15"/>
  <c r="AF2544" i="15"/>
  <c r="AD3957" i="15"/>
  <c r="AD4054" i="15"/>
  <c r="AD1497" i="15"/>
  <c r="AD3079" i="15"/>
  <c r="AF2531" i="15"/>
  <c r="AD2648" i="15"/>
  <c r="AD1042" i="15"/>
  <c r="AD4769" i="15"/>
  <c r="AF2284" i="15"/>
  <c r="AD2396" i="15"/>
  <c r="AF109" i="15"/>
  <c r="AD4707" i="15"/>
  <c r="AF3861" i="15"/>
  <c r="AF912" i="15"/>
  <c r="AD625" i="15"/>
  <c r="AD227" i="15"/>
  <c r="AD261" i="15"/>
  <c r="AF278" i="15"/>
  <c r="AF3137" i="15"/>
  <c r="AF2016" i="15"/>
  <c r="AF1219" i="15"/>
  <c r="AD4349" i="15"/>
  <c r="AD4916" i="15"/>
  <c r="AF2948" i="15"/>
  <c r="AD2685" i="15"/>
  <c r="AF3050" i="15"/>
  <c r="AD1038" i="15"/>
  <c r="AF3108" i="15"/>
  <c r="AD2920" i="15"/>
  <c r="AF3482" i="15"/>
  <c r="AF2347" i="15"/>
  <c r="AD4252" i="15"/>
  <c r="AF123" i="15"/>
  <c r="AD3399" i="15"/>
  <c r="AD1005" i="15"/>
  <c r="AD326" i="15"/>
  <c r="AF2998" i="15"/>
  <c r="AF968" i="15"/>
  <c r="AD4224" i="15"/>
  <c r="AF3335" i="15"/>
  <c r="AD3545" i="15"/>
  <c r="AD3623" i="15"/>
  <c r="AD3694" i="15"/>
  <c r="AF1981" i="15"/>
  <c r="AF2245" i="15"/>
  <c r="AD1661" i="15"/>
  <c r="AD1935" i="15"/>
  <c r="AD4732" i="15"/>
  <c r="AD776" i="15"/>
  <c r="AF2993" i="15"/>
  <c r="AD2295" i="15"/>
  <c r="AF3710" i="15"/>
  <c r="AD4672" i="15"/>
  <c r="AD1721" i="15"/>
  <c r="AD4838" i="15"/>
  <c r="AF3254" i="15"/>
  <c r="AD1712" i="15"/>
  <c r="AF1661" i="15"/>
  <c r="AD2761" i="15"/>
  <c r="AD2057" i="15"/>
  <c r="AF4800" i="15"/>
  <c r="AD4009" i="15"/>
  <c r="AF1851" i="15"/>
  <c r="AF2877" i="15"/>
  <c r="AD1691" i="15"/>
  <c r="AD917" i="15"/>
  <c r="AD75" i="15"/>
  <c r="AF3321" i="15"/>
  <c r="AD2537" i="15"/>
  <c r="AD4003" i="15"/>
  <c r="AD2218" i="15"/>
  <c r="AF724" i="15"/>
  <c r="AD2969" i="15"/>
  <c r="AD4486" i="15"/>
  <c r="AD3656" i="15"/>
  <c r="AF1754" i="15"/>
  <c r="AF2505" i="15"/>
  <c r="AD591" i="15"/>
  <c r="AF2827" i="15"/>
  <c r="AF1809" i="15"/>
  <c r="AD1106" i="15"/>
  <c r="AF1207" i="15"/>
  <c r="AD3910" i="15"/>
  <c r="AF4313" i="15"/>
  <c r="AF2110" i="15"/>
  <c r="AF5118" i="15"/>
  <c r="AD2331" i="15"/>
  <c r="AF931" i="15"/>
  <c r="AD351" i="15"/>
  <c r="AF249" i="15"/>
  <c r="AD344" i="15"/>
  <c r="AD89" i="15"/>
  <c r="AF4996" i="15"/>
  <c r="AF2894" i="15"/>
  <c r="AD1930" i="15"/>
  <c r="AF1777" i="15"/>
  <c r="AD444" i="15"/>
  <c r="AD4663" i="15"/>
  <c r="AF2652" i="15"/>
  <c r="AD4126" i="15"/>
  <c r="AF1243" i="15"/>
  <c r="AF255" i="15"/>
  <c r="AF434" i="15"/>
  <c r="AD1386" i="15"/>
  <c r="AD532" i="15"/>
  <c r="AD1150" i="15"/>
  <c r="AF3800" i="15"/>
  <c r="AF936" i="15"/>
  <c r="AD992" i="15"/>
  <c r="AD563" i="15"/>
  <c r="AF3026" i="15"/>
  <c r="AD4884" i="15"/>
  <c r="AF3188" i="15"/>
  <c r="AF1526" i="15"/>
  <c r="AD848" i="15"/>
  <c r="AD844" i="15"/>
  <c r="AD2476" i="15"/>
  <c r="AD3820" i="15"/>
  <c r="AD1804" i="15"/>
  <c r="AF770" i="15"/>
  <c r="AF1395" i="15"/>
  <c r="AF315" i="15"/>
  <c r="AD4858" i="15"/>
  <c r="AF2525" i="15"/>
  <c r="AF1650" i="15"/>
  <c r="AF2396" i="15"/>
  <c r="AD381" i="15"/>
  <c r="AD296" i="15"/>
  <c r="AD308" i="15"/>
  <c r="AD306" i="15"/>
  <c r="V41" i="11" l="1"/>
  <c r="W37" i="11" s="1"/>
  <c r="U37" i="11"/>
  <c r="V13" i="11"/>
  <c r="W8" i="11" s="1"/>
  <c r="U8" i="11"/>
  <c r="Y265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Gavin McNicol</author>
  </authors>
  <commentList>
    <comment ref="R2" authorId="0" shapeId="0" xr:uid="{00000000-0006-0000-0000-000001000000}">
      <text>
        <r>
          <rPr>
            <b/>
            <sz val="9"/>
            <color indexed="81"/>
            <rFont val="Tahoma"/>
            <family val="2"/>
          </rPr>
          <t>Gavin McNicol:</t>
        </r>
        <r>
          <rPr>
            <sz val="9"/>
            <color indexed="81"/>
            <rFont val="Tahoma"/>
            <family val="2"/>
          </rPr>
          <t xml:space="preserve">
Sanborn &amp; Massicotte - soils are formed in dune sand, so 0% CF is reasonable for all mineral horizons</t>
        </r>
      </text>
    </comment>
    <comment ref="G48" authorId="0" shapeId="0" xr:uid="{00000000-0006-0000-0000-000002000000}">
      <text>
        <r>
          <rPr>
            <b/>
            <sz val="9"/>
            <color indexed="81"/>
            <rFont val="Tahoma"/>
            <family val="2"/>
          </rPr>
          <t>Gavin McNicol:</t>
        </r>
        <r>
          <rPr>
            <sz val="9"/>
            <color indexed="81"/>
            <rFont val="Tahoma"/>
            <family val="2"/>
          </rPr>
          <t xml:space="preserve">
Mean slope for range provided in citation. NE aspect inferred from map location.</t>
        </r>
      </text>
    </comment>
    <comment ref="R72" authorId="0" shapeId="0" xr:uid="{00000000-0006-0000-0000-000003000000}">
      <text>
        <r>
          <rPr>
            <b/>
            <sz val="9"/>
            <color indexed="81"/>
            <rFont val="Tahoma"/>
            <family val="2"/>
          </rPr>
          <t>Gavin McNicol:</t>
        </r>
        <r>
          <rPr>
            <sz val="9"/>
            <color indexed="81"/>
            <rFont val="Tahoma"/>
            <family val="2"/>
          </rPr>
          <t xml:space="preserve">
Appendix 1-1 (Lewis, 1976): CF = Gravel+Stones content. Where data are missing, mean of equivalent horizon observations is used.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Gavin McNicol</author>
  </authors>
  <commentList>
    <comment ref="AA7" authorId="0" shapeId="0" xr:uid="{00000000-0006-0000-0100-000001000000}">
      <text>
        <r>
          <rPr>
            <b/>
            <sz val="9"/>
            <color indexed="81"/>
            <rFont val="Tahoma"/>
            <family val="2"/>
          </rPr>
          <t>Gavin McNicol:</t>
        </r>
        <r>
          <rPr>
            <sz val="9"/>
            <color indexed="81"/>
            <rFont val="Tahoma"/>
            <family val="2"/>
          </rPr>
          <t xml:space="preserve">
Should match X7</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Gavin McNicol</author>
  </authors>
  <commentList>
    <comment ref="R1" authorId="0" shapeId="0" xr:uid="{6B66C0B9-9E9D-3943-AB70-AE5FCFBC557A}">
      <text>
        <r>
          <rPr>
            <b/>
            <sz val="9"/>
            <color indexed="81"/>
            <rFont val="Tahoma"/>
            <family val="2"/>
          </rPr>
          <t>Gavin McNicol:</t>
        </r>
        <r>
          <rPr>
            <sz val="9"/>
            <color indexed="81"/>
            <rFont val="Tahoma"/>
            <family val="2"/>
          </rPr>
          <t xml:space="preserve">
red where Db was likely to be too high (for high (&gt;10%) %C horizons) - Johnson explain 'clod' Db approach over estimated x1-4.5 </t>
        </r>
      </text>
    </comment>
    <comment ref="S1" authorId="0" shapeId="0" xr:uid="{371F134D-3879-214B-B554-E8B5FDA7724F}">
      <text>
        <r>
          <rPr>
            <b/>
            <sz val="9"/>
            <color indexed="81"/>
            <rFont val="Tahoma"/>
            <family val="2"/>
          </rPr>
          <t>Gavin McNicol:</t>
        </r>
        <r>
          <rPr>
            <sz val="9"/>
            <color indexed="81"/>
            <rFont val="Tahoma"/>
            <family val="2"/>
          </rPr>
          <t xml:space="preserve">
HORIZON col was first converted to Canadian classification (see columns to right) then assigned a bulk density</t>
        </r>
      </text>
    </comment>
    <comment ref="T1" authorId="0" shapeId="0" xr:uid="{A18F5CA0-2DD7-304B-B1CA-E1B771BEFE48}">
      <text>
        <r>
          <rPr>
            <b/>
            <sz val="9"/>
            <color indexed="81"/>
            <rFont val="Tahoma"/>
            <family val="2"/>
          </rPr>
          <t>Gavin McNicol
Final bulk density is realistic (non-organic) measured value, or Shaw et al. bulk density.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Gavin McNicol</author>
  </authors>
  <commentList>
    <comment ref="Z1" authorId="0" shapeId="0" xr:uid="{00000000-0006-0000-0800-000001000000}">
      <text>
        <r>
          <rPr>
            <b/>
            <sz val="9"/>
            <color rgb="FF000000"/>
            <rFont val="Tahoma"/>
            <family val="2"/>
          </rPr>
          <t>Gavin McNicol:</t>
        </r>
        <r>
          <rPr>
            <sz val="9"/>
            <color rgb="FF000000"/>
            <rFont val="Tahoma"/>
            <family val="2"/>
          </rPr>
          <t xml:space="preserve">
</t>
        </r>
        <r>
          <rPr>
            <sz val="9"/>
            <color rgb="FF000000"/>
            <rFont val="Tahoma"/>
            <family val="2"/>
          </rPr>
          <t xml:space="preserve">Copied from BEC_FILLED which was populated from Shaw 2005 table 8.
</t>
        </r>
        <r>
          <rPr>
            <sz val="9"/>
            <color rgb="FF000000"/>
            <rFont val="Tahoma"/>
            <family val="2"/>
          </rPr>
          <t>All NAS were replaced with zeros here</t>
        </r>
      </text>
    </comment>
    <comment ref="AA1" authorId="0" shapeId="0" xr:uid="{00000000-0006-0000-0800-000002000000}">
      <text>
        <r>
          <rPr>
            <b/>
            <sz val="9"/>
            <color rgb="FF000000"/>
            <rFont val="Tahoma"/>
            <family val="2"/>
          </rPr>
          <t>Gavin McNicol:</t>
        </r>
        <r>
          <rPr>
            <sz val="9"/>
            <color rgb="FF000000"/>
            <rFont val="Tahoma"/>
            <family val="2"/>
          </rPr>
          <t xml:space="preserve">
</t>
        </r>
        <r>
          <rPr>
            <sz val="9"/>
            <color rgb="FF000000"/>
            <rFont val="Tahoma"/>
            <family val="2"/>
          </rPr>
          <t>Added median depth weighted coarse fraction of 35% (derived from BEC dataset from horizons which had at least one CF observations) See Supp. Table 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Gavin McNicol</author>
  </authors>
  <commentList>
    <comment ref="E18" authorId="0" shapeId="0" xr:uid="{00000000-0006-0000-0B00-000001000000}">
      <text>
        <r>
          <rPr>
            <b/>
            <sz val="9"/>
            <color rgb="FF000000"/>
            <rFont val="Tahoma"/>
            <family val="2"/>
          </rPr>
          <t xml:space="preserve">Gavin McNicol
</t>
        </r>
        <r>
          <rPr>
            <b/>
            <sz val="9"/>
            <color rgb="FF000000"/>
            <rFont val="Tahoma"/>
            <family val="2"/>
          </rPr>
          <t>Final bulk density is realistic (non-organic) measured value, or Shaw et al. bulk density.</t>
        </r>
      </text>
    </comment>
  </commentList>
</comments>
</file>

<file path=xl/sharedStrings.xml><?xml version="1.0" encoding="utf-8"?>
<sst xmlns="http://schemas.openxmlformats.org/spreadsheetml/2006/main" count="50716" uniqueCount="1127">
  <si>
    <t>SOURCE</t>
  </si>
  <si>
    <t>LON</t>
  </si>
  <si>
    <t>ID</t>
  </si>
  <si>
    <t xml:space="preserve">LAT </t>
  </si>
  <si>
    <t>DEPTH</t>
  </si>
  <si>
    <t>SANBORN &amp; MASSICOTTE 2010</t>
  </si>
  <si>
    <t>BC09-04</t>
  </si>
  <si>
    <t>BC09-01</t>
  </si>
  <si>
    <t>BC09-02</t>
  </si>
  <si>
    <t>BC09-03</t>
  </si>
  <si>
    <t>BC09-06</t>
  </si>
  <si>
    <t>BC09-07</t>
  </si>
  <si>
    <t>HORIZON</t>
  </si>
  <si>
    <t>Lv</t>
  </si>
  <si>
    <t>Fm</t>
  </si>
  <si>
    <t>Hh</t>
  </si>
  <si>
    <t>Ae</t>
  </si>
  <si>
    <t>Bhf</t>
  </si>
  <si>
    <t>Bf</t>
  </si>
  <si>
    <t>BC</t>
  </si>
  <si>
    <t>Cg</t>
  </si>
  <si>
    <t>C</t>
  </si>
  <si>
    <t>Lv/S</t>
  </si>
  <si>
    <t>Aej</t>
  </si>
  <si>
    <t>Bmgj</t>
  </si>
  <si>
    <t>Aeg</t>
  </si>
  <si>
    <t>Bhc</t>
  </si>
  <si>
    <t>Bc</t>
  </si>
  <si>
    <t>Bg</t>
  </si>
  <si>
    <t>Bfc</t>
  </si>
  <si>
    <t>Bhfc</t>
  </si>
  <si>
    <t>Hh1</t>
  </si>
  <si>
    <t>Bm1</t>
  </si>
  <si>
    <t>Hh2</t>
  </si>
  <si>
    <t>Bm2</t>
  </si>
  <si>
    <t>NA</t>
  </si>
  <si>
    <t>DEPTH2</t>
  </si>
  <si>
    <t>DEPTH1</t>
  </si>
  <si>
    <t>BULK DENSITY</t>
  </si>
  <si>
    <t>CCONTENT</t>
  </si>
  <si>
    <t>CCONC</t>
  </si>
  <si>
    <t>SANBORN &amp; LAVKULICH 1989</t>
  </si>
  <si>
    <t>BANFIELD</t>
  </si>
  <si>
    <t>CARNATIONCREEK1</t>
  </si>
  <si>
    <t>Oi</t>
  </si>
  <si>
    <t>Oe</t>
  </si>
  <si>
    <t>Oa</t>
  </si>
  <si>
    <t>E</t>
  </si>
  <si>
    <t>Bhs1</t>
  </si>
  <si>
    <t>Bhs2</t>
  </si>
  <si>
    <t>Bhs3</t>
  </si>
  <si>
    <t>Bhs4</t>
  </si>
  <si>
    <t>Bms</t>
  </si>
  <si>
    <t>CARNATIONCREEK2</t>
  </si>
  <si>
    <t>LEWIS 1976</t>
  </si>
  <si>
    <t>AD</t>
  </si>
  <si>
    <t>LF</t>
  </si>
  <si>
    <t>H</t>
  </si>
  <si>
    <t>Bfh</t>
  </si>
  <si>
    <t>Bf1</t>
  </si>
  <si>
    <t>Bf2</t>
  </si>
  <si>
    <t>Bf3</t>
  </si>
  <si>
    <t>Bfgj1</t>
  </si>
  <si>
    <t>Bfgj2</t>
  </si>
  <si>
    <t>BCd</t>
  </si>
  <si>
    <t>AW</t>
  </si>
  <si>
    <t>Bfh1</t>
  </si>
  <si>
    <t>Bfh2</t>
  </si>
  <si>
    <t>Bfh3</t>
  </si>
  <si>
    <t>Bfh4</t>
  </si>
  <si>
    <t>Bfhgj</t>
  </si>
  <si>
    <t>Bfgh2</t>
  </si>
  <si>
    <t>BD</t>
  </si>
  <si>
    <t>BW</t>
  </si>
  <si>
    <t>GD</t>
  </si>
  <si>
    <t>Bm3</t>
  </si>
  <si>
    <t>Bhf1</t>
  </si>
  <si>
    <t>Bhf2</t>
  </si>
  <si>
    <t>Bhf3</t>
  </si>
  <si>
    <t>Bhf4</t>
  </si>
  <si>
    <t>Bhfgj1</t>
  </si>
  <si>
    <t>Bhfgj2</t>
  </si>
  <si>
    <t>GW</t>
  </si>
  <si>
    <t>LW</t>
  </si>
  <si>
    <t>Bfhgj2</t>
  </si>
  <si>
    <t>Bfhgj1</t>
  </si>
  <si>
    <t>SW</t>
  </si>
  <si>
    <t>Bf4</t>
  </si>
  <si>
    <t>Rainbow1</t>
  </si>
  <si>
    <t>L</t>
  </si>
  <si>
    <t>Hr</t>
  </si>
  <si>
    <t>Alywn Lk2</t>
  </si>
  <si>
    <t>Diana3</t>
  </si>
  <si>
    <t>Diana4</t>
  </si>
  <si>
    <t>SmithIsland5</t>
  </si>
  <si>
    <t>Hzi</t>
  </si>
  <si>
    <t>Giltoyees6</t>
  </si>
  <si>
    <t>WorkIs7</t>
  </si>
  <si>
    <t>Boatbluff8</t>
  </si>
  <si>
    <t>Aristazabal9</t>
  </si>
  <si>
    <t>EmilyCarr10</t>
  </si>
  <si>
    <t>Bm</t>
  </si>
  <si>
    <t>Campania11</t>
  </si>
  <si>
    <t>Hanmer12</t>
  </si>
  <si>
    <t>Ah</t>
  </si>
  <si>
    <t>Oona</t>
  </si>
  <si>
    <t>KRANABETTER AND BANNER 2000</t>
  </si>
  <si>
    <t>TOTAL_C</t>
  </si>
  <si>
    <t>CF</t>
  </si>
  <si>
    <t>TOTAL_D</t>
  </si>
  <si>
    <t>MINERAL_D</t>
  </si>
  <si>
    <t>FF_D</t>
  </si>
  <si>
    <t>Hakai DSM pedon master data file</t>
  </si>
  <si>
    <t>BC15-21</t>
  </si>
  <si>
    <t>Om1</t>
  </si>
  <si>
    <t>Om2</t>
  </si>
  <si>
    <t>Bh</t>
  </si>
  <si>
    <t>Bhc1</t>
  </si>
  <si>
    <t>Bmc</t>
  </si>
  <si>
    <t>Bhc2</t>
  </si>
  <si>
    <t>DSM18</t>
  </si>
  <si>
    <t>Hhi</t>
  </si>
  <si>
    <t>Bfg</t>
  </si>
  <si>
    <t>DSM52</t>
  </si>
  <si>
    <t>Faw</t>
  </si>
  <si>
    <t>DSM54</t>
  </si>
  <si>
    <t>Hh3</t>
  </si>
  <si>
    <t>DSM55</t>
  </si>
  <si>
    <t>S/L</t>
  </si>
  <si>
    <t>Ahe</t>
  </si>
  <si>
    <t>BCc</t>
  </si>
  <si>
    <t>DSM76</t>
  </si>
  <si>
    <t>DSM83</t>
  </si>
  <si>
    <t>DSM84</t>
  </si>
  <si>
    <t>DSM85</t>
  </si>
  <si>
    <t>DSM94</t>
  </si>
  <si>
    <t>IIBh</t>
  </si>
  <si>
    <t>IIBhc</t>
  </si>
  <si>
    <t>IIBCg</t>
  </si>
  <si>
    <t>DSM95</t>
  </si>
  <si>
    <t>Of</t>
  </si>
  <si>
    <t>Om</t>
  </si>
  <si>
    <t>DSM147</t>
  </si>
  <si>
    <t>Calvert Island - total C - additional pedons (2014-2016)</t>
  </si>
  <si>
    <t>BC14-05</t>
  </si>
  <si>
    <t>Bhcj</t>
  </si>
  <si>
    <t>Bmcj1</t>
  </si>
  <si>
    <t>BCg1</t>
  </si>
  <si>
    <t>Bmcj2</t>
  </si>
  <si>
    <t>BCg2</t>
  </si>
  <si>
    <t>BC14-06</t>
  </si>
  <si>
    <t>BC14-07</t>
  </si>
  <si>
    <t>BC14-08</t>
  </si>
  <si>
    <t>Bhfcj</t>
  </si>
  <si>
    <t xml:space="preserve">Bfc </t>
  </si>
  <si>
    <t>Bhb</t>
  </si>
  <si>
    <t>BC15-09</t>
  </si>
  <si>
    <t>BC15-10</t>
  </si>
  <si>
    <t>Bg1</t>
  </si>
  <si>
    <t>Bg2</t>
  </si>
  <si>
    <t>Bfcj</t>
  </si>
  <si>
    <t>BCg</t>
  </si>
  <si>
    <t>Oh</t>
  </si>
  <si>
    <t>Oh/Ah</t>
  </si>
  <si>
    <t>DSM319</t>
  </si>
  <si>
    <t>ECP29</t>
  </si>
  <si>
    <t>BC14-11</t>
  </si>
  <si>
    <t>BC14-14</t>
  </si>
  <si>
    <t>ORDER</t>
  </si>
  <si>
    <t>Gleyed Dystric Brunisol</t>
  </si>
  <si>
    <t>Placic Humic Podzol</t>
  </si>
  <si>
    <t>Ferro-Humic Podzol</t>
  </si>
  <si>
    <t>Bhs5</t>
  </si>
  <si>
    <t>Bhs6</t>
  </si>
  <si>
    <t>TOTAL_C_1M</t>
  </si>
  <si>
    <t>CCONTENT_1M</t>
  </si>
  <si>
    <t>A</t>
  </si>
  <si>
    <t>B</t>
  </si>
  <si>
    <t>Elevation</t>
  </si>
  <si>
    <t>Slope</t>
  </si>
  <si>
    <t>Aspect</t>
  </si>
  <si>
    <t>LATLON_Q</t>
  </si>
  <si>
    <t>HIGH</t>
  </si>
  <si>
    <t>LOW</t>
  </si>
  <si>
    <t>N</t>
  </si>
  <si>
    <t>W</t>
  </si>
  <si>
    <t>NE</t>
  </si>
  <si>
    <t>Duric Humo-Ferric Podzol</t>
  </si>
  <si>
    <t>Duric Ferro-Humic Podzol</t>
  </si>
  <si>
    <t>FLAT</t>
  </si>
  <si>
    <t>Duric Dystric Brunisol</t>
  </si>
  <si>
    <t>S</t>
  </si>
  <si>
    <t>SE</t>
  </si>
  <si>
    <t>Orthic Humo-Ferric Podzol</t>
  </si>
  <si>
    <t>Orthic Ferro-Humic Podozol</t>
  </si>
  <si>
    <t>Orthic Drystic Burnisol</t>
  </si>
  <si>
    <t>Folisol</t>
  </si>
  <si>
    <t>Folisol (but horizons like pod)</t>
  </si>
  <si>
    <t>Orthic Ferro-Humic Podzol</t>
  </si>
  <si>
    <t>Hemic Folisol (used podzol Db)</t>
  </si>
  <si>
    <t>CCONC_SLOPE</t>
  </si>
  <si>
    <t>Depth of Mean</t>
  </si>
  <si>
    <t>Real Depth</t>
  </si>
  <si>
    <t>1/-Trendline Slope</t>
  </si>
  <si>
    <t>NOTE: Intercept of regression should equal max soil depth (25 cm for Rainbow 1)</t>
  </si>
  <si>
    <t>Green if OK</t>
  </si>
  <si>
    <t>Orstein Humic Podzol</t>
  </si>
  <si>
    <t>Gleyed Humo-Ferric Podzol</t>
  </si>
  <si>
    <t>Humic Folisol</t>
  </si>
  <si>
    <t>Orthic Humic Podzol</t>
  </si>
  <si>
    <t>Terric Mesisol</t>
  </si>
  <si>
    <t>Orthic Gleysol</t>
  </si>
  <si>
    <t>Typic Mesisol</t>
  </si>
  <si>
    <t>Gleyed Sombric Ferro-Humic Podzol</t>
  </si>
  <si>
    <t>Shaw et al. 2005</t>
  </si>
  <si>
    <t>Siltanen et al. 1997</t>
  </si>
  <si>
    <t>Moon &amp;  Selby 1988 Rep 64</t>
  </si>
  <si>
    <t>Van Vliet et al. 1987 Rep bc43-1</t>
  </si>
  <si>
    <t>Kenney et al. 1988 Rep bc43-2</t>
  </si>
  <si>
    <t>Oswald 1973 Rep BC-43</t>
  </si>
  <si>
    <t>Inselberg et al. 1982 Land Mgmt Rep. 12</t>
  </si>
  <si>
    <t>Orthic Dystric Brunisol</t>
  </si>
  <si>
    <t>Gleyed Ortstein Ferro-Humic Podzol</t>
  </si>
  <si>
    <t>Gleyed Ferro-Humic Podzol</t>
  </si>
  <si>
    <t>Orthic Humic Gleysol</t>
  </si>
  <si>
    <t>Orthic Sombric Brunisol</t>
  </si>
  <si>
    <t>Gleyed Brunisolic Gray Luvisol</t>
  </si>
  <si>
    <t>Sombric Humo-Ferric Podzol</t>
  </si>
  <si>
    <t>Sombric Ferro-Humic Podzol</t>
  </si>
  <si>
    <t>Orthic Humic Regosol</t>
  </si>
  <si>
    <t>Gleyed Sombric Humo-Ferric Podzol</t>
  </si>
  <si>
    <t>ESE</t>
  </si>
  <si>
    <t>SSW</t>
  </si>
  <si>
    <t>NNE</t>
  </si>
  <si>
    <t>NNW</t>
  </si>
  <si>
    <t>SSE</t>
  </si>
  <si>
    <t>NW</t>
  </si>
  <si>
    <t>WNW</t>
  </si>
  <si>
    <t>95AK110001</t>
  </si>
  <si>
    <t>Loamy, dysic Terric Cryohemist</t>
  </si>
  <si>
    <t>Oe1</t>
  </si>
  <si>
    <t>Oe2</t>
  </si>
  <si>
    <t>Oe3</t>
  </si>
  <si>
    <t>Oe4 / Oe5</t>
  </si>
  <si>
    <t>Oe6</t>
  </si>
  <si>
    <t>2Bgb</t>
  </si>
  <si>
    <t>2Cg</t>
  </si>
  <si>
    <t>95AK110002</t>
  </si>
  <si>
    <t>Oe4</t>
  </si>
  <si>
    <t>2C</t>
  </si>
  <si>
    <t>3C</t>
  </si>
  <si>
    <t>95AK110003</t>
  </si>
  <si>
    <t>Loamy-skeletal, mixed, isofrigid Typic Cryaquod</t>
  </si>
  <si>
    <t>Bs</t>
  </si>
  <si>
    <t>2C1</t>
  </si>
  <si>
    <t>2C2</t>
  </si>
  <si>
    <t>95AK110004</t>
  </si>
  <si>
    <t>Coarse-loamy, mixed, isofrigid Typic Haplocryod</t>
  </si>
  <si>
    <t>Bs1</t>
  </si>
  <si>
    <t>Bs2</t>
  </si>
  <si>
    <t>90AK110001</t>
  </si>
  <si>
    <t>Loamy-skeletal, mixed Typic Cryorthod</t>
  </si>
  <si>
    <t>Bhs</t>
  </si>
  <si>
    <t>C1</t>
  </si>
  <si>
    <t>C2</t>
  </si>
  <si>
    <t>90AK110006</t>
  </si>
  <si>
    <t>Sandy or sandy-skeletal, mixed Typic Cryorthent</t>
  </si>
  <si>
    <t>90AK110003</t>
  </si>
  <si>
    <t>Mixed, frigid Typic Udipsamment</t>
  </si>
  <si>
    <t>90AK110004</t>
  </si>
  <si>
    <t>Mixed Typic Cryopsamment</t>
  </si>
  <si>
    <t>90AK110009</t>
  </si>
  <si>
    <t>90AK110010</t>
  </si>
  <si>
    <t>Medial-skeletal Andic Cryorthod</t>
  </si>
  <si>
    <t>2Bs</t>
  </si>
  <si>
    <t>90AK110008</t>
  </si>
  <si>
    <t>Forest Point, SMU8135d</t>
  </si>
  <si>
    <t>Medial, amorphic, ortstein Duric Cryaquod</t>
  </si>
  <si>
    <t>O</t>
  </si>
  <si>
    <t>Cd</t>
  </si>
  <si>
    <t>Tundra Point 8103E</t>
  </si>
  <si>
    <t>Medial, amorphic Andic Humicryod</t>
  </si>
  <si>
    <t>87AK220010</t>
  </si>
  <si>
    <t>Medial Humic Cryorthod</t>
  </si>
  <si>
    <t/>
  </si>
  <si>
    <t>B1</t>
  </si>
  <si>
    <t>B2</t>
  </si>
  <si>
    <t>Bsm</t>
  </si>
  <si>
    <t>87AK220009</t>
  </si>
  <si>
    <t>Medial, frigid Placic Haplaquod</t>
  </si>
  <si>
    <t>2C3</t>
  </si>
  <si>
    <t>2C4</t>
  </si>
  <si>
    <t>83AK220005</t>
  </si>
  <si>
    <t>Loamy-skeletal Lithic Cryochrept</t>
  </si>
  <si>
    <t>Dysic Lithic Cryofolist</t>
  </si>
  <si>
    <t>83AK220004</t>
  </si>
  <si>
    <t>Sandy Typic Cryohumod</t>
  </si>
  <si>
    <t>83AK220007</t>
  </si>
  <si>
    <t>Coarse-loamy Cryic Fragihumod</t>
  </si>
  <si>
    <t>BCx</t>
  </si>
  <si>
    <t>2Cx</t>
  </si>
  <si>
    <t>84AK220329</t>
  </si>
  <si>
    <t>Loamy-skeletal, mixed Cryic Fragiorthod</t>
  </si>
  <si>
    <t>Eb</t>
  </si>
  <si>
    <t>E1b</t>
  </si>
  <si>
    <t>Cx</t>
  </si>
  <si>
    <t>89AK220002</t>
  </si>
  <si>
    <t>Loamy-skeletal, mixed Aeric Cryaquod</t>
  </si>
  <si>
    <t>Oa2</t>
  </si>
  <si>
    <t>2Cm</t>
  </si>
  <si>
    <t>83AK220009</t>
  </si>
  <si>
    <t>Loamy-skeletal Lithic Aquic Cryorthent</t>
  </si>
  <si>
    <t>Cr</t>
  </si>
  <si>
    <t>83AK220010</t>
  </si>
  <si>
    <t>Loamy-skeletal Lithic Cryorthent</t>
  </si>
  <si>
    <t>83AK220027</t>
  </si>
  <si>
    <t>Coarse-loamy Aquic Fragiorthod</t>
  </si>
  <si>
    <t>Oi2</t>
  </si>
  <si>
    <t>83AK130027</t>
  </si>
  <si>
    <t>83AK130028</t>
  </si>
  <si>
    <t>Thixotropic Lithic Cryorthod</t>
  </si>
  <si>
    <t>E / Bhs</t>
  </si>
  <si>
    <t>83AK130029</t>
  </si>
  <si>
    <t>Coarse-loamy, mixed Lithic Cryochrept</t>
  </si>
  <si>
    <t>83AK130030</t>
  </si>
  <si>
    <t>83AK130126</t>
  </si>
  <si>
    <t>81AK280008</t>
  </si>
  <si>
    <t>Thixotropic-skeletal Humic Cryorthod</t>
  </si>
  <si>
    <t>83AK280010</t>
  </si>
  <si>
    <t>Medial-skeletal Typic Cryaquod</t>
  </si>
  <si>
    <t>Bh1</t>
  </si>
  <si>
    <t>Bh2</t>
  </si>
  <si>
    <t>84AK201003</t>
  </si>
  <si>
    <t>Coarse-loamy, mixed Typic Cryorthod</t>
  </si>
  <si>
    <t>81AK280002</t>
  </si>
  <si>
    <t>Thixotropic-skeletal Humic Lithic Cryorthod</t>
  </si>
  <si>
    <t>81AK280003</t>
  </si>
  <si>
    <t>Thixotropic Humic Lithic Cryorthod</t>
  </si>
  <si>
    <t>83AK130122</t>
  </si>
  <si>
    <t>Thixotropic-skeletal Typic Cryorthod</t>
  </si>
  <si>
    <t>2BC</t>
  </si>
  <si>
    <t>81AK280009</t>
  </si>
  <si>
    <t>Thixotrophic Skeletal Humic Cryorthod</t>
  </si>
  <si>
    <t>O1</t>
  </si>
  <si>
    <t>O2</t>
  </si>
  <si>
    <t>E/A</t>
  </si>
  <si>
    <t>98AK280001</t>
  </si>
  <si>
    <t>Loamy, mixed, dysic Terric Cryosaprist</t>
  </si>
  <si>
    <t>Oa1</t>
  </si>
  <si>
    <t>Oa3</t>
  </si>
  <si>
    <t>Ab</t>
  </si>
  <si>
    <t>Cg1</t>
  </si>
  <si>
    <t>Cg2</t>
  </si>
  <si>
    <t>C1 / C2</t>
  </si>
  <si>
    <t>98AK280002</t>
  </si>
  <si>
    <t>Dysic Hemic Cryosaprist</t>
  </si>
  <si>
    <t>98AK280003</t>
  </si>
  <si>
    <t>Coarse-loamy, mixed, active Typic Cryaquod</t>
  </si>
  <si>
    <t>98AK280004</t>
  </si>
  <si>
    <t>Spodosol</t>
  </si>
  <si>
    <t>Eh</t>
  </si>
  <si>
    <t>84AK201001</t>
  </si>
  <si>
    <t>Coarse-loamy, mixed Humic Cryorthod</t>
  </si>
  <si>
    <t>Oi1</t>
  </si>
  <si>
    <t>84AK201005</t>
  </si>
  <si>
    <t>Coarse-loamy, mixed Humic Lithic Cryorthod</t>
  </si>
  <si>
    <t>83AK280004</t>
  </si>
  <si>
    <t>Medial-skeletal Humic Cryorthod</t>
  </si>
  <si>
    <t>82AK280231</t>
  </si>
  <si>
    <t>81AK280007</t>
  </si>
  <si>
    <t>Thixotropic Humic Cryorthod</t>
  </si>
  <si>
    <t>E1</t>
  </si>
  <si>
    <t>E2</t>
  </si>
  <si>
    <t>81AK280014</t>
  </si>
  <si>
    <t>Sandy-skeletal, mixed Entic Cryumbrept</t>
  </si>
  <si>
    <t>81AK280006</t>
  </si>
  <si>
    <t>Coarse-loamy, mixed, active Typic Humicryod</t>
  </si>
  <si>
    <t>82AK280002</t>
  </si>
  <si>
    <t>Medial-skeletal Sideric Cryaquod</t>
  </si>
  <si>
    <t>81AK280010</t>
  </si>
  <si>
    <t>Medial over sandy or sandy-skeletal, mixed Typic Cryorthod</t>
  </si>
  <si>
    <t>81AK280011</t>
  </si>
  <si>
    <t>Thixotropic-skeletal Typic Cryaquod</t>
  </si>
  <si>
    <t>81AK280001</t>
  </si>
  <si>
    <t>85AK280003</t>
  </si>
  <si>
    <t>Loamy, mixed Humic Cryorthod</t>
  </si>
  <si>
    <t>85AK280004</t>
  </si>
  <si>
    <t>Loamy-skeletal, mixed, euic Terric Cryosaprist</t>
  </si>
  <si>
    <t>81AK280004</t>
  </si>
  <si>
    <t>81AK280005</t>
  </si>
  <si>
    <t>Loamy, mixed Lithic Cryorthod</t>
  </si>
  <si>
    <t>81AK280012</t>
  </si>
  <si>
    <t>81AK280013</t>
  </si>
  <si>
    <t>Loamy, mixed Typic Cryorthod</t>
  </si>
  <si>
    <t>83AK280005</t>
  </si>
  <si>
    <t>Sandy-skeletal, mixed Humic Cryorthod</t>
  </si>
  <si>
    <t>83AK280007</t>
  </si>
  <si>
    <t>Sandy, mixed Humic Cryorthod</t>
  </si>
  <si>
    <t>85AK280001</t>
  </si>
  <si>
    <t>Fine-silty, mixed Typic Cryaquod</t>
  </si>
  <si>
    <t>85AK280002</t>
  </si>
  <si>
    <t>Fine-silty, mixed Humic Cryorthod</t>
  </si>
  <si>
    <t>83AK130004</t>
  </si>
  <si>
    <t>83AK130157</t>
  </si>
  <si>
    <t>83AK130158</t>
  </si>
  <si>
    <t>83AK130159</t>
  </si>
  <si>
    <t>83AK130160</t>
  </si>
  <si>
    <t>83AK130142</t>
  </si>
  <si>
    <t>83AK130143</t>
  </si>
  <si>
    <t>Sandy-skeletal, mixed Typic Cryofluvent</t>
  </si>
  <si>
    <t>83AK130144</t>
  </si>
  <si>
    <t>82AK130132</t>
  </si>
  <si>
    <t>By</t>
  </si>
  <si>
    <t>82AK130147</t>
  </si>
  <si>
    <t>78AK130001</t>
  </si>
  <si>
    <t>Thixotropic, mixed Humic Lithic Cryorthod</t>
  </si>
  <si>
    <t>R</t>
  </si>
  <si>
    <t>83AK130023</t>
  </si>
  <si>
    <t>Loamy-skeletal, mixed Humic Cryorthod</t>
  </si>
  <si>
    <t>83AK130129</t>
  </si>
  <si>
    <t>83AK130130</t>
  </si>
  <si>
    <t>Loamy, mixed, micro Humic Cryorthod</t>
  </si>
  <si>
    <t>83AK130192</t>
  </si>
  <si>
    <t>83AK130193</t>
  </si>
  <si>
    <t>Loamy, mixed Lithic Cryorthent</t>
  </si>
  <si>
    <t>83AK130194</t>
  </si>
  <si>
    <t>Loamy, mixed Humic Lithic Cryorthod</t>
  </si>
  <si>
    <t>83AK130195</t>
  </si>
  <si>
    <t>83AK130196</t>
  </si>
  <si>
    <t>Loamy-skeletal, mixed, micro Humic Cryorthod</t>
  </si>
  <si>
    <t>83AK130197</t>
  </si>
  <si>
    <t>83AK130198</t>
  </si>
  <si>
    <t>83AK130199</t>
  </si>
  <si>
    <t>Loamy-skeletal, mixed Typic Cryaquod</t>
  </si>
  <si>
    <t>83AK130025</t>
  </si>
  <si>
    <t>83AK130127</t>
  </si>
  <si>
    <t>Loamy-skeletal, mixed Humic Lithic Cryorthod</t>
  </si>
  <si>
    <t>83AK130131</t>
  </si>
  <si>
    <t>83AK220019</t>
  </si>
  <si>
    <t>83AK130128</t>
  </si>
  <si>
    <t>84AK201014</t>
  </si>
  <si>
    <t>84AK201004</t>
  </si>
  <si>
    <t>78AK130002</t>
  </si>
  <si>
    <t>Thixotropic, mixed Typic Cryorthod</t>
  </si>
  <si>
    <t>84AK201006</t>
  </si>
  <si>
    <t>Sandy-skeletal, mixed Typic Cryorthod</t>
  </si>
  <si>
    <t>98AK201001</t>
  </si>
  <si>
    <t>Dysic Typic Cryohemist</t>
  </si>
  <si>
    <t>98AK201002</t>
  </si>
  <si>
    <t>3Cd</t>
  </si>
  <si>
    <t>98AK201003</t>
  </si>
  <si>
    <t>Oa1 / Oa2</t>
  </si>
  <si>
    <t>98AK201004</t>
  </si>
  <si>
    <t>82AK130125</t>
  </si>
  <si>
    <t>82AK130126</t>
  </si>
  <si>
    <t>82AK130134</t>
  </si>
  <si>
    <t>82AK130136</t>
  </si>
  <si>
    <t>83AK130050</t>
  </si>
  <si>
    <t>B / C</t>
  </si>
  <si>
    <t>85AK130000</t>
  </si>
  <si>
    <t>82AK130006</t>
  </si>
  <si>
    <t>Thixotropic Typic Cryorthod</t>
  </si>
  <si>
    <t>82AK130133</t>
  </si>
  <si>
    <t>82AK130004</t>
  </si>
  <si>
    <t>83AK130049</t>
  </si>
  <si>
    <t>Coarse-loamy, mixed Cryic Fragiorthod</t>
  </si>
  <si>
    <t>84AK201007</t>
  </si>
  <si>
    <t>84AK201008</t>
  </si>
  <si>
    <t>82AK130005</t>
  </si>
  <si>
    <t>Oe / Oa</t>
  </si>
  <si>
    <t>83AK130011</t>
  </si>
  <si>
    <t>83AK130018</t>
  </si>
  <si>
    <t>84AK201009</t>
  </si>
  <si>
    <t>84AK201010</t>
  </si>
  <si>
    <t>Loamy-skeletal, mixed Lithic Cryaquod</t>
  </si>
  <si>
    <t>83AK130125</t>
  </si>
  <si>
    <t>84AK201012</t>
  </si>
  <si>
    <t>Coarse-loamy, mixed, frigid Placic Haplaquod</t>
  </si>
  <si>
    <t>84AK201002</t>
  </si>
  <si>
    <t>83AK130110</t>
  </si>
  <si>
    <t>83AK130111</t>
  </si>
  <si>
    <t>83AK280006</t>
  </si>
  <si>
    <t>83AK280008</t>
  </si>
  <si>
    <t>Dysic Typic Cryosaprist</t>
  </si>
  <si>
    <t>83AK130120</t>
  </si>
  <si>
    <t>Fragmental, mixed, dysic Terric Cryosaprist</t>
  </si>
  <si>
    <t>83AK130171</t>
  </si>
  <si>
    <t>Thixotropic over sandy or sandy-skeletal Typic Cryorthod</t>
  </si>
  <si>
    <t>83AK130172</t>
  </si>
  <si>
    <t>83AK220138</t>
  </si>
  <si>
    <t>83AK280009</t>
  </si>
  <si>
    <t>Sandy, mixed, dysic Terric Cryohemist</t>
  </si>
  <si>
    <t>83AK130041</t>
  </si>
  <si>
    <t>83AK130042</t>
  </si>
  <si>
    <t>Typic Cryofolist</t>
  </si>
  <si>
    <t>83AK130043</t>
  </si>
  <si>
    <t>Loamy-skeletal, mixed Cryorthidic Arent</t>
  </si>
  <si>
    <t>83AK130044</t>
  </si>
  <si>
    <t>83AK130113</t>
  </si>
  <si>
    <t>Dysic Typic Cryofolist</t>
  </si>
  <si>
    <t>83AK130114</t>
  </si>
  <si>
    <t>B / Bs</t>
  </si>
  <si>
    <t>83AK130116</t>
  </si>
  <si>
    <t>83AK130162</t>
  </si>
  <si>
    <t>Bs / E</t>
  </si>
  <si>
    <t>CB</t>
  </si>
  <si>
    <t>83AK130163</t>
  </si>
  <si>
    <t>Bhs / Bs</t>
  </si>
  <si>
    <t>83AK130164</t>
  </si>
  <si>
    <t>Bs / Oa</t>
  </si>
  <si>
    <t>EB</t>
  </si>
  <si>
    <t>83AK130153</t>
  </si>
  <si>
    <t>83AK130145</t>
  </si>
  <si>
    <t>Loamy-skeletal, mixed Typic Fragiaquept</t>
  </si>
  <si>
    <t>83AK130154</t>
  </si>
  <si>
    <t>83AK130155</t>
  </si>
  <si>
    <t>83AK130156</t>
  </si>
  <si>
    <t>Thixotropic-skeletal Cryic Fragiaquod</t>
  </si>
  <si>
    <t>84AK130153</t>
  </si>
  <si>
    <t>83AK280140</t>
  </si>
  <si>
    <t>Thixotropic Typic Cryaquod</t>
  </si>
  <si>
    <t>83AK130141</t>
  </si>
  <si>
    <t>83AK130149</t>
  </si>
  <si>
    <t>83AK130150</t>
  </si>
  <si>
    <t>83AK130151</t>
  </si>
  <si>
    <t>83AK130152</t>
  </si>
  <si>
    <t>83AK280139</t>
  </si>
  <si>
    <t>Canadian Order</t>
  </si>
  <si>
    <t>Humic Podzol</t>
  </si>
  <si>
    <t>Humo-Ferric Podzol</t>
  </si>
  <si>
    <t>Humic Regosol</t>
  </si>
  <si>
    <t>Dystric Brunisol</t>
  </si>
  <si>
    <t>Humisol</t>
  </si>
  <si>
    <t>Mesisol</t>
  </si>
  <si>
    <t>bf</t>
  </si>
  <si>
    <t>bf1</t>
  </si>
  <si>
    <t>bf2</t>
  </si>
  <si>
    <t>2bf</t>
  </si>
  <si>
    <t>bfm</t>
  </si>
  <si>
    <t>B / bf</t>
  </si>
  <si>
    <t>bf / E</t>
  </si>
  <si>
    <t>E / Bhf</t>
  </si>
  <si>
    <t>Bhf / bf</t>
  </si>
  <si>
    <t>Loamy-skeletal, mixed, frigid, shallom Placic Haplaquod</t>
  </si>
  <si>
    <t>Oh2</t>
  </si>
  <si>
    <t>Oh1</t>
  </si>
  <si>
    <t>Oh3</t>
  </si>
  <si>
    <t>Oh1 / Oh2</t>
  </si>
  <si>
    <t>bf / Oh</t>
  </si>
  <si>
    <t>Of2</t>
  </si>
  <si>
    <t>Of1</t>
  </si>
  <si>
    <t>Om3</t>
  </si>
  <si>
    <t>Om4 / Om5</t>
  </si>
  <si>
    <t>Om6</t>
  </si>
  <si>
    <t>Om4</t>
  </si>
  <si>
    <t>Om / Oh</t>
  </si>
  <si>
    <t>Row</t>
  </si>
  <si>
    <t>BULK DENSITY_MEAS</t>
  </si>
  <si>
    <t>BULK DENSITY_SHAW</t>
  </si>
  <si>
    <t>CLASSIFICATION</t>
  </si>
  <si>
    <t>SPO</t>
  </si>
  <si>
    <t>HIS</t>
  </si>
  <si>
    <t>ENT</t>
  </si>
  <si>
    <t>FOL</t>
  </si>
  <si>
    <t>INC</t>
  </si>
  <si>
    <t>BOR</t>
  </si>
  <si>
    <t>D'Amore &amp; Lynn (2002)</t>
  </si>
  <si>
    <t>Totem 1</t>
  </si>
  <si>
    <t>Totem 2</t>
  </si>
  <si>
    <t>Point Barrie 1</t>
  </si>
  <si>
    <t>Point Barrie 2</t>
  </si>
  <si>
    <t>Beaver Creek</t>
  </si>
  <si>
    <t>Airway</t>
  </si>
  <si>
    <t>Lancaster</t>
  </si>
  <si>
    <t>Totem 3</t>
  </si>
  <si>
    <t>Starrigavan</t>
  </si>
  <si>
    <t>Margaret Lake</t>
  </si>
  <si>
    <t>Stanley 1</t>
  </si>
  <si>
    <t>Stanley 2</t>
  </si>
  <si>
    <t>Fruit Loop</t>
  </si>
  <si>
    <t>Salamander</t>
  </si>
  <si>
    <t>Eaglecrest 1</t>
  </si>
  <si>
    <t>Eaglecrest 2</t>
  </si>
  <si>
    <t>Deer Creek 1</t>
  </si>
  <si>
    <t>Deer Creek 2</t>
  </si>
  <si>
    <t>Three Lakes</t>
  </si>
  <si>
    <t>Zarembo</t>
  </si>
  <si>
    <t>Wrangell 1</t>
  </si>
  <si>
    <t>Wrangell 2</t>
  </si>
  <si>
    <t>Thorne Bay 1</t>
  </si>
  <si>
    <t>euric Terric Cryohemist</t>
  </si>
  <si>
    <t>dysic Lithic Cryohemist</t>
  </si>
  <si>
    <t>euric Typic Cryofibrist</t>
  </si>
  <si>
    <t>euic Terric Cryohemist</t>
  </si>
  <si>
    <t>euci Lithic Cryohemist</t>
  </si>
  <si>
    <t>dysic Typic Cryofolist</t>
  </si>
  <si>
    <t>euic Typic Cryohemist</t>
  </si>
  <si>
    <t>dysic Terric Cryosaprist</t>
  </si>
  <si>
    <t>euic Typic Cryosaprist</t>
  </si>
  <si>
    <t>dysic Terric Cryohemist</t>
  </si>
  <si>
    <t>dysic Typic Cryohemist</t>
  </si>
  <si>
    <t>dysic Typic Cryofibrist</t>
  </si>
  <si>
    <t>MINCONT</t>
  </si>
  <si>
    <t>SEE BEC FILE</t>
  </si>
  <si>
    <t>SL</t>
  </si>
  <si>
    <t>HFP</t>
  </si>
  <si>
    <t>Fa</t>
  </si>
  <si>
    <t>FHP</t>
  </si>
  <si>
    <t>Bfj</t>
  </si>
  <si>
    <t>FSL</t>
  </si>
  <si>
    <t>Ln</t>
  </si>
  <si>
    <t>LS</t>
  </si>
  <si>
    <t>Fz</t>
  </si>
  <si>
    <t>SI</t>
  </si>
  <si>
    <t>SB</t>
  </si>
  <si>
    <t>Bgj</t>
  </si>
  <si>
    <t>SIL</t>
  </si>
  <si>
    <t>Bfb</t>
  </si>
  <si>
    <t>SICL</t>
  </si>
  <si>
    <t>DYB</t>
  </si>
  <si>
    <t>Fm2</t>
  </si>
  <si>
    <t>Fm1</t>
  </si>
  <si>
    <t>LFm</t>
  </si>
  <si>
    <t>F</t>
  </si>
  <si>
    <t>FH</t>
  </si>
  <si>
    <t>LFH</t>
  </si>
  <si>
    <t>Lm</t>
  </si>
  <si>
    <t>Hz</t>
  </si>
  <si>
    <t>Hv</t>
  </si>
  <si>
    <t>Hb</t>
  </si>
  <si>
    <t>Ofb</t>
  </si>
  <si>
    <t>Fb</t>
  </si>
  <si>
    <t>Ln/C</t>
  </si>
  <si>
    <t>Fzi</t>
  </si>
  <si>
    <t>L, F, H</t>
  </si>
  <si>
    <t>IIOhb</t>
  </si>
  <si>
    <t>IIOmb</t>
  </si>
  <si>
    <t>LFz</t>
  </si>
  <si>
    <t>Lh</t>
  </si>
  <si>
    <t>SS</t>
  </si>
  <si>
    <t>H(h)</t>
  </si>
  <si>
    <t>Fz1</t>
  </si>
  <si>
    <t>Fz2</t>
  </si>
  <si>
    <t>Lw</t>
  </si>
  <si>
    <t>x</t>
  </si>
  <si>
    <t>Fzb</t>
  </si>
  <si>
    <t>none</t>
  </si>
  <si>
    <t>Fw</t>
  </si>
  <si>
    <t>Fa1</t>
  </si>
  <si>
    <t>Fa2</t>
  </si>
  <si>
    <t>Fa/z</t>
  </si>
  <si>
    <t>hd</t>
  </si>
  <si>
    <t>H1z</t>
  </si>
  <si>
    <t>H2z</t>
  </si>
  <si>
    <t>L/S</t>
  </si>
  <si>
    <t>Hw/Hh</t>
  </si>
  <si>
    <t>S(L)</t>
  </si>
  <si>
    <t>L(S)</t>
  </si>
  <si>
    <t>Ls</t>
  </si>
  <si>
    <t>FHa</t>
  </si>
  <si>
    <t>Fq</t>
  </si>
  <si>
    <t>(S)(L)</t>
  </si>
  <si>
    <t>Hri</t>
  </si>
  <si>
    <t>Hl</t>
  </si>
  <si>
    <t>FHm</t>
  </si>
  <si>
    <t>FHr</t>
  </si>
  <si>
    <t>l/s</t>
  </si>
  <si>
    <t>S/Ln</t>
  </si>
  <si>
    <t>Hh/Oh</t>
  </si>
  <si>
    <t>Ss</t>
  </si>
  <si>
    <t>Fn</t>
  </si>
  <si>
    <t>Fai</t>
  </si>
  <si>
    <t>f</t>
  </si>
  <si>
    <t>LAT</t>
  </si>
  <si>
    <t>Horizon</t>
  </si>
  <si>
    <t>IIIBCg</t>
  </si>
  <si>
    <t>Aegj</t>
  </si>
  <si>
    <t>Ah1</t>
  </si>
  <si>
    <t>Ah2</t>
  </si>
  <si>
    <t>Bfgj</t>
  </si>
  <si>
    <t>Ahj</t>
  </si>
  <si>
    <t>Ae?</t>
  </si>
  <si>
    <t>Cgj</t>
  </si>
  <si>
    <t>Ahb1</t>
  </si>
  <si>
    <t>Ahb2</t>
  </si>
  <si>
    <t>B/C</t>
  </si>
  <si>
    <t>Cgb</t>
  </si>
  <si>
    <t>Ahb</t>
  </si>
  <si>
    <t>C3</t>
  </si>
  <si>
    <t>IIBm</t>
  </si>
  <si>
    <t>Bhj</t>
  </si>
  <si>
    <t>Ahf</t>
  </si>
  <si>
    <t>Bmhj</t>
  </si>
  <si>
    <t>Bm II</t>
  </si>
  <si>
    <t>BCm</t>
  </si>
  <si>
    <t>Bfj1</t>
  </si>
  <si>
    <t>Bfj2</t>
  </si>
  <si>
    <t>IBm1</t>
  </si>
  <si>
    <t>IIAeb</t>
  </si>
  <si>
    <t>IIBfjb1</t>
  </si>
  <si>
    <t>IIBmb</t>
  </si>
  <si>
    <t>IIC</t>
  </si>
  <si>
    <t>IIBfjb2</t>
  </si>
  <si>
    <t>C/B</t>
  </si>
  <si>
    <t>Ahej</t>
  </si>
  <si>
    <t>Ob</t>
  </si>
  <si>
    <t>Aeb</t>
  </si>
  <si>
    <t>Bmz</t>
  </si>
  <si>
    <t>BmII</t>
  </si>
  <si>
    <t>BCM</t>
  </si>
  <si>
    <t>Ash</t>
  </si>
  <si>
    <t>IIAhb</t>
  </si>
  <si>
    <t>BM</t>
  </si>
  <si>
    <t>BMII</t>
  </si>
  <si>
    <t>Aph</t>
  </si>
  <si>
    <t>IBM</t>
  </si>
  <si>
    <t>IIBM</t>
  </si>
  <si>
    <t>BCFJ</t>
  </si>
  <si>
    <t>BCFJII</t>
  </si>
  <si>
    <t>BFJ</t>
  </si>
  <si>
    <t>BFJMII</t>
  </si>
  <si>
    <t>BFJM</t>
  </si>
  <si>
    <t>Humicb</t>
  </si>
  <si>
    <t>Be</t>
  </si>
  <si>
    <t>BCmgj</t>
  </si>
  <si>
    <t>BCmgj II</t>
  </si>
  <si>
    <t>Cb</t>
  </si>
  <si>
    <t>IC</t>
  </si>
  <si>
    <t>IAhb</t>
  </si>
  <si>
    <t>IIAhb/c</t>
  </si>
  <si>
    <t>IIIAhb</t>
  </si>
  <si>
    <t>Bhg</t>
  </si>
  <si>
    <t>Bgt</t>
  </si>
  <si>
    <t>Ah/C</t>
  </si>
  <si>
    <t>IIIAhb/C</t>
  </si>
  <si>
    <t>IVAhb</t>
  </si>
  <si>
    <t>IILv</t>
  </si>
  <si>
    <t>IIIC</t>
  </si>
  <si>
    <t>?</t>
  </si>
  <si>
    <t>BC1</t>
  </si>
  <si>
    <t>BC2</t>
  </si>
  <si>
    <t>Ohi1</t>
  </si>
  <si>
    <t>Ohi2</t>
  </si>
  <si>
    <t>Bmj</t>
  </si>
  <si>
    <t>CI</t>
  </si>
  <si>
    <t>CII</t>
  </si>
  <si>
    <t>IAh</t>
  </si>
  <si>
    <t>Bmh</t>
  </si>
  <si>
    <t>Bm?</t>
  </si>
  <si>
    <t>C4</t>
  </si>
  <si>
    <t>Bfj/Bm</t>
  </si>
  <si>
    <t>Ah3</t>
  </si>
  <si>
    <t>IIBCca</t>
  </si>
  <si>
    <t>Bfj II</t>
  </si>
  <si>
    <t>BCfj</t>
  </si>
  <si>
    <t>BCmfj II</t>
  </si>
  <si>
    <t>Aha</t>
  </si>
  <si>
    <t>Ba</t>
  </si>
  <si>
    <t>II Bg</t>
  </si>
  <si>
    <t>BCgj</t>
  </si>
  <si>
    <t>Bf II</t>
  </si>
  <si>
    <t>II Bm</t>
  </si>
  <si>
    <t>Cg3</t>
  </si>
  <si>
    <t>Charcoal</t>
  </si>
  <si>
    <t>IIAhj</t>
  </si>
  <si>
    <t>IAH</t>
  </si>
  <si>
    <t>IIAHb</t>
  </si>
  <si>
    <t>IIIAHb</t>
  </si>
  <si>
    <t>AB</t>
  </si>
  <si>
    <t>BFcc</t>
  </si>
  <si>
    <t>Rocks</t>
  </si>
  <si>
    <t>Ccg</t>
  </si>
  <si>
    <t>IICgj</t>
  </si>
  <si>
    <t>IVC</t>
  </si>
  <si>
    <t>Bfcc</t>
  </si>
  <si>
    <t>Bmcc</t>
  </si>
  <si>
    <t>Ahfj</t>
  </si>
  <si>
    <t>II Bf</t>
  </si>
  <si>
    <t>Ba II</t>
  </si>
  <si>
    <t>Bmfj</t>
  </si>
  <si>
    <t>Bfu</t>
  </si>
  <si>
    <t>Aehj</t>
  </si>
  <si>
    <t>II Bfj</t>
  </si>
  <si>
    <t>Ahi</t>
  </si>
  <si>
    <t>C5</t>
  </si>
  <si>
    <t>wood</t>
  </si>
  <si>
    <t>Bgf1</t>
  </si>
  <si>
    <t>Bgf2</t>
  </si>
  <si>
    <t>Bgcj</t>
  </si>
  <si>
    <t>IICcg</t>
  </si>
  <si>
    <t>Aejd</t>
  </si>
  <si>
    <t>IIAhb/C</t>
  </si>
  <si>
    <t>Aeh</t>
  </si>
  <si>
    <t>Bhfu</t>
  </si>
  <si>
    <t>Br1</t>
  </si>
  <si>
    <t>Ahg</t>
  </si>
  <si>
    <t>c</t>
  </si>
  <si>
    <t>Ahb3</t>
  </si>
  <si>
    <t>Cc</t>
  </si>
  <si>
    <t>1C</t>
  </si>
  <si>
    <t>Bhfj</t>
  </si>
  <si>
    <t>Op</t>
  </si>
  <si>
    <t>CIII</t>
  </si>
  <si>
    <t>Ahb2/C3</t>
  </si>
  <si>
    <t>Btj</t>
  </si>
  <si>
    <t>Bmb</t>
  </si>
  <si>
    <t>CgII</t>
  </si>
  <si>
    <t>B3</t>
  </si>
  <si>
    <t>Bi</t>
  </si>
  <si>
    <t>Bh(f)</t>
  </si>
  <si>
    <t>Co</t>
  </si>
  <si>
    <t>Bf(c)</t>
  </si>
  <si>
    <t>Bgf</t>
  </si>
  <si>
    <t>Hhb</t>
  </si>
  <si>
    <t>R1</t>
  </si>
  <si>
    <t>R2</t>
  </si>
  <si>
    <t>Bfhj</t>
  </si>
  <si>
    <t>bhf</t>
  </si>
  <si>
    <t>bfcj</t>
  </si>
  <si>
    <t>Ck</t>
  </si>
  <si>
    <t>r</t>
  </si>
  <si>
    <t>Ahu</t>
  </si>
  <si>
    <t>Lb</t>
  </si>
  <si>
    <t>IBg</t>
  </si>
  <si>
    <t>IIBg</t>
  </si>
  <si>
    <t>Bhfg</t>
  </si>
  <si>
    <t>Bcg</t>
  </si>
  <si>
    <t>BhF</t>
  </si>
  <si>
    <t>GCgj</t>
  </si>
  <si>
    <t>Bfcgj</t>
  </si>
  <si>
    <t>2Cgj</t>
  </si>
  <si>
    <t>3Cgj</t>
  </si>
  <si>
    <t>Bmb1</t>
  </si>
  <si>
    <t>Bmb2</t>
  </si>
  <si>
    <t>IIICgj</t>
  </si>
  <si>
    <t>Am</t>
  </si>
  <si>
    <t>OH</t>
  </si>
  <si>
    <t>Ahc</t>
  </si>
  <si>
    <t>IOf</t>
  </si>
  <si>
    <t>ICg</t>
  </si>
  <si>
    <t>IIOf</t>
  </si>
  <si>
    <t>IICg</t>
  </si>
  <si>
    <t>IIIOm</t>
  </si>
  <si>
    <t>IIICg</t>
  </si>
  <si>
    <t>Btjgj</t>
  </si>
  <si>
    <t>BCII</t>
  </si>
  <si>
    <t>BFh</t>
  </si>
  <si>
    <t>Ahgj</t>
  </si>
  <si>
    <t>rock</t>
  </si>
  <si>
    <t>Btgj</t>
  </si>
  <si>
    <t>Ahbg</t>
  </si>
  <si>
    <t>Aegb</t>
  </si>
  <si>
    <t>IBmgj</t>
  </si>
  <si>
    <t>IBgj</t>
  </si>
  <si>
    <t>1Bm</t>
  </si>
  <si>
    <t>2Bm</t>
  </si>
  <si>
    <t>D</t>
  </si>
  <si>
    <t>Btg</t>
  </si>
  <si>
    <t>Rx</t>
  </si>
  <si>
    <t>BgJ</t>
  </si>
  <si>
    <t>bedrock</t>
  </si>
  <si>
    <t>Bhfgj</t>
  </si>
  <si>
    <t>ah</t>
  </si>
  <si>
    <t>Ae/charc</t>
  </si>
  <si>
    <t>Bmg</t>
  </si>
  <si>
    <t>ba</t>
  </si>
  <si>
    <t>bg</t>
  </si>
  <si>
    <t>Bfthj</t>
  </si>
  <si>
    <t>ae</t>
  </si>
  <si>
    <t>bm</t>
  </si>
  <si>
    <t>Bg/Bgf</t>
  </si>
  <si>
    <t>BCcg</t>
  </si>
  <si>
    <t>IIBf</t>
  </si>
  <si>
    <t>BG</t>
  </si>
  <si>
    <t>C?</t>
  </si>
  <si>
    <t>IBm</t>
  </si>
  <si>
    <t>Lfb</t>
  </si>
  <si>
    <t>UpperDepth</t>
  </si>
  <si>
    <t>LowerDepth</t>
  </si>
  <si>
    <t>Texture</t>
  </si>
  <si>
    <t>CSL</t>
  </si>
  <si>
    <t>s</t>
  </si>
  <si>
    <t>SCL</t>
  </si>
  <si>
    <t>SiCL</t>
  </si>
  <si>
    <t>CL</t>
  </si>
  <si>
    <t>SiL</t>
  </si>
  <si>
    <t>SSi</t>
  </si>
  <si>
    <t>SiCl</t>
  </si>
  <si>
    <t>FS</t>
  </si>
  <si>
    <t>MS</t>
  </si>
  <si>
    <t>CS</t>
  </si>
  <si>
    <t>sl</t>
  </si>
  <si>
    <t>SiS</t>
  </si>
  <si>
    <t>SC</t>
  </si>
  <si>
    <t>Sil</t>
  </si>
  <si>
    <t>Gls</t>
  </si>
  <si>
    <t>Gsl</t>
  </si>
  <si>
    <t>DSL</t>
  </si>
  <si>
    <t>HC</t>
  </si>
  <si>
    <t>SIC</t>
  </si>
  <si>
    <t>KL</t>
  </si>
  <si>
    <t>Si</t>
  </si>
  <si>
    <t>VFS</t>
  </si>
  <si>
    <t>org</t>
  </si>
  <si>
    <t>o</t>
  </si>
  <si>
    <t>SiC</t>
  </si>
  <si>
    <t>CSCL</t>
  </si>
  <si>
    <t>fSL</t>
  </si>
  <si>
    <t>cS</t>
  </si>
  <si>
    <t>G</t>
  </si>
  <si>
    <t>HG</t>
  </si>
  <si>
    <t>MB</t>
  </si>
  <si>
    <t>P</t>
  </si>
  <si>
    <t>BR</t>
  </si>
  <si>
    <t>GL</t>
  </si>
  <si>
    <t>HR</t>
  </si>
  <si>
    <t>HP</t>
  </si>
  <si>
    <t>SZ</t>
  </si>
  <si>
    <t>M</t>
  </si>
  <si>
    <t>FO</t>
  </si>
  <si>
    <t>RG</t>
  </si>
  <si>
    <t>LG</t>
  </si>
  <si>
    <t>HorizonType</t>
  </si>
  <si>
    <t>MIN_D</t>
  </si>
  <si>
    <t>BM/BC_x000D_</t>
  </si>
  <si>
    <t xml:space="preserve"> </t>
  </si>
  <si>
    <t>BULK.DENSITY</t>
  </si>
  <si>
    <t>next</t>
  </si>
  <si>
    <t>ORDER_ONLY</t>
  </si>
  <si>
    <t>Podzolic</t>
  </si>
  <si>
    <t>Brunisolic</t>
  </si>
  <si>
    <t>Gleysolic</t>
  </si>
  <si>
    <t>Regosolic</t>
  </si>
  <si>
    <t>PodzolIc</t>
  </si>
  <si>
    <t>Organic</t>
  </si>
  <si>
    <t>LATON_Q</t>
  </si>
  <si>
    <t>TOTAL_C_1M_Mgha</t>
  </si>
  <si>
    <t>GOOD_DATA</t>
  </si>
  <si>
    <t>YES</t>
  </si>
  <si>
    <t>NO</t>
  </si>
  <si>
    <t>Hh4</t>
  </si>
  <si>
    <t>ASSIGNED NA ORDER BASED ON HORIZONS</t>
  </si>
  <si>
    <t>BAD LOCATION IDENTIFIED DURING REASSIGNEMNT</t>
  </si>
  <si>
    <t>GGROUP_EXP</t>
  </si>
  <si>
    <t>NEW.CCONC</t>
  </si>
  <si>
    <t>BEC Number</t>
  </si>
  <si>
    <t>LOCATION_ID</t>
  </si>
  <si>
    <t>HZN_ORG_MIN</t>
  </si>
  <si>
    <t>UPPER_HZN_LIMIT</t>
  </si>
  <si>
    <t>HZN_THICKNESS</t>
  </si>
  <si>
    <t>BULK_DENSITY</t>
  </si>
  <si>
    <t>DB_MEAS_EST</t>
  </si>
  <si>
    <t>DB_EST_TYPE</t>
  </si>
  <si>
    <t>CF_CLASS</t>
  </si>
  <si>
    <t>CF_VOL_PCT</t>
  </si>
  <si>
    <t>ORG_CARB_PCT</t>
  </si>
  <si>
    <t>CARB_MEAS_EST</t>
  </si>
  <si>
    <t>Estimated</t>
  </si>
  <si>
    <t>LOOKUP_DB</t>
  </si>
  <si>
    <t>Measured</t>
  </si>
  <si>
    <t>Mineral</t>
  </si>
  <si>
    <t>31-65%</t>
  </si>
  <si>
    <t>&lt;10%</t>
  </si>
  <si>
    <t>CBc</t>
  </si>
  <si>
    <t>10-30%</t>
  </si>
  <si>
    <t>Bhfg1</t>
  </si>
  <si>
    <t>Bhfg2</t>
  </si>
  <si>
    <t>Bhfg3</t>
  </si>
  <si>
    <t>&gt;65%</t>
  </si>
  <si>
    <t>Bgc</t>
  </si>
  <si>
    <t>CBcg</t>
  </si>
  <si>
    <t>Rock</t>
  </si>
  <si>
    <t>Bfcc1</t>
  </si>
  <si>
    <t>Bfcc2</t>
  </si>
  <si>
    <t>Bfcc3</t>
  </si>
  <si>
    <t>Bhfcc</t>
  </si>
  <si>
    <t>IIBhf</t>
  </si>
  <si>
    <t>IIIBf1</t>
  </si>
  <si>
    <t>IIIBf2</t>
  </si>
  <si>
    <t>H1</t>
  </si>
  <si>
    <t>H2</t>
  </si>
  <si>
    <t>IBf</t>
  </si>
  <si>
    <t>IIIBm</t>
  </si>
  <si>
    <t>VC</t>
  </si>
  <si>
    <t>IIBf1</t>
  </si>
  <si>
    <t>IIBf2</t>
  </si>
  <si>
    <t>IIIBg</t>
  </si>
  <si>
    <t>IVBfg</t>
  </si>
  <si>
    <t>IVBg1</t>
  </si>
  <si>
    <t>IIBf3</t>
  </si>
  <si>
    <t>IIIBhf</t>
  </si>
  <si>
    <t>IVBm</t>
  </si>
  <si>
    <t>VBhf</t>
  </si>
  <si>
    <t>VIBhf</t>
  </si>
  <si>
    <t>IIAegj</t>
  </si>
  <si>
    <t>IIBtg</t>
  </si>
  <si>
    <t>IICBg</t>
  </si>
  <si>
    <t>IICg1</t>
  </si>
  <si>
    <t>IIBCgj</t>
  </si>
  <si>
    <t>CF_FINAL</t>
  </si>
  <si>
    <t>TOTAL_C_1M_CFADJ</t>
  </si>
  <si>
    <t>Zone</t>
  </si>
  <si>
    <t>SurficialMaterialSurf</t>
  </si>
  <si>
    <t>CWH</t>
  </si>
  <si>
    <t>IDF</t>
  </si>
  <si>
    <t>FG</t>
  </si>
  <si>
    <t>MH</t>
  </si>
  <si>
    <t>ESSF</t>
  </si>
  <si>
    <t>CDF</t>
  </si>
  <si>
    <t>WG</t>
  </si>
  <si>
    <t>GF</t>
  </si>
  <si>
    <t>M?</t>
  </si>
  <si>
    <t>IMA</t>
  </si>
  <si>
    <t>CM</t>
  </si>
  <si>
    <t>V</t>
  </si>
  <si>
    <t>Mb</t>
  </si>
  <si>
    <t>Ft</t>
  </si>
  <si>
    <t>PP</t>
  </si>
  <si>
    <t>CMA</t>
  </si>
  <si>
    <t>mc</t>
  </si>
  <si>
    <t>FA</t>
  </si>
  <si>
    <t>F/C</t>
  </si>
  <si>
    <t>SBPS</t>
  </si>
  <si>
    <t>m/c</t>
  </si>
  <si>
    <t>BAFA</t>
  </si>
  <si>
    <t>SBS</t>
  </si>
  <si>
    <t>ICH</t>
  </si>
  <si>
    <t>b</t>
  </si>
  <si>
    <t>U</t>
  </si>
  <si>
    <t>Ov</t>
  </si>
  <si>
    <t>MC</t>
  </si>
  <si>
    <t>SWB</t>
  </si>
  <si>
    <t>Yellow CCON values are linearly interpolated from 20 cm to the max depth of pit. The mean interpolated CCON of a given depth increment is calculated and the values validated with the regression plots</t>
  </si>
  <si>
    <t>NRCS (Michaelson et al. 2013)</t>
  </si>
  <si>
    <t xml:space="preserve">BULK DENSITY </t>
  </si>
  <si>
    <t>BEC (Meidinger and Pojar, 1991)</t>
  </si>
  <si>
    <t>1 Sanborn and Lewis</t>
  </si>
  <si>
    <t>2 Kranabetter</t>
  </si>
  <si>
    <t>3 Calvert</t>
  </si>
  <si>
    <t>4 Calvert Additional</t>
  </si>
  <si>
    <t>5 Shaw Full Profiles</t>
  </si>
  <si>
    <t>6 NRCS SEAK</t>
  </si>
  <si>
    <t>7 D'Amore</t>
  </si>
  <si>
    <t>8 BEC Database</t>
  </si>
  <si>
    <t>DESCRIPTION</t>
  </si>
  <si>
    <t>HORIZON_ID</t>
  </si>
  <si>
    <t xml:space="preserve">Source reference (see Source References tab) for the pedon data. In most cases these are published database data (e.g. Shaw et al. 2018), or published manuscripts, but includes one thesis and unpublished data from the Hakai Institute. </t>
  </si>
  <si>
    <t>This is the identifer extracted from the source reference. In many cases these are named pedon locations, but sometimes they are pedon codes (e.g. NRCS data) or numeric identifiers (e.g. Shaw et al. 2018).</t>
  </si>
  <si>
    <t>This is the soil order using the fullest taxonomic classification available in the source reference. It has not yet been simplified for aggregation, down to the singular order designations (e.g. HISTOSOL).</t>
  </si>
  <si>
    <t>The most accurate latitude value reported for the pedon location.</t>
  </si>
  <si>
    <t>The most accurate longitude value reported for the pedon location.</t>
  </si>
  <si>
    <t>The quality flag for the LAT and LON values based upon criteria described in the manuscript (doi: 10.1088/1748-9326/aaed52). Generally, too few decimal places (low precision), obvious inaccuary, or pre-gps sampling received LOW.</t>
  </si>
  <si>
    <t>Elevation if reported as metadata in the reference. (These data were explored as a means for including additional pedons where gps data were missing, however we did not end up using these observations).</t>
  </si>
  <si>
    <t>Elevation if reported as metadata in the reference, in some cases the aspect is inferred from inspecting the topography at the site. (These data were explored as a means for including additional pedons where gps data were missing, however we did not end up using these observations).</t>
  </si>
  <si>
    <t>The detailed horizon designation from the source reference with as many suffixes (e.g. Bh…) as was reported.</t>
  </si>
  <si>
    <t>The depth of the top of the soil horizon.</t>
  </si>
  <si>
    <t>The depth of the bottom of the soil horizon.</t>
  </si>
  <si>
    <t>The depth of the soil horizon (DEPTH2-DEPTH1)</t>
  </si>
  <si>
    <t xml:space="preserve">The deepest depth of the subsurface mineral horizons (maximum value 100 cm). </t>
  </si>
  <si>
    <t>The total depth of soil accounted for in SOC stock estimate (Mineral_D + FF_D).</t>
  </si>
  <si>
    <t>The measured or estimated/assigned (in beige) dry bulk density value in g cm-3. The Supplementary Information provides a breakdown of steps to estimate bulk density. Most values are taken from Shaw et al. 2015 (Table 8).</t>
  </si>
  <si>
    <t>The reported or estimated horizon carbon concentration. Where estimated, these values are highlighted in color and source reference-specific methods are described in Supplementary Info.</t>
  </si>
  <si>
    <t>The mineral coarse fragment content in percent. Generally these values are reported, but where filled, they are highlighted and the Supplementay Information explains how.</t>
  </si>
  <si>
    <t>The total depth of forest floor organic horizons or Histosol depth (no maximum value).</t>
  </si>
  <si>
    <t>Calculated carbon content (g C) for the horizon. Horizons below 100 cm in the subsurface mineral soil are assigned zero, while horizons that traverse this threshold are reduced proportionally by the fraction of the horizon below it.</t>
  </si>
  <si>
    <t>Only relevant to Kranabetter tab. For this dataset, carbon concentrations were estimated by linear extrapolation of the lowest horizon %C down to bedrock, assuming bedrock %C = 0. These 4 columns are simple checks to ensure that the calculation was performed correctly. They are associated with the 10 figures to the right.</t>
  </si>
  <si>
    <t>An assigned row value to maintain order during data manipulations.</t>
  </si>
  <si>
    <t>The horizon identifier from Shaw et al. 2018</t>
  </si>
  <si>
    <t>The location (pedon, in our case) identifier from Shaw et al. 2018.</t>
  </si>
  <si>
    <t>The horizon designation.</t>
  </si>
  <si>
    <t>The horizon organic or mineral assignment.</t>
  </si>
  <si>
    <t>The position of the top of the horizon.</t>
  </si>
  <si>
    <t>The horizon thickness (cm).</t>
  </si>
  <si>
    <t>Calculated carbon content (g C m-2) for the horizon.</t>
  </si>
  <si>
    <t>Summed carbon content across all reported horizons. (g C m-2)</t>
  </si>
  <si>
    <t>Summed carbon content across all reported horizons down to 1 m in the subsurface mineral soils and 1 m in histosols.  (Mg C ha-1)</t>
  </si>
  <si>
    <t>The assigned bulk desnity value (Shaw et al. 2018; g cm-3)</t>
  </si>
  <si>
    <t>Whether the assigned value was measured or estimated.</t>
  </si>
  <si>
    <t>The estimation approach, is used (typically lookup table approach). This same look up procedure was replicated to fill data gaps in other datasets. (More information in manuscript supplement).</t>
  </si>
  <si>
    <t>Range of values for coarse fragments.</t>
  </si>
  <si>
    <t>Final assigned coarse fragment content (%). Gap-filled values in beige (see supplement).</t>
  </si>
  <si>
    <t>Coarse fragment content associated with the range.</t>
  </si>
  <si>
    <t>Carbon concentration (%)</t>
  </si>
  <si>
    <t>BULK DENSITY; BULK DENSITY_MEAS;BULK DENSITY_SHAW</t>
  </si>
  <si>
    <t>New assigned ID to maintain order during manipulation.</t>
  </si>
  <si>
    <t>Soil order.</t>
  </si>
  <si>
    <t>Soil texture class. Can be referenced in:</t>
  </si>
  <si>
    <t>Abbreviated soil class. Can be referenced in:</t>
  </si>
  <si>
    <t>Organic (1) or mineral (2) horizon.</t>
  </si>
  <si>
    <t xml:space="preserve">Biogeoclimatic zone. Can be referenced in: </t>
  </si>
  <si>
    <t>Surficial material class. Can be referenced in: These classes were used for gap-filling missing coarse fragment content. See manuscript Supplemental Material.</t>
  </si>
  <si>
    <t>Tab Citation</t>
  </si>
  <si>
    <t>Full Reference</t>
  </si>
  <si>
    <t>Acknowledgement</t>
  </si>
  <si>
    <t>The BEC plot data used in this analysis was provided by the Research Program of the B.C. Ministry of Forests, Lands, and Natural Resource Operations</t>
  </si>
  <si>
    <r>
      <t xml:space="preserve">Sanborn, P., and L. M. Lavkulich, 1989: Ferro-Humic Podzols of Coastal British Columbia: I. Morphology, Selected Properties, and Classification. </t>
    </r>
    <r>
      <rPr>
        <i/>
        <sz val="11"/>
        <color theme="1"/>
        <rFont val="Calibri"/>
        <family val="2"/>
        <scheme val="minor"/>
      </rPr>
      <t>Soil Sci. Soc. Am. J.</t>
    </r>
    <r>
      <rPr>
        <sz val="11"/>
        <color theme="1"/>
        <rFont val="Calibri"/>
        <family val="2"/>
        <scheme val="minor"/>
      </rPr>
      <t xml:space="preserve">, </t>
    </r>
    <r>
      <rPr>
        <b/>
        <sz val="11"/>
        <color theme="1"/>
        <rFont val="Calibri"/>
        <family val="2"/>
        <scheme val="minor"/>
      </rPr>
      <t>53</t>
    </r>
    <r>
      <rPr>
        <sz val="11"/>
        <color theme="1"/>
        <rFont val="Calibri"/>
        <family val="2"/>
        <scheme val="minor"/>
      </rPr>
      <t>, 511–517.</t>
    </r>
  </si>
  <si>
    <t>Lewis T 1976 The till-derived Podzols of Vancouver Island. Ph.D. dissertation. University of British Columbia, Vancouver, B.C. 159 p.</t>
  </si>
  <si>
    <t>Sanborn P, Massicotte H, Walker I J and Wolfe S 2010 A Holocene coastal soil chronosequence, Graham Island, British Columbia, Canada. Abstracts, Soil Sci. Soc. Am. Annual Meeting Pittsburgh, PA Nov 1-5 2009</t>
  </si>
  <si>
    <t xml:space="preserve">Kranabetter J M and Banner A 2000 Selected biological and chemical properties of forest floors across bedrock types on the north coast of British Columbia Can. J. For. Res. 30 971–981 </t>
  </si>
  <si>
    <t>DOI</t>
  </si>
  <si>
    <t>D’Amore D V. and Lynn W C 2002 Classification of forested Histosols in southeast Alaska Soil Sci. Soc. Am. J. 66 554</t>
  </si>
  <si>
    <t>Michaelson G J, Ping C and Clark M 2013 Soil Pedon Carbon and Nitrogen Data for Alaska : An Analysis and Update Open J. Soil Sci. 3 132–42</t>
  </si>
  <si>
    <t>Shaw C, Hilger A, Filiatrault M and Kurz W 2018 A Canadian upland forest soil profile and carbon stocks database Ecology 99 2159</t>
  </si>
  <si>
    <t>Shaw C, Hilger A, Filiatrault M and Kurz W 2018 A Canadian upland forest soil profile and carbon stocks database Ecology 99 2160</t>
  </si>
  <si>
    <t>Shaw C, Hilger A, Filiatrault M and Kurz W 2018 A Canadian upland forest soil profile and carbon stocks database Ecology 99 2161</t>
  </si>
  <si>
    <t>Shaw C, Hilger A, Filiatrault M and Kurz W 2018 A Canadian upland forest soil profile and carbon stocks database Ecology 99 2162</t>
  </si>
  <si>
    <t>Siltanen, R.M., M.J. Apps, S.C. Zoltai, R.M. Mair and W.L. Strong. 1997. A soil profile and organic carbon data base for Canadian forest and tundra mineral soils. Edmonton, AB, Natural Resources Canada, Canadian Forest Service, Northern Forestry Centre.</t>
  </si>
  <si>
    <t>Van Vliet, L.J.P., A.J Green and E.A. Kenney. 1987.  Soils of the Gulf Islands of British Columbia: Volume 1. Soils of Saltspring Island. British Columbia Soil Survey Report no. 43-1. Research Branch, Agriculture Canada. 146 pp.</t>
  </si>
  <si>
    <t>Kenney, E.A., L.J.P. Van Vliet and A.J. Green. 1988. Soils of the Gulf Islands of British Columbia: Volume 2. Soils of North Pender, South Pender, Prevost, Mayne, Saturna, and lesser islands. British Columbia Soil Survey Report no. 43-2. Research Branch,</t>
  </si>
  <si>
    <t>http://sis.agr.gc.ca/cansis/publications/surveys/bc/bc43-2/bc43-2_report.pdf</t>
  </si>
  <si>
    <t>http://sis.agr.gc.ca/cansis/publications/surveys/bc/bc43-1/bc43-1_report.pdf</t>
  </si>
  <si>
    <t>Inselberg, A.E., K. Klinka and C. Roy. 1982. Ecosystems of MacMillan Park on Vancouver Island. Land Management Report no. 12. Province of BC, Ministry of Forests. 124 pp.</t>
  </si>
  <si>
    <t>http://www.for.gov.bc.ca/hfd/pubs/docs/mr/Lmr/LMR012.pdf</t>
  </si>
  <si>
    <t>http://cfs.nrcan.gc.ca/pubwarehouse/pdfs/12062.pdf</t>
  </si>
  <si>
    <t>http://nofc.cfs.nrcan.gc.ca/bookstore_pdfs/25626.pdf</t>
  </si>
  <si>
    <t xml:space="preserve">Shaw C, Bhatti J and Sabourin K 2005 An ecosystem carbon database for Canadian forests  </t>
  </si>
  <si>
    <t>www.for.gov.bc.ca/hre/becweb/resources/information-requests</t>
  </si>
  <si>
    <r>
      <t>Biogeoclimatic Ecosystem Classification Program of British Columbia. 2018. BECMaster ecosystem plot database  [VPro13/MSAccess 2007 format]. W.H. MacKenzie [editor]. B.C. Min. For., Lands, and Nat. Res. Ops., Smithers, British Columbia.</t>
    </r>
    <r>
      <rPr>
        <b/>
        <sz val="11"/>
        <color theme="1"/>
        <rFont val="Calibri"/>
        <family val="2"/>
        <scheme val="minor"/>
      </rPr>
      <t xml:space="preserve"> </t>
    </r>
  </si>
  <si>
    <t>doi:10.2136/sssaj2002.5540</t>
  </si>
  <si>
    <t>http://dx.doi.org/10.4236/ojss.2013.32015</t>
  </si>
  <si>
    <t>https://doi.org/10.1139/x00-018</t>
  </si>
  <si>
    <t>doi:10.2136/sssaj1989.03615995005300020035x</t>
  </si>
  <si>
    <t xml:space="preserve">FULL DESCRIPTION OF DATABASE COMPILATION AND GAP-FILLING IN SUPPELMENTARY MATERIAL FOR </t>
  </si>
  <si>
    <t>MCNICOL ET AL. (ERL) doi: 10.1088/1748-9326/aaed52</t>
  </si>
  <si>
    <t>Not used due to low LATLON quality</t>
  </si>
  <si>
    <t>Unpublished pedon data including profile classification, physical and chemical properties collected and managed by Paul Sanborn (University of Northern British Columbia,), Chuck Bulmer (B. C. Ministry of Forests) and Ian Giesbrecht (Hakai Institute) and available upon request at the Haka institute data repository [https://data.hakai.org/]</t>
  </si>
  <si>
    <t>CANADIAN_HORIZON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</si>
</sst>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0000"/>
    <numFmt numFmtId="167" formatCode="0.000000"/>
  </numFmts>
  <fonts count="22">
    <font>
      <sz val="11"/>
      <color theme="1"/>
      <name val="Calibri"/>
      <family val="2"/>
      <scheme val="minor"/>
    </font>
    <font>
      <sz val="11"/>
      <name val="Calibri"/>
      <family val="2"/>
      <scheme val="minor"/>
    </font>
    <font>
      <sz val="12"/>
      <name val="Calibri"/>
      <family val="2"/>
      <scheme val="minor"/>
    </font>
    <font>
      <sz val="12"/>
      <color theme="1"/>
      <name val="Calibri"/>
      <family val="2"/>
      <scheme val="minor"/>
    </font>
    <font>
      <sz val="11"/>
      <color rgb="FFFF0000"/>
      <name val="Calibri"/>
      <family val="2"/>
      <scheme val="minor"/>
    </font>
    <font>
      <sz val="9"/>
      <color indexed="81"/>
      <name val="Tahoma"/>
      <family val="2"/>
    </font>
    <font>
      <b/>
      <sz val="9"/>
      <color indexed="81"/>
      <name val="Tahoma"/>
      <family val="2"/>
    </font>
    <font>
      <sz val="10"/>
      <color indexed="8"/>
      <name val="Arial"/>
      <family val="2"/>
    </font>
    <font>
      <sz val="11"/>
      <color theme="1"/>
      <name val="Calibri "/>
    </font>
    <font>
      <sz val="11"/>
      <color indexed="8"/>
      <name val="Calibri "/>
    </font>
    <font>
      <sz val="11"/>
      <color rgb="FFFF0000"/>
      <name val="Calibri "/>
    </font>
    <font>
      <sz val="11"/>
      <name val="Calibri "/>
    </font>
    <font>
      <b/>
      <sz val="11"/>
      <color theme="1"/>
      <name val="Calibri "/>
    </font>
    <font>
      <sz val="11"/>
      <color indexed="8"/>
      <name val="Calibri"/>
      <family val="2"/>
      <scheme val="minor"/>
    </font>
    <font>
      <b/>
      <sz val="11"/>
      <color theme="1"/>
      <name val="Calibri"/>
      <family val="2"/>
      <scheme val="minor"/>
    </font>
    <font>
      <b/>
      <sz val="11"/>
      <color indexed="8"/>
      <name val="Calibri "/>
    </font>
    <font>
      <sz val="10"/>
      <color theme="1"/>
      <name val="Calibri "/>
    </font>
    <font>
      <i/>
      <sz val="11"/>
      <color theme="1"/>
      <name val="Calibri"/>
      <family val="2"/>
      <scheme val="minor"/>
    </font>
    <font>
      <b/>
      <sz val="11"/>
      <color theme="4" tint="-0.499984740745262"/>
      <name val="Calibri"/>
      <family val="2"/>
      <scheme val="minor"/>
    </font>
    <font>
      <sz val="11"/>
      <color theme="4" tint="-0.499984740745262"/>
      <name val="Calibri"/>
      <family val="2"/>
      <scheme val="minor"/>
    </font>
    <font>
      <b/>
      <sz val="9"/>
      <color rgb="FF000000"/>
      <name val="Tahoma"/>
      <family val="2"/>
    </font>
    <font>
      <sz val="9"/>
      <color rgb="FF000000"/>
      <name val="Tahoma"/>
      <family val="2"/>
    </font>
  </fonts>
  <fills count="13">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7"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4" tint="0.79998168889431442"/>
        <bgColor indexed="64"/>
      </patternFill>
    </fill>
  </fills>
  <borders count="14">
    <border>
      <left/>
      <right/>
      <top/>
      <bottom/>
      <diagonal/>
    </border>
    <border>
      <left/>
      <right/>
      <top style="thin">
        <color indexed="64"/>
      </top>
      <bottom/>
      <diagonal/>
    </border>
    <border>
      <left/>
      <right/>
      <top/>
      <bottom style="thin">
        <color indexed="64"/>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style="thin">
        <color indexed="64"/>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7" fillId="0" borderId="0"/>
  </cellStyleXfs>
  <cellXfs count="177">
    <xf numFmtId="0" fontId="0" fillId="0" borderId="0" xfId="0"/>
    <xf numFmtId="0" fontId="0" fillId="0" borderId="0" xfId="0" applyAlignment="1">
      <alignment horizontal="center"/>
    </xf>
    <xf numFmtId="1" fontId="0" fillId="0" borderId="0" xfId="0" applyNumberFormat="1" applyAlignment="1">
      <alignment horizontal="center"/>
    </xf>
    <xf numFmtId="0" fontId="0" fillId="0" borderId="1" xfId="0" applyBorder="1" applyAlignment="1">
      <alignment horizontal="center"/>
    </xf>
    <xf numFmtId="1" fontId="0" fillId="0" borderId="1" xfId="0" applyNumberFormat="1" applyBorder="1" applyAlignment="1">
      <alignment horizontal="center"/>
    </xf>
    <xf numFmtId="0" fontId="0" fillId="0" borderId="1" xfId="0" applyBorder="1"/>
    <xf numFmtId="164" fontId="0" fillId="0" borderId="0" xfId="0" applyNumberFormat="1" applyAlignment="1">
      <alignment horizontal="center"/>
    </xf>
    <xf numFmtId="165" fontId="0" fillId="0" borderId="0" xfId="0" applyNumberFormat="1" applyAlignment="1">
      <alignment horizontal="center"/>
    </xf>
    <xf numFmtId="165" fontId="0" fillId="0" borderId="0" xfId="0" applyNumberFormat="1"/>
    <xf numFmtId="0" fontId="0" fillId="0" borderId="2" xfId="0" applyBorder="1"/>
    <xf numFmtId="0" fontId="0" fillId="0" borderId="2" xfId="0" applyBorder="1" applyAlignment="1">
      <alignment horizontal="center"/>
    </xf>
    <xf numFmtId="1" fontId="0" fillId="0" borderId="2" xfId="0" applyNumberFormat="1" applyBorder="1" applyAlignment="1">
      <alignment horizontal="center"/>
    </xf>
    <xf numFmtId="2" fontId="0" fillId="0" borderId="0" xfId="0" applyNumberFormat="1" applyAlignment="1">
      <alignment horizontal="center"/>
    </xf>
    <xf numFmtId="0" fontId="0" fillId="4" borderId="0" xfId="0" applyFill="1" applyAlignment="1">
      <alignment horizontal="center"/>
    </xf>
    <xf numFmtId="164" fontId="0" fillId="0" borderId="2" xfId="0" applyNumberFormat="1" applyBorder="1" applyAlignment="1">
      <alignment horizontal="center"/>
    </xf>
    <xf numFmtId="2" fontId="0" fillId="2" borderId="0" xfId="0" applyNumberFormat="1" applyFill="1" applyAlignment="1">
      <alignment horizontal="center"/>
    </xf>
    <xf numFmtId="2" fontId="0" fillId="0" borderId="2" xfId="0" applyNumberFormat="1" applyBorder="1" applyAlignment="1">
      <alignment horizontal="center"/>
    </xf>
    <xf numFmtId="0" fontId="3" fillId="0" borderId="0" xfId="0" applyFont="1" applyAlignment="1">
      <alignment horizontal="center"/>
    </xf>
    <xf numFmtId="2" fontId="2" fillId="0" borderId="0" xfId="0" applyNumberFormat="1" applyFont="1" applyAlignment="1">
      <alignment horizontal="center"/>
    </xf>
    <xf numFmtId="0" fontId="0" fillId="4" borderId="2" xfId="0" applyFill="1" applyBorder="1" applyAlignment="1">
      <alignment horizontal="center"/>
    </xf>
    <xf numFmtId="0" fontId="3" fillId="0" borderId="2" xfId="0" applyFont="1" applyBorder="1" applyAlignment="1">
      <alignment horizontal="center"/>
    </xf>
    <xf numFmtId="2" fontId="2" fillId="0" borderId="2" xfId="0" applyNumberFormat="1" applyFont="1" applyBorder="1" applyAlignment="1">
      <alignment horizontal="center"/>
    </xf>
    <xf numFmtId="1" fontId="0" fillId="0" borderId="0" xfId="0" applyNumberFormat="1"/>
    <xf numFmtId="166" fontId="0" fillId="0" borderId="0" xfId="0" applyNumberFormat="1" applyAlignment="1">
      <alignment horizontal="center"/>
    </xf>
    <xf numFmtId="2" fontId="0" fillId="4" borderId="0" xfId="0" applyNumberFormat="1" applyFill="1" applyAlignment="1">
      <alignment horizontal="center"/>
    </xf>
    <xf numFmtId="0" fontId="0" fillId="5" borderId="0" xfId="0" applyFill="1"/>
    <xf numFmtId="0" fontId="0" fillId="6" borderId="2" xfId="0" applyFill="1" applyBorder="1" applyAlignment="1">
      <alignment horizontal="center"/>
    </xf>
    <xf numFmtId="0" fontId="0" fillId="8" borderId="2" xfId="0" applyFill="1" applyBorder="1" applyAlignment="1">
      <alignment horizontal="center"/>
    </xf>
    <xf numFmtId="0" fontId="0" fillId="8" borderId="0" xfId="0" applyFill="1" applyAlignment="1">
      <alignment horizontal="center"/>
    </xf>
    <xf numFmtId="165" fontId="0" fillId="0" borderId="2" xfId="0" applyNumberFormat="1" applyBorder="1" applyAlignment="1">
      <alignment horizontal="center"/>
    </xf>
    <xf numFmtId="2" fontId="0" fillId="4" borderId="1" xfId="0" applyNumberFormat="1" applyFill="1" applyBorder="1" applyAlignment="1">
      <alignment horizontal="center"/>
    </xf>
    <xf numFmtId="2" fontId="0" fillId="4" borderId="2" xfId="0" applyNumberFormat="1" applyFill="1" applyBorder="1" applyAlignment="1">
      <alignment horizontal="center"/>
    </xf>
    <xf numFmtId="0" fontId="0" fillId="9" borderId="2" xfId="0" applyFill="1" applyBorder="1" applyAlignment="1">
      <alignment horizontal="center"/>
    </xf>
    <xf numFmtId="0" fontId="0" fillId="6" borderId="0" xfId="0" applyFill="1" applyAlignment="1">
      <alignment horizontal="center"/>
    </xf>
    <xf numFmtId="165" fontId="1" fillId="10" borderId="0" xfId="0" applyNumberFormat="1" applyFont="1" applyFill="1" applyAlignment="1">
      <alignment horizontal="center"/>
    </xf>
    <xf numFmtId="1" fontId="0" fillId="7" borderId="0" xfId="0" applyNumberFormat="1" applyFill="1" applyAlignment="1">
      <alignment horizontal="center"/>
    </xf>
    <xf numFmtId="1" fontId="0" fillId="7" borderId="2" xfId="0" applyNumberFormat="1" applyFill="1" applyBorder="1" applyAlignment="1">
      <alignment horizontal="center"/>
    </xf>
    <xf numFmtId="0" fontId="0" fillId="7" borderId="0" xfId="0" applyFill="1" applyAlignment="1">
      <alignment horizontal="center"/>
    </xf>
    <xf numFmtId="0" fontId="0" fillId="7" borderId="2" xfId="0" applyFill="1" applyBorder="1" applyAlignment="1">
      <alignment horizontal="center"/>
    </xf>
    <xf numFmtId="165" fontId="1" fillId="0" borderId="0" xfId="0" applyNumberFormat="1" applyFont="1" applyAlignment="1">
      <alignment horizontal="center"/>
    </xf>
    <xf numFmtId="165" fontId="1" fillId="0" borderId="2" xfId="0" applyNumberFormat="1" applyFont="1" applyBorder="1" applyAlignment="1">
      <alignment horizontal="center"/>
    </xf>
    <xf numFmtId="0" fontId="0" fillId="0" borderId="2" xfId="0" applyBorder="1" applyAlignment="1">
      <alignment wrapText="1"/>
    </xf>
    <xf numFmtId="164" fontId="0" fillId="0" borderId="0" xfId="0" applyNumberFormat="1"/>
    <xf numFmtId="2" fontId="0" fillId="2" borderId="2" xfId="0" applyNumberFormat="1" applyFill="1" applyBorder="1" applyAlignment="1">
      <alignment horizontal="center"/>
    </xf>
    <xf numFmtId="0" fontId="0" fillId="3" borderId="2" xfId="0" applyFill="1" applyBorder="1"/>
    <xf numFmtId="1" fontId="0" fillId="4" borderId="0" xfId="0" applyNumberFormat="1" applyFill="1" applyAlignment="1">
      <alignment horizontal="center"/>
    </xf>
    <xf numFmtId="1" fontId="0" fillId="2" borderId="0" xfId="0" applyNumberFormat="1" applyFill="1"/>
    <xf numFmtId="164" fontId="0" fillId="2" borderId="0" xfId="0" applyNumberFormat="1" applyFill="1"/>
    <xf numFmtId="165" fontId="0" fillId="2" borderId="0" xfId="0" applyNumberFormat="1" applyFill="1"/>
    <xf numFmtId="0" fontId="8" fillId="8" borderId="0" xfId="0" applyFont="1" applyFill="1" applyAlignment="1">
      <alignment horizontal="center"/>
    </xf>
    <xf numFmtId="0" fontId="8" fillId="0" borderId="0" xfId="0" applyFont="1" applyAlignment="1">
      <alignment horizontal="center"/>
    </xf>
    <xf numFmtId="0" fontId="8" fillId="4" borderId="0" xfId="0" applyFont="1" applyFill="1" applyAlignment="1">
      <alignment horizontal="center"/>
    </xf>
    <xf numFmtId="0" fontId="8" fillId="0" borderId="0" xfId="0" applyFont="1"/>
    <xf numFmtId="1" fontId="8" fillId="0" borderId="0" xfId="0" applyNumberFormat="1" applyFont="1" applyAlignment="1">
      <alignment horizontal="center"/>
    </xf>
    <xf numFmtId="0" fontId="11" fillId="0" borderId="0" xfId="0" applyFont="1"/>
    <xf numFmtId="0" fontId="10" fillId="0" borderId="0" xfId="0" applyFont="1"/>
    <xf numFmtId="0" fontId="9" fillId="0" borderId="0" xfId="1" applyFont="1" applyAlignment="1">
      <alignment horizontal="center"/>
    </xf>
    <xf numFmtId="2" fontId="11" fillId="0" borderId="3" xfId="1" applyNumberFormat="1" applyFont="1" applyBorder="1" applyAlignment="1">
      <alignment horizontal="center"/>
    </xf>
    <xf numFmtId="2" fontId="11" fillId="0" borderId="4" xfId="1" applyNumberFormat="1" applyFont="1" applyBorder="1" applyAlignment="1">
      <alignment horizontal="center"/>
    </xf>
    <xf numFmtId="2" fontId="11" fillId="0" borderId="5" xfId="1" applyNumberFormat="1" applyFont="1" applyBorder="1" applyAlignment="1">
      <alignment horizontal="center"/>
    </xf>
    <xf numFmtId="0" fontId="11" fillId="0" borderId="0" xfId="0" applyFont="1" applyAlignment="1">
      <alignment horizontal="center"/>
    </xf>
    <xf numFmtId="2" fontId="9" fillId="0" borderId="0" xfId="1" applyNumberFormat="1" applyFont="1" applyAlignment="1">
      <alignment horizontal="center"/>
    </xf>
    <xf numFmtId="2" fontId="11" fillId="0" borderId="8" xfId="1" applyNumberFormat="1" applyFont="1" applyBorder="1" applyAlignment="1">
      <alignment horizontal="center"/>
    </xf>
    <xf numFmtId="2" fontId="11" fillId="0" borderId="6" xfId="1" applyNumberFormat="1" applyFont="1" applyBorder="1" applyAlignment="1">
      <alignment horizontal="center"/>
    </xf>
    <xf numFmtId="2" fontId="11" fillId="0" borderId="7" xfId="1" applyNumberFormat="1" applyFont="1" applyBorder="1" applyAlignment="1">
      <alignment horizontal="center"/>
    </xf>
    <xf numFmtId="1" fontId="9" fillId="0" borderId="0" xfId="1" applyNumberFormat="1" applyFont="1" applyAlignment="1">
      <alignment horizontal="center"/>
    </xf>
    <xf numFmtId="2" fontId="11" fillId="0" borderId="0" xfId="1" applyNumberFormat="1" applyFont="1" applyAlignment="1">
      <alignment horizontal="center"/>
    </xf>
    <xf numFmtId="0" fontId="11" fillId="0" borderId="0" xfId="1" applyFont="1" applyAlignment="1">
      <alignment horizontal="center"/>
    </xf>
    <xf numFmtId="164" fontId="9" fillId="0" borderId="0" xfId="1" applyNumberFormat="1" applyFont="1" applyAlignment="1">
      <alignment horizontal="center"/>
    </xf>
    <xf numFmtId="2" fontId="8" fillId="0" borderId="0" xfId="0" applyNumberFormat="1" applyFont="1" applyAlignment="1">
      <alignment horizontal="center"/>
    </xf>
    <xf numFmtId="2" fontId="1" fillId="0" borderId="0" xfId="0" applyNumberFormat="1" applyFont="1" applyAlignment="1">
      <alignment horizontal="center"/>
    </xf>
    <xf numFmtId="164" fontId="13" fillId="0" borderId="0" xfId="1" applyNumberFormat="1" applyFont="1" applyAlignment="1">
      <alignment horizontal="center"/>
    </xf>
    <xf numFmtId="2" fontId="4" fillId="0" borderId="0" xfId="1" applyNumberFormat="1" applyFont="1" applyAlignment="1">
      <alignment horizontal="center"/>
    </xf>
    <xf numFmtId="1" fontId="8" fillId="2" borderId="0" xfId="0" applyNumberFormat="1" applyFont="1" applyFill="1" applyAlignment="1">
      <alignment horizontal="center"/>
    </xf>
    <xf numFmtId="0" fontId="13" fillId="0" borderId="0" xfId="1" applyFont="1" applyAlignment="1">
      <alignment horizontal="center"/>
    </xf>
    <xf numFmtId="2" fontId="0" fillId="0" borderId="0" xfId="0" applyNumberFormat="1"/>
    <xf numFmtId="2" fontId="10" fillId="0" borderId="0" xfId="0" applyNumberFormat="1" applyFont="1" applyAlignment="1">
      <alignment horizontal="center"/>
    </xf>
    <xf numFmtId="2" fontId="13" fillId="0" borderId="0" xfId="1" applyNumberFormat="1" applyFont="1" applyAlignment="1">
      <alignment horizontal="center"/>
    </xf>
    <xf numFmtId="1" fontId="0" fillId="0" borderId="1" xfId="0" applyNumberFormat="1" applyBorder="1"/>
    <xf numFmtId="165" fontId="0" fillId="0" borderId="1" xfId="0" applyNumberFormat="1" applyBorder="1"/>
    <xf numFmtId="2" fontId="11" fillId="0" borderId="2" xfId="1" applyNumberFormat="1" applyFont="1" applyBorder="1" applyAlignment="1">
      <alignment horizontal="center"/>
    </xf>
    <xf numFmtId="164" fontId="8" fillId="0" borderId="0" xfId="0" applyNumberFormat="1" applyFont="1" applyAlignment="1">
      <alignment horizontal="center"/>
    </xf>
    <xf numFmtId="2" fontId="11" fillId="3" borderId="0" xfId="1" applyNumberFormat="1" applyFont="1" applyFill="1" applyAlignment="1">
      <alignment horizontal="center"/>
    </xf>
    <xf numFmtId="2" fontId="11" fillId="3" borderId="0" xfId="0" applyNumberFormat="1" applyFont="1" applyFill="1" applyAlignment="1">
      <alignment horizontal="center"/>
    </xf>
    <xf numFmtId="2" fontId="11" fillId="3" borderId="3" xfId="0" applyNumberFormat="1" applyFont="1" applyFill="1" applyBorder="1" applyAlignment="1">
      <alignment horizontal="center"/>
    </xf>
    <xf numFmtId="2" fontId="11" fillId="3" borderId="8" xfId="0" applyNumberFormat="1" applyFont="1" applyFill="1" applyBorder="1" applyAlignment="1">
      <alignment horizontal="center"/>
    </xf>
    <xf numFmtId="2" fontId="11" fillId="3" borderId="6" xfId="0" applyNumberFormat="1" applyFont="1" applyFill="1" applyBorder="1" applyAlignment="1">
      <alignment horizontal="center"/>
    </xf>
    <xf numFmtId="0" fontId="11" fillId="3" borderId="0" xfId="0" applyFont="1" applyFill="1"/>
    <xf numFmtId="0" fontId="8" fillId="0" borderId="0" xfId="0" applyFont="1" applyAlignment="1">
      <alignment vertical="center" wrapText="1"/>
    </xf>
    <xf numFmtId="0" fontId="0" fillId="9" borderId="0" xfId="0" applyFill="1"/>
    <xf numFmtId="167" fontId="0" fillId="0" borderId="0" xfId="0" applyNumberFormat="1"/>
    <xf numFmtId="0" fontId="0" fillId="9" borderId="2" xfId="0" applyFill="1" applyBorder="1"/>
    <xf numFmtId="1" fontId="0" fillId="9" borderId="2" xfId="0" applyNumberFormat="1" applyFill="1" applyBorder="1" applyAlignment="1">
      <alignment horizontal="center"/>
    </xf>
    <xf numFmtId="1" fontId="0" fillId="9" borderId="0" xfId="0" applyNumberFormat="1" applyFill="1" applyAlignment="1">
      <alignment horizontal="center"/>
    </xf>
    <xf numFmtId="0" fontId="0" fillId="9" borderId="9" xfId="0" applyFill="1" applyBorder="1"/>
    <xf numFmtId="1" fontId="0" fillId="9" borderId="9" xfId="0" applyNumberFormat="1" applyFill="1" applyBorder="1" applyAlignment="1">
      <alignment horizontal="center"/>
    </xf>
    <xf numFmtId="0" fontId="0" fillId="0" borderId="9" xfId="0" applyBorder="1"/>
    <xf numFmtId="1" fontId="0" fillId="0" borderId="9" xfId="0" applyNumberFormat="1" applyBorder="1" applyAlignment="1">
      <alignment horizontal="center"/>
    </xf>
    <xf numFmtId="0" fontId="0" fillId="8" borderId="2" xfId="0" applyFill="1" applyBorder="1"/>
    <xf numFmtId="2" fontId="11" fillId="3" borderId="5" xfId="0" applyNumberFormat="1" applyFont="1" applyFill="1" applyBorder="1" applyAlignment="1">
      <alignment horizontal="center"/>
    </xf>
    <xf numFmtId="0" fontId="0" fillId="9" borderId="1" xfId="0" applyFill="1" applyBorder="1"/>
    <xf numFmtId="1" fontId="0" fillId="9" borderId="1" xfId="0" applyNumberFormat="1" applyFill="1" applyBorder="1" applyAlignment="1">
      <alignment horizontal="center"/>
    </xf>
    <xf numFmtId="0" fontId="0" fillId="3" borderId="0" xfId="0" applyFill="1"/>
    <xf numFmtId="1" fontId="0" fillId="3" borderId="0" xfId="0" applyNumberFormat="1" applyFill="1" applyAlignment="1">
      <alignment horizontal="center"/>
    </xf>
    <xf numFmtId="1" fontId="0" fillId="3" borderId="2" xfId="0" applyNumberFormat="1" applyFill="1" applyBorder="1" applyAlignment="1">
      <alignment horizontal="center"/>
    </xf>
    <xf numFmtId="0" fontId="0" fillId="3" borderId="0" xfId="0" applyFill="1" applyAlignment="1">
      <alignment wrapText="1"/>
    </xf>
    <xf numFmtId="0" fontId="0" fillId="4" borderId="0" xfId="0" applyFill="1"/>
    <xf numFmtId="0" fontId="0" fillId="11" borderId="0" xfId="0" applyFill="1"/>
    <xf numFmtId="1" fontId="0" fillId="11" borderId="0" xfId="0" applyNumberFormat="1" applyFill="1" applyAlignment="1">
      <alignment horizontal="center"/>
    </xf>
    <xf numFmtId="0" fontId="0" fillId="11" borderId="2" xfId="0" applyFill="1" applyBorder="1"/>
    <xf numFmtId="1" fontId="0" fillId="11" borderId="2" xfId="0" applyNumberFormat="1" applyFill="1" applyBorder="1" applyAlignment="1">
      <alignment horizontal="center"/>
    </xf>
    <xf numFmtId="0" fontId="0" fillId="3" borderId="9" xfId="0" applyFill="1" applyBorder="1"/>
    <xf numFmtId="1" fontId="0" fillId="3" borderId="9" xfId="0" applyNumberFormat="1" applyFill="1" applyBorder="1" applyAlignment="1">
      <alignment horizontal="center"/>
    </xf>
    <xf numFmtId="1" fontId="0" fillId="5" borderId="0" xfId="0" applyNumberFormat="1" applyFill="1" applyAlignment="1">
      <alignment horizontal="center"/>
    </xf>
    <xf numFmtId="0" fontId="0" fillId="5" borderId="2" xfId="0" applyFill="1" applyBorder="1"/>
    <xf numFmtId="1" fontId="0" fillId="5" borderId="2" xfId="0" applyNumberFormat="1" applyFill="1" applyBorder="1" applyAlignment="1">
      <alignment horizontal="center"/>
    </xf>
    <xf numFmtId="2" fontId="0" fillId="7" borderId="0" xfId="0" applyNumberFormat="1" applyFill="1" applyAlignment="1">
      <alignment horizontal="center"/>
    </xf>
    <xf numFmtId="1" fontId="14" fillId="7" borderId="0" xfId="0" applyNumberFormat="1" applyFont="1" applyFill="1" applyAlignment="1">
      <alignment horizontal="center"/>
    </xf>
    <xf numFmtId="0" fontId="0" fillId="7" borderId="0" xfId="0" applyFill="1"/>
    <xf numFmtId="0" fontId="0" fillId="7" borderId="1" xfId="0" applyFill="1" applyBorder="1"/>
    <xf numFmtId="0" fontId="0" fillId="12" borderId="0" xfId="0" applyFill="1"/>
    <xf numFmtId="165" fontId="0" fillId="0" borderId="1" xfId="0" applyNumberFormat="1" applyBorder="1" applyAlignment="1">
      <alignment horizontal="center"/>
    </xf>
    <xf numFmtId="165" fontId="14" fillId="0" borderId="0" xfId="0" applyNumberFormat="1" applyFont="1"/>
    <xf numFmtId="0" fontId="14" fillId="0" borderId="0" xfId="0" applyFont="1"/>
    <xf numFmtId="2" fontId="14" fillId="0" borderId="0" xfId="0" applyNumberFormat="1" applyFont="1" applyAlignment="1">
      <alignment horizontal="center"/>
    </xf>
    <xf numFmtId="0" fontId="0" fillId="4" borderId="1" xfId="0" applyFill="1" applyBorder="1" applyAlignment="1">
      <alignment horizontal="center"/>
    </xf>
    <xf numFmtId="2" fontId="8" fillId="0" borderId="0" xfId="0" applyNumberFormat="1" applyFont="1"/>
    <xf numFmtId="2" fontId="8" fillId="3" borderId="0" xfId="0" applyNumberFormat="1" applyFont="1" applyFill="1"/>
    <xf numFmtId="2" fontId="12" fillId="3" borderId="0" xfId="0" applyNumberFormat="1" applyFont="1" applyFill="1"/>
    <xf numFmtId="0" fontId="10" fillId="0" borderId="0" xfId="1" applyFont="1" applyAlignment="1">
      <alignment horizontal="center"/>
    </xf>
    <xf numFmtId="2" fontId="10" fillId="0" borderId="0" xfId="1" applyNumberFormat="1" applyFont="1" applyAlignment="1">
      <alignment horizontal="center"/>
    </xf>
    <xf numFmtId="0" fontId="8" fillId="2" borderId="0" xfId="0" applyFont="1" applyFill="1" applyAlignment="1">
      <alignment horizontal="center" wrapText="1"/>
    </xf>
    <xf numFmtId="0" fontId="12" fillId="0" borderId="0" xfId="0" applyFont="1"/>
    <xf numFmtId="0" fontId="10" fillId="3" borderId="0" xfId="0" applyFont="1" applyFill="1"/>
    <xf numFmtId="2" fontId="11" fillId="3" borderId="0" xfId="0" applyNumberFormat="1" applyFont="1" applyFill="1"/>
    <xf numFmtId="0" fontId="12" fillId="0" borderId="0" xfId="0" applyFont="1" applyAlignment="1">
      <alignment horizontal="center"/>
    </xf>
    <xf numFmtId="0" fontId="12" fillId="3" borderId="0" xfId="0" applyFont="1" applyFill="1"/>
    <xf numFmtId="0" fontId="14" fillId="0" borderId="10" xfId="0" applyFont="1" applyBorder="1"/>
    <xf numFmtId="0" fontId="0" fillId="0" borderId="10" xfId="0" applyBorder="1"/>
    <xf numFmtId="0" fontId="8" fillId="0" borderId="10" xfId="0" applyFont="1" applyBorder="1"/>
    <xf numFmtId="0" fontId="12" fillId="0" borderId="10" xfId="0" applyFont="1" applyBorder="1"/>
    <xf numFmtId="0" fontId="14" fillId="0" borderId="10" xfId="0" applyFont="1" applyBorder="1" applyAlignment="1">
      <alignment horizontal="left"/>
    </xf>
    <xf numFmtId="0" fontId="0" fillId="0" borderId="10" xfId="0" applyBorder="1" applyAlignment="1">
      <alignment horizontal="left" vertical="top"/>
    </xf>
    <xf numFmtId="0" fontId="0" fillId="8" borderId="10" xfId="0" applyFill="1" applyBorder="1" applyAlignment="1">
      <alignment horizontal="left" vertical="top"/>
    </xf>
    <xf numFmtId="0" fontId="16" fillId="0" borderId="10" xfId="0" applyFont="1" applyBorder="1" applyAlignment="1">
      <alignment horizontal="left" vertical="top"/>
    </xf>
    <xf numFmtId="0" fontId="0" fillId="0" borderId="2" xfId="0" applyBorder="1" applyAlignment="1">
      <alignment horizontal="left" vertical="top"/>
    </xf>
    <xf numFmtId="0" fontId="16" fillId="8" borderId="10" xfId="0" applyFont="1" applyFill="1" applyBorder="1" applyAlignment="1">
      <alignment horizontal="left" vertical="top"/>
    </xf>
    <xf numFmtId="0" fontId="0" fillId="4" borderId="10" xfId="0" applyFill="1" applyBorder="1" applyAlignment="1">
      <alignment horizontal="left" vertical="top"/>
    </xf>
    <xf numFmtId="0" fontId="0" fillId="9" borderId="10" xfId="0" applyFill="1" applyBorder="1" applyAlignment="1">
      <alignment horizontal="left" vertical="top"/>
    </xf>
    <xf numFmtId="2" fontId="16" fillId="0" borderId="10" xfId="0" applyNumberFormat="1" applyFont="1" applyBorder="1" applyAlignment="1">
      <alignment horizontal="left" vertical="top"/>
    </xf>
    <xf numFmtId="0" fontId="8" fillId="0" borderId="10" xfId="0" applyFont="1" applyBorder="1" applyAlignment="1">
      <alignment horizontal="left" vertical="top"/>
    </xf>
    <xf numFmtId="0" fontId="8" fillId="0" borderId="10" xfId="0" applyFont="1" applyBorder="1" applyAlignment="1">
      <alignment horizontal="left" vertical="top" wrapText="1"/>
    </xf>
    <xf numFmtId="0" fontId="14" fillId="0" borderId="10" xfId="0" applyFont="1" applyBorder="1" applyAlignment="1">
      <alignment horizontal="left" wrapText="1"/>
    </xf>
    <xf numFmtId="0" fontId="0" fillId="0" borderId="10" xfId="0" applyBorder="1" applyAlignment="1">
      <alignment horizontal="left" vertical="top" wrapText="1"/>
    </xf>
    <xf numFmtId="0" fontId="0" fillId="8" borderId="10" xfId="0" applyFill="1" applyBorder="1" applyAlignment="1">
      <alignment horizontal="left" vertical="top" wrapText="1"/>
    </xf>
    <xf numFmtId="0" fontId="0" fillId="4" borderId="10" xfId="0" applyFill="1" applyBorder="1" applyAlignment="1">
      <alignment horizontal="left" vertical="top" wrapText="1"/>
    </xf>
    <xf numFmtId="0" fontId="16" fillId="4" borderId="10" xfId="0" applyFont="1" applyFill="1" applyBorder="1" applyAlignment="1">
      <alignment horizontal="left" vertical="top" wrapText="1"/>
    </xf>
    <xf numFmtId="0" fontId="16" fillId="0" borderId="10" xfId="0" applyFont="1" applyBorder="1" applyAlignment="1">
      <alignment vertical="top"/>
    </xf>
    <xf numFmtId="0" fontId="4" fillId="0" borderId="10" xfId="0" applyFont="1" applyBorder="1" applyAlignment="1">
      <alignment horizontal="left" vertical="top"/>
    </xf>
    <xf numFmtId="0" fontId="0" fillId="0" borderId="0" xfId="0" applyAlignment="1">
      <alignment horizontal="left"/>
    </xf>
    <xf numFmtId="0" fontId="0" fillId="0" borderId="0" xfId="0" applyAlignment="1">
      <alignment wrapText="1"/>
    </xf>
    <xf numFmtId="0" fontId="0" fillId="0" borderId="0" xfId="0" applyAlignment="1">
      <alignment vertical="top" wrapText="1"/>
    </xf>
    <xf numFmtId="0" fontId="14" fillId="0" borderId="0" xfId="0" applyFont="1" applyAlignment="1">
      <alignment horizontal="left"/>
    </xf>
    <xf numFmtId="0" fontId="0" fillId="0" borderId="0" xfId="0" applyAlignment="1">
      <alignment horizontal="left" vertical="center" wrapText="1"/>
    </xf>
    <xf numFmtId="0" fontId="0" fillId="0" borderId="0" xfId="0" applyAlignment="1">
      <alignment horizontal="left" vertical="top" wrapText="1"/>
    </xf>
    <xf numFmtId="1" fontId="0" fillId="0" borderId="0" xfId="0" applyNumberFormat="1" applyAlignment="1">
      <alignment horizontal="left" vertical="top" wrapText="1"/>
    </xf>
    <xf numFmtId="0" fontId="18" fillId="0" borderId="0" xfId="0" applyFont="1"/>
    <xf numFmtId="0" fontId="0" fillId="3" borderId="1" xfId="0" applyFill="1" applyBorder="1" applyAlignment="1">
      <alignment horizontal="center" vertical="center" wrapText="1"/>
    </xf>
    <xf numFmtId="0" fontId="0" fillId="3" borderId="0" xfId="0" applyFill="1" applyAlignment="1">
      <alignment horizontal="center" vertical="center" wrapText="1"/>
    </xf>
    <xf numFmtId="1" fontId="0" fillId="2" borderId="0" xfId="0" applyNumberFormat="1" applyFill="1" applyAlignment="1">
      <alignment horizontal="center" vertical="center" wrapText="1"/>
    </xf>
    <xf numFmtId="0" fontId="19" fillId="2" borderId="0" xfId="0" applyFont="1" applyFill="1" applyAlignment="1">
      <alignment horizontal="center" wrapText="1"/>
    </xf>
    <xf numFmtId="0" fontId="8" fillId="2" borderId="0" xfId="0" applyFont="1" applyFill="1" applyAlignment="1">
      <alignment horizontal="center" vertical="center" wrapText="1"/>
    </xf>
    <xf numFmtId="0" fontId="12" fillId="0" borderId="0" xfId="0" applyFont="1" applyAlignment="1">
      <alignment horizontal="center"/>
    </xf>
    <xf numFmtId="0" fontId="15" fillId="2" borderId="0" xfId="1" applyFont="1" applyFill="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4" fillId="0" borderId="13" xfId="0" applyFont="1" applyBorder="1" applyAlignment="1">
      <alignment horizontal="left" vertical="center" wrapText="1"/>
    </xf>
  </cellXfs>
  <cellStyles count="2">
    <cellStyle name="Normal" xfId="0" builtinId="0"/>
    <cellStyle name="Normal_Sheet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415914775046631"/>
                  <c:y val="-0.3680650414946471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FINAL'!$S$6:$S$7</c:f>
              <c:numCache>
                <c:formatCode>0.00</c:formatCode>
                <c:ptCount val="2"/>
                <c:pt idx="0" formatCode="0.0">
                  <c:v>2.94</c:v>
                </c:pt>
                <c:pt idx="1">
                  <c:v>1.47</c:v>
                </c:pt>
              </c:numCache>
            </c:numRef>
          </c:xVal>
          <c:yVal>
            <c:numRef>
              <c:f>'2 Kranabetter Banner FINAL'!$Z$6:$Z$7</c:f>
              <c:numCache>
                <c:formatCode>General</c:formatCode>
                <c:ptCount val="2"/>
                <c:pt idx="0">
                  <c:v>20</c:v>
                </c:pt>
                <c:pt idx="1">
                  <c:v>22.5</c:v>
                </c:pt>
              </c:numCache>
            </c:numRef>
          </c:yVal>
          <c:smooth val="0"/>
          <c:extLst>
            <c:ext xmlns:c16="http://schemas.microsoft.com/office/drawing/2014/chart" uri="{C3380CC4-5D6E-409C-BE32-E72D297353CC}">
              <c16:uniqueId val="{00000000-F37B-406C-A856-0DF9483A11C6}"/>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7783592486582751"/>
                  <c:y val="-0.4844287222824995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FINAL'!$S$12:$S$14</c:f>
              <c:numCache>
                <c:formatCode>0.00</c:formatCode>
                <c:ptCount val="3"/>
                <c:pt idx="0" formatCode="0.0">
                  <c:v>1.94</c:v>
                </c:pt>
                <c:pt idx="1">
                  <c:v>1.4638753675698382</c:v>
                </c:pt>
                <c:pt idx="2">
                  <c:v>0.30312499999999987</c:v>
                </c:pt>
              </c:numCache>
            </c:numRef>
          </c:xVal>
          <c:yVal>
            <c:numRef>
              <c:f>'2 Kranabetter Banner FINAL'!$Z$12:$Z$14</c:f>
              <c:numCache>
                <c:formatCode>0.0</c:formatCode>
                <c:ptCount val="3"/>
                <c:pt idx="0" formatCode="General">
                  <c:v>20</c:v>
                </c:pt>
                <c:pt idx="1">
                  <c:v>39.634005461037603</c:v>
                </c:pt>
                <c:pt idx="2" formatCode="General">
                  <c:v>87.5</c:v>
                </c:pt>
              </c:numCache>
            </c:numRef>
          </c:yVal>
          <c:smooth val="0"/>
          <c:extLst>
            <c:ext xmlns:c16="http://schemas.microsoft.com/office/drawing/2014/chart" uri="{C3380CC4-5D6E-409C-BE32-E72D297353CC}">
              <c16:uniqueId val="{00000000-E770-4341-88A9-AD77365123E6}"/>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8896245579262604"/>
                  <c:y val="-0.445640828686548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FINAL'!$S$19:$S$20</c:f>
              <c:numCache>
                <c:formatCode>0.00</c:formatCode>
                <c:ptCount val="2"/>
                <c:pt idx="0" formatCode="0.0">
                  <c:v>4.3899999999999997</c:v>
                </c:pt>
                <c:pt idx="1">
                  <c:v>1.5913750000000002</c:v>
                </c:pt>
              </c:numCache>
            </c:numRef>
          </c:xVal>
          <c:yVal>
            <c:numRef>
              <c:f>'2 Kranabetter Banner FINAL'!$Z$19:$Z$20</c:f>
              <c:numCache>
                <c:formatCode>General</c:formatCode>
                <c:ptCount val="2"/>
                <c:pt idx="0">
                  <c:v>20</c:v>
                </c:pt>
                <c:pt idx="1">
                  <c:v>71</c:v>
                </c:pt>
              </c:numCache>
            </c:numRef>
          </c:yVal>
          <c:smooth val="0"/>
          <c:extLst>
            <c:ext xmlns:c16="http://schemas.microsoft.com/office/drawing/2014/chart" uri="{C3380CC4-5D6E-409C-BE32-E72D297353CC}">
              <c16:uniqueId val="{00000000-C280-4F79-B2D6-F566BDD4C05B}"/>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3926114531567406"/>
                  <c:y val="-0.445640828686548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FINAL'!$S$25:$S$27</c:f>
              <c:numCache>
                <c:formatCode>0.00</c:formatCode>
                <c:ptCount val="3"/>
                <c:pt idx="0" formatCode="0.0">
                  <c:v>5.27</c:v>
                </c:pt>
                <c:pt idx="1">
                  <c:v>4.4566454081632649</c:v>
                </c:pt>
                <c:pt idx="2">
                  <c:v>1.6468750000000001</c:v>
                </c:pt>
              </c:numCache>
            </c:numRef>
          </c:xVal>
          <c:yVal>
            <c:numRef>
              <c:f>'2 Kranabetter Banner FINAL'!$Z$25:$Z$27</c:f>
              <c:numCache>
                <c:formatCode>0</c:formatCode>
                <c:ptCount val="3"/>
                <c:pt idx="0" formatCode="General">
                  <c:v>20</c:v>
                </c:pt>
                <c:pt idx="1">
                  <c:v>32.346938775510203</c:v>
                </c:pt>
                <c:pt idx="2" formatCode="General">
                  <c:v>75</c:v>
                </c:pt>
              </c:numCache>
            </c:numRef>
          </c:yVal>
          <c:smooth val="0"/>
          <c:extLst>
            <c:ext xmlns:c16="http://schemas.microsoft.com/office/drawing/2014/chart" uri="{C3380CC4-5D6E-409C-BE32-E72D297353CC}">
              <c16:uniqueId val="{00000000-BED3-446B-B7E0-B85F851C27C7}"/>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8896245579262604"/>
                  <c:y val="-0.4456408286865487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FINAL'!$S$32:$S$33</c:f>
              <c:numCache>
                <c:formatCode>0.00</c:formatCode>
                <c:ptCount val="2"/>
                <c:pt idx="0" formatCode="0.0">
                  <c:v>10.49</c:v>
                </c:pt>
                <c:pt idx="1">
                  <c:v>3.7464285714285719</c:v>
                </c:pt>
              </c:numCache>
            </c:numRef>
          </c:xVal>
          <c:yVal>
            <c:numRef>
              <c:f>'2 Kranabetter Banner FINAL'!$Z$32:$Z$33</c:f>
              <c:numCache>
                <c:formatCode>General</c:formatCode>
                <c:ptCount val="2"/>
                <c:pt idx="0">
                  <c:v>20</c:v>
                </c:pt>
                <c:pt idx="1">
                  <c:v>65</c:v>
                </c:pt>
              </c:numCache>
            </c:numRef>
          </c:yVal>
          <c:smooth val="0"/>
          <c:extLst>
            <c:ext xmlns:c16="http://schemas.microsoft.com/office/drawing/2014/chart" uri="{C3380CC4-5D6E-409C-BE32-E72D297353CC}">
              <c16:uniqueId val="{00000000-D10D-48D8-8DB3-DF3D5A9AF0D2}"/>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6-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503470963717743"/>
                  <c:y val="-0.573624079646510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FINAL'!$S$40:$S$41</c:f>
              <c:numCache>
                <c:formatCode>0.00</c:formatCode>
                <c:ptCount val="2"/>
                <c:pt idx="0" formatCode="0.0">
                  <c:v>3.75</c:v>
                </c:pt>
                <c:pt idx="1">
                  <c:v>2.2265625</c:v>
                </c:pt>
              </c:numCache>
            </c:numRef>
          </c:xVal>
          <c:yVal>
            <c:numRef>
              <c:f>'2 Kranabetter Banner FINAL'!$Z$40:$Z$41</c:f>
              <c:numCache>
                <c:formatCode>General</c:formatCode>
                <c:ptCount val="2"/>
                <c:pt idx="0">
                  <c:v>20</c:v>
                </c:pt>
                <c:pt idx="1">
                  <c:v>52.5</c:v>
                </c:pt>
              </c:numCache>
            </c:numRef>
          </c:yVal>
          <c:smooth val="0"/>
          <c:extLst>
            <c:ext xmlns:c16="http://schemas.microsoft.com/office/drawing/2014/chart" uri="{C3380CC4-5D6E-409C-BE32-E72D297353CC}">
              <c16:uniqueId val="{00000000-D4A1-4BD6-87CE-ABCD468109AD}"/>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7-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503470963717743"/>
                  <c:y val="-0.573624079646510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FINAL'!$S$45:$S$46</c:f>
              <c:numCache>
                <c:formatCode>0.00</c:formatCode>
                <c:ptCount val="2"/>
                <c:pt idx="0" formatCode="0.0">
                  <c:v>3.76</c:v>
                </c:pt>
                <c:pt idx="1">
                  <c:v>1.1963636363636363</c:v>
                </c:pt>
              </c:numCache>
            </c:numRef>
          </c:xVal>
          <c:yVal>
            <c:numRef>
              <c:f>'2 Kranabetter Banner FINAL'!$Z$45:$Z$46</c:f>
              <c:numCache>
                <c:formatCode>General</c:formatCode>
                <c:ptCount val="2"/>
                <c:pt idx="0">
                  <c:v>20</c:v>
                </c:pt>
                <c:pt idx="1">
                  <c:v>57.5</c:v>
                </c:pt>
              </c:numCache>
            </c:numRef>
          </c:yVal>
          <c:smooth val="0"/>
          <c:extLst>
            <c:ext xmlns:c16="http://schemas.microsoft.com/office/drawing/2014/chart" uri="{C3380CC4-5D6E-409C-BE32-E72D297353CC}">
              <c16:uniqueId val="{00000000-10BD-484B-BC28-010FB582BBF9}"/>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8-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503470963717743"/>
                  <c:y val="-0.573624079646510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FINAL'!$S$50:$S$51</c:f>
              <c:numCache>
                <c:formatCode>0.00</c:formatCode>
                <c:ptCount val="2"/>
                <c:pt idx="0" formatCode="0.0">
                  <c:v>4.95</c:v>
                </c:pt>
                <c:pt idx="1">
                  <c:v>0.41249999999999964</c:v>
                </c:pt>
              </c:numCache>
            </c:numRef>
          </c:xVal>
          <c:yVal>
            <c:numRef>
              <c:f>'2 Kranabetter Banner FINAL'!$Z$50:$Z$51</c:f>
              <c:numCache>
                <c:formatCode>General</c:formatCode>
                <c:ptCount val="2"/>
                <c:pt idx="0">
                  <c:v>20</c:v>
                </c:pt>
                <c:pt idx="1">
                  <c:v>31</c:v>
                </c:pt>
              </c:numCache>
            </c:numRef>
          </c:yVal>
          <c:smooth val="0"/>
          <c:extLst>
            <c:ext xmlns:c16="http://schemas.microsoft.com/office/drawing/2014/chart" uri="{C3380CC4-5D6E-409C-BE32-E72D297353CC}">
              <c16:uniqueId val="{00000000-5BD6-418F-B6E7-549563EB657A}"/>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9-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503470963717743"/>
                  <c:y val="-0.573624079646510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FINAL'!$S$55:$S$56</c:f>
              <c:numCache>
                <c:formatCode>0.00</c:formatCode>
                <c:ptCount val="2"/>
                <c:pt idx="0" formatCode="0.0">
                  <c:v>1.1499999999999999</c:v>
                </c:pt>
                <c:pt idx="1">
                  <c:v>9.5833333333333215E-2</c:v>
                </c:pt>
              </c:numCache>
            </c:numRef>
          </c:xVal>
          <c:yVal>
            <c:numRef>
              <c:f>'2 Kranabetter Banner FINAL'!$Z$55:$Z$56</c:f>
              <c:numCache>
                <c:formatCode>General</c:formatCode>
                <c:ptCount val="2"/>
                <c:pt idx="0">
                  <c:v>20</c:v>
                </c:pt>
                <c:pt idx="1">
                  <c:v>31</c:v>
                </c:pt>
              </c:numCache>
            </c:numRef>
          </c:yVal>
          <c:smooth val="0"/>
          <c:extLst>
            <c:ext xmlns:c16="http://schemas.microsoft.com/office/drawing/2014/chart" uri="{C3380CC4-5D6E-409C-BE32-E72D297353CC}">
              <c16:uniqueId val="{00000000-3544-4208-8407-CE489A057929}"/>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 Linear model</a:t>
            </a:r>
          </a:p>
          <a:p>
            <a:pPr>
              <a:defRPr/>
            </a:pPr>
            <a:r>
              <a:rPr lang="en-US"/>
              <a:t>Depth</a:t>
            </a:r>
            <a:r>
              <a:rPr lang="en-US" baseline="0"/>
              <a:t> vs. %C</a:t>
            </a:r>
          </a:p>
        </c:rich>
      </c:tx>
      <c:layout>
        <c:manualLayout>
          <c:xMode val="edge"/>
          <c:yMode val="edge"/>
          <c:x val="0.43077912815245922"/>
          <c:y val="5.37109246842245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42503470963717743"/>
                  <c:y val="-0.573624079646510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'2 Kranabetter Banner FINAL'!$S$66:$S$68</c:f>
              <c:numCache>
                <c:formatCode>0.00</c:formatCode>
                <c:ptCount val="3"/>
                <c:pt idx="0" formatCode="0.0">
                  <c:v>6.76</c:v>
                </c:pt>
                <c:pt idx="1">
                  <c:v>6.76</c:v>
                </c:pt>
                <c:pt idx="2">
                  <c:v>2.1509090909090913</c:v>
                </c:pt>
              </c:numCache>
            </c:numRef>
          </c:xVal>
          <c:yVal>
            <c:numRef>
              <c:f>'2 Kranabetter Banner FINAL'!$Z$66:$Z$68</c:f>
              <c:numCache>
                <c:formatCode>General</c:formatCode>
                <c:ptCount val="3"/>
                <c:pt idx="0">
                  <c:v>20</c:v>
                </c:pt>
                <c:pt idx="1">
                  <c:v>20</c:v>
                </c:pt>
                <c:pt idx="2">
                  <c:v>57.5</c:v>
                </c:pt>
              </c:numCache>
            </c:numRef>
          </c:yVal>
          <c:smooth val="0"/>
          <c:extLst>
            <c:ext xmlns:c16="http://schemas.microsoft.com/office/drawing/2014/chart" uri="{C3380CC4-5D6E-409C-BE32-E72D297353CC}">
              <c16:uniqueId val="{00000000-89A9-4ADA-A53D-221B8F8F13D8}"/>
            </c:ext>
          </c:extLst>
        </c:ser>
        <c:dLbls>
          <c:showLegendKey val="0"/>
          <c:showVal val="0"/>
          <c:showCatName val="0"/>
          <c:showSerName val="0"/>
          <c:showPercent val="0"/>
          <c:showBubbleSize val="0"/>
        </c:dLbls>
        <c:axId val="1512725904"/>
        <c:axId val="1512722992"/>
      </c:scatterChart>
      <c:valAx>
        <c:axId val="151272590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2992"/>
        <c:crosses val="autoZero"/>
        <c:crossBetween val="midCat"/>
      </c:valAx>
      <c:valAx>
        <c:axId val="151272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27259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30</xdr:col>
      <xdr:colOff>378618</xdr:colOff>
      <xdr:row>1</xdr:row>
      <xdr:rowOff>92188</xdr:rowOff>
    </xdr:from>
    <xdr:to>
      <xdr:col>36</xdr:col>
      <xdr:colOff>43883</xdr:colOff>
      <xdr:row>8</xdr:row>
      <xdr:rowOff>57488</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402432</xdr:colOff>
      <xdr:row>4</xdr:row>
      <xdr:rowOff>68376</xdr:rowOff>
    </xdr:from>
    <xdr:to>
      <xdr:col>36</xdr:col>
      <xdr:colOff>67697</xdr:colOff>
      <xdr:row>11</xdr:row>
      <xdr:rowOff>33677</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461961</xdr:colOff>
      <xdr:row>6</xdr:row>
      <xdr:rowOff>163625</xdr:rowOff>
    </xdr:from>
    <xdr:to>
      <xdr:col>36</xdr:col>
      <xdr:colOff>127226</xdr:colOff>
      <xdr:row>13</xdr:row>
      <xdr:rowOff>128927</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450055</xdr:colOff>
      <xdr:row>9</xdr:row>
      <xdr:rowOff>140832</xdr:rowOff>
    </xdr:from>
    <xdr:to>
      <xdr:col>36</xdr:col>
      <xdr:colOff>115320</xdr:colOff>
      <xdr:row>16</xdr:row>
      <xdr:rowOff>117019</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438149</xdr:colOff>
      <xdr:row>13</xdr:row>
      <xdr:rowOff>3402</xdr:rowOff>
    </xdr:from>
    <xdr:to>
      <xdr:col>36</xdr:col>
      <xdr:colOff>103414</xdr:colOff>
      <xdr:row>19</xdr:row>
      <xdr:rowOff>164646</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450056</xdr:colOff>
      <xdr:row>15</xdr:row>
      <xdr:rowOff>164645</xdr:rowOff>
    </xdr:from>
    <xdr:to>
      <xdr:col>36</xdr:col>
      <xdr:colOff>115321</xdr:colOff>
      <xdr:row>22</xdr:row>
      <xdr:rowOff>140832</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426243</xdr:colOff>
      <xdr:row>19</xdr:row>
      <xdr:rowOff>45583</xdr:rowOff>
    </xdr:from>
    <xdr:to>
      <xdr:col>36</xdr:col>
      <xdr:colOff>91508</xdr:colOff>
      <xdr:row>26</xdr:row>
      <xdr:rowOff>19593</xdr:rowOff>
    </xdr:to>
    <xdr:graphicFrame macro="">
      <xdr:nvGraphicFramePr>
        <xdr:cNvPr id="17" name="Chart 16">
          <a:extLst>
            <a:ext uri="{FF2B5EF4-FFF2-40B4-BE49-F238E27FC236}">
              <a16:creationId xmlns:a16="http://schemas.microsoft.com/office/drawing/2014/main" id="{00000000-0008-0000-0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402431</xdr:colOff>
      <xdr:row>22</xdr:row>
      <xdr:rowOff>45582</xdr:rowOff>
    </xdr:from>
    <xdr:to>
      <xdr:col>36</xdr:col>
      <xdr:colOff>67696</xdr:colOff>
      <xdr:row>29</xdr:row>
      <xdr:rowOff>19592</xdr:rowOff>
    </xdr:to>
    <xdr:graphicFrame macro="">
      <xdr:nvGraphicFramePr>
        <xdr:cNvPr id="18" name="Chart 17">
          <a:extLst>
            <a:ext uri="{FF2B5EF4-FFF2-40B4-BE49-F238E27FC236}">
              <a16:creationId xmlns:a16="http://schemas.microsoft.com/office/drawing/2014/main" id="{00000000-0008-0000-01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426243</xdr:colOff>
      <xdr:row>25</xdr:row>
      <xdr:rowOff>21771</xdr:rowOff>
    </xdr:from>
    <xdr:to>
      <xdr:col>36</xdr:col>
      <xdr:colOff>91508</xdr:colOff>
      <xdr:row>32</xdr:row>
      <xdr:rowOff>3401</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428285</xdr:colOff>
      <xdr:row>27</xdr:row>
      <xdr:rowOff>154440</xdr:rowOff>
    </xdr:from>
    <xdr:to>
      <xdr:col>36</xdr:col>
      <xdr:colOff>93550</xdr:colOff>
      <xdr:row>34</xdr:row>
      <xdr:rowOff>128450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52"/>
  <sheetViews>
    <sheetView zoomScale="70" zoomScaleNormal="70" workbookViewId="0">
      <pane ySplit="1" topLeftCell="A17" activePane="bottomLeft" state="frozen"/>
      <selection activeCell="C1" sqref="C1"/>
      <selection pane="bottomLeft" activeCell="A30" activeCellId="2" sqref="A143 A66 A30"/>
    </sheetView>
  </sheetViews>
  <sheetFormatPr baseColWidth="10" defaultColWidth="8.83203125" defaultRowHeight="15"/>
  <cols>
    <col min="1" max="1" width="28.33203125" style="1" bestFit="1" customWidth="1"/>
    <col min="2" max="2" width="18.5" style="1" bestFit="1" customWidth="1"/>
    <col min="3" max="3" width="25.33203125" style="1" customWidth="1"/>
    <col min="4" max="5" width="9.1640625" style="1"/>
    <col min="6" max="6" width="10.6640625" style="1" bestFit="1" customWidth="1"/>
    <col min="7" max="9" width="9.1640625" style="1"/>
    <col min="10" max="10" width="10.6640625" style="1" bestFit="1" customWidth="1"/>
    <col min="11" max="12" width="9.1640625" style="1"/>
    <col min="13" max="13" width="6.6640625" style="1" bestFit="1" customWidth="1"/>
    <col min="14" max="14" width="11.33203125" style="1" bestFit="1" customWidth="1"/>
    <col min="15" max="15" width="5.33203125" style="1" bestFit="1" customWidth="1"/>
    <col min="16" max="16" width="8.83203125" style="1" bestFit="1" customWidth="1"/>
    <col min="17" max="17" width="13.33203125" style="13" bestFit="1" customWidth="1"/>
    <col min="18" max="18" width="13.33203125" style="1" customWidth="1"/>
    <col min="19" max="19" width="9.1640625" style="1"/>
    <col min="20" max="20" width="10.5" style="1" bestFit="1" customWidth="1"/>
    <col min="21" max="21" width="8.6640625" style="1" bestFit="1" customWidth="1"/>
    <col min="22" max="22" width="14.5" style="1" bestFit="1" customWidth="1"/>
    <col min="23" max="23" width="12.5" style="1" bestFit="1" customWidth="1"/>
  </cols>
  <sheetData>
    <row r="1" spans="1:23" s="9" customFormat="1">
      <c r="A1" s="27" t="s">
        <v>0</v>
      </c>
      <c r="B1" s="27" t="s">
        <v>2</v>
      </c>
      <c r="C1" s="27" t="s">
        <v>168</v>
      </c>
      <c r="D1" s="27" t="s">
        <v>3</v>
      </c>
      <c r="E1" s="27" t="s">
        <v>1</v>
      </c>
      <c r="F1" s="27" t="s">
        <v>181</v>
      </c>
      <c r="G1" s="27" t="s">
        <v>178</v>
      </c>
      <c r="H1" s="27" t="s">
        <v>179</v>
      </c>
      <c r="I1" s="27" t="s">
        <v>180</v>
      </c>
      <c r="J1" s="10" t="s">
        <v>12</v>
      </c>
      <c r="K1" s="10" t="s">
        <v>36</v>
      </c>
      <c r="L1" s="10" t="s">
        <v>37</v>
      </c>
      <c r="M1" s="10" t="s">
        <v>4</v>
      </c>
      <c r="N1" s="27" t="s">
        <v>110</v>
      </c>
      <c r="O1" s="27" t="s">
        <v>111</v>
      </c>
      <c r="P1" s="27" t="s">
        <v>109</v>
      </c>
      <c r="Q1" s="19" t="s">
        <v>38</v>
      </c>
      <c r="R1" s="10" t="s">
        <v>108</v>
      </c>
      <c r="S1" s="10" t="s">
        <v>40</v>
      </c>
      <c r="T1" s="10" t="s">
        <v>39</v>
      </c>
      <c r="U1" s="32" t="s">
        <v>107</v>
      </c>
      <c r="V1" s="10" t="s">
        <v>175</v>
      </c>
      <c r="W1" s="27" t="s">
        <v>174</v>
      </c>
    </row>
    <row r="2" spans="1:23">
      <c r="A2" s="1" t="s">
        <v>5</v>
      </c>
      <c r="B2" s="1" t="s">
        <v>6</v>
      </c>
      <c r="C2" s="1" t="s">
        <v>169</v>
      </c>
      <c r="D2" s="1">
        <v>54.075722220000003</v>
      </c>
      <c r="E2" s="1">
        <v>-131.68611111000001</v>
      </c>
      <c r="F2" s="1" t="s">
        <v>182</v>
      </c>
      <c r="G2" s="1" t="s">
        <v>35</v>
      </c>
      <c r="H2" s="1" t="s">
        <v>35</v>
      </c>
      <c r="I2" s="1" t="s">
        <v>35</v>
      </c>
      <c r="J2" s="1" t="s">
        <v>22</v>
      </c>
      <c r="K2" s="2">
        <v>7</v>
      </c>
      <c r="L2" s="2">
        <v>6</v>
      </c>
      <c r="M2" s="2">
        <f t="shared" ref="M2:M80" si="0">K2-L2</f>
        <v>1</v>
      </c>
      <c r="N2" s="2">
        <f>IF(ABS(MIN(L2:L8))&gt;100,100,ABS(MIN(L2:L8)))</f>
        <v>100</v>
      </c>
      <c r="O2" s="2">
        <f>K2</f>
        <v>7</v>
      </c>
      <c r="P2" s="2">
        <f>O2+N2</f>
        <v>107</v>
      </c>
      <c r="Q2" s="24">
        <v>0.16</v>
      </c>
      <c r="R2" s="124"/>
      <c r="S2" s="12">
        <v>53.95</v>
      </c>
      <c r="T2" s="2">
        <f>S2/100*Q2*(100*100*M2)*((100-R2)/100)</f>
        <v>863.19999999999993</v>
      </c>
      <c r="U2" s="2">
        <f>SUM(T2:T8)</f>
        <v>6818.0069999999996</v>
      </c>
      <c r="V2" s="2">
        <f t="shared" ref="V2:V7" si="1">T2</f>
        <v>863.19999999999993</v>
      </c>
      <c r="W2" s="7">
        <f>SUM(V2:V8)/10^6*10^4</f>
        <v>65.527770000000004</v>
      </c>
    </row>
    <row r="3" spans="1:23">
      <c r="A3" s="1" t="s">
        <v>5</v>
      </c>
      <c r="B3" s="1" t="s">
        <v>6</v>
      </c>
      <c r="C3" s="1" t="s">
        <v>169</v>
      </c>
      <c r="D3" s="1">
        <v>54.075722220000003</v>
      </c>
      <c r="E3" s="1">
        <v>-131.68611111000001</v>
      </c>
      <c r="F3" s="1" t="s">
        <v>182</v>
      </c>
      <c r="G3" s="1" t="s">
        <v>35</v>
      </c>
      <c r="H3" s="1" t="s">
        <v>35</v>
      </c>
      <c r="I3" s="1" t="s">
        <v>35</v>
      </c>
      <c r="J3" s="1" t="s">
        <v>14</v>
      </c>
      <c r="K3" s="2">
        <v>6</v>
      </c>
      <c r="L3" s="2">
        <v>2</v>
      </c>
      <c r="M3" s="2">
        <f t="shared" si="0"/>
        <v>4</v>
      </c>
      <c r="N3" s="2"/>
      <c r="O3" s="2"/>
      <c r="P3" s="2"/>
      <c r="Q3" s="24">
        <v>0.16</v>
      </c>
      <c r="R3" s="12"/>
      <c r="S3" s="12">
        <v>21.77</v>
      </c>
      <c r="T3" s="2">
        <f>S3/100*Q3*(100*100*M3)*((100-R3)/100)</f>
        <v>1393.28</v>
      </c>
      <c r="V3" s="2">
        <f t="shared" si="1"/>
        <v>1393.28</v>
      </c>
    </row>
    <row r="4" spans="1:23">
      <c r="A4" s="1" t="s">
        <v>5</v>
      </c>
      <c r="B4" s="1" t="s">
        <v>6</v>
      </c>
      <c r="C4" s="1" t="s">
        <v>169</v>
      </c>
      <c r="D4" s="1">
        <v>54.075722220000003</v>
      </c>
      <c r="E4" s="1">
        <v>-131.68611111000001</v>
      </c>
      <c r="F4" s="1" t="s">
        <v>182</v>
      </c>
      <c r="G4" s="1" t="s">
        <v>35</v>
      </c>
      <c r="H4" s="1" t="s">
        <v>35</v>
      </c>
      <c r="I4" s="1" t="s">
        <v>35</v>
      </c>
      <c r="J4" s="1" t="s">
        <v>15</v>
      </c>
      <c r="K4" s="2">
        <v>2</v>
      </c>
      <c r="L4" s="2">
        <v>0</v>
      </c>
      <c r="M4" s="2">
        <f t="shared" si="0"/>
        <v>2</v>
      </c>
      <c r="N4" s="2"/>
      <c r="O4" s="2"/>
      <c r="P4" s="2"/>
      <c r="Q4" s="24">
        <v>0.16</v>
      </c>
      <c r="R4" s="12"/>
      <c r="S4" s="12">
        <v>41.5</v>
      </c>
      <c r="T4" s="2">
        <f t="shared" ref="T4:T8" si="2">S4/100*Q4*(100*100*M4)*((100-R4)/100)</f>
        <v>1328</v>
      </c>
      <c r="V4" s="2">
        <f t="shared" si="1"/>
        <v>1328</v>
      </c>
    </row>
    <row r="5" spans="1:23">
      <c r="A5" s="1" t="s">
        <v>5</v>
      </c>
      <c r="B5" s="1" t="s">
        <v>6</v>
      </c>
      <c r="C5" s="1" t="s">
        <v>169</v>
      </c>
      <c r="D5" s="1">
        <v>54.075722220000003</v>
      </c>
      <c r="E5" s="1">
        <v>-131.68611111000001</v>
      </c>
      <c r="F5" s="1" t="s">
        <v>182</v>
      </c>
      <c r="G5" s="1" t="s">
        <v>35</v>
      </c>
      <c r="H5" s="1" t="s">
        <v>35</v>
      </c>
      <c r="I5" s="1" t="s">
        <v>35</v>
      </c>
      <c r="J5" s="1" t="s">
        <v>25</v>
      </c>
      <c r="K5" s="2">
        <v>0</v>
      </c>
      <c r="L5" s="2">
        <v>-3</v>
      </c>
      <c r="M5" s="2">
        <f t="shared" si="0"/>
        <v>3</v>
      </c>
      <c r="N5" s="2"/>
      <c r="O5" s="2"/>
      <c r="P5" s="2"/>
      <c r="Q5" s="12">
        <v>1.4770000000000001</v>
      </c>
      <c r="R5" s="12"/>
      <c r="S5" s="12">
        <v>0.47</v>
      </c>
      <c r="T5" s="2">
        <f t="shared" si="2"/>
        <v>208.25699999999998</v>
      </c>
      <c r="V5" s="2">
        <f t="shared" si="1"/>
        <v>208.25699999999998</v>
      </c>
    </row>
    <row r="6" spans="1:23">
      <c r="A6" s="1" t="s">
        <v>5</v>
      </c>
      <c r="B6" s="1" t="s">
        <v>6</v>
      </c>
      <c r="C6" s="1" t="s">
        <v>169</v>
      </c>
      <c r="D6" s="1">
        <v>54.075722220000003</v>
      </c>
      <c r="E6" s="1">
        <v>-131.68611111000001</v>
      </c>
      <c r="F6" s="1" t="s">
        <v>182</v>
      </c>
      <c r="G6" s="1" t="s">
        <v>35</v>
      </c>
      <c r="H6" s="1" t="s">
        <v>35</v>
      </c>
      <c r="I6" s="1" t="s">
        <v>35</v>
      </c>
      <c r="J6" s="1" t="s">
        <v>864</v>
      </c>
      <c r="K6" s="2">
        <v>-3</v>
      </c>
      <c r="L6" s="2">
        <v>-35</v>
      </c>
      <c r="M6" s="2">
        <f t="shared" si="0"/>
        <v>32</v>
      </c>
      <c r="N6" s="2"/>
      <c r="O6" s="2"/>
      <c r="P6" s="2"/>
      <c r="Q6" s="12">
        <v>1.585</v>
      </c>
      <c r="R6" s="12"/>
      <c r="S6" s="12">
        <v>0.21</v>
      </c>
      <c r="T6" s="2">
        <f>S6/100*Q6*(100*100*M6)*((100-R6)/100)</f>
        <v>1065.1199999999999</v>
      </c>
      <c r="V6" s="2">
        <f t="shared" si="1"/>
        <v>1065.1199999999999</v>
      </c>
    </row>
    <row r="7" spans="1:23">
      <c r="A7" s="1" t="s">
        <v>5</v>
      </c>
      <c r="B7" s="1" t="s">
        <v>6</v>
      </c>
      <c r="C7" s="1" t="s">
        <v>169</v>
      </c>
      <c r="D7" s="1">
        <v>54.075722220000003</v>
      </c>
      <c r="E7" s="1">
        <v>-131.68611111000001</v>
      </c>
      <c r="F7" s="1" t="s">
        <v>182</v>
      </c>
      <c r="G7" s="1" t="s">
        <v>35</v>
      </c>
      <c r="H7" s="1" t="s">
        <v>35</v>
      </c>
      <c r="I7" s="1" t="s">
        <v>35</v>
      </c>
      <c r="J7" s="1" t="s">
        <v>19</v>
      </c>
      <c r="K7" s="2">
        <v>-35</v>
      </c>
      <c r="L7" s="2">
        <v>-60</v>
      </c>
      <c r="M7" s="2">
        <f t="shared" si="0"/>
        <v>25</v>
      </c>
      <c r="N7" s="2"/>
      <c r="O7" s="2"/>
      <c r="P7" s="2"/>
      <c r="Q7" s="12">
        <v>1.585</v>
      </c>
      <c r="R7" s="12"/>
      <c r="S7" s="12">
        <v>0.16</v>
      </c>
      <c r="T7" s="2">
        <f t="shared" si="2"/>
        <v>634</v>
      </c>
      <c r="V7" s="2">
        <f t="shared" si="1"/>
        <v>634</v>
      </c>
    </row>
    <row r="8" spans="1:23" s="9" customFormat="1">
      <c r="A8" s="10" t="s">
        <v>5</v>
      </c>
      <c r="B8" s="10" t="s">
        <v>6</v>
      </c>
      <c r="C8" s="10" t="s">
        <v>169</v>
      </c>
      <c r="D8" s="10">
        <v>54.075722220000003</v>
      </c>
      <c r="E8" s="10">
        <v>-131.68611111000001</v>
      </c>
      <c r="F8" s="10" t="s">
        <v>182</v>
      </c>
      <c r="G8" s="10" t="s">
        <v>35</v>
      </c>
      <c r="H8" s="10" t="s">
        <v>35</v>
      </c>
      <c r="I8" s="10" t="s">
        <v>35</v>
      </c>
      <c r="J8" s="10" t="s">
        <v>20</v>
      </c>
      <c r="K8" s="11">
        <v>-60</v>
      </c>
      <c r="L8" s="11">
        <v>-110</v>
      </c>
      <c r="M8" s="11">
        <f t="shared" si="0"/>
        <v>50</v>
      </c>
      <c r="N8" s="11"/>
      <c r="O8" s="11"/>
      <c r="P8" s="11"/>
      <c r="Q8" s="16">
        <f>AVERAGE(1.518,1.429)</f>
        <v>1.4735</v>
      </c>
      <c r="R8" s="16"/>
      <c r="S8" s="16">
        <v>0.18</v>
      </c>
      <c r="T8" s="11">
        <f t="shared" si="2"/>
        <v>1326.1499999999999</v>
      </c>
      <c r="U8" s="10"/>
      <c r="V8" s="11">
        <f>IF(K8&gt;-100,T8-T8*(ABS(L8)-100)/(ABS(L8)-ABS(K8)),0)</f>
        <v>1060.9199999999998</v>
      </c>
      <c r="W8" s="10"/>
    </row>
    <row r="9" spans="1:23">
      <c r="A9" s="1" t="s">
        <v>5</v>
      </c>
      <c r="B9" s="1" t="s">
        <v>7</v>
      </c>
      <c r="C9" s="1" t="s">
        <v>169</v>
      </c>
      <c r="D9" s="1">
        <v>54.026305559999997</v>
      </c>
      <c r="E9" s="1">
        <v>-131.98222222000001</v>
      </c>
      <c r="F9" s="1" t="s">
        <v>182</v>
      </c>
      <c r="G9" s="1" t="s">
        <v>35</v>
      </c>
      <c r="H9" s="1" t="s">
        <v>35</v>
      </c>
      <c r="I9" s="1" t="s">
        <v>35</v>
      </c>
      <c r="J9" s="1" t="s">
        <v>13</v>
      </c>
      <c r="K9" s="2">
        <v>13</v>
      </c>
      <c r="L9" s="2">
        <v>12</v>
      </c>
      <c r="M9" s="2">
        <f t="shared" si="0"/>
        <v>1</v>
      </c>
      <c r="N9" s="2">
        <f>IF(ABS(MIN(L9:L16))&gt;100,100,ABS(MIN(L9:L16)))</f>
        <v>100</v>
      </c>
      <c r="O9" s="2">
        <f>K9</f>
        <v>13</v>
      </c>
      <c r="P9" s="2">
        <f>O9+N9</f>
        <v>113</v>
      </c>
      <c r="Q9" s="24">
        <v>0.16</v>
      </c>
      <c r="R9" s="12"/>
      <c r="S9" s="12">
        <v>53.33</v>
      </c>
      <c r="T9" s="2">
        <f>S9/100*Q9*(100*100*M9)*((100-R9)/100)</f>
        <v>853.28</v>
      </c>
      <c r="U9" s="2">
        <f>SUM(T9:T16)</f>
        <v>13974.841000000002</v>
      </c>
      <c r="V9" s="2">
        <f>T9</f>
        <v>853.28</v>
      </c>
      <c r="W9" s="7">
        <f>SUM(V9:V16)/10^6*10^4</f>
        <v>138.12196000000003</v>
      </c>
    </row>
    <row r="10" spans="1:23">
      <c r="A10" s="1" t="s">
        <v>5</v>
      </c>
      <c r="B10" s="1" t="s">
        <v>7</v>
      </c>
      <c r="C10" s="1" t="s">
        <v>169</v>
      </c>
      <c r="D10" s="1">
        <v>54.026305559999997</v>
      </c>
      <c r="E10" s="1">
        <v>-131.98222222000001</v>
      </c>
      <c r="F10" s="1" t="s">
        <v>182</v>
      </c>
      <c r="G10" s="1" t="s">
        <v>35</v>
      </c>
      <c r="H10" s="1" t="s">
        <v>35</v>
      </c>
      <c r="I10" s="1" t="s">
        <v>35</v>
      </c>
      <c r="J10" s="1" t="s">
        <v>14</v>
      </c>
      <c r="K10" s="2">
        <v>12</v>
      </c>
      <c r="L10" s="2">
        <v>11</v>
      </c>
      <c r="M10" s="2">
        <f t="shared" si="0"/>
        <v>1</v>
      </c>
      <c r="N10" s="2"/>
      <c r="O10" s="2"/>
      <c r="P10" s="2"/>
      <c r="Q10" s="24">
        <v>0.16</v>
      </c>
      <c r="R10" s="12"/>
      <c r="S10" s="12">
        <v>50.78</v>
      </c>
      <c r="T10" s="2">
        <f>S10/100*Q10*(100*100*M10)*((100-R10)/100)</f>
        <v>812.48</v>
      </c>
      <c r="V10" s="2">
        <f t="shared" ref="V10:V15" si="3">T10</f>
        <v>812.48</v>
      </c>
    </row>
    <row r="11" spans="1:23">
      <c r="A11" s="1" t="s">
        <v>5</v>
      </c>
      <c r="B11" s="1" t="s">
        <v>7</v>
      </c>
      <c r="C11" s="1" t="s">
        <v>169</v>
      </c>
      <c r="D11" s="1">
        <v>54.026305559999997</v>
      </c>
      <c r="E11" s="1">
        <v>-131.98222222000001</v>
      </c>
      <c r="F11" s="1" t="s">
        <v>182</v>
      </c>
      <c r="G11" s="1" t="s">
        <v>35</v>
      </c>
      <c r="H11" s="1" t="s">
        <v>35</v>
      </c>
      <c r="I11" s="1" t="s">
        <v>35</v>
      </c>
      <c r="J11" s="1" t="s">
        <v>15</v>
      </c>
      <c r="K11" s="2">
        <v>11</v>
      </c>
      <c r="L11" s="2">
        <v>0</v>
      </c>
      <c r="M11" s="2">
        <f t="shared" si="0"/>
        <v>11</v>
      </c>
      <c r="N11" s="2"/>
      <c r="O11" s="2"/>
      <c r="P11" s="2"/>
      <c r="Q11" s="24">
        <v>0.16</v>
      </c>
      <c r="R11" s="12"/>
      <c r="S11" s="12">
        <v>49.88</v>
      </c>
      <c r="T11" s="2">
        <f t="shared" ref="T11:T73" si="4">S11/100*Q11*(100*100*M11)*((100-R11)/100)</f>
        <v>8778.880000000001</v>
      </c>
      <c r="V11" s="2">
        <f t="shared" si="3"/>
        <v>8778.880000000001</v>
      </c>
    </row>
    <row r="12" spans="1:23">
      <c r="A12" s="1" t="s">
        <v>5</v>
      </c>
      <c r="B12" s="1" t="s">
        <v>7</v>
      </c>
      <c r="C12" s="1" t="s">
        <v>169</v>
      </c>
      <c r="D12" s="1">
        <v>54.026305559999997</v>
      </c>
      <c r="E12" s="1">
        <v>-131.98222222000001</v>
      </c>
      <c r="F12" s="1" t="s">
        <v>182</v>
      </c>
      <c r="G12" s="1" t="s">
        <v>35</v>
      </c>
      <c r="H12" s="1" t="s">
        <v>35</v>
      </c>
      <c r="I12" s="1" t="s">
        <v>35</v>
      </c>
      <c r="J12" s="1" t="s">
        <v>16</v>
      </c>
      <c r="K12" s="2">
        <v>0</v>
      </c>
      <c r="L12" s="2">
        <v>-7</v>
      </c>
      <c r="M12" s="2">
        <f t="shared" si="0"/>
        <v>7</v>
      </c>
      <c r="N12" s="2"/>
      <c r="O12" s="2"/>
      <c r="P12" s="2"/>
      <c r="Q12" s="12">
        <v>1.321</v>
      </c>
      <c r="R12" s="12"/>
      <c r="S12" s="12">
        <v>0.35</v>
      </c>
      <c r="T12" s="2">
        <f t="shared" si="4"/>
        <v>323.64499999999992</v>
      </c>
      <c r="V12" s="2">
        <f t="shared" si="3"/>
        <v>323.64499999999992</v>
      </c>
    </row>
    <row r="13" spans="1:23">
      <c r="A13" s="1" t="s">
        <v>5</v>
      </c>
      <c r="B13" s="1" t="s">
        <v>7</v>
      </c>
      <c r="C13" s="1" t="s">
        <v>169</v>
      </c>
      <c r="D13" s="1">
        <v>54.026305559999997</v>
      </c>
      <c r="E13" s="1">
        <v>-131.98222222000001</v>
      </c>
      <c r="F13" s="1" t="s">
        <v>182</v>
      </c>
      <c r="G13" s="1" t="s">
        <v>35</v>
      </c>
      <c r="H13" s="1" t="s">
        <v>35</v>
      </c>
      <c r="I13" s="1" t="s">
        <v>35</v>
      </c>
      <c r="J13" s="1" t="s">
        <v>32</v>
      </c>
      <c r="K13" s="2">
        <v>-7</v>
      </c>
      <c r="L13" s="2">
        <v>-25</v>
      </c>
      <c r="M13" s="2">
        <f t="shared" si="0"/>
        <v>18</v>
      </c>
      <c r="N13" s="2"/>
      <c r="O13" s="2"/>
      <c r="P13" s="2"/>
      <c r="Q13" s="12">
        <v>1.349</v>
      </c>
      <c r="R13" s="12"/>
      <c r="S13" s="12">
        <v>0.57999999999999996</v>
      </c>
      <c r="T13" s="2">
        <f t="shared" si="4"/>
        <v>1408.356</v>
      </c>
      <c r="V13" s="2">
        <f t="shared" si="3"/>
        <v>1408.356</v>
      </c>
    </row>
    <row r="14" spans="1:23">
      <c r="A14" s="1" t="s">
        <v>5</v>
      </c>
      <c r="B14" s="1" t="s">
        <v>7</v>
      </c>
      <c r="C14" s="1" t="s">
        <v>169</v>
      </c>
      <c r="D14" s="1">
        <v>54.026305559999997</v>
      </c>
      <c r="E14" s="1">
        <v>-131.98222222000001</v>
      </c>
      <c r="F14" s="1" t="s">
        <v>182</v>
      </c>
      <c r="G14" s="1" t="s">
        <v>35</v>
      </c>
      <c r="H14" s="1" t="s">
        <v>35</v>
      </c>
      <c r="I14" s="1" t="s">
        <v>35</v>
      </c>
      <c r="J14" s="1" t="s">
        <v>34</v>
      </c>
      <c r="K14" s="2">
        <v>-25</v>
      </c>
      <c r="L14" s="2">
        <v>-55</v>
      </c>
      <c r="M14" s="2">
        <f t="shared" si="0"/>
        <v>30</v>
      </c>
      <c r="N14" s="2"/>
      <c r="O14" s="2"/>
      <c r="P14" s="2"/>
      <c r="Q14" s="12">
        <v>1.546</v>
      </c>
      <c r="R14" s="12"/>
      <c r="S14" s="12">
        <v>0.25</v>
      </c>
      <c r="T14" s="2">
        <f t="shared" si="4"/>
        <v>1159.5000000000002</v>
      </c>
      <c r="V14" s="2">
        <f t="shared" si="3"/>
        <v>1159.5000000000002</v>
      </c>
    </row>
    <row r="15" spans="1:23">
      <c r="A15" s="1" t="s">
        <v>5</v>
      </c>
      <c r="B15" s="1" t="s">
        <v>7</v>
      </c>
      <c r="C15" s="1" t="s">
        <v>169</v>
      </c>
      <c r="D15" s="1">
        <v>54.026305559999997</v>
      </c>
      <c r="E15" s="1">
        <v>-131.98222222000001</v>
      </c>
      <c r="F15" s="1" t="s">
        <v>182</v>
      </c>
      <c r="G15" s="1" t="s">
        <v>35</v>
      </c>
      <c r="H15" s="1" t="s">
        <v>35</v>
      </c>
      <c r="I15" s="1" t="s">
        <v>35</v>
      </c>
      <c r="J15" s="1" t="s">
        <v>19</v>
      </c>
      <c r="K15" s="2">
        <v>-55</v>
      </c>
      <c r="L15" s="2">
        <v>-85</v>
      </c>
      <c r="M15" s="2">
        <f t="shared" si="0"/>
        <v>30</v>
      </c>
      <c r="N15" s="2"/>
      <c r="O15" s="2"/>
      <c r="P15" s="2"/>
      <c r="Q15" s="12">
        <v>1.5049999999999999</v>
      </c>
      <c r="R15" s="12"/>
      <c r="S15" s="12">
        <v>0.09</v>
      </c>
      <c r="T15" s="2">
        <f t="shared" si="4"/>
        <v>406.34999999999997</v>
      </c>
      <c r="V15" s="2">
        <f t="shared" si="3"/>
        <v>406.34999999999997</v>
      </c>
    </row>
    <row r="16" spans="1:23" s="9" customFormat="1">
      <c r="A16" s="10" t="s">
        <v>5</v>
      </c>
      <c r="B16" s="10" t="s">
        <v>7</v>
      </c>
      <c r="C16" s="10" t="s">
        <v>169</v>
      </c>
      <c r="D16" s="10">
        <v>54.026305559999997</v>
      </c>
      <c r="E16" s="10">
        <v>-131.98222222000001</v>
      </c>
      <c r="F16" s="10" t="s">
        <v>182</v>
      </c>
      <c r="G16" s="10" t="s">
        <v>35</v>
      </c>
      <c r="H16" s="10" t="s">
        <v>35</v>
      </c>
      <c r="I16" s="10" t="s">
        <v>35</v>
      </c>
      <c r="J16" s="10" t="s">
        <v>20</v>
      </c>
      <c r="K16" s="11">
        <v>-85</v>
      </c>
      <c r="L16" s="11">
        <v>-135</v>
      </c>
      <c r="M16" s="11">
        <f t="shared" si="0"/>
        <v>50</v>
      </c>
      <c r="N16" s="11"/>
      <c r="O16" s="11"/>
      <c r="P16" s="11"/>
      <c r="Q16" s="16">
        <v>1.5489999999999999</v>
      </c>
      <c r="R16" s="16"/>
      <c r="S16" s="16">
        <v>0.03</v>
      </c>
      <c r="T16" s="11">
        <f t="shared" si="4"/>
        <v>232.35</v>
      </c>
      <c r="U16" s="10"/>
      <c r="V16" s="11">
        <f>IF(K16&gt;-100,T16-T16*(ABS(L16)-100)/(ABS(L16)-ABS(K16)),0)</f>
        <v>69.704999999999984</v>
      </c>
      <c r="W16" s="10"/>
    </row>
    <row r="17" spans="1:23">
      <c r="A17" s="1" t="s">
        <v>5</v>
      </c>
      <c r="B17" s="1" t="s">
        <v>8</v>
      </c>
      <c r="C17" s="1" t="s">
        <v>170</v>
      </c>
      <c r="D17" s="1">
        <v>54.022527779999997</v>
      </c>
      <c r="E17" s="1">
        <v>-131.97555556</v>
      </c>
      <c r="F17" s="1" t="s">
        <v>182</v>
      </c>
      <c r="G17" s="1" t="s">
        <v>35</v>
      </c>
      <c r="H17" s="1" t="s">
        <v>35</v>
      </c>
      <c r="I17" s="1" t="s">
        <v>35</v>
      </c>
      <c r="J17" s="1" t="s">
        <v>13</v>
      </c>
      <c r="K17" s="2">
        <v>20</v>
      </c>
      <c r="L17" s="2">
        <v>19</v>
      </c>
      <c r="M17" s="2">
        <f t="shared" si="0"/>
        <v>1</v>
      </c>
      <c r="N17" s="2">
        <f>IF(ABS(MIN(L17:L26))&gt;100,100,ABS(MIN(L17:L26)))</f>
        <v>100</v>
      </c>
      <c r="O17" s="2">
        <f>K17</f>
        <v>20</v>
      </c>
      <c r="P17" s="2">
        <f>O17+N17</f>
        <v>120</v>
      </c>
      <c r="Q17" s="24">
        <v>0.11</v>
      </c>
      <c r="R17" s="12"/>
      <c r="S17" s="12">
        <v>55.39</v>
      </c>
      <c r="T17" s="2">
        <f t="shared" si="4"/>
        <v>609.29000000000008</v>
      </c>
      <c r="U17" s="2">
        <f>SUM(T17:T26)</f>
        <v>37507.71</v>
      </c>
      <c r="V17" s="2">
        <f>T17</f>
        <v>609.29000000000008</v>
      </c>
      <c r="W17" s="7">
        <f>SUM(V17:V26)/10^6*10^4</f>
        <v>348.89009999999996</v>
      </c>
    </row>
    <row r="18" spans="1:23">
      <c r="A18" s="1" t="s">
        <v>5</v>
      </c>
      <c r="B18" s="1" t="s">
        <v>8</v>
      </c>
      <c r="C18" s="1" t="s">
        <v>170</v>
      </c>
      <c r="D18" s="1">
        <v>54.022527779999997</v>
      </c>
      <c r="E18" s="1">
        <v>-131.97555556</v>
      </c>
      <c r="F18" s="1" t="s">
        <v>182</v>
      </c>
      <c r="G18" s="1" t="s">
        <v>35</v>
      </c>
      <c r="H18" s="1" t="s">
        <v>35</v>
      </c>
      <c r="I18" s="1" t="s">
        <v>35</v>
      </c>
      <c r="J18" s="1" t="s">
        <v>14</v>
      </c>
      <c r="K18" s="2">
        <v>19</v>
      </c>
      <c r="L18" s="2">
        <v>15</v>
      </c>
      <c r="M18" s="2">
        <f t="shared" si="0"/>
        <v>4</v>
      </c>
      <c r="N18" s="2"/>
      <c r="O18" s="2"/>
      <c r="P18" s="2"/>
      <c r="Q18" s="24">
        <v>0.11</v>
      </c>
      <c r="R18" s="12"/>
      <c r="S18" s="12">
        <v>54.29</v>
      </c>
      <c r="T18" s="2">
        <f t="shared" si="4"/>
        <v>2388.7599999999998</v>
      </c>
      <c r="V18" s="2">
        <f t="shared" ref="V18:V25" si="5">T18</f>
        <v>2388.7599999999998</v>
      </c>
    </row>
    <row r="19" spans="1:23">
      <c r="A19" s="1" t="s">
        <v>5</v>
      </c>
      <c r="B19" s="1" t="s">
        <v>8</v>
      </c>
      <c r="C19" s="1" t="s">
        <v>170</v>
      </c>
      <c r="D19" s="1">
        <v>54.022527779999997</v>
      </c>
      <c r="E19" s="1">
        <v>-131.97555556</v>
      </c>
      <c r="F19" s="1" t="s">
        <v>182</v>
      </c>
      <c r="G19" s="1" t="s">
        <v>35</v>
      </c>
      <c r="H19" s="1" t="s">
        <v>35</v>
      </c>
      <c r="I19" s="1" t="s">
        <v>35</v>
      </c>
      <c r="J19" s="1" t="s">
        <v>15</v>
      </c>
      <c r="K19" s="2">
        <v>15</v>
      </c>
      <c r="L19" s="2">
        <v>0</v>
      </c>
      <c r="M19" s="2">
        <f t="shared" si="0"/>
        <v>15</v>
      </c>
      <c r="N19" s="2"/>
      <c r="O19" s="2"/>
      <c r="P19" s="2"/>
      <c r="Q19" s="24">
        <v>0.11</v>
      </c>
      <c r="R19" s="12"/>
      <c r="S19" s="12">
        <v>57.66</v>
      </c>
      <c r="T19" s="2">
        <f t="shared" si="4"/>
        <v>9513.9</v>
      </c>
      <c r="V19" s="2">
        <f t="shared" si="5"/>
        <v>9513.9</v>
      </c>
    </row>
    <row r="20" spans="1:23">
      <c r="A20" s="1" t="s">
        <v>5</v>
      </c>
      <c r="B20" s="1" t="s">
        <v>8</v>
      </c>
      <c r="C20" s="1" t="s">
        <v>170</v>
      </c>
      <c r="D20" s="1">
        <v>54.022527779999997</v>
      </c>
      <c r="E20" s="1">
        <v>-131.97555556</v>
      </c>
      <c r="F20" s="1" t="s">
        <v>182</v>
      </c>
      <c r="G20" s="1" t="s">
        <v>35</v>
      </c>
      <c r="H20" s="1" t="s">
        <v>35</v>
      </c>
      <c r="I20" s="1" t="s">
        <v>35</v>
      </c>
      <c r="J20" s="1" t="s">
        <v>25</v>
      </c>
      <c r="K20" s="2">
        <v>0</v>
      </c>
      <c r="L20" s="2">
        <v>-9</v>
      </c>
      <c r="M20" s="2">
        <f t="shared" si="0"/>
        <v>9</v>
      </c>
      <c r="N20" s="2"/>
      <c r="O20" s="2"/>
      <c r="P20" s="2"/>
      <c r="Q20" s="24">
        <v>0.93</v>
      </c>
      <c r="R20" s="12"/>
      <c r="S20" s="12">
        <v>3.74</v>
      </c>
      <c r="T20" s="2">
        <f t="shared" si="4"/>
        <v>3130.3800000000006</v>
      </c>
      <c r="V20" s="2">
        <f t="shared" si="5"/>
        <v>3130.3800000000006</v>
      </c>
    </row>
    <row r="21" spans="1:23">
      <c r="A21" s="1" t="s">
        <v>5</v>
      </c>
      <c r="B21" s="1" t="s">
        <v>8</v>
      </c>
      <c r="C21" s="1" t="s">
        <v>170</v>
      </c>
      <c r="D21" s="1">
        <v>54.022527779999997</v>
      </c>
      <c r="E21" s="1">
        <v>-131.97555556</v>
      </c>
      <c r="F21" s="1" t="s">
        <v>182</v>
      </c>
      <c r="G21" s="1" t="s">
        <v>35</v>
      </c>
      <c r="H21" s="1" t="s">
        <v>35</v>
      </c>
      <c r="I21" s="1" t="s">
        <v>35</v>
      </c>
      <c r="J21" s="1" t="s">
        <v>145</v>
      </c>
      <c r="K21" s="2">
        <v>-9</v>
      </c>
      <c r="L21" s="2">
        <v>-20</v>
      </c>
      <c r="M21" s="2">
        <f t="shared" si="0"/>
        <v>11</v>
      </c>
      <c r="N21" s="2"/>
      <c r="O21" s="2"/>
      <c r="P21" s="2"/>
      <c r="Q21" s="24">
        <v>0.86</v>
      </c>
      <c r="R21" s="12"/>
      <c r="S21" s="12">
        <v>2.73</v>
      </c>
      <c r="T21" s="2">
        <f t="shared" si="4"/>
        <v>2582.5800000000004</v>
      </c>
      <c r="V21" s="2">
        <f t="shared" si="5"/>
        <v>2582.5800000000004</v>
      </c>
    </row>
    <row r="22" spans="1:23">
      <c r="A22" s="1" t="s">
        <v>5</v>
      </c>
      <c r="B22" s="1" t="s">
        <v>8</v>
      </c>
      <c r="C22" s="1" t="s">
        <v>170</v>
      </c>
      <c r="D22" s="1">
        <v>54.022527779999997</v>
      </c>
      <c r="E22" s="1">
        <v>-131.97555556</v>
      </c>
      <c r="F22" s="1" t="s">
        <v>182</v>
      </c>
      <c r="G22" s="1" t="s">
        <v>35</v>
      </c>
      <c r="H22" s="1" t="s">
        <v>35</v>
      </c>
      <c r="I22" s="1" t="s">
        <v>35</v>
      </c>
      <c r="J22" s="1" t="s">
        <v>731</v>
      </c>
      <c r="K22" s="2">
        <v>-20</v>
      </c>
      <c r="L22" s="2">
        <v>-59</v>
      </c>
      <c r="M22" s="2">
        <f t="shared" si="0"/>
        <v>39</v>
      </c>
      <c r="N22" s="2"/>
      <c r="O22" s="2"/>
      <c r="P22" s="2"/>
      <c r="Q22" s="24">
        <v>0.86</v>
      </c>
      <c r="R22" s="12"/>
      <c r="S22" s="12">
        <v>3.8</v>
      </c>
      <c r="T22" s="2">
        <f t="shared" si="4"/>
        <v>12745.2</v>
      </c>
      <c r="V22" s="2">
        <f t="shared" si="5"/>
        <v>12745.2</v>
      </c>
    </row>
    <row r="23" spans="1:23">
      <c r="A23" s="1" t="s">
        <v>5</v>
      </c>
      <c r="B23" s="1" t="s">
        <v>8</v>
      </c>
      <c r="C23" s="1" t="s">
        <v>170</v>
      </c>
      <c r="D23" s="1">
        <v>54.022527779999997</v>
      </c>
      <c r="E23" s="1">
        <v>-131.97555556</v>
      </c>
      <c r="F23" s="1" t="s">
        <v>182</v>
      </c>
      <c r="G23" s="1" t="s">
        <v>35</v>
      </c>
      <c r="H23" s="1" t="s">
        <v>35</v>
      </c>
      <c r="I23" s="1" t="s">
        <v>35</v>
      </c>
      <c r="J23" s="1" t="s">
        <v>28</v>
      </c>
      <c r="K23" s="2">
        <v>-59</v>
      </c>
      <c r="L23" s="2">
        <v>-62</v>
      </c>
      <c r="M23" s="2">
        <f t="shared" si="0"/>
        <v>3</v>
      </c>
      <c r="N23" s="2"/>
      <c r="O23" s="2"/>
      <c r="P23" s="2"/>
      <c r="Q23" s="24">
        <v>0.86</v>
      </c>
      <c r="R23" s="12"/>
      <c r="S23" s="12">
        <v>3.36</v>
      </c>
      <c r="T23" s="2">
        <f t="shared" si="4"/>
        <v>866.88</v>
      </c>
      <c r="V23" s="2">
        <f t="shared" si="5"/>
        <v>866.88</v>
      </c>
    </row>
    <row r="24" spans="1:23">
      <c r="A24" s="1" t="s">
        <v>5</v>
      </c>
      <c r="B24" s="1" t="s">
        <v>8</v>
      </c>
      <c r="C24" s="1" t="s">
        <v>170</v>
      </c>
      <c r="D24" s="1">
        <v>54.022527779999997</v>
      </c>
      <c r="E24" s="1">
        <v>-131.97555556</v>
      </c>
      <c r="F24" s="1" t="s">
        <v>182</v>
      </c>
      <c r="G24" s="1" t="s">
        <v>35</v>
      </c>
      <c r="H24" s="1" t="s">
        <v>35</v>
      </c>
      <c r="I24" s="1" t="s">
        <v>35</v>
      </c>
      <c r="J24" s="1" t="s">
        <v>29</v>
      </c>
      <c r="K24" s="2">
        <v>-62</v>
      </c>
      <c r="L24" s="2">
        <v>-65</v>
      </c>
      <c r="M24" s="2">
        <f t="shared" si="0"/>
        <v>3</v>
      </c>
      <c r="N24" s="2"/>
      <c r="O24" s="2"/>
      <c r="P24" s="2"/>
      <c r="Q24" s="24">
        <v>1.17</v>
      </c>
      <c r="R24" s="12"/>
      <c r="S24" s="12">
        <v>1.57</v>
      </c>
      <c r="T24" s="2">
        <f t="shared" si="4"/>
        <v>551.07000000000005</v>
      </c>
      <c r="V24" s="2">
        <f>T24</f>
        <v>551.07000000000005</v>
      </c>
    </row>
    <row r="25" spans="1:23">
      <c r="A25" s="1" t="s">
        <v>5</v>
      </c>
      <c r="B25" s="1" t="s">
        <v>8</v>
      </c>
      <c r="C25" s="1" t="s">
        <v>170</v>
      </c>
      <c r="D25" s="1">
        <v>54.022527779999997</v>
      </c>
      <c r="E25" s="1">
        <v>-131.97555556</v>
      </c>
      <c r="F25" s="1" t="s">
        <v>182</v>
      </c>
      <c r="G25" s="1" t="s">
        <v>35</v>
      </c>
      <c r="H25" s="1" t="s">
        <v>35</v>
      </c>
      <c r="I25" s="1" t="s">
        <v>35</v>
      </c>
      <c r="J25" s="1" t="s">
        <v>19</v>
      </c>
      <c r="K25" s="2">
        <v>-65</v>
      </c>
      <c r="L25" s="2">
        <v>-90</v>
      </c>
      <c r="M25" s="2">
        <f t="shared" si="0"/>
        <v>25</v>
      </c>
      <c r="N25" s="2"/>
      <c r="O25" s="2"/>
      <c r="P25" s="2"/>
      <c r="Q25" s="24">
        <v>1.71</v>
      </c>
      <c r="R25" s="12"/>
      <c r="S25" s="12">
        <v>0.41</v>
      </c>
      <c r="T25" s="2">
        <f t="shared" si="4"/>
        <v>1752.7499999999998</v>
      </c>
      <c r="V25" s="2">
        <f t="shared" si="5"/>
        <v>1752.7499999999998</v>
      </c>
    </row>
    <row r="26" spans="1:23" s="9" customFormat="1">
      <c r="A26" s="10" t="s">
        <v>5</v>
      </c>
      <c r="B26" s="10" t="s">
        <v>8</v>
      </c>
      <c r="C26" s="10" t="s">
        <v>170</v>
      </c>
      <c r="D26" s="10">
        <v>54.022527779999997</v>
      </c>
      <c r="E26" s="10">
        <v>-131.97555556</v>
      </c>
      <c r="F26" s="10" t="s">
        <v>182</v>
      </c>
      <c r="G26" s="10" t="s">
        <v>35</v>
      </c>
      <c r="H26" s="10" t="s">
        <v>35</v>
      </c>
      <c r="I26" s="10" t="s">
        <v>35</v>
      </c>
      <c r="J26" s="10" t="s">
        <v>20</v>
      </c>
      <c r="K26" s="11">
        <v>-90</v>
      </c>
      <c r="L26" s="11">
        <v>-135</v>
      </c>
      <c r="M26" s="11">
        <f t="shared" si="0"/>
        <v>45</v>
      </c>
      <c r="N26" s="11"/>
      <c r="O26" s="11"/>
      <c r="P26" s="11"/>
      <c r="Q26" s="31">
        <v>1.74</v>
      </c>
      <c r="R26" s="16"/>
      <c r="S26" s="16">
        <v>0.43</v>
      </c>
      <c r="T26" s="11">
        <f t="shared" si="4"/>
        <v>3366.9</v>
      </c>
      <c r="U26" s="10"/>
      <c r="V26" s="11">
        <f>IF(K26&gt;-100,T26-T26*(ABS(L26)-100)/(ABS(L26)-ABS(K26)),0)</f>
        <v>748.20000000000027</v>
      </c>
      <c r="W26" s="10"/>
    </row>
    <row r="27" spans="1:23">
      <c r="A27" s="1" t="s">
        <v>5</v>
      </c>
      <c r="B27" s="1" t="s">
        <v>9</v>
      </c>
      <c r="C27" s="1" t="s">
        <v>170</v>
      </c>
      <c r="D27" s="1">
        <v>54.072749999999999</v>
      </c>
      <c r="E27" s="1">
        <v>-131.68861111000001</v>
      </c>
      <c r="F27" s="1" t="s">
        <v>182</v>
      </c>
      <c r="G27" s="1" t="s">
        <v>35</v>
      </c>
      <c r="H27" s="1" t="s">
        <v>35</v>
      </c>
      <c r="I27" s="1" t="s">
        <v>35</v>
      </c>
      <c r="J27" s="1" t="s">
        <v>22</v>
      </c>
      <c r="K27" s="2">
        <v>20</v>
      </c>
      <c r="L27" s="2">
        <v>19</v>
      </c>
      <c r="M27" s="2">
        <f t="shared" si="0"/>
        <v>1</v>
      </c>
      <c r="N27" s="2">
        <f>IF(ABS(MIN(L27:L33))&gt;100,100,ABS(MIN(L27:L34)))</f>
        <v>100</v>
      </c>
      <c r="O27" s="2">
        <f>K27</f>
        <v>20</v>
      </c>
      <c r="P27" s="2">
        <f>O27+N27</f>
        <v>120</v>
      </c>
      <c r="Q27" s="24">
        <v>0.11</v>
      </c>
      <c r="R27" s="12"/>
      <c r="S27" s="12">
        <v>55.72</v>
      </c>
      <c r="T27" s="2">
        <f t="shared" si="4"/>
        <v>612.92000000000007</v>
      </c>
      <c r="U27" s="2">
        <f>SUM(T27:T34)</f>
        <v>36011.19</v>
      </c>
      <c r="V27" s="2">
        <f t="shared" ref="V27:V32" si="6">T27</f>
        <v>612.92000000000007</v>
      </c>
      <c r="W27" s="7">
        <f>SUM(V27:V34)/10^6*10^4</f>
        <v>336.51490000000001</v>
      </c>
    </row>
    <row r="28" spans="1:23">
      <c r="A28" s="1" t="s">
        <v>5</v>
      </c>
      <c r="B28" s="1" t="s">
        <v>9</v>
      </c>
      <c r="C28" s="1" t="s">
        <v>170</v>
      </c>
      <c r="D28" s="1">
        <v>54.072749999999999</v>
      </c>
      <c r="E28" s="1">
        <v>-131.68861111000001</v>
      </c>
      <c r="F28" s="1" t="s">
        <v>182</v>
      </c>
      <c r="G28" s="1" t="s">
        <v>35</v>
      </c>
      <c r="H28" s="1" t="s">
        <v>35</v>
      </c>
      <c r="I28" s="1" t="s">
        <v>35</v>
      </c>
      <c r="J28" s="1" t="s">
        <v>14</v>
      </c>
      <c r="K28" s="2">
        <v>19</v>
      </c>
      <c r="L28" s="2">
        <v>15</v>
      </c>
      <c r="M28" s="2">
        <f t="shared" si="0"/>
        <v>4</v>
      </c>
      <c r="N28" s="2"/>
      <c r="O28" s="2"/>
      <c r="P28" s="2"/>
      <c r="Q28" s="24">
        <v>0.11</v>
      </c>
      <c r="R28" s="12"/>
      <c r="S28" s="12">
        <v>53.76</v>
      </c>
      <c r="T28" s="2">
        <f t="shared" si="4"/>
        <v>2365.4399999999996</v>
      </c>
      <c r="V28" s="2">
        <f t="shared" si="6"/>
        <v>2365.4399999999996</v>
      </c>
    </row>
    <row r="29" spans="1:23">
      <c r="A29" s="1" t="s">
        <v>5</v>
      </c>
      <c r="B29" s="1" t="s">
        <v>9</v>
      </c>
      <c r="C29" s="1" t="s">
        <v>170</v>
      </c>
      <c r="D29" s="1">
        <v>54.072749999999999</v>
      </c>
      <c r="E29" s="1">
        <v>-131.68861111000001</v>
      </c>
      <c r="F29" s="1" t="s">
        <v>182</v>
      </c>
      <c r="G29" s="1" t="s">
        <v>35</v>
      </c>
      <c r="H29" s="1" t="s">
        <v>35</v>
      </c>
      <c r="I29" s="1" t="s">
        <v>35</v>
      </c>
      <c r="J29" s="1" t="s">
        <v>15</v>
      </c>
      <c r="K29" s="2">
        <v>15</v>
      </c>
      <c r="L29" s="2">
        <v>0</v>
      </c>
      <c r="M29" s="2">
        <f t="shared" si="0"/>
        <v>15</v>
      </c>
      <c r="N29" s="2"/>
      <c r="O29" s="2"/>
      <c r="P29" s="2"/>
      <c r="Q29" s="24">
        <v>0.11</v>
      </c>
      <c r="R29" s="12"/>
      <c r="S29" s="12">
        <v>52.2</v>
      </c>
      <c r="T29" s="2">
        <f t="shared" si="4"/>
        <v>8613</v>
      </c>
      <c r="V29" s="2">
        <f t="shared" si="6"/>
        <v>8613</v>
      </c>
    </row>
    <row r="30" spans="1:23">
      <c r="A30" s="1" t="s">
        <v>5</v>
      </c>
      <c r="B30" s="1" t="s">
        <v>9</v>
      </c>
      <c r="C30" s="1" t="s">
        <v>170</v>
      </c>
      <c r="D30" s="1">
        <v>54.072749999999999</v>
      </c>
      <c r="E30" s="1">
        <v>-131.68861111000001</v>
      </c>
      <c r="F30" s="1" t="s">
        <v>182</v>
      </c>
      <c r="G30" s="1" t="s">
        <v>35</v>
      </c>
      <c r="H30" s="1" t="s">
        <v>35</v>
      </c>
      <c r="I30" s="1" t="s">
        <v>35</v>
      </c>
      <c r="J30" s="1" t="s">
        <v>25</v>
      </c>
      <c r="K30" s="2">
        <v>0</v>
      </c>
      <c r="L30" s="2">
        <v>-12</v>
      </c>
      <c r="M30" s="2">
        <f t="shared" si="0"/>
        <v>12</v>
      </c>
      <c r="N30" s="2"/>
      <c r="O30" s="2"/>
      <c r="P30" s="2"/>
      <c r="Q30" s="12">
        <v>0.60699999999999998</v>
      </c>
      <c r="R30" s="12"/>
      <c r="S30" s="12">
        <v>7.24</v>
      </c>
      <c r="T30" s="2">
        <f t="shared" si="4"/>
        <v>5273.616</v>
      </c>
      <c r="V30" s="2">
        <f t="shared" si="6"/>
        <v>5273.616</v>
      </c>
    </row>
    <row r="31" spans="1:23">
      <c r="A31" s="1" t="s">
        <v>5</v>
      </c>
      <c r="B31" s="1" t="s">
        <v>9</v>
      </c>
      <c r="C31" s="1" t="s">
        <v>170</v>
      </c>
      <c r="D31" s="1">
        <v>54.072749999999999</v>
      </c>
      <c r="E31" s="1">
        <v>-131.68861111000001</v>
      </c>
      <c r="F31" s="1" t="s">
        <v>182</v>
      </c>
      <c r="G31" s="1" t="s">
        <v>35</v>
      </c>
      <c r="H31" s="1" t="s">
        <v>35</v>
      </c>
      <c r="I31" s="1" t="s">
        <v>35</v>
      </c>
      <c r="J31" s="1" t="s">
        <v>26</v>
      </c>
      <c r="K31" s="2">
        <v>-12</v>
      </c>
      <c r="L31" s="2">
        <v>-72</v>
      </c>
      <c r="M31" s="2">
        <f t="shared" si="0"/>
        <v>60</v>
      </c>
      <c r="N31" s="2"/>
      <c r="O31" s="2"/>
      <c r="P31" s="2"/>
      <c r="Q31" s="12">
        <v>1.403</v>
      </c>
      <c r="R31" s="12"/>
      <c r="S31" s="12">
        <v>1.7</v>
      </c>
      <c r="T31" s="2">
        <f t="shared" si="4"/>
        <v>14310.6</v>
      </c>
      <c r="V31" s="2">
        <f t="shared" si="6"/>
        <v>14310.6</v>
      </c>
    </row>
    <row r="32" spans="1:23">
      <c r="A32" s="1" t="s">
        <v>5</v>
      </c>
      <c r="B32" s="1" t="s">
        <v>9</v>
      </c>
      <c r="C32" s="1" t="s">
        <v>170</v>
      </c>
      <c r="D32" s="1">
        <v>54.072749999999999</v>
      </c>
      <c r="E32" s="1">
        <v>-131.68861111000001</v>
      </c>
      <c r="F32" s="1" t="s">
        <v>182</v>
      </c>
      <c r="G32" s="1" t="s">
        <v>35</v>
      </c>
      <c r="H32" s="1" t="s">
        <v>35</v>
      </c>
      <c r="I32" s="1" t="s">
        <v>35</v>
      </c>
      <c r="J32" s="1" t="s">
        <v>29</v>
      </c>
      <c r="K32" s="2">
        <v>-72</v>
      </c>
      <c r="L32" s="2">
        <v>-75</v>
      </c>
      <c r="M32" s="2">
        <f t="shared" si="0"/>
        <v>3</v>
      </c>
      <c r="N32" s="2"/>
      <c r="O32" s="2"/>
      <c r="P32" s="2"/>
      <c r="Q32" s="12">
        <v>1.4419999999999999</v>
      </c>
      <c r="R32" s="12"/>
      <c r="S32" s="12">
        <v>2.14</v>
      </c>
      <c r="T32" s="2">
        <f t="shared" si="4"/>
        <v>925.76400000000001</v>
      </c>
      <c r="V32" s="2">
        <f t="shared" si="6"/>
        <v>925.76400000000001</v>
      </c>
    </row>
    <row r="33" spans="1:23">
      <c r="A33" s="1" t="s">
        <v>5</v>
      </c>
      <c r="B33" s="1" t="s">
        <v>9</v>
      </c>
      <c r="C33" s="1" t="s">
        <v>170</v>
      </c>
      <c r="D33" s="1">
        <v>54.072749999999999</v>
      </c>
      <c r="E33" s="1">
        <v>-131.68861111000001</v>
      </c>
      <c r="F33" s="1" t="s">
        <v>182</v>
      </c>
      <c r="G33" s="1" t="s">
        <v>35</v>
      </c>
      <c r="H33" s="1" t="s">
        <v>35</v>
      </c>
      <c r="I33" s="1" t="s">
        <v>35</v>
      </c>
      <c r="J33" s="1" t="s">
        <v>19</v>
      </c>
      <c r="K33" s="2">
        <v>-75</v>
      </c>
      <c r="L33" s="2">
        <v>-125</v>
      </c>
      <c r="M33" s="2">
        <f t="shared" si="0"/>
        <v>50</v>
      </c>
      <c r="N33" s="2"/>
      <c r="O33" s="2"/>
      <c r="P33" s="2"/>
      <c r="Q33" s="12">
        <v>1.4419999999999999</v>
      </c>
      <c r="R33" s="12"/>
      <c r="S33" s="12">
        <v>0.43</v>
      </c>
      <c r="T33" s="2">
        <f t="shared" si="4"/>
        <v>3100.2999999999997</v>
      </c>
      <c r="V33" s="2">
        <f>IF(K33&gt;-100,T33-T33*(ABS(L33)-100)/(ABS(L33)-ABS(K33)),0)</f>
        <v>1550.1499999999996</v>
      </c>
    </row>
    <row r="34" spans="1:23" s="9" customFormat="1">
      <c r="A34" s="10" t="s">
        <v>5</v>
      </c>
      <c r="B34" s="10" t="s">
        <v>9</v>
      </c>
      <c r="C34" s="10" t="s">
        <v>170</v>
      </c>
      <c r="D34" s="10">
        <v>54.072749999999999</v>
      </c>
      <c r="E34" s="10">
        <v>-131.68861111000001</v>
      </c>
      <c r="F34" s="10" t="s">
        <v>182</v>
      </c>
      <c r="G34" s="10" t="s">
        <v>35</v>
      </c>
      <c r="H34" s="10" t="s">
        <v>35</v>
      </c>
      <c r="I34" s="10" t="s">
        <v>35</v>
      </c>
      <c r="J34" s="10" t="s">
        <v>20</v>
      </c>
      <c r="K34" s="11">
        <v>-125</v>
      </c>
      <c r="L34" s="11">
        <v>-150</v>
      </c>
      <c r="M34" s="11">
        <f t="shared" si="0"/>
        <v>25</v>
      </c>
      <c r="N34" s="11"/>
      <c r="O34" s="11"/>
      <c r="P34" s="11"/>
      <c r="Q34" s="16">
        <v>1.542</v>
      </c>
      <c r="R34" s="16"/>
      <c r="S34" s="16">
        <v>0.21</v>
      </c>
      <c r="T34" s="11">
        <f t="shared" si="4"/>
        <v>809.55</v>
      </c>
      <c r="U34" s="10"/>
      <c r="V34" s="11">
        <f>IF(K34&gt;-100,T34-T34*(ABS(L34)-100)/(ABS(L34)-ABS(K34)),0)</f>
        <v>0</v>
      </c>
      <c r="W34" s="10"/>
    </row>
    <row r="35" spans="1:23">
      <c r="A35" s="1" t="s">
        <v>5</v>
      </c>
      <c r="B35" s="1" t="s">
        <v>10</v>
      </c>
      <c r="C35" s="1" t="s">
        <v>170</v>
      </c>
      <c r="D35" s="1">
        <v>54.021999999999998</v>
      </c>
      <c r="E35" s="1">
        <v>-131.70916667</v>
      </c>
      <c r="F35" s="1" t="s">
        <v>182</v>
      </c>
      <c r="G35" s="1" t="s">
        <v>35</v>
      </c>
      <c r="H35" s="1" t="s">
        <v>35</v>
      </c>
      <c r="I35" s="1" t="s">
        <v>35</v>
      </c>
      <c r="J35" s="1" t="s">
        <v>22</v>
      </c>
      <c r="K35" s="2">
        <v>40</v>
      </c>
      <c r="L35" s="2">
        <v>39</v>
      </c>
      <c r="M35" s="2">
        <f t="shared" si="0"/>
        <v>1</v>
      </c>
      <c r="N35" s="2">
        <f>IF(ABS(MIN(L35:L46))&gt;100,100,ABS(MIN(L35:L46)))</f>
        <v>100</v>
      </c>
      <c r="O35" s="2">
        <f>K35</f>
        <v>40</v>
      </c>
      <c r="P35" s="2">
        <f>O35+N35</f>
        <v>140</v>
      </c>
      <c r="Q35" s="24">
        <v>0.11</v>
      </c>
      <c r="R35" s="12"/>
      <c r="S35" s="12">
        <v>56.2</v>
      </c>
      <c r="T35" s="2">
        <f t="shared" si="4"/>
        <v>618.20000000000005</v>
      </c>
      <c r="U35" s="2">
        <f>SUM(T35:T46)</f>
        <v>48860.081000000006</v>
      </c>
      <c r="V35" s="2">
        <f>T35</f>
        <v>618.20000000000005</v>
      </c>
      <c r="W35" s="7">
        <f>SUM(V35:V46)/10^6*10^4</f>
        <v>473.93135000000001</v>
      </c>
    </row>
    <row r="36" spans="1:23">
      <c r="A36" s="1" t="s">
        <v>5</v>
      </c>
      <c r="B36" s="1" t="s">
        <v>10</v>
      </c>
      <c r="C36" s="1" t="s">
        <v>170</v>
      </c>
      <c r="D36" s="1">
        <v>54.021999999999998</v>
      </c>
      <c r="E36" s="1">
        <v>-131.70916667</v>
      </c>
      <c r="F36" s="1" t="s">
        <v>182</v>
      </c>
      <c r="G36" s="1" t="s">
        <v>35</v>
      </c>
      <c r="H36" s="1" t="s">
        <v>35</v>
      </c>
      <c r="I36" s="1" t="s">
        <v>35</v>
      </c>
      <c r="J36" s="1" t="s">
        <v>14</v>
      </c>
      <c r="K36" s="2">
        <v>39</v>
      </c>
      <c r="L36" s="2">
        <v>35</v>
      </c>
      <c r="M36" s="2">
        <f t="shared" si="0"/>
        <v>4</v>
      </c>
      <c r="N36" s="2"/>
      <c r="O36" s="2"/>
      <c r="P36" s="2"/>
      <c r="Q36" s="24">
        <v>0.11</v>
      </c>
      <c r="R36" s="12"/>
      <c r="S36" s="12">
        <v>50.51</v>
      </c>
      <c r="T36" s="2">
        <f t="shared" si="4"/>
        <v>2222.44</v>
      </c>
      <c r="V36" s="2">
        <f t="shared" ref="V36:V44" si="7">T36</f>
        <v>2222.44</v>
      </c>
    </row>
    <row r="37" spans="1:23">
      <c r="A37" s="1" t="s">
        <v>5</v>
      </c>
      <c r="B37" s="1" t="s">
        <v>10</v>
      </c>
      <c r="C37" s="1" t="s">
        <v>170</v>
      </c>
      <c r="D37" s="1">
        <v>54.021999999999998</v>
      </c>
      <c r="E37" s="1">
        <v>-131.70916667</v>
      </c>
      <c r="F37" s="1" t="s">
        <v>182</v>
      </c>
      <c r="G37" s="1" t="s">
        <v>35</v>
      </c>
      <c r="H37" s="1" t="s">
        <v>35</v>
      </c>
      <c r="I37" s="1" t="s">
        <v>35</v>
      </c>
      <c r="J37" s="1" t="s">
        <v>31</v>
      </c>
      <c r="K37" s="2">
        <v>35</v>
      </c>
      <c r="L37" s="2">
        <v>23</v>
      </c>
      <c r="M37" s="2">
        <f t="shared" si="0"/>
        <v>12</v>
      </c>
      <c r="N37" s="2"/>
      <c r="O37" s="2"/>
      <c r="P37" s="2"/>
      <c r="Q37" s="24">
        <v>0.11</v>
      </c>
      <c r="R37" s="12"/>
      <c r="S37" s="12">
        <v>53.21</v>
      </c>
      <c r="T37" s="2">
        <f t="shared" si="4"/>
        <v>7023.72</v>
      </c>
      <c r="V37" s="2">
        <f t="shared" si="7"/>
        <v>7023.72</v>
      </c>
    </row>
    <row r="38" spans="1:23">
      <c r="A38" s="1" t="s">
        <v>5</v>
      </c>
      <c r="B38" s="1" t="s">
        <v>10</v>
      </c>
      <c r="C38" s="1" t="s">
        <v>170</v>
      </c>
      <c r="D38" s="1">
        <v>54.021999999999998</v>
      </c>
      <c r="E38" s="1">
        <v>-131.70916667</v>
      </c>
      <c r="F38" s="1" t="s">
        <v>182</v>
      </c>
      <c r="G38" s="1" t="s">
        <v>35</v>
      </c>
      <c r="H38" s="1" t="s">
        <v>35</v>
      </c>
      <c r="I38" s="1" t="s">
        <v>35</v>
      </c>
      <c r="J38" s="1" t="s">
        <v>33</v>
      </c>
      <c r="K38" s="2">
        <v>23</v>
      </c>
      <c r="L38" s="2">
        <v>20</v>
      </c>
      <c r="M38" s="2">
        <f t="shared" si="0"/>
        <v>3</v>
      </c>
      <c r="N38" s="2"/>
      <c r="O38" s="2"/>
      <c r="P38" s="2"/>
      <c r="Q38" s="24">
        <v>0.11</v>
      </c>
      <c r="R38" s="12"/>
      <c r="S38" s="12">
        <v>50.9</v>
      </c>
      <c r="T38" s="2">
        <f t="shared" si="4"/>
        <v>1679.7</v>
      </c>
      <c r="V38" s="2">
        <f t="shared" si="7"/>
        <v>1679.7</v>
      </c>
    </row>
    <row r="39" spans="1:23">
      <c r="A39" s="1" t="s">
        <v>5</v>
      </c>
      <c r="B39" s="1" t="s">
        <v>10</v>
      </c>
      <c r="C39" s="1" t="s">
        <v>170</v>
      </c>
      <c r="D39" s="1">
        <v>54.021999999999998</v>
      </c>
      <c r="E39" s="1">
        <v>-131.70916667</v>
      </c>
      <c r="F39" s="1" t="s">
        <v>182</v>
      </c>
      <c r="G39" s="1" t="s">
        <v>35</v>
      </c>
      <c r="H39" s="1" t="s">
        <v>35</v>
      </c>
      <c r="I39" s="1" t="s">
        <v>35</v>
      </c>
      <c r="J39" s="1" t="s">
        <v>126</v>
      </c>
      <c r="K39" s="2">
        <v>20</v>
      </c>
      <c r="L39" s="2">
        <v>10</v>
      </c>
      <c r="M39" s="2">
        <f t="shared" si="0"/>
        <v>10</v>
      </c>
      <c r="N39" s="2"/>
      <c r="O39" s="2"/>
      <c r="P39" s="2"/>
      <c r="Q39" s="24">
        <v>0.11</v>
      </c>
      <c r="R39" s="12"/>
      <c r="S39" s="12">
        <v>55.46</v>
      </c>
      <c r="T39" s="2">
        <f t="shared" si="4"/>
        <v>6100.5999999999995</v>
      </c>
      <c r="V39" s="2">
        <f t="shared" si="7"/>
        <v>6100.5999999999995</v>
      </c>
    </row>
    <row r="40" spans="1:23">
      <c r="A40" s="1" t="s">
        <v>5</v>
      </c>
      <c r="B40" s="1" t="s">
        <v>10</v>
      </c>
      <c r="C40" s="1" t="s">
        <v>170</v>
      </c>
      <c r="D40" s="1">
        <v>54.021999999999998</v>
      </c>
      <c r="E40" s="1">
        <v>-131.70916667</v>
      </c>
      <c r="F40" s="1" t="s">
        <v>182</v>
      </c>
      <c r="G40" s="1" t="s">
        <v>35</v>
      </c>
      <c r="H40" s="1" t="s">
        <v>35</v>
      </c>
      <c r="I40" s="1" t="s">
        <v>35</v>
      </c>
      <c r="J40" s="1" t="s">
        <v>940</v>
      </c>
      <c r="K40" s="2">
        <v>10</v>
      </c>
      <c r="L40" s="2">
        <v>0</v>
      </c>
      <c r="M40" s="2">
        <f t="shared" si="0"/>
        <v>10</v>
      </c>
      <c r="N40" s="2"/>
      <c r="O40" s="2"/>
      <c r="P40" s="2"/>
      <c r="Q40" s="31">
        <v>0.11</v>
      </c>
      <c r="R40" s="12"/>
      <c r="S40" s="12">
        <v>47.58</v>
      </c>
      <c r="T40" s="2">
        <f t="shared" si="4"/>
        <v>5233.8</v>
      </c>
      <c r="V40" s="2">
        <f t="shared" si="7"/>
        <v>5233.8</v>
      </c>
    </row>
    <row r="41" spans="1:23">
      <c r="A41" s="1" t="s">
        <v>5</v>
      </c>
      <c r="B41" s="1" t="s">
        <v>10</v>
      </c>
      <c r="C41" s="1" t="s">
        <v>170</v>
      </c>
      <c r="D41" s="1">
        <v>54.021999999999998</v>
      </c>
      <c r="E41" s="1">
        <v>-131.70916667</v>
      </c>
      <c r="F41" s="1" t="s">
        <v>182</v>
      </c>
      <c r="G41" s="1" t="s">
        <v>35</v>
      </c>
      <c r="H41" s="1" t="s">
        <v>35</v>
      </c>
      <c r="I41" s="1" t="s">
        <v>35</v>
      </c>
      <c r="J41" s="1" t="s">
        <v>16</v>
      </c>
      <c r="K41" s="2">
        <v>0</v>
      </c>
      <c r="L41" s="2">
        <v>-10</v>
      </c>
      <c r="M41" s="2">
        <f t="shared" si="0"/>
        <v>10</v>
      </c>
      <c r="N41" s="2"/>
      <c r="O41" s="2"/>
      <c r="P41" s="2"/>
      <c r="Q41" s="12">
        <v>1.385</v>
      </c>
      <c r="R41" s="12"/>
      <c r="S41" s="12">
        <v>4.42</v>
      </c>
      <c r="T41" s="2">
        <f t="shared" si="4"/>
        <v>6121.7</v>
      </c>
      <c r="V41" s="2">
        <f t="shared" si="7"/>
        <v>6121.7</v>
      </c>
    </row>
    <row r="42" spans="1:23">
      <c r="A42" s="1" t="s">
        <v>5</v>
      </c>
      <c r="B42" s="1" t="s">
        <v>10</v>
      </c>
      <c r="C42" s="1" t="s">
        <v>170</v>
      </c>
      <c r="D42" s="1">
        <v>54.021999999999998</v>
      </c>
      <c r="E42" s="1">
        <v>-131.70916667</v>
      </c>
      <c r="F42" s="1" t="s">
        <v>182</v>
      </c>
      <c r="G42" s="1" t="s">
        <v>35</v>
      </c>
      <c r="H42" s="1" t="s">
        <v>35</v>
      </c>
      <c r="I42" s="1" t="s">
        <v>35</v>
      </c>
      <c r="J42" s="1" t="s">
        <v>117</v>
      </c>
      <c r="K42" s="2">
        <v>-10</v>
      </c>
      <c r="L42" s="2">
        <v>-35</v>
      </c>
      <c r="M42" s="2">
        <f t="shared" si="0"/>
        <v>25</v>
      </c>
      <c r="N42" s="2"/>
      <c r="O42" s="2"/>
      <c r="P42" s="2"/>
      <c r="Q42" s="12">
        <v>1.385</v>
      </c>
      <c r="R42" s="12"/>
      <c r="S42" s="12">
        <v>1.96</v>
      </c>
      <c r="T42" s="2">
        <f t="shared" si="4"/>
        <v>6786.5</v>
      </c>
      <c r="V42" s="2">
        <f t="shared" si="7"/>
        <v>6786.5</v>
      </c>
    </row>
    <row r="43" spans="1:23">
      <c r="A43" s="1" t="s">
        <v>5</v>
      </c>
      <c r="B43" s="1" t="s">
        <v>10</v>
      </c>
      <c r="C43" s="1" t="s">
        <v>170</v>
      </c>
      <c r="D43" s="1">
        <v>54.021999999999998</v>
      </c>
      <c r="E43" s="1">
        <v>-131.70916667</v>
      </c>
      <c r="F43" s="1" t="s">
        <v>182</v>
      </c>
      <c r="G43" s="1" t="s">
        <v>35</v>
      </c>
      <c r="H43" s="1" t="s">
        <v>35</v>
      </c>
      <c r="I43" s="1" t="s">
        <v>35</v>
      </c>
      <c r="J43" s="1" t="s">
        <v>119</v>
      </c>
      <c r="K43" s="2">
        <v>-35</v>
      </c>
      <c r="L43" s="2">
        <v>-82</v>
      </c>
      <c r="M43" s="2">
        <f t="shared" si="0"/>
        <v>47</v>
      </c>
      <c r="N43" s="2"/>
      <c r="O43" s="2"/>
      <c r="P43" s="2"/>
      <c r="Q43" s="12">
        <v>1.542</v>
      </c>
      <c r="R43" s="12"/>
      <c r="S43" s="12">
        <v>1.42</v>
      </c>
      <c r="T43" s="2">
        <f t="shared" si="4"/>
        <v>10291.307999999999</v>
      </c>
      <c r="V43" s="2">
        <f t="shared" si="7"/>
        <v>10291.307999999999</v>
      </c>
    </row>
    <row r="44" spans="1:23">
      <c r="A44" s="1" t="s">
        <v>5</v>
      </c>
      <c r="B44" s="1" t="s">
        <v>10</v>
      </c>
      <c r="C44" s="1" t="s">
        <v>170</v>
      </c>
      <c r="D44" s="1">
        <v>54.021999999999998</v>
      </c>
      <c r="E44" s="1">
        <v>-131.70916667</v>
      </c>
      <c r="F44" s="1" t="s">
        <v>182</v>
      </c>
      <c r="G44" s="1" t="s">
        <v>35</v>
      </c>
      <c r="H44" s="1" t="s">
        <v>35</v>
      </c>
      <c r="I44" s="1" t="s">
        <v>35</v>
      </c>
      <c r="J44" s="1" t="s">
        <v>29</v>
      </c>
      <c r="K44" s="2">
        <v>-82</v>
      </c>
      <c r="L44" s="2">
        <v>-85</v>
      </c>
      <c r="M44" s="2">
        <f t="shared" si="0"/>
        <v>3</v>
      </c>
      <c r="N44" s="2"/>
      <c r="O44" s="2"/>
      <c r="P44" s="2"/>
      <c r="Q44" s="12">
        <v>1.542</v>
      </c>
      <c r="R44" s="12"/>
      <c r="S44" s="12">
        <v>1.67</v>
      </c>
      <c r="T44" s="2">
        <f t="shared" si="4"/>
        <v>772.54200000000003</v>
      </c>
      <c r="V44" s="2">
        <f t="shared" si="7"/>
        <v>772.54200000000003</v>
      </c>
    </row>
    <row r="45" spans="1:23">
      <c r="A45" s="1" t="s">
        <v>5</v>
      </c>
      <c r="B45" s="1" t="s">
        <v>10</v>
      </c>
      <c r="C45" s="1" t="s">
        <v>170</v>
      </c>
      <c r="D45" s="1">
        <v>54.021999999999998</v>
      </c>
      <c r="E45" s="1">
        <v>-131.70916667</v>
      </c>
      <c r="F45" s="1" t="s">
        <v>182</v>
      </c>
      <c r="G45" s="1" t="s">
        <v>35</v>
      </c>
      <c r="H45" s="1" t="s">
        <v>35</v>
      </c>
      <c r="I45" s="1" t="s">
        <v>35</v>
      </c>
      <c r="J45" s="1" t="s">
        <v>19</v>
      </c>
      <c r="K45" s="2">
        <v>-85</v>
      </c>
      <c r="L45" s="2">
        <v>-130</v>
      </c>
      <c r="M45" s="2">
        <f t="shared" si="0"/>
        <v>45</v>
      </c>
      <c r="N45" s="2"/>
      <c r="O45" s="2"/>
      <c r="P45" s="2"/>
      <c r="Q45" s="12">
        <v>1.4470000000000001</v>
      </c>
      <c r="R45" s="12"/>
      <c r="S45" s="12">
        <v>0.25</v>
      </c>
      <c r="T45" s="2">
        <f t="shared" si="4"/>
        <v>1627.875</v>
      </c>
      <c r="V45" s="2">
        <f>IF(K45&gt;-100,T45-T45*(ABS(L45)-100)/(ABS(L45)-ABS(K45)),0)</f>
        <v>542.625</v>
      </c>
    </row>
    <row r="46" spans="1:23" s="9" customFormat="1">
      <c r="A46" s="10" t="s">
        <v>5</v>
      </c>
      <c r="B46" s="10" t="s">
        <v>10</v>
      </c>
      <c r="C46" s="10" t="s">
        <v>170</v>
      </c>
      <c r="D46" s="10">
        <v>54.021999999999998</v>
      </c>
      <c r="E46" s="10">
        <v>-131.70916667</v>
      </c>
      <c r="F46" s="10" t="s">
        <v>182</v>
      </c>
      <c r="G46" s="10" t="s">
        <v>35</v>
      </c>
      <c r="H46" s="10" t="s">
        <v>35</v>
      </c>
      <c r="I46" s="10" t="s">
        <v>35</v>
      </c>
      <c r="J46" s="10" t="s">
        <v>20</v>
      </c>
      <c r="K46" s="11">
        <v>-130</v>
      </c>
      <c r="L46" s="11">
        <v>-162</v>
      </c>
      <c r="M46" s="11">
        <f t="shared" si="0"/>
        <v>32</v>
      </c>
      <c r="N46" s="11"/>
      <c r="O46" s="11"/>
      <c r="P46" s="11"/>
      <c r="Q46" s="16">
        <v>1.4910000000000001</v>
      </c>
      <c r="R46" s="16"/>
      <c r="S46" s="16">
        <v>0.08</v>
      </c>
      <c r="T46" s="11">
        <f t="shared" si="4"/>
        <v>381.69600000000003</v>
      </c>
      <c r="U46" s="10"/>
      <c r="V46" s="11">
        <f>IF(K46&gt;-100,T46-T46*(ABS(L46)-100)/(ABS(L46)-ABS(K46)),0)</f>
        <v>0</v>
      </c>
      <c r="W46" s="10"/>
    </row>
    <row r="47" spans="1:23" s="9" customFormat="1">
      <c r="A47" s="10" t="s">
        <v>5</v>
      </c>
      <c r="B47" s="10" t="s">
        <v>11</v>
      </c>
      <c r="C47" s="10" t="s">
        <v>35</v>
      </c>
      <c r="D47" s="10">
        <v>54.069083329999998</v>
      </c>
      <c r="E47" s="10">
        <v>-131.67722222</v>
      </c>
      <c r="F47" s="10" t="s">
        <v>182</v>
      </c>
      <c r="G47" s="10" t="s">
        <v>35</v>
      </c>
      <c r="H47" s="10" t="s">
        <v>35</v>
      </c>
      <c r="I47" s="10" t="s">
        <v>35</v>
      </c>
      <c r="J47" s="10" t="s">
        <v>35</v>
      </c>
      <c r="K47" s="11" t="s">
        <v>35</v>
      </c>
      <c r="L47" s="11" t="s">
        <v>35</v>
      </c>
      <c r="M47" s="11" t="s">
        <v>35</v>
      </c>
      <c r="N47" s="11" t="s">
        <v>35</v>
      </c>
      <c r="O47" s="11" t="s">
        <v>35</v>
      </c>
      <c r="P47" s="11" t="s">
        <v>35</v>
      </c>
      <c r="Q47" s="31" t="s">
        <v>35</v>
      </c>
      <c r="R47" s="16"/>
      <c r="S47" s="16" t="s">
        <v>35</v>
      </c>
      <c r="T47" s="16" t="s">
        <v>35</v>
      </c>
      <c r="U47" s="11">
        <f>SUM(T47)</f>
        <v>0</v>
      </c>
      <c r="V47" s="11" t="s">
        <v>35</v>
      </c>
      <c r="W47" s="11"/>
    </row>
    <row r="48" spans="1:23">
      <c r="A48" s="1" t="s">
        <v>41</v>
      </c>
      <c r="B48" s="1" t="s">
        <v>42</v>
      </c>
      <c r="C48" s="1" t="s">
        <v>171</v>
      </c>
      <c r="D48" s="1">
        <v>48.833333330000002</v>
      </c>
      <c r="E48" s="1">
        <v>-125.13333333</v>
      </c>
      <c r="F48" s="1" t="s">
        <v>183</v>
      </c>
      <c r="G48" s="33">
        <v>30</v>
      </c>
      <c r="H48" s="33">
        <v>12.5</v>
      </c>
      <c r="I48" s="33" t="s">
        <v>186</v>
      </c>
      <c r="J48" s="1" t="s">
        <v>44</v>
      </c>
      <c r="K48" s="1">
        <v>14</v>
      </c>
      <c r="L48" s="1">
        <v>13</v>
      </c>
      <c r="M48" s="2">
        <f t="shared" si="0"/>
        <v>1</v>
      </c>
      <c r="N48" s="2">
        <f>IF(ABS(MIN(L48:L54))&gt;100,100,ABS(MIN(L48:L54)))</f>
        <v>51</v>
      </c>
      <c r="O48" s="2">
        <f>K48</f>
        <v>14</v>
      </c>
      <c r="P48" s="2">
        <f>O48+N48</f>
        <v>65</v>
      </c>
      <c r="Q48" s="24">
        <v>0.11</v>
      </c>
      <c r="R48" s="12"/>
      <c r="S48" s="12">
        <v>49.5</v>
      </c>
      <c r="T48" s="2">
        <f t="shared" si="4"/>
        <v>544.5</v>
      </c>
      <c r="U48" s="2">
        <f>SUM(T48:T54)</f>
        <v>97885.4</v>
      </c>
      <c r="V48" s="2">
        <f>T48</f>
        <v>544.5</v>
      </c>
      <c r="W48" s="7">
        <f>SUM(V48:V54)/10^6*10^4</f>
        <v>978.85399999999993</v>
      </c>
    </row>
    <row r="49" spans="1:23">
      <c r="A49" s="1" t="s">
        <v>41</v>
      </c>
      <c r="B49" s="1" t="s">
        <v>42</v>
      </c>
      <c r="C49" s="1" t="s">
        <v>171</v>
      </c>
      <c r="D49" s="1">
        <v>48.833333330000002</v>
      </c>
      <c r="E49" s="1">
        <v>-125.13333333</v>
      </c>
      <c r="F49" s="1" t="s">
        <v>183</v>
      </c>
      <c r="G49" s="33">
        <v>30</v>
      </c>
      <c r="H49" s="33">
        <v>12.5</v>
      </c>
      <c r="I49" s="33" t="s">
        <v>186</v>
      </c>
      <c r="J49" s="1" t="s">
        <v>45</v>
      </c>
      <c r="K49" s="1">
        <v>13</v>
      </c>
      <c r="L49" s="1">
        <v>8</v>
      </c>
      <c r="M49" s="2">
        <f t="shared" si="0"/>
        <v>5</v>
      </c>
      <c r="N49" s="2"/>
      <c r="O49" s="2"/>
      <c r="P49" s="2"/>
      <c r="Q49" s="24">
        <v>0.11</v>
      </c>
      <c r="R49" s="12"/>
      <c r="S49" s="12">
        <v>48.3</v>
      </c>
      <c r="T49" s="2">
        <f t="shared" si="4"/>
        <v>2656.5</v>
      </c>
      <c r="V49" s="2">
        <f t="shared" ref="V49:V67" si="8">T49</f>
        <v>2656.5</v>
      </c>
    </row>
    <row r="50" spans="1:23">
      <c r="A50" s="1" t="s">
        <v>41</v>
      </c>
      <c r="B50" s="1" t="s">
        <v>42</v>
      </c>
      <c r="C50" s="1" t="s">
        <v>171</v>
      </c>
      <c r="D50" s="1">
        <v>48.833333330000002</v>
      </c>
      <c r="E50" s="1">
        <v>-125.13333333</v>
      </c>
      <c r="F50" s="1" t="s">
        <v>183</v>
      </c>
      <c r="G50" s="33">
        <v>30</v>
      </c>
      <c r="H50" s="33">
        <v>12.5</v>
      </c>
      <c r="I50" s="33" t="s">
        <v>186</v>
      </c>
      <c r="J50" s="1" t="s">
        <v>46</v>
      </c>
      <c r="K50" s="1">
        <v>8</v>
      </c>
      <c r="L50" s="1">
        <v>0</v>
      </c>
      <c r="M50" s="2">
        <f t="shared" si="0"/>
        <v>8</v>
      </c>
      <c r="N50" s="2"/>
      <c r="O50" s="2"/>
      <c r="P50" s="2"/>
      <c r="Q50" s="24">
        <v>0.11</v>
      </c>
      <c r="R50" s="12"/>
      <c r="S50" s="12">
        <v>47.3</v>
      </c>
      <c r="T50" s="2">
        <f t="shared" si="4"/>
        <v>4162.3999999999996</v>
      </c>
      <c r="V50" s="2">
        <f t="shared" si="8"/>
        <v>4162.3999999999996</v>
      </c>
    </row>
    <row r="51" spans="1:23">
      <c r="A51" s="1" t="s">
        <v>41</v>
      </c>
      <c r="B51" s="1" t="s">
        <v>42</v>
      </c>
      <c r="C51" s="1" t="s">
        <v>171</v>
      </c>
      <c r="D51" s="1">
        <v>48.833333330000002</v>
      </c>
      <c r="E51" s="1">
        <v>-125.13333333</v>
      </c>
      <c r="F51" s="1" t="s">
        <v>183</v>
      </c>
      <c r="G51" s="33">
        <v>30</v>
      </c>
      <c r="H51" s="33">
        <v>12.5</v>
      </c>
      <c r="I51" s="33" t="s">
        <v>186</v>
      </c>
      <c r="J51" s="1" t="s">
        <v>47</v>
      </c>
      <c r="K51" s="1">
        <v>0</v>
      </c>
      <c r="L51" s="1">
        <v>-3</v>
      </c>
      <c r="M51" s="2">
        <f t="shared" si="0"/>
        <v>3</v>
      </c>
      <c r="N51" s="2"/>
      <c r="O51" s="2"/>
      <c r="P51" s="2"/>
      <c r="Q51" s="24">
        <v>0.93</v>
      </c>
      <c r="R51" s="12"/>
      <c r="S51" s="12">
        <v>4.7</v>
      </c>
      <c r="T51" s="2">
        <f t="shared" si="4"/>
        <v>1311.3000000000002</v>
      </c>
      <c r="V51" s="2">
        <f t="shared" si="8"/>
        <v>1311.3000000000002</v>
      </c>
    </row>
    <row r="52" spans="1:23">
      <c r="A52" s="1" t="s">
        <v>41</v>
      </c>
      <c r="B52" s="1" t="s">
        <v>42</v>
      </c>
      <c r="C52" s="1" t="s">
        <v>171</v>
      </c>
      <c r="D52" s="1">
        <v>48.833333330000002</v>
      </c>
      <c r="E52" s="1">
        <v>-125.13333333</v>
      </c>
      <c r="F52" s="1" t="s">
        <v>183</v>
      </c>
      <c r="G52" s="33">
        <v>30</v>
      </c>
      <c r="H52" s="33">
        <v>12.5</v>
      </c>
      <c r="I52" s="33" t="s">
        <v>186</v>
      </c>
      <c r="J52" s="1" t="s">
        <v>48</v>
      </c>
      <c r="K52" s="1">
        <v>-3</v>
      </c>
      <c r="L52" s="1">
        <v>-10</v>
      </c>
      <c r="M52" s="2">
        <f t="shared" si="0"/>
        <v>7</v>
      </c>
      <c r="N52" s="2"/>
      <c r="O52" s="2"/>
      <c r="P52" s="2"/>
      <c r="Q52" s="24">
        <v>1.71</v>
      </c>
      <c r="R52" s="12"/>
      <c r="S52" s="12">
        <v>12.4</v>
      </c>
      <c r="T52" s="2">
        <f t="shared" si="4"/>
        <v>14842.800000000001</v>
      </c>
      <c r="V52" s="2">
        <f t="shared" si="8"/>
        <v>14842.800000000001</v>
      </c>
    </row>
    <row r="53" spans="1:23">
      <c r="A53" s="1" t="s">
        <v>41</v>
      </c>
      <c r="B53" s="1" t="s">
        <v>42</v>
      </c>
      <c r="C53" s="1" t="s">
        <v>171</v>
      </c>
      <c r="D53" s="1">
        <v>48.833333330000002</v>
      </c>
      <c r="E53" s="1">
        <v>-125.13333333</v>
      </c>
      <c r="F53" s="1" t="s">
        <v>183</v>
      </c>
      <c r="G53" s="33">
        <v>30</v>
      </c>
      <c r="H53" s="33">
        <v>12.5</v>
      </c>
      <c r="I53" s="33" t="s">
        <v>186</v>
      </c>
      <c r="J53" s="1" t="s">
        <v>49</v>
      </c>
      <c r="K53" s="1">
        <v>-10</v>
      </c>
      <c r="L53" s="1">
        <v>-35</v>
      </c>
      <c r="M53" s="2">
        <f t="shared" si="0"/>
        <v>25</v>
      </c>
      <c r="N53" s="2"/>
      <c r="O53" s="2"/>
      <c r="P53" s="2"/>
      <c r="Q53" s="24">
        <v>1.71</v>
      </c>
      <c r="R53" s="12"/>
      <c r="S53" s="12">
        <v>8.5</v>
      </c>
      <c r="T53" s="2">
        <f t="shared" si="4"/>
        <v>36337.5</v>
      </c>
      <c r="V53" s="2">
        <f t="shared" si="8"/>
        <v>36337.5</v>
      </c>
    </row>
    <row r="54" spans="1:23" s="9" customFormat="1">
      <c r="A54" s="10" t="s">
        <v>41</v>
      </c>
      <c r="B54" s="10" t="s">
        <v>42</v>
      </c>
      <c r="C54" s="10" t="s">
        <v>171</v>
      </c>
      <c r="D54" s="10">
        <v>48.833333330000002</v>
      </c>
      <c r="E54" s="10">
        <v>-125.13333333</v>
      </c>
      <c r="F54" s="10" t="s">
        <v>183</v>
      </c>
      <c r="G54" s="26">
        <v>30</v>
      </c>
      <c r="H54" s="26">
        <v>12.5</v>
      </c>
      <c r="I54" s="26" t="s">
        <v>186</v>
      </c>
      <c r="J54" s="10" t="s">
        <v>50</v>
      </c>
      <c r="K54" s="10">
        <v>-35</v>
      </c>
      <c r="L54" s="10">
        <v>-51</v>
      </c>
      <c r="M54" s="11">
        <f t="shared" si="0"/>
        <v>16</v>
      </c>
      <c r="N54" s="11"/>
      <c r="O54" s="11"/>
      <c r="P54" s="11"/>
      <c r="Q54" s="31">
        <v>1.71</v>
      </c>
      <c r="R54" s="16"/>
      <c r="S54" s="16">
        <v>13.9</v>
      </c>
      <c r="T54" s="11">
        <f t="shared" si="4"/>
        <v>38030.400000000001</v>
      </c>
      <c r="U54" s="10"/>
      <c r="V54" s="11">
        <f t="shared" si="8"/>
        <v>38030.400000000001</v>
      </c>
      <c r="W54" s="10"/>
    </row>
    <row r="55" spans="1:23">
      <c r="A55" s="1" t="s">
        <v>41</v>
      </c>
      <c r="B55" s="1" t="s">
        <v>43</v>
      </c>
      <c r="C55" s="1" t="s">
        <v>171</v>
      </c>
      <c r="D55" s="1">
        <v>48.916666669999998</v>
      </c>
      <c r="E55" s="1">
        <v>-124.98333332999999</v>
      </c>
      <c r="F55" s="1" t="s">
        <v>183</v>
      </c>
      <c r="G55" s="33">
        <v>170</v>
      </c>
      <c r="H55" s="33">
        <v>27.5</v>
      </c>
      <c r="I55" s="33" t="s">
        <v>184</v>
      </c>
      <c r="J55" s="1" t="s">
        <v>46</v>
      </c>
      <c r="K55" s="1">
        <v>11</v>
      </c>
      <c r="L55" s="1">
        <v>6</v>
      </c>
      <c r="M55" s="2">
        <f t="shared" si="0"/>
        <v>5</v>
      </c>
      <c r="N55" s="2">
        <f>IF(ABS(MIN(L55:L62))&gt;100,100,ABS(MIN(L55:L62)))</f>
        <v>68</v>
      </c>
      <c r="O55" s="2">
        <f>K55</f>
        <v>11</v>
      </c>
      <c r="P55" s="2">
        <f>O55+N55</f>
        <v>79</v>
      </c>
      <c r="Q55" s="24">
        <v>0.11</v>
      </c>
      <c r="R55" s="12"/>
      <c r="S55" s="12">
        <v>49.8</v>
      </c>
      <c r="T55" s="2">
        <f t="shared" si="4"/>
        <v>2739</v>
      </c>
      <c r="U55" s="2">
        <f>SUM(T55:T62)</f>
        <v>86991.9</v>
      </c>
      <c r="V55" s="2">
        <f t="shared" si="8"/>
        <v>2739</v>
      </c>
      <c r="W55" s="7">
        <f>SUM(V55:V62)/10^6*10^4</f>
        <v>869.91899999999998</v>
      </c>
    </row>
    <row r="56" spans="1:23">
      <c r="A56" s="1" t="s">
        <v>41</v>
      </c>
      <c r="B56" s="1" t="s">
        <v>43</v>
      </c>
      <c r="C56" s="1" t="s">
        <v>171</v>
      </c>
      <c r="D56" s="1">
        <v>48.916666669999998</v>
      </c>
      <c r="E56" s="1">
        <v>-124.98333332999999</v>
      </c>
      <c r="F56" s="1" t="s">
        <v>183</v>
      </c>
      <c r="G56" s="33">
        <v>170</v>
      </c>
      <c r="H56" s="33">
        <v>27.5</v>
      </c>
      <c r="I56" s="33" t="s">
        <v>184</v>
      </c>
      <c r="J56" s="1" t="s">
        <v>46</v>
      </c>
      <c r="K56" s="1">
        <v>6</v>
      </c>
      <c r="L56" s="1">
        <v>0</v>
      </c>
      <c r="M56" s="2">
        <f t="shared" si="0"/>
        <v>6</v>
      </c>
      <c r="N56" s="2"/>
      <c r="O56" s="2"/>
      <c r="P56" s="2"/>
      <c r="Q56" s="24">
        <v>0.11</v>
      </c>
      <c r="R56" s="12"/>
      <c r="S56" s="12">
        <v>46.7</v>
      </c>
      <c r="T56" s="2">
        <f t="shared" si="4"/>
        <v>3082.2000000000003</v>
      </c>
      <c r="V56" s="2">
        <f t="shared" si="8"/>
        <v>3082.2000000000003</v>
      </c>
    </row>
    <row r="57" spans="1:23">
      <c r="A57" s="1" t="s">
        <v>41</v>
      </c>
      <c r="B57" s="1" t="s">
        <v>43</v>
      </c>
      <c r="C57" s="1" t="s">
        <v>171</v>
      </c>
      <c r="D57" s="1">
        <v>48.916666669999998</v>
      </c>
      <c r="E57" s="1">
        <v>-124.98333332999999</v>
      </c>
      <c r="F57" s="1" t="s">
        <v>183</v>
      </c>
      <c r="G57" s="33">
        <v>170</v>
      </c>
      <c r="H57" s="33">
        <v>27.5</v>
      </c>
      <c r="I57" s="33" t="s">
        <v>184</v>
      </c>
      <c r="J57" s="1" t="s">
        <v>47</v>
      </c>
      <c r="K57" s="1">
        <v>0</v>
      </c>
      <c r="L57" s="1">
        <v>-2</v>
      </c>
      <c r="M57" s="2">
        <f t="shared" si="0"/>
        <v>2</v>
      </c>
      <c r="N57" s="2"/>
      <c r="O57" s="2"/>
      <c r="P57" s="2"/>
      <c r="Q57" s="24">
        <v>0.93</v>
      </c>
      <c r="R57" s="12"/>
      <c r="S57" s="12">
        <v>5.5</v>
      </c>
      <c r="T57" s="2">
        <f t="shared" si="4"/>
        <v>1023</v>
      </c>
      <c r="V57" s="2">
        <f t="shared" si="8"/>
        <v>1023</v>
      </c>
    </row>
    <row r="58" spans="1:23">
      <c r="A58" s="1" t="s">
        <v>41</v>
      </c>
      <c r="B58" s="1" t="s">
        <v>43</v>
      </c>
      <c r="C58" s="1" t="s">
        <v>171</v>
      </c>
      <c r="D58" s="1">
        <v>48.916666669999998</v>
      </c>
      <c r="E58" s="1">
        <v>-124.98333332999999</v>
      </c>
      <c r="F58" s="1" t="s">
        <v>183</v>
      </c>
      <c r="G58" s="33">
        <v>170</v>
      </c>
      <c r="H58" s="33">
        <v>27.5</v>
      </c>
      <c r="I58" s="33" t="s">
        <v>184</v>
      </c>
      <c r="J58" s="1" t="s">
        <v>49</v>
      </c>
      <c r="K58" s="1">
        <v>-2</v>
      </c>
      <c r="L58" s="1">
        <v>-20</v>
      </c>
      <c r="M58" s="2">
        <f t="shared" si="0"/>
        <v>18</v>
      </c>
      <c r="N58" s="2"/>
      <c r="O58" s="2"/>
      <c r="P58" s="2"/>
      <c r="Q58" s="24">
        <v>1.71</v>
      </c>
      <c r="R58" s="12"/>
      <c r="S58" s="12">
        <v>7.1</v>
      </c>
      <c r="T58" s="2">
        <f t="shared" si="4"/>
        <v>21853.8</v>
      </c>
      <c r="V58" s="2">
        <f t="shared" si="8"/>
        <v>21853.8</v>
      </c>
    </row>
    <row r="59" spans="1:23">
      <c r="A59" s="1" t="s">
        <v>41</v>
      </c>
      <c r="B59" s="1" t="s">
        <v>43</v>
      </c>
      <c r="C59" s="1" t="s">
        <v>171</v>
      </c>
      <c r="D59" s="1">
        <v>48.916666669999998</v>
      </c>
      <c r="E59" s="1">
        <v>-124.98333332999999</v>
      </c>
      <c r="F59" s="1" t="s">
        <v>183</v>
      </c>
      <c r="G59" s="33">
        <v>170</v>
      </c>
      <c r="H59" s="33">
        <v>27.5</v>
      </c>
      <c r="I59" s="33" t="s">
        <v>184</v>
      </c>
      <c r="J59" s="1" t="s">
        <v>49</v>
      </c>
      <c r="K59" s="1">
        <v>-20</v>
      </c>
      <c r="L59" s="1">
        <v>-35</v>
      </c>
      <c r="M59" s="2">
        <f t="shared" si="0"/>
        <v>15</v>
      </c>
      <c r="N59" s="2"/>
      <c r="O59" s="2"/>
      <c r="P59" s="2"/>
      <c r="Q59" s="24">
        <v>1.71</v>
      </c>
      <c r="R59" s="12"/>
      <c r="S59" s="12">
        <v>9</v>
      </c>
      <c r="T59" s="2">
        <f t="shared" si="4"/>
        <v>23084.999999999996</v>
      </c>
      <c r="V59" s="2">
        <f t="shared" si="8"/>
        <v>23084.999999999996</v>
      </c>
    </row>
    <row r="60" spans="1:23">
      <c r="A60" s="1" t="s">
        <v>41</v>
      </c>
      <c r="B60" s="1" t="s">
        <v>43</v>
      </c>
      <c r="C60" s="1" t="s">
        <v>171</v>
      </c>
      <c r="D60" s="1">
        <v>48.916666669999998</v>
      </c>
      <c r="E60" s="1">
        <v>-124.98333332999999</v>
      </c>
      <c r="F60" s="1" t="s">
        <v>183</v>
      </c>
      <c r="G60" s="33">
        <v>170</v>
      </c>
      <c r="H60" s="33">
        <v>27.5</v>
      </c>
      <c r="I60" s="33" t="s">
        <v>184</v>
      </c>
      <c r="J60" s="1" t="s">
        <v>50</v>
      </c>
      <c r="K60" s="1">
        <v>-35</v>
      </c>
      <c r="L60" s="1">
        <v>-45</v>
      </c>
      <c r="M60" s="2">
        <f t="shared" si="0"/>
        <v>10</v>
      </c>
      <c r="N60" s="2"/>
      <c r="O60" s="2"/>
      <c r="P60" s="2"/>
      <c r="Q60" s="24">
        <v>1.71</v>
      </c>
      <c r="R60" s="12"/>
      <c r="S60" s="12">
        <v>7</v>
      </c>
      <c r="T60" s="2">
        <f t="shared" si="4"/>
        <v>11970.000000000002</v>
      </c>
      <c r="V60" s="2">
        <f t="shared" si="8"/>
        <v>11970.000000000002</v>
      </c>
    </row>
    <row r="61" spans="1:23">
      <c r="A61" s="1" t="s">
        <v>41</v>
      </c>
      <c r="B61" s="1" t="s">
        <v>43</v>
      </c>
      <c r="C61" s="1" t="s">
        <v>171</v>
      </c>
      <c r="D61" s="1">
        <v>48.916666669999998</v>
      </c>
      <c r="E61" s="1">
        <v>-124.98333332999999</v>
      </c>
      <c r="F61" s="1" t="s">
        <v>183</v>
      </c>
      <c r="G61" s="33">
        <v>170</v>
      </c>
      <c r="H61" s="33">
        <v>27.5</v>
      </c>
      <c r="I61" s="33" t="s">
        <v>184</v>
      </c>
      <c r="J61" s="1" t="s">
        <v>51</v>
      </c>
      <c r="K61" s="1">
        <v>-45</v>
      </c>
      <c r="L61" s="1">
        <v>-55</v>
      </c>
      <c r="M61" s="2">
        <f t="shared" si="0"/>
        <v>10</v>
      </c>
      <c r="N61" s="2"/>
      <c r="O61" s="2"/>
      <c r="P61" s="2"/>
      <c r="Q61" s="24">
        <v>1.71</v>
      </c>
      <c r="R61" s="12"/>
      <c r="S61" s="12">
        <v>11.9</v>
      </c>
      <c r="T61" s="2">
        <f t="shared" si="4"/>
        <v>20349</v>
      </c>
      <c r="V61" s="2">
        <f t="shared" si="8"/>
        <v>20349</v>
      </c>
    </row>
    <row r="62" spans="1:23" s="9" customFormat="1">
      <c r="A62" s="10" t="s">
        <v>41</v>
      </c>
      <c r="B62" s="10" t="s">
        <v>43</v>
      </c>
      <c r="C62" s="10" t="s">
        <v>171</v>
      </c>
      <c r="D62" s="10">
        <v>48.916666669999998</v>
      </c>
      <c r="E62" s="10">
        <v>-124.98333332999999</v>
      </c>
      <c r="F62" s="10" t="s">
        <v>183</v>
      </c>
      <c r="G62" s="26">
        <v>170</v>
      </c>
      <c r="H62" s="26">
        <v>27.5</v>
      </c>
      <c r="I62" s="26" t="s">
        <v>184</v>
      </c>
      <c r="J62" s="10" t="s">
        <v>52</v>
      </c>
      <c r="K62" s="10">
        <v>-55</v>
      </c>
      <c r="L62" s="10">
        <v>-68</v>
      </c>
      <c r="M62" s="11">
        <f t="shared" si="0"/>
        <v>13</v>
      </c>
      <c r="N62" s="11"/>
      <c r="O62" s="11"/>
      <c r="P62" s="11"/>
      <c r="Q62" s="31">
        <v>1.71</v>
      </c>
      <c r="R62" s="16"/>
      <c r="S62" s="16">
        <v>1.3</v>
      </c>
      <c r="T62" s="11">
        <f t="shared" si="4"/>
        <v>2889.9</v>
      </c>
      <c r="U62" s="10"/>
      <c r="V62" s="11">
        <f t="shared" si="8"/>
        <v>2889.9</v>
      </c>
      <c r="W62" s="10"/>
    </row>
    <row r="63" spans="1:23">
      <c r="A63" s="1" t="s">
        <v>41</v>
      </c>
      <c r="B63" s="1" t="s">
        <v>53</v>
      </c>
      <c r="C63" s="1" t="s">
        <v>171</v>
      </c>
      <c r="D63" s="1">
        <v>48.916666669999998</v>
      </c>
      <c r="E63" s="1">
        <v>-124.98333332999999</v>
      </c>
      <c r="F63" s="1" t="s">
        <v>183</v>
      </c>
      <c r="G63" s="33">
        <v>240</v>
      </c>
      <c r="H63" s="33">
        <v>27.5</v>
      </c>
      <c r="I63" s="33" t="s">
        <v>184</v>
      </c>
      <c r="J63" s="1" t="s">
        <v>44</v>
      </c>
      <c r="K63" s="1">
        <v>11</v>
      </c>
      <c r="L63" s="1">
        <v>9</v>
      </c>
      <c r="M63" s="2">
        <f t="shared" si="0"/>
        <v>2</v>
      </c>
      <c r="N63" s="2">
        <f>IF(ABS(MIN(L63:L71))&gt;100,100,ABS(MIN(L63:L71)))</f>
        <v>100</v>
      </c>
      <c r="O63" s="2">
        <f>K63</f>
        <v>11</v>
      </c>
      <c r="P63" s="2">
        <f>O63+N63</f>
        <v>111</v>
      </c>
      <c r="Q63" s="24">
        <v>0.11</v>
      </c>
      <c r="R63" s="12"/>
      <c r="S63" s="12">
        <v>47</v>
      </c>
      <c r="T63" s="2">
        <f t="shared" si="4"/>
        <v>1034</v>
      </c>
      <c r="U63" s="2">
        <f>SUM(T63:T71)</f>
        <v>355850.9</v>
      </c>
      <c r="V63" s="2">
        <f t="shared" si="8"/>
        <v>1034</v>
      </c>
      <c r="W63" s="7">
        <f>SUM(V63:V71)/10^6*10^4</f>
        <v>1516.4270000000001</v>
      </c>
    </row>
    <row r="64" spans="1:23">
      <c r="A64" s="1" t="s">
        <v>41</v>
      </c>
      <c r="B64" s="1" t="s">
        <v>53</v>
      </c>
      <c r="C64" s="1" t="s">
        <v>171</v>
      </c>
      <c r="D64" s="1">
        <v>48.916666669999998</v>
      </c>
      <c r="E64" s="1">
        <v>-124.98333332999999</v>
      </c>
      <c r="F64" s="1" t="s">
        <v>183</v>
      </c>
      <c r="G64" s="33">
        <v>240</v>
      </c>
      <c r="H64" s="33">
        <v>27.5</v>
      </c>
      <c r="I64" s="33" t="s">
        <v>184</v>
      </c>
      <c r="J64" s="1" t="s">
        <v>45</v>
      </c>
      <c r="K64" s="1">
        <v>9</v>
      </c>
      <c r="L64" s="1">
        <v>6</v>
      </c>
      <c r="M64" s="2">
        <f t="shared" si="0"/>
        <v>3</v>
      </c>
      <c r="N64" s="2"/>
      <c r="O64" s="2"/>
      <c r="P64" s="2"/>
      <c r="Q64" s="24">
        <v>0.11</v>
      </c>
      <c r="R64" s="12"/>
      <c r="S64" s="12">
        <v>51.7</v>
      </c>
      <c r="T64" s="2">
        <f t="shared" si="4"/>
        <v>1706.1000000000001</v>
      </c>
      <c r="V64" s="2">
        <f t="shared" si="8"/>
        <v>1706.1000000000001</v>
      </c>
    </row>
    <row r="65" spans="1:23">
      <c r="A65" s="1" t="s">
        <v>41</v>
      </c>
      <c r="B65" s="1" t="s">
        <v>53</v>
      </c>
      <c r="C65" s="1" t="s">
        <v>171</v>
      </c>
      <c r="D65" s="1">
        <v>48.916666669999998</v>
      </c>
      <c r="E65" s="1">
        <v>-124.98333332999999</v>
      </c>
      <c r="F65" s="1" t="s">
        <v>183</v>
      </c>
      <c r="G65" s="33">
        <v>240</v>
      </c>
      <c r="H65" s="33">
        <v>27.5</v>
      </c>
      <c r="I65" s="33" t="s">
        <v>184</v>
      </c>
      <c r="J65" s="1" t="s">
        <v>46</v>
      </c>
      <c r="K65" s="1">
        <v>6</v>
      </c>
      <c r="L65" s="1">
        <v>0</v>
      </c>
      <c r="M65" s="2">
        <f t="shared" si="0"/>
        <v>6</v>
      </c>
      <c r="N65" s="2"/>
      <c r="O65" s="2"/>
      <c r="P65" s="2"/>
      <c r="Q65" s="24">
        <v>0.11</v>
      </c>
      <c r="R65" s="12"/>
      <c r="S65" s="12">
        <v>50.2</v>
      </c>
      <c r="T65" s="2">
        <f t="shared" si="4"/>
        <v>3313.2</v>
      </c>
      <c r="V65" s="2">
        <f t="shared" si="8"/>
        <v>3313.2</v>
      </c>
    </row>
    <row r="66" spans="1:23">
      <c r="A66" s="1" t="s">
        <v>41</v>
      </c>
      <c r="B66" s="1" t="s">
        <v>53</v>
      </c>
      <c r="C66" s="1" t="s">
        <v>171</v>
      </c>
      <c r="D66" s="1">
        <v>48.916666669999998</v>
      </c>
      <c r="E66" s="1">
        <v>-124.98333332999999</v>
      </c>
      <c r="F66" s="1" t="s">
        <v>183</v>
      </c>
      <c r="G66" s="33">
        <v>240</v>
      </c>
      <c r="H66" s="33">
        <v>27.5</v>
      </c>
      <c r="I66" s="33" t="s">
        <v>184</v>
      </c>
      <c r="J66" s="1" t="s">
        <v>48</v>
      </c>
      <c r="K66" s="1">
        <v>0</v>
      </c>
      <c r="L66" s="1">
        <v>-20</v>
      </c>
      <c r="M66" s="2">
        <f t="shared" si="0"/>
        <v>20</v>
      </c>
      <c r="N66" s="2"/>
      <c r="O66" s="2"/>
      <c r="P66" s="2"/>
      <c r="Q66" s="24">
        <v>1.71</v>
      </c>
      <c r="R66" s="12"/>
      <c r="S66" s="12">
        <v>14.6</v>
      </c>
      <c r="T66" s="2">
        <f t="shared" si="4"/>
        <v>49932</v>
      </c>
      <c r="V66" s="2">
        <f t="shared" si="8"/>
        <v>49932</v>
      </c>
    </row>
    <row r="67" spans="1:23">
      <c r="A67" s="1" t="s">
        <v>41</v>
      </c>
      <c r="B67" s="1" t="s">
        <v>53</v>
      </c>
      <c r="C67" s="1" t="s">
        <v>171</v>
      </c>
      <c r="D67" s="1">
        <v>48.916666669999998</v>
      </c>
      <c r="E67" s="1">
        <v>-124.98333332999999</v>
      </c>
      <c r="F67" s="1" t="s">
        <v>183</v>
      </c>
      <c r="G67" s="33">
        <v>240</v>
      </c>
      <c r="H67" s="33">
        <v>27.5</v>
      </c>
      <c r="I67" s="33" t="s">
        <v>184</v>
      </c>
      <c r="J67" s="1" t="s">
        <v>49</v>
      </c>
      <c r="K67" s="1">
        <v>-20</v>
      </c>
      <c r="L67" s="1">
        <v>-77</v>
      </c>
      <c r="M67" s="2">
        <f t="shared" si="0"/>
        <v>57</v>
      </c>
      <c r="N67" s="2"/>
      <c r="O67" s="2"/>
      <c r="P67" s="2"/>
      <c r="Q67" s="24">
        <v>1.71</v>
      </c>
      <c r="R67" s="12"/>
      <c r="S67" s="12">
        <v>5.9</v>
      </c>
      <c r="T67" s="2">
        <f t="shared" si="4"/>
        <v>57507.3</v>
      </c>
      <c r="V67" s="2">
        <f t="shared" si="8"/>
        <v>57507.3</v>
      </c>
    </row>
    <row r="68" spans="1:23">
      <c r="A68" s="1" t="s">
        <v>41</v>
      </c>
      <c r="B68" s="1" t="s">
        <v>53</v>
      </c>
      <c r="C68" s="1" t="s">
        <v>171</v>
      </c>
      <c r="D68" s="1">
        <v>48.916666669999998</v>
      </c>
      <c r="E68" s="1">
        <v>-124.98333332999999</v>
      </c>
      <c r="F68" s="1" t="s">
        <v>183</v>
      </c>
      <c r="G68" s="33">
        <v>240</v>
      </c>
      <c r="H68" s="33">
        <v>27.5</v>
      </c>
      <c r="I68" s="33" t="s">
        <v>184</v>
      </c>
      <c r="J68" s="1" t="s">
        <v>50</v>
      </c>
      <c r="K68" s="1">
        <v>-77</v>
      </c>
      <c r="L68" s="1">
        <v>-123</v>
      </c>
      <c r="M68" s="2">
        <f t="shared" si="0"/>
        <v>46</v>
      </c>
      <c r="N68" s="2"/>
      <c r="O68" s="2"/>
      <c r="P68" s="2"/>
      <c r="Q68" s="24">
        <v>1.71</v>
      </c>
      <c r="R68" s="12"/>
      <c r="S68" s="12">
        <v>9.6999999999999993</v>
      </c>
      <c r="T68" s="2">
        <f t="shared" si="4"/>
        <v>76300.2</v>
      </c>
      <c r="V68" s="2">
        <f>IF(K68&gt;-100,T68-T68*(ABS(L68)-100)/(ABS(L68)-ABS(K68)),0)</f>
        <v>38150.1</v>
      </c>
    </row>
    <row r="69" spans="1:23">
      <c r="A69" s="1" t="s">
        <v>41</v>
      </c>
      <c r="B69" s="1" t="s">
        <v>53</v>
      </c>
      <c r="C69" s="1" t="s">
        <v>171</v>
      </c>
      <c r="D69" s="1">
        <v>48.916666669999998</v>
      </c>
      <c r="E69" s="1">
        <v>-124.98333332999999</v>
      </c>
      <c r="F69" s="1" t="s">
        <v>183</v>
      </c>
      <c r="G69" s="33">
        <v>240</v>
      </c>
      <c r="H69" s="33">
        <v>27.5</v>
      </c>
      <c r="I69" s="33" t="s">
        <v>184</v>
      </c>
      <c r="J69" s="1" t="s">
        <v>51</v>
      </c>
      <c r="K69" s="1">
        <v>-123</v>
      </c>
      <c r="L69" s="1">
        <v>-133</v>
      </c>
      <c r="M69" s="2">
        <f t="shared" si="0"/>
        <v>10</v>
      </c>
      <c r="N69" s="2"/>
      <c r="O69" s="2"/>
      <c r="P69" s="2"/>
      <c r="Q69" s="24">
        <v>1.71</v>
      </c>
      <c r="R69" s="12"/>
      <c r="S69" s="12">
        <v>15.7</v>
      </c>
      <c r="T69" s="2">
        <f t="shared" si="4"/>
        <v>26847</v>
      </c>
      <c r="V69" s="2">
        <f>IF(K69&gt;-100,T69-T69*(ABS(L69)-100)/(ABS(L69)-ABS(K69)),0)</f>
        <v>0</v>
      </c>
    </row>
    <row r="70" spans="1:23">
      <c r="A70" s="1" t="s">
        <v>41</v>
      </c>
      <c r="B70" s="1" t="s">
        <v>53</v>
      </c>
      <c r="C70" s="1" t="s">
        <v>171</v>
      </c>
      <c r="D70" s="1">
        <v>48.916666669999998</v>
      </c>
      <c r="E70" s="1">
        <v>-124.98333332999999</v>
      </c>
      <c r="F70" s="1" t="s">
        <v>183</v>
      </c>
      <c r="G70" s="33">
        <v>240</v>
      </c>
      <c r="H70" s="33">
        <v>27.5</v>
      </c>
      <c r="I70" s="33" t="s">
        <v>184</v>
      </c>
      <c r="J70" s="1" t="s">
        <v>172</v>
      </c>
      <c r="K70" s="1">
        <v>-133</v>
      </c>
      <c r="L70" s="1">
        <v>-170</v>
      </c>
      <c r="M70" s="2">
        <f t="shared" si="0"/>
        <v>37</v>
      </c>
      <c r="N70" s="2"/>
      <c r="O70" s="2"/>
      <c r="P70" s="2"/>
      <c r="Q70" s="24">
        <v>1.71</v>
      </c>
      <c r="R70" s="12"/>
      <c r="S70" s="12">
        <v>11.3</v>
      </c>
      <c r="T70" s="2">
        <f t="shared" si="4"/>
        <v>71495.100000000006</v>
      </c>
      <c r="V70" s="2">
        <f>IF(K70&gt;-100,T70-T70*(ABS(L70)-100)/(ABS(L70)-ABS(K70)),0)</f>
        <v>0</v>
      </c>
    </row>
    <row r="71" spans="1:23" s="9" customFormat="1">
      <c r="A71" s="10" t="s">
        <v>41</v>
      </c>
      <c r="B71" s="10" t="s">
        <v>53</v>
      </c>
      <c r="C71" s="10" t="s">
        <v>171</v>
      </c>
      <c r="D71" s="10">
        <v>48.916666669999998</v>
      </c>
      <c r="E71" s="10">
        <v>-124.98333332999999</v>
      </c>
      <c r="F71" s="10" t="s">
        <v>183</v>
      </c>
      <c r="G71" s="26">
        <v>240</v>
      </c>
      <c r="H71" s="26">
        <v>27.5</v>
      </c>
      <c r="I71" s="26" t="s">
        <v>184</v>
      </c>
      <c r="J71" s="10" t="s">
        <v>173</v>
      </c>
      <c r="K71" s="10">
        <v>-170</v>
      </c>
      <c r="L71" s="10">
        <v>-210</v>
      </c>
      <c r="M71" s="11">
        <f t="shared" si="0"/>
        <v>40</v>
      </c>
      <c r="N71" s="11"/>
      <c r="O71" s="11"/>
      <c r="P71" s="11"/>
      <c r="Q71" s="31">
        <v>1.71</v>
      </c>
      <c r="R71" s="16"/>
      <c r="S71" s="16">
        <v>9.9</v>
      </c>
      <c r="T71" s="11">
        <f t="shared" si="4"/>
        <v>67716</v>
      </c>
      <c r="U71" s="10"/>
      <c r="V71" s="11">
        <f>IF(K71&gt;-100,T71-T71*(ABS(L71)-100)/(ABS(L71)-ABS(K71)),0)</f>
        <v>0</v>
      </c>
      <c r="W71" s="10"/>
    </row>
    <row r="72" spans="1:23">
      <c r="A72" s="1" t="s">
        <v>54</v>
      </c>
      <c r="B72" s="1" t="s">
        <v>55</v>
      </c>
      <c r="C72" s="1" t="s">
        <v>187</v>
      </c>
      <c r="D72" s="1">
        <v>48.85</v>
      </c>
      <c r="E72" s="1">
        <v>-124.25</v>
      </c>
      <c r="F72" s="1" t="s">
        <v>183</v>
      </c>
      <c r="G72" s="1">
        <v>229</v>
      </c>
      <c r="H72" s="1">
        <v>25</v>
      </c>
      <c r="I72" s="1" t="s">
        <v>47</v>
      </c>
      <c r="J72" s="1" t="s">
        <v>56</v>
      </c>
      <c r="K72" s="1">
        <v>5</v>
      </c>
      <c r="L72" s="1">
        <v>2.5</v>
      </c>
      <c r="M72" s="1">
        <f t="shared" si="0"/>
        <v>2.5</v>
      </c>
      <c r="N72" s="2">
        <f>IF(ABS(MIN(L72:L81))&gt;100,100,ABS(MIN(L72:L81)))</f>
        <v>100</v>
      </c>
      <c r="O72" s="2">
        <f>K72</f>
        <v>5</v>
      </c>
      <c r="P72" s="2">
        <f>O72+N72</f>
        <v>105</v>
      </c>
      <c r="Q72" s="24">
        <v>0.14000000000000001</v>
      </c>
      <c r="R72" s="116"/>
      <c r="S72" s="12">
        <v>45.94</v>
      </c>
      <c r="T72" s="2">
        <f t="shared" si="4"/>
        <v>1607.8999999999999</v>
      </c>
      <c r="U72" s="2">
        <f>SUM(T72:T81)</f>
        <v>9910.51</v>
      </c>
      <c r="V72" s="2">
        <f t="shared" ref="V72:V79" si="9">T72</f>
        <v>1607.8999999999999</v>
      </c>
      <c r="W72" s="7">
        <f>SUM(V72:V81)/10^6*10^4</f>
        <v>97.730390000000014</v>
      </c>
    </row>
    <row r="73" spans="1:23">
      <c r="A73" s="1" t="s">
        <v>54</v>
      </c>
      <c r="B73" s="1" t="s">
        <v>55</v>
      </c>
      <c r="C73" s="1" t="s">
        <v>187</v>
      </c>
      <c r="D73" s="1">
        <v>48.85</v>
      </c>
      <c r="E73" s="1">
        <v>-124.25</v>
      </c>
      <c r="F73" s="1" t="s">
        <v>183</v>
      </c>
      <c r="G73" s="1">
        <v>229</v>
      </c>
      <c r="H73" s="1">
        <v>25</v>
      </c>
      <c r="I73" s="1" t="s">
        <v>47</v>
      </c>
      <c r="J73" s="1" t="s">
        <v>57</v>
      </c>
      <c r="K73" s="1">
        <v>2.5</v>
      </c>
      <c r="L73" s="1">
        <v>0</v>
      </c>
      <c r="M73" s="1">
        <f t="shared" si="0"/>
        <v>2.5</v>
      </c>
      <c r="Q73" s="24">
        <v>0.14000000000000001</v>
      </c>
      <c r="R73" s="116"/>
      <c r="S73" s="12">
        <v>36.94</v>
      </c>
      <c r="T73" s="2">
        <f t="shared" si="4"/>
        <v>1292.8999999999999</v>
      </c>
      <c r="V73" s="2">
        <f t="shared" si="9"/>
        <v>1292.8999999999999</v>
      </c>
    </row>
    <row r="74" spans="1:23">
      <c r="A74" s="1" t="s">
        <v>54</v>
      </c>
      <c r="B74" s="1" t="s">
        <v>55</v>
      </c>
      <c r="C74" s="1" t="s">
        <v>187</v>
      </c>
      <c r="D74" s="1">
        <v>48.85</v>
      </c>
      <c r="E74" s="1">
        <v>-124.25</v>
      </c>
      <c r="F74" s="1" t="s">
        <v>183</v>
      </c>
      <c r="G74" s="1">
        <v>229</v>
      </c>
      <c r="H74" s="1">
        <v>25</v>
      </c>
      <c r="I74" s="1" t="s">
        <v>47</v>
      </c>
      <c r="J74" s="1" t="s">
        <v>58</v>
      </c>
      <c r="K74" s="1">
        <v>0</v>
      </c>
      <c r="L74" s="1">
        <v>-15</v>
      </c>
      <c r="M74" s="1">
        <f t="shared" si="0"/>
        <v>15</v>
      </c>
      <c r="Q74" s="24">
        <v>1.38</v>
      </c>
      <c r="R74" s="35">
        <f>49+28</f>
        <v>77</v>
      </c>
      <c r="S74" s="12">
        <v>3.8</v>
      </c>
      <c r="T74" s="2">
        <f>S74/100*Q74*(100*100*M74)*((100-R74)/100)</f>
        <v>1809.1799999999998</v>
      </c>
      <c r="V74" s="2">
        <f t="shared" si="9"/>
        <v>1809.1799999999998</v>
      </c>
    </row>
    <row r="75" spans="1:23">
      <c r="A75" s="1" t="s">
        <v>54</v>
      </c>
      <c r="B75" s="1" t="s">
        <v>55</v>
      </c>
      <c r="C75" s="1" t="s">
        <v>187</v>
      </c>
      <c r="D75" s="1">
        <v>48.85</v>
      </c>
      <c r="E75" s="1">
        <v>-124.25</v>
      </c>
      <c r="F75" s="1" t="s">
        <v>183</v>
      </c>
      <c r="G75" s="1">
        <v>229</v>
      </c>
      <c r="H75" s="1">
        <v>25</v>
      </c>
      <c r="I75" s="1" t="s">
        <v>47</v>
      </c>
      <c r="J75" s="1" t="s">
        <v>59</v>
      </c>
      <c r="K75" s="1">
        <v>-15</v>
      </c>
      <c r="L75" s="1">
        <v>-30</v>
      </c>
      <c r="M75" s="1">
        <f t="shared" si="0"/>
        <v>15</v>
      </c>
      <c r="Q75" s="24">
        <v>1.38</v>
      </c>
      <c r="R75" s="35">
        <f>41+32</f>
        <v>73</v>
      </c>
      <c r="S75" s="12">
        <v>2.23</v>
      </c>
      <c r="T75" s="2">
        <f t="shared" ref="T75:T138" si="10">S75/100*Q75*(100*100*M75)*((100-R75)/100)</f>
        <v>1246.347</v>
      </c>
      <c r="V75" s="2">
        <f t="shared" si="9"/>
        <v>1246.347</v>
      </c>
    </row>
    <row r="76" spans="1:23">
      <c r="A76" s="1" t="s">
        <v>54</v>
      </c>
      <c r="B76" s="1" t="s">
        <v>55</v>
      </c>
      <c r="C76" s="1" t="s">
        <v>187</v>
      </c>
      <c r="D76" s="1">
        <v>48.85</v>
      </c>
      <c r="E76" s="1">
        <v>-124.25</v>
      </c>
      <c r="F76" s="1" t="s">
        <v>183</v>
      </c>
      <c r="G76" s="1">
        <v>229</v>
      </c>
      <c r="H76" s="1">
        <v>25</v>
      </c>
      <c r="I76" s="1" t="s">
        <v>47</v>
      </c>
      <c r="J76" s="1" t="s">
        <v>60</v>
      </c>
      <c r="K76" s="1">
        <v>-30</v>
      </c>
      <c r="L76" s="1">
        <v>-45</v>
      </c>
      <c r="M76" s="1">
        <f t="shared" si="0"/>
        <v>15</v>
      </c>
      <c r="Q76" s="24">
        <v>1.38</v>
      </c>
      <c r="R76" s="35">
        <f>39+34</f>
        <v>73</v>
      </c>
      <c r="S76" s="12">
        <v>2.1</v>
      </c>
      <c r="T76" s="2">
        <f t="shared" si="10"/>
        <v>1173.69</v>
      </c>
      <c r="V76" s="2">
        <f t="shared" si="9"/>
        <v>1173.69</v>
      </c>
    </row>
    <row r="77" spans="1:23">
      <c r="A77" s="1" t="s">
        <v>54</v>
      </c>
      <c r="B77" s="1" t="s">
        <v>55</v>
      </c>
      <c r="C77" s="1" t="s">
        <v>187</v>
      </c>
      <c r="D77" s="1">
        <v>48.85</v>
      </c>
      <c r="E77" s="1">
        <v>-124.25</v>
      </c>
      <c r="F77" s="1" t="s">
        <v>183</v>
      </c>
      <c r="G77" s="1">
        <v>229</v>
      </c>
      <c r="H77" s="1">
        <v>25</v>
      </c>
      <c r="I77" s="1" t="s">
        <v>47</v>
      </c>
      <c r="J77" s="1" t="s">
        <v>61</v>
      </c>
      <c r="K77" s="1">
        <v>-45</v>
      </c>
      <c r="L77" s="1">
        <v>-60</v>
      </c>
      <c r="M77" s="1">
        <f t="shared" si="0"/>
        <v>15</v>
      </c>
      <c r="Q77" s="24">
        <v>1.38</v>
      </c>
      <c r="R77" s="35">
        <f>35+41</f>
        <v>76</v>
      </c>
      <c r="S77" s="12">
        <v>2.06</v>
      </c>
      <c r="T77" s="2">
        <f t="shared" si="10"/>
        <v>1023.4079999999999</v>
      </c>
      <c r="V77" s="2">
        <f t="shared" si="9"/>
        <v>1023.4079999999999</v>
      </c>
    </row>
    <row r="78" spans="1:23">
      <c r="A78" s="1" t="s">
        <v>54</v>
      </c>
      <c r="B78" s="1" t="s">
        <v>55</v>
      </c>
      <c r="C78" s="1" t="s">
        <v>187</v>
      </c>
      <c r="D78" s="1">
        <v>48.85</v>
      </c>
      <c r="E78" s="1">
        <v>-124.25</v>
      </c>
      <c r="F78" s="1" t="s">
        <v>183</v>
      </c>
      <c r="G78" s="1">
        <v>229</v>
      </c>
      <c r="H78" s="1">
        <v>25</v>
      </c>
      <c r="I78" s="1" t="s">
        <v>47</v>
      </c>
      <c r="J78" s="1" t="s">
        <v>62</v>
      </c>
      <c r="K78" s="1">
        <v>-60</v>
      </c>
      <c r="L78" s="1">
        <v>-75</v>
      </c>
      <c r="M78" s="1">
        <f t="shared" si="0"/>
        <v>15</v>
      </c>
      <c r="Q78" s="24">
        <v>1.38</v>
      </c>
      <c r="R78" s="35">
        <f>45+31</f>
        <v>76</v>
      </c>
      <c r="S78" s="12">
        <v>1.8</v>
      </c>
      <c r="T78" s="2">
        <f t="shared" si="10"/>
        <v>894.24</v>
      </c>
      <c r="V78" s="2">
        <f t="shared" si="9"/>
        <v>894.24</v>
      </c>
    </row>
    <row r="79" spans="1:23">
      <c r="A79" s="1" t="s">
        <v>54</v>
      </c>
      <c r="B79" s="1" t="s">
        <v>55</v>
      </c>
      <c r="C79" s="1" t="s">
        <v>187</v>
      </c>
      <c r="D79" s="1">
        <v>48.85</v>
      </c>
      <c r="E79" s="1">
        <v>-124.25</v>
      </c>
      <c r="F79" s="1" t="s">
        <v>183</v>
      </c>
      <c r="G79" s="1">
        <v>229</v>
      </c>
      <c r="H79" s="1">
        <v>25</v>
      </c>
      <c r="I79" s="1" t="s">
        <v>47</v>
      </c>
      <c r="J79" s="1" t="s">
        <v>63</v>
      </c>
      <c r="K79" s="1">
        <v>-75</v>
      </c>
      <c r="L79" s="1">
        <v>-90</v>
      </c>
      <c r="M79" s="1">
        <f t="shared" si="0"/>
        <v>15</v>
      </c>
      <c r="Q79" s="24">
        <v>1.38</v>
      </c>
      <c r="R79" s="35">
        <f>57+27</f>
        <v>84</v>
      </c>
      <c r="S79" s="12">
        <v>1.36</v>
      </c>
      <c r="T79" s="2">
        <f t="shared" si="10"/>
        <v>450.43199999999996</v>
      </c>
      <c r="V79" s="2">
        <f t="shared" si="9"/>
        <v>450.43199999999996</v>
      </c>
    </row>
    <row r="80" spans="1:23">
      <c r="A80" s="1" t="s">
        <v>54</v>
      </c>
      <c r="B80" s="1" t="s">
        <v>55</v>
      </c>
      <c r="C80" s="1" t="s">
        <v>187</v>
      </c>
      <c r="D80" s="1">
        <v>48.85</v>
      </c>
      <c r="E80" s="1">
        <v>-124.25</v>
      </c>
      <c r="F80" s="1" t="s">
        <v>183</v>
      </c>
      <c r="G80" s="1">
        <v>229</v>
      </c>
      <c r="H80" s="1">
        <v>25</v>
      </c>
      <c r="I80" s="1" t="s">
        <v>47</v>
      </c>
      <c r="J80" s="1" t="s">
        <v>64</v>
      </c>
      <c r="K80" s="1">
        <v>-90</v>
      </c>
      <c r="L80" s="1">
        <v>-105</v>
      </c>
      <c r="M80" s="1">
        <f t="shared" si="0"/>
        <v>15</v>
      </c>
      <c r="Q80" s="24">
        <v>1.38</v>
      </c>
      <c r="R80" s="117">
        <f>AVERAGE(R90,R99,R109)</f>
        <v>53.666666666666664</v>
      </c>
      <c r="S80" s="12">
        <v>0.43</v>
      </c>
      <c r="T80" s="2">
        <f t="shared" si="10"/>
        <v>412.41300000000001</v>
      </c>
      <c r="V80" s="2">
        <f>IF(K80&gt;-100,T80-T80*(ABS(L80)-100)/(ABS(L80)-ABS(K80)),0)</f>
        <v>274.94200000000001</v>
      </c>
    </row>
    <row r="81" spans="1:23" s="9" customFormat="1">
      <c r="A81" s="10" t="s">
        <v>54</v>
      </c>
      <c r="B81" s="10" t="s">
        <v>55</v>
      </c>
      <c r="C81" s="10" t="s">
        <v>187</v>
      </c>
      <c r="D81" s="10">
        <v>48.85</v>
      </c>
      <c r="E81" s="10">
        <v>-124.25</v>
      </c>
      <c r="F81" s="10" t="s">
        <v>183</v>
      </c>
      <c r="G81" s="10">
        <v>229</v>
      </c>
      <c r="H81" s="10">
        <v>25</v>
      </c>
      <c r="I81" s="10" t="s">
        <v>47</v>
      </c>
      <c r="J81" s="10" t="s">
        <v>21</v>
      </c>
      <c r="K81" s="10">
        <v>105</v>
      </c>
      <c r="L81" s="10">
        <v>105</v>
      </c>
      <c r="M81" s="10" t="s">
        <v>35</v>
      </c>
      <c r="N81" s="10"/>
      <c r="O81" s="10"/>
      <c r="P81" s="10"/>
      <c r="Q81" s="31" t="s">
        <v>35</v>
      </c>
      <c r="R81" s="36"/>
      <c r="S81" s="16" t="s">
        <v>35</v>
      </c>
      <c r="T81" s="16" t="s">
        <v>35</v>
      </c>
      <c r="U81" s="10"/>
      <c r="V81" s="11" t="s">
        <v>35</v>
      </c>
      <c r="W81" s="10"/>
    </row>
    <row r="82" spans="1:23">
      <c r="A82" s="1" t="s">
        <v>54</v>
      </c>
      <c r="B82" s="1" t="s">
        <v>65</v>
      </c>
      <c r="C82" s="1" t="s">
        <v>188</v>
      </c>
      <c r="D82" s="1">
        <v>50.7</v>
      </c>
      <c r="E82" s="1">
        <v>-128.03333333</v>
      </c>
      <c r="F82" s="1" t="s">
        <v>183</v>
      </c>
      <c r="G82" s="1">
        <v>168</v>
      </c>
      <c r="H82" s="1">
        <v>20</v>
      </c>
      <c r="I82" s="1" t="s">
        <v>47</v>
      </c>
      <c r="J82" s="1" t="s">
        <v>56</v>
      </c>
      <c r="K82" s="1">
        <v>10</v>
      </c>
      <c r="L82" s="1">
        <v>7.5</v>
      </c>
      <c r="M82" s="1">
        <f t="shared" ref="M82:M116" si="11">K82-L82</f>
        <v>2.5</v>
      </c>
      <c r="N82" s="2">
        <f>IF(ABS(MIN(L82:L91))&gt;100,100,ABS(MIN(L82:L91)))</f>
        <v>100</v>
      </c>
      <c r="O82" s="2">
        <f>K82</f>
        <v>10</v>
      </c>
      <c r="P82" s="2">
        <f>O82+N82</f>
        <v>110</v>
      </c>
      <c r="Q82" s="24">
        <v>0.11</v>
      </c>
      <c r="R82" s="35"/>
      <c r="S82" s="12">
        <v>43.07</v>
      </c>
      <c r="T82" s="2">
        <f t="shared" si="10"/>
        <v>1184.425</v>
      </c>
      <c r="U82" s="2">
        <f>SUM(T82:T91)</f>
        <v>25911.187000000002</v>
      </c>
      <c r="V82" s="2">
        <f t="shared" ref="V82:V89" si="12">T82</f>
        <v>1184.425</v>
      </c>
      <c r="W82" s="7">
        <f>SUM(V82:V91)/10^6*10^4</f>
        <v>256.87348000000003</v>
      </c>
    </row>
    <row r="83" spans="1:23">
      <c r="A83" s="1" t="s">
        <v>54</v>
      </c>
      <c r="B83" s="1" t="s">
        <v>65</v>
      </c>
      <c r="C83" s="1" t="s">
        <v>188</v>
      </c>
      <c r="D83" s="1">
        <v>50.7</v>
      </c>
      <c r="E83" s="1">
        <v>-128.03333333</v>
      </c>
      <c r="F83" s="1" t="s">
        <v>183</v>
      </c>
      <c r="G83" s="1">
        <v>168</v>
      </c>
      <c r="H83" s="1">
        <v>20</v>
      </c>
      <c r="I83" s="1" t="s">
        <v>47</v>
      </c>
      <c r="J83" s="1" t="s">
        <v>57</v>
      </c>
      <c r="K83" s="1">
        <v>7.5</v>
      </c>
      <c r="L83" s="1">
        <v>0</v>
      </c>
      <c r="M83" s="1">
        <f t="shared" si="11"/>
        <v>7.5</v>
      </c>
      <c r="Q83" s="24">
        <v>0.11</v>
      </c>
      <c r="R83" s="35"/>
      <c r="S83" s="12">
        <v>43.07</v>
      </c>
      <c r="T83" s="2">
        <f t="shared" si="10"/>
        <v>3553.2750000000001</v>
      </c>
      <c r="V83" s="2">
        <f t="shared" si="12"/>
        <v>3553.2750000000001</v>
      </c>
    </row>
    <row r="84" spans="1:23">
      <c r="A84" s="1" t="s">
        <v>54</v>
      </c>
      <c r="B84" s="1" t="s">
        <v>65</v>
      </c>
      <c r="C84" s="1" t="s">
        <v>188</v>
      </c>
      <c r="D84" s="1">
        <v>50.7</v>
      </c>
      <c r="E84" s="1">
        <v>-128.03333333</v>
      </c>
      <c r="F84" s="1" t="s">
        <v>183</v>
      </c>
      <c r="G84" s="1">
        <v>168</v>
      </c>
      <c r="H84" s="1">
        <v>20</v>
      </c>
      <c r="I84" s="1" t="s">
        <v>47</v>
      </c>
      <c r="J84" s="1" t="s">
        <v>17</v>
      </c>
      <c r="K84" s="1">
        <v>0</v>
      </c>
      <c r="L84" s="1">
        <v>-15</v>
      </c>
      <c r="M84" s="1">
        <f t="shared" si="11"/>
        <v>15</v>
      </c>
      <c r="Q84" s="24">
        <v>0.86</v>
      </c>
      <c r="R84" s="35">
        <f>29+17</f>
        <v>46</v>
      </c>
      <c r="S84" s="12">
        <v>7.1</v>
      </c>
      <c r="T84" s="2">
        <f t="shared" si="10"/>
        <v>4945.8600000000006</v>
      </c>
      <c r="V84" s="2">
        <f t="shared" si="12"/>
        <v>4945.8600000000006</v>
      </c>
    </row>
    <row r="85" spans="1:23">
      <c r="A85" s="1" t="s">
        <v>54</v>
      </c>
      <c r="B85" s="1" t="s">
        <v>65</v>
      </c>
      <c r="C85" s="1" t="s">
        <v>188</v>
      </c>
      <c r="D85" s="1">
        <v>50.7</v>
      </c>
      <c r="E85" s="1">
        <v>-128.03333333</v>
      </c>
      <c r="F85" s="1" t="s">
        <v>183</v>
      </c>
      <c r="G85" s="1">
        <v>168</v>
      </c>
      <c r="H85" s="1">
        <v>20</v>
      </c>
      <c r="I85" s="1" t="s">
        <v>47</v>
      </c>
      <c r="J85" s="1" t="s">
        <v>66</v>
      </c>
      <c r="K85" s="1">
        <v>-15</v>
      </c>
      <c r="L85" s="1">
        <v>-30</v>
      </c>
      <c r="M85" s="1">
        <f t="shared" si="11"/>
        <v>15</v>
      </c>
      <c r="Q85" s="24">
        <v>0.86</v>
      </c>
      <c r="R85" s="35">
        <f>28+16</f>
        <v>44</v>
      </c>
      <c r="S85" s="12">
        <v>4.42</v>
      </c>
      <c r="T85" s="2">
        <f t="shared" si="10"/>
        <v>3193.0079999999998</v>
      </c>
      <c r="V85" s="2">
        <f t="shared" si="12"/>
        <v>3193.0079999999998</v>
      </c>
    </row>
    <row r="86" spans="1:23">
      <c r="A86" s="1" t="s">
        <v>54</v>
      </c>
      <c r="B86" s="1" t="s">
        <v>65</v>
      </c>
      <c r="C86" s="1" t="s">
        <v>188</v>
      </c>
      <c r="D86" s="1">
        <v>50.7</v>
      </c>
      <c r="E86" s="1">
        <v>-128.03333333</v>
      </c>
      <c r="F86" s="1" t="s">
        <v>183</v>
      </c>
      <c r="G86" s="1">
        <v>168</v>
      </c>
      <c r="H86" s="1">
        <v>20</v>
      </c>
      <c r="I86" s="1" t="s">
        <v>47</v>
      </c>
      <c r="J86" s="1" t="s">
        <v>67</v>
      </c>
      <c r="K86" s="1">
        <v>-30</v>
      </c>
      <c r="L86" s="1">
        <v>-45</v>
      </c>
      <c r="M86" s="1">
        <f t="shared" si="11"/>
        <v>15</v>
      </c>
      <c r="Q86" s="24">
        <v>0.86</v>
      </c>
      <c r="R86" s="35">
        <f>26+16</f>
        <v>42</v>
      </c>
      <c r="S86" s="12">
        <v>3.88</v>
      </c>
      <c r="T86" s="2">
        <f t="shared" si="10"/>
        <v>2903.0160000000001</v>
      </c>
      <c r="V86" s="2">
        <f t="shared" si="12"/>
        <v>2903.0160000000001</v>
      </c>
    </row>
    <row r="87" spans="1:23">
      <c r="A87" s="1" t="s">
        <v>54</v>
      </c>
      <c r="B87" s="1" t="s">
        <v>65</v>
      </c>
      <c r="C87" s="1" t="s">
        <v>188</v>
      </c>
      <c r="D87" s="1">
        <v>50.7</v>
      </c>
      <c r="E87" s="1">
        <v>-128.03333333</v>
      </c>
      <c r="F87" s="1" t="s">
        <v>183</v>
      </c>
      <c r="G87" s="1">
        <v>168</v>
      </c>
      <c r="H87" s="1">
        <v>20</v>
      </c>
      <c r="I87" s="1" t="s">
        <v>47</v>
      </c>
      <c r="J87" s="1" t="s">
        <v>68</v>
      </c>
      <c r="K87" s="1">
        <v>-45</v>
      </c>
      <c r="L87" s="1">
        <v>-60</v>
      </c>
      <c r="M87" s="1">
        <f t="shared" si="11"/>
        <v>15</v>
      </c>
      <c r="Q87" s="24">
        <v>0.86</v>
      </c>
      <c r="R87" s="35">
        <f>32+11</f>
        <v>43</v>
      </c>
      <c r="S87" s="12">
        <v>3.86</v>
      </c>
      <c r="T87" s="2">
        <f t="shared" si="10"/>
        <v>2838.2579999999994</v>
      </c>
      <c r="V87" s="2">
        <f t="shared" si="12"/>
        <v>2838.2579999999994</v>
      </c>
    </row>
    <row r="88" spans="1:23">
      <c r="A88" s="1" t="s">
        <v>54</v>
      </c>
      <c r="B88" s="1" t="s">
        <v>65</v>
      </c>
      <c r="C88" s="1" t="s">
        <v>188</v>
      </c>
      <c r="D88" s="1">
        <v>50.7</v>
      </c>
      <c r="E88" s="1">
        <v>-128.03333333</v>
      </c>
      <c r="F88" s="1" t="s">
        <v>183</v>
      </c>
      <c r="G88" s="1">
        <v>168</v>
      </c>
      <c r="H88" s="1">
        <v>20</v>
      </c>
      <c r="I88" s="1" t="s">
        <v>47</v>
      </c>
      <c r="J88" s="1" t="s">
        <v>69</v>
      </c>
      <c r="K88" s="1">
        <v>-60</v>
      </c>
      <c r="L88" s="1">
        <v>-75</v>
      </c>
      <c r="M88" s="1">
        <f t="shared" si="11"/>
        <v>15</v>
      </c>
      <c r="Q88" s="24">
        <v>0.86</v>
      </c>
      <c r="R88" s="35">
        <f>29+25</f>
        <v>54</v>
      </c>
      <c r="S88" s="12">
        <v>4.92</v>
      </c>
      <c r="T88" s="2">
        <f t="shared" si="10"/>
        <v>2919.5280000000002</v>
      </c>
      <c r="V88" s="2">
        <f t="shared" si="12"/>
        <v>2919.5280000000002</v>
      </c>
    </row>
    <row r="89" spans="1:23">
      <c r="A89" s="1" t="s">
        <v>54</v>
      </c>
      <c r="B89" s="1" t="s">
        <v>65</v>
      </c>
      <c r="C89" s="1" t="s">
        <v>188</v>
      </c>
      <c r="D89" s="1">
        <v>50.7</v>
      </c>
      <c r="E89" s="1">
        <v>-128.03333333</v>
      </c>
      <c r="F89" s="1" t="s">
        <v>183</v>
      </c>
      <c r="G89" s="1">
        <v>168</v>
      </c>
      <c r="H89" s="1">
        <v>20</v>
      </c>
      <c r="I89" s="1" t="s">
        <v>47</v>
      </c>
      <c r="J89" s="1" t="s">
        <v>70</v>
      </c>
      <c r="K89" s="1">
        <v>-75</v>
      </c>
      <c r="L89" s="1">
        <v>-90</v>
      </c>
      <c r="M89" s="1">
        <f t="shared" si="11"/>
        <v>15</v>
      </c>
      <c r="Q89" s="24">
        <v>0.86</v>
      </c>
      <c r="R89" s="35">
        <f>24+26</f>
        <v>50</v>
      </c>
      <c r="S89" s="12">
        <v>5.74</v>
      </c>
      <c r="T89" s="2">
        <f t="shared" si="10"/>
        <v>3702.2999999999997</v>
      </c>
      <c r="V89" s="2">
        <f t="shared" si="12"/>
        <v>3702.2999999999997</v>
      </c>
    </row>
    <row r="90" spans="1:23">
      <c r="A90" s="1" t="s">
        <v>54</v>
      </c>
      <c r="B90" s="1" t="s">
        <v>65</v>
      </c>
      <c r="C90" s="1" t="s">
        <v>188</v>
      </c>
      <c r="D90" s="1">
        <v>50.7</v>
      </c>
      <c r="E90" s="1">
        <v>-128.03333333</v>
      </c>
      <c r="F90" s="1" t="s">
        <v>183</v>
      </c>
      <c r="G90" s="1">
        <v>168</v>
      </c>
      <c r="H90" s="1">
        <v>20</v>
      </c>
      <c r="I90" s="1" t="s">
        <v>47</v>
      </c>
      <c r="J90" s="1" t="s">
        <v>64</v>
      </c>
      <c r="K90" s="1">
        <v>-90</v>
      </c>
      <c r="L90" s="1">
        <v>-105</v>
      </c>
      <c r="M90" s="1">
        <f t="shared" si="11"/>
        <v>15</v>
      </c>
      <c r="Q90" s="24">
        <v>1.71</v>
      </c>
      <c r="R90" s="35">
        <f>35+31</f>
        <v>66</v>
      </c>
      <c r="S90" s="12">
        <v>0.77</v>
      </c>
      <c r="T90" s="2">
        <f t="shared" si="10"/>
        <v>671.51700000000005</v>
      </c>
      <c r="V90" s="2">
        <f>IF(K90&gt;-100,T90-T90*(ABS(L90)-100)/(ABS(L90)-ABS(K90)),0)</f>
        <v>447.67800000000005</v>
      </c>
    </row>
    <row r="91" spans="1:23" s="9" customFormat="1">
      <c r="A91" s="10" t="s">
        <v>54</v>
      </c>
      <c r="B91" s="10" t="s">
        <v>65</v>
      </c>
      <c r="C91" s="10" t="s">
        <v>188</v>
      </c>
      <c r="D91" s="10">
        <v>50.7</v>
      </c>
      <c r="E91" s="10">
        <v>-128.03333333</v>
      </c>
      <c r="F91" s="10" t="s">
        <v>183</v>
      </c>
      <c r="G91" s="10">
        <v>168</v>
      </c>
      <c r="H91" s="10">
        <v>20</v>
      </c>
      <c r="I91" s="10" t="s">
        <v>47</v>
      </c>
      <c r="J91" s="10" t="s">
        <v>21</v>
      </c>
      <c r="K91" s="10">
        <v>105</v>
      </c>
      <c r="L91" s="10">
        <v>105</v>
      </c>
      <c r="M91" s="10">
        <f t="shared" si="11"/>
        <v>0</v>
      </c>
      <c r="N91" s="10"/>
      <c r="O91" s="10"/>
      <c r="P91" s="10"/>
      <c r="Q91" s="31" t="s">
        <v>35</v>
      </c>
      <c r="R91" s="36"/>
      <c r="S91" s="16">
        <v>0.31</v>
      </c>
      <c r="T91" s="16" t="s">
        <v>35</v>
      </c>
      <c r="U91" s="10"/>
      <c r="V91" s="11" t="s">
        <v>35</v>
      </c>
      <c r="W91" s="10"/>
    </row>
    <row r="92" spans="1:23">
      <c r="A92" s="1" t="s">
        <v>54</v>
      </c>
      <c r="B92" s="1" t="s">
        <v>72</v>
      </c>
      <c r="C92" s="1" t="s">
        <v>187</v>
      </c>
      <c r="D92" s="1">
        <v>50.2</v>
      </c>
      <c r="E92" s="1">
        <v>-125.51666667000001</v>
      </c>
      <c r="F92" s="1" t="s">
        <v>183</v>
      </c>
      <c r="G92" s="1">
        <v>244</v>
      </c>
      <c r="H92" s="1">
        <v>10</v>
      </c>
      <c r="I92" s="1" t="s">
        <v>185</v>
      </c>
      <c r="J92" s="1" t="s">
        <v>56</v>
      </c>
      <c r="K92" s="1">
        <v>7.5</v>
      </c>
      <c r="L92" s="1">
        <v>4</v>
      </c>
      <c r="M92" s="1">
        <f t="shared" si="11"/>
        <v>3.5</v>
      </c>
      <c r="N92" s="2">
        <f>IF(ABS(MIN(L92:L100))&gt;100,100,ABS(MIN(L92:L100)))</f>
        <v>100</v>
      </c>
      <c r="O92" s="2">
        <f>K92</f>
        <v>7.5</v>
      </c>
      <c r="P92" s="2">
        <f>O92+N92</f>
        <v>107.5</v>
      </c>
      <c r="Q92" s="24">
        <v>0.14000000000000001</v>
      </c>
      <c r="R92" s="35"/>
      <c r="S92" s="12">
        <v>44.6</v>
      </c>
      <c r="T92" s="2">
        <f t="shared" si="10"/>
        <v>2185.4000000000005</v>
      </c>
      <c r="U92" s="2">
        <f>SUM(T92:T100)</f>
        <v>19902.300999999999</v>
      </c>
      <c r="V92" s="2">
        <f t="shared" ref="V92:V97" si="13">T92</f>
        <v>2185.4000000000005</v>
      </c>
      <c r="W92" s="7">
        <f>SUM(V92:V100)/10^6*10^4</f>
        <v>170.20239999999998</v>
      </c>
    </row>
    <row r="93" spans="1:23">
      <c r="A93" s="1" t="s">
        <v>54</v>
      </c>
      <c r="B93" s="1" t="s">
        <v>72</v>
      </c>
      <c r="C93" s="1" t="s">
        <v>187</v>
      </c>
      <c r="D93" s="1">
        <v>50.2</v>
      </c>
      <c r="E93" s="1">
        <v>-125.51666667000001</v>
      </c>
      <c r="F93" s="1" t="s">
        <v>183</v>
      </c>
      <c r="G93" s="1">
        <v>244</v>
      </c>
      <c r="H93" s="1">
        <v>10</v>
      </c>
      <c r="I93" s="1" t="s">
        <v>185</v>
      </c>
      <c r="J93" s="1" t="s">
        <v>57</v>
      </c>
      <c r="K93" s="1">
        <v>4</v>
      </c>
      <c r="L93" s="1">
        <v>0</v>
      </c>
      <c r="M93" s="1">
        <f t="shared" si="11"/>
        <v>4</v>
      </c>
      <c r="Q93" s="24">
        <v>0.14000000000000001</v>
      </c>
      <c r="R93" s="35"/>
      <c r="S93" s="12">
        <v>32.92</v>
      </c>
      <c r="T93" s="2">
        <f t="shared" si="10"/>
        <v>1843.5200000000002</v>
      </c>
      <c r="V93" s="2">
        <f t="shared" si="13"/>
        <v>1843.5200000000002</v>
      </c>
    </row>
    <row r="94" spans="1:23">
      <c r="A94" s="1" t="s">
        <v>54</v>
      </c>
      <c r="B94" s="1" t="s">
        <v>72</v>
      </c>
      <c r="C94" s="1" t="s">
        <v>187</v>
      </c>
      <c r="D94" s="1">
        <v>50.2</v>
      </c>
      <c r="E94" s="1">
        <v>-125.51666667000001</v>
      </c>
      <c r="F94" s="1" t="s">
        <v>183</v>
      </c>
      <c r="G94" s="1">
        <v>244</v>
      </c>
      <c r="H94" s="1">
        <v>10</v>
      </c>
      <c r="I94" s="1" t="s">
        <v>185</v>
      </c>
      <c r="J94" s="1" t="s">
        <v>59</v>
      </c>
      <c r="K94" s="1">
        <v>0</v>
      </c>
      <c r="L94" s="1">
        <v>-20</v>
      </c>
      <c r="M94" s="1">
        <f t="shared" si="11"/>
        <v>20</v>
      </c>
      <c r="Q94" s="24">
        <v>1.38</v>
      </c>
      <c r="R94" s="35">
        <f>34+6</f>
        <v>40</v>
      </c>
      <c r="S94" s="12">
        <v>1.69</v>
      </c>
      <c r="T94" s="2">
        <f t="shared" si="10"/>
        <v>2798.639999999999</v>
      </c>
      <c r="V94" s="2">
        <f t="shared" si="13"/>
        <v>2798.639999999999</v>
      </c>
    </row>
    <row r="95" spans="1:23">
      <c r="A95" s="1" t="s">
        <v>54</v>
      </c>
      <c r="B95" s="1" t="s">
        <v>72</v>
      </c>
      <c r="C95" s="1" t="s">
        <v>187</v>
      </c>
      <c r="D95" s="1">
        <v>50.2</v>
      </c>
      <c r="E95" s="1">
        <v>-125.51666667000001</v>
      </c>
      <c r="F95" s="1" t="s">
        <v>183</v>
      </c>
      <c r="G95" s="1">
        <v>244</v>
      </c>
      <c r="H95" s="1">
        <v>10</v>
      </c>
      <c r="I95" s="1" t="s">
        <v>185</v>
      </c>
      <c r="J95" s="1" t="s">
        <v>60</v>
      </c>
      <c r="K95" s="1">
        <v>-20</v>
      </c>
      <c r="L95" s="1">
        <v>-40</v>
      </c>
      <c r="M95" s="1">
        <f t="shared" si="11"/>
        <v>20</v>
      </c>
      <c r="Q95" s="24">
        <v>1.38</v>
      </c>
      <c r="R95" s="35">
        <f>36+19</f>
        <v>55</v>
      </c>
      <c r="S95" s="12">
        <v>1.55</v>
      </c>
      <c r="T95" s="2">
        <f t="shared" si="10"/>
        <v>1925.1000000000001</v>
      </c>
      <c r="V95" s="2">
        <f t="shared" si="13"/>
        <v>1925.1000000000001</v>
      </c>
    </row>
    <row r="96" spans="1:23">
      <c r="A96" s="1" t="s">
        <v>54</v>
      </c>
      <c r="B96" s="1" t="s">
        <v>72</v>
      </c>
      <c r="C96" s="1" t="s">
        <v>187</v>
      </c>
      <c r="D96" s="1">
        <v>50.2</v>
      </c>
      <c r="E96" s="1">
        <v>-125.51666667000001</v>
      </c>
      <c r="F96" s="1" t="s">
        <v>183</v>
      </c>
      <c r="G96" s="1">
        <v>244</v>
      </c>
      <c r="H96" s="1">
        <v>10</v>
      </c>
      <c r="I96" s="1" t="s">
        <v>185</v>
      </c>
      <c r="J96" s="1" t="s">
        <v>61</v>
      </c>
      <c r="K96" s="1">
        <v>-40</v>
      </c>
      <c r="L96" s="1">
        <v>-60</v>
      </c>
      <c r="M96" s="1">
        <f t="shared" si="11"/>
        <v>20</v>
      </c>
      <c r="Q96" s="24">
        <v>1.38</v>
      </c>
      <c r="R96" s="35">
        <f>54+6</f>
        <v>60</v>
      </c>
      <c r="S96" s="12">
        <v>1.71</v>
      </c>
      <c r="T96" s="2">
        <f t="shared" si="10"/>
        <v>1887.84</v>
      </c>
      <c r="V96" s="2">
        <f t="shared" si="13"/>
        <v>1887.84</v>
      </c>
    </row>
    <row r="97" spans="1:28">
      <c r="A97" s="1" t="s">
        <v>54</v>
      </c>
      <c r="B97" s="1" t="s">
        <v>72</v>
      </c>
      <c r="C97" s="1" t="s">
        <v>187</v>
      </c>
      <c r="D97" s="1">
        <v>50.2</v>
      </c>
      <c r="E97" s="1">
        <v>-125.51666667000001</v>
      </c>
      <c r="F97" s="1" t="s">
        <v>183</v>
      </c>
      <c r="G97" s="1">
        <v>244</v>
      </c>
      <c r="H97" s="1">
        <v>10</v>
      </c>
      <c r="I97" s="1" t="s">
        <v>185</v>
      </c>
      <c r="J97" s="1" t="s">
        <v>62</v>
      </c>
      <c r="K97" s="1">
        <v>-60</v>
      </c>
      <c r="L97" s="1">
        <v>-80</v>
      </c>
      <c r="M97" s="1">
        <f t="shared" si="11"/>
        <v>20</v>
      </c>
      <c r="Q97" s="24">
        <v>1.38</v>
      </c>
      <c r="R97" s="35">
        <f>41+22</f>
        <v>63</v>
      </c>
      <c r="S97" s="12">
        <v>2.1</v>
      </c>
      <c r="T97" s="2">
        <f t="shared" si="10"/>
        <v>2144.52</v>
      </c>
      <c r="V97" s="2">
        <f t="shared" si="13"/>
        <v>2144.52</v>
      </c>
    </row>
    <row r="98" spans="1:28">
      <c r="A98" s="1" t="s">
        <v>54</v>
      </c>
      <c r="B98" s="1" t="s">
        <v>72</v>
      </c>
      <c r="C98" s="1" t="s">
        <v>187</v>
      </c>
      <c r="D98" s="1">
        <v>50.2</v>
      </c>
      <c r="E98" s="1">
        <v>-125.51666667000001</v>
      </c>
      <c r="F98" s="1" t="s">
        <v>183</v>
      </c>
      <c r="G98" s="1">
        <v>244</v>
      </c>
      <c r="H98" s="1">
        <v>10</v>
      </c>
      <c r="I98" s="1" t="s">
        <v>185</v>
      </c>
      <c r="J98" s="1" t="s">
        <v>71</v>
      </c>
      <c r="K98" s="1">
        <v>-80</v>
      </c>
      <c r="L98" s="1">
        <v>-112</v>
      </c>
      <c r="M98" s="1">
        <f t="shared" si="11"/>
        <v>32</v>
      </c>
      <c r="Q98" s="24">
        <v>1.38</v>
      </c>
      <c r="R98" s="35">
        <f>43+12</f>
        <v>55</v>
      </c>
      <c r="S98" s="12">
        <v>3.41</v>
      </c>
      <c r="T98" s="2">
        <f t="shared" si="10"/>
        <v>6776.3519999999999</v>
      </c>
      <c r="V98" s="2">
        <f>IF(K98&gt;-100,T98-T98*(ABS(L98)-100)/(ABS(L98)-ABS(K98)),0)</f>
        <v>4235.2199999999993</v>
      </c>
    </row>
    <row r="99" spans="1:28">
      <c r="A99" s="1" t="s">
        <v>54</v>
      </c>
      <c r="B99" s="1" t="s">
        <v>72</v>
      </c>
      <c r="C99" s="1" t="s">
        <v>187</v>
      </c>
      <c r="D99" s="1">
        <v>50.2</v>
      </c>
      <c r="E99" s="1">
        <v>-125.51666667000001</v>
      </c>
      <c r="F99" s="1" t="s">
        <v>183</v>
      </c>
      <c r="G99" s="1">
        <v>244</v>
      </c>
      <c r="H99" s="1">
        <v>10</v>
      </c>
      <c r="I99" s="1" t="s">
        <v>185</v>
      </c>
      <c r="J99" s="1" t="s">
        <v>64</v>
      </c>
      <c r="K99" s="1">
        <v>-112</v>
      </c>
      <c r="L99" s="1">
        <v>-127</v>
      </c>
      <c r="M99" s="1">
        <f t="shared" si="11"/>
        <v>15</v>
      </c>
      <c r="Q99" s="24">
        <v>1.38</v>
      </c>
      <c r="R99" s="35">
        <f>28+11</f>
        <v>39</v>
      </c>
      <c r="S99" s="12">
        <v>0.27</v>
      </c>
      <c r="T99" s="2">
        <f t="shared" si="10"/>
        <v>340.92899999999997</v>
      </c>
      <c r="V99" s="2">
        <f>IF(K99&gt;-100,T99-T99*(ABS(L99)-100)/(ABS(L99)-ABS(K99)),0)</f>
        <v>0</v>
      </c>
    </row>
    <row r="100" spans="1:28" s="9" customFormat="1">
      <c r="A100" s="10" t="s">
        <v>54</v>
      </c>
      <c r="B100" s="10" t="s">
        <v>72</v>
      </c>
      <c r="C100" s="10" t="s">
        <v>187</v>
      </c>
      <c r="D100" s="10">
        <v>50.2</v>
      </c>
      <c r="E100" s="10">
        <v>-125.51666667000001</v>
      </c>
      <c r="F100" s="10" t="s">
        <v>183</v>
      </c>
      <c r="G100" s="10">
        <v>244</v>
      </c>
      <c r="H100" s="10">
        <v>10</v>
      </c>
      <c r="I100" s="10" t="s">
        <v>185</v>
      </c>
      <c r="J100" s="10" t="s">
        <v>21</v>
      </c>
      <c r="K100" s="10">
        <v>127</v>
      </c>
      <c r="L100" s="10">
        <v>127</v>
      </c>
      <c r="M100" s="10">
        <f t="shared" si="11"/>
        <v>0</v>
      </c>
      <c r="N100" s="10"/>
      <c r="O100" s="10"/>
      <c r="P100" s="10"/>
      <c r="Q100" s="31" t="s">
        <v>35</v>
      </c>
      <c r="R100" s="36"/>
      <c r="S100" s="16">
        <v>0.12</v>
      </c>
      <c r="T100" s="16" t="s">
        <v>35</v>
      </c>
      <c r="U100" s="10"/>
      <c r="V100" s="11" t="s">
        <v>35</v>
      </c>
      <c r="W100" s="10"/>
    </row>
    <row r="101" spans="1:28">
      <c r="A101" s="1" t="s">
        <v>54</v>
      </c>
      <c r="B101" s="1" t="s">
        <v>73</v>
      </c>
      <c r="C101" s="1" t="s">
        <v>187</v>
      </c>
      <c r="D101" s="7">
        <v>50.533333329999998</v>
      </c>
      <c r="E101" s="6">
        <v>-127.33333333</v>
      </c>
      <c r="F101" s="1" t="s">
        <v>183</v>
      </c>
      <c r="G101" s="2">
        <v>168</v>
      </c>
      <c r="H101" s="2">
        <v>5</v>
      </c>
      <c r="I101" s="6" t="s">
        <v>189</v>
      </c>
      <c r="J101" s="1" t="s">
        <v>56</v>
      </c>
      <c r="K101" s="1">
        <v>10</v>
      </c>
      <c r="L101" s="1">
        <v>7.5</v>
      </c>
      <c r="M101" s="1">
        <f t="shared" si="11"/>
        <v>2.5</v>
      </c>
      <c r="N101" s="2">
        <f>IF(ABS(MIN(L101:L110))&gt;100,100,ABS(MIN(L101:L110)))</f>
        <v>100</v>
      </c>
      <c r="O101" s="2">
        <f>K101</f>
        <v>10</v>
      </c>
      <c r="P101" s="2">
        <f>O101+N101</f>
        <v>110</v>
      </c>
      <c r="Q101" s="24">
        <v>0.14000000000000001</v>
      </c>
      <c r="R101" s="35"/>
      <c r="S101" s="12">
        <v>48.23</v>
      </c>
      <c r="T101" s="2">
        <f t="shared" si="10"/>
        <v>1688.05</v>
      </c>
      <c r="U101" s="2">
        <f>SUM(T101:T110)</f>
        <v>20944.576000000001</v>
      </c>
      <c r="V101" s="2">
        <f t="shared" ref="V101:V108" si="14">T101</f>
        <v>1688.05</v>
      </c>
      <c r="W101" s="7">
        <f>SUM(V101:V110)/10^6*10^4</f>
        <v>208.20100000000002</v>
      </c>
    </row>
    <row r="102" spans="1:28">
      <c r="A102" s="1" t="s">
        <v>54</v>
      </c>
      <c r="B102" s="1" t="s">
        <v>73</v>
      </c>
      <c r="C102" s="1" t="s">
        <v>187</v>
      </c>
      <c r="D102" s="7">
        <v>50.533333329999998</v>
      </c>
      <c r="E102" s="6">
        <v>-127.33333333</v>
      </c>
      <c r="F102" s="1" t="s">
        <v>183</v>
      </c>
      <c r="G102" s="2">
        <v>168</v>
      </c>
      <c r="H102" s="2">
        <v>5</v>
      </c>
      <c r="I102" s="6" t="s">
        <v>189</v>
      </c>
      <c r="J102" s="1" t="s">
        <v>57</v>
      </c>
      <c r="K102" s="1">
        <v>7.5</v>
      </c>
      <c r="L102" s="1">
        <v>0</v>
      </c>
      <c r="M102" s="1">
        <f t="shared" si="11"/>
        <v>7.5</v>
      </c>
      <c r="Q102" s="24">
        <v>0.14000000000000001</v>
      </c>
      <c r="R102" s="35"/>
      <c r="S102" s="12">
        <v>48.81</v>
      </c>
      <c r="T102" s="2">
        <f t="shared" si="10"/>
        <v>5125.05</v>
      </c>
      <c r="V102" s="2">
        <f t="shared" si="14"/>
        <v>5125.05</v>
      </c>
    </row>
    <row r="103" spans="1:28">
      <c r="A103" s="1" t="s">
        <v>54</v>
      </c>
      <c r="B103" s="1" t="s">
        <v>73</v>
      </c>
      <c r="C103" s="1" t="s">
        <v>187</v>
      </c>
      <c r="D103" s="7">
        <v>50.533333329999998</v>
      </c>
      <c r="E103" s="6">
        <v>-127.33333333</v>
      </c>
      <c r="F103" s="1" t="s">
        <v>183</v>
      </c>
      <c r="G103" s="2">
        <v>168</v>
      </c>
      <c r="H103" s="2">
        <v>5</v>
      </c>
      <c r="I103" s="6" t="s">
        <v>189</v>
      </c>
      <c r="J103" s="1" t="s">
        <v>66</v>
      </c>
      <c r="K103" s="1">
        <v>0</v>
      </c>
      <c r="L103" s="1">
        <v>-15</v>
      </c>
      <c r="M103" s="1">
        <f t="shared" si="11"/>
        <v>15</v>
      </c>
      <c r="Q103" s="24">
        <v>1.38</v>
      </c>
      <c r="R103" s="35">
        <f>47+5</f>
        <v>52</v>
      </c>
      <c r="S103" s="12">
        <v>4.24</v>
      </c>
      <c r="T103" s="2">
        <f t="shared" si="10"/>
        <v>4212.8639999999996</v>
      </c>
      <c r="V103" s="2">
        <f t="shared" si="14"/>
        <v>4212.8639999999996</v>
      </c>
    </row>
    <row r="104" spans="1:28">
      <c r="A104" s="1" t="s">
        <v>54</v>
      </c>
      <c r="B104" s="1" t="s">
        <v>73</v>
      </c>
      <c r="C104" s="1" t="s">
        <v>187</v>
      </c>
      <c r="D104" s="7">
        <v>50.533333329999998</v>
      </c>
      <c r="E104" s="6">
        <v>-127.33333333</v>
      </c>
      <c r="F104" s="1" t="s">
        <v>183</v>
      </c>
      <c r="G104" s="2">
        <v>168</v>
      </c>
      <c r="H104" s="2">
        <v>5</v>
      </c>
      <c r="I104" s="6" t="s">
        <v>189</v>
      </c>
      <c r="J104" s="1" t="s">
        <v>67</v>
      </c>
      <c r="K104" s="1">
        <v>-15</v>
      </c>
      <c r="L104" s="1">
        <v>-30</v>
      </c>
      <c r="M104" s="1">
        <f t="shared" si="11"/>
        <v>15</v>
      </c>
      <c r="Q104" s="24">
        <v>1.38</v>
      </c>
      <c r="R104" s="35">
        <f>46+6</f>
        <v>52</v>
      </c>
      <c r="S104" s="12">
        <v>3.23</v>
      </c>
      <c r="T104" s="2">
        <f t="shared" si="10"/>
        <v>3209.328</v>
      </c>
      <c r="V104" s="2">
        <f t="shared" si="14"/>
        <v>3209.328</v>
      </c>
    </row>
    <row r="105" spans="1:28">
      <c r="A105" s="1" t="s">
        <v>54</v>
      </c>
      <c r="B105" s="1" t="s">
        <v>73</v>
      </c>
      <c r="C105" s="1" t="s">
        <v>187</v>
      </c>
      <c r="D105" s="7">
        <v>50.533333329999998</v>
      </c>
      <c r="E105" s="6">
        <v>-127.33333333</v>
      </c>
      <c r="F105" s="1" t="s">
        <v>183</v>
      </c>
      <c r="G105" s="2">
        <v>168</v>
      </c>
      <c r="H105" s="2">
        <v>5</v>
      </c>
      <c r="I105" s="6" t="s">
        <v>189</v>
      </c>
      <c r="J105" s="1" t="s">
        <v>59</v>
      </c>
      <c r="K105" s="1">
        <v>-30</v>
      </c>
      <c r="L105" s="1">
        <v>-45</v>
      </c>
      <c r="M105" s="1">
        <f t="shared" si="11"/>
        <v>15</v>
      </c>
      <c r="Q105" s="24">
        <v>1.38</v>
      </c>
      <c r="R105" s="35">
        <f>42+4</f>
        <v>46</v>
      </c>
      <c r="S105" s="12">
        <v>2.11</v>
      </c>
      <c r="T105" s="2">
        <f t="shared" si="10"/>
        <v>2358.5579999999995</v>
      </c>
      <c r="V105" s="2">
        <f t="shared" si="14"/>
        <v>2358.5579999999995</v>
      </c>
    </row>
    <row r="106" spans="1:28">
      <c r="A106" s="1" t="s">
        <v>54</v>
      </c>
      <c r="B106" s="1" t="s">
        <v>73</v>
      </c>
      <c r="C106" s="1" t="s">
        <v>187</v>
      </c>
      <c r="D106" s="7">
        <v>50.533333329999998</v>
      </c>
      <c r="E106" s="6">
        <v>-127.33333333</v>
      </c>
      <c r="F106" s="1" t="s">
        <v>183</v>
      </c>
      <c r="G106" s="2">
        <v>168</v>
      </c>
      <c r="H106" s="2">
        <v>5</v>
      </c>
      <c r="I106" s="6" t="s">
        <v>189</v>
      </c>
      <c r="J106" s="1" t="s">
        <v>60</v>
      </c>
      <c r="K106" s="1">
        <v>-45</v>
      </c>
      <c r="L106" s="1">
        <v>-60</v>
      </c>
      <c r="M106" s="1">
        <f t="shared" si="11"/>
        <v>15</v>
      </c>
      <c r="Q106" s="24">
        <v>1.38</v>
      </c>
      <c r="R106" s="35">
        <f>39+20</f>
        <v>59</v>
      </c>
      <c r="S106" s="12">
        <v>1.22</v>
      </c>
      <c r="T106" s="2">
        <f t="shared" si="10"/>
        <v>1035.4139999999998</v>
      </c>
      <c r="V106" s="2">
        <f t="shared" si="14"/>
        <v>1035.4139999999998</v>
      </c>
    </row>
    <row r="107" spans="1:28">
      <c r="A107" s="1" t="s">
        <v>54</v>
      </c>
      <c r="B107" s="1" t="s">
        <v>73</v>
      </c>
      <c r="C107" s="1" t="s">
        <v>187</v>
      </c>
      <c r="D107" s="7">
        <v>50.533333329999998</v>
      </c>
      <c r="E107" s="6">
        <v>-127.33333333</v>
      </c>
      <c r="F107" s="1" t="s">
        <v>183</v>
      </c>
      <c r="G107" s="2">
        <v>168</v>
      </c>
      <c r="H107" s="2">
        <v>5</v>
      </c>
      <c r="I107" s="6" t="s">
        <v>189</v>
      </c>
      <c r="J107" s="1" t="s">
        <v>62</v>
      </c>
      <c r="K107" s="1">
        <v>-60</v>
      </c>
      <c r="L107" s="1">
        <v>-75</v>
      </c>
      <c r="M107" s="1">
        <f t="shared" si="11"/>
        <v>15</v>
      </c>
      <c r="Q107" s="24">
        <v>1.38</v>
      </c>
      <c r="R107" s="35">
        <f>45+11</f>
        <v>56</v>
      </c>
      <c r="S107" s="12">
        <v>1.1200000000000001</v>
      </c>
      <c r="T107" s="2">
        <f t="shared" si="10"/>
        <v>1020.096</v>
      </c>
      <c r="V107" s="2">
        <f t="shared" si="14"/>
        <v>1020.096</v>
      </c>
    </row>
    <row r="108" spans="1:28">
      <c r="A108" s="1" t="s">
        <v>54</v>
      </c>
      <c r="B108" s="1" t="s">
        <v>73</v>
      </c>
      <c r="C108" s="1" t="s">
        <v>187</v>
      </c>
      <c r="D108" s="7">
        <v>50.533333329999998</v>
      </c>
      <c r="E108" s="6">
        <v>-127.33333333</v>
      </c>
      <c r="F108" s="1" t="s">
        <v>183</v>
      </c>
      <c r="G108" s="2">
        <v>168</v>
      </c>
      <c r="H108" s="2">
        <v>5</v>
      </c>
      <c r="I108" s="6" t="s">
        <v>189</v>
      </c>
      <c r="J108" s="1" t="s">
        <v>71</v>
      </c>
      <c r="K108" s="1">
        <v>-75</v>
      </c>
      <c r="L108" s="1">
        <v>-90</v>
      </c>
      <c r="M108" s="1">
        <f t="shared" si="11"/>
        <v>15</v>
      </c>
      <c r="Q108" s="24">
        <v>1.38</v>
      </c>
      <c r="R108" s="35">
        <f>40+16</f>
        <v>56</v>
      </c>
      <c r="S108" s="12">
        <v>2.11</v>
      </c>
      <c r="T108" s="2">
        <f t="shared" si="10"/>
        <v>1921.7879999999996</v>
      </c>
      <c r="V108" s="2">
        <f t="shared" si="14"/>
        <v>1921.7879999999996</v>
      </c>
    </row>
    <row r="109" spans="1:28">
      <c r="A109" s="1" t="s">
        <v>54</v>
      </c>
      <c r="B109" s="1" t="s">
        <v>73</v>
      </c>
      <c r="C109" s="1" t="s">
        <v>187</v>
      </c>
      <c r="D109" s="7">
        <v>50.533333329999998</v>
      </c>
      <c r="E109" s="6">
        <v>-127.33333333</v>
      </c>
      <c r="F109" s="1" t="s">
        <v>183</v>
      </c>
      <c r="G109" s="2">
        <v>168</v>
      </c>
      <c r="H109" s="2">
        <v>5</v>
      </c>
      <c r="I109" s="6" t="s">
        <v>189</v>
      </c>
      <c r="J109" s="1" t="s">
        <v>64</v>
      </c>
      <c r="K109" s="1">
        <v>-90</v>
      </c>
      <c r="L109" s="1">
        <v>-105</v>
      </c>
      <c r="M109" s="1">
        <f t="shared" si="11"/>
        <v>15</v>
      </c>
      <c r="Q109" s="24">
        <v>1.38</v>
      </c>
      <c r="R109" s="35">
        <f>42+14</f>
        <v>56</v>
      </c>
      <c r="S109" s="12">
        <v>0.41</v>
      </c>
      <c r="T109" s="2">
        <f>S109/100*Q109*(100*100*M109)*((100-R109)/100)</f>
        <v>373.42799999999994</v>
      </c>
      <c r="V109" s="2">
        <f>IF(K109&gt;-100,T109-T109*(ABS(L109)-100)/(ABS(L109)-ABS(K109)),0)</f>
        <v>248.95199999999997</v>
      </c>
    </row>
    <row r="110" spans="1:28" s="9" customFormat="1">
      <c r="A110" s="10" t="s">
        <v>54</v>
      </c>
      <c r="B110" s="10" t="s">
        <v>73</v>
      </c>
      <c r="C110" s="10" t="s">
        <v>187</v>
      </c>
      <c r="D110" s="29">
        <v>50.533333329999998</v>
      </c>
      <c r="E110" s="14">
        <v>-127.33333333</v>
      </c>
      <c r="F110" s="10" t="s">
        <v>183</v>
      </c>
      <c r="G110" s="11">
        <v>168</v>
      </c>
      <c r="H110" s="11">
        <v>5</v>
      </c>
      <c r="I110" s="14" t="s">
        <v>189</v>
      </c>
      <c r="J110" s="10" t="s">
        <v>21</v>
      </c>
      <c r="K110" s="10">
        <v>105</v>
      </c>
      <c r="L110" s="10">
        <v>105</v>
      </c>
      <c r="M110" s="10">
        <f t="shared" si="11"/>
        <v>0</v>
      </c>
      <c r="N110" s="10"/>
      <c r="O110" s="10"/>
      <c r="P110" s="10"/>
      <c r="Q110" s="31" t="s">
        <v>35</v>
      </c>
      <c r="R110" s="36"/>
      <c r="S110" s="16">
        <v>0.17</v>
      </c>
      <c r="T110" s="16" t="s">
        <v>35</v>
      </c>
      <c r="U110" s="10"/>
      <c r="V110" s="11" t="s">
        <v>35</v>
      </c>
      <c r="W110" s="10"/>
    </row>
    <row r="111" spans="1:28">
      <c r="A111" s="1" t="s">
        <v>54</v>
      </c>
      <c r="B111" s="1" t="s">
        <v>74</v>
      </c>
      <c r="C111" s="1" t="s">
        <v>190</v>
      </c>
      <c r="D111" s="1">
        <v>49.05</v>
      </c>
      <c r="E111" s="1">
        <v>-124.16666667</v>
      </c>
      <c r="F111" s="1" t="s">
        <v>183</v>
      </c>
      <c r="G111" s="1">
        <v>366</v>
      </c>
      <c r="H111" s="1">
        <v>10</v>
      </c>
      <c r="I111" s="1" t="s">
        <v>191</v>
      </c>
      <c r="J111" s="1" t="s">
        <v>56</v>
      </c>
      <c r="K111" s="1">
        <v>7.5</v>
      </c>
      <c r="L111" s="1">
        <v>5</v>
      </c>
      <c r="M111" s="1">
        <f t="shared" si="11"/>
        <v>2.5</v>
      </c>
      <c r="N111" s="2">
        <f>IF(ABS(MIN(L111:L119))&gt;100,100,ABS(MIN(L111:L119)))</f>
        <v>77.5</v>
      </c>
      <c r="O111" s="2">
        <f>K111</f>
        <v>7.5</v>
      </c>
      <c r="P111" s="2">
        <f>O111+N111</f>
        <v>85</v>
      </c>
      <c r="Q111" s="24">
        <v>0.16</v>
      </c>
      <c r="R111" s="35"/>
      <c r="S111" s="12">
        <v>42.02</v>
      </c>
      <c r="T111" s="2">
        <f t="shared" si="10"/>
        <v>1680.8</v>
      </c>
      <c r="U111" s="2">
        <f>SUM(T111:T119)</f>
        <v>10613.12023529412</v>
      </c>
      <c r="V111" s="2">
        <f t="shared" ref="V111:V127" si="15">T111</f>
        <v>1680.8</v>
      </c>
      <c r="W111" s="7">
        <f>SUM(V111:V119)/10^6*10^4</f>
        <v>106.13120235294119</v>
      </c>
      <c r="AA111" s="1"/>
      <c r="AB111" s="7"/>
    </row>
    <row r="112" spans="1:28">
      <c r="A112" s="1" t="s">
        <v>54</v>
      </c>
      <c r="B112" s="1" t="s">
        <v>74</v>
      </c>
      <c r="C112" s="1" t="s">
        <v>190</v>
      </c>
      <c r="D112" s="1">
        <v>49.05</v>
      </c>
      <c r="E112" s="1">
        <v>-124.16666667</v>
      </c>
      <c r="F112" s="1" t="s">
        <v>183</v>
      </c>
      <c r="G112" s="1">
        <v>366</v>
      </c>
      <c r="H112" s="1">
        <v>10</v>
      </c>
      <c r="I112" s="1" t="s">
        <v>191</v>
      </c>
      <c r="J112" s="1" t="s">
        <v>57</v>
      </c>
      <c r="K112" s="1">
        <v>5</v>
      </c>
      <c r="L112" s="1">
        <v>0</v>
      </c>
      <c r="M112" s="1">
        <f t="shared" si="11"/>
        <v>5</v>
      </c>
      <c r="Q112" s="24">
        <v>0.16</v>
      </c>
      <c r="R112" s="35"/>
      <c r="S112" s="12">
        <v>31.9</v>
      </c>
      <c r="T112" s="2">
        <f t="shared" si="10"/>
        <v>2552</v>
      </c>
      <c r="V112" s="2">
        <f t="shared" si="15"/>
        <v>2552</v>
      </c>
      <c r="AA112" s="1"/>
      <c r="AB112" s="7"/>
    </row>
    <row r="113" spans="1:28">
      <c r="A113" s="1" t="s">
        <v>54</v>
      </c>
      <c r="B113" s="1" t="s">
        <v>74</v>
      </c>
      <c r="C113" s="1" t="s">
        <v>190</v>
      </c>
      <c r="D113" s="1">
        <v>49.05</v>
      </c>
      <c r="E113" s="1">
        <v>-124.16666667</v>
      </c>
      <c r="F113" s="1" t="s">
        <v>183</v>
      </c>
      <c r="G113" s="1">
        <v>366</v>
      </c>
      <c r="H113" s="1">
        <v>10</v>
      </c>
      <c r="I113" s="1" t="s">
        <v>191</v>
      </c>
      <c r="J113" s="1" t="s">
        <v>16</v>
      </c>
      <c r="K113" s="1">
        <v>0</v>
      </c>
      <c r="L113" s="1">
        <v>-2.5</v>
      </c>
      <c r="M113" s="1">
        <f t="shared" si="11"/>
        <v>2.5</v>
      </c>
      <c r="Q113" s="24">
        <v>1.24</v>
      </c>
      <c r="R113" s="35">
        <f>AVERAGE(R140)</f>
        <v>22</v>
      </c>
      <c r="S113" s="12">
        <v>1.89</v>
      </c>
      <c r="T113" s="2">
        <f t="shared" si="10"/>
        <v>457.00200000000001</v>
      </c>
      <c r="V113" s="2">
        <f t="shared" si="15"/>
        <v>457.00200000000001</v>
      </c>
      <c r="AA113" s="1"/>
      <c r="AB113" s="7"/>
    </row>
    <row r="114" spans="1:28">
      <c r="A114" s="1" t="s">
        <v>54</v>
      </c>
      <c r="B114" s="1" t="s">
        <v>74</v>
      </c>
      <c r="C114" s="1" t="s">
        <v>190</v>
      </c>
      <c r="D114" s="1">
        <v>49.05</v>
      </c>
      <c r="E114" s="1">
        <v>-124.16666667</v>
      </c>
      <c r="F114" s="1" t="s">
        <v>183</v>
      </c>
      <c r="G114" s="1">
        <v>366</v>
      </c>
      <c r="H114" s="1">
        <v>10</v>
      </c>
      <c r="I114" s="1" t="s">
        <v>191</v>
      </c>
      <c r="J114" s="1" t="s">
        <v>32</v>
      </c>
      <c r="K114" s="1">
        <v>-2.5</v>
      </c>
      <c r="L114" s="1">
        <v>-17.5</v>
      </c>
      <c r="M114" s="1">
        <f t="shared" si="11"/>
        <v>15</v>
      </c>
      <c r="Q114" s="24">
        <v>1.45</v>
      </c>
      <c r="R114" s="35">
        <f>AVERAGE(R141:R147,R132:R135,R122:R127,R103:R108,R94:R98,R84:R89)</f>
        <v>44.470588235294116</v>
      </c>
      <c r="S114" s="12">
        <v>1.31</v>
      </c>
      <c r="T114" s="2">
        <f t="shared" si="10"/>
        <v>1582.1717647058824</v>
      </c>
      <c r="V114" s="2">
        <f t="shared" si="15"/>
        <v>1582.1717647058824</v>
      </c>
      <c r="AA114" s="1"/>
      <c r="AB114" s="7"/>
    </row>
    <row r="115" spans="1:28">
      <c r="A115" s="1" t="s">
        <v>54</v>
      </c>
      <c r="B115" s="1" t="s">
        <v>74</v>
      </c>
      <c r="C115" s="1" t="s">
        <v>190</v>
      </c>
      <c r="D115" s="1">
        <v>49.05</v>
      </c>
      <c r="E115" s="1">
        <v>-124.16666667</v>
      </c>
      <c r="F115" s="1" t="s">
        <v>183</v>
      </c>
      <c r="G115" s="1">
        <v>366</v>
      </c>
      <c r="H115" s="1">
        <v>10</v>
      </c>
      <c r="I115" s="1" t="s">
        <v>191</v>
      </c>
      <c r="J115" s="1" t="s">
        <v>34</v>
      </c>
      <c r="K115" s="1">
        <v>-17.5</v>
      </c>
      <c r="L115" s="1">
        <v>-32.5</v>
      </c>
      <c r="M115" s="1">
        <f t="shared" si="11"/>
        <v>15</v>
      </c>
      <c r="Q115" s="24">
        <v>1.45</v>
      </c>
      <c r="R115" s="35">
        <f>R114</f>
        <v>44.470588235294116</v>
      </c>
      <c r="S115" s="12">
        <v>1.25</v>
      </c>
      <c r="T115" s="2">
        <f t="shared" si="10"/>
        <v>1509.7058823529412</v>
      </c>
      <c r="V115" s="2">
        <f t="shared" si="15"/>
        <v>1509.7058823529412</v>
      </c>
      <c r="AA115" s="1"/>
      <c r="AB115" s="7"/>
    </row>
    <row r="116" spans="1:28">
      <c r="A116" s="1" t="s">
        <v>54</v>
      </c>
      <c r="B116" s="1" t="s">
        <v>74</v>
      </c>
      <c r="C116" s="1" t="s">
        <v>190</v>
      </c>
      <c r="D116" s="1">
        <v>49.05</v>
      </c>
      <c r="E116" s="1">
        <v>-124.16666667</v>
      </c>
      <c r="F116" s="1" t="s">
        <v>183</v>
      </c>
      <c r="G116" s="1">
        <v>366</v>
      </c>
      <c r="H116" s="1">
        <v>10</v>
      </c>
      <c r="I116" s="1" t="s">
        <v>191</v>
      </c>
      <c r="J116" s="1" t="s">
        <v>75</v>
      </c>
      <c r="K116" s="1">
        <v>-32.5</v>
      </c>
      <c r="L116" s="1">
        <v>-47.5</v>
      </c>
      <c r="M116" s="1">
        <f t="shared" si="11"/>
        <v>15</v>
      </c>
      <c r="Q116" s="24">
        <v>1.45</v>
      </c>
      <c r="R116" s="35">
        <f>R114</f>
        <v>44.470588235294116</v>
      </c>
      <c r="S116" s="12">
        <v>0.89</v>
      </c>
      <c r="T116" s="2">
        <f t="shared" si="10"/>
        <v>1074.9105882352942</v>
      </c>
      <c r="V116" s="2">
        <f t="shared" si="15"/>
        <v>1074.9105882352942</v>
      </c>
      <c r="AA116" s="1"/>
      <c r="AB116" s="7"/>
    </row>
    <row r="117" spans="1:28">
      <c r="A117" s="1" t="s">
        <v>54</v>
      </c>
      <c r="B117" s="1" t="s">
        <v>74</v>
      </c>
      <c r="C117" s="1" t="s">
        <v>190</v>
      </c>
      <c r="D117" s="1">
        <v>49.05</v>
      </c>
      <c r="E117" s="1">
        <v>-124.16666667</v>
      </c>
      <c r="F117" s="1" t="s">
        <v>183</v>
      </c>
      <c r="G117" s="1">
        <v>366</v>
      </c>
      <c r="H117" s="1">
        <v>10</v>
      </c>
      <c r="I117" s="1" t="s">
        <v>191</v>
      </c>
      <c r="J117" s="1" t="s">
        <v>24</v>
      </c>
      <c r="K117" s="1">
        <v>-47.5</v>
      </c>
      <c r="L117" s="1">
        <v>-62.5</v>
      </c>
      <c r="M117" s="1">
        <f>K117-L117</f>
        <v>15</v>
      </c>
      <c r="Q117" s="24">
        <v>1.45</v>
      </c>
      <c r="R117" s="117">
        <f>R109</f>
        <v>56</v>
      </c>
      <c r="S117" s="12">
        <v>1.04</v>
      </c>
      <c r="T117" s="2">
        <f t="shared" si="10"/>
        <v>995.28</v>
      </c>
      <c r="V117" s="2">
        <f t="shared" si="15"/>
        <v>995.28</v>
      </c>
      <c r="AA117" s="1"/>
      <c r="AB117" s="7"/>
    </row>
    <row r="118" spans="1:28">
      <c r="A118" s="1" t="s">
        <v>54</v>
      </c>
      <c r="B118" s="1" t="s">
        <v>74</v>
      </c>
      <c r="C118" s="1" t="s">
        <v>190</v>
      </c>
      <c r="D118" s="1">
        <v>49.05</v>
      </c>
      <c r="E118" s="1">
        <v>-124.16666667</v>
      </c>
      <c r="F118" s="1" t="s">
        <v>183</v>
      </c>
      <c r="G118" s="1">
        <v>366</v>
      </c>
      <c r="H118" s="1">
        <v>10</v>
      </c>
      <c r="I118" s="1" t="s">
        <v>191</v>
      </c>
      <c r="J118" s="1" t="s">
        <v>64</v>
      </c>
      <c r="K118" s="1">
        <v>-62.5</v>
      </c>
      <c r="L118" s="1">
        <v>-77.5</v>
      </c>
      <c r="M118" s="1">
        <f>K118-L118</f>
        <v>15</v>
      </c>
      <c r="Q118" s="24">
        <v>1.45</v>
      </c>
      <c r="R118" s="35"/>
      <c r="S118" s="12">
        <v>0.35</v>
      </c>
      <c r="T118" s="2">
        <f t="shared" si="10"/>
        <v>761.25</v>
      </c>
      <c r="V118" s="2">
        <f t="shared" si="15"/>
        <v>761.25</v>
      </c>
      <c r="AA118" s="1"/>
      <c r="AB118" s="7"/>
    </row>
    <row r="119" spans="1:28" s="9" customFormat="1">
      <c r="A119" s="10" t="s">
        <v>54</v>
      </c>
      <c r="B119" s="10" t="s">
        <v>74</v>
      </c>
      <c r="C119" s="10" t="s">
        <v>190</v>
      </c>
      <c r="D119" s="10">
        <v>49.05</v>
      </c>
      <c r="E119" s="10">
        <v>-124.16666667</v>
      </c>
      <c r="F119" s="10" t="s">
        <v>183</v>
      </c>
      <c r="G119" s="10">
        <v>366</v>
      </c>
      <c r="H119" s="10">
        <v>10</v>
      </c>
      <c r="I119" s="10" t="s">
        <v>191</v>
      </c>
      <c r="J119" s="10" t="s">
        <v>21</v>
      </c>
      <c r="K119" s="10">
        <v>-77.5</v>
      </c>
      <c r="L119" s="10">
        <v>-77.5</v>
      </c>
      <c r="M119" s="10">
        <f>K119-L119</f>
        <v>0</v>
      </c>
      <c r="N119" s="10"/>
      <c r="O119" s="10"/>
      <c r="P119" s="10"/>
      <c r="Q119" s="31" t="s">
        <v>35</v>
      </c>
      <c r="R119" s="36"/>
      <c r="S119" s="16">
        <v>0.12</v>
      </c>
      <c r="T119" s="16" t="s">
        <v>35</v>
      </c>
      <c r="U119" s="10"/>
      <c r="V119" s="11" t="str">
        <f t="shared" si="15"/>
        <v>NA</v>
      </c>
      <c r="W119" s="10"/>
    </row>
    <row r="120" spans="1:28">
      <c r="A120" s="1" t="s">
        <v>54</v>
      </c>
      <c r="B120" s="1" t="s">
        <v>82</v>
      </c>
      <c r="C120" s="1" t="s">
        <v>188</v>
      </c>
      <c r="D120" s="1">
        <v>48.6</v>
      </c>
      <c r="E120" s="1">
        <v>-124.36666667</v>
      </c>
      <c r="F120" s="1" t="s">
        <v>183</v>
      </c>
      <c r="G120" s="1">
        <v>533</v>
      </c>
      <c r="H120" s="1">
        <v>40</v>
      </c>
      <c r="I120" s="1" t="s">
        <v>192</v>
      </c>
      <c r="J120" s="1" t="s">
        <v>56</v>
      </c>
      <c r="K120" s="1">
        <v>22.5</v>
      </c>
      <c r="L120" s="1">
        <v>7.5</v>
      </c>
      <c r="M120" s="1">
        <f>K120-L120</f>
        <v>15</v>
      </c>
      <c r="N120" s="2">
        <f>IF(ABS(MIN(L120:L129))&gt;100,100,ABS(MIN(L120:L129)))</f>
        <v>100</v>
      </c>
      <c r="O120" s="2">
        <f>K120</f>
        <v>22.5</v>
      </c>
      <c r="P120" s="2">
        <f>O120+N120</f>
        <v>122.5</v>
      </c>
      <c r="Q120" s="24">
        <v>0.11</v>
      </c>
      <c r="R120" s="35"/>
      <c r="S120" s="12">
        <v>25.07</v>
      </c>
      <c r="T120" s="2">
        <f t="shared" si="10"/>
        <v>4136.5499999999993</v>
      </c>
      <c r="U120" s="2">
        <f>SUM(T120:T129)</f>
        <v>55027.888500000001</v>
      </c>
      <c r="V120" s="2">
        <f t="shared" si="15"/>
        <v>4136.5499999999993</v>
      </c>
      <c r="W120" s="7">
        <f>SUM(V120:V129)/10^6*10^4</f>
        <v>544.29701999999997</v>
      </c>
    </row>
    <row r="121" spans="1:28">
      <c r="A121" s="1" t="s">
        <v>54</v>
      </c>
      <c r="B121" s="1" t="s">
        <v>82</v>
      </c>
      <c r="C121" s="1" t="s">
        <v>188</v>
      </c>
      <c r="D121" s="1">
        <v>48.6</v>
      </c>
      <c r="E121" s="1">
        <v>-124.36666667</v>
      </c>
      <c r="F121" s="1" t="s">
        <v>183</v>
      </c>
      <c r="G121" s="1">
        <v>533</v>
      </c>
      <c r="H121" s="1">
        <v>40</v>
      </c>
      <c r="I121" s="1" t="s">
        <v>192</v>
      </c>
      <c r="J121" s="1" t="s">
        <v>57</v>
      </c>
      <c r="K121" s="1">
        <v>7.5</v>
      </c>
      <c r="L121" s="1">
        <v>0</v>
      </c>
      <c r="M121" s="1">
        <f>K121-L121</f>
        <v>7.5</v>
      </c>
      <c r="Q121" s="24">
        <v>0.11</v>
      </c>
      <c r="R121" s="35"/>
      <c r="S121" s="12">
        <v>50.34</v>
      </c>
      <c r="T121" s="2">
        <f t="shared" si="10"/>
        <v>4153.05</v>
      </c>
      <c r="V121" s="2">
        <f t="shared" si="15"/>
        <v>4153.05</v>
      </c>
    </row>
    <row r="122" spans="1:28">
      <c r="A122" s="1" t="s">
        <v>54</v>
      </c>
      <c r="B122" s="1" t="s">
        <v>82</v>
      </c>
      <c r="C122" s="1" t="s">
        <v>188</v>
      </c>
      <c r="D122" s="1">
        <v>48.6</v>
      </c>
      <c r="E122" s="1">
        <v>-124.36666667</v>
      </c>
      <c r="F122" s="1" t="s">
        <v>183</v>
      </c>
      <c r="G122" s="1">
        <v>533</v>
      </c>
      <c r="H122" s="1">
        <v>40</v>
      </c>
      <c r="I122" s="1" t="s">
        <v>192</v>
      </c>
      <c r="J122" s="1" t="s">
        <v>76</v>
      </c>
      <c r="K122" s="1">
        <v>0</v>
      </c>
      <c r="L122" s="1">
        <v>-15</v>
      </c>
      <c r="M122" s="1">
        <f t="shared" ref="M122:M148" si="16">K122-L122</f>
        <v>15</v>
      </c>
      <c r="Q122" s="24">
        <v>0.86</v>
      </c>
      <c r="R122" s="35">
        <f>20+29</f>
        <v>49</v>
      </c>
      <c r="S122" s="12">
        <v>10.98</v>
      </c>
      <c r="T122" s="2">
        <f t="shared" si="10"/>
        <v>7223.7420000000011</v>
      </c>
      <c r="V122" s="2">
        <f t="shared" si="15"/>
        <v>7223.7420000000011</v>
      </c>
    </row>
    <row r="123" spans="1:28">
      <c r="A123" s="1" t="s">
        <v>54</v>
      </c>
      <c r="B123" s="1" t="s">
        <v>82</v>
      </c>
      <c r="C123" s="1" t="s">
        <v>188</v>
      </c>
      <c r="D123" s="1">
        <v>48.6</v>
      </c>
      <c r="E123" s="1">
        <v>-124.36666667</v>
      </c>
      <c r="F123" s="1" t="s">
        <v>183</v>
      </c>
      <c r="G123" s="1">
        <v>533</v>
      </c>
      <c r="H123" s="1">
        <v>40</v>
      </c>
      <c r="I123" s="1" t="s">
        <v>192</v>
      </c>
      <c r="J123" s="1" t="s">
        <v>77</v>
      </c>
      <c r="K123" s="1">
        <v>-15</v>
      </c>
      <c r="L123" s="1">
        <v>-30</v>
      </c>
      <c r="M123" s="1">
        <f t="shared" si="16"/>
        <v>15</v>
      </c>
      <c r="Q123" s="24">
        <v>0.86</v>
      </c>
      <c r="R123" s="35">
        <f>26+7</f>
        <v>33</v>
      </c>
      <c r="S123" s="12">
        <v>8.56</v>
      </c>
      <c r="T123" s="2">
        <f t="shared" si="10"/>
        <v>7398.4080000000004</v>
      </c>
      <c r="V123" s="2">
        <f t="shared" si="15"/>
        <v>7398.4080000000004</v>
      </c>
    </row>
    <row r="124" spans="1:28">
      <c r="A124" s="1" t="s">
        <v>54</v>
      </c>
      <c r="B124" s="1" t="s">
        <v>82</v>
      </c>
      <c r="C124" s="1" t="s">
        <v>188</v>
      </c>
      <c r="D124" s="1">
        <v>48.6</v>
      </c>
      <c r="E124" s="1">
        <v>-124.36666667</v>
      </c>
      <c r="F124" s="1" t="s">
        <v>183</v>
      </c>
      <c r="G124" s="1">
        <v>533</v>
      </c>
      <c r="H124" s="1">
        <v>40</v>
      </c>
      <c r="I124" s="1" t="s">
        <v>192</v>
      </c>
      <c r="J124" s="1" t="s">
        <v>78</v>
      </c>
      <c r="K124" s="1">
        <v>-30</v>
      </c>
      <c r="L124" s="1">
        <v>-45</v>
      </c>
      <c r="M124" s="1">
        <f t="shared" si="16"/>
        <v>15</v>
      </c>
      <c r="Q124" s="24">
        <v>0.86</v>
      </c>
      <c r="R124" s="35">
        <f>18+11</f>
        <v>29</v>
      </c>
      <c r="S124" s="12">
        <v>7.93</v>
      </c>
      <c r="T124" s="2">
        <f t="shared" si="10"/>
        <v>7263.0869999999986</v>
      </c>
      <c r="V124" s="2">
        <f t="shared" si="15"/>
        <v>7263.0869999999986</v>
      </c>
    </row>
    <row r="125" spans="1:28">
      <c r="A125" s="1" t="s">
        <v>54</v>
      </c>
      <c r="B125" s="1" t="s">
        <v>82</v>
      </c>
      <c r="C125" s="1" t="s">
        <v>188</v>
      </c>
      <c r="D125" s="1">
        <v>48.6</v>
      </c>
      <c r="E125" s="1">
        <v>-124.36666667</v>
      </c>
      <c r="F125" s="1" t="s">
        <v>183</v>
      </c>
      <c r="G125" s="1">
        <v>533</v>
      </c>
      <c r="H125" s="1">
        <v>40</v>
      </c>
      <c r="I125" s="1" t="s">
        <v>192</v>
      </c>
      <c r="J125" s="1" t="s">
        <v>79</v>
      </c>
      <c r="K125" s="1">
        <v>-45</v>
      </c>
      <c r="L125" s="1">
        <v>-60</v>
      </c>
      <c r="M125" s="1">
        <f t="shared" si="16"/>
        <v>15</v>
      </c>
      <c r="Q125" s="24">
        <v>0.86</v>
      </c>
      <c r="R125" s="35">
        <f>20+13</f>
        <v>33</v>
      </c>
      <c r="S125" s="12">
        <v>11.01</v>
      </c>
      <c r="T125" s="2">
        <f t="shared" si="10"/>
        <v>9515.9430000000011</v>
      </c>
      <c r="V125" s="2">
        <f t="shared" si="15"/>
        <v>9515.9430000000011</v>
      </c>
    </row>
    <row r="126" spans="1:28">
      <c r="A126" s="1" t="s">
        <v>54</v>
      </c>
      <c r="B126" s="1" t="s">
        <v>82</v>
      </c>
      <c r="C126" s="1" t="s">
        <v>188</v>
      </c>
      <c r="D126" s="1">
        <v>48.6</v>
      </c>
      <c r="E126" s="1">
        <v>-124.36666667</v>
      </c>
      <c r="F126" s="1" t="s">
        <v>183</v>
      </c>
      <c r="G126" s="1">
        <v>533</v>
      </c>
      <c r="H126" s="1">
        <v>40</v>
      </c>
      <c r="I126" s="1" t="s">
        <v>192</v>
      </c>
      <c r="J126" s="1" t="s">
        <v>80</v>
      </c>
      <c r="K126" s="1">
        <v>-60</v>
      </c>
      <c r="L126" s="1">
        <v>-75</v>
      </c>
      <c r="M126" s="1">
        <f t="shared" si="16"/>
        <v>15</v>
      </c>
      <c r="Q126" s="24">
        <v>0.86</v>
      </c>
      <c r="R126" s="35">
        <f>21+27</f>
        <v>48</v>
      </c>
      <c r="S126" s="12">
        <v>9.58</v>
      </c>
      <c r="T126" s="2">
        <f t="shared" si="10"/>
        <v>6426.2639999999992</v>
      </c>
      <c r="V126" s="2">
        <f t="shared" si="15"/>
        <v>6426.2639999999992</v>
      </c>
    </row>
    <row r="127" spans="1:28">
      <c r="A127" s="1" t="s">
        <v>54</v>
      </c>
      <c r="B127" s="1" t="s">
        <v>82</v>
      </c>
      <c r="C127" s="1" t="s">
        <v>188</v>
      </c>
      <c r="D127" s="1">
        <v>48.6</v>
      </c>
      <c r="E127" s="1">
        <v>-124.36666667</v>
      </c>
      <c r="F127" s="1" t="s">
        <v>183</v>
      </c>
      <c r="G127" s="1">
        <v>533</v>
      </c>
      <c r="H127" s="1">
        <v>40</v>
      </c>
      <c r="I127" s="1" t="s">
        <v>192</v>
      </c>
      <c r="J127" s="1" t="s">
        <v>81</v>
      </c>
      <c r="K127" s="1">
        <v>-75</v>
      </c>
      <c r="L127" s="1">
        <v>-90</v>
      </c>
      <c r="M127" s="1">
        <f t="shared" si="16"/>
        <v>15</v>
      </c>
      <c r="Q127" s="24">
        <v>0.86</v>
      </c>
      <c r="R127" s="35">
        <f>24+17</f>
        <v>41</v>
      </c>
      <c r="S127" s="12">
        <v>9.35</v>
      </c>
      <c r="T127" s="2">
        <f t="shared" si="10"/>
        <v>7116.2849999999999</v>
      </c>
      <c r="V127" s="2">
        <f t="shared" si="15"/>
        <v>7116.2849999999999</v>
      </c>
    </row>
    <row r="128" spans="1:28">
      <c r="A128" s="1" t="s">
        <v>54</v>
      </c>
      <c r="B128" s="1" t="s">
        <v>82</v>
      </c>
      <c r="C128" s="1" t="s">
        <v>188</v>
      </c>
      <c r="D128" s="1">
        <v>48.6</v>
      </c>
      <c r="E128" s="1">
        <v>-124.36666667</v>
      </c>
      <c r="F128" s="1" t="s">
        <v>183</v>
      </c>
      <c r="G128" s="1">
        <v>533</v>
      </c>
      <c r="H128" s="1">
        <v>40</v>
      </c>
      <c r="I128" s="1" t="s">
        <v>192</v>
      </c>
      <c r="J128" s="1" t="s">
        <v>64</v>
      </c>
      <c r="K128" s="1">
        <v>-90</v>
      </c>
      <c r="L128" s="1">
        <v>-105</v>
      </c>
      <c r="M128" s="1">
        <f t="shared" si="16"/>
        <v>15</v>
      </c>
      <c r="Q128" s="24">
        <v>1.71</v>
      </c>
      <c r="R128" s="117">
        <f>AVERAGE(R109,R99,R90)</f>
        <v>53.666666666666664</v>
      </c>
      <c r="S128" s="12">
        <v>1.51</v>
      </c>
      <c r="T128" s="2">
        <f t="shared" si="10"/>
        <v>1794.5595000000003</v>
      </c>
      <c r="V128" s="2">
        <f>IF(K128&gt;-100,T128-T128*(ABS(L128)-100)/(ABS(L128)-ABS(K128)),0)</f>
        <v>1196.3730000000003</v>
      </c>
    </row>
    <row r="129" spans="1:23" s="9" customFormat="1">
      <c r="A129" s="10" t="s">
        <v>54</v>
      </c>
      <c r="B129" s="10" t="s">
        <v>82</v>
      </c>
      <c r="C129" s="10" t="s">
        <v>188</v>
      </c>
      <c r="D129" s="10">
        <v>48.6</v>
      </c>
      <c r="E129" s="10">
        <v>-124.36666667</v>
      </c>
      <c r="F129" s="10" t="s">
        <v>183</v>
      </c>
      <c r="G129" s="10">
        <v>533</v>
      </c>
      <c r="H129" s="10">
        <v>40</v>
      </c>
      <c r="I129" s="10" t="s">
        <v>192</v>
      </c>
      <c r="J129" s="10" t="s">
        <v>21</v>
      </c>
      <c r="K129" s="10">
        <v>105</v>
      </c>
      <c r="L129" s="10">
        <v>105</v>
      </c>
      <c r="M129" s="10">
        <f t="shared" si="16"/>
        <v>0</v>
      </c>
      <c r="N129" s="10"/>
      <c r="O129" s="10"/>
      <c r="P129" s="10"/>
      <c r="Q129" s="31" t="s">
        <v>35</v>
      </c>
      <c r="R129" s="36"/>
      <c r="S129" s="16">
        <v>1.43</v>
      </c>
      <c r="T129" s="16" t="s">
        <v>35</v>
      </c>
      <c r="U129" s="10"/>
      <c r="V129" s="11" t="s">
        <v>35</v>
      </c>
      <c r="W129" s="10"/>
    </row>
    <row r="130" spans="1:23">
      <c r="A130" s="1" t="s">
        <v>54</v>
      </c>
      <c r="B130" s="1" t="s">
        <v>83</v>
      </c>
      <c r="C130" s="1" t="s">
        <v>188</v>
      </c>
      <c r="D130" s="1">
        <v>50.616666670000001</v>
      </c>
      <c r="E130" s="1">
        <v>-128.05000000000001</v>
      </c>
      <c r="F130" s="1" t="s">
        <v>183</v>
      </c>
      <c r="G130" s="1">
        <v>274</v>
      </c>
      <c r="H130" s="1">
        <v>20</v>
      </c>
      <c r="I130" s="1" t="s">
        <v>192</v>
      </c>
      <c r="J130" s="1" t="s">
        <v>56</v>
      </c>
      <c r="K130" s="1">
        <v>12.5</v>
      </c>
      <c r="L130" s="1">
        <v>10</v>
      </c>
      <c r="M130" s="1">
        <f t="shared" si="16"/>
        <v>2.5</v>
      </c>
      <c r="N130" s="2">
        <f>IF(ABS(MIN(L130:L137))&gt;100,100,ABS(MIN(L130:L137)))</f>
        <v>70</v>
      </c>
      <c r="O130" s="2">
        <f>K130</f>
        <v>12.5</v>
      </c>
      <c r="P130" s="2">
        <f>O130+N130</f>
        <v>82.5</v>
      </c>
      <c r="Q130" s="24">
        <v>0.11</v>
      </c>
      <c r="R130" s="35"/>
      <c r="S130" s="12">
        <v>33.409999999999997</v>
      </c>
      <c r="T130" s="2">
        <f t="shared" si="10"/>
        <v>918.77499999999975</v>
      </c>
      <c r="U130" s="2">
        <f>SUM(T130:T137)</f>
        <v>20860.791000000001</v>
      </c>
      <c r="V130" s="2">
        <f t="shared" ref="V130:V146" si="17">T130</f>
        <v>918.77499999999975</v>
      </c>
      <c r="W130" s="7">
        <f>SUM(V130:V137)/10^6*10^4</f>
        <v>208.60791</v>
      </c>
    </row>
    <row r="131" spans="1:23">
      <c r="A131" s="1" t="s">
        <v>54</v>
      </c>
      <c r="B131" s="1" t="s">
        <v>83</v>
      </c>
      <c r="C131" s="1" t="s">
        <v>188</v>
      </c>
      <c r="D131" s="1">
        <v>50.616666670000001</v>
      </c>
      <c r="E131" s="1">
        <v>-128.05000000000001</v>
      </c>
      <c r="F131" s="1" t="s">
        <v>183</v>
      </c>
      <c r="G131" s="1">
        <v>274</v>
      </c>
      <c r="H131" s="1">
        <v>20</v>
      </c>
      <c r="I131" s="1" t="s">
        <v>192</v>
      </c>
      <c r="J131" s="1" t="s">
        <v>57</v>
      </c>
      <c r="K131" s="1">
        <v>10</v>
      </c>
      <c r="L131" s="1">
        <v>0</v>
      </c>
      <c r="M131" s="1">
        <f t="shared" si="16"/>
        <v>10</v>
      </c>
      <c r="Q131" s="24">
        <v>0.11</v>
      </c>
      <c r="R131" s="35"/>
      <c r="S131" s="12">
        <v>44.35</v>
      </c>
      <c r="T131" s="2">
        <f t="shared" si="10"/>
        <v>4878.5</v>
      </c>
      <c r="V131" s="2">
        <f t="shared" si="17"/>
        <v>4878.5</v>
      </c>
    </row>
    <row r="132" spans="1:23">
      <c r="A132" s="1" t="s">
        <v>54</v>
      </c>
      <c r="B132" s="1" t="s">
        <v>83</v>
      </c>
      <c r="C132" s="1" t="s">
        <v>188</v>
      </c>
      <c r="D132" s="1">
        <v>50.616666670000001</v>
      </c>
      <c r="E132" s="1">
        <v>-128.05000000000001</v>
      </c>
      <c r="F132" s="1" t="s">
        <v>183</v>
      </c>
      <c r="G132" s="1">
        <v>274</v>
      </c>
      <c r="H132" s="1">
        <v>20</v>
      </c>
      <c r="I132" s="1" t="s">
        <v>192</v>
      </c>
      <c r="J132" s="1" t="s">
        <v>17</v>
      </c>
      <c r="K132" s="1">
        <v>0</v>
      </c>
      <c r="L132" s="1">
        <v>-15</v>
      </c>
      <c r="M132" s="1">
        <f t="shared" si="16"/>
        <v>15</v>
      </c>
      <c r="Q132" s="24">
        <v>0.86</v>
      </c>
      <c r="R132" s="35">
        <f>26+9</f>
        <v>35</v>
      </c>
      <c r="S132" s="12">
        <v>6.13</v>
      </c>
      <c r="T132" s="2">
        <f t="shared" si="10"/>
        <v>5140.0050000000001</v>
      </c>
      <c r="V132" s="2">
        <f t="shared" si="17"/>
        <v>5140.0050000000001</v>
      </c>
    </row>
    <row r="133" spans="1:23">
      <c r="A133" s="1" t="s">
        <v>54</v>
      </c>
      <c r="B133" s="1" t="s">
        <v>83</v>
      </c>
      <c r="C133" s="1" t="s">
        <v>188</v>
      </c>
      <c r="D133" s="1">
        <v>50.616666670000001</v>
      </c>
      <c r="E133" s="1">
        <v>-128.05000000000001</v>
      </c>
      <c r="F133" s="1" t="s">
        <v>183</v>
      </c>
      <c r="G133" s="1">
        <v>274</v>
      </c>
      <c r="H133" s="1">
        <v>20</v>
      </c>
      <c r="I133" s="1" t="s">
        <v>192</v>
      </c>
      <c r="J133" s="1" t="s">
        <v>17</v>
      </c>
      <c r="K133" s="1">
        <v>-15</v>
      </c>
      <c r="L133" s="1">
        <v>-30</v>
      </c>
      <c r="M133" s="1">
        <f t="shared" si="16"/>
        <v>15</v>
      </c>
      <c r="Q133" s="24">
        <v>0.86</v>
      </c>
      <c r="R133" s="35">
        <f>30+9</f>
        <v>39</v>
      </c>
      <c r="S133" s="12">
        <v>5.38</v>
      </c>
      <c r="T133" s="2">
        <f t="shared" si="10"/>
        <v>4233.5219999999999</v>
      </c>
      <c r="V133" s="2">
        <f t="shared" si="17"/>
        <v>4233.5219999999999</v>
      </c>
    </row>
    <row r="134" spans="1:23">
      <c r="A134" s="1" t="s">
        <v>54</v>
      </c>
      <c r="B134" s="1" t="s">
        <v>83</v>
      </c>
      <c r="C134" s="1" t="s">
        <v>188</v>
      </c>
      <c r="D134" s="1">
        <v>50.616666670000001</v>
      </c>
      <c r="E134" s="1">
        <v>-128.05000000000001</v>
      </c>
      <c r="F134" s="1" t="s">
        <v>183</v>
      </c>
      <c r="G134" s="1">
        <v>274</v>
      </c>
      <c r="H134" s="1">
        <v>20</v>
      </c>
      <c r="I134" s="1" t="s">
        <v>192</v>
      </c>
      <c r="J134" s="1" t="s">
        <v>85</v>
      </c>
      <c r="K134" s="1">
        <v>-30</v>
      </c>
      <c r="L134" s="1">
        <v>-45</v>
      </c>
      <c r="M134" s="1">
        <f t="shared" si="16"/>
        <v>15</v>
      </c>
      <c r="Q134" s="24">
        <v>0.86</v>
      </c>
      <c r="R134" s="35">
        <f>31+10</f>
        <v>41</v>
      </c>
      <c r="S134" s="12">
        <v>3.67</v>
      </c>
      <c r="T134" s="2">
        <f t="shared" si="10"/>
        <v>2793.2370000000001</v>
      </c>
      <c r="V134" s="2">
        <f t="shared" si="17"/>
        <v>2793.2370000000001</v>
      </c>
    </row>
    <row r="135" spans="1:23">
      <c r="A135" s="1" t="s">
        <v>54</v>
      </c>
      <c r="B135" s="1" t="s">
        <v>83</v>
      </c>
      <c r="C135" s="1" t="s">
        <v>188</v>
      </c>
      <c r="D135" s="1">
        <v>50.616666670000001</v>
      </c>
      <c r="E135" s="1">
        <v>-128.05000000000001</v>
      </c>
      <c r="F135" s="1" t="s">
        <v>183</v>
      </c>
      <c r="G135" s="1">
        <v>274</v>
      </c>
      <c r="H135" s="1">
        <v>20</v>
      </c>
      <c r="I135" s="1" t="s">
        <v>192</v>
      </c>
      <c r="J135" s="1" t="s">
        <v>84</v>
      </c>
      <c r="K135" s="1">
        <v>-45</v>
      </c>
      <c r="L135" s="1">
        <v>-55</v>
      </c>
      <c r="M135" s="1">
        <f t="shared" si="16"/>
        <v>10</v>
      </c>
      <c r="Q135" s="24">
        <v>0.86</v>
      </c>
      <c r="R135" s="35">
        <f>34+11</f>
        <v>45</v>
      </c>
      <c r="S135" s="12">
        <v>3.3</v>
      </c>
      <c r="T135" s="2">
        <f t="shared" si="10"/>
        <v>1560.9000000000003</v>
      </c>
      <c r="V135" s="2">
        <f t="shared" si="17"/>
        <v>1560.9000000000003</v>
      </c>
    </row>
    <row r="136" spans="1:23">
      <c r="A136" s="1" t="s">
        <v>54</v>
      </c>
      <c r="B136" s="1" t="s">
        <v>83</v>
      </c>
      <c r="C136" s="1" t="s">
        <v>188</v>
      </c>
      <c r="D136" s="1">
        <v>50.616666670000001</v>
      </c>
      <c r="E136" s="1">
        <v>-128.05000000000001</v>
      </c>
      <c r="F136" s="1" t="s">
        <v>183</v>
      </c>
      <c r="G136" s="1">
        <v>274</v>
      </c>
      <c r="H136" s="1">
        <v>20</v>
      </c>
      <c r="I136" s="1" t="s">
        <v>192</v>
      </c>
      <c r="J136" s="1" t="s">
        <v>64</v>
      </c>
      <c r="K136" s="1">
        <v>-55</v>
      </c>
      <c r="L136" s="1">
        <v>-70</v>
      </c>
      <c r="M136" s="1">
        <f t="shared" si="16"/>
        <v>15</v>
      </c>
      <c r="Q136" s="24">
        <v>1.71</v>
      </c>
      <c r="R136" s="35">
        <f>31+13</f>
        <v>44</v>
      </c>
      <c r="S136" s="12">
        <v>0.93</v>
      </c>
      <c r="T136" s="2">
        <f t="shared" si="10"/>
        <v>1335.8520000000003</v>
      </c>
      <c r="V136" s="2">
        <f t="shared" si="17"/>
        <v>1335.8520000000003</v>
      </c>
    </row>
    <row r="137" spans="1:23" s="9" customFormat="1">
      <c r="A137" s="10" t="s">
        <v>54</v>
      </c>
      <c r="B137" s="10" t="s">
        <v>83</v>
      </c>
      <c r="C137" s="10" t="s">
        <v>188</v>
      </c>
      <c r="D137" s="10">
        <v>50.616666670000001</v>
      </c>
      <c r="E137" s="10">
        <v>-128.05000000000001</v>
      </c>
      <c r="F137" s="10" t="s">
        <v>183</v>
      </c>
      <c r="G137" s="10">
        <v>274</v>
      </c>
      <c r="H137" s="10">
        <v>20</v>
      </c>
      <c r="I137" s="10" t="s">
        <v>192</v>
      </c>
      <c r="J137" s="10" t="s">
        <v>21</v>
      </c>
      <c r="K137" s="10">
        <v>-70</v>
      </c>
      <c r="L137" s="10">
        <v>-70</v>
      </c>
      <c r="M137" s="10">
        <f t="shared" si="16"/>
        <v>0</v>
      </c>
      <c r="N137" s="10"/>
      <c r="O137" s="10"/>
      <c r="P137" s="10"/>
      <c r="Q137" s="31" t="s">
        <v>35</v>
      </c>
      <c r="R137" s="36"/>
      <c r="S137" s="16">
        <v>0.39</v>
      </c>
      <c r="T137" s="16" t="s">
        <v>35</v>
      </c>
      <c r="U137" s="10"/>
      <c r="V137" s="11" t="str">
        <f t="shared" si="17"/>
        <v>NA</v>
      </c>
      <c r="W137" s="10"/>
    </row>
    <row r="138" spans="1:23">
      <c r="A138" s="1" t="s">
        <v>54</v>
      </c>
      <c r="B138" s="1" t="s">
        <v>86</v>
      </c>
      <c r="C138" s="1" t="s">
        <v>193</v>
      </c>
      <c r="D138" s="1">
        <v>48.566666669999996</v>
      </c>
      <c r="E138" s="1">
        <v>-124.33333333</v>
      </c>
      <c r="F138" s="1" t="s">
        <v>183</v>
      </c>
      <c r="G138" s="1">
        <v>229</v>
      </c>
      <c r="H138" s="1">
        <v>25</v>
      </c>
      <c r="I138" s="1" t="s">
        <v>184</v>
      </c>
      <c r="J138" s="1" t="s">
        <v>56</v>
      </c>
      <c r="K138" s="1">
        <v>10</v>
      </c>
      <c r="L138" s="1">
        <v>7.5</v>
      </c>
      <c r="M138" s="1">
        <f t="shared" si="16"/>
        <v>2.5</v>
      </c>
      <c r="N138" s="2">
        <f>IF(ABS(MIN(L138:L148))&gt;100,100,ABS(MIN(L138:L148)))</f>
        <v>100</v>
      </c>
      <c r="O138" s="2">
        <f>K138</f>
        <v>10</v>
      </c>
      <c r="P138" s="2">
        <f>O138+N138</f>
        <v>110</v>
      </c>
      <c r="Q138" s="24">
        <v>0.14000000000000001</v>
      </c>
      <c r="R138" s="35"/>
      <c r="S138" s="12">
        <v>46.61</v>
      </c>
      <c r="T138" s="2">
        <f t="shared" si="10"/>
        <v>1631.3500000000001</v>
      </c>
      <c r="U138" s="2">
        <f>SUM(T138:T148)</f>
        <v>30635.554000000004</v>
      </c>
      <c r="V138" s="2">
        <f t="shared" si="17"/>
        <v>1631.3500000000001</v>
      </c>
      <c r="W138" s="7">
        <f>SUM(V138:V148)/10^6*10^4</f>
        <v>268.01010000000008</v>
      </c>
    </row>
    <row r="139" spans="1:23">
      <c r="A139" s="1" t="s">
        <v>54</v>
      </c>
      <c r="B139" s="1" t="s">
        <v>86</v>
      </c>
      <c r="C139" s="1" t="s">
        <v>193</v>
      </c>
      <c r="D139" s="1">
        <v>48.566666669999996</v>
      </c>
      <c r="E139" s="1">
        <v>-124.33333333</v>
      </c>
      <c r="F139" s="1" t="s">
        <v>183</v>
      </c>
      <c r="G139" s="1">
        <v>229</v>
      </c>
      <c r="H139" s="1">
        <v>25</v>
      </c>
      <c r="I139" s="1" t="s">
        <v>184</v>
      </c>
      <c r="J139" s="1" t="s">
        <v>57</v>
      </c>
      <c r="K139" s="1">
        <v>7.5</v>
      </c>
      <c r="L139" s="1">
        <v>0</v>
      </c>
      <c r="M139" s="1">
        <f t="shared" si="16"/>
        <v>7.5</v>
      </c>
      <c r="Q139" s="24">
        <v>0.14000000000000001</v>
      </c>
      <c r="R139" s="35"/>
      <c r="S139" s="12">
        <v>43.16</v>
      </c>
      <c r="T139" s="2">
        <f t="shared" ref="T139:T147" si="18">S139/100*Q139*(100*100*M139)*((100-R139)/100)</f>
        <v>4531.8</v>
      </c>
      <c r="V139" s="2">
        <f t="shared" si="17"/>
        <v>4531.8</v>
      </c>
    </row>
    <row r="140" spans="1:23">
      <c r="A140" s="1" t="s">
        <v>54</v>
      </c>
      <c r="B140" s="1" t="s">
        <v>86</v>
      </c>
      <c r="C140" s="1" t="s">
        <v>193</v>
      </c>
      <c r="D140" s="1">
        <v>48.566666669999996</v>
      </c>
      <c r="E140" s="1">
        <v>-124.33333333</v>
      </c>
      <c r="F140" s="1" t="s">
        <v>183</v>
      </c>
      <c r="G140" s="1">
        <v>229</v>
      </c>
      <c r="H140" s="1">
        <v>25</v>
      </c>
      <c r="I140" s="1" t="s">
        <v>184</v>
      </c>
      <c r="J140" s="1" t="s">
        <v>16</v>
      </c>
      <c r="K140" s="1">
        <v>0</v>
      </c>
      <c r="L140" s="1">
        <v>-5</v>
      </c>
      <c r="M140" s="1">
        <f t="shared" si="16"/>
        <v>5</v>
      </c>
      <c r="Q140" s="24">
        <v>1.31</v>
      </c>
      <c r="R140" s="35">
        <f>18+4</f>
        <v>22</v>
      </c>
      <c r="S140" s="12">
        <v>1.1599999999999999</v>
      </c>
      <c r="T140" s="2">
        <f t="shared" si="18"/>
        <v>592.64400000000001</v>
      </c>
      <c r="V140" s="2">
        <f t="shared" si="17"/>
        <v>592.64400000000001</v>
      </c>
    </row>
    <row r="141" spans="1:23">
      <c r="A141" s="1" t="s">
        <v>54</v>
      </c>
      <c r="B141" s="1" t="s">
        <v>86</v>
      </c>
      <c r="C141" s="1" t="s">
        <v>193</v>
      </c>
      <c r="D141" s="1">
        <v>48.566666669999996</v>
      </c>
      <c r="E141" s="1">
        <v>-124.33333333</v>
      </c>
      <c r="F141" s="1" t="s">
        <v>183</v>
      </c>
      <c r="G141" s="1">
        <v>229</v>
      </c>
      <c r="H141" s="1">
        <v>25</v>
      </c>
      <c r="I141" s="1" t="s">
        <v>184</v>
      </c>
      <c r="J141" s="1" t="s">
        <v>58</v>
      </c>
      <c r="K141" s="1">
        <v>-5</v>
      </c>
      <c r="L141" s="1">
        <v>-20</v>
      </c>
      <c r="M141" s="1">
        <f t="shared" si="16"/>
        <v>15</v>
      </c>
      <c r="Q141" s="24">
        <v>1.46</v>
      </c>
      <c r="R141" s="35">
        <f>25+7</f>
        <v>32</v>
      </c>
      <c r="S141" s="12">
        <v>2.98</v>
      </c>
      <c r="T141" s="2">
        <f t="shared" si="18"/>
        <v>4437.8159999999998</v>
      </c>
      <c r="V141" s="2">
        <f t="shared" si="17"/>
        <v>4437.8159999999998</v>
      </c>
    </row>
    <row r="142" spans="1:23">
      <c r="A142" s="1" t="s">
        <v>54</v>
      </c>
      <c r="B142" s="1" t="s">
        <v>86</v>
      </c>
      <c r="C142" s="1" t="s">
        <v>193</v>
      </c>
      <c r="D142" s="1">
        <v>48.566666669999996</v>
      </c>
      <c r="E142" s="1">
        <v>-124.33333333</v>
      </c>
      <c r="F142" s="1" t="s">
        <v>183</v>
      </c>
      <c r="G142" s="1">
        <v>229</v>
      </c>
      <c r="H142" s="1">
        <v>25</v>
      </c>
      <c r="I142" s="1" t="s">
        <v>184</v>
      </c>
      <c r="J142" s="1" t="s">
        <v>59</v>
      </c>
      <c r="K142" s="1">
        <v>-20</v>
      </c>
      <c r="L142" s="1">
        <v>-35</v>
      </c>
      <c r="M142" s="1">
        <f t="shared" si="16"/>
        <v>15</v>
      </c>
      <c r="Q142" s="24">
        <v>1.46</v>
      </c>
      <c r="R142" s="35">
        <f>27+9</f>
        <v>36</v>
      </c>
      <c r="S142" s="12">
        <v>2.59</v>
      </c>
      <c r="T142" s="2">
        <f t="shared" si="18"/>
        <v>3630.1440000000002</v>
      </c>
      <c r="V142" s="2">
        <f t="shared" si="17"/>
        <v>3630.1440000000002</v>
      </c>
    </row>
    <row r="143" spans="1:23">
      <c r="A143" s="1" t="s">
        <v>54</v>
      </c>
      <c r="B143" s="1" t="s">
        <v>86</v>
      </c>
      <c r="C143" s="1" t="s">
        <v>193</v>
      </c>
      <c r="D143" s="1">
        <v>48.566666669999996</v>
      </c>
      <c r="E143" s="1">
        <v>-124.33333333</v>
      </c>
      <c r="F143" s="1" t="s">
        <v>183</v>
      </c>
      <c r="G143" s="1">
        <v>229</v>
      </c>
      <c r="H143" s="1">
        <v>25</v>
      </c>
      <c r="I143" s="1" t="s">
        <v>184</v>
      </c>
      <c r="J143" s="1" t="s">
        <v>60</v>
      </c>
      <c r="K143" s="1">
        <v>-35</v>
      </c>
      <c r="L143" s="1">
        <v>-50</v>
      </c>
      <c r="M143" s="1">
        <f t="shared" si="16"/>
        <v>15</v>
      </c>
      <c r="Q143" s="24">
        <v>1.46</v>
      </c>
      <c r="R143" s="35">
        <f>30+5</f>
        <v>35</v>
      </c>
      <c r="S143" s="12">
        <v>1.63</v>
      </c>
      <c r="T143" s="2">
        <f t="shared" si="18"/>
        <v>2320.3049999999998</v>
      </c>
      <c r="V143" s="2">
        <f t="shared" si="17"/>
        <v>2320.3049999999998</v>
      </c>
    </row>
    <row r="144" spans="1:23">
      <c r="A144" s="1" t="s">
        <v>54</v>
      </c>
      <c r="B144" s="1" t="s">
        <v>86</v>
      </c>
      <c r="C144" s="1" t="s">
        <v>193</v>
      </c>
      <c r="D144" s="1">
        <v>48.566666669999996</v>
      </c>
      <c r="E144" s="1">
        <v>-124.33333333</v>
      </c>
      <c r="F144" s="1" t="s">
        <v>183</v>
      </c>
      <c r="G144" s="1">
        <v>229</v>
      </c>
      <c r="H144" s="1">
        <v>25</v>
      </c>
      <c r="I144" s="1" t="s">
        <v>184</v>
      </c>
      <c r="J144" s="1" t="s">
        <v>61</v>
      </c>
      <c r="K144" s="1">
        <v>-50</v>
      </c>
      <c r="L144" s="1">
        <v>-65</v>
      </c>
      <c r="M144" s="1">
        <f t="shared" si="16"/>
        <v>15</v>
      </c>
      <c r="Q144" s="24">
        <v>1.46</v>
      </c>
      <c r="R144" s="35">
        <f>31+3</f>
        <v>34</v>
      </c>
      <c r="S144" s="12">
        <v>0.85</v>
      </c>
      <c r="T144" s="2">
        <f t="shared" si="18"/>
        <v>1228.5900000000001</v>
      </c>
      <c r="V144" s="2">
        <f t="shared" si="17"/>
        <v>1228.5900000000001</v>
      </c>
    </row>
    <row r="145" spans="1:23">
      <c r="A145" s="1" t="s">
        <v>54</v>
      </c>
      <c r="B145" s="1" t="s">
        <v>86</v>
      </c>
      <c r="C145" s="1" t="s">
        <v>193</v>
      </c>
      <c r="D145" s="1">
        <v>48.566666669999996</v>
      </c>
      <c r="E145" s="1">
        <v>-124.33333333</v>
      </c>
      <c r="F145" s="1" t="s">
        <v>183</v>
      </c>
      <c r="G145" s="1">
        <v>229</v>
      </c>
      <c r="H145" s="1">
        <v>25</v>
      </c>
      <c r="I145" s="1" t="s">
        <v>184</v>
      </c>
      <c r="J145" s="1" t="s">
        <v>87</v>
      </c>
      <c r="K145" s="1">
        <v>-65</v>
      </c>
      <c r="L145" s="1">
        <v>-80</v>
      </c>
      <c r="M145" s="1">
        <f t="shared" si="16"/>
        <v>15</v>
      </c>
      <c r="Q145" s="24">
        <v>1.46</v>
      </c>
      <c r="R145" s="35">
        <f>35+8</f>
        <v>43</v>
      </c>
      <c r="S145" s="12">
        <v>1.96</v>
      </c>
      <c r="T145" s="2">
        <f t="shared" si="18"/>
        <v>2446.6679999999997</v>
      </c>
      <c r="V145" s="2">
        <f t="shared" si="17"/>
        <v>2446.6679999999997</v>
      </c>
    </row>
    <row r="146" spans="1:23">
      <c r="A146" s="1" t="s">
        <v>54</v>
      </c>
      <c r="B146" s="1" t="s">
        <v>86</v>
      </c>
      <c r="C146" s="1" t="s">
        <v>193</v>
      </c>
      <c r="D146" s="1">
        <v>48.566666669999996</v>
      </c>
      <c r="E146" s="1">
        <v>-124.33333333</v>
      </c>
      <c r="F146" s="1" t="s">
        <v>183</v>
      </c>
      <c r="G146" s="1">
        <v>229</v>
      </c>
      <c r="H146" s="1">
        <v>25</v>
      </c>
      <c r="I146" s="1" t="s">
        <v>184</v>
      </c>
      <c r="J146" s="1" t="s">
        <v>62</v>
      </c>
      <c r="K146" s="1">
        <v>-80</v>
      </c>
      <c r="L146" s="1">
        <v>-95</v>
      </c>
      <c r="M146" s="1">
        <f t="shared" si="16"/>
        <v>15</v>
      </c>
      <c r="Q146" s="24">
        <v>1.46</v>
      </c>
      <c r="R146" s="35">
        <f>25+8</f>
        <v>33</v>
      </c>
      <c r="S146" s="12">
        <v>2.77</v>
      </c>
      <c r="T146" s="2">
        <f t="shared" si="18"/>
        <v>4064.4210000000003</v>
      </c>
      <c r="V146" s="2">
        <f t="shared" si="17"/>
        <v>4064.4210000000003</v>
      </c>
    </row>
    <row r="147" spans="1:23">
      <c r="A147" s="1" t="s">
        <v>54</v>
      </c>
      <c r="B147" s="1" t="s">
        <v>86</v>
      </c>
      <c r="C147" s="1" t="s">
        <v>193</v>
      </c>
      <c r="D147" s="1">
        <v>48.566666669999996</v>
      </c>
      <c r="E147" s="1">
        <v>-124.33333333</v>
      </c>
      <c r="F147" s="1" t="s">
        <v>183</v>
      </c>
      <c r="G147" s="1">
        <v>229</v>
      </c>
      <c r="H147" s="1">
        <v>25</v>
      </c>
      <c r="I147" s="1" t="s">
        <v>184</v>
      </c>
      <c r="J147" s="1" t="s">
        <v>63</v>
      </c>
      <c r="K147" s="1">
        <v>-95</v>
      </c>
      <c r="L147" s="1">
        <v>-110</v>
      </c>
      <c r="M147" s="1">
        <f t="shared" si="16"/>
        <v>15</v>
      </c>
      <c r="Q147" s="24">
        <v>1.46</v>
      </c>
      <c r="R147" s="35">
        <f>23+10</f>
        <v>33</v>
      </c>
      <c r="S147" s="12">
        <v>3.92</v>
      </c>
      <c r="T147" s="2">
        <f t="shared" si="18"/>
        <v>5751.8159999999998</v>
      </c>
      <c r="V147" s="2">
        <f>IF(K147&gt;-100,T147-T147*(ABS(L147)-100)/(ABS(L147)-ABS(K147)),0)</f>
        <v>1917.2719999999999</v>
      </c>
    </row>
    <row r="148" spans="1:23" s="9" customFormat="1">
      <c r="A148" s="10" t="s">
        <v>54</v>
      </c>
      <c r="B148" s="10" t="s">
        <v>86</v>
      </c>
      <c r="C148" s="10" t="s">
        <v>193</v>
      </c>
      <c r="D148" s="10">
        <v>48.566666669999996</v>
      </c>
      <c r="E148" s="10">
        <v>-124.33333333</v>
      </c>
      <c r="F148" s="10" t="s">
        <v>183</v>
      </c>
      <c r="G148" s="10">
        <v>229</v>
      </c>
      <c r="H148" s="10">
        <v>25</v>
      </c>
      <c r="I148" s="10" t="s">
        <v>184</v>
      </c>
      <c r="J148" s="10" t="s">
        <v>21</v>
      </c>
      <c r="K148" s="10">
        <v>-110</v>
      </c>
      <c r="L148" s="10">
        <v>-110</v>
      </c>
      <c r="M148" s="10">
        <f t="shared" si="16"/>
        <v>0</v>
      </c>
      <c r="N148" s="10"/>
      <c r="O148" s="10"/>
      <c r="P148" s="10"/>
      <c r="Q148" s="31" t="s">
        <v>35</v>
      </c>
      <c r="R148" s="36"/>
      <c r="S148" s="16">
        <v>0.43</v>
      </c>
      <c r="T148" s="16" t="s">
        <v>35</v>
      </c>
      <c r="U148" s="10"/>
      <c r="V148" s="11" t="s">
        <v>35</v>
      </c>
      <c r="W148" s="10"/>
    </row>
    <row r="149" spans="1:23">
      <c r="N149" s="2"/>
      <c r="O149" s="2"/>
      <c r="P149" s="2"/>
    </row>
    <row r="150" spans="1:23">
      <c r="N150" s="2"/>
      <c r="O150" s="2"/>
      <c r="P150" s="2"/>
    </row>
    <row r="151" spans="1:23">
      <c r="N151" s="2"/>
      <c r="O151" s="2"/>
      <c r="P151" s="2"/>
    </row>
    <row r="152" spans="1:23">
      <c r="N152" s="2"/>
      <c r="O152" s="2"/>
      <c r="P152" s="2"/>
    </row>
    <row r="153" spans="1:23">
      <c r="N153" s="2"/>
      <c r="O153" s="2"/>
      <c r="P153" s="2"/>
    </row>
    <row r="154" spans="1:23">
      <c r="N154" s="2"/>
      <c r="O154" s="2"/>
      <c r="P154" s="2"/>
    </row>
    <row r="155" spans="1:23">
      <c r="N155" s="2"/>
      <c r="O155" s="2"/>
      <c r="P155" s="2"/>
    </row>
    <row r="156" spans="1:23">
      <c r="N156"/>
      <c r="O156"/>
      <c r="P156"/>
    </row>
    <row r="157" spans="1:23">
      <c r="N157" s="2"/>
      <c r="O157" s="2"/>
      <c r="P157" s="2"/>
    </row>
    <row r="158" spans="1:23">
      <c r="N158" s="2"/>
      <c r="O158" s="2"/>
      <c r="P158" s="2"/>
    </row>
    <row r="159" spans="1:23">
      <c r="N159" s="2"/>
      <c r="O159" s="2"/>
      <c r="P159" s="23"/>
    </row>
    <row r="160" spans="1:23">
      <c r="N160" s="2"/>
      <c r="O160" s="2"/>
      <c r="P160" s="2"/>
    </row>
    <row r="161" spans="14:16">
      <c r="N161" s="2"/>
      <c r="O161" s="2"/>
      <c r="P161" s="2"/>
    </row>
    <row r="162" spans="14:16">
      <c r="N162" s="2"/>
      <c r="O162" s="2"/>
      <c r="P162" s="2"/>
    </row>
    <row r="163" spans="14:16">
      <c r="N163" s="2"/>
      <c r="O163" s="2"/>
      <c r="P163" s="2"/>
    </row>
    <row r="164" spans="14:16">
      <c r="N164" s="2"/>
      <c r="O164" s="2"/>
      <c r="P164" s="2"/>
    </row>
    <row r="165" spans="14:16">
      <c r="N165" s="2"/>
      <c r="O165" s="2"/>
      <c r="P165" s="2"/>
    </row>
    <row r="166" spans="14:16">
      <c r="N166" s="2"/>
      <c r="O166" s="2"/>
      <c r="P166" s="2"/>
    </row>
    <row r="167" spans="14:16">
      <c r="N167" s="2"/>
      <c r="O167" s="2"/>
      <c r="P167" s="2"/>
    </row>
    <row r="168" spans="14:16">
      <c r="N168" s="2"/>
      <c r="O168" s="2"/>
      <c r="P168" s="2"/>
    </row>
    <row r="169" spans="14:16">
      <c r="N169" s="2"/>
      <c r="O169" s="2"/>
      <c r="P169" s="2"/>
    </row>
    <row r="170" spans="14:16">
      <c r="N170" s="2"/>
      <c r="O170" s="2"/>
      <c r="P170" s="2"/>
    </row>
    <row r="171" spans="14:16">
      <c r="N171" s="2"/>
      <c r="O171" s="2"/>
      <c r="P171" s="2"/>
    </row>
    <row r="172" spans="14:16">
      <c r="N172" s="2"/>
      <c r="O172" s="2"/>
      <c r="P172" s="2"/>
    </row>
    <row r="173" spans="14:16">
      <c r="N173" s="2"/>
      <c r="O173" s="2"/>
      <c r="P173" s="2"/>
    </row>
    <row r="174" spans="14:16">
      <c r="N174" s="2"/>
      <c r="O174" s="2"/>
      <c r="P174" s="2"/>
    </row>
    <row r="175" spans="14:16">
      <c r="N175" s="2"/>
      <c r="O175" s="2"/>
      <c r="P175" s="2"/>
    </row>
    <row r="176" spans="14:16">
      <c r="N176" s="2"/>
      <c r="O176" s="2"/>
      <c r="P176" s="2"/>
    </row>
    <row r="177" spans="14:16">
      <c r="N177" s="2"/>
      <c r="O177" s="2"/>
      <c r="P177" s="2"/>
    </row>
    <row r="178" spans="14:16">
      <c r="N178" s="2"/>
      <c r="O178" s="2"/>
      <c r="P178" s="2"/>
    </row>
    <row r="179" spans="14:16">
      <c r="N179" s="2"/>
      <c r="O179" s="2"/>
      <c r="P179" s="2"/>
    </row>
    <row r="180" spans="14:16">
      <c r="N180" s="2"/>
      <c r="O180" s="2"/>
      <c r="P180" s="2"/>
    </row>
    <row r="181" spans="14:16">
      <c r="N181" s="2"/>
      <c r="O181" s="2"/>
      <c r="P181" s="2"/>
    </row>
    <row r="182" spans="14:16">
      <c r="N182" s="2"/>
      <c r="O182" s="2"/>
      <c r="P182" s="2"/>
    </row>
    <row r="183" spans="14:16">
      <c r="N183" s="2"/>
      <c r="O183" s="2"/>
      <c r="P183" s="2"/>
    </row>
    <row r="184" spans="14:16">
      <c r="N184" s="2"/>
      <c r="O184" s="2"/>
      <c r="P184" s="2"/>
    </row>
    <row r="185" spans="14:16">
      <c r="N185" s="2"/>
      <c r="O185" s="2"/>
      <c r="P185" s="2"/>
    </row>
    <row r="186" spans="14:16">
      <c r="N186" s="2"/>
      <c r="O186" s="2"/>
      <c r="P186" s="2"/>
    </row>
    <row r="187" spans="14:16">
      <c r="N187" s="2"/>
      <c r="O187" s="2"/>
      <c r="P187" s="2"/>
    </row>
    <row r="188" spans="14:16">
      <c r="N188" s="2"/>
      <c r="O188" s="2"/>
      <c r="P188" s="2"/>
    </row>
    <row r="189" spans="14:16">
      <c r="N189" s="2"/>
      <c r="O189" s="2"/>
      <c r="P189" s="2"/>
    </row>
    <row r="190" spans="14:16">
      <c r="N190" s="2"/>
      <c r="O190" s="2"/>
      <c r="P190" s="2"/>
    </row>
    <row r="191" spans="14:16">
      <c r="N191" s="2"/>
      <c r="O191" s="2"/>
      <c r="P191" s="2"/>
    </row>
    <row r="192" spans="14:16">
      <c r="N192" s="2"/>
      <c r="O192" s="2"/>
      <c r="P192" s="2"/>
    </row>
    <row r="193" spans="14:16">
      <c r="N193" s="2"/>
      <c r="O193" s="2"/>
      <c r="P193" s="2"/>
    </row>
    <row r="194" spans="14:16">
      <c r="N194" s="2"/>
      <c r="O194" s="2"/>
      <c r="P194" s="2"/>
    </row>
    <row r="195" spans="14:16">
      <c r="N195" s="2"/>
      <c r="O195" s="2"/>
      <c r="P195" s="2"/>
    </row>
    <row r="196" spans="14:16">
      <c r="N196" s="2"/>
      <c r="O196" s="2"/>
      <c r="P196" s="2"/>
    </row>
    <row r="197" spans="14:16">
      <c r="N197" s="2"/>
      <c r="O197" s="2"/>
      <c r="P197" s="2"/>
    </row>
    <row r="198" spans="14:16">
      <c r="N198" s="2"/>
      <c r="O198" s="2"/>
      <c r="P198" s="2"/>
    </row>
    <row r="199" spans="14:16">
      <c r="N199" s="2"/>
      <c r="O199" s="2"/>
      <c r="P199" s="2"/>
    </row>
    <row r="200" spans="14:16">
      <c r="N200" s="2"/>
      <c r="O200" s="2"/>
      <c r="P200" s="2"/>
    </row>
    <row r="201" spans="14:16">
      <c r="N201" s="2"/>
      <c r="O201" s="2"/>
      <c r="P201" s="2"/>
    </row>
    <row r="202" spans="14:16">
      <c r="N202" s="2"/>
      <c r="O202" s="2"/>
      <c r="P202" s="2"/>
    </row>
    <row r="203" spans="14:16">
      <c r="N203" s="2"/>
      <c r="O203" s="2"/>
      <c r="P203" s="2"/>
    </row>
    <row r="204" spans="14:16">
      <c r="N204" s="2"/>
      <c r="O204" s="2"/>
      <c r="P204" s="2"/>
    </row>
    <row r="205" spans="14:16">
      <c r="N205" s="2"/>
      <c r="O205" s="2"/>
      <c r="P205" s="2"/>
    </row>
    <row r="206" spans="14:16">
      <c r="N206" s="2"/>
      <c r="O206" s="2"/>
      <c r="P206" s="2"/>
    </row>
    <row r="207" spans="14:16">
      <c r="N207" s="2"/>
      <c r="O207" s="2"/>
      <c r="P207" s="2"/>
    </row>
    <row r="208" spans="14:16">
      <c r="N208" s="2"/>
      <c r="O208" s="2"/>
      <c r="P208" s="2"/>
    </row>
    <row r="209" spans="14:16">
      <c r="N209" s="2"/>
      <c r="O209" s="2"/>
      <c r="P209" s="2"/>
    </row>
    <row r="210" spans="14:16">
      <c r="N210" s="2"/>
      <c r="O210" s="2"/>
      <c r="P210" s="2"/>
    </row>
    <row r="211" spans="14:16">
      <c r="N211" s="2"/>
      <c r="O211" s="2"/>
      <c r="P211" s="2"/>
    </row>
    <row r="212" spans="14:16">
      <c r="N212" s="2"/>
      <c r="O212" s="2"/>
      <c r="P212" s="2"/>
    </row>
    <row r="213" spans="14:16">
      <c r="N213" s="2"/>
      <c r="O213" s="2"/>
      <c r="P213" s="2"/>
    </row>
    <row r="214" spans="14:16">
      <c r="N214" s="2"/>
      <c r="O214" s="2"/>
      <c r="P214" s="2"/>
    </row>
    <row r="215" spans="14:16">
      <c r="N215" s="2"/>
      <c r="O215" s="2"/>
      <c r="P215" s="2"/>
    </row>
    <row r="216" spans="14:16">
      <c r="N216" s="2"/>
      <c r="O216" s="2"/>
      <c r="P216" s="2"/>
    </row>
    <row r="217" spans="14:16">
      <c r="N217" s="2"/>
      <c r="O217" s="2"/>
      <c r="P217" s="2"/>
    </row>
    <row r="218" spans="14:16">
      <c r="N218" s="2"/>
      <c r="O218" s="2"/>
      <c r="P218" s="2"/>
    </row>
    <row r="219" spans="14:16">
      <c r="N219" s="2"/>
      <c r="O219" s="2"/>
      <c r="P219" s="2"/>
    </row>
    <row r="220" spans="14:16">
      <c r="N220" s="2"/>
      <c r="O220" s="2"/>
      <c r="P220" s="2"/>
    </row>
    <row r="221" spans="14:16">
      <c r="N221" s="2"/>
      <c r="O221" s="2"/>
      <c r="P221" s="2"/>
    </row>
    <row r="222" spans="14:16">
      <c r="N222" s="2"/>
      <c r="O222" s="2"/>
      <c r="P222" s="2"/>
    </row>
    <row r="223" spans="14:16">
      <c r="N223" s="2"/>
      <c r="O223" s="2"/>
      <c r="P223" s="2"/>
    </row>
    <row r="224" spans="14:16">
      <c r="N224" s="2"/>
      <c r="O224" s="2"/>
      <c r="P224" s="2"/>
    </row>
    <row r="225" spans="14:16">
      <c r="N225" s="2"/>
      <c r="O225" s="2"/>
      <c r="P225" s="2"/>
    </row>
    <row r="226" spans="14:16">
      <c r="N226" s="2"/>
      <c r="O226" s="2"/>
      <c r="P226" s="2"/>
    </row>
    <row r="227" spans="14:16">
      <c r="N227" s="2"/>
      <c r="O227" s="2"/>
      <c r="P227" s="2"/>
    </row>
    <row r="228" spans="14:16">
      <c r="N228" s="2"/>
      <c r="O228" s="2"/>
      <c r="P228" s="2"/>
    </row>
    <row r="229" spans="14:16">
      <c r="N229" s="2"/>
      <c r="O229" s="2"/>
      <c r="P229" s="2"/>
    </row>
    <row r="230" spans="14:16">
      <c r="N230" s="2"/>
      <c r="O230" s="2"/>
      <c r="P230" s="2"/>
    </row>
    <row r="231" spans="14:16">
      <c r="N231" s="2"/>
      <c r="O231" s="2"/>
      <c r="P231" s="2"/>
    </row>
    <row r="232" spans="14:16">
      <c r="N232" s="2"/>
      <c r="O232" s="2"/>
      <c r="P232" s="2"/>
    </row>
    <row r="233" spans="14:16">
      <c r="N233" s="2"/>
      <c r="O233" s="2"/>
      <c r="P233" s="2"/>
    </row>
    <row r="234" spans="14:16">
      <c r="N234" s="2"/>
      <c r="O234" s="2"/>
      <c r="P234" s="2"/>
    </row>
    <row r="235" spans="14:16">
      <c r="N235" s="2"/>
      <c r="O235" s="2"/>
      <c r="P235" s="2"/>
    </row>
    <row r="236" spans="14:16">
      <c r="N236" s="2"/>
      <c r="O236" s="2"/>
      <c r="P236" s="2"/>
    </row>
    <row r="237" spans="14:16">
      <c r="N237" s="2"/>
      <c r="O237" s="2"/>
      <c r="P237" s="2"/>
    </row>
    <row r="238" spans="14:16">
      <c r="N238" s="2"/>
      <c r="O238" s="2"/>
      <c r="P238" s="2"/>
    </row>
    <row r="239" spans="14:16">
      <c r="N239" s="2"/>
      <c r="O239" s="2"/>
      <c r="P239" s="2"/>
    </row>
    <row r="240" spans="14:16">
      <c r="N240" s="2"/>
      <c r="O240" s="2"/>
      <c r="P240" s="2"/>
    </row>
    <row r="241" spans="14:16">
      <c r="N241" s="2"/>
      <c r="O241" s="2"/>
      <c r="P241" s="2"/>
    </row>
    <row r="242" spans="14:16">
      <c r="N242" s="2"/>
      <c r="O242" s="2"/>
      <c r="P242" s="2"/>
    </row>
    <row r="243" spans="14:16">
      <c r="N243" s="2"/>
      <c r="O243" s="2"/>
      <c r="P243" s="2"/>
    </row>
    <row r="244" spans="14:16">
      <c r="N244" s="2"/>
      <c r="O244" s="2"/>
      <c r="P244" s="2"/>
    </row>
    <row r="245" spans="14:16">
      <c r="N245" s="2"/>
      <c r="O245" s="2"/>
      <c r="P245" s="2"/>
    </row>
    <row r="246" spans="14:16">
      <c r="N246" s="2"/>
      <c r="O246" s="2"/>
      <c r="P246" s="2"/>
    </row>
    <row r="247" spans="14:16">
      <c r="N247" s="2"/>
      <c r="O247" s="2"/>
      <c r="P247" s="2"/>
    </row>
    <row r="248" spans="14:16">
      <c r="N248" s="2"/>
      <c r="O248" s="2"/>
      <c r="P248" s="2"/>
    </row>
    <row r="249" spans="14:16">
      <c r="N249" s="2"/>
      <c r="O249" s="2"/>
      <c r="P249" s="2"/>
    </row>
    <row r="250" spans="14:16">
      <c r="N250" s="2"/>
      <c r="O250" s="2"/>
      <c r="P250" s="2"/>
    </row>
    <row r="251" spans="14:16">
      <c r="N251" s="2"/>
      <c r="O251" s="2"/>
      <c r="P251" s="2"/>
    </row>
    <row r="252" spans="14:16">
      <c r="N252" s="2"/>
      <c r="O252" s="2"/>
      <c r="P252" s="2"/>
    </row>
    <row r="253" spans="14:16">
      <c r="N253" s="2"/>
      <c r="O253" s="2"/>
      <c r="P253" s="2"/>
    </row>
    <row r="254" spans="14:16">
      <c r="N254" s="2"/>
      <c r="O254" s="2"/>
      <c r="P254" s="2"/>
    </row>
    <row r="255" spans="14:16">
      <c r="N255" s="2"/>
      <c r="O255" s="2"/>
      <c r="P255" s="2"/>
    </row>
    <row r="256" spans="14:16">
      <c r="N256" s="2"/>
      <c r="O256" s="2"/>
      <c r="P256" s="2"/>
    </row>
    <row r="257" spans="14:16">
      <c r="N257" s="2"/>
      <c r="O257" s="2"/>
      <c r="P257" s="2"/>
    </row>
    <row r="258" spans="14:16">
      <c r="N258" s="2"/>
      <c r="O258" s="2"/>
      <c r="P258" s="2"/>
    </row>
    <row r="259" spans="14:16">
      <c r="N259" s="2"/>
      <c r="O259" s="2"/>
      <c r="P259" s="2"/>
    </row>
    <row r="260" spans="14:16">
      <c r="N260" s="2"/>
      <c r="O260" s="2"/>
      <c r="P260" s="2"/>
    </row>
    <row r="261" spans="14:16">
      <c r="N261" s="2"/>
      <c r="O261" s="2"/>
      <c r="P261" s="2"/>
    </row>
    <row r="262" spans="14:16">
      <c r="N262" s="2"/>
      <c r="O262" s="2"/>
      <c r="P262" s="2"/>
    </row>
    <row r="263" spans="14:16">
      <c r="N263" s="2"/>
      <c r="O263" s="2"/>
      <c r="P263" s="2"/>
    </row>
    <row r="264" spans="14:16">
      <c r="N264" s="2"/>
      <c r="O264" s="2"/>
      <c r="P264" s="2"/>
    </row>
    <row r="265" spans="14:16">
      <c r="N265" s="2"/>
      <c r="O265" s="2"/>
      <c r="P265" s="2"/>
    </row>
    <row r="266" spans="14:16">
      <c r="N266" s="2"/>
      <c r="O266" s="2"/>
      <c r="P266" s="2"/>
    </row>
    <row r="267" spans="14:16">
      <c r="N267" s="2"/>
      <c r="O267" s="2"/>
      <c r="P267" s="2"/>
    </row>
    <row r="268" spans="14:16">
      <c r="N268" s="2"/>
      <c r="O268" s="2"/>
      <c r="P268" s="2"/>
    </row>
    <row r="269" spans="14:16">
      <c r="N269" s="2"/>
      <c r="O269" s="2"/>
      <c r="P269" s="2"/>
    </row>
    <row r="270" spans="14:16">
      <c r="N270" s="2"/>
      <c r="O270" s="2"/>
      <c r="P270" s="2"/>
    </row>
    <row r="271" spans="14:16">
      <c r="N271" s="2"/>
      <c r="O271" s="2"/>
      <c r="P271" s="2"/>
    </row>
    <row r="272" spans="14:16">
      <c r="N272" s="2"/>
      <c r="O272" s="2"/>
      <c r="P272" s="2"/>
    </row>
    <row r="273" spans="14:16">
      <c r="N273" s="2"/>
      <c r="O273" s="2"/>
      <c r="P273" s="2"/>
    </row>
    <row r="274" spans="14:16">
      <c r="N274" s="2"/>
      <c r="O274" s="2"/>
      <c r="P274" s="2"/>
    </row>
    <row r="275" spans="14:16">
      <c r="N275" s="2"/>
      <c r="O275" s="2"/>
      <c r="P275" s="2"/>
    </row>
    <row r="276" spans="14:16">
      <c r="N276" s="2"/>
      <c r="O276" s="2"/>
      <c r="P276" s="2"/>
    </row>
    <row r="277" spans="14:16">
      <c r="N277" s="2"/>
      <c r="O277" s="2"/>
      <c r="P277" s="2"/>
    </row>
    <row r="278" spans="14:16">
      <c r="N278" s="2"/>
      <c r="O278" s="2"/>
      <c r="P278" s="2"/>
    </row>
    <row r="279" spans="14:16">
      <c r="N279" s="2"/>
      <c r="O279" s="2"/>
      <c r="P279" s="2"/>
    </row>
    <row r="280" spans="14:16">
      <c r="N280" s="2"/>
      <c r="O280" s="2"/>
      <c r="P280" s="2"/>
    </row>
    <row r="281" spans="14:16">
      <c r="N281" s="2"/>
      <c r="O281" s="2"/>
      <c r="P281" s="2"/>
    </row>
    <row r="282" spans="14:16">
      <c r="N282" s="2"/>
      <c r="O282" s="2"/>
      <c r="P282" s="2"/>
    </row>
    <row r="283" spans="14:16">
      <c r="N283" s="2"/>
      <c r="O283" s="2"/>
      <c r="P283" s="2"/>
    </row>
    <row r="285" spans="14:16">
      <c r="N285" s="2"/>
      <c r="O285" s="2"/>
      <c r="P285" s="2"/>
    </row>
    <row r="290" spans="14:16">
      <c r="N290" s="2"/>
      <c r="O290" s="2"/>
      <c r="P290" s="2"/>
    </row>
    <row r="291" spans="14:16">
      <c r="N291" s="2"/>
      <c r="O291" s="2"/>
      <c r="P291" s="2"/>
    </row>
    <row r="292" spans="14:16">
      <c r="N292" s="2"/>
      <c r="O292" s="2"/>
      <c r="P292" s="2"/>
    </row>
    <row r="293" spans="14:16">
      <c r="N293" s="2"/>
      <c r="O293" s="2"/>
      <c r="P293" s="2"/>
    </row>
    <row r="294" spans="14:16">
      <c r="N294" s="2"/>
      <c r="O294" s="2"/>
      <c r="P294" s="2"/>
    </row>
    <row r="295" spans="14:16">
      <c r="N295" s="2"/>
      <c r="O295" s="2"/>
      <c r="P295" s="2"/>
    </row>
    <row r="296" spans="14:16">
      <c r="N296" s="2"/>
      <c r="O296" s="2"/>
      <c r="P296" s="2"/>
    </row>
    <row r="297" spans="14:16">
      <c r="N297" s="2"/>
      <c r="O297" s="2"/>
      <c r="P297" s="2"/>
    </row>
    <row r="298" spans="14:16">
      <c r="N298" s="2"/>
      <c r="O298" s="2"/>
      <c r="P298" s="2"/>
    </row>
    <row r="299" spans="14:16">
      <c r="N299" s="2"/>
      <c r="O299" s="2"/>
      <c r="P299" s="2"/>
    </row>
    <row r="300" spans="14:16">
      <c r="N300" s="2"/>
      <c r="O300" s="2"/>
      <c r="P300" s="2"/>
    </row>
    <row r="301" spans="14:16">
      <c r="N301" s="2"/>
      <c r="O301" s="2"/>
      <c r="P301" s="2"/>
    </row>
    <row r="302" spans="14:16">
      <c r="N302" s="2"/>
      <c r="O302" s="2"/>
      <c r="P302" s="2"/>
    </row>
    <row r="303" spans="14:16">
      <c r="N303" s="2"/>
      <c r="O303" s="2"/>
      <c r="P303" s="2"/>
    </row>
    <row r="304" spans="14:16">
      <c r="N304" s="2"/>
      <c r="O304" s="2"/>
      <c r="P304" s="2"/>
    </row>
    <row r="305" spans="14:16">
      <c r="N305" s="2"/>
      <c r="O305" s="2"/>
      <c r="P305" s="2"/>
    </row>
    <row r="306" spans="14:16">
      <c r="N306" s="2"/>
      <c r="O306" s="2"/>
      <c r="P306" s="2"/>
    </row>
    <row r="307" spans="14:16">
      <c r="N307" s="2"/>
      <c r="O307" s="2"/>
      <c r="P307" s="2"/>
    </row>
    <row r="308" spans="14:16">
      <c r="N308" s="2"/>
      <c r="O308" s="2"/>
      <c r="P308" s="2"/>
    </row>
    <row r="309" spans="14:16">
      <c r="N309" s="2"/>
      <c r="O309" s="2"/>
      <c r="P309" s="2"/>
    </row>
    <row r="310" spans="14:16">
      <c r="N310" s="2"/>
      <c r="O310" s="2"/>
      <c r="P310" s="2"/>
    </row>
    <row r="311" spans="14:16">
      <c r="N311" s="2"/>
      <c r="O311" s="2"/>
      <c r="P311" s="2"/>
    </row>
    <row r="312" spans="14:16">
      <c r="N312" s="2"/>
      <c r="O312" s="2"/>
      <c r="P312" s="2"/>
    </row>
    <row r="313" spans="14:16">
      <c r="N313" s="2"/>
      <c r="O313" s="2"/>
      <c r="P313" s="2"/>
    </row>
    <row r="314" spans="14:16">
      <c r="N314" s="2"/>
      <c r="O314" s="2"/>
      <c r="P314" s="2"/>
    </row>
    <row r="315" spans="14:16">
      <c r="N315" s="2"/>
      <c r="O315" s="2"/>
      <c r="P315" s="2"/>
    </row>
    <row r="316" spans="14:16">
      <c r="N316" s="2"/>
      <c r="O316" s="2"/>
      <c r="P316" s="2"/>
    </row>
    <row r="317" spans="14:16">
      <c r="N317" s="2"/>
      <c r="O317" s="2"/>
      <c r="P317" s="2"/>
    </row>
    <row r="318" spans="14:16">
      <c r="N318" s="2"/>
      <c r="O318" s="2"/>
      <c r="P318" s="2"/>
    </row>
    <row r="319" spans="14:16">
      <c r="N319" s="2"/>
      <c r="O319" s="2"/>
      <c r="P319" s="2"/>
    </row>
    <row r="320" spans="14:16">
      <c r="N320" s="2"/>
      <c r="O320" s="2"/>
      <c r="P320" s="2"/>
    </row>
    <row r="321" spans="14:16">
      <c r="N321" s="2"/>
      <c r="O321" s="2"/>
      <c r="P321" s="2"/>
    </row>
    <row r="322" spans="14:16">
      <c r="N322" s="2"/>
      <c r="O322" s="2"/>
      <c r="P322" s="2"/>
    </row>
    <row r="323" spans="14:16">
      <c r="N323" s="2"/>
      <c r="O323" s="2"/>
      <c r="P323" s="2"/>
    </row>
    <row r="324" spans="14:16">
      <c r="N324" s="2"/>
      <c r="O324" s="2"/>
      <c r="P324" s="2"/>
    </row>
    <row r="325" spans="14:16">
      <c r="N325" s="2"/>
      <c r="O325" s="2"/>
      <c r="P325" s="2"/>
    </row>
    <row r="326" spans="14:16">
      <c r="N326" s="2"/>
      <c r="O326" s="2"/>
      <c r="P326" s="2"/>
    </row>
    <row r="327" spans="14:16">
      <c r="N327" s="2"/>
      <c r="O327" s="2"/>
      <c r="P327" s="2"/>
    </row>
    <row r="328" spans="14:16">
      <c r="N328" s="2"/>
      <c r="O328" s="2"/>
      <c r="P328" s="2"/>
    </row>
    <row r="329" spans="14:16">
      <c r="N329" s="2"/>
      <c r="O329" s="2"/>
      <c r="P329" s="2"/>
    </row>
    <row r="330" spans="14:16">
      <c r="N330" s="2"/>
      <c r="O330" s="2"/>
      <c r="P330" s="2"/>
    </row>
    <row r="331" spans="14:16">
      <c r="N331" s="2"/>
      <c r="O331" s="2"/>
      <c r="P331" s="2"/>
    </row>
    <row r="332" spans="14:16">
      <c r="N332" s="2"/>
      <c r="O332" s="2"/>
      <c r="P332" s="2"/>
    </row>
    <row r="333" spans="14:16">
      <c r="N333" s="2"/>
      <c r="O333" s="2"/>
      <c r="P333" s="2"/>
    </row>
    <row r="334" spans="14:16">
      <c r="N334" s="2"/>
      <c r="O334" s="2"/>
      <c r="P334" s="2"/>
    </row>
    <row r="335" spans="14:16">
      <c r="N335" s="2"/>
      <c r="O335" s="2"/>
      <c r="P335" s="2"/>
    </row>
    <row r="336" spans="14:16">
      <c r="N336" s="2"/>
      <c r="O336" s="2"/>
      <c r="P336" s="2"/>
    </row>
    <row r="337" spans="14:16">
      <c r="N337" s="2"/>
      <c r="O337" s="2"/>
      <c r="P337" s="2"/>
    </row>
    <row r="338" spans="14:16">
      <c r="N338" s="2"/>
      <c r="O338" s="2"/>
      <c r="P338" s="2"/>
    </row>
    <row r="339" spans="14:16">
      <c r="N339" s="2"/>
      <c r="O339" s="2"/>
      <c r="P339" s="2"/>
    </row>
    <row r="340" spans="14:16">
      <c r="N340" s="2"/>
      <c r="O340" s="2"/>
      <c r="P340" s="2"/>
    </row>
    <row r="341" spans="14:16">
      <c r="N341" s="2"/>
      <c r="O341" s="2"/>
      <c r="P341" s="2"/>
    </row>
    <row r="342" spans="14:16">
      <c r="N342" s="2"/>
      <c r="O342" s="2"/>
      <c r="P342" s="2"/>
    </row>
    <row r="343" spans="14:16">
      <c r="N343" s="2"/>
      <c r="O343" s="2"/>
      <c r="P343" s="2"/>
    </row>
    <row r="344" spans="14:16">
      <c r="N344" s="2"/>
      <c r="O344" s="2"/>
      <c r="P344" s="2"/>
    </row>
    <row r="345" spans="14:16">
      <c r="N345" s="2"/>
      <c r="O345" s="2"/>
      <c r="P345" s="2"/>
    </row>
    <row r="346" spans="14:16">
      <c r="N346" s="2"/>
      <c r="O346" s="2"/>
      <c r="P346" s="2"/>
    </row>
    <row r="347" spans="14:16">
      <c r="N347" s="2"/>
      <c r="O347" s="2"/>
      <c r="P347" s="2"/>
    </row>
    <row r="348" spans="14:16">
      <c r="N348" s="2"/>
      <c r="O348" s="2"/>
      <c r="P348" s="2"/>
    </row>
    <row r="349" spans="14:16">
      <c r="N349" s="2"/>
      <c r="O349" s="2"/>
      <c r="P349" s="2"/>
    </row>
    <row r="350" spans="14:16">
      <c r="N350" s="2"/>
      <c r="O350" s="2"/>
      <c r="P350" s="2"/>
    </row>
    <row r="351" spans="14:16">
      <c r="N351" s="2"/>
      <c r="O351" s="2"/>
      <c r="P351" s="2"/>
    </row>
    <row r="352" spans="14:16">
      <c r="N352" s="2"/>
      <c r="O352" s="2"/>
      <c r="P352" s="2"/>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317"/>
  <sheetViews>
    <sheetView zoomScale="70" zoomScaleNormal="70" workbookViewId="0">
      <pane ySplit="1" topLeftCell="A50" activePane="bottomLeft" state="frozen"/>
      <selection pane="bottomLeft" activeCell="A2" sqref="A2"/>
    </sheetView>
  </sheetViews>
  <sheetFormatPr baseColWidth="10" defaultColWidth="9.1640625" defaultRowHeight="15"/>
  <cols>
    <col min="1" max="1" width="32.83203125" style="1" bestFit="1" customWidth="1"/>
    <col min="2" max="2" width="14.33203125" style="1" bestFit="1" customWidth="1"/>
    <col min="3" max="3" width="28.1640625" style="1" bestFit="1" customWidth="1"/>
    <col min="4" max="4" width="13" style="1" bestFit="1" customWidth="1"/>
    <col min="5" max="5" width="13.6640625" style="1" bestFit="1" customWidth="1"/>
    <col min="6" max="6" width="10.6640625" style="1" bestFit="1" customWidth="1"/>
    <col min="7" max="9" width="9.1640625" style="1"/>
    <col min="10" max="10" width="10.6640625" style="1" bestFit="1" customWidth="1"/>
    <col min="11" max="12" width="9.1640625" style="1"/>
    <col min="13" max="13" width="6.6640625" style="1" bestFit="1" customWidth="1"/>
    <col min="14" max="14" width="11.33203125" style="1" bestFit="1" customWidth="1"/>
    <col min="15" max="15" width="5.33203125" style="1" bestFit="1" customWidth="1"/>
    <col min="16" max="16" width="8.83203125" style="1" bestFit="1" customWidth="1"/>
    <col min="17" max="17" width="13.33203125" style="13" bestFit="1" customWidth="1"/>
    <col min="18" max="18" width="13.33203125" style="1" customWidth="1"/>
    <col min="19" max="19" width="9.1640625" style="1"/>
    <col min="20" max="20" width="10.5" style="1" bestFit="1" customWidth="1"/>
    <col min="21" max="21" width="9.1640625" style="1" bestFit="1" customWidth="1"/>
    <col min="22" max="22" width="14.5" style="1" bestFit="1" customWidth="1"/>
    <col min="23" max="23" width="12.5" style="1" bestFit="1" customWidth="1"/>
    <col min="24" max="24" width="13.83203125" style="1" bestFit="1" customWidth="1"/>
    <col min="25" max="25" width="15.83203125" bestFit="1" customWidth="1"/>
    <col min="26" max="26" width="12.1640625" bestFit="1" customWidth="1"/>
    <col min="27" max="27" width="19.83203125" bestFit="1" customWidth="1"/>
  </cols>
  <sheetData>
    <row r="1" spans="1:38" s="9" customFormat="1">
      <c r="A1" s="27" t="s">
        <v>0</v>
      </c>
      <c r="B1" s="27" t="s">
        <v>2</v>
      </c>
      <c r="C1" s="27" t="s">
        <v>168</v>
      </c>
      <c r="D1" s="27" t="s">
        <v>3</v>
      </c>
      <c r="E1" s="27" t="s">
        <v>1</v>
      </c>
      <c r="F1" s="27" t="s">
        <v>181</v>
      </c>
      <c r="G1" s="27" t="s">
        <v>178</v>
      </c>
      <c r="H1" s="27" t="s">
        <v>179</v>
      </c>
      <c r="I1" s="27" t="s">
        <v>180</v>
      </c>
      <c r="J1" s="10" t="s">
        <v>12</v>
      </c>
      <c r="K1" s="10" t="s">
        <v>36</v>
      </c>
      <c r="L1" s="10" t="s">
        <v>37</v>
      </c>
      <c r="M1" s="10" t="s">
        <v>4</v>
      </c>
      <c r="N1" s="27" t="s">
        <v>110</v>
      </c>
      <c r="O1" s="27" t="s">
        <v>111</v>
      </c>
      <c r="P1" s="27" t="s">
        <v>109</v>
      </c>
      <c r="Q1" s="19" t="s">
        <v>38</v>
      </c>
      <c r="R1" s="10" t="s">
        <v>108</v>
      </c>
      <c r="S1" s="10" t="s">
        <v>40</v>
      </c>
      <c r="T1" s="10" t="s">
        <v>39</v>
      </c>
      <c r="U1" s="32" t="s">
        <v>107</v>
      </c>
      <c r="V1" s="10" t="s">
        <v>175</v>
      </c>
      <c r="W1" s="27" t="s">
        <v>174</v>
      </c>
      <c r="X1" s="10" t="s">
        <v>200</v>
      </c>
      <c r="Y1" s="10" t="s">
        <v>201</v>
      </c>
      <c r="Z1" s="10" t="s">
        <v>202</v>
      </c>
      <c r="AA1" s="10" t="s">
        <v>203</v>
      </c>
    </row>
    <row r="2" spans="1:38" ht="15" customHeight="1">
      <c r="A2" s="1" t="s">
        <v>106</v>
      </c>
      <c r="B2" s="1" t="s">
        <v>88</v>
      </c>
      <c r="C2" s="1" t="s">
        <v>194</v>
      </c>
      <c r="D2" s="1">
        <v>54.240277777777699</v>
      </c>
      <c r="E2" s="1">
        <v>-130.051388888888</v>
      </c>
      <c r="F2" s="1" t="s">
        <v>182</v>
      </c>
      <c r="G2" s="1" t="s">
        <v>35</v>
      </c>
      <c r="H2" s="1" t="s">
        <v>35</v>
      </c>
      <c r="I2" s="1" t="s">
        <v>35</v>
      </c>
      <c r="J2" s="1" t="s">
        <v>89</v>
      </c>
      <c r="K2" s="1">
        <v>25</v>
      </c>
      <c r="L2" s="1">
        <v>22</v>
      </c>
      <c r="M2" s="2">
        <f t="shared" ref="M2:M33" si="0">K2-L2</f>
        <v>3</v>
      </c>
      <c r="N2" s="2">
        <f>IF(ABS(MIN(L2:L7))&gt;100,100,ABS(MIN(L2:L7)))</f>
        <v>25</v>
      </c>
      <c r="O2" s="2">
        <f>K2</f>
        <v>25</v>
      </c>
      <c r="P2" s="2">
        <f>O2+N2</f>
        <v>50</v>
      </c>
      <c r="Q2" s="13">
        <v>0.11</v>
      </c>
      <c r="R2" s="2"/>
      <c r="S2" s="34">
        <v>52.956666666666671</v>
      </c>
      <c r="T2" s="2">
        <f>S2/100*Q2*(100*100*M2)*((100-R2)/100)</f>
        <v>1747.5700000000004</v>
      </c>
      <c r="U2" s="2">
        <f>SUM(T2:T7)</f>
        <v>21042.843333333334</v>
      </c>
      <c r="V2" s="2">
        <f t="shared" ref="V2:V65" si="1">T2</f>
        <v>1747.5700000000004</v>
      </c>
      <c r="W2" s="7">
        <f>SUM(V2:V7)/10^6*10^4</f>
        <v>210.42843333333334</v>
      </c>
      <c r="X2" s="169" t="s">
        <v>1032</v>
      </c>
      <c r="Y2" s="169"/>
      <c r="Z2" s="169"/>
      <c r="AA2" s="169"/>
    </row>
    <row r="3" spans="1:38">
      <c r="A3" s="1" t="s">
        <v>106</v>
      </c>
      <c r="C3" s="1" t="s">
        <v>194</v>
      </c>
      <c r="D3" s="1">
        <v>54.240277777777699</v>
      </c>
      <c r="E3" s="1">
        <v>-130.051388888888</v>
      </c>
      <c r="F3" s="1" t="s">
        <v>182</v>
      </c>
      <c r="G3" s="1" t="s">
        <v>35</v>
      </c>
      <c r="H3" s="1" t="s">
        <v>35</v>
      </c>
      <c r="I3" s="1" t="s">
        <v>35</v>
      </c>
      <c r="J3" s="1" t="s">
        <v>90</v>
      </c>
      <c r="K3" s="1">
        <v>22</v>
      </c>
      <c r="L3" s="1">
        <v>7</v>
      </c>
      <c r="M3" s="2">
        <f t="shared" si="0"/>
        <v>15</v>
      </c>
      <c r="N3" s="2"/>
      <c r="O3" s="2"/>
      <c r="P3" s="2"/>
      <c r="Q3" s="24">
        <v>0.11</v>
      </c>
      <c r="R3" s="2"/>
      <c r="S3" s="39">
        <v>52.956666666666671</v>
      </c>
      <c r="T3" s="2">
        <f t="shared" ref="T3:T66" si="2">S3/100*Q3*(100*100*M3)*((100-R3)/100)</f>
        <v>8737.8500000000022</v>
      </c>
      <c r="U3" s="2"/>
      <c r="V3" s="2">
        <f t="shared" si="1"/>
        <v>8737.8500000000022</v>
      </c>
      <c r="W3" s="2"/>
      <c r="X3" s="169"/>
      <c r="Y3" s="169"/>
      <c r="Z3" s="169"/>
      <c r="AA3" s="169"/>
    </row>
    <row r="4" spans="1:38">
      <c r="A4" s="1" t="s">
        <v>106</v>
      </c>
      <c r="C4" s="1" t="s">
        <v>194</v>
      </c>
      <c r="D4" s="1">
        <v>54.240277777777699</v>
      </c>
      <c r="E4" s="1">
        <v>-130.051388888888</v>
      </c>
      <c r="F4" s="1" t="s">
        <v>182</v>
      </c>
      <c r="G4" s="1" t="s">
        <v>35</v>
      </c>
      <c r="H4" s="1" t="s">
        <v>35</v>
      </c>
      <c r="I4" s="1" t="s">
        <v>35</v>
      </c>
      <c r="J4" s="1" t="s">
        <v>15</v>
      </c>
      <c r="K4" s="1">
        <v>7</v>
      </c>
      <c r="L4" s="1">
        <v>0</v>
      </c>
      <c r="M4" s="2">
        <f t="shared" si="0"/>
        <v>7</v>
      </c>
      <c r="N4" s="2"/>
      <c r="O4" s="2"/>
      <c r="P4" s="2"/>
      <c r="Q4" s="24">
        <v>0.11</v>
      </c>
      <c r="R4" s="2"/>
      <c r="S4" s="39">
        <v>52.956666666666671</v>
      </c>
      <c r="T4" s="2">
        <f t="shared" si="2"/>
        <v>4077.6633333333339</v>
      </c>
      <c r="V4" s="2">
        <f t="shared" si="1"/>
        <v>4077.6633333333339</v>
      </c>
      <c r="X4" s="169"/>
      <c r="Y4" s="169"/>
      <c r="Z4" s="169"/>
      <c r="AA4" s="169"/>
      <c r="AK4" s="1"/>
      <c r="AL4" s="7"/>
    </row>
    <row r="5" spans="1:38">
      <c r="A5" s="1" t="s">
        <v>106</v>
      </c>
      <c r="C5" s="1" t="s">
        <v>194</v>
      </c>
      <c r="D5" s="1">
        <v>54.240277777777699</v>
      </c>
      <c r="E5" s="1">
        <v>-130.051388888888</v>
      </c>
      <c r="F5" s="1" t="s">
        <v>182</v>
      </c>
      <c r="G5" s="1" t="s">
        <v>35</v>
      </c>
      <c r="H5" s="1" t="s">
        <v>35</v>
      </c>
      <c r="I5" s="1" t="s">
        <v>35</v>
      </c>
      <c r="J5" s="1" t="s">
        <v>16</v>
      </c>
      <c r="K5" s="1">
        <v>0</v>
      </c>
      <c r="L5" s="1">
        <v>-7</v>
      </c>
      <c r="M5" s="2">
        <f t="shared" si="0"/>
        <v>7</v>
      </c>
      <c r="N5" s="2"/>
      <c r="O5" s="2"/>
      <c r="P5" s="2"/>
      <c r="Q5" s="24">
        <v>0.93</v>
      </c>
      <c r="R5" s="2"/>
      <c r="S5" s="39">
        <v>2.94</v>
      </c>
      <c r="T5" s="2">
        <f t="shared" si="2"/>
        <v>1913.94</v>
      </c>
      <c r="V5" s="2">
        <f t="shared" si="1"/>
        <v>1913.94</v>
      </c>
      <c r="X5" s="169"/>
      <c r="Y5" s="169"/>
      <c r="Z5" s="169"/>
      <c r="AA5" s="169"/>
      <c r="AK5" s="1"/>
      <c r="AL5" s="7"/>
    </row>
    <row r="6" spans="1:38">
      <c r="A6" s="1" t="s">
        <v>106</v>
      </c>
      <c r="C6" s="1" t="s">
        <v>194</v>
      </c>
      <c r="D6" s="1">
        <v>54.240277777777699</v>
      </c>
      <c r="E6" s="1">
        <v>-130.051388888888</v>
      </c>
      <c r="F6" s="1" t="s">
        <v>182</v>
      </c>
      <c r="G6" s="1" t="s">
        <v>35</v>
      </c>
      <c r="H6" s="1" t="s">
        <v>35</v>
      </c>
      <c r="I6" s="1" t="s">
        <v>35</v>
      </c>
      <c r="J6" s="1" t="s">
        <v>17</v>
      </c>
      <c r="K6" s="1">
        <v>-7</v>
      </c>
      <c r="L6" s="1">
        <v>-20</v>
      </c>
      <c r="M6" s="2">
        <f t="shared" si="0"/>
        <v>13</v>
      </c>
      <c r="N6" s="2"/>
      <c r="O6" s="2"/>
      <c r="P6" s="2"/>
      <c r="Q6" s="24">
        <v>0.86</v>
      </c>
      <c r="R6" s="35">
        <v>0</v>
      </c>
      <c r="S6" s="39">
        <v>2.94</v>
      </c>
      <c r="T6" s="2">
        <f t="shared" si="2"/>
        <v>3286.9199999999996</v>
      </c>
      <c r="V6" s="2">
        <f t="shared" si="1"/>
        <v>3286.9199999999996</v>
      </c>
      <c r="Z6">
        <v>20</v>
      </c>
      <c r="AA6" t="s">
        <v>205</v>
      </c>
      <c r="AK6" s="1"/>
      <c r="AL6" s="7"/>
    </row>
    <row r="7" spans="1:38" s="9" customFormat="1">
      <c r="A7" s="10" t="s">
        <v>106</v>
      </c>
      <c r="B7" s="10"/>
      <c r="C7" s="10" t="s">
        <v>194</v>
      </c>
      <c r="D7" s="10">
        <v>54.240277777777699</v>
      </c>
      <c r="E7" s="10">
        <v>-130.051388888888</v>
      </c>
      <c r="F7" s="10" t="s">
        <v>182</v>
      </c>
      <c r="G7" s="10" t="s">
        <v>35</v>
      </c>
      <c r="H7" s="10" t="s">
        <v>35</v>
      </c>
      <c r="I7" s="10" t="s">
        <v>35</v>
      </c>
      <c r="J7" s="10" t="s">
        <v>21</v>
      </c>
      <c r="K7" s="10">
        <v>-20</v>
      </c>
      <c r="L7" s="10">
        <v>-25</v>
      </c>
      <c r="M7" s="11">
        <f t="shared" si="0"/>
        <v>5</v>
      </c>
      <c r="N7" s="11"/>
      <c r="O7" s="11"/>
      <c r="P7" s="11"/>
      <c r="Q7" s="31">
        <v>1.74</v>
      </c>
      <c r="R7" s="36">
        <v>0</v>
      </c>
      <c r="S7" s="43">
        <f>S6-(X7*0.5*M7)</f>
        <v>1.47</v>
      </c>
      <c r="T7" s="11">
        <f t="shared" si="2"/>
        <v>1278.9000000000001</v>
      </c>
      <c r="U7" s="10"/>
      <c r="V7" s="11">
        <f t="shared" si="1"/>
        <v>1278.9000000000001</v>
      </c>
      <c r="W7" s="10"/>
      <c r="X7" s="14">
        <f>S6/(ABS(L7)-20)</f>
        <v>0.58799999999999997</v>
      </c>
      <c r="Y7" s="9">
        <f>(S6-S7)/X7</f>
        <v>2.5</v>
      </c>
      <c r="Z7" s="9">
        <f>Y7+20</f>
        <v>22.5</v>
      </c>
      <c r="AA7" s="44">
        <f>1/-1.7007</f>
        <v>-0.58799317927912031</v>
      </c>
      <c r="AK7" s="10"/>
      <c r="AL7" s="29"/>
    </row>
    <row r="8" spans="1:38" ht="15" customHeight="1">
      <c r="A8" s="1" t="s">
        <v>106</v>
      </c>
      <c r="B8" s="1" t="s">
        <v>91</v>
      </c>
      <c r="C8" s="1" t="s">
        <v>193</v>
      </c>
      <c r="D8" s="1">
        <v>54.214444444444403</v>
      </c>
      <c r="E8" s="1">
        <v>-130.24027777777701</v>
      </c>
      <c r="F8" s="1" t="s">
        <v>182</v>
      </c>
      <c r="G8" s="1" t="s">
        <v>35</v>
      </c>
      <c r="H8" s="1" t="s">
        <v>35</v>
      </c>
      <c r="I8" s="1" t="s">
        <v>35</v>
      </c>
      <c r="J8" s="1" t="s">
        <v>89</v>
      </c>
      <c r="K8" s="1">
        <v>11</v>
      </c>
      <c r="L8" s="1">
        <v>10</v>
      </c>
      <c r="M8" s="2">
        <f t="shared" si="0"/>
        <v>1</v>
      </c>
      <c r="N8" s="2">
        <f>IF(ABS(MIN(L8:L14))&gt;100,100,ABS(MIN(L8:L14)))</f>
        <v>100</v>
      </c>
      <c r="O8" s="2">
        <f>K8</f>
        <v>11</v>
      </c>
      <c r="P8" s="2">
        <f>O8+N8</f>
        <v>111</v>
      </c>
      <c r="Q8" s="24">
        <v>0.14000000000000001</v>
      </c>
      <c r="R8" s="2"/>
      <c r="S8" s="39">
        <v>54.976666666666667</v>
      </c>
      <c r="T8" s="2">
        <f t="shared" si="2"/>
        <v>769.67333333333329</v>
      </c>
      <c r="U8" s="2">
        <f>SUM(T8:T14)</f>
        <v>13840.06986503623</v>
      </c>
      <c r="V8" s="2">
        <f t="shared" si="1"/>
        <v>769.67333333333329</v>
      </c>
      <c r="W8" s="7">
        <f>SUM(V8:V14)/10^6*10^4</f>
        <v>138.4006986503623</v>
      </c>
      <c r="X8" s="2"/>
      <c r="Y8" s="5"/>
      <c r="Z8" s="5"/>
      <c r="AA8" s="5"/>
      <c r="AB8" s="167" t="s">
        <v>204</v>
      </c>
      <c r="AC8" s="167"/>
      <c r="AD8" s="167"/>
      <c r="AK8" s="1"/>
      <c r="AL8" s="7"/>
    </row>
    <row r="9" spans="1:38">
      <c r="A9" s="1" t="s">
        <v>106</v>
      </c>
      <c r="C9" s="1" t="s">
        <v>193</v>
      </c>
      <c r="D9" s="1">
        <v>54.214444444444403</v>
      </c>
      <c r="E9" s="1">
        <v>-130.24027777777701</v>
      </c>
      <c r="F9" s="1" t="s">
        <v>182</v>
      </c>
      <c r="G9" s="1" t="s">
        <v>35</v>
      </c>
      <c r="H9" s="1" t="s">
        <v>35</v>
      </c>
      <c r="I9" s="1" t="s">
        <v>35</v>
      </c>
      <c r="J9" s="1" t="s">
        <v>90</v>
      </c>
      <c r="K9" s="1">
        <v>10</v>
      </c>
      <c r="L9" s="1">
        <v>1</v>
      </c>
      <c r="M9" s="2">
        <f t="shared" si="0"/>
        <v>9</v>
      </c>
      <c r="N9" s="2"/>
      <c r="O9" s="2"/>
      <c r="P9" s="2"/>
      <c r="Q9" s="24">
        <v>0.14000000000000001</v>
      </c>
      <c r="R9" s="2"/>
      <c r="S9" s="39">
        <v>54.976666666666667</v>
      </c>
      <c r="T9" s="2">
        <f t="shared" si="2"/>
        <v>6927.0599999999995</v>
      </c>
      <c r="V9" s="2">
        <f t="shared" si="1"/>
        <v>6927.0599999999995</v>
      </c>
      <c r="AB9" s="168"/>
      <c r="AC9" s="168"/>
      <c r="AD9" s="168"/>
      <c r="AK9" s="1"/>
      <c r="AL9" s="7"/>
    </row>
    <row r="10" spans="1:38">
      <c r="A10" s="1" t="s">
        <v>106</v>
      </c>
      <c r="C10" s="1" t="s">
        <v>193</v>
      </c>
      <c r="D10" s="1">
        <v>54.214444444444403</v>
      </c>
      <c r="E10" s="1">
        <v>-130.24027777777701</v>
      </c>
      <c r="F10" s="1" t="s">
        <v>182</v>
      </c>
      <c r="G10" s="1" t="s">
        <v>35</v>
      </c>
      <c r="H10" s="1" t="s">
        <v>35</v>
      </c>
      <c r="I10" s="1" t="s">
        <v>35</v>
      </c>
      <c r="J10" s="1" t="s">
        <v>15</v>
      </c>
      <c r="K10" s="1">
        <v>1</v>
      </c>
      <c r="L10" s="1">
        <v>0</v>
      </c>
      <c r="M10" s="2">
        <f t="shared" si="0"/>
        <v>1</v>
      </c>
      <c r="N10" s="2"/>
      <c r="O10" s="2"/>
      <c r="P10" s="2"/>
      <c r="Q10" s="24">
        <v>0.14000000000000001</v>
      </c>
      <c r="R10" s="2"/>
      <c r="S10" s="39">
        <v>54.976666666666667</v>
      </c>
      <c r="T10" s="2">
        <f t="shared" si="2"/>
        <v>769.67333333333329</v>
      </c>
      <c r="U10"/>
      <c r="V10" s="2">
        <f t="shared" si="1"/>
        <v>769.67333333333329</v>
      </c>
      <c r="W10"/>
      <c r="X10"/>
      <c r="AB10" s="168"/>
      <c r="AC10" s="168"/>
      <c r="AD10" s="168"/>
      <c r="AK10" s="1"/>
      <c r="AL10" s="7"/>
    </row>
    <row r="11" spans="1:38">
      <c r="A11" s="1" t="s">
        <v>106</v>
      </c>
      <c r="C11" s="1" t="s">
        <v>193</v>
      </c>
      <c r="D11" s="1">
        <v>54.214444444444403</v>
      </c>
      <c r="E11" s="1">
        <v>-130.24027777777701</v>
      </c>
      <c r="F11" s="1" t="s">
        <v>182</v>
      </c>
      <c r="G11" s="1" t="s">
        <v>35</v>
      </c>
      <c r="H11" s="1" t="s">
        <v>35</v>
      </c>
      <c r="I11" s="1" t="s">
        <v>35</v>
      </c>
      <c r="J11" s="1" t="s">
        <v>16</v>
      </c>
      <c r="K11" s="1">
        <v>0</v>
      </c>
      <c r="L11" s="1">
        <v>-1</v>
      </c>
      <c r="M11" s="2">
        <f t="shared" si="0"/>
        <v>1</v>
      </c>
      <c r="N11" s="2"/>
      <c r="O11" s="2"/>
      <c r="P11" s="2"/>
      <c r="Q11" s="13">
        <v>1.31</v>
      </c>
      <c r="R11" s="2"/>
      <c r="S11" s="39">
        <v>1.94</v>
      </c>
      <c r="T11" s="2">
        <f t="shared" si="2"/>
        <v>254.14000000000001</v>
      </c>
      <c r="V11" s="2">
        <f t="shared" si="1"/>
        <v>254.14000000000001</v>
      </c>
      <c r="AB11" s="168"/>
      <c r="AC11" s="168"/>
      <c r="AD11" s="168"/>
      <c r="AK11" s="1"/>
      <c r="AL11" s="7"/>
    </row>
    <row r="12" spans="1:38">
      <c r="A12" s="1" t="s">
        <v>106</v>
      </c>
      <c r="C12" s="1" t="s">
        <v>193</v>
      </c>
      <c r="D12" s="1">
        <v>54.214444444444403</v>
      </c>
      <c r="E12" s="1">
        <v>-130.24027777777701</v>
      </c>
      <c r="F12" s="1" t="s">
        <v>182</v>
      </c>
      <c r="G12" s="1" t="s">
        <v>35</v>
      </c>
      <c r="H12" s="1" t="s">
        <v>35</v>
      </c>
      <c r="I12" s="1" t="s">
        <v>35</v>
      </c>
      <c r="J12" s="1" t="s">
        <v>59</v>
      </c>
      <c r="K12" s="1">
        <v>-1</v>
      </c>
      <c r="L12" s="1">
        <v>-6</v>
      </c>
      <c r="M12" s="2">
        <f t="shared" si="0"/>
        <v>5</v>
      </c>
      <c r="N12" s="2"/>
      <c r="O12" s="2"/>
      <c r="P12" s="2"/>
      <c r="Q12" s="13">
        <v>1.46</v>
      </c>
      <c r="R12" s="35">
        <v>70</v>
      </c>
      <c r="S12" s="39">
        <v>1.94</v>
      </c>
      <c r="T12" s="2">
        <f t="shared" si="2"/>
        <v>424.85999999999996</v>
      </c>
      <c r="V12" s="2">
        <f t="shared" si="1"/>
        <v>424.85999999999996</v>
      </c>
      <c r="Z12">
        <v>20</v>
      </c>
      <c r="AB12" s="168"/>
      <c r="AC12" s="168"/>
      <c r="AD12" s="168"/>
      <c r="AK12" s="1"/>
      <c r="AL12" s="7"/>
    </row>
    <row r="13" spans="1:38">
      <c r="A13" s="1" t="s">
        <v>106</v>
      </c>
      <c r="C13" s="1" t="s">
        <v>193</v>
      </c>
      <c r="D13" s="1">
        <v>54.214444444444403</v>
      </c>
      <c r="E13" s="1">
        <v>-130.24027777777701</v>
      </c>
      <c r="F13" s="1" t="s">
        <v>182</v>
      </c>
      <c r="G13" s="1" t="s">
        <v>35</v>
      </c>
      <c r="H13" s="1" t="s">
        <v>35</v>
      </c>
      <c r="I13" s="1" t="s">
        <v>35</v>
      </c>
      <c r="J13" s="1" t="s">
        <v>60</v>
      </c>
      <c r="K13" s="1">
        <v>-6</v>
      </c>
      <c r="L13" s="1">
        <v>-75</v>
      </c>
      <c r="M13" s="2">
        <f t="shared" si="0"/>
        <v>69</v>
      </c>
      <c r="N13" s="2"/>
      <c r="O13" s="2"/>
      <c r="P13" s="2"/>
      <c r="Q13" s="13">
        <v>1.46</v>
      </c>
      <c r="R13" s="35">
        <v>70</v>
      </c>
      <c r="S13" s="15">
        <f>(M13-(20-ABS(K13)))/M13*(S12-((M13/2)+ABS(L12)-20)*X14+(20-ABS(K13))/M13*S12)</f>
        <v>1.4638753675698382</v>
      </c>
      <c r="T13" s="2">
        <f t="shared" si="2"/>
        <v>4424.1241358695643</v>
      </c>
      <c r="V13" s="2">
        <f t="shared" si="1"/>
        <v>4424.1241358695643</v>
      </c>
      <c r="Y13" s="8">
        <f>(S12-S13)/X14</f>
        <v>19.634005461037599</v>
      </c>
      <c r="Z13" s="8">
        <f>Y13+20</f>
        <v>39.634005461037603</v>
      </c>
      <c r="AB13" s="168"/>
      <c r="AC13" s="168"/>
      <c r="AD13" s="168"/>
      <c r="AK13" s="1"/>
      <c r="AL13" s="7"/>
    </row>
    <row r="14" spans="1:38" s="9" customFormat="1">
      <c r="A14" s="10" t="s">
        <v>106</v>
      </c>
      <c r="B14" s="10"/>
      <c r="C14" s="10" t="s">
        <v>193</v>
      </c>
      <c r="D14" s="10">
        <v>54.214444444444403</v>
      </c>
      <c r="E14" s="10">
        <v>-130.24027777777701</v>
      </c>
      <c r="F14" s="10" t="s">
        <v>182</v>
      </c>
      <c r="G14" s="10" t="s">
        <v>35</v>
      </c>
      <c r="H14" s="10" t="s">
        <v>35</v>
      </c>
      <c r="I14" s="10" t="s">
        <v>35</v>
      </c>
      <c r="J14" s="10" t="s">
        <v>19</v>
      </c>
      <c r="K14" s="10">
        <v>-75</v>
      </c>
      <c r="L14" s="10">
        <v>-100</v>
      </c>
      <c r="M14" s="11">
        <f t="shared" si="0"/>
        <v>25</v>
      </c>
      <c r="N14" s="11"/>
      <c r="O14" s="11"/>
      <c r="P14" s="11"/>
      <c r="Q14" s="31">
        <v>1.19</v>
      </c>
      <c r="R14" s="36">
        <v>70</v>
      </c>
      <c r="S14" s="43">
        <f>S12-((M14/2)+ABS(L13)-20)*X14</f>
        <v>0.30312499999999987</v>
      </c>
      <c r="T14" s="11">
        <f t="shared" si="2"/>
        <v>270.53906249999989</v>
      </c>
      <c r="U14" s="10"/>
      <c r="V14" s="11">
        <f t="shared" si="1"/>
        <v>270.53906249999989</v>
      </c>
      <c r="W14" s="10"/>
      <c r="X14" s="14">
        <f>S12/(ABS(L14)-20)</f>
        <v>2.4250000000000001E-2</v>
      </c>
      <c r="Y14" s="9">
        <f>(S12-S14)/X14</f>
        <v>67.5</v>
      </c>
      <c r="Z14" s="9">
        <f>Y14+20</f>
        <v>87.5</v>
      </c>
      <c r="AA14" s="44">
        <f>1/-41.237</f>
        <v>-2.425006668768339E-2</v>
      </c>
      <c r="AB14" s="41"/>
      <c r="AC14" s="41"/>
      <c r="AD14" s="41"/>
      <c r="AK14" s="10"/>
      <c r="AL14" s="29"/>
    </row>
    <row r="15" spans="1:38">
      <c r="A15" s="1" t="s">
        <v>106</v>
      </c>
      <c r="B15" s="1" t="s">
        <v>92</v>
      </c>
      <c r="C15" s="1" t="s">
        <v>193</v>
      </c>
      <c r="D15" s="1">
        <v>54.2222222222222</v>
      </c>
      <c r="E15" s="1">
        <v>-130.17499999999899</v>
      </c>
      <c r="F15" s="1" t="s">
        <v>182</v>
      </c>
      <c r="G15" s="1" t="s">
        <v>35</v>
      </c>
      <c r="H15" s="1" t="s">
        <v>35</v>
      </c>
      <c r="I15" s="1" t="s">
        <v>35</v>
      </c>
      <c r="J15" s="1" t="s">
        <v>89</v>
      </c>
      <c r="K15" s="1">
        <v>24</v>
      </c>
      <c r="L15" s="1">
        <v>22</v>
      </c>
      <c r="M15" s="2">
        <f t="shared" si="0"/>
        <v>2</v>
      </c>
      <c r="N15" s="2">
        <f>IF(ABS(MIN(L15:L20))&gt;100,100,ABS(MIN(L15:L20)))</f>
        <v>100</v>
      </c>
      <c r="O15" s="2">
        <f>K15</f>
        <v>24</v>
      </c>
      <c r="P15" s="2">
        <f>O15+N15</f>
        <v>124</v>
      </c>
      <c r="Q15" s="24">
        <v>0.14000000000000001</v>
      </c>
      <c r="S15" s="39">
        <v>53.706666666666671</v>
      </c>
      <c r="T15" s="2">
        <f t="shared" si="2"/>
        <v>1503.7866666666669</v>
      </c>
      <c r="U15" s="2">
        <f>SUM(T15:T20)</f>
        <v>28228.915125</v>
      </c>
      <c r="V15" s="2">
        <f t="shared" si="1"/>
        <v>1503.7866666666669</v>
      </c>
      <c r="W15" s="7">
        <f>SUM(V15:V20)/10^6*10^4</f>
        <v>282.28915124999997</v>
      </c>
      <c r="X15" s="2"/>
      <c r="Y15" s="5"/>
      <c r="Z15" s="5"/>
      <c r="AA15" s="5"/>
      <c r="AK15" s="1"/>
      <c r="AL15" s="7"/>
    </row>
    <row r="16" spans="1:38">
      <c r="A16" s="1" t="s">
        <v>106</v>
      </c>
      <c r="C16" s="1" t="s">
        <v>193</v>
      </c>
      <c r="D16" s="1">
        <v>54.2222222222222</v>
      </c>
      <c r="E16" s="1">
        <v>-130.17499999999899</v>
      </c>
      <c r="F16" s="1" t="s">
        <v>182</v>
      </c>
      <c r="G16" s="1" t="s">
        <v>35</v>
      </c>
      <c r="H16" s="1" t="s">
        <v>35</v>
      </c>
      <c r="I16" s="1" t="s">
        <v>35</v>
      </c>
      <c r="J16" s="1" t="s">
        <v>90</v>
      </c>
      <c r="K16" s="1">
        <v>10</v>
      </c>
      <c r="L16" s="1">
        <v>1</v>
      </c>
      <c r="M16" s="2">
        <f t="shared" si="0"/>
        <v>9</v>
      </c>
      <c r="N16" s="2"/>
      <c r="O16" s="2"/>
      <c r="P16" s="2"/>
      <c r="Q16" s="24">
        <v>0.14000000000000001</v>
      </c>
      <c r="S16" s="39">
        <v>53.706666666666671</v>
      </c>
      <c r="T16" s="2">
        <f t="shared" si="2"/>
        <v>6767.0400000000009</v>
      </c>
      <c r="V16" s="2">
        <f t="shared" si="1"/>
        <v>6767.0400000000009</v>
      </c>
      <c r="AK16" s="1"/>
      <c r="AL16" s="7"/>
    </row>
    <row r="17" spans="1:27">
      <c r="A17" s="1" t="s">
        <v>106</v>
      </c>
      <c r="C17" s="1" t="s">
        <v>193</v>
      </c>
      <c r="D17" s="1">
        <v>54.2222222222222</v>
      </c>
      <c r="E17" s="1">
        <v>-130.17499999999899</v>
      </c>
      <c r="F17" s="1" t="s">
        <v>182</v>
      </c>
      <c r="G17" s="1" t="s">
        <v>35</v>
      </c>
      <c r="H17" s="1" t="s">
        <v>35</v>
      </c>
      <c r="I17" s="1" t="s">
        <v>35</v>
      </c>
      <c r="J17" s="1" t="s">
        <v>15</v>
      </c>
      <c r="K17" s="1">
        <v>1</v>
      </c>
      <c r="L17" s="1">
        <v>0</v>
      </c>
      <c r="M17" s="2">
        <f t="shared" si="0"/>
        <v>1</v>
      </c>
      <c r="N17" s="2"/>
      <c r="O17" s="2"/>
      <c r="P17" s="2"/>
      <c r="Q17" s="24">
        <v>0.14000000000000001</v>
      </c>
      <c r="S17" s="39">
        <v>53.706666666666671</v>
      </c>
      <c r="T17" s="2">
        <f t="shared" si="2"/>
        <v>751.89333333333343</v>
      </c>
      <c r="V17" s="2">
        <f t="shared" si="1"/>
        <v>751.89333333333343</v>
      </c>
    </row>
    <row r="18" spans="1:27">
      <c r="A18" s="1" t="s">
        <v>106</v>
      </c>
      <c r="C18" s="1" t="s">
        <v>193</v>
      </c>
      <c r="D18" s="1">
        <v>54.2222222222222</v>
      </c>
      <c r="E18" s="1">
        <v>-130.17499999999899</v>
      </c>
      <c r="F18" s="1" t="s">
        <v>182</v>
      </c>
      <c r="G18" s="1" t="s">
        <v>35</v>
      </c>
      <c r="H18" s="1" t="s">
        <v>35</v>
      </c>
      <c r="I18" s="1" t="s">
        <v>35</v>
      </c>
      <c r="J18" s="1" t="s">
        <v>16</v>
      </c>
      <c r="K18" s="1">
        <v>0</v>
      </c>
      <c r="L18" s="1">
        <v>-1</v>
      </c>
      <c r="M18" s="2">
        <f t="shared" si="0"/>
        <v>1</v>
      </c>
      <c r="N18" s="2"/>
      <c r="O18" s="2"/>
      <c r="P18" s="2"/>
      <c r="Q18" s="13">
        <v>1.31</v>
      </c>
      <c r="S18" s="39">
        <v>4.3899999999999997</v>
      </c>
      <c r="T18" s="2">
        <f t="shared" si="2"/>
        <v>575.09</v>
      </c>
      <c r="U18"/>
      <c r="V18" s="2">
        <f t="shared" si="1"/>
        <v>575.09</v>
      </c>
      <c r="W18"/>
      <c r="X18"/>
    </row>
    <row r="19" spans="1:27">
      <c r="A19" s="1" t="s">
        <v>106</v>
      </c>
      <c r="C19" s="1" t="s">
        <v>193</v>
      </c>
      <c r="D19" s="1">
        <v>54.2222222222222</v>
      </c>
      <c r="E19" s="1">
        <v>-130.17499999999899</v>
      </c>
      <c r="F19" s="1" t="s">
        <v>182</v>
      </c>
      <c r="G19" s="1" t="s">
        <v>35</v>
      </c>
      <c r="H19" s="1" t="s">
        <v>35</v>
      </c>
      <c r="I19" s="1" t="s">
        <v>35</v>
      </c>
      <c r="J19" s="1" t="s">
        <v>58</v>
      </c>
      <c r="K19" s="1">
        <v>-1</v>
      </c>
      <c r="L19" s="1">
        <v>-42</v>
      </c>
      <c r="M19" s="2">
        <f t="shared" si="0"/>
        <v>41</v>
      </c>
      <c r="N19" s="2"/>
      <c r="O19" s="2"/>
      <c r="P19" s="2"/>
      <c r="Q19" s="13">
        <v>1.46</v>
      </c>
      <c r="R19" s="37">
        <v>50</v>
      </c>
      <c r="S19" s="39">
        <v>4.3899999999999997</v>
      </c>
      <c r="T19" s="2">
        <f t="shared" si="2"/>
        <v>13139.269999999997</v>
      </c>
      <c r="V19" s="2">
        <f t="shared" si="1"/>
        <v>13139.269999999997</v>
      </c>
      <c r="Z19">
        <v>20</v>
      </c>
    </row>
    <row r="20" spans="1:27" s="9" customFormat="1">
      <c r="A20" s="10" t="s">
        <v>106</v>
      </c>
      <c r="B20" s="10"/>
      <c r="C20" s="10" t="s">
        <v>193</v>
      </c>
      <c r="D20" s="10">
        <v>54.2222222222222</v>
      </c>
      <c r="E20" s="10">
        <v>-130.17499999999899</v>
      </c>
      <c r="F20" s="10" t="s">
        <v>182</v>
      </c>
      <c r="G20" s="10" t="s">
        <v>35</v>
      </c>
      <c r="H20" s="10" t="s">
        <v>35</v>
      </c>
      <c r="I20" s="10" t="s">
        <v>35</v>
      </c>
      <c r="J20" s="10" t="s">
        <v>19</v>
      </c>
      <c r="K20" s="10">
        <v>-42</v>
      </c>
      <c r="L20" s="10">
        <v>-100</v>
      </c>
      <c r="M20" s="11">
        <f t="shared" si="0"/>
        <v>58</v>
      </c>
      <c r="N20" s="11"/>
      <c r="O20" s="11"/>
      <c r="P20" s="11"/>
      <c r="Q20" s="31">
        <v>1.19</v>
      </c>
      <c r="R20" s="38">
        <v>50</v>
      </c>
      <c r="S20" s="43">
        <f>S18-((M20/2)+ABS(L19)-20)*X20</f>
        <v>1.5913750000000002</v>
      </c>
      <c r="T20" s="11">
        <f t="shared" si="2"/>
        <v>5491.8351249999996</v>
      </c>
      <c r="U20" s="10"/>
      <c r="V20" s="11">
        <f t="shared" si="1"/>
        <v>5491.8351249999996</v>
      </c>
      <c r="W20" s="10"/>
      <c r="X20" s="14">
        <f>S19/(ABS(L20)-20)</f>
        <v>5.4874999999999993E-2</v>
      </c>
      <c r="Y20" s="9">
        <f>(S19-S20)/X20</f>
        <v>51</v>
      </c>
      <c r="Z20" s="9">
        <f>Y20+20</f>
        <v>71</v>
      </c>
      <c r="AA20" s="44">
        <f>1/-18.223</f>
        <v>-5.4875706524721506E-2</v>
      </c>
    </row>
    <row r="21" spans="1:27">
      <c r="A21" s="1" t="s">
        <v>106</v>
      </c>
      <c r="B21" s="1" t="s">
        <v>93</v>
      </c>
      <c r="C21" s="1" t="s">
        <v>194</v>
      </c>
      <c r="D21" s="1">
        <v>54.225277777777698</v>
      </c>
      <c r="E21" s="1">
        <v>-130.159722222222</v>
      </c>
      <c r="F21" s="1" t="s">
        <v>182</v>
      </c>
      <c r="G21" s="1" t="s">
        <v>35</v>
      </c>
      <c r="H21" s="1" t="s">
        <v>35</v>
      </c>
      <c r="I21" s="1" t="s">
        <v>35</v>
      </c>
      <c r="J21" s="1" t="s">
        <v>89</v>
      </c>
      <c r="K21" s="1">
        <v>11</v>
      </c>
      <c r="L21" s="1">
        <v>10</v>
      </c>
      <c r="M21" s="2">
        <f t="shared" si="0"/>
        <v>1</v>
      </c>
      <c r="N21" s="2">
        <f>IF(ABS(MIN(L21:L27))&gt;100,100,ABS(MIN(L21:L27)))</f>
        <v>100</v>
      </c>
      <c r="O21" s="2">
        <f>K21</f>
        <v>11</v>
      </c>
      <c r="P21" s="2">
        <f>O21+N21</f>
        <v>111</v>
      </c>
      <c r="Q21" s="24">
        <v>0.11</v>
      </c>
      <c r="S21" s="39">
        <v>54.723333333333336</v>
      </c>
      <c r="T21" s="2">
        <f t="shared" si="2"/>
        <v>601.95666666666671</v>
      </c>
      <c r="U21" s="2">
        <f>SUM(T21:T27)</f>
        <v>27197.673690476189</v>
      </c>
      <c r="V21" s="2">
        <f t="shared" si="1"/>
        <v>601.95666666666671</v>
      </c>
      <c r="W21" s="7">
        <f>SUM(V21:V27)/10^6*10^4</f>
        <v>271.97673690476188</v>
      </c>
      <c r="X21" s="2"/>
      <c r="Y21" s="5"/>
      <c r="Z21" s="5"/>
      <c r="AA21" s="5"/>
    </row>
    <row r="22" spans="1:27">
      <c r="A22" s="1" t="s">
        <v>106</v>
      </c>
      <c r="C22" s="1" t="s">
        <v>194</v>
      </c>
      <c r="D22" s="1">
        <v>54.225277777777698</v>
      </c>
      <c r="E22" s="1">
        <v>-130.159722222222</v>
      </c>
      <c r="F22" s="1" t="s">
        <v>182</v>
      </c>
      <c r="G22" s="1" t="s">
        <v>35</v>
      </c>
      <c r="H22" s="1" t="s">
        <v>35</v>
      </c>
      <c r="I22" s="1" t="s">
        <v>35</v>
      </c>
      <c r="J22" s="1" t="s">
        <v>14</v>
      </c>
      <c r="K22" s="1">
        <v>10</v>
      </c>
      <c r="L22" s="1">
        <v>9</v>
      </c>
      <c r="M22" s="2">
        <f t="shared" si="0"/>
        <v>1</v>
      </c>
      <c r="N22" s="2"/>
      <c r="O22" s="2"/>
      <c r="P22" s="2"/>
      <c r="Q22" s="24">
        <v>0.11</v>
      </c>
      <c r="S22" s="39">
        <v>54.723333333333336</v>
      </c>
      <c r="T22" s="2">
        <f t="shared" si="2"/>
        <v>601.95666666666671</v>
      </c>
      <c r="V22" s="2">
        <f t="shared" si="1"/>
        <v>601.95666666666671</v>
      </c>
    </row>
    <row r="23" spans="1:27">
      <c r="A23" s="1" t="s">
        <v>106</v>
      </c>
      <c r="C23" s="1" t="s">
        <v>194</v>
      </c>
      <c r="D23" s="1">
        <v>54.225277777777698</v>
      </c>
      <c r="E23" s="1">
        <v>-130.159722222222</v>
      </c>
      <c r="F23" s="1" t="s">
        <v>182</v>
      </c>
      <c r="G23" s="1" t="s">
        <v>35</v>
      </c>
      <c r="H23" s="1" t="s">
        <v>35</v>
      </c>
      <c r="I23" s="1" t="s">
        <v>35</v>
      </c>
      <c r="J23" s="1" t="s">
        <v>90</v>
      </c>
      <c r="K23" s="1">
        <v>9</v>
      </c>
      <c r="L23" s="1">
        <v>1</v>
      </c>
      <c r="M23" s="2">
        <f t="shared" si="0"/>
        <v>8</v>
      </c>
      <c r="N23" s="2"/>
      <c r="O23" s="2"/>
      <c r="P23" s="2"/>
      <c r="Q23" s="24">
        <v>0.11</v>
      </c>
      <c r="S23" s="39">
        <v>54.723333333333336</v>
      </c>
      <c r="T23" s="2">
        <f t="shared" si="2"/>
        <v>4815.6533333333336</v>
      </c>
      <c r="V23" s="2">
        <f t="shared" si="1"/>
        <v>4815.6533333333336</v>
      </c>
    </row>
    <row r="24" spans="1:27">
      <c r="A24" s="1" t="s">
        <v>106</v>
      </c>
      <c r="C24" s="1" t="s">
        <v>194</v>
      </c>
      <c r="D24" s="1">
        <v>54.225277777777698</v>
      </c>
      <c r="E24" s="1">
        <v>-130.159722222222</v>
      </c>
      <c r="F24" s="1" t="s">
        <v>182</v>
      </c>
      <c r="G24" s="1" t="s">
        <v>35</v>
      </c>
      <c r="H24" s="1" t="s">
        <v>35</v>
      </c>
      <c r="I24" s="1" t="s">
        <v>35</v>
      </c>
      <c r="J24" s="1" t="s">
        <v>15</v>
      </c>
      <c r="K24" s="1">
        <v>1</v>
      </c>
      <c r="L24" s="1">
        <v>0</v>
      </c>
      <c r="M24" s="2">
        <f t="shared" si="0"/>
        <v>1</v>
      </c>
      <c r="N24" s="2"/>
      <c r="O24" s="2"/>
      <c r="P24" s="2"/>
      <c r="Q24" s="24">
        <v>0.11</v>
      </c>
      <c r="S24" s="39">
        <v>54.723333333333336</v>
      </c>
      <c r="T24" s="2">
        <f t="shared" si="2"/>
        <v>601.95666666666671</v>
      </c>
      <c r="V24" s="2">
        <f t="shared" si="1"/>
        <v>601.95666666666671</v>
      </c>
    </row>
    <row r="25" spans="1:27">
      <c r="A25" s="1" t="s">
        <v>106</v>
      </c>
      <c r="C25" s="1" t="s">
        <v>194</v>
      </c>
      <c r="D25" s="1">
        <v>54.225277777777698</v>
      </c>
      <c r="E25" s="1">
        <v>-130.159722222222</v>
      </c>
      <c r="F25" s="1" t="s">
        <v>182</v>
      </c>
      <c r="G25" s="1" t="s">
        <v>35</v>
      </c>
      <c r="H25" s="1" t="s">
        <v>35</v>
      </c>
      <c r="I25" s="1" t="s">
        <v>35</v>
      </c>
      <c r="J25" s="1" t="s">
        <v>76</v>
      </c>
      <c r="K25" s="1">
        <v>0</v>
      </c>
      <c r="L25" s="1">
        <v>-15</v>
      </c>
      <c r="M25" s="2">
        <f t="shared" si="0"/>
        <v>15</v>
      </c>
      <c r="N25" s="2"/>
      <c r="O25" s="2"/>
      <c r="P25" s="2"/>
      <c r="Q25" s="24">
        <v>0.86</v>
      </c>
      <c r="R25" s="37">
        <v>40</v>
      </c>
      <c r="S25" s="39">
        <v>5.27</v>
      </c>
      <c r="T25" s="2">
        <f t="shared" si="2"/>
        <v>4078.9799999999996</v>
      </c>
      <c r="V25" s="2">
        <f t="shared" si="1"/>
        <v>4078.9799999999996</v>
      </c>
      <c r="Z25">
        <v>20</v>
      </c>
    </row>
    <row r="26" spans="1:27">
      <c r="A26" s="1" t="s">
        <v>106</v>
      </c>
      <c r="C26" s="1" t="s">
        <v>194</v>
      </c>
      <c r="D26" s="1">
        <v>54.225277777777698</v>
      </c>
      <c r="E26" s="1">
        <v>-130.159722222222</v>
      </c>
      <c r="F26" s="1" t="s">
        <v>182</v>
      </c>
      <c r="G26" s="1" t="s">
        <v>35</v>
      </c>
      <c r="H26" s="1" t="s">
        <v>35</v>
      </c>
      <c r="I26" s="1" t="s">
        <v>35</v>
      </c>
      <c r="J26" s="1" t="s">
        <v>77</v>
      </c>
      <c r="K26" s="1">
        <v>-15</v>
      </c>
      <c r="L26" s="1">
        <v>-50</v>
      </c>
      <c r="M26" s="2">
        <f t="shared" si="0"/>
        <v>35</v>
      </c>
      <c r="N26" s="2"/>
      <c r="O26" s="2"/>
      <c r="P26" s="2"/>
      <c r="Q26" s="24">
        <v>0.86</v>
      </c>
      <c r="R26" s="37">
        <v>40</v>
      </c>
      <c r="S26" s="15">
        <f>(M26-(20-ABS(K26)))/M26*(S25-((M26/2)+ABS(L25)-20)*X27+(20-ABS(K26))/M26*S25)</f>
        <v>4.4566454081632649</v>
      </c>
      <c r="T26" s="2">
        <f t="shared" si="2"/>
        <v>8048.7016071428561</v>
      </c>
      <c r="V26" s="2">
        <f t="shared" si="1"/>
        <v>8048.7016071428561</v>
      </c>
      <c r="Y26" s="22">
        <f>(S25-S26)/X27</f>
        <v>12.346938775510205</v>
      </c>
      <c r="Z26" s="22">
        <f>Y26+20</f>
        <v>32.346938775510203</v>
      </c>
    </row>
    <row r="27" spans="1:27" s="9" customFormat="1">
      <c r="A27" s="10" t="s">
        <v>106</v>
      </c>
      <c r="B27" s="10"/>
      <c r="C27" s="10" t="s">
        <v>194</v>
      </c>
      <c r="D27" s="10">
        <v>54.225277777777698</v>
      </c>
      <c r="E27" s="10">
        <v>-130.159722222222</v>
      </c>
      <c r="F27" s="10" t="s">
        <v>182</v>
      </c>
      <c r="G27" s="10" t="s">
        <v>35</v>
      </c>
      <c r="H27" s="10" t="s">
        <v>35</v>
      </c>
      <c r="I27" s="10" t="s">
        <v>35</v>
      </c>
      <c r="J27" s="10" t="s">
        <v>19</v>
      </c>
      <c r="K27" s="10">
        <v>-50</v>
      </c>
      <c r="L27" s="10">
        <v>-100</v>
      </c>
      <c r="M27" s="11">
        <f t="shared" si="0"/>
        <v>50</v>
      </c>
      <c r="N27" s="11"/>
      <c r="O27" s="11"/>
      <c r="P27" s="11"/>
      <c r="Q27" s="31">
        <v>1.71</v>
      </c>
      <c r="R27" s="38">
        <v>40</v>
      </c>
      <c r="S27" s="43">
        <f>S25-((M27/2)+ABS(L26)-20)*X27</f>
        <v>1.6468750000000001</v>
      </c>
      <c r="T27" s="11">
        <f t="shared" si="2"/>
        <v>8448.46875</v>
      </c>
      <c r="U27" s="10"/>
      <c r="V27" s="11">
        <f t="shared" si="1"/>
        <v>8448.46875</v>
      </c>
      <c r="W27" s="10"/>
      <c r="X27" s="14">
        <f>S25/(ABS(L27)-20)</f>
        <v>6.5874999999999989E-2</v>
      </c>
      <c r="Y27" s="9">
        <f>(S25-S27)/X27</f>
        <v>55</v>
      </c>
      <c r="Z27" s="9">
        <f>Y27+20</f>
        <v>75</v>
      </c>
      <c r="AA27" s="44">
        <f>1/-15.18</f>
        <v>-6.5876152832674575E-2</v>
      </c>
    </row>
    <row r="28" spans="1:27">
      <c r="A28" s="1" t="s">
        <v>106</v>
      </c>
      <c r="B28" s="1" t="s">
        <v>94</v>
      </c>
      <c r="C28" s="1" t="s">
        <v>194</v>
      </c>
      <c r="D28" s="1">
        <v>54.1805555555555</v>
      </c>
      <c r="E28" s="1">
        <v>-130.218055555555</v>
      </c>
      <c r="F28" s="1" t="s">
        <v>182</v>
      </c>
      <c r="G28" s="1" t="s">
        <v>35</v>
      </c>
      <c r="H28" s="1" t="s">
        <v>35</v>
      </c>
      <c r="I28" s="1" t="s">
        <v>35</v>
      </c>
      <c r="J28" s="1" t="s">
        <v>89</v>
      </c>
      <c r="K28" s="1">
        <v>15</v>
      </c>
      <c r="L28" s="1">
        <v>14</v>
      </c>
      <c r="M28" s="2">
        <f t="shared" si="0"/>
        <v>1</v>
      </c>
      <c r="N28" s="2">
        <f>IF(ABS(MIN(L28:L33))&gt;100,100,ABS(MIN(L28:L33)))</f>
        <v>90</v>
      </c>
      <c r="O28" s="2">
        <f>K28</f>
        <v>15</v>
      </c>
      <c r="P28" s="2">
        <f>O28+N28</f>
        <v>105</v>
      </c>
      <c r="Q28" s="24">
        <v>0.11</v>
      </c>
      <c r="S28" s="39">
        <v>54.15</v>
      </c>
      <c r="T28" s="2">
        <f t="shared" si="2"/>
        <v>595.65</v>
      </c>
      <c r="U28" s="2">
        <f>SUM(T28:T33)</f>
        <v>63682.659428571438</v>
      </c>
      <c r="V28" s="2">
        <f t="shared" si="1"/>
        <v>595.65</v>
      </c>
      <c r="W28" s="7">
        <f>SUM(V28:V33)/10^6*10^4</f>
        <v>636.82659428571446</v>
      </c>
      <c r="X28" s="2"/>
      <c r="Y28" s="5"/>
      <c r="Z28" s="5"/>
      <c r="AA28" s="5"/>
    </row>
    <row r="29" spans="1:27">
      <c r="A29" s="1" t="s">
        <v>106</v>
      </c>
      <c r="C29" s="1" t="s">
        <v>194</v>
      </c>
      <c r="D29" s="1">
        <v>54.1805555555555</v>
      </c>
      <c r="E29" s="1">
        <v>-130.218055555555</v>
      </c>
      <c r="F29" s="1" t="s">
        <v>182</v>
      </c>
      <c r="G29" s="1" t="s">
        <v>35</v>
      </c>
      <c r="H29" s="1" t="s">
        <v>35</v>
      </c>
      <c r="I29" s="1" t="s">
        <v>35</v>
      </c>
      <c r="J29" s="1" t="s">
        <v>90</v>
      </c>
      <c r="K29" s="1">
        <v>14</v>
      </c>
      <c r="L29" s="1">
        <v>3</v>
      </c>
      <c r="M29" s="2">
        <f t="shared" si="0"/>
        <v>11</v>
      </c>
      <c r="N29" s="2"/>
      <c r="O29" s="2"/>
      <c r="P29" s="2"/>
      <c r="Q29" s="24">
        <v>0.11</v>
      </c>
      <c r="S29" s="39">
        <v>54.15</v>
      </c>
      <c r="T29" s="2">
        <f t="shared" si="2"/>
        <v>6552.15</v>
      </c>
      <c r="V29" s="2">
        <f t="shared" si="1"/>
        <v>6552.15</v>
      </c>
    </row>
    <row r="30" spans="1:27">
      <c r="A30" s="1" t="s">
        <v>106</v>
      </c>
      <c r="C30" s="1" t="s">
        <v>194</v>
      </c>
      <c r="D30" s="1">
        <v>54.1805555555555</v>
      </c>
      <c r="E30" s="1">
        <v>-130.218055555555</v>
      </c>
      <c r="F30" s="1" t="s">
        <v>182</v>
      </c>
      <c r="G30" s="1" t="s">
        <v>35</v>
      </c>
      <c r="H30" s="1" t="s">
        <v>35</v>
      </c>
      <c r="I30" s="1" t="s">
        <v>35</v>
      </c>
      <c r="J30" s="1" t="s">
        <v>95</v>
      </c>
      <c r="K30" s="1">
        <v>3</v>
      </c>
      <c r="L30" s="1">
        <v>0</v>
      </c>
      <c r="M30" s="2">
        <f t="shared" si="0"/>
        <v>3</v>
      </c>
      <c r="N30" s="2"/>
      <c r="O30" s="2"/>
      <c r="P30" s="2"/>
      <c r="Q30" s="24">
        <v>0.11</v>
      </c>
      <c r="S30" s="39">
        <v>54.15</v>
      </c>
      <c r="T30" s="2">
        <f t="shared" si="2"/>
        <v>1786.95</v>
      </c>
      <c r="V30" s="2">
        <f t="shared" si="1"/>
        <v>1786.95</v>
      </c>
    </row>
    <row r="31" spans="1:27">
      <c r="A31" s="1" t="s">
        <v>106</v>
      </c>
      <c r="C31" s="1" t="s">
        <v>194</v>
      </c>
      <c r="D31" s="1">
        <v>54.1805555555555</v>
      </c>
      <c r="E31" s="1">
        <v>-130.218055555555</v>
      </c>
      <c r="F31" s="1" t="s">
        <v>182</v>
      </c>
      <c r="G31" s="1" t="s">
        <v>35</v>
      </c>
      <c r="H31" s="1" t="s">
        <v>35</v>
      </c>
      <c r="I31" s="1" t="s">
        <v>35</v>
      </c>
      <c r="J31" s="1" t="s">
        <v>16</v>
      </c>
      <c r="K31" s="1">
        <v>0</v>
      </c>
      <c r="L31" s="1">
        <v>-1</v>
      </c>
      <c r="M31" s="2">
        <f t="shared" si="0"/>
        <v>1</v>
      </c>
      <c r="N31" s="2"/>
      <c r="O31" s="2"/>
      <c r="P31" s="2"/>
      <c r="Q31" s="24">
        <v>0.93</v>
      </c>
      <c r="S31" s="39">
        <v>10.49</v>
      </c>
      <c r="T31" s="2">
        <f t="shared" si="2"/>
        <v>975.57</v>
      </c>
      <c r="V31" s="2">
        <f t="shared" si="1"/>
        <v>975.57</v>
      </c>
    </row>
    <row r="32" spans="1:27">
      <c r="A32" s="1" t="s">
        <v>106</v>
      </c>
      <c r="C32" s="1" t="s">
        <v>194</v>
      </c>
      <c r="D32" s="1">
        <v>54.1805555555555</v>
      </c>
      <c r="E32" s="1">
        <v>-130.218055555555</v>
      </c>
      <c r="F32" s="1" t="s">
        <v>182</v>
      </c>
      <c r="G32" s="1" t="s">
        <v>35</v>
      </c>
      <c r="H32" s="1" t="s">
        <v>35</v>
      </c>
      <c r="I32" s="1" t="s">
        <v>35</v>
      </c>
      <c r="J32" s="1" t="s">
        <v>17</v>
      </c>
      <c r="K32" s="1">
        <v>-1</v>
      </c>
      <c r="L32" s="1">
        <v>-40</v>
      </c>
      <c r="M32" s="2">
        <f t="shared" si="0"/>
        <v>39</v>
      </c>
      <c r="N32" s="2"/>
      <c r="O32" s="2"/>
      <c r="P32" s="2"/>
      <c r="Q32" s="24">
        <v>0.86</v>
      </c>
      <c r="R32" s="37">
        <v>20</v>
      </c>
      <c r="S32" s="39">
        <v>10.49</v>
      </c>
      <c r="T32" s="2">
        <f t="shared" si="2"/>
        <v>28146.768</v>
      </c>
      <c r="V32" s="2">
        <f t="shared" si="1"/>
        <v>28146.768</v>
      </c>
      <c r="Z32">
        <v>20</v>
      </c>
    </row>
    <row r="33" spans="1:27" s="9" customFormat="1">
      <c r="A33" s="10" t="s">
        <v>106</v>
      </c>
      <c r="B33" s="10"/>
      <c r="C33" s="10" t="s">
        <v>194</v>
      </c>
      <c r="D33" s="10">
        <v>54.1805555555555</v>
      </c>
      <c r="E33" s="10">
        <v>-130.218055555555</v>
      </c>
      <c r="F33" s="10" t="s">
        <v>182</v>
      </c>
      <c r="G33" s="10" t="s">
        <v>35</v>
      </c>
      <c r="H33" s="10" t="s">
        <v>35</v>
      </c>
      <c r="I33" s="10" t="s">
        <v>35</v>
      </c>
      <c r="J33" s="10" t="s">
        <v>19</v>
      </c>
      <c r="K33" s="10">
        <v>-40</v>
      </c>
      <c r="L33" s="10">
        <v>-90</v>
      </c>
      <c r="M33" s="11">
        <f t="shared" si="0"/>
        <v>50</v>
      </c>
      <c r="N33" s="11"/>
      <c r="O33" s="11"/>
      <c r="P33" s="11"/>
      <c r="Q33" s="31">
        <v>1.71</v>
      </c>
      <c r="R33" s="38">
        <v>20</v>
      </c>
      <c r="S33" s="43">
        <f>S31-((M33/2)+ABS(L32)-20)*X33</f>
        <v>3.7464285714285719</v>
      </c>
      <c r="T33" s="11">
        <f t="shared" si="2"/>
        <v>25625.571428571435</v>
      </c>
      <c r="U33" s="10"/>
      <c r="V33" s="11">
        <f t="shared" si="1"/>
        <v>25625.571428571435</v>
      </c>
      <c r="W33" s="10"/>
      <c r="X33" s="14">
        <f>S32/(ABS(L33)-20)</f>
        <v>0.14985714285714286</v>
      </c>
      <c r="Y33" s="9">
        <f>(S32-S33)/X33</f>
        <v>45</v>
      </c>
      <c r="Z33" s="9">
        <f>Y33+20</f>
        <v>65</v>
      </c>
      <c r="AA33" s="44">
        <f>1/-6.673</f>
        <v>-0.1498576352465158</v>
      </c>
    </row>
    <row r="34" spans="1:27">
      <c r="A34" s="1" t="s">
        <v>106</v>
      </c>
      <c r="B34" s="1" t="s">
        <v>96</v>
      </c>
      <c r="C34" s="1" t="s">
        <v>199</v>
      </c>
      <c r="D34" s="1">
        <v>53.790277777777703</v>
      </c>
      <c r="E34" s="1">
        <v>-128.968055555555</v>
      </c>
      <c r="F34" s="1" t="s">
        <v>182</v>
      </c>
      <c r="G34" s="1" t="s">
        <v>35</v>
      </c>
      <c r="H34" s="1" t="s">
        <v>35</v>
      </c>
      <c r="I34" s="1" t="s">
        <v>35</v>
      </c>
      <c r="J34" s="1" t="s">
        <v>89</v>
      </c>
      <c r="K34" s="1">
        <v>46</v>
      </c>
      <c r="L34" s="1">
        <v>45</v>
      </c>
      <c r="M34" s="2">
        <f t="shared" ref="M34:M65" si="3">K34-L34</f>
        <v>1</v>
      </c>
      <c r="N34" s="2">
        <f>IF(ABS(MIN(L34:L36))&gt;100,100,ABS(MIN(L34:L36)))</f>
        <v>1</v>
      </c>
      <c r="O34" s="2">
        <f>K34</f>
        <v>46</v>
      </c>
      <c r="P34" s="2">
        <f>O34+N34</f>
        <v>47</v>
      </c>
      <c r="Q34" s="24">
        <v>0.14000000000000001</v>
      </c>
      <c r="S34" s="39">
        <v>56.793333333333329</v>
      </c>
      <c r="T34" s="2">
        <f t="shared" si="2"/>
        <v>795.10666666666668</v>
      </c>
      <c r="U34" s="2">
        <f>SUM(T34:T36)</f>
        <v>37742.44666666667</v>
      </c>
      <c r="V34" s="2">
        <f t="shared" si="1"/>
        <v>795.10666666666668</v>
      </c>
      <c r="W34" s="7">
        <f>SUM(V34:V36)/10^6*10^4</f>
        <v>377.42446666666672</v>
      </c>
      <c r="X34" s="2"/>
      <c r="Y34" s="5"/>
      <c r="Z34" s="5"/>
      <c r="AA34" s="5"/>
    </row>
    <row r="35" spans="1:27">
      <c r="A35" s="1" t="s">
        <v>106</v>
      </c>
      <c r="C35" s="1" t="s">
        <v>199</v>
      </c>
      <c r="D35" s="1">
        <v>53.790277777777703</v>
      </c>
      <c r="E35" s="1">
        <v>-128.968055555555</v>
      </c>
      <c r="F35" s="1" t="s">
        <v>182</v>
      </c>
      <c r="G35" s="1" t="s">
        <v>35</v>
      </c>
      <c r="H35" s="1" t="s">
        <v>35</v>
      </c>
      <c r="I35" s="1" t="s">
        <v>35</v>
      </c>
      <c r="J35" s="1" t="s">
        <v>90</v>
      </c>
      <c r="K35" s="1">
        <v>45</v>
      </c>
      <c r="L35" s="1">
        <v>0</v>
      </c>
      <c r="M35" s="2">
        <f t="shared" si="3"/>
        <v>45</v>
      </c>
      <c r="N35" s="2"/>
      <c r="O35" s="2"/>
      <c r="P35" s="2"/>
      <c r="Q35" s="24">
        <v>0.14000000000000001</v>
      </c>
      <c r="S35" s="39">
        <v>56.793333333333329</v>
      </c>
      <c r="T35" s="2">
        <f t="shared" si="2"/>
        <v>35779.800000000003</v>
      </c>
      <c r="V35" s="2">
        <f t="shared" si="1"/>
        <v>35779.800000000003</v>
      </c>
    </row>
    <row r="36" spans="1:27" s="9" customFormat="1">
      <c r="A36" s="10" t="s">
        <v>106</v>
      </c>
      <c r="B36" s="10"/>
      <c r="C36" s="10" t="s">
        <v>199</v>
      </c>
      <c r="D36" s="10">
        <v>53.790277777777703</v>
      </c>
      <c r="E36" s="10">
        <v>-128.968055555555</v>
      </c>
      <c r="F36" s="10" t="s">
        <v>182</v>
      </c>
      <c r="G36" s="10" t="s">
        <v>35</v>
      </c>
      <c r="H36" s="10" t="s">
        <v>35</v>
      </c>
      <c r="I36" s="10" t="s">
        <v>35</v>
      </c>
      <c r="J36" s="10" t="s">
        <v>21</v>
      </c>
      <c r="K36" s="10">
        <v>0</v>
      </c>
      <c r="L36" s="10">
        <v>-1</v>
      </c>
      <c r="M36" s="11">
        <f t="shared" si="3"/>
        <v>1</v>
      </c>
      <c r="N36" s="11"/>
      <c r="O36" s="11"/>
      <c r="P36" s="11"/>
      <c r="Q36" s="31">
        <v>1.74</v>
      </c>
      <c r="R36" s="38">
        <v>0</v>
      </c>
      <c r="S36" s="40">
        <v>6.71</v>
      </c>
      <c r="T36" s="11">
        <f t="shared" si="2"/>
        <v>1167.5399999999997</v>
      </c>
      <c r="V36" s="11">
        <f t="shared" si="1"/>
        <v>1167.5399999999997</v>
      </c>
    </row>
    <row r="37" spans="1:27">
      <c r="A37" s="1" t="s">
        <v>106</v>
      </c>
      <c r="B37" s="1" t="s">
        <v>97</v>
      </c>
      <c r="C37" s="1" t="s">
        <v>193</v>
      </c>
      <c r="D37" s="1">
        <v>53.176111111111098</v>
      </c>
      <c r="E37" s="1">
        <v>-128.669444444444</v>
      </c>
      <c r="F37" s="1" t="s">
        <v>182</v>
      </c>
      <c r="G37" s="1" t="s">
        <v>35</v>
      </c>
      <c r="H37" s="1" t="s">
        <v>35</v>
      </c>
      <c r="I37" s="1" t="s">
        <v>35</v>
      </c>
      <c r="J37" s="1" t="s">
        <v>89</v>
      </c>
      <c r="K37" s="1">
        <v>11</v>
      </c>
      <c r="L37" s="1">
        <v>10</v>
      </c>
      <c r="M37" s="2">
        <f t="shared" si="3"/>
        <v>1</v>
      </c>
      <c r="N37" s="2">
        <f>IF(ABS(MIN(L37:L41))&gt;100,100,ABS(MIN(L37:L41)))</f>
        <v>100</v>
      </c>
      <c r="O37" s="2">
        <f>K37</f>
        <v>11</v>
      </c>
      <c r="P37" s="2">
        <f>O37+N37</f>
        <v>111</v>
      </c>
      <c r="Q37" s="24">
        <v>0.14000000000000001</v>
      </c>
      <c r="S37" s="39">
        <v>50.543333333333329</v>
      </c>
      <c r="T37" s="2">
        <f t="shared" si="2"/>
        <v>707.60666666666668</v>
      </c>
      <c r="U37" s="2">
        <f>SUM(T37:T41)</f>
        <v>37121.704583333325</v>
      </c>
      <c r="V37" s="2">
        <f t="shared" si="1"/>
        <v>707.60666666666668</v>
      </c>
      <c r="W37" s="7">
        <f>SUM(V37:V41)/10^6*10^4</f>
        <v>371.21704583333326</v>
      </c>
      <c r="X37" s="2"/>
      <c r="Y37" s="5"/>
      <c r="Z37" s="5"/>
      <c r="AA37" s="5"/>
    </row>
    <row r="38" spans="1:27">
      <c r="A38" s="1" t="s">
        <v>106</v>
      </c>
      <c r="C38" s="1" t="s">
        <v>193</v>
      </c>
      <c r="D38" s="1">
        <v>53.176111111111098</v>
      </c>
      <c r="E38" s="1">
        <v>-128.669444444444</v>
      </c>
      <c r="F38" s="1" t="s">
        <v>182</v>
      </c>
      <c r="G38" s="1" t="s">
        <v>35</v>
      </c>
      <c r="H38" s="1" t="s">
        <v>35</v>
      </c>
      <c r="I38" s="1" t="s">
        <v>35</v>
      </c>
      <c r="J38" s="1" t="s">
        <v>90</v>
      </c>
      <c r="K38" s="1">
        <v>10</v>
      </c>
      <c r="L38" s="1">
        <v>2</v>
      </c>
      <c r="M38" s="2">
        <f t="shared" si="3"/>
        <v>8</v>
      </c>
      <c r="N38" s="2"/>
      <c r="O38" s="2"/>
      <c r="P38" s="2"/>
      <c r="Q38" s="24">
        <v>0.14000000000000001</v>
      </c>
      <c r="S38" s="39">
        <v>50.543333333333329</v>
      </c>
      <c r="T38" s="2">
        <f t="shared" si="2"/>
        <v>5660.8533333333335</v>
      </c>
      <c r="V38" s="2">
        <f t="shared" si="1"/>
        <v>5660.8533333333335</v>
      </c>
    </row>
    <row r="39" spans="1:27">
      <c r="A39" s="1" t="s">
        <v>106</v>
      </c>
      <c r="C39" s="1" t="s">
        <v>193</v>
      </c>
      <c r="D39" s="1">
        <v>53.176111111111098</v>
      </c>
      <c r="E39" s="1">
        <v>-128.669444444444</v>
      </c>
      <c r="F39" s="1" t="s">
        <v>182</v>
      </c>
      <c r="G39" s="1" t="s">
        <v>35</v>
      </c>
      <c r="H39" s="1" t="s">
        <v>35</v>
      </c>
      <c r="I39" s="1" t="s">
        <v>35</v>
      </c>
      <c r="J39" s="1" t="s">
        <v>15</v>
      </c>
      <c r="K39" s="1">
        <v>2</v>
      </c>
      <c r="L39" s="1">
        <v>0</v>
      </c>
      <c r="M39" s="2">
        <f t="shared" si="3"/>
        <v>2</v>
      </c>
      <c r="N39" s="2"/>
      <c r="O39" s="2"/>
      <c r="P39" s="2"/>
      <c r="Q39" s="24">
        <v>0.14000000000000001</v>
      </c>
      <c r="S39" s="39">
        <v>50.543333333333329</v>
      </c>
      <c r="T39" s="2">
        <f t="shared" si="2"/>
        <v>1415.2133333333334</v>
      </c>
      <c r="V39" s="2">
        <f t="shared" si="1"/>
        <v>1415.2133333333334</v>
      </c>
    </row>
    <row r="40" spans="1:27">
      <c r="A40" s="1" t="s">
        <v>106</v>
      </c>
      <c r="C40" s="1" t="s">
        <v>193</v>
      </c>
      <c r="D40" s="1">
        <v>53.176111111111098</v>
      </c>
      <c r="E40" s="1">
        <v>-128.669444444444</v>
      </c>
      <c r="F40" s="1" t="s">
        <v>182</v>
      </c>
      <c r="G40" s="1" t="s">
        <v>35</v>
      </c>
      <c r="H40" s="1" t="s">
        <v>35</v>
      </c>
      <c r="I40" s="1" t="s">
        <v>35</v>
      </c>
      <c r="J40" s="1" t="s">
        <v>16</v>
      </c>
      <c r="K40" s="1">
        <v>0</v>
      </c>
      <c r="L40" s="1">
        <v>-5</v>
      </c>
      <c r="M40" s="2">
        <f t="shared" si="3"/>
        <v>5</v>
      </c>
      <c r="N40" s="2"/>
      <c r="O40" s="2"/>
      <c r="P40" s="2"/>
      <c r="Q40" s="13">
        <v>1.31</v>
      </c>
      <c r="R40" s="37">
        <v>12</v>
      </c>
      <c r="S40" s="39">
        <v>3.75</v>
      </c>
      <c r="T40" s="2">
        <f t="shared" si="2"/>
        <v>2161.5</v>
      </c>
      <c r="V40" s="2">
        <f t="shared" si="1"/>
        <v>2161.5</v>
      </c>
      <c r="Z40">
        <v>20</v>
      </c>
    </row>
    <row r="41" spans="1:27" s="9" customFormat="1">
      <c r="A41" s="10" t="s">
        <v>106</v>
      </c>
      <c r="B41" s="10"/>
      <c r="C41" s="10" t="s">
        <v>193</v>
      </c>
      <c r="D41" s="10">
        <v>53.176111111111098</v>
      </c>
      <c r="E41" s="10">
        <v>-128.669444444444</v>
      </c>
      <c r="F41" s="10" t="s">
        <v>182</v>
      </c>
      <c r="G41" s="10" t="s">
        <v>35</v>
      </c>
      <c r="H41" s="10" t="s">
        <v>35</v>
      </c>
      <c r="I41" s="10" t="s">
        <v>35</v>
      </c>
      <c r="J41" s="10" t="s">
        <v>18</v>
      </c>
      <c r="K41" s="10">
        <v>-5</v>
      </c>
      <c r="L41" s="10">
        <v>-100</v>
      </c>
      <c r="M41" s="11">
        <f t="shared" si="3"/>
        <v>95</v>
      </c>
      <c r="N41" s="11"/>
      <c r="O41" s="11"/>
      <c r="P41" s="11"/>
      <c r="Q41" s="19">
        <v>1.46</v>
      </c>
      <c r="R41" s="38">
        <v>12</v>
      </c>
      <c r="S41" s="43">
        <f>S40-((M41/2)+ABS(L40)-20)*X41</f>
        <v>2.2265625</v>
      </c>
      <c r="T41" s="11">
        <f t="shared" si="2"/>
        <v>27176.531249999996</v>
      </c>
      <c r="U41" s="10"/>
      <c r="V41" s="11">
        <f t="shared" si="1"/>
        <v>27176.531249999996</v>
      </c>
      <c r="W41" s="10"/>
      <c r="X41" s="14">
        <f>S40/(ABS(L41)-20)</f>
        <v>4.6875E-2</v>
      </c>
      <c r="Y41" s="9">
        <f>(S40-S41)/X41</f>
        <v>32.5</v>
      </c>
      <c r="Z41" s="9">
        <f>Y41+20</f>
        <v>52.5</v>
      </c>
      <c r="AA41" s="44">
        <f>1/-21.333</f>
        <v>-4.6875732433319273E-2</v>
      </c>
    </row>
    <row r="42" spans="1:27">
      <c r="A42" s="1" t="s">
        <v>106</v>
      </c>
      <c r="B42" s="1" t="s">
        <v>98</v>
      </c>
      <c r="C42" s="1" t="s">
        <v>194</v>
      </c>
      <c r="D42" s="1">
        <v>52.655277777777698</v>
      </c>
      <c r="E42" s="1">
        <v>-128.72861111111101</v>
      </c>
      <c r="F42" s="1" t="s">
        <v>182</v>
      </c>
      <c r="G42" s="1" t="s">
        <v>35</v>
      </c>
      <c r="H42" s="1" t="s">
        <v>35</v>
      </c>
      <c r="I42" s="1" t="s">
        <v>35</v>
      </c>
      <c r="J42" s="1" t="s">
        <v>89</v>
      </c>
      <c r="K42" s="1">
        <v>18</v>
      </c>
      <c r="L42" s="1">
        <v>17</v>
      </c>
      <c r="M42" s="2">
        <f t="shared" si="3"/>
        <v>1</v>
      </c>
      <c r="N42" s="2">
        <f>IF(ABS(MIN(L42:L46))&gt;100,100,ABS(MIN(L42:L46)))</f>
        <v>75</v>
      </c>
      <c r="O42" s="2">
        <f>K42</f>
        <v>18</v>
      </c>
      <c r="P42" s="2">
        <f>O42+N42</f>
        <v>93</v>
      </c>
      <c r="Q42" s="24">
        <v>0.11</v>
      </c>
      <c r="S42" s="39">
        <v>53.963333333333331</v>
      </c>
      <c r="T42" s="2">
        <f t="shared" si="2"/>
        <v>593.59666666666669</v>
      </c>
      <c r="U42" s="2">
        <f>SUM(T42:T46)</f>
        <v>18722.594545454544</v>
      </c>
      <c r="V42" s="2">
        <f t="shared" si="1"/>
        <v>593.59666666666669</v>
      </c>
      <c r="W42" s="7">
        <f>SUM(V42:V46)/10^6*10^4</f>
        <v>187.22594545454544</v>
      </c>
      <c r="X42" s="2"/>
      <c r="Y42" s="5"/>
      <c r="Z42" s="5"/>
      <c r="AA42" s="5"/>
    </row>
    <row r="43" spans="1:27">
      <c r="A43" s="1" t="s">
        <v>106</v>
      </c>
      <c r="C43" s="1" t="s">
        <v>194</v>
      </c>
      <c r="D43" s="1">
        <v>52.655277777777698</v>
      </c>
      <c r="E43" s="1">
        <v>-128.72861111111101</v>
      </c>
      <c r="F43" s="1" t="s">
        <v>182</v>
      </c>
      <c r="G43" s="1" t="s">
        <v>35</v>
      </c>
      <c r="H43" s="1" t="s">
        <v>35</v>
      </c>
      <c r="I43" s="1" t="s">
        <v>35</v>
      </c>
      <c r="J43" s="1" t="s">
        <v>90</v>
      </c>
      <c r="K43" s="1">
        <v>17</v>
      </c>
      <c r="L43" s="1">
        <v>12</v>
      </c>
      <c r="M43" s="2">
        <f t="shared" si="3"/>
        <v>5</v>
      </c>
      <c r="N43" s="2"/>
      <c r="O43" s="2"/>
      <c r="P43" s="2"/>
      <c r="Q43" s="24">
        <v>0.11</v>
      </c>
      <c r="S43" s="39">
        <v>53.963333333333331</v>
      </c>
      <c r="T43" s="2">
        <f t="shared" si="2"/>
        <v>2967.9833333333331</v>
      </c>
      <c r="V43" s="2">
        <f t="shared" si="1"/>
        <v>2967.9833333333331</v>
      </c>
    </row>
    <row r="44" spans="1:27">
      <c r="A44" s="1" t="s">
        <v>106</v>
      </c>
      <c r="C44" s="1" t="s">
        <v>194</v>
      </c>
      <c r="D44" s="1">
        <v>52.655277777777698</v>
      </c>
      <c r="E44" s="1">
        <v>-128.72861111111101</v>
      </c>
      <c r="F44" s="1" t="s">
        <v>182</v>
      </c>
      <c r="G44" s="1" t="s">
        <v>35</v>
      </c>
      <c r="H44" s="1" t="s">
        <v>35</v>
      </c>
      <c r="I44" s="1" t="s">
        <v>35</v>
      </c>
      <c r="J44" s="1" t="s">
        <v>15</v>
      </c>
      <c r="K44" s="1">
        <v>12</v>
      </c>
      <c r="L44" s="1">
        <v>0</v>
      </c>
      <c r="M44" s="2">
        <f t="shared" si="3"/>
        <v>12</v>
      </c>
      <c r="N44" s="2"/>
      <c r="O44" s="2"/>
      <c r="P44" s="2"/>
      <c r="Q44" s="24">
        <v>0.11</v>
      </c>
      <c r="S44" s="39">
        <v>53.963333333333331</v>
      </c>
      <c r="T44" s="2">
        <f t="shared" si="2"/>
        <v>7123.16</v>
      </c>
      <c r="V44" s="2">
        <f t="shared" si="1"/>
        <v>7123.16</v>
      </c>
    </row>
    <row r="45" spans="1:27">
      <c r="A45" s="1" t="s">
        <v>106</v>
      </c>
      <c r="C45" s="1" t="s">
        <v>194</v>
      </c>
      <c r="D45" s="1">
        <v>52.655277777777698</v>
      </c>
      <c r="E45" s="1">
        <v>-128.72861111111101</v>
      </c>
      <c r="F45" s="1" t="s">
        <v>182</v>
      </c>
      <c r="G45" s="1" t="s">
        <v>35</v>
      </c>
      <c r="H45" s="1" t="s">
        <v>35</v>
      </c>
      <c r="I45" s="1" t="s">
        <v>35</v>
      </c>
      <c r="J45" s="1" t="s">
        <v>17</v>
      </c>
      <c r="K45" s="1">
        <v>0</v>
      </c>
      <c r="L45" s="1">
        <v>-40</v>
      </c>
      <c r="M45" s="2">
        <f t="shared" si="3"/>
        <v>40</v>
      </c>
      <c r="N45" s="2"/>
      <c r="O45" s="2"/>
      <c r="P45" s="2"/>
      <c r="Q45" s="24">
        <v>0.86</v>
      </c>
      <c r="R45" s="37">
        <v>60</v>
      </c>
      <c r="S45" s="39">
        <v>3.76</v>
      </c>
      <c r="T45" s="2">
        <f t="shared" si="2"/>
        <v>5173.7599999999993</v>
      </c>
      <c r="V45" s="2">
        <f t="shared" si="1"/>
        <v>5173.7599999999993</v>
      </c>
      <c r="Z45">
        <v>20</v>
      </c>
    </row>
    <row r="46" spans="1:27" s="9" customFormat="1">
      <c r="A46" s="10" t="s">
        <v>106</v>
      </c>
      <c r="B46" s="10"/>
      <c r="C46" s="10" t="s">
        <v>194</v>
      </c>
      <c r="D46" s="10">
        <v>52.655277777777698</v>
      </c>
      <c r="E46" s="10">
        <v>-128.72861111111101</v>
      </c>
      <c r="F46" s="10" t="s">
        <v>182</v>
      </c>
      <c r="G46" s="10" t="s">
        <v>35</v>
      </c>
      <c r="H46" s="10" t="s">
        <v>35</v>
      </c>
      <c r="I46" s="10" t="s">
        <v>35</v>
      </c>
      <c r="J46" s="10" t="s">
        <v>19</v>
      </c>
      <c r="K46" s="10">
        <v>-40</v>
      </c>
      <c r="L46" s="10">
        <v>-75</v>
      </c>
      <c r="M46" s="11">
        <f t="shared" si="3"/>
        <v>35</v>
      </c>
      <c r="N46" s="11"/>
      <c r="O46" s="11"/>
      <c r="P46" s="11"/>
      <c r="Q46" s="31">
        <v>1.71</v>
      </c>
      <c r="R46" s="38">
        <v>60</v>
      </c>
      <c r="S46" s="43">
        <f>S45-((M46/2)+ABS(L45)-20)*X46</f>
        <v>1.1963636363636363</v>
      </c>
      <c r="T46" s="11">
        <f t="shared" si="2"/>
        <v>2864.0945454545454</v>
      </c>
      <c r="U46" s="10"/>
      <c r="V46" s="11">
        <f>T46</f>
        <v>2864.0945454545454</v>
      </c>
      <c r="W46" s="10"/>
      <c r="X46" s="14">
        <f>S45/(ABS(L46)-20)</f>
        <v>6.8363636363636363E-2</v>
      </c>
      <c r="Y46" s="9">
        <f>(S45-S46)/X46</f>
        <v>37.5</v>
      </c>
      <c r="Z46" s="9">
        <f>Y46+20</f>
        <v>57.5</v>
      </c>
      <c r="AA46" s="44">
        <f>1/-14.474</f>
        <v>-6.9089401685781399E-2</v>
      </c>
    </row>
    <row r="47" spans="1:27">
      <c r="A47" s="1" t="s">
        <v>106</v>
      </c>
      <c r="B47" s="1" t="s">
        <v>99</v>
      </c>
      <c r="C47" s="1" t="s">
        <v>193</v>
      </c>
      <c r="D47" s="1">
        <v>52.682499999999997</v>
      </c>
      <c r="E47" s="1">
        <v>-129.05277777777701</v>
      </c>
      <c r="F47" s="1" t="s">
        <v>182</v>
      </c>
      <c r="G47" s="1" t="s">
        <v>35</v>
      </c>
      <c r="H47" s="1" t="s">
        <v>35</v>
      </c>
      <c r="I47" s="1" t="s">
        <v>35</v>
      </c>
      <c r="J47" s="1" t="s">
        <v>89</v>
      </c>
      <c r="K47" s="1">
        <v>8</v>
      </c>
      <c r="L47" s="1">
        <v>7</v>
      </c>
      <c r="M47" s="2">
        <f t="shared" si="3"/>
        <v>1</v>
      </c>
      <c r="N47" s="2">
        <f>IF(ABS(MIN(L47:L51))&gt;100,100,ABS(MIN(L47:L51)))</f>
        <v>32</v>
      </c>
      <c r="O47" s="2">
        <f>K47</f>
        <v>8</v>
      </c>
      <c r="P47" s="2">
        <f>O47+N47</f>
        <v>40</v>
      </c>
      <c r="Q47" s="24">
        <v>0.14000000000000001</v>
      </c>
      <c r="S47" s="39">
        <v>55.236666666666672</v>
      </c>
      <c r="T47" s="2">
        <f t="shared" si="2"/>
        <v>773.31333333333339</v>
      </c>
      <c r="U47" s="2">
        <f>SUM(T47:T51)</f>
        <v>26897.88416666667</v>
      </c>
      <c r="V47" s="2">
        <f t="shared" si="1"/>
        <v>773.31333333333339</v>
      </c>
      <c r="W47" s="7">
        <f>SUM(V47:V51)/10^6*10^4</f>
        <v>268.97884166666671</v>
      </c>
      <c r="X47" s="2"/>
      <c r="Y47" s="5"/>
      <c r="Z47" s="5"/>
      <c r="AA47" s="5"/>
    </row>
    <row r="48" spans="1:27">
      <c r="A48" s="1" t="s">
        <v>106</v>
      </c>
      <c r="C48" s="1" t="s">
        <v>193</v>
      </c>
      <c r="D48" s="1">
        <v>52.682499999999997</v>
      </c>
      <c r="E48" s="1">
        <v>-129.05277777777701</v>
      </c>
      <c r="F48" s="1" t="s">
        <v>182</v>
      </c>
      <c r="G48" s="1" t="s">
        <v>35</v>
      </c>
      <c r="H48" s="1" t="s">
        <v>35</v>
      </c>
      <c r="I48" s="1" t="s">
        <v>35</v>
      </c>
      <c r="J48" s="1" t="s">
        <v>90</v>
      </c>
      <c r="K48" s="1">
        <v>7</v>
      </c>
      <c r="L48" s="1">
        <v>0.5</v>
      </c>
      <c r="M48" s="2">
        <f t="shared" si="3"/>
        <v>6.5</v>
      </c>
      <c r="N48" s="2"/>
      <c r="O48" s="2"/>
      <c r="P48" s="2"/>
      <c r="Q48" s="24">
        <v>0.14000000000000001</v>
      </c>
      <c r="S48" s="39">
        <v>55.236666666666672</v>
      </c>
      <c r="T48" s="2">
        <f t="shared" si="2"/>
        <v>5026.5366666666669</v>
      </c>
      <c r="U48" s="2"/>
      <c r="V48" s="2">
        <f t="shared" si="1"/>
        <v>5026.5366666666669</v>
      </c>
      <c r="W48" s="2"/>
      <c r="X48" s="2"/>
    </row>
    <row r="49" spans="1:27">
      <c r="A49" s="1" t="s">
        <v>106</v>
      </c>
      <c r="C49" s="1" t="s">
        <v>193</v>
      </c>
      <c r="D49" s="1">
        <v>52.682499999999997</v>
      </c>
      <c r="E49" s="1">
        <v>-129.05277777777701</v>
      </c>
      <c r="F49" s="1" t="s">
        <v>182</v>
      </c>
      <c r="G49" s="1" t="s">
        <v>35</v>
      </c>
      <c r="H49" s="1" t="s">
        <v>35</v>
      </c>
      <c r="I49" s="1" t="s">
        <v>35</v>
      </c>
      <c r="J49" s="1" t="s">
        <v>15</v>
      </c>
      <c r="K49" s="1">
        <v>0.5</v>
      </c>
      <c r="L49" s="1">
        <v>0</v>
      </c>
      <c r="M49" s="2">
        <f t="shared" si="3"/>
        <v>0.5</v>
      </c>
      <c r="N49" s="2"/>
      <c r="O49" s="2"/>
      <c r="P49" s="2"/>
      <c r="Q49" s="24">
        <v>0.14000000000000001</v>
      </c>
      <c r="S49" s="39">
        <v>55.236666666666672</v>
      </c>
      <c r="T49" s="2">
        <f t="shared" si="2"/>
        <v>386.65666666666669</v>
      </c>
      <c r="U49" s="2"/>
      <c r="V49" s="2">
        <f t="shared" si="1"/>
        <v>386.65666666666669</v>
      </c>
      <c r="W49" s="2"/>
      <c r="X49" s="2"/>
    </row>
    <row r="50" spans="1:27">
      <c r="A50" s="1" t="s">
        <v>106</v>
      </c>
      <c r="C50" s="1" t="s">
        <v>193</v>
      </c>
      <c r="D50" s="1">
        <v>52.682499999999997</v>
      </c>
      <c r="E50" s="1">
        <v>-129.05277777777701</v>
      </c>
      <c r="F50" s="1" t="s">
        <v>182</v>
      </c>
      <c r="G50" s="1" t="s">
        <v>35</v>
      </c>
      <c r="H50" s="1" t="s">
        <v>35</v>
      </c>
      <c r="I50" s="1" t="s">
        <v>35</v>
      </c>
      <c r="J50" s="1" t="s">
        <v>18</v>
      </c>
      <c r="K50" s="1">
        <v>0</v>
      </c>
      <c r="L50" s="1">
        <v>-30</v>
      </c>
      <c r="M50" s="2">
        <f t="shared" si="3"/>
        <v>30</v>
      </c>
      <c r="N50" s="2"/>
      <c r="O50" s="2"/>
      <c r="P50" s="2"/>
      <c r="Q50" s="24">
        <v>1.46</v>
      </c>
      <c r="R50" s="37">
        <v>5</v>
      </c>
      <c r="S50" s="39">
        <v>4.95</v>
      </c>
      <c r="T50" s="2">
        <f t="shared" si="2"/>
        <v>20596.95</v>
      </c>
      <c r="V50" s="2">
        <f t="shared" si="1"/>
        <v>20596.95</v>
      </c>
      <c r="Z50">
        <v>20</v>
      </c>
    </row>
    <row r="51" spans="1:27" s="9" customFormat="1">
      <c r="A51" s="10" t="s">
        <v>106</v>
      </c>
      <c r="B51" s="10"/>
      <c r="C51" s="10" t="s">
        <v>193</v>
      </c>
      <c r="D51" s="10">
        <v>52.682499999999997</v>
      </c>
      <c r="E51" s="10">
        <v>-129.05277777777701</v>
      </c>
      <c r="F51" s="10" t="s">
        <v>182</v>
      </c>
      <c r="G51" s="10" t="s">
        <v>35</v>
      </c>
      <c r="H51" s="10" t="s">
        <v>35</v>
      </c>
      <c r="I51" s="10" t="s">
        <v>35</v>
      </c>
      <c r="J51" s="10" t="s">
        <v>17</v>
      </c>
      <c r="K51" s="10">
        <v>-30</v>
      </c>
      <c r="L51" s="10">
        <v>-32</v>
      </c>
      <c r="M51" s="11">
        <f t="shared" si="3"/>
        <v>2</v>
      </c>
      <c r="N51" s="11"/>
      <c r="O51" s="11"/>
      <c r="P51" s="11"/>
      <c r="Q51" s="31">
        <v>1.46</v>
      </c>
      <c r="R51" s="38">
        <v>5</v>
      </c>
      <c r="S51" s="43">
        <f>S50-((M51/2)+ABS(L50)-20)*X51</f>
        <v>0.41249999999999964</v>
      </c>
      <c r="T51" s="11">
        <f t="shared" si="2"/>
        <v>114.42749999999991</v>
      </c>
      <c r="U51" s="10"/>
      <c r="V51" s="11">
        <f t="shared" si="1"/>
        <v>114.42749999999991</v>
      </c>
      <c r="W51" s="10"/>
      <c r="X51" s="14">
        <f>S50/(ABS(L51)-20)</f>
        <v>0.41250000000000003</v>
      </c>
      <c r="Y51" s="9">
        <f>(S50-S51)/X51</f>
        <v>11</v>
      </c>
      <c r="Z51" s="9">
        <f>Y51+20</f>
        <v>31</v>
      </c>
      <c r="AA51" s="44">
        <f>1/-2.4242</f>
        <v>-0.41250721887633035</v>
      </c>
    </row>
    <row r="52" spans="1:27">
      <c r="A52" s="1" t="s">
        <v>106</v>
      </c>
      <c r="B52" s="1" t="s">
        <v>100</v>
      </c>
      <c r="C52" s="1" t="s">
        <v>195</v>
      </c>
      <c r="D52" s="1">
        <v>52.97</v>
      </c>
      <c r="E52" s="1">
        <v>-129.1925</v>
      </c>
      <c r="F52" s="1" t="s">
        <v>182</v>
      </c>
      <c r="G52" s="1" t="s">
        <v>35</v>
      </c>
      <c r="H52" s="1" t="s">
        <v>35</v>
      </c>
      <c r="I52" s="1" t="s">
        <v>35</v>
      </c>
      <c r="J52" s="1" t="s">
        <v>89</v>
      </c>
      <c r="K52" s="1">
        <v>13</v>
      </c>
      <c r="L52" s="1">
        <v>12</v>
      </c>
      <c r="M52" s="2">
        <f t="shared" si="3"/>
        <v>1</v>
      </c>
      <c r="N52" s="2">
        <f>IF(ABS(MIN(L52:L56))&gt;100,100,ABS(MIN(L52:L56)))</f>
        <v>32</v>
      </c>
      <c r="O52" s="2">
        <f>K52</f>
        <v>13</v>
      </c>
      <c r="P52" s="2">
        <f>O52+N52</f>
        <v>45</v>
      </c>
      <c r="Q52" s="24">
        <v>0.16</v>
      </c>
      <c r="S52" s="39">
        <v>56.813333333333333</v>
      </c>
      <c r="T52" s="2">
        <f t="shared" si="2"/>
        <v>909.01333333333343</v>
      </c>
      <c r="U52" s="2">
        <f>SUM(T52:T56)</f>
        <v>16086.078750000002</v>
      </c>
      <c r="V52" s="2">
        <f t="shared" si="1"/>
        <v>909.01333333333343</v>
      </c>
      <c r="W52" s="7">
        <f>SUM(V52:V56)/10^6*10^4</f>
        <v>160.86078750000004</v>
      </c>
      <c r="X52" s="2"/>
      <c r="Y52" s="5"/>
      <c r="Z52" s="5"/>
      <c r="AA52" s="5"/>
    </row>
    <row r="53" spans="1:27">
      <c r="A53" s="1" t="s">
        <v>106</v>
      </c>
      <c r="C53" s="1" t="s">
        <v>195</v>
      </c>
      <c r="D53" s="1">
        <v>52.97</v>
      </c>
      <c r="E53" s="1">
        <v>-129.1925</v>
      </c>
      <c r="F53" s="1" t="s">
        <v>182</v>
      </c>
      <c r="G53" s="1" t="s">
        <v>35</v>
      </c>
      <c r="H53" s="1" t="s">
        <v>35</v>
      </c>
      <c r="I53" s="1" t="s">
        <v>35</v>
      </c>
      <c r="J53" s="1" t="s">
        <v>14</v>
      </c>
      <c r="K53" s="1">
        <v>12</v>
      </c>
      <c r="L53" s="1">
        <v>10</v>
      </c>
      <c r="M53" s="2">
        <f t="shared" si="3"/>
        <v>2</v>
      </c>
      <c r="N53" s="2"/>
      <c r="O53" s="2"/>
      <c r="P53" s="2"/>
      <c r="Q53" s="24">
        <v>0.16</v>
      </c>
      <c r="S53" s="39">
        <v>56.813333333333333</v>
      </c>
      <c r="T53" s="2">
        <f t="shared" si="2"/>
        <v>1818.0266666666669</v>
      </c>
      <c r="V53" s="2">
        <f t="shared" si="1"/>
        <v>1818.0266666666669</v>
      </c>
    </row>
    <row r="54" spans="1:27">
      <c r="A54" s="1" t="s">
        <v>106</v>
      </c>
      <c r="C54" s="1" t="s">
        <v>195</v>
      </c>
      <c r="D54" s="1">
        <v>52.97</v>
      </c>
      <c r="E54" s="1">
        <v>-129.1925</v>
      </c>
      <c r="F54" s="1" t="s">
        <v>182</v>
      </c>
      <c r="G54" s="1" t="s">
        <v>35</v>
      </c>
      <c r="H54" s="1" t="s">
        <v>35</v>
      </c>
      <c r="I54" s="1" t="s">
        <v>35</v>
      </c>
      <c r="J54" s="1" t="s">
        <v>90</v>
      </c>
      <c r="K54" s="1">
        <v>10</v>
      </c>
      <c r="L54" s="1">
        <v>0</v>
      </c>
      <c r="M54" s="2">
        <f t="shared" si="3"/>
        <v>10</v>
      </c>
      <c r="N54" s="2"/>
      <c r="O54" s="2"/>
      <c r="P54" s="2"/>
      <c r="Q54" s="24">
        <v>0.16</v>
      </c>
      <c r="S54" s="39">
        <v>56.813333333333333</v>
      </c>
      <c r="T54" s="2">
        <f t="shared" si="2"/>
        <v>9090.133333333335</v>
      </c>
      <c r="V54" s="2">
        <f t="shared" si="1"/>
        <v>9090.133333333335</v>
      </c>
    </row>
    <row r="55" spans="1:27">
      <c r="A55" s="1" t="s">
        <v>106</v>
      </c>
      <c r="C55" s="1" t="s">
        <v>195</v>
      </c>
      <c r="D55" s="1">
        <v>52.97</v>
      </c>
      <c r="E55" s="1">
        <v>-129.1925</v>
      </c>
      <c r="F55" s="1" t="s">
        <v>182</v>
      </c>
      <c r="G55" s="1" t="s">
        <v>35</v>
      </c>
      <c r="H55" s="1" t="s">
        <v>35</v>
      </c>
      <c r="I55" s="1" t="s">
        <v>35</v>
      </c>
      <c r="J55" s="1" t="s">
        <v>101</v>
      </c>
      <c r="K55" s="1">
        <v>0</v>
      </c>
      <c r="L55" s="1">
        <v>-30</v>
      </c>
      <c r="M55" s="2">
        <f t="shared" si="3"/>
        <v>30</v>
      </c>
      <c r="N55" s="2"/>
      <c r="O55" s="2"/>
      <c r="P55" s="2"/>
      <c r="Q55" s="24">
        <v>1.45</v>
      </c>
      <c r="R55" s="37">
        <v>15</v>
      </c>
      <c r="S55" s="39">
        <v>1.1499999999999999</v>
      </c>
      <c r="T55" s="2">
        <f t="shared" si="2"/>
        <v>4252.125</v>
      </c>
      <c r="V55" s="2">
        <f t="shared" si="1"/>
        <v>4252.125</v>
      </c>
      <c r="Z55">
        <v>20</v>
      </c>
    </row>
    <row r="56" spans="1:27" s="9" customFormat="1">
      <c r="A56" s="10" t="s">
        <v>106</v>
      </c>
      <c r="B56" s="10"/>
      <c r="C56" s="10" t="s">
        <v>195</v>
      </c>
      <c r="D56" s="10">
        <v>52.97</v>
      </c>
      <c r="E56" s="10">
        <v>-129.1925</v>
      </c>
      <c r="F56" s="10" t="s">
        <v>182</v>
      </c>
      <c r="G56" s="10" t="s">
        <v>35</v>
      </c>
      <c r="H56" s="10" t="s">
        <v>35</v>
      </c>
      <c r="I56" s="10" t="s">
        <v>35</v>
      </c>
      <c r="J56" s="10" t="s">
        <v>17</v>
      </c>
      <c r="K56" s="10">
        <v>-30</v>
      </c>
      <c r="L56" s="10">
        <v>-32</v>
      </c>
      <c r="M56" s="11">
        <f t="shared" si="3"/>
        <v>2</v>
      </c>
      <c r="N56" s="11"/>
      <c r="O56" s="11"/>
      <c r="P56" s="11"/>
      <c r="Q56" s="31">
        <v>1.03</v>
      </c>
      <c r="R56" s="38">
        <v>15</v>
      </c>
      <c r="S56" s="43">
        <f>S55-((M56/2)+ABS(L55)-20)*X56</f>
        <v>9.5833333333333215E-2</v>
      </c>
      <c r="T56" s="11">
        <f t="shared" si="2"/>
        <v>16.78041666666665</v>
      </c>
      <c r="U56" s="11"/>
      <c r="V56" s="11">
        <f t="shared" si="1"/>
        <v>16.78041666666665</v>
      </c>
      <c r="W56" s="11"/>
      <c r="X56" s="14">
        <f>S55/(ABS(L56)-20)</f>
        <v>9.5833333333333326E-2</v>
      </c>
      <c r="Y56" s="9">
        <f>(S55-S56)/X56</f>
        <v>11.000000000000002</v>
      </c>
      <c r="Z56" s="9">
        <f>Y56+20</f>
        <v>31</v>
      </c>
      <c r="AA56" s="44">
        <f>1/-10.435</f>
        <v>-9.5831336847149007E-2</v>
      </c>
    </row>
    <row r="57" spans="1:27">
      <c r="A57" s="1" t="s">
        <v>106</v>
      </c>
      <c r="B57" s="1" t="s">
        <v>102</v>
      </c>
      <c r="C57" s="1" t="s">
        <v>195</v>
      </c>
      <c r="D57" s="1">
        <v>53.087777777777703</v>
      </c>
      <c r="E57" s="1">
        <v>-129.472777777777</v>
      </c>
      <c r="F57" s="1" t="s">
        <v>182</v>
      </c>
      <c r="G57" s="1" t="s">
        <v>35</v>
      </c>
      <c r="H57" s="1" t="s">
        <v>35</v>
      </c>
      <c r="I57" s="1" t="s">
        <v>35</v>
      </c>
      <c r="J57" s="1" t="s">
        <v>89</v>
      </c>
      <c r="K57" s="1">
        <v>6</v>
      </c>
      <c r="L57" s="1">
        <v>5</v>
      </c>
      <c r="M57" s="2">
        <f t="shared" si="3"/>
        <v>1</v>
      </c>
      <c r="N57" s="2">
        <f>IF(ABS(MIN(L57:L59))&gt;100,100,ABS(MIN(L57:L59)))</f>
        <v>8</v>
      </c>
      <c r="O57" s="2">
        <f>K57</f>
        <v>6</v>
      </c>
      <c r="P57" s="2">
        <f>O57+N57</f>
        <v>14</v>
      </c>
      <c r="Q57" s="24">
        <v>0.16</v>
      </c>
      <c r="S57" s="39">
        <v>45.76</v>
      </c>
      <c r="T57" s="2">
        <f t="shared" si="2"/>
        <v>732.16000000000008</v>
      </c>
      <c r="U57" s="2">
        <f>SUM(T57:T59)</f>
        <v>8107.8599999999988</v>
      </c>
      <c r="V57" s="2">
        <f t="shared" si="1"/>
        <v>732.16000000000008</v>
      </c>
      <c r="W57" s="7">
        <f>SUM(V57:V59)/10^6*10^4</f>
        <v>81.07859999999998</v>
      </c>
      <c r="X57" s="2"/>
      <c r="Y57" s="5"/>
      <c r="Z57" s="5"/>
      <c r="AA57" s="5"/>
    </row>
    <row r="58" spans="1:27">
      <c r="A58" s="1" t="s">
        <v>106</v>
      </c>
      <c r="C58" s="1" t="s">
        <v>195</v>
      </c>
      <c r="D58" s="1">
        <v>53.087777777777703</v>
      </c>
      <c r="E58" s="1">
        <v>-129.472777777777</v>
      </c>
      <c r="F58" s="1" t="s">
        <v>182</v>
      </c>
      <c r="G58" s="1" t="s">
        <v>35</v>
      </c>
      <c r="H58" s="1" t="s">
        <v>35</v>
      </c>
      <c r="I58" s="1" t="s">
        <v>35</v>
      </c>
      <c r="J58" s="1" t="s">
        <v>14</v>
      </c>
      <c r="K58" s="1">
        <v>5</v>
      </c>
      <c r="L58" s="1">
        <v>0</v>
      </c>
      <c r="M58" s="2">
        <f t="shared" si="3"/>
        <v>5</v>
      </c>
      <c r="N58" s="2"/>
      <c r="O58" s="2"/>
      <c r="P58" s="2"/>
      <c r="Q58" s="24">
        <v>0.16</v>
      </c>
      <c r="S58" s="39">
        <v>45.76</v>
      </c>
      <c r="T58" s="2">
        <f t="shared" si="2"/>
        <v>3660.8</v>
      </c>
      <c r="V58" s="2">
        <f t="shared" si="1"/>
        <v>3660.8</v>
      </c>
    </row>
    <row r="59" spans="1:27" s="9" customFormat="1">
      <c r="A59" s="10" t="s">
        <v>106</v>
      </c>
      <c r="B59" s="10"/>
      <c r="C59" s="10" t="s">
        <v>195</v>
      </c>
      <c r="D59" s="10">
        <v>53.087777777777703</v>
      </c>
      <c r="E59" s="10">
        <v>-129.472777777777</v>
      </c>
      <c r="F59" s="10" t="s">
        <v>182</v>
      </c>
      <c r="G59" s="10" t="s">
        <v>35</v>
      </c>
      <c r="H59" s="10" t="s">
        <v>35</v>
      </c>
      <c r="I59" s="10" t="s">
        <v>35</v>
      </c>
      <c r="J59" s="10" t="s">
        <v>101</v>
      </c>
      <c r="K59" s="10">
        <v>0</v>
      </c>
      <c r="L59" s="10">
        <v>-8</v>
      </c>
      <c r="M59" s="11">
        <f t="shared" si="3"/>
        <v>8</v>
      </c>
      <c r="N59" s="11"/>
      <c r="O59" s="11"/>
      <c r="P59" s="11"/>
      <c r="Q59" s="31">
        <v>1.45</v>
      </c>
      <c r="R59" s="38">
        <v>25</v>
      </c>
      <c r="S59" s="40">
        <v>4.2699999999999996</v>
      </c>
      <c r="T59" s="11">
        <f t="shared" si="2"/>
        <v>3714.8999999999992</v>
      </c>
      <c r="U59" s="10"/>
      <c r="V59" s="11">
        <f t="shared" si="1"/>
        <v>3714.8999999999992</v>
      </c>
      <c r="W59" s="10"/>
      <c r="X59" s="10"/>
    </row>
    <row r="60" spans="1:27" s="5" customFormat="1">
      <c r="A60" s="3" t="s">
        <v>106</v>
      </c>
      <c r="B60" s="3" t="s">
        <v>103</v>
      </c>
      <c r="C60" s="1" t="s">
        <v>194</v>
      </c>
      <c r="D60" s="3">
        <v>54.035277777777701</v>
      </c>
      <c r="E60" s="3">
        <v>-130.26083333333301</v>
      </c>
      <c r="F60" s="3" t="s">
        <v>182</v>
      </c>
      <c r="G60" s="3" t="s">
        <v>35</v>
      </c>
      <c r="H60" s="3" t="s">
        <v>35</v>
      </c>
      <c r="I60" s="3" t="s">
        <v>35</v>
      </c>
      <c r="J60" s="3" t="s">
        <v>89</v>
      </c>
      <c r="K60" s="3">
        <v>22</v>
      </c>
      <c r="L60" s="3">
        <v>21</v>
      </c>
      <c r="M60" s="4">
        <f t="shared" si="3"/>
        <v>1</v>
      </c>
      <c r="N60" s="2">
        <f>IF(ABS(MIN(L60:L68))&gt;100,100,ABS(MIN(L60:L68)))</f>
        <v>75</v>
      </c>
      <c r="O60" s="2">
        <f>K60</f>
        <v>22</v>
      </c>
      <c r="P60" s="2">
        <f>O60+N60</f>
        <v>97</v>
      </c>
      <c r="Q60" s="30">
        <v>0.11</v>
      </c>
      <c r="R60" s="3"/>
      <c r="S60" s="39">
        <v>51.506666666666661</v>
      </c>
      <c r="T60" s="2">
        <f t="shared" si="2"/>
        <v>566.57333333333327</v>
      </c>
      <c r="U60" s="2">
        <f>SUM(T60:T68)</f>
        <v>55273.849696969686</v>
      </c>
      <c r="V60" s="2">
        <f t="shared" si="1"/>
        <v>566.57333333333327</v>
      </c>
      <c r="W60" s="7">
        <f>SUM(V60:V68)/10^6*10^4</f>
        <v>552.73849696969683</v>
      </c>
      <c r="X60" s="2"/>
    </row>
    <row r="61" spans="1:27">
      <c r="A61" s="1" t="s">
        <v>106</v>
      </c>
      <c r="C61" s="1" t="s">
        <v>194</v>
      </c>
      <c r="D61" s="1">
        <v>54.035277777777701</v>
      </c>
      <c r="E61" s="1">
        <v>-130.26083333333301</v>
      </c>
      <c r="F61" s="1" t="s">
        <v>182</v>
      </c>
      <c r="G61" s="1" t="s">
        <v>35</v>
      </c>
      <c r="H61" s="1" t="s">
        <v>35</v>
      </c>
      <c r="I61" s="1" t="s">
        <v>35</v>
      </c>
      <c r="J61" s="1" t="s">
        <v>14</v>
      </c>
      <c r="K61" s="1">
        <v>21</v>
      </c>
      <c r="L61" s="1">
        <v>17</v>
      </c>
      <c r="M61" s="2">
        <f t="shared" si="3"/>
        <v>4</v>
      </c>
      <c r="N61" s="2"/>
      <c r="O61" s="2"/>
      <c r="P61" s="2"/>
      <c r="Q61" s="24">
        <v>0.11</v>
      </c>
      <c r="S61" s="39">
        <v>51.506666666666661</v>
      </c>
      <c r="T61" s="2">
        <f t="shared" si="2"/>
        <v>2266.2933333333331</v>
      </c>
      <c r="V61" s="2">
        <f t="shared" si="1"/>
        <v>2266.2933333333331</v>
      </c>
    </row>
    <row r="62" spans="1:27">
      <c r="A62" s="1" t="s">
        <v>106</v>
      </c>
      <c r="C62" s="1" t="s">
        <v>194</v>
      </c>
      <c r="D62" s="1">
        <v>54.035277777777701</v>
      </c>
      <c r="E62" s="1">
        <v>-130.26083333333301</v>
      </c>
      <c r="F62" s="1" t="s">
        <v>182</v>
      </c>
      <c r="G62" s="1" t="s">
        <v>35</v>
      </c>
      <c r="H62" s="1" t="s">
        <v>35</v>
      </c>
      <c r="I62" s="1" t="s">
        <v>35</v>
      </c>
      <c r="J62" s="1" t="s">
        <v>90</v>
      </c>
      <c r="K62" s="1">
        <v>17</v>
      </c>
      <c r="L62" s="1">
        <v>7</v>
      </c>
      <c r="M62" s="2">
        <f t="shared" si="3"/>
        <v>10</v>
      </c>
      <c r="N62" s="2"/>
      <c r="O62" s="2"/>
      <c r="P62" s="2"/>
      <c r="Q62" s="24">
        <v>0.11</v>
      </c>
      <c r="S62" s="39">
        <v>51.506666666666661</v>
      </c>
      <c r="T62" s="2">
        <f t="shared" si="2"/>
        <v>5665.7333333333327</v>
      </c>
      <c r="V62" s="2">
        <f t="shared" si="1"/>
        <v>5665.7333333333327</v>
      </c>
    </row>
    <row r="63" spans="1:27">
      <c r="A63" s="1" t="s">
        <v>106</v>
      </c>
      <c r="C63" s="1" t="s">
        <v>194</v>
      </c>
      <c r="D63" s="1">
        <v>54.035277777777701</v>
      </c>
      <c r="E63" s="1">
        <v>-130.26083333333301</v>
      </c>
      <c r="F63" s="1" t="s">
        <v>182</v>
      </c>
      <c r="G63" s="1" t="s">
        <v>35</v>
      </c>
      <c r="H63" s="1" t="s">
        <v>35</v>
      </c>
      <c r="I63" s="1" t="s">
        <v>35</v>
      </c>
      <c r="J63" s="1" t="s">
        <v>15</v>
      </c>
      <c r="K63" s="1">
        <v>7</v>
      </c>
      <c r="L63" s="1">
        <v>0</v>
      </c>
      <c r="M63" s="2">
        <f t="shared" si="3"/>
        <v>7</v>
      </c>
      <c r="N63" s="2"/>
      <c r="O63" s="2"/>
      <c r="P63" s="2"/>
      <c r="Q63" s="24">
        <v>0.11</v>
      </c>
      <c r="S63" s="39">
        <v>51.506666666666661</v>
      </c>
      <c r="T63" s="2">
        <f t="shared" si="2"/>
        <v>3966.0133333333329</v>
      </c>
      <c r="V63" s="2">
        <f t="shared" si="1"/>
        <v>3966.0133333333329</v>
      </c>
    </row>
    <row r="64" spans="1:27">
      <c r="A64" s="1" t="s">
        <v>106</v>
      </c>
      <c r="C64" s="1" t="s">
        <v>194</v>
      </c>
      <c r="D64" s="1">
        <v>54.035277777777701</v>
      </c>
      <c r="E64" s="1">
        <v>-130.26083333333301</v>
      </c>
      <c r="F64" s="1" t="s">
        <v>182</v>
      </c>
      <c r="G64" s="1" t="s">
        <v>35</v>
      </c>
      <c r="H64" s="1" t="s">
        <v>35</v>
      </c>
      <c r="I64" s="1" t="s">
        <v>35</v>
      </c>
      <c r="J64" s="1" t="s">
        <v>104</v>
      </c>
      <c r="K64" s="1">
        <v>0</v>
      </c>
      <c r="L64" s="1">
        <v>-7</v>
      </c>
      <c r="M64" s="2">
        <f t="shared" si="3"/>
        <v>7</v>
      </c>
      <c r="N64" s="2"/>
      <c r="O64" s="2"/>
      <c r="P64" s="2"/>
      <c r="Q64" s="24">
        <v>0.93</v>
      </c>
      <c r="S64" s="39">
        <v>6.76</v>
      </c>
      <c r="T64" s="2">
        <f t="shared" si="2"/>
        <v>4400.7599999999993</v>
      </c>
      <c r="U64" s="2"/>
      <c r="V64" s="2">
        <f t="shared" si="1"/>
        <v>4400.7599999999993</v>
      </c>
      <c r="W64" s="2"/>
      <c r="X64" s="2"/>
    </row>
    <row r="65" spans="1:27">
      <c r="A65" s="1" t="s">
        <v>106</v>
      </c>
      <c r="C65" s="1" t="s">
        <v>194</v>
      </c>
      <c r="D65" s="1">
        <v>54.035277777777701</v>
      </c>
      <c r="E65" s="1">
        <v>-130.26083333333301</v>
      </c>
      <c r="F65" s="1" t="s">
        <v>182</v>
      </c>
      <c r="G65" s="1" t="s">
        <v>35</v>
      </c>
      <c r="H65" s="1" t="s">
        <v>35</v>
      </c>
      <c r="I65" s="1" t="s">
        <v>35</v>
      </c>
      <c r="J65" s="1" t="s">
        <v>16</v>
      </c>
      <c r="K65" s="1">
        <v>-7</v>
      </c>
      <c r="L65" s="1">
        <v>-15</v>
      </c>
      <c r="M65" s="2">
        <f t="shared" si="3"/>
        <v>8</v>
      </c>
      <c r="N65" s="2"/>
      <c r="O65" s="2"/>
      <c r="P65" s="2"/>
      <c r="Q65" s="24">
        <v>0.93</v>
      </c>
      <c r="S65" s="39">
        <v>6.76</v>
      </c>
      <c r="T65" s="2">
        <f t="shared" si="2"/>
        <v>5029.4399999999996</v>
      </c>
      <c r="V65" s="2">
        <f t="shared" si="1"/>
        <v>5029.4399999999996</v>
      </c>
    </row>
    <row r="66" spans="1:27">
      <c r="A66" s="1" t="s">
        <v>106</v>
      </c>
      <c r="C66" s="1" t="s">
        <v>194</v>
      </c>
      <c r="D66" s="1">
        <v>54.035277777777701</v>
      </c>
      <c r="E66" s="1">
        <v>-130.26083333333301</v>
      </c>
      <c r="F66" s="1" t="s">
        <v>182</v>
      </c>
      <c r="G66" s="1" t="s">
        <v>35</v>
      </c>
      <c r="H66" s="1" t="s">
        <v>35</v>
      </c>
      <c r="I66" s="1" t="s">
        <v>35</v>
      </c>
      <c r="J66" s="1" t="s">
        <v>17</v>
      </c>
      <c r="K66" s="1">
        <v>-15</v>
      </c>
      <c r="L66" s="1">
        <v>-30</v>
      </c>
      <c r="M66" s="2">
        <f t="shared" ref="M66:M73" si="4">K66-L66</f>
        <v>15</v>
      </c>
      <c r="N66" s="2"/>
      <c r="O66" s="2"/>
      <c r="P66" s="2"/>
      <c r="Q66" s="24">
        <v>0.86</v>
      </c>
      <c r="R66" s="37">
        <v>0</v>
      </c>
      <c r="S66" s="39">
        <v>6.76</v>
      </c>
      <c r="T66" s="2">
        <f t="shared" si="2"/>
        <v>8720.4</v>
      </c>
      <c r="V66" s="2">
        <f t="shared" ref="V66:V73" si="5">T66</f>
        <v>8720.4</v>
      </c>
      <c r="Z66">
        <v>20</v>
      </c>
    </row>
    <row r="67" spans="1:27">
      <c r="A67" s="1" t="s">
        <v>106</v>
      </c>
      <c r="C67" s="1" t="s">
        <v>194</v>
      </c>
      <c r="D67" s="1">
        <v>54.035277777777701</v>
      </c>
      <c r="E67" s="1">
        <v>-130.26083333333301</v>
      </c>
      <c r="F67" s="1" t="s">
        <v>182</v>
      </c>
      <c r="G67" s="1" t="s">
        <v>35</v>
      </c>
      <c r="H67" s="1" t="s">
        <v>35</v>
      </c>
      <c r="I67" s="1" t="s">
        <v>35</v>
      </c>
      <c r="J67" s="1" t="s">
        <v>19</v>
      </c>
      <c r="K67" s="1">
        <v>-30</v>
      </c>
      <c r="L67" s="1">
        <v>-40</v>
      </c>
      <c r="M67" s="2">
        <f t="shared" si="4"/>
        <v>10</v>
      </c>
      <c r="N67" s="2"/>
      <c r="O67" s="2"/>
      <c r="P67" s="2"/>
      <c r="Q67" s="24">
        <v>1.71</v>
      </c>
      <c r="R67" s="37">
        <v>0</v>
      </c>
      <c r="S67" s="15">
        <f>S65-((M67/2)+ABS(L66)-20)*X67</f>
        <v>6.76</v>
      </c>
      <c r="T67" s="2">
        <f t="shared" ref="T67:T73" si="6">S67/100*Q67*(100*100*M67)*((100-R67)/100)</f>
        <v>11559.599999999999</v>
      </c>
      <c r="V67" s="2">
        <f t="shared" si="5"/>
        <v>11559.599999999999</v>
      </c>
      <c r="Y67">
        <f>(S66-S67)/X68</f>
        <v>0</v>
      </c>
      <c r="Z67">
        <f>Y67+20</f>
        <v>20</v>
      </c>
    </row>
    <row r="68" spans="1:27" s="9" customFormat="1">
      <c r="A68" s="10" t="s">
        <v>106</v>
      </c>
      <c r="B68" s="10"/>
      <c r="C68" s="10" t="s">
        <v>194</v>
      </c>
      <c r="D68" s="10">
        <v>54.035277777777701</v>
      </c>
      <c r="E68" s="10">
        <v>-130.26083333333301</v>
      </c>
      <c r="F68" s="10" t="s">
        <v>182</v>
      </c>
      <c r="G68" s="10" t="s">
        <v>35</v>
      </c>
      <c r="H68" s="10" t="s">
        <v>35</v>
      </c>
      <c r="I68" s="10" t="s">
        <v>35</v>
      </c>
      <c r="J68" s="10" t="s">
        <v>21</v>
      </c>
      <c r="K68" s="10">
        <v>-40</v>
      </c>
      <c r="L68" s="10">
        <v>-75</v>
      </c>
      <c r="M68" s="11">
        <f t="shared" si="4"/>
        <v>35</v>
      </c>
      <c r="N68" s="11"/>
      <c r="O68" s="11"/>
      <c r="P68" s="11"/>
      <c r="Q68" s="31">
        <v>1.74</v>
      </c>
      <c r="R68" s="38">
        <v>0</v>
      </c>
      <c r="S68" s="43">
        <f>S66-((M68/2)+ABS(L67)-20)*X68</f>
        <v>2.1509090909090913</v>
      </c>
      <c r="T68" s="11">
        <f t="shared" si="6"/>
        <v>13099.036363636365</v>
      </c>
      <c r="U68" s="10"/>
      <c r="V68" s="11">
        <f t="shared" si="5"/>
        <v>13099.036363636365</v>
      </c>
      <c r="W68" s="10"/>
      <c r="X68" s="14">
        <f>S66/(ABS(L68)-20)</f>
        <v>0.1229090909090909</v>
      </c>
      <c r="Y68" s="9">
        <f>(S66-S68)/X68</f>
        <v>37.5</v>
      </c>
      <c r="Z68" s="9">
        <f>Y68+20</f>
        <v>57.5</v>
      </c>
      <c r="AA68" s="44">
        <f>1/-8.1361</f>
        <v>-0.12290901045955678</v>
      </c>
    </row>
    <row r="69" spans="1:27">
      <c r="A69" s="1" t="s">
        <v>106</v>
      </c>
      <c r="B69" s="1" t="s">
        <v>105</v>
      </c>
      <c r="C69" s="1" t="s">
        <v>197</v>
      </c>
      <c r="D69" s="1">
        <v>53.956666666666599</v>
      </c>
      <c r="E69" s="1">
        <v>-130.27166666666599</v>
      </c>
      <c r="F69" s="1" t="s">
        <v>182</v>
      </c>
      <c r="G69" s="1" t="s">
        <v>35</v>
      </c>
      <c r="H69" s="1" t="s">
        <v>35</v>
      </c>
      <c r="I69" s="1" t="s">
        <v>35</v>
      </c>
      <c r="J69" s="1" t="s">
        <v>89</v>
      </c>
      <c r="K69" s="1">
        <v>46</v>
      </c>
      <c r="L69" s="1">
        <v>45</v>
      </c>
      <c r="M69" s="1">
        <f t="shared" si="4"/>
        <v>1</v>
      </c>
      <c r="N69" s="2">
        <f>IF(ABS(MIN(L69:L73))&gt;100,100,ABS(MIN(L69:L73)))</f>
        <v>20</v>
      </c>
      <c r="O69" s="2">
        <f>K69</f>
        <v>46</v>
      </c>
      <c r="P69" s="2">
        <f>O69+N69</f>
        <v>66</v>
      </c>
      <c r="Q69" s="24">
        <v>0.14000000000000001</v>
      </c>
      <c r="S69" s="7">
        <v>45</v>
      </c>
      <c r="T69" s="2">
        <f t="shared" si="6"/>
        <v>630.00000000000011</v>
      </c>
      <c r="U69" s="2">
        <f>SUM(T69:T73)</f>
        <v>40263.750000000007</v>
      </c>
      <c r="V69" s="2">
        <f t="shared" si="5"/>
        <v>630.00000000000011</v>
      </c>
      <c r="W69" s="7">
        <f>SUM(V69:V73)/10^6*10^4</f>
        <v>402.6375000000001</v>
      </c>
      <c r="X69" s="2"/>
    </row>
    <row r="70" spans="1:27">
      <c r="A70" s="1" t="s">
        <v>106</v>
      </c>
      <c r="C70" s="1" t="s">
        <v>197</v>
      </c>
      <c r="D70" s="1">
        <v>53.956666666666599</v>
      </c>
      <c r="E70" s="1">
        <v>-130.27166666666599</v>
      </c>
      <c r="F70" s="1" t="s">
        <v>182</v>
      </c>
      <c r="G70" s="1" t="s">
        <v>35</v>
      </c>
      <c r="H70" s="1" t="s">
        <v>35</v>
      </c>
      <c r="I70" s="1" t="s">
        <v>35</v>
      </c>
      <c r="J70" s="1" t="s">
        <v>90</v>
      </c>
      <c r="K70" s="1">
        <v>45</v>
      </c>
      <c r="L70" s="1">
        <v>20</v>
      </c>
      <c r="M70" s="1">
        <f t="shared" si="4"/>
        <v>25</v>
      </c>
      <c r="Q70" s="24">
        <v>0.14000000000000001</v>
      </c>
      <c r="S70" s="7">
        <v>45</v>
      </c>
      <c r="T70" s="2">
        <f t="shared" si="6"/>
        <v>15750.000000000004</v>
      </c>
      <c r="V70" s="2">
        <f t="shared" si="5"/>
        <v>15750.000000000004</v>
      </c>
    </row>
    <row r="71" spans="1:27">
      <c r="A71" s="1" t="s">
        <v>106</v>
      </c>
      <c r="C71" s="1" t="s">
        <v>197</v>
      </c>
      <c r="D71" s="1">
        <v>53.956666666666599</v>
      </c>
      <c r="E71" s="1">
        <v>-130.27166666666599</v>
      </c>
      <c r="F71" s="1" t="s">
        <v>182</v>
      </c>
      <c r="G71" s="1" t="s">
        <v>35</v>
      </c>
      <c r="H71" s="1" t="s">
        <v>35</v>
      </c>
      <c r="I71" s="1" t="s">
        <v>35</v>
      </c>
      <c r="J71" s="1" t="s">
        <v>15</v>
      </c>
      <c r="K71" s="1">
        <v>20</v>
      </c>
      <c r="L71" s="1">
        <v>0</v>
      </c>
      <c r="M71" s="1">
        <f t="shared" si="4"/>
        <v>20</v>
      </c>
      <c r="Q71" s="24">
        <v>0.14000000000000001</v>
      </c>
      <c r="S71" s="7">
        <v>45</v>
      </c>
      <c r="T71" s="2">
        <f t="shared" si="6"/>
        <v>12600.000000000004</v>
      </c>
      <c r="V71" s="2">
        <f t="shared" si="5"/>
        <v>12600.000000000004</v>
      </c>
    </row>
    <row r="72" spans="1:27">
      <c r="A72" s="1" t="s">
        <v>106</v>
      </c>
      <c r="C72" s="1" t="s">
        <v>197</v>
      </c>
      <c r="D72" s="1">
        <v>53.956666666666599</v>
      </c>
      <c r="E72" s="1">
        <v>-130.27166666666599</v>
      </c>
      <c r="F72" s="1" t="s">
        <v>182</v>
      </c>
      <c r="G72" s="1" t="s">
        <v>35</v>
      </c>
      <c r="H72" s="1" t="s">
        <v>35</v>
      </c>
      <c r="I72" s="1" t="s">
        <v>35</v>
      </c>
      <c r="J72" s="1" t="s">
        <v>16</v>
      </c>
      <c r="K72" s="1">
        <v>0</v>
      </c>
      <c r="L72" s="1">
        <v>-5</v>
      </c>
      <c r="M72" s="1">
        <f t="shared" si="4"/>
        <v>5</v>
      </c>
      <c r="Q72" s="13">
        <v>0.93</v>
      </c>
      <c r="S72" s="7">
        <v>4.25</v>
      </c>
      <c r="T72" s="2">
        <f t="shared" si="6"/>
        <v>1976.2500000000002</v>
      </c>
      <c r="V72" s="2">
        <f t="shared" si="5"/>
        <v>1976.2500000000002</v>
      </c>
    </row>
    <row r="73" spans="1:27" s="9" customFormat="1">
      <c r="A73" s="10" t="s">
        <v>106</v>
      </c>
      <c r="B73" s="10"/>
      <c r="C73" s="10" t="s">
        <v>197</v>
      </c>
      <c r="D73" s="10">
        <v>53.956666666666599</v>
      </c>
      <c r="E73" s="10">
        <v>-130.27166666666599</v>
      </c>
      <c r="F73" s="10" t="s">
        <v>182</v>
      </c>
      <c r="G73" s="10" t="s">
        <v>35</v>
      </c>
      <c r="H73" s="10" t="s">
        <v>35</v>
      </c>
      <c r="I73" s="10" t="s">
        <v>35</v>
      </c>
      <c r="J73" s="10" t="s">
        <v>18</v>
      </c>
      <c r="K73" s="10">
        <v>-5</v>
      </c>
      <c r="L73" s="10">
        <v>-20</v>
      </c>
      <c r="M73" s="10">
        <f t="shared" si="4"/>
        <v>15</v>
      </c>
      <c r="N73" s="11"/>
      <c r="O73" s="11"/>
      <c r="P73" s="11"/>
      <c r="Q73" s="19">
        <v>1.46</v>
      </c>
      <c r="R73" s="38">
        <v>0</v>
      </c>
      <c r="S73" s="29">
        <v>4.25</v>
      </c>
      <c r="T73" s="11">
        <f t="shared" si="6"/>
        <v>9307.5</v>
      </c>
      <c r="U73" s="11"/>
      <c r="V73" s="11">
        <f t="shared" si="5"/>
        <v>9307.5</v>
      </c>
      <c r="W73" s="11"/>
      <c r="X73" s="11"/>
    </row>
    <row r="74" spans="1:27">
      <c r="J74"/>
      <c r="Q74" s="24"/>
      <c r="T74" s="2"/>
      <c r="V74" s="2"/>
    </row>
    <row r="75" spans="1:27">
      <c r="J75"/>
      <c r="Q75" s="24"/>
      <c r="T75" s="2"/>
      <c r="V75" s="2"/>
    </row>
    <row r="76" spans="1:27">
      <c r="J76"/>
      <c r="Q76" s="24"/>
      <c r="T76" s="2"/>
      <c r="V76" s="2"/>
    </row>
    <row r="77" spans="1:27">
      <c r="J77"/>
      <c r="Q77" s="24"/>
      <c r="T77" s="2"/>
      <c r="V77" s="2"/>
    </row>
    <row r="78" spans="1:27">
      <c r="J78"/>
      <c r="Q78" s="24"/>
      <c r="T78" s="2"/>
      <c r="V78" s="2"/>
    </row>
    <row r="79" spans="1:27">
      <c r="J79"/>
      <c r="Q79" s="1"/>
      <c r="V79" s="2"/>
    </row>
    <row r="80" spans="1:27">
      <c r="J80"/>
      <c r="Q80" s="24"/>
      <c r="T80" s="2"/>
      <c r="V80" s="2"/>
    </row>
    <row r="81" spans="10:24">
      <c r="J81"/>
      <c r="Q81" s="24"/>
      <c r="T81" s="2"/>
      <c r="V81" s="2"/>
    </row>
    <row r="82" spans="10:24">
      <c r="J82"/>
      <c r="N82" s="2"/>
      <c r="O82" s="2"/>
      <c r="P82" s="2"/>
      <c r="Q82" s="24"/>
      <c r="T82" s="2"/>
      <c r="U82" s="2"/>
      <c r="V82" s="2"/>
      <c r="W82" s="2"/>
      <c r="X82" s="2"/>
    </row>
    <row r="83" spans="10:24">
      <c r="J83"/>
      <c r="Q83" s="24"/>
      <c r="T83" s="2"/>
      <c r="V83" s="2"/>
    </row>
    <row r="84" spans="10:24">
      <c r="J84"/>
      <c r="Q84" s="24"/>
      <c r="T84" s="2"/>
      <c r="V84" s="2"/>
    </row>
    <row r="85" spans="10:24">
      <c r="J85"/>
      <c r="Q85" s="24"/>
      <c r="T85" s="2"/>
      <c r="V85" s="2"/>
    </row>
    <row r="86" spans="10:24">
      <c r="J86"/>
      <c r="Q86" s="24"/>
      <c r="T86" s="2"/>
      <c r="V86" s="2"/>
    </row>
    <row r="87" spans="10:24">
      <c r="J87"/>
      <c r="Q87" s="24"/>
      <c r="T87" s="2"/>
      <c r="V87" s="2"/>
    </row>
    <row r="88" spans="10:24">
      <c r="J88"/>
      <c r="Q88" s="24"/>
      <c r="T88" s="2"/>
      <c r="V88" s="2"/>
    </row>
    <row r="89" spans="10:24">
      <c r="J89"/>
      <c r="Q89" s="24"/>
      <c r="T89" s="2"/>
      <c r="V89" s="2"/>
    </row>
    <row r="90" spans="10:24">
      <c r="J90"/>
      <c r="Q90" s="24"/>
      <c r="T90" s="2"/>
      <c r="V90" s="2"/>
    </row>
    <row r="91" spans="10:24">
      <c r="J91"/>
      <c r="Q91" s="24"/>
      <c r="T91" s="2"/>
      <c r="V91" s="2"/>
    </row>
    <row r="92" spans="10:24">
      <c r="J92"/>
      <c r="N92" s="2"/>
      <c r="O92" s="2"/>
      <c r="P92" s="2"/>
      <c r="Q92" s="24"/>
      <c r="T92" s="2"/>
      <c r="U92" s="2"/>
      <c r="V92" s="2"/>
      <c r="W92" s="2"/>
      <c r="X92" s="2"/>
    </row>
    <row r="93" spans="10:24">
      <c r="J93"/>
      <c r="Q93" s="24"/>
      <c r="T93" s="2"/>
      <c r="V93" s="2"/>
    </row>
    <row r="94" spans="10:24">
      <c r="J94"/>
      <c r="Q94" s="24"/>
      <c r="T94" s="2"/>
      <c r="V94" s="2"/>
    </row>
    <row r="95" spans="10:24">
      <c r="J95"/>
      <c r="Q95" s="24"/>
      <c r="T95" s="2"/>
      <c r="V95" s="2"/>
    </row>
    <row r="96" spans="10:24">
      <c r="J96"/>
      <c r="Q96" s="24"/>
      <c r="S96" s="12"/>
      <c r="T96" s="2"/>
      <c r="V96" s="2"/>
    </row>
    <row r="97" spans="1:24">
      <c r="J97"/>
      <c r="Q97" s="24"/>
      <c r="S97" s="12"/>
      <c r="T97" s="2"/>
      <c r="V97" s="2"/>
    </row>
    <row r="98" spans="1:24">
      <c r="Q98" s="24"/>
      <c r="R98" s="12"/>
      <c r="S98" s="12"/>
      <c r="T98" s="2"/>
      <c r="V98" s="2"/>
    </row>
    <row r="99" spans="1:24">
      <c r="Q99" s="24"/>
      <c r="R99" s="12"/>
      <c r="S99" s="12"/>
      <c r="T99" s="2"/>
      <c r="V99" s="2"/>
    </row>
    <row r="100" spans="1:24">
      <c r="N100" s="2"/>
      <c r="O100" s="2"/>
      <c r="P100" s="2"/>
      <c r="Q100" s="24"/>
      <c r="R100" s="12"/>
      <c r="S100" s="12"/>
      <c r="T100" s="2"/>
      <c r="U100" s="2"/>
      <c r="V100" s="2"/>
      <c r="W100" s="2"/>
      <c r="X100" s="2"/>
    </row>
    <row r="101" spans="1:24">
      <c r="Q101" s="24"/>
      <c r="R101" s="12"/>
      <c r="S101" s="12"/>
      <c r="T101" s="2"/>
      <c r="V101" s="2"/>
    </row>
    <row r="102" spans="1:24">
      <c r="Q102" s="24"/>
      <c r="R102" s="12"/>
      <c r="S102" s="12"/>
      <c r="T102" s="2"/>
      <c r="V102" s="2"/>
    </row>
    <row r="103" spans="1:24">
      <c r="Q103" s="24"/>
      <c r="R103" s="12"/>
      <c r="S103" s="12"/>
      <c r="T103" s="2"/>
      <c r="V103" s="2"/>
    </row>
    <row r="104" spans="1:24">
      <c r="Q104" s="24"/>
      <c r="R104" s="12"/>
      <c r="S104" s="12"/>
      <c r="T104" s="2"/>
      <c r="V104" s="2"/>
    </row>
    <row r="105" spans="1:24">
      <c r="Q105" s="24"/>
      <c r="R105" s="12"/>
      <c r="S105" s="12"/>
      <c r="T105" s="2"/>
      <c r="V105" s="2"/>
    </row>
    <row r="106" spans="1:24">
      <c r="Q106" s="24"/>
      <c r="R106" s="12"/>
      <c r="S106" s="12"/>
      <c r="T106" s="2"/>
      <c r="V106" s="2"/>
    </row>
    <row r="107" spans="1:24">
      <c r="Q107" s="24"/>
      <c r="R107" s="12"/>
      <c r="S107" s="12"/>
      <c r="T107" s="2"/>
      <c r="V107" s="2"/>
    </row>
    <row r="108" spans="1:24">
      <c r="Q108" s="24"/>
      <c r="R108" s="12"/>
      <c r="S108" s="12"/>
      <c r="T108" s="2"/>
      <c r="V108" s="2"/>
    </row>
    <row r="109" spans="1:24">
      <c r="Q109" s="24"/>
      <c r="R109" s="12"/>
      <c r="S109" s="12"/>
      <c r="T109" s="2"/>
      <c r="V109" s="2"/>
    </row>
    <row r="110" spans="1:24" s="9" customFormat="1">
      <c r="A110" s="10"/>
      <c r="B110" s="10"/>
      <c r="C110" s="10"/>
      <c r="D110" s="10"/>
      <c r="E110" s="10"/>
      <c r="F110" s="10"/>
      <c r="G110" s="1"/>
      <c r="H110" s="1"/>
      <c r="I110" s="1"/>
      <c r="J110" s="10"/>
      <c r="K110" s="10"/>
      <c r="L110" s="10"/>
      <c r="M110" s="10"/>
      <c r="N110" s="10"/>
      <c r="O110" s="10"/>
      <c r="P110" s="10"/>
      <c r="Q110" s="31"/>
      <c r="R110" s="16"/>
      <c r="S110" s="16"/>
      <c r="T110" s="11"/>
      <c r="U110" s="10"/>
      <c r="V110" s="11"/>
      <c r="W110" s="10"/>
      <c r="X110" s="10"/>
    </row>
    <row r="111" spans="1:24">
      <c r="N111" s="2"/>
      <c r="O111" s="2"/>
      <c r="P111" s="2"/>
    </row>
    <row r="112" spans="1:24">
      <c r="N112" s="2"/>
      <c r="O112" s="2"/>
      <c r="P112" s="2"/>
    </row>
    <row r="113" spans="1:24">
      <c r="N113" s="2"/>
      <c r="O113" s="2"/>
      <c r="P113" s="2"/>
    </row>
    <row r="114" spans="1:24">
      <c r="N114" s="2"/>
      <c r="O114" s="2"/>
      <c r="P114" s="2"/>
    </row>
    <row r="115" spans="1:24">
      <c r="N115" s="2"/>
      <c r="O115" s="2"/>
      <c r="P115" s="2"/>
    </row>
    <row r="116" spans="1:24">
      <c r="N116" s="2"/>
      <c r="O116" s="2"/>
      <c r="P116" s="2"/>
    </row>
    <row r="117" spans="1:24">
      <c r="N117" s="2"/>
      <c r="O117" s="2"/>
      <c r="P117" s="2"/>
    </row>
    <row r="119" spans="1:24">
      <c r="N119" s="2"/>
      <c r="O119" s="2"/>
      <c r="P119" s="2"/>
    </row>
    <row r="120" spans="1:24">
      <c r="N120" s="2"/>
      <c r="O120" s="2"/>
      <c r="P120" s="2"/>
    </row>
    <row r="121" spans="1:24">
      <c r="N121" s="2"/>
      <c r="O121" s="2"/>
      <c r="P121" s="23"/>
    </row>
    <row r="122" spans="1:24" s="13" customFormat="1">
      <c r="A122" s="1"/>
      <c r="B122" s="1"/>
      <c r="C122" s="1"/>
      <c r="D122" s="1"/>
      <c r="E122" s="1"/>
      <c r="F122" s="1"/>
      <c r="G122" s="1"/>
      <c r="H122" s="1"/>
      <c r="I122" s="1"/>
      <c r="J122" s="1"/>
      <c r="K122" s="1"/>
      <c r="L122" s="1"/>
      <c r="M122" s="1"/>
      <c r="N122" s="2"/>
      <c r="O122" s="2"/>
      <c r="P122" s="2"/>
      <c r="R122" s="1"/>
      <c r="S122" s="1"/>
      <c r="T122" s="1"/>
      <c r="U122" s="1"/>
      <c r="V122" s="1"/>
      <c r="W122" s="1"/>
      <c r="X122" s="1"/>
    </row>
    <row r="123" spans="1:24" s="13" customFormat="1">
      <c r="A123" s="1"/>
      <c r="B123" s="1"/>
      <c r="C123" s="1"/>
      <c r="D123" s="1"/>
      <c r="E123" s="1"/>
      <c r="F123" s="1"/>
      <c r="G123" s="1"/>
      <c r="H123" s="1"/>
      <c r="I123" s="1"/>
      <c r="J123" s="1"/>
      <c r="K123" s="1"/>
      <c r="L123" s="1"/>
      <c r="M123" s="1"/>
      <c r="N123" s="2"/>
      <c r="O123" s="2"/>
      <c r="P123" s="2"/>
      <c r="R123" s="1"/>
      <c r="S123" s="1"/>
      <c r="T123" s="1"/>
      <c r="U123" s="1"/>
      <c r="V123" s="1"/>
      <c r="W123" s="1"/>
      <c r="X123" s="1"/>
    </row>
    <row r="124" spans="1:24" s="13" customFormat="1">
      <c r="A124" s="1"/>
      <c r="B124" s="1"/>
      <c r="C124" s="1"/>
      <c r="D124" s="1"/>
      <c r="E124" s="1"/>
      <c r="F124" s="1"/>
      <c r="G124" s="1"/>
      <c r="H124" s="1"/>
      <c r="I124" s="1"/>
      <c r="J124" s="1"/>
      <c r="K124" s="1"/>
      <c r="L124" s="1"/>
      <c r="M124" s="1"/>
      <c r="N124" s="2"/>
      <c r="O124" s="2"/>
      <c r="P124" s="2"/>
      <c r="R124" s="1"/>
      <c r="S124" s="1"/>
      <c r="T124" s="1"/>
      <c r="U124" s="1"/>
      <c r="V124" s="1"/>
      <c r="W124" s="1"/>
      <c r="X124" s="1"/>
    </row>
    <row r="125" spans="1:24" s="13" customFormat="1">
      <c r="A125" s="1"/>
      <c r="B125" s="1"/>
      <c r="C125" s="1"/>
      <c r="D125" s="1"/>
      <c r="E125" s="1"/>
      <c r="F125" s="1"/>
      <c r="G125" s="1"/>
      <c r="H125" s="1"/>
      <c r="I125" s="1"/>
      <c r="J125" s="1"/>
      <c r="K125" s="1"/>
      <c r="L125" s="1"/>
      <c r="M125" s="1"/>
      <c r="N125" s="2"/>
      <c r="O125" s="2"/>
      <c r="P125" s="2"/>
      <c r="R125" s="1"/>
      <c r="S125" s="1"/>
      <c r="T125" s="1"/>
      <c r="U125" s="1"/>
      <c r="V125" s="1"/>
      <c r="W125" s="1"/>
      <c r="X125" s="1"/>
    </row>
    <row r="126" spans="1:24" s="13" customFormat="1">
      <c r="A126" s="1"/>
      <c r="B126" s="1"/>
      <c r="C126" s="1"/>
      <c r="D126" s="1"/>
      <c r="E126" s="1"/>
      <c r="F126" s="1"/>
      <c r="G126" s="1"/>
      <c r="H126" s="1"/>
      <c r="I126" s="1"/>
      <c r="J126" s="1"/>
      <c r="K126" s="1"/>
      <c r="L126" s="1"/>
      <c r="M126" s="1"/>
      <c r="N126" s="2"/>
      <c r="O126" s="2"/>
      <c r="P126" s="2"/>
      <c r="R126" s="1"/>
      <c r="S126" s="1"/>
      <c r="T126" s="1"/>
      <c r="U126" s="1"/>
      <c r="V126" s="1"/>
      <c r="W126" s="1"/>
      <c r="X126" s="1"/>
    </row>
    <row r="127" spans="1:24" s="13" customFormat="1">
      <c r="A127" s="1"/>
      <c r="B127" s="1"/>
      <c r="C127" s="1"/>
      <c r="D127" s="1"/>
      <c r="E127" s="1"/>
      <c r="F127" s="1"/>
      <c r="G127" s="1"/>
      <c r="H127" s="1"/>
      <c r="I127" s="1"/>
      <c r="J127" s="1"/>
      <c r="K127" s="1"/>
      <c r="L127" s="1"/>
      <c r="M127" s="1"/>
      <c r="N127" s="2"/>
      <c r="O127" s="2"/>
      <c r="P127" s="2"/>
      <c r="R127" s="1"/>
      <c r="S127" s="1"/>
      <c r="T127" s="1"/>
      <c r="U127" s="1"/>
      <c r="V127" s="1"/>
      <c r="W127" s="1"/>
      <c r="X127" s="1"/>
    </row>
    <row r="128" spans="1:24" s="13" customFormat="1">
      <c r="A128" s="1"/>
      <c r="B128" s="1"/>
      <c r="C128" s="1"/>
      <c r="D128" s="1"/>
      <c r="E128" s="1"/>
      <c r="F128" s="1"/>
      <c r="G128" s="1"/>
      <c r="H128" s="1"/>
      <c r="I128" s="1"/>
      <c r="J128" s="1"/>
      <c r="K128" s="1"/>
      <c r="L128" s="1"/>
      <c r="M128" s="1"/>
      <c r="N128" s="2"/>
      <c r="O128" s="2"/>
      <c r="P128" s="2"/>
      <c r="R128" s="1"/>
      <c r="S128" s="1"/>
      <c r="T128" s="1"/>
      <c r="U128" s="1"/>
      <c r="V128" s="1"/>
      <c r="W128" s="1"/>
      <c r="X128" s="1"/>
    </row>
    <row r="129" spans="1:24" s="13" customFormat="1">
      <c r="A129" s="1"/>
      <c r="B129" s="1"/>
      <c r="C129" s="1"/>
      <c r="D129" s="1"/>
      <c r="E129" s="1"/>
      <c r="F129" s="1"/>
      <c r="G129" s="1"/>
      <c r="H129" s="1"/>
      <c r="I129" s="1"/>
      <c r="J129" s="1"/>
      <c r="K129" s="1"/>
      <c r="L129" s="1"/>
      <c r="M129" s="1"/>
      <c r="N129" s="2"/>
      <c r="O129" s="2"/>
      <c r="P129" s="2"/>
      <c r="R129" s="1"/>
      <c r="S129" s="1"/>
      <c r="T129" s="1"/>
      <c r="U129" s="1"/>
      <c r="V129" s="1"/>
      <c r="W129" s="1"/>
      <c r="X129" s="1"/>
    </row>
    <row r="130" spans="1:24" s="13" customFormat="1">
      <c r="A130" s="1"/>
      <c r="B130" s="1"/>
      <c r="C130" s="1"/>
      <c r="D130" s="1"/>
      <c r="E130" s="1"/>
      <c r="F130" s="1"/>
      <c r="G130" s="1"/>
      <c r="H130" s="1"/>
      <c r="I130" s="1"/>
      <c r="J130" s="1"/>
      <c r="K130" s="1"/>
      <c r="L130" s="1"/>
      <c r="M130" s="1"/>
      <c r="N130" s="2"/>
      <c r="O130" s="2"/>
      <c r="P130" s="2"/>
      <c r="R130" s="1"/>
      <c r="S130" s="1"/>
      <c r="T130" s="1"/>
      <c r="U130" s="1"/>
      <c r="V130" s="1"/>
      <c r="W130" s="1"/>
      <c r="X130" s="1"/>
    </row>
    <row r="131" spans="1:24" s="13" customFormat="1">
      <c r="A131" s="1"/>
      <c r="B131" s="1"/>
      <c r="C131" s="1"/>
      <c r="D131" s="1"/>
      <c r="E131" s="1"/>
      <c r="F131" s="1"/>
      <c r="G131" s="1"/>
      <c r="H131" s="1"/>
      <c r="I131" s="1"/>
      <c r="J131" s="1"/>
      <c r="K131" s="1"/>
      <c r="L131" s="1"/>
      <c r="M131" s="1"/>
      <c r="N131" s="2"/>
      <c r="O131" s="2"/>
      <c r="P131" s="2"/>
      <c r="R131" s="1"/>
      <c r="S131" s="1"/>
      <c r="T131" s="1"/>
      <c r="U131" s="1"/>
      <c r="V131" s="1"/>
      <c r="W131" s="1"/>
      <c r="X131" s="1"/>
    </row>
    <row r="132" spans="1:24" s="13" customFormat="1">
      <c r="A132" s="1"/>
      <c r="B132" s="1"/>
      <c r="C132" s="1"/>
      <c r="D132" s="1"/>
      <c r="E132" s="1"/>
      <c r="F132" s="1"/>
      <c r="G132" s="1"/>
      <c r="H132" s="1"/>
      <c r="I132" s="1"/>
      <c r="J132" s="1"/>
      <c r="K132" s="1"/>
      <c r="L132" s="1"/>
      <c r="M132" s="1"/>
      <c r="N132" s="2"/>
      <c r="O132" s="2"/>
      <c r="P132" s="2"/>
      <c r="R132" s="1"/>
      <c r="S132" s="1"/>
      <c r="T132" s="1"/>
      <c r="U132" s="1"/>
      <c r="V132" s="1"/>
      <c r="W132" s="1"/>
      <c r="X132" s="1"/>
    </row>
    <row r="133" spans="1:24" s="13" customFormat="1">
      <c r="A133" s="1"/>
      <c r="B133" s="1"/>
      <c r="C133" s="1"/>
      <c r="D133" s="1"/>
      <c r="E133" s="1"/>
      <c r="F133" s="1"/>
      <c r="G133" s="1"/>
      <c r="H133" s="1"/>
      <c r="I133" s="1"/>
      <c r="J133" s="1"/>
      <c r="K133" s="1"/>
      <c r="L133" s="1"/>
      <c r="M133" s="1"/>
      <c r="N133" s="2"/>
      <c r="O133" s="2"/>
      <c r="P133" s="2"/>
      <c r="R133" s="1"/>
      <c r="S133" s="1"/>
      <c r="T133" s="1"/>
      <c r="U133" s="1"/>
      <c r="V133" s="1"/>
      <c r="W133" s="1"/>
      <c r="X133" s="1"/>
    </row>
    <row r="134" spans="1:24" s="13" customFormat="1">
      <c r="A134" s="1"/>
      <c r="B134" s="1"/>
      <c r="C134" s="1"/>
      <c r="D134" s="1"/>
      <c r="E134" s="1"/>
      <c r="F134" s="1"/>
      <c r="G134" s="1"/>
      <c r="H134" s="1"/>
      <c r="I134" s="1"/>
      <c r="J134" s="1"/>
      <c r="K134" s="1"/>
      <c r="L134" s="1"/>
      <c r="M134" s="1"/>
      <c r="N134" s="2"/>
      <c r="O134" s="2"/>
      <c r="P134" s="2"/>
      <c r="R134" s="1"/>
      <c r="S134" s="1"/>
      <c r="T134" s="1"/>
      <c r="U134" s="1"/>
      <c r="V134" s="1"/>
      <c r="W134" s="1"/>
      <c r="X134" s="1"/>
    </row>
    <row r="135" spans="1:24" s="13" customFormat="1">
      <c r="A135" s="1"/>
      <c r="B135" s="1"/>
      <c r="C135" s="1"/>
      <c r="D135" s="1"/>
      <c r="E135" s="1"/>
      <c r="F135" s="1"/>
      <c r="G135" s="1"/>
      <c r="H135" s="1"/>
      <c r="I135" s="1"/>
      <c r="J135" s="1"/>
      <c r="K135" s="1"/>
      <c r="L135" s="1"/>
      <c r="M135" s="1"/>
      <c r="N135" s="2"/>
      <c r="O135" s="2"/>
      <c r="P135" s="2"/>
      <c r="R135" s="1"/>
      <c r="S135" s="1"/>
      <c r="T135" s="1"/>
      <c r="U135" s="1"/>
      <c r="V135" s="1"/>
      <c r="W135" s="1"/>
      <c r="X135" s="1"/>
    </row>
    <row r="136" spans="1:24" s="13" customFormat="1">
      <c r="A136" s="1"/>
      <c r="B136" s="1"/>
      <c r="C136" s="1"/>
      <c r="D136" s="1"/>
      <c r="E136" s="1"/>
      <c r="F136" s="1"/>
      <c r="G136" s="1"/>
      <c r="H136" s="1"/>
      <c r="I136" s="1"/>
      <c r="J136" s="1"/>
      <c r="K136" s="1"/>
      <c r="L136" s="1"/>
      <c r="M136" s="1"/>
      <c r="N136" s="2"/>
      <c r="O136" s="2"/>
      <c r="P136" s="2"/>
      <c r="R136" s="1"/>
      <c r="S136" s="1"/>
      <c r="T136" s="1"/>
      <c r="U136" s="1"/>
      <c r="V136" s="1"/>
      <c r="W136" s="1"/>
      <c r="X136" s="1"/>
    </row>
    <row r="137" spans="1:24" s="13" customFormat="1">
      <c r="A137" s="1"/>
      <c r="B137" s="1"/>
      <c r="C137" s="1"/>
      <c r="D137" s="1"/>
      <c r="E137" s="1"/>
      <c r="F137" s="1"/>
      <c r="G137" s="1"/>
      <c r="H137" s="1"/>
      <c r="I137" s="1"/>
      <c r="J137" s="1"/>
      <c r="K137" s="1"/>
      <c r="L137" s="1"/>
      <c r="M137" s="1"/>
      <c r="N137" s="2"/>
      <c r="O137" s="2"/>
      <c r="P137" s="2"/>
      <c r="R137" s="1"/>
      <c r="S137" s="1"/>
      <c r="T137" s="1"/>
      <c r="U137" s="1"/>
      <c r="V137" s="1"/>
      <c r="W137" s="1"/>
      <c r="X137" s="1"/>
    </row>
    <row r="138" spans="1:24" s="13" customFormat="1">
      <c r="A138" s="1"/>
      <c r="B138" s="1"/>
      <c r="C138" s="1"/>
      <c r="D138" s="1"/>
      <c r="E138" s="1"/>
      <c r="F138" s="1"/>
      <c r="G138" s="1"/>
      <c r="H138" s="1"/>
      <c r="I138" s="1"/>
      <c r="J138" s="1"/>
      <c r="K138" s="1"/>
      <c r="L138" s="1"/>
      <c r="M138" s="1"/>
      <c r="N138" s="2"/>
      <c r="O138" s="2"/>
      <c r="P138" s="2"/>
      <c r="R138" s="1"/>
      <c r="S138" s="1"/>
      <c r="T138" s="1"/>
      <c r="U138" s="1"/>
      <c r="V138" s="1"/>
      <c r="W138" s="1"/>
      <c r="X138" s="1"/>
    </row>
    <row r="139" spans="1:24" s="13" customFormat="1">
      <c r="A139" s="1"/>
      <c r="B139" s="1"/>
      <c r="C139" s="1"/>
      <c r="D139" s="1"/>
      <c r="E139" s="1"/>
      <c r="F139" s="1"/>
      <c r="G139" s="1"/>
      <c r="H139" s="1"/>
      <c r="I139" s="1"/>
      <c r="J139" s="1"/>
      <c r="K139" s="1"/>
      <c r="L139" s="1"/>
      <c r="M139" s="1"/>
      <c r="N139" s="2"/>
      <c r="O139" s="2"/>
      <c r="P139" s="2"/>
      <c r="R139" s="1"/>
      <c r="S139" s="1"/>
      <c r="T139" s="1"/>
      <c r="U139" s="1"/>
      <c r="V139" s="1"/>
      <c r="W139" s="1"/>
      <c r="X139" s="1"/>
    </row>
    <row r="140" spans="1:24" s="13" customFormat="1">
      <c r="A140" s="1"/>
      <c r="B140" s="1"/>
      <c r="C140" s="1"/>
      <c r="D140" s="1"/>
      <c r="E140" s="1"/>
      <c r="F140" s="1"/>
      <c r="G140" s="1"/>
      <c r="H140" s="1"/>
      <c r="I140" s="1"/>
      <c r="J140" s="1"/>
      <c r="K140" s="1"/>
      <c r="L140" s="1"/>
      <c r="M140" s="1"/>
      <c r="N140" s="2"/>
      <c r="O140" s="2"/>
      <c r="P140" s="2"/>
      <c r="R140" s="1"/>
      <c r="S140" s="1"/>
      <c r="T140" s="1"/>
      <c r="U140" s="1"/>
      <c r="V140" s="1"/>
      <c r="W140" s="1"/>
      <c r="X140" s="1"/>
    </row>
    <row r="141" spans="1:24" s="13" customFormat="1">
      <c r="A141" s="1"/>
      <c r="B141" s="1"/>
      <c r="C141" s="1"/>
      <c r="D141" s="1"/>
      <c r="E141" s="1"/>
      <c r="F141" s="1"/>
      <c r="G141" s="1"/>
      <c r="H141" s="1"/>
      <c r="I141" s="1"/>
      <c r="J141" s="1"/>
      <c r="K141" s="1"/>
      <c r="L141" s="1"/>
      <c r="M141" s="1"/>
      <c r="N141" s="2"/>
      <c r="O141" s="2"/>
      <c r="P141" s="2"/>
      <c r="R141" s="1"/>
      <c r="S141" s="1"/>
      <c r="T141" s="1"/>
      <c r="U141" s="1"/>
      <c r="V141" s="1"/>
      <c r="W141" s="1"/>
      <c r="X141" s="1"/>
    </row>
    <row r="142" spans="1:24" s="13" customFormat="1">
      <c r="A142" s="1"/>
      <c r="B142" s="1"/>
      <c r="C142" s="1"/>
      <c r="D142" s="1"/>
      <c r="E142" s="1"/>
      <c r="F142" s="1"/>
      <c r="G142" s="1"/>
      <c r="H142" s="1"/>
      <c r="I142" s="1"/>
      <c r="J142" s="1"/>
      <c r="K142" s="1"/>
      <c r="L142" s="1"/>
      <c r="M142" s="1"/>
      <c r="N142" s="2"/>
      <c r="O142" s="2"/>
      <c r="P142" s="2"/>
      <c r="R142" s="1"/>
      <c r="S142" s="1"/>
      <c r="T142" s="1"/>
      <c r="U142" s="1"/>
      <c r="V142" s="1"/>
      <c r="W142" s="1"/>
      <c r="X142" s="1"/>
    </row>
    <row r="143" spans="1:24" s="13" customFormat="1">
      <c r="A143" s="1"/>
      <c r="B143" s="1"/>
      <c r="C143" s="1"/>
      <c r="D143" s="1"/>
      <c r="E143" s="1"/>
      <c r="F143" s="1"/>
      <c r="G143" s="1"/>
      <c r="H143" s="1"/>
      <c r="I143" s="1"/>
      <c r="J143" s="1"/>
      <c r="K143" s="1"/>
      <c r="L143" s="1"/>
      <c r="M143" s="1"/>
      <c r="N143" s="2"/>
      <c r="O143" s="2"/>
      <c r="P143" s="2"/>
      <c r="R143" s="1"/>
      <c r="S143" s="1"/>
      <c r="T143" s="1"/>
      <c r="U143" s="1"/>
      <c r="V143" s="1"/>
      <c r="W143" s="1"/>
      <c r="X143" s="1"/>
    </row>
    <row r="144" spans="1:24" s="13" customFormat="1">
      <c r="A144" s="1"/>
      <c r="B144" s="1"/>
      <c r="C144" s="1"/>
      <c r="D144" s="1"/>
      <c r="E144" s="1"/>
      <c r="F144" s="1"/>
      <c r="G144" s="1"/>
      <c r="H144" s="1"/>
      <c r="I144" s="1"/>
      <c r="J144" s="1"/>
      <c r="K144" s="1"/>
      <c r="L144" s="1"/>
      <c r="M144" s="1"/>
      <c r="N144" s="2"/>
      <c r="O144" s="2"/>
      <c r="P144" s="2"/>
      <c r="R144" s="1"/>
      <c r="S144" s="1"/>
      <c r="T144" s="1"/>
      <c r="U144" s="1"/>
      <c r="V144" s="1"/>
      <c r="W144" s="1"/>
      <c r="X144" s="1"/>
    </row>
    <row r="145" spans="1:24" s="13" customFormat="1">
      <c r="A145" s="1"/>
      <c r="B145" s="1"/>
      <c r="C145" s="1"/>
      <c r="D145" s="1"/>
      <c r="E145" s="1"/>
      <c r="F145" s="1"/>
      <c r="G145" s="1"/>
      <c r="H145" s="1"/>
      <c r="I145" s="1"/>
      <c r="J145" s="1"/>
      <c r="K145" s="1"/>
      <c r="L145" s="1"/>
      <c r="M145" s="1"/>
      <c r="N145" s="2"/>
      <c r="O145" s="2"/>
      <c r="P145" s="2"/>
      <c r="R145" s="1"/>
      <c r="S145" s="1"/>
      <c r="T145" s="1"/>
      <c r="U145" s="1"/>
      <c r="V145" s="1"/>
      <c r="W145" s="1"/>
      <c r="X145" s="1"/>
    </row>
    <row r="146" spans="1:24" s="13" customFormat="1">
      <c r="A146" s="1"/>
      <c r="B146" s="1"/>
      <c r="C146" s="1"/>
      <c r="D146" s="1"/>
      <c r="E146" s="1"/>
      <c r="F146" s="1"/>
      <c r="G146" s="1"/>
      <c r="H146" s="1"/>
      <c r="I146" s="1"/>
      <c r="J146" s="1"/>
      <c r="K146" s="1"/>
      <c r="L146" s="1"/>
      <c r="M146" s="1"/>
      <c r="N146" s="2"/>
      <c r="O146" s="2"/>
      <c r="P146" s="2"/>
      <c r="R146" s="1"/>
      <c r="S146" s="1"/>
      <c r="T146" s="1"/>
      <c r="U146" s="1"/>
      <c r="V146" s="1"/>
      <c r="W146" s="1"/>
      <c r="X146" s="1"/>
    </row>
    <row r="147" spans="1:24" s="13" customFormat="1">
      <c r="A147" s="1"/>
      <c r="B147" s="1"/>
      <c r="C147" s="1"/>
      <c r="D147" s="1"/>
      <c r="E147" s="1"/>
      <c r="F147" s="1"/>
      <c r="G147" s="1"/>
      <c r="H147" s="1"/>
      <c r="I147" s="1"/>
      <c r="J147" s="1"/>
      <c r="K147" s="1"/>
      <c r="L147" s="1"/>
      <c r="M147" s="1"/>
      <c r="N147" s="2"/>
      <c r="O147" s="2"/>
      <c r="P147" s="2"/>
      <c r="R147" s="1"/>
      <c r="S147" s="1"/>
      <c r="T147" s="1"/>
      <c r="U147" s="1"/>
      <c r="V147" s="1"/>
      <c r="W147" s="1"/>
      <c r="X147" s="1"/>
    </row>
    <row r="148" spans="1:24" s="13" customFormat="1">
      <c r="A148" s="1"/>
      <c r="B148" s="1"/>
      <c r="C148" s="1"/>
      <c r="D148" s="1"/>
      <c r="E148" s="1"/>
      <c r="F148" s="1"/>
      <c r="G148" s="1"/>
      <c r="H148" s="1"/>
      <c r="I148" s="1"/>
      <c r="J148" s="1"/>
      <c r="K148" s="1"/>
      <c r="L148" s="1"/>
      <c r="M148" s="1"/>
      <c r="N148" s="2"/>
      <c r="O148" s="2"/>
      <c r="P148" s="2"/>
      <c r="R148" s="1"/>
      <c r="S148" s="1"/>
      <c r="T148" s="1"/>
      <c r="U148" s="1"/>
      <c r="V148" s="1"/>
      <c r="W148" s="1"/>
      <c r="X148" s="1"/>
    </row>
    <row r="149" spans="1:24" s="13" customFormat="1">
      <c r="A149" s="1"/>
      <c r="B149" s="1"/>
      <c r="C149" s="1"/>
      <c r="D149" s="1"/>
      <c r="E149" s="1"/>
      <c r="F149" s="1"/>
      <c r="G149" s="1"/>
      <c r="H149" s="1"/>
      <c r="I149" s="1"/>
      <c r="J149" s="1"/>
      <c r="K149" s="1"/>
      <c r="L149" s="1"/>
      <c r="M149" s="1"/>
      <c r="N149" s="2"/>
      <c r="O149" s="2"/>
      <c r="P149" s="2"/>
      <c r="R149" s="1"/>
      <c r="S149" s="1"/>
      <c r="T149" s="1"/>
      <c r="U149" s="1"/>
      <c r="V149" s="1"/>
      <c r="W149" s="1"/>
      <c r="X149" s="1"/>
    </row>
    <row r="150" spans="1:24" s="13" customFormat="1">
      <c r="A150" s="1"/>
      <c r="B150" s="1"/>
      <c r="C150" s="1"/>
      <c r="D150" s="1"/>
      <c r="E150" s="1"/>
      <c r="F150" s="1"/>
      <c r="G150" s="1"/>
      <c r="H150" s="1"/>
      <c r="I150" s="1"/>
      <c r="J150" s="1"/>
      <c r="K150" s="1"/>
      <c r="L150" s="1"/>
      <c r="M150" s="1"/>
      <c r="N150" s="2"/>
      <c r="O150" s="2"/>
      <c r="P150" s="2"/>
      <c r="R150" s="1"/>
      <c r="S150" s="1"/>
      <c r="T150" s="1"/>
      <c r="U150" s="1"/>
      <c r="V150" s="1"/>
      <c r="W150" s="1"/>
      <c r="X150" s="1"/>
    </row>
    <row r="151" spans="1:24" s="13" customFormat="1">
      <c r="A151" s="1"/>
      <c r="B151" s="1"/>
      <c r="C151" s="1"/>
      <c r="D151" s="1"/>
      <c r="E151" s="1"/>
      <c r="F151" s="1"/>
      <c r="G151" s="1"/>
      <c r="H151" s="1"/>
      <c r="I151" s="1"/>
      <c r="J151" s="1"/>
      <c r="K151" s="1"/>
      <c r="L151" s="1"/>
      <c r="M151" s="1"/>
      <c r="N151" s="2"/>
      <c r="O151" s="2"/>
      <c r="P151" s="2"/>
      <c r="R151" s="1"/>
      <c r="S151" s="1"/>
      <c r="T151" s="1"/>
      <c r="U151" s="1"/>
      <c r="V151" s="1"/>
      <c r="W151" s="1"/>
      <c r="X151" s="1"/>
    </row>
    <row r="152" spans="1:24" s="13" customFormat="1">
      <c r="A152" s="1"/>
      <c r="B152" s="1"/>
      <c r="C152" s="1"/>
      <c r="D152" s="1"/>
      <c r="E152" s="1"/>
      <c r="F152" s="1"/>
      <c r="G152" s="1"/>
      <c r="H152" s="1"/>
      <c r="I152" s="1"/>
      <c r="J152" s="1"/>
      <c r="K152" s="1"/>
      <c r="L152" s="1"/>
      <c r="M152" s="1"/>
      <c r="N152" s="2"/>
      <c r="O152" s="2"/>
      <c r="P152" s="2"/>
      <c r="R152" s="1"/>
      <c r="S152" s="1"/>
      <c r="T152" s="1"/>
      <c r="U152" s="1"/>
      <c r="V152" s="1"/>
      <c r="W152" s="1"/>
      <c r="X152" s="1"/>
    </row>
    <row r="153" spans="1:24" s="13" customFormat="1">
      <c r="A153" s="1"/>
      <c r="B153" s="1"/>
      <c r="C153" s="1"/>
      <c r="D153" s="1"/>
      <c r="E153" s="1"/>
      <c r="F153" s="1"/>
      <c r="G153" s="1"/>
      <c r="H153" s="1"/>
      <c r="I153" s="1"/>
      <c r="J153" s="1"/>
      <c r="K153" s="1"/>
      <c r="L153" s="1"/>
      <c r="M153" s="1"/>
      <c r="N153" s="2"/>
      <c r="O153" s="2"/>
      <c r="P153" s="2"/>
      <c r="R153" s="1"/>
      <c r="S153" s="1"/>
      <c r="T153" s="1"/>
      <c r="U153" s="1"/>
      <c r="V153" s="1"/>
      <c r="W153" s="1"/>
      <c r="X153" s="1"/>
    </row>
    <row r="154" spans="1:24" s="13" customFormat="1">
      <c r="A154" s="1"/>
      <c r="B154" s="1"/>
      <c r="C154" s="1"/>
      <c r="D154" s="1"/>
      <c r="E154" s="1"/>
      <c r="F154" s="1"/>
      <c r="G154" s="1"/>
      <c r="H154" s="1"/>
      <c r="I154" s="1"/>
      <c r="J154" s="1"/>
      <c r="K154" s="1"/>
      <c r="L154" s="1"/>
      <c r="M154" s="1"/>
      <c r="N154" s="2"/>
      <c r="O154" s="2"/>
      <c r="P154" s="2"/>
      <c r="R154" s="1"/>
      <c r="S154" s="1"/>
      <c r="T154" s="1"/>
      <c r="U154" s="1"/>
      <c r="V154" s="1"/>
      <c r="W154" s="1"/>
      <c r="X154" s="1"/>
    </row>
    <row r="155" spans="1:24" s="13" customFormat="1">
      <c r="A155" s="1"/>
      <c r="B155" s="1"/>
      <c r="C155" s="1"/>
      <c r="D155" s="1"/>
      <c r="E155" s="1"/>
      <c r="F155" s="1"/>
      <c r="G155" s="1"/>
      <c r="H155" s="1"/>
      <c r="I155" s="1"/>
      <c r="J155" s="1"/>
      <c r="K155" s="1"/>
      <c r="L155" s="1"/>
      <c r="M155" s="1"/>
      <c r="N155" s="2"/>
      <c r="O155" s="2"/>
      <c r="P155" s="2"/>
      <c r="R155" s="1"/>
      <c r="S155" s="1"/>
      <c r="T155" s="1"/>
      <c r="U155" s="1"/>
      <c r="V155" s="1"/>
      <c r="W155" s="1"/>
      <c r="X155" s="1"/>
    </row>
    <row r="156" spans="1:24" s="13" customFormat="1">
      <c r="A156" s="1"/>
      <c r="B156" s="1"/>
      <c r="C156" s="1"/>
      <c r="D156" s="1"/>
      <c r="E156" s="1"/>
      <c r="F156" s="1"/>
      <c r="G156" s="1"/>
      <c r="H156" s="1"/>
      <c r="I156" s="1"/>
      <c r="J156" s="1"/>
      <c r="K156" s="1"/>
      <c r="L156" s="1"/>
      <c r="M156" s="1"/>
      <c r="N156" s="2"/>
      <c r="O156" s="2"/>
      <c r="P156" s="2"/>
      <c r="R156" s="1"/>
      <c r="S156" s="1"/>
      <c r="T156" s="1"/>
      <c r="U156" s="1"/>
      <c r="V156" s="1"/>
      <c r="W156" s="1"/>
      <c r="X156" s="1"/>
    </row>
    <row r="157" spans="1:24" s="13" customFormat="1">
      <c r="A157" s="1"/>
      <c r="B157" s="1"/>
      <c r="C157" s="1"/>
      <c r="D157" s="1"/>
      <c r="E157" s="1"/>
      <c r="F157" s="1"/>
      <c r="G157" s="1"/>
      <c r="H157" s="1"/>
      <c r="I157" s="1"/>
      <c r="J157" s="1"/>
      <c r="K157" s="1"/>
      <c r="L157" s="1"/>
      <c r="M157" s="1"/>
      <c r="N157" s="2"/>
      <c r="O157" s="2"/>
      <c r="P157" s="2"/>
      <c r="R157" s="1"/>
      <c r="S157" s="1"/>
      <c r="T157" s="1"/>
      <c r="U157" s="1"/>
      <c r="V157" s="1"/>
      <c r="W157" s="1"/>
      <c r="X157" s="1"/>
    </row>
    <row r="158" spans="1:24" s="13" customFormat="1">
      <c r="A158" s="1"/>
      <c r="B158" s="1"/>
      <c r="C158" s="1"/>
      <c r="D158" s="1"/>
      <c r="E158" s="1"/>
      <c r="F158" s="1"/>
      <c r="G158" s="1"/>
      <c r="H158" s="1"/>
      <c r="I158" s="1"/>
      <c r="J158" s="1"/>
      <c r="K158" s="1"/>
      <c r="L158" s="1"/>
      <c r="M158" s="1"/>
      <c r="N158" s="2"/>
      <c r="O158" s="2"/>
      <c r="P158" s="2"/>
      <c r="R158" s="1"/>
      <c r="S158" s="1"/>
      <c r="T158" s="1"/>
      <c r="U158" s="1"/>
      <c r="V158" s="1"/>
      <c r="W158" s="1"/>
      <c r="X158" s="1"/>
    </row>
    <row r="159" spans="1:24" s="13" customFormat="1">
      <c r="A159" s="1"/>
      <c r="B159" s="1"/>
      <c r="C159" s="1"/>
      <c r="D159" s="1"/>
      <c r="E159" s="1"/>
      <c r="F159" s="1"/>
      <c r="G159" s="1"/>
      <c r="H159" s="1"/>
      <c r="I159" s="1"/>
      <c r="J159" s="1"/>
      <c r="K159" s="1"/>
      <c r="L159" s="1"/>
      <c r="M159" s="1"/>
      <c r="N159" s="2"/>
      <c r="O159" s="2"/>
      <c r="P159" s="2"/>
      <c r="R159" s="1"/>
      <c r="S159" s="1"/>
      <c r="T159" s="1"/>
      <c r="U159" s="1"/>
      <c r="V159" s="1"/>
      <c r="W159" s="1"/>
      <c r="X159" s="1"/>
    </row>
    <row r="160" spans="1:24" s="13" customFormat="1">
      <c r="A160" s="1"/>
      <c r="B160" s="1"/>
      <c r="C160" s="1"/>
      <c r="D160" s="1"/>
      <c r="E160" s="1"/>
      <c r="F160" s="1"/>
      <c r="G160" s="1"/>
      <c r="H160" s="1"/>
      <c r="I160" s="1"/>
      <c r="J160" s="1"/>
      <c r="K160" s="1"/>
      <c r="L160" s="1"/>
      <c r="M160" s="1"/>
      <c r="N160" s="2"/>
      <c r="O160" s="2"/>
      <c r="P160" s="2"/>
      <c r="R160" s="1"/>
      <c r="S160" s="1"/>
      <c r="T160" s="1"/>
      <c r="U160" s="1"/>
      <c r="V160" s="1"/>
      <c r="W160" s="1"/>
      <c r="X160" s="1"/>
    </row>
    <row r="161" spans="1:24" s="13" customFormat="1">
      <c r="A161" s="1"/>
      <c r="B161" s="1"/>
      <c r="C161" s="1"/>
      <c r="D161" s="1"/>
      <c r="E161" s="1"/>
      <c r="F161" s="1"/>
      <c r="G161" s="1"/>
      <c r="H161" s="1"/>
      <c r="I161" s="1"/>
      <c r="J161" s="1"/>
      <c r="K161" s="1"/>
      <c r="L161" s="1"/>
      <c r="M161" s="1"/>
      <c r="N161" s="2"/>
      <c r="O161" s="2"/>
      <c r="P161" s="2"/>
      <c r="R161" s="1"/>
      <c r="S161" s="1"/>
      <c r="T161" s="1"/>
      <c r="U161" s="1"/>
      <c r="V161" s="1"/>
      <c r="W161" s="1"/>
      <c r="X161" s="1"/>
    </row>
    <row r="162" spans="1:24" s="13" customFormat="1">
      <c r="A162" s="1"/>
      <c r="B162" s="1"/>
      <c r="C162" s="1"/>
      <c r="D162" s="1"/>
      <c r="E162" s="1"/>
      <c r="F162" s="1"/>
      <c r="G162" s="1"/>
      <c r="H162" s="1"/>
      <c r="I162" s="1"/>
      <c r="J162" s="1"/>
      <c r="K162" s="1"/>
      <c r="L162" s="1"/>
      <c r="M162" s="1"/>
      <c r="N162" s="2"/>
      <c r="O162" s="2"/>
      <c r="P162" s="2"/>
      <c r="R162" s="1"/>
      <c r="S162" s="1"/>
      <c r="T162" s="1"/>
      <c r="U162" s="1"/>
      <c r="V162" s="1"/>
      <c r="W162" s="1"/>
      <c r="X162" s="1"/>
    </row>
    <row r="163" spans="1:24" s="13" customFormat="1">
      <c r="A163" s="1"/>
      <c r="B163" s="1"/>
      <c r="C163" s="1"/>
      <c r="D163" s="1"/>
      <c r="E163" s="1"/>
      <c r="F163" s="1"/>
      <c r="G163" s="1"/>
      <c r="H163" s="1"/>
      <c r="I163" s="1"/>
      <c r="J163" s="1"/>
      <c r="K163" s="1"/>
      <c r="L163" s="1"/>
      <c r="M163" s="1"/>
      <c r="N163" s="2"/>
      <c r="O163" s="2"/>
      <c r="P163" s="2"/>
      <c r="R163" s="1"/>
      <c r="S163" s="1"/>
      <c r="T163" s="1"/>
      <c r="U163" s="1"/>
      <c r="V163" s="1"/>
      <c r="W163" s="1"/>
      <c r="X163" s="1"/>
    </row>
    <row r="164" spans="1:24" s="13" customFormat="1">
      <c r="A164" s="1"/>
      <c r="B164" s="1"/>
      <c r="C164" s="1"/>
      <c r="D164" s="1"/>
      <c r="E164" s="1"/>
      <c r="F164" s="1"/>
      <c r="G164" s="1"/>
      <c r="H164" s="1"/>
      <c r="I164" s="1"/>
      <c r="J164" s="1"/>
      <c r="K164" s="1"/>
      <c r="L164" s="1"/>
      <c r="M164" s="1"/>
      <c r="N164" s="2"/>
      <c r="O164" s="2"/>
      <c r="P164" s="2"/>
      <c r="R164" s="1"/>
      <c r="S164" s="1"/>
      <c r="T164" s="1"/>
      <c r="U164" s="1"/>
      <c r="V164" s="1"/>
      <c r="W164" s="1"/>
      <c r="X164" s="1"/>
    </row>
    <row r="165" spans="1:24" s="13" customFormat="1">
      <c r="A165" s="1"/>
      <c r="B165" s="1"/>
      <c r="C165" s="1"/>
      <c r="D165" s="1"/>
      <c r="E165" s="1"/>
      <c r="F165" s="1"/>
      <c r="G165" s="1"/>
      <c r="H165" s="1"/>
      <c r="I165" s="1"/>
      <c r="J165" s="1"/>
      <c r="K165" s="1"/>
      <c r="L165" s="1"/>
      <c r="M165" s="1"/>
      <c r="N165" s="2"/>
      <c r="O165" s="2"/>
      <c r="P165" s="2"/>
      <c r="R165" s="1"/>
      <c r="S165" s="1"/>
      <c r="T165" s="1"/>
      <c r="U165" s="1"/>
      <c r="V165" s="1"/>
      <c r="W165" s="1"/>
      <c r="X165" s="1"/>
    </row>
    <row r="166" spans="1:24" s="13" customFormat="1">
      <c r="A166" s="1"/>
      <c r="B166" s="1"/>
      <c r="C166" s="1"/>
      <c r="D166" s="1"/>
      <c r="E166" s="1"/>
      <c r="F166" s="1"/>
      <c r="G166" s="1"/>
      <c r="H166" s="1"/>
      <c r="I166" s="1"/>
      <c r="J166" s="1"/>
      <c r="K166" s="1"/>
      <c r="L166" s="1"/>
      <c r="M166" s="1"/>
      <c r="N166" s="2"/>
      <c r="O166" s="2"/>
      <c r="P166" s="2"/>
      <c r="R166" s="1"/>
      <c r="S166" s="1"/>
      <c r="T166" s="1"/>
      <c r="U166" s="1"/>
      <c r="V166" s="1"/>
      <c r="W166" s="1"/>
      <c r="X166" s="1"/>
    </row>
    <row r="167" spans="1:24" s="13" customFormat="1">
      <c r="A167" s="1"/>
      <c r="B167" s="1"/>
      <c r="C167" s="1"/>
      <c r="D167" s="1"/>
      <c r="E167" s="1"/>
      <c r="F167" s="1"/>
      <c r="G167" s="1"/>
      <c r="H167" s="1"/>
      <c r="I167" s="1"/>
      <c r="J167" s="1"/>
      <c r="K167" s="1"/>
      <c r="L167" s="1"/>
      <c r="M167" s="1"/>
      <c r="N167" s="2"/>
      <c r="O167" s="2"/>
      <c r="P167" s="2"/>
      <c r="R167" s="1"/>
      <c r="S167" s="1"/>
      <c r="T167" s="1"/>
      <c r="U167" s="1"/>
      <c r="V167" s="1"/>
      <c r="W167" s="1"/>
      <c r="X167" s="1"/>
    </row>
    <row r="168" spans="1:24" s="13" customFormat="1">
      <c r="A168" s="1"/>
      <c r="B168" s="1"/>
      <c r="C168" s="1"/>
      <c r="D168" s="1"/>
      <c r="E168" s="1"/>
      <c r="F168" s="1"/>
      <c r="G168" s="1"/>
      <c r="H168" s="1"/>
      <c r="I168" s="1"/>
      <c r="J168" s="1"/>
      <c r="K168" s="1"/>
      <c r="L168" s="1"/>
      <c r="M168" s="1"/>
      <c r="N168" s="2"/>
      <c r="O168" s="2"/>
      <c r="P168" s="2"/>
      <c r="R168" s="1"/>
      <c r="S168" s="1"/>
      <c r="T168" s="1"/>
      <c r="U168" s="1"/>
      <c r="V168" s="1"/>
      <c r="W168" s="1"/>
      <c r="X168" s="1"/>
    </row>
    <row r="169" spans="1:24" s="13" customFormat="1">
      <c r="A169" s="1"/>
      <c r="B169" s="1"/>
      <c r="C169" s="1"/>
      <c r="D169" s="1"/>
      <c r="E169" s="1"/>
      <c r="F169" s="1"/>
      <c r="G169" s="1"/>
      <c r="H169" s="1"/>
      <c r="I169" s="1"/>
      <c r="J169" s="1"/>
      <c r="K169" s="1"/>
      <c r="L169" s="1"/>
      <c r="M169" s="1"/>
      <c r="N169" s="2"/>
      <c r="O169" s="2"/>
      <c r="P169" s="2"/>
      <c r="R169" s="1"/>
      <c r="S169" s="1"/>
      <c r="T169" s="1"/>
      <c r="U169" s="1"/>
      <c r="V169" s="1"/>
      <c r="W169" s="1"/>
      <c r="X169" s="1"/>
    </row>
    <row r="170" spans="1:24" s="13" customFormat="1">
      <c r="A170" s="1"/>
      <c r="B170" s="1"/>
      <c r="C170" s="1"/>
      <c r="D170" s="1"/>
      <c r="E170" s="1"/>
      <c r="F170" s="1"/>
      <c r="G170" s="1"/>
      <c r="H170" s="1"/>
      <c r="I170" s="1"/>
      <c r="J170" s="1"/>
      <c r="K170" s="1"/>
      <c r="L170" s="1"/>
      <c r="M170" s="1"/>
      <c r="N170" s="2"/>
      <c r="O170" s="2"/>
      <c r="P170" s="2"/>
      <c r="R170" s="1"/>
      <c r="S170" s="1"/>
      <c r="T170" s="1"/>
      <c r="U170" s="1"/>
      <c r="V170" s="1"/>
      <c r="W170" s="1"/>
      <c r="X170" s="1"/>
    </row>
    <row r="171" spans="1:24" s="13" customFormat="1">
      <c r="A171" s="1"/>
      <c r="B171" s="1"/>
      <c r="C171" s="1"/>
      <c r="D171" s="1"/>
      <c r="E171" s="1"/>
      <c r="F171" s="1"/>
      <c r="G171" s="1"/>
      <c r="H171" s="1"/>
      <c r="I171" s="1"/>
      <c r="J171" s="1"/>
      <c r="K171" s="1"/>
      <c r="L171" s="1"/>
      <c r="M171" s="1"/>
      <c r="N171" s="2"/>
      <c r="O171" s="2"/>
      <c r="P171" s="2"/>
      <c r="R171" s="1"/>
      <c r="S171" s="1"/>
      <c r="T171" s="1"/>
      <c r="U171" s="1"/>
      <c r="V171" s="1"/>
      <c r="W171" s="1"/>
      <c r="X171" s="1"/>
    </row>
    <row r="172" spans="1:24" s="13" customFormat="1">
      <c r="A172" s="1"/>
      <c r="B172" s="1"/>
      <c r="C172" s="1"/>
      <c r="D172" s="1"/>
      <c r="E172" s="1"/>
      <c r="F172" s="1"/>
      <c r="G172" s="1"/>
      <c r="H172" s="1"/>
      <c r="I172" s="1"/>
      <c r="J172" s="1"/>
      <c r="K172" s="1"/>
      <c r="L172" s="1"/>
      <c r="M172" s="1"/>
      <c r="N172" s="2"/>
      <c r="O172" s="2"/>
      <c r="P172" s="2"/>
      <c r="R172" s="1"/>
      <c r="S172" s="1"/>
      <c r="T172" s="1"/>
      <c r="U172" s="1"/>
      <c r="V172" s="1"/>
      <c r="W172" s="1"/>
      <c r="X172" s="1"/>
    </row>
    <row r="173" spans="1:24" s="13" customFormat="1">
      <c r="A173" s="1"/>
      <c r="B173" s="1"/>
      <c r="C173" s="1"/>
      <c r="D173" s="1"/>
      <c r="E173" s="1"/>
      <c r="F173" s="1"/>
      <c r="G173" s="1"/>
      <c r="H173" s="1"/>
      <c r="I173" s="1"/>
      <c r="J173" s="1"/>
      <c r="K173" s="1"/>
      <c r="L173" s="1"/>
      <c r="M173" s="1"/>
      <c r="N173" s="2"/>
      <c r="O173" s="2"/>
      <c r="P173" s="2"/>
      <c r="R173" s="1"/>
      <c r="S173" s="1"/>
      <c r="T173" s="1"/>
      <c r="U173" s="1"/>
      <c r="V173" s="1"/>
      <c r="W173" s="1"/>
      <c r="X173" s="1"/>
    </row>
    <row r="174" spans="1:24" s="13" customFormat="1">
      <c r="A174" s="1"/>
      <c r="B174" s="1"/>
      <c r="C174" s="1"/>
      <c r="D174" s="1"/>
      <c r="E174" s="1"/>
      <c r="F174" s="1"/>
      <c r="G174" s="1"/>
      <c r="H174" s="1"/>
      <c r="I174" s="1"/>
      <c r="J174" s="1"/>
      <c r="K174" s="1"/>
      <c r="L174" s="1"/>
      <c r="M174" s="1"/>
      <c r="N174" s="2"/>
      <c r="O174" s="2"/>
      <c r="P174" s="2"/>
      <c r="R174" s="1"/>
      <c r="S174" s="1"/>
      <c r="T174" s="1"/>
      <c r="U174" s="1"/>
      <c r="V174" s="1"/>
      <c r="W174" s="1"/>
      <c r="X174" s="1"/>
    </row>
    <row r="175" spans="1:24" s="13" customFormat="1">
      <c r="A175" s="1"/>
      <c r="B175" s="1"/>
      <c r="C175" s="1"/>
      <c r="D175" s="1"/>
      <c r="E175" s="1"/>
      <c r="F175" s="1"/>
      <c r="G175" s="1"/>
      <c r="H175" s="1"/>
      <c r="I175" s="1"/>
      <c r="J175" s="1"/>
      <c r="K175" s="1"/>
      <c r="L175" s="1"/>
      <c r="M175" s="1"/>
      <c r="N175" s="2"/>
      <c r="O175" s="2"/>
      <c r="P175" s="2"/>
      <c r="R175" s="1"/>
      <c r="S175" s="1"/>
      <c r="T175" s="1"/>
      <c r="U175" s="1"/>
      <c r="V175" s="1"/>
      <c r="W175" s="1"/>
      <c r="X175" s="1"/>
    </row>
    <row r="176" spans="1:24" s="13" customFormat="1">
      <c r="A176" s="1"/>
      <c r="B176" s="1"/>
      <c r="C176" s="1"/>
      <c r="D176" s="1"/>
      <c r="E176" s="1"/>
      <c r="F176" s="1"/>
      <c r="G176" s="1"/>
      <c r="H176" s="1"/>
      <c r="I176" s="1"/>
      <c r="J176" s="1"/>
      <c r="K176" s="1"/>
      <c r="L176" s="1"/>
      <c r="M176" s="1"/>
      <c r="N176" s="2"/>
      <c r="O176" s="2"/>
      <c r="P176" s="2"/>
      <c r="R176" s="1"/>
      <c r="S176" s="1"/>
      <c r="T176" s="1"/>
      <c r="U176" s="1"/>
      <c r="V176" s="1"/>
      <c r="W176" s="1"/>
      <c r="X176" s="1"/>
    </row>
    <row r="177" spans="1:24" s="13" customFormat="1">
      <c r="A177" s="1"/>
      <c r="B177" s="1"/>
      <c r="C177" s="1"/>
      <c r="D177" s="1"/>
      <c r="E177" s="1"/>
      <c r="F177" s="1"/>
      <c r="G177" s="1"/>
      <c r="H177" s="1"/>
      <c r="I177" s="1"/>
      <c r="J177" s="1"/>
      <c r="K177" s="1"/>
      <c r="L177" s="1"/>
      <c r="M177" s="1"/>
      <c r="N177" s="2"/>
      <c r="O177" s="2"/>
      <c r="P177" s="2"/>
      <c r="R177" s="1"/>
      <c r="S177" s="1"/>
      <c r="T177" s="1"/>
      <c r="U177" s="1"/>
      <c r="V177" s="1"/>
      <c r="W177" s="1"/>
      <c r="X177" s="1"/>
    </row>
    <row r="178" spans="1:24" s="13" customFormat="1">
      <c r="A178" s="1"/>
      <c r="B178" s="1"/>
      <c r="C178" s="1"/>
      <c r="D178" s="1"/>
      <c r="E178" s="1"/>
      <c r="F178" s="1"/>
      <c r="G178" s="1"/>
      <c r="H178" s="1"/>
      <c r="I178" s="1"/>
      <c r="J178" s="1"/>
      <c r="K178" s="1"/>
      <c r="L178" s="1"/>
      <c r="M178" s="1"/>
      <c r="N178" s="2"/>
      <c r="O178" s="2"/>
      <c r="P178" s="2"/>
      <c r="R178" s="1"/>
      <c r="S178" s="1"/>
      <c r="T178" s="1"/>
      <c r="U178" s="1"/>
      <c r="V178" s="1"/>
      <c r="W178" s="1"/>
      <c r="X178" s="1"/>
    </row>
    <row r="179" spans="1:24" s="13" customFormat="1">
      <c r="A179" s="1"/>
      <c r="B179" s="1"/>
      <c r="C179" s="1"/>
      <c r="D179" s="1"/>
      <c r="E179" s="1"/>
      <c r="F179" s="1"/>
      <c r="G179" s="1"/>
      <c r="H179" s="1"/>
      <c r="I179" s="1"/>
      <c r="J179" s="1"/>
      <c r="K179" s="1"/>
      <c r="L179" s="1"/>
      <c r="M179" s="1"/>
      <c r="N179" s="2"/>
      <c r="O179" s="2"/>
      <c r="P179" s="2"/>
      <c r="R179" s="1"/>
      <c r="S179" s="1"/>
      <c r="T179" s="1"/>
      <c r="U179" s="1"/>
      <c r="V179" s="1"/>
      <c r="W179" s="1"/>
      <c r="X179" s="1"/>
    </row>
    <row r="180" spans="1:24" s="13" customFormat="1">
      <c r="A180" s="1"/>
      <c r="B180" s="1"/>
      <c r="C180" s="1"/>
      <c r="D180" s="1"/>
      <c r="E180" s="1"/>
      <c r="F180" s="1"/>
      <c r="G180" s="1"/>
      <c r="H180" s="1"/>
      <c r="I180" s="1"/>
      <c r="J180" s="1"/>
      <c r="K180" s="1"/>
      <c r="L180" s="1"/>
      <c r="M180" s="1"/>
      <c r="N180" s="2"/>
      <c r="O180" s="2"/>
      <c r="P180" s="2"/>
      <c r="R180" s="1"/>
      <c r="S180" s="1"/>
      <c r="T180" s="1"/>
      <c r="U180" s="1"/>
      <c r="V180" s="1"/>
      <c r="W180" s="1"/>
      <c r="X180" s="1"/>
    </row>
    <row r="181" spans="1:24" s="13" customFormat="1">
      <c r="A181" s="1"/>
      <c r="B181" s="1"/>
      <c r="C181" s="1"/>
      <c r="D181" s="1"/>
      <c r="E181" s="1"/>
      <c r="F181" s="1"/>
      <c r="G181" s="1"/>
      <c r="H181" s="1"/>
      <c r="I181" s="1"/>
      <c r="J181" s="1"/>
      <c r="K181" s="1"/>
      <c r="L181" s="1"/>
      <c r="M181" s="1"/>
      <c r="N181" s="2"/>
      <c r="O181" s="2"/>
      <c r="P181" s="2"/>
      <c r="R181" s="1"/>
      <c r="S181" s="1"/>
      <c r="T181" s="1"/>
      <c r="U181" s="1"/>
      <c r="V181" s="1"/>
      <c r="W181" s="1"/>
      <c r="X181" s="1"/>
    </row>
    <row r="182" spans="1:24" s="13" customFormat="1">
      <c r="A182" s="1"/>
      <c r="B182" s="1"/>
      <c r="C182" s="1"/>
      <c r="D182" s="1"/>
      <c r="E182" s="1"/>
      <c r="F182" s="1"/>
      <c r="G182" s="1"/>
      <c r="H182" s="1"/>
      <c r="I182" s="1"/>
      <c r="J182" s="1"/>
      <c r="K182" s="1"/>
      <c r="L182" s="1"/>
      <c r="M182" s="1"/>
      <c r="N182" s="2"/>
      <c r="O182" s="2"/>
      <c r="P182" s="2"/>
      <c r="R182" s="1"/>
      <c r="S182" s="1"/>
      <c r="T182" s="1"/>
      <c r="U182" s="1"/>
      <c r="V182" s="1"/>
      <c r="W182" s="1"/>
      <c r="X182" s="1"/>
    </row>
    <row r="183" spans="1:24" s="13" customFormat="1">
      <c r="A183" s="1"/>
      <c r="B183" s="1"/>
      <c r="C183" s="1"/>
      <c r="D183" s="1"/>
      <c r="E183" s="1"/>
      <c r="F183" s="1"/>
      <c r="G183" s="1"/>
      <c r="H183" s="1"/>
      <c r="I183" s="1"/>
      <c r="J183" s="1"/>
      <c r="K183" s="1"/>
      <c r="L183" s="1"/>
      <c r="M183" s="1"/>
      <c r="N183" s="2"/>
      <c r="O183" s="2"/>
      <c r="P183" s="2"/>
      <c r="R183" s="1"/>
      <c r="S183" s="1"/>
      <c r="T183" s="1"/>
      <c r="U183" s="1"/>
      <c r="V183" s="1"/>
      <c r="W183" s="1"/>
      <c r="X183" s="1"/>
    </row>
    <row r="184" spans="1:24" s="13" customFormat="1">
      <c r="A184" s="1"/>
      <c r="B184" s="1"/>
      <c r="C184" s="1"/>
      <c r="D184" s="1"/>
      <c r="E184" s="1"/>
      <c r="F184" s="1"/>
      <c r="G184" s="1"/>
      <c r="H184" s="1"/>
      <c r="I184" s="1"/>
      <c r="J184" s="1"/>
      <c r="K184" s="1"/>
      <c r="L184" s="1"/>
      <c r="M184" s="1"/>
      <c r="N184" s="2"/>
      <c r="O184" s="2"/>
      <c r="P184" s="2"/>
      <c r="R184" s="1"/>
      <c r="S184" s="1"/>
      <c r="T184" s="1"/>
      <c r="U184" s="1"/>
      <c r="V184" s="1"/>
      <c r="W184" s="1"/>
      <c r="X184" s="1"/>
    </row>
    <row r="185" spans="1:24" s="13" customFormat="1">
      <c r="A185" s="1"/>
      <c r="B185" s="1"/>
      <c r="C185" s="1"/>
      <c r="D185" s="1"/>
      <c r="E185" s="1"/>
      <c r="F185" s="1"/>
      <c r="G185" s="1"/>
      <c r="H185" s="1"/>
      <c r="I185" s="1"/>
      <c r="J185" s="1"/>
      <c r="K185" s="1"/>
      <c r="L185" s="1"/>
      <c r="M185" s="1"/>
      <c r="N185" s="2"/>
      <c r="O185" s="2"/>
      <c r="P185" s="2"/>
      <c r="R185" s="1"/>
      <c r="S185" s="1"/>
      <c r="T185" s="1"/>
      <c r="U185" s="1"/>
      <c r="V185" s="1"/>
      <c r="W185" s="1"/>
      <c r="X185" s="1"/>
    </row>
    <row r="186" spans="1:24" s="13" customFormat="1">
      <c r="A186" s="1"/>
      <c r="B186" s="1"/>
      <c r="C186" s="1"/>
      <c r="D186" s="1"/>
      <c r="E186" s="1"/>
      <c r="F186" s="1"/>
      <c r="G186" s="1"/>
      <c r="H186" s="1"/>
      <c r="I186" s="1"/>
      <c r="J186" s="1"/>
      <c r="K186" s="1"/>
      <c r="L186" s="1"/>
      <c r="M186" s="1"/>
      <c r="N186" s="2"/>
      <c r="O186" s="2"/>
      <c r="P186" s="2"/>
      <c r="R186" s="1"/>
      <c r="S186" s="1"/>
      <c r="T186" s="1"/>
      <c r="U186" s="1"/>
      <c r="V186" s="1"/>
      <c r="W186" s="1"/>
      <c r="X186" s="1"/>
    </row>
    <row r="187" spans="1:24" s="13" customFormat="1">
      <c r="A187" s="1"/>
      <c r="B187" s="1"/>
      <c r="C187" s="1"/>
      <c r="D187" s="1"/>
      <c r="E187" s="1"/>
      <c r="F187" s="1"/>
      <c r="G187" s="1"/>
      <c r="H187" s="1"/>
      <c r="I187" s="1"/>
      <c r="J187" s="1"/>
      <c r="K187" s="1"/>
      <c r="L187" s="1"/>
      <c r="M187" s="1"/>
      <c r="N187" s="2"/>
      <c r="O187" s="2"/>
      <c r="P187" s="2"/>
      <c r="R187" s="1"/>
      <c r="S187" s="1"/>
      <c r="T187" s="1"/>
      <c r="U187" s="1"/>
      <c r="V187" s="1"/>
      <c r="W187" s="1"/>
      <c r="X187" s="1"/>
    </row>
    <row r="188" spans="1:24" s="13" customFormat="1">
      <c r="A188" s="1"/>
      <c r="B188" s="1"/>
      <c r="C188" s="1"/>
      <c r="D188" s="1"/>
      <c r="E188" s="1"/>
      <c r="F188" s="1"/>
      <c r="G188" s="1"/>
      <c r="H188" s="1"/>
      <c r="I188" s="1"/>
      <c r="J188" s="1"/>
      <c r="K188" s="1"/>
      <c r="L188" s="1"/>
      <c r="M188" s="1"/>
      <c r="N188" s="2"/>
      <c r="O188" s="2"/>
      <c r="P188" s="2"/>
      <c r="R188" s="1"/>
      <c r="S188" s="1"/>
      <c r="T188" s="1"/>
      <c r="U188" s="1"/>
      <c r="V188" s="1"/>
      <c r="W188" s="1"/>
      <c r="X188" s="1"/>
    </row>
    <row r="189" spans="1:24" s="13" customFormat="1">
      <c r="A189" s="1"/>
      <c r="B189" s="1"/>
      <c r="C189" s="1"/>
      <c r="D189" s="1"/>
      <c r="E189" s="1"/>
      <c r="F189" s="1"/>
      <c r="G189" s="1"/>
      <c r="H189" s="1"/>
      <c r="I189" s="1"/>
      <c r="J189" s="1"/>
      <c r="K189" s="1"/>
      <c r="L189" s="1"/>
      <c r="M189" s="1"/>
      <c r="N189" s="2"/>
      <c r="O189" s="2"/>
      <c r="P189" s="2"/>
      <c r="R189" s="1"/>
      <c r="S189" s="1"/>
      <c r="T189" s="1"/>
      <c r="U189" s="1"/>
      <c r="V189" s="1"/>
      <c r="W189" s="1"/>
      <c r="X189" s="1"/>
    </row>
    <row r="190" spans="1:24" s="13" customFormat="1">
      <c r="A190" s="1"/>
      <c r="B190" s="1"/>
      <c r="C190" s="1"/>
      <c r="D190" s="1"/>
      <c r="E190" s="1"/>
      <c r="F190" s="1"/>
      <c r="G190" s="1"/>
      <c r="H190" s="1"/>
      <c r="I190" s="1"/>
      <c r="J190" s="1"/>
      <c r="K190" s="1"/>
      <c r="L190" s="1"/>
      <c r="M190" s="1"/>
      <c r="N190" s="2"/>
      <c r="O190" s="2"/>
      <c r="P190" s="2"/>
      <c r="R190" s="1"/>
      <c r="S190" s="1"/>
      <c r="T190" s="1"/>
      <c r="U190" s="1"/>
      <c r="V190" s="1"/>
      <c r="W190" s="1"/>
      <c r="X190" s="1"/>
    </row>
    <row r="191" spans="1:24" s="13" customFormat="1">
      <c r="A191" s="1"/>
      <c r="B191" s="1"/>
      <c r="C191" s="1"/>
      <c r="D191" s="1"/>
      <c r="E191" s="1"/>
      <c r="F191" s="1"/>
      <c r="G191" s="1"/>
      <c r="H191" s="1"/>
      <c r="I191" s="1"/>
      <c r="J191" s="1"/>
      <c r="K191" s="1"/>
      <c r="L191" s="1"/>
      <c r="M191" s="1"/>
      <c r="N191" s="2"/>
      <c r="O191" s="2"/>
      <c r="P191" s="2"/>
      <c r="R191" s="1"/>
      <c r="S191" s="1"/>
      <c r="T191" s="1"/>
      <c r="U191" s="1"/>
      <c r="V191" s="1"/>
      <c r="W191" s="1"/>
      <c r="X191" s="1"/>
    </row>
    <row r="192" spans="1:24" s="13" customFormat="1">
      <c r="A192" s="1"/>
      <c r="B192" s="1"/>
      <c r="C192" s="1"/>
      <c r="D192" s="1"/>
      <c r="E192" s="1"/>
      <c r="F192" s="1"/>
      <c r="G192" s="1"/>
      <c r="H192" s="1"/>
      <c r="I192" s="1"/>
      <c r="J192" s="1"/>
      <c r="K192" s="1"/>
      <c r="L192" s="1"/>
      <c r="M192" s="1"/>
      <c r="N192" s="2"/>
      <c r="O192" s="2"/>
      <c r="P192" s="2"/>
      <c r="R192" s="1"/>
      <c r="S192" s="1"/>
      <c r="T192" s="1"/>
      <c r="U192" s="1"/>
      <c r="V192" s="1"/>
      <c r="W192" s="1"/>
      <c r="X192" s="1"/>
    </row>
    <row r="193" spans="1:24" s="13" customFormat="1">
      <c r="A193" s="1"/>
      <c r="B193" s="1"/>
      <c r="C193" s="1"/>
      <c r="D193" s="1"/>
      <c r="E193" s="1"/>
      <c r="F193" s="1"/>
      <c r="G193" s="1"/>
      <c r="H193" s="1"/>
      <c r="I193" s="1"/>
      <c r="J193" s="1"/>
      <c r="K193" s="1"/>
      <c r="L193" s="1"/>
      <c r="M193" s="1"/>
      <c r="N193" s="2"/>
      <c r="O193" s="2"/>
      <c r="P193" s="2"/>
      <c r="R193" s="1"/>
      <c r="S193" s="1"/>
      <c r="T193" s="1"/>
      <c r="U193" s="1"/>
      <c r="V193" s="1"/>
      <c r="W193" s="1"/>
      <c r="X193" s="1"/>
    </row>
    <row r="194" spans="1:24" s="13" customFormat="1">
      <c r="A194" s="1"/>
      <c r="B194" s="1"/>
      <c r="C194" s="1"/>
      <c r="D194" s="1"/>
      <c r="E194" s="1"/>
      <c r="F194" s="1"/>
      <c r="G194" s="1"/>
      <c r="H194" s="1"/>
      <c r="I194" s="1"/>
      <c r="J194" s="1"/>
      <c r="K194" s="1"/>
      <c r="L194" s="1"/>
      <c r="M194" s="1"/>
      <c r="N194" s="2"/>
      <c r="O194" s="2"/>
      <c r="P194" s="2"/>
      <c r="R194" s="1"/>
      <c r="S194" s="1"/>
      <c r="T194" s="1"/>
      <c r="U194" s="1"/>
      <c r="V194" s="1"/>
      <c r="W194" s="1"/>
      <c r="X194" s="1"/>
    </row>
    <row r="195" spans="1:24" s="13" customFormat="1">
      <c r="A195" s="1"/>
      <c r="B195" s="1"/>
      <c r="C195" s="1"/>
      <c r="D195" s="1"/>
      <c r="E195" s="1"/>
      <c r="F195" s="1"/>
      <c r="G195" s="1"/>
      <c r="H195" s="1"/>
      <c r="I195" s="1"/>
      <c r="J195" s="1"/>
      <c r="K195" s="1"/>
      <c r="L195" s="1"/>
      <c r="M195" s="1"/>
      <c r="N195" s="2"/>
      <c r="O195" s="2"/>
      <c r="P195" s="2"/>
      <c r="R195" s="1"/>
      <c r="S195" s="1"/>
      <c r="T195" s="1"/>
      <c r="U195" s="1"/>
      <c r="V195" s="1"/>
      <c r="W195" s="1"/>
      <c r="X195" s="1"/>
    </row>
    <row r="196" spans="1:24" s="13" customFormat="1">
      <c r="A196" s="1"/>
      <c r="B196" s="1"/>
      <c r="C196" s="1"/>
      <c r="D196" s="1"/>
      <c r="E196" s="1"/>
      <c r="F196" s="1"/>
      <c r="G196" s="1"/>
      <c r="H196" s="1"/>
      <c r="I196" s="1"/>
      <c r="J196" s="1"/>
      <c r="K196" s="1"/>
      <c r="L196" s="1"/>
      <c r="M196" s="1"/>
      <c r="N196" s="2"/>
      <c r="O196" s="2"/>
      <c r="P196" s="2"/>
      <c r="R196" s="1"/>
      <c r="S196" s="1"/>
      <c r="T196" s="1"/>
      <c r="U196" s="1"/>
      <c r="V196" s="1"/>
      <c r="W196" s="1"/>
      <c r="X196" s="1"/>
    </row>
    <row r="197" spans="1:24" s="13" customFormat="1">
      <c r="A197" s="1"/>
      <c r="B197" s="1"/>
      <c r="C197" s="1"/>
      <c r="D197" s="1"/>
      <c r="E197" s="1"/>
      <c r="F197" s="1"/>
      <c r="G197" s="1"/>
      <c r="H197" s="1"/>
      <c r="I197" s="1"/>
      <c r="J197" s="1"/>
      <c r="K197" s="1"/>
      <c r="L197" s="1"/>
      <c r="M197" s="1"/>
      <c r="N197" s="2"/>
      <c r="O197" s="2"/>
      <c r="P197" s="2"/>
      <c r="R197" s="1"/>
      <c r="S197" s="1"/>
      <c r="T197" s="1"/>
      <c r="U197" s="1"/>
      <c r="V197" s="1"/>
      <c r="W197" s="1"/>
      <c r="X197" s="1"/>
    </row>
    <row r="198" spans="1:24" s="13" customFormat="1">
      <c r="A198" s="1"/>
      <c r="B198" s="1"/>
      <c r="C198" s="1"/>
      <c r="D198" s="1"/>
      <c r="E198" s="1"/>
      <c r="F198" s="1"/>
      <c r="G198" s="1"/>
      <c r="H198" s="1"/>
      <c r="I198" s="1"/>
      <c r="J198" s="1"/>
      <c r="K198" s="1"/>
      <c r="L198" s="1"/>
      <c r="M198" s="1"/>
      <c r="N198" s="2"/>
      <c r="O198" s="2"/>
      <c r="P198" s="2"/>
      <c r="R198" s="1"/>
      <c r="S198" s="1"/>
      <c r="T198" s="1"/>
      <c r="U198" s="1"/>
      <c r="V198" s="1"/>
      <c r="W198" s="1"/>
      <c r="X198" s="1"/>
    </row>
    <row r="199" spans="1:24" s="13" customFormat="1">
      <c r="A199" s="1"/>
      <c r="B199" s="1"/>
      <c r="C199" s="1"/>
      <c r="D199" s="1"/>
      <c r="E199" s="1"/>
      <c r="F199" s="1"/>
      <c r="G199" s="1"/>
      <c r="H199" s="1"/>
      <c r="I199" s="1"/>
      <c r="J199" s="1"/>
      <c r="K199" s="1"/>
      <c r="L199" s="1"/>
      <c r="M199" s="1"/>
      <c r="N199" s="2"/>
      <c r="O199" s="2"/>
      <c r="P199" s="2"/>
      <c r="R199" s="1"/>
      <c r="S199" s="1"/>
      <c r="T199" s="1"/>
      <c r="U199" s="1"/>
      <c r="V199" s="1"/>
      <c r="W199" s="1"/>
      <c r="X199" s="1"/>
    </row>
    <row r="200" spans="1:24" s="13" customFormat="1">
      <c r="A200" s="1"/>
      <c r="B200" s="1"/>
      <c r="C200" s="1"/>
      <c r="D200" s="1"/>
      <c r="E200" s="1"/>
      <c r="F200" s="1"/>
      <c r="G200" s="1"/>
      <c r="H200" s="1"/>
      <c r="I200" s="1"/>
      <c r="J200" s="1"/>
      <c r="K200" s="1"/>
      <c r="L200" s="1"/>
      <c r="M200" s="1"/>
      <c r="N200" s="2"/>
      <c r="O200" s="2"/>
      <c r="P200" s="2"/>
      <c r="R200" s="1"/>
      <c r="S200" s="1"/>
      <c r="T200" s="1"/>
      <c r="U200" s="1"/>
      <c r="V200" s="1"/>
      <c r="W200" s="1"/>
      <c r="X200" s="1"/>
    </row>
    <row r="201" spans="1:24" s="13" customFormat="1">
      <c r="A201" s="1"/>
      <c r="B201" s="1"/>
      <c r="C201" s="1"/>
      <c r="D201" s="1"/>
      <c r="E201" s="1"/>
      <c r="F201" s="1"/>
      <c r="G201" s="1"/>
      <c r="H201" s="1"/>
      <c r="I201" s="1"/>
      <c r="J201" s="1"/>
      <c r="K201" s="1"/>
      <c r="L201" s="1"/>
      <c r="M201" s="1"/>
      <c r="N201" s="2"/>
      <c r="O201" s="2"/>
      <c r="P201" s="2"/>
      <c r="R201" s="1"/>
      <c r="S201" s="1"/>
      <c r="T201" s="1"/>
      <c r="U201" s="1"/>
      <c r="V201" s="1"/>
      <c r="W201" s="1"/>
      <c r="X201" s="1"/>
    </row>
    <row r="202" spans="1:24" s="13" customFormat="1">
      <c r="A202" s="1"/>
      <c r="B202" s="1"/>
      <c r="C202" s="1"/>
      <c r="D202" s="1"/>
      <c r="E202" s="1"/>
      <c r="F202" s="1"/>
      <c r="G202" s="1"/>
      <c r="H202" s="1"/>
      <c r="I202" s="1"/>
      <c r="J202" s="1"/>
      <c r="K202" s="1"/>
      <c r="L202" s="1"/>
      <c r="M202" s="1"/>
      <c r="N202" s="2"/>
      <c r="O202" s="2"/>
      <c r="P202" s="2"/>
      <c r="R202" s="1"/>
      <c r="S202" s="1"/>
      <c r="T202" s="1"/>
      <c r="U202" s="1"/>
      <c r="V202" s="1"/>
      <c r="W202" s="1"/>
      <c r="X202" s="1"/>
    </row>
    <row r="203" spans="1:24" s="13" customFormat="1">
      <c r="A203" s="1"/>
      <c r="B203" s="1"/>
      <c r="C203" s="1"/>
      <c r="D203" s="1"/>
      <c r="E203" s="1"/>
      <c r="F203" s="1"/>
      <c r="G203" s="1"/>
      <c r="H203" s="1"/>
      <c r="I203" s="1"/>
      <c r="J203" s="1"/>
      <c r="K203" s="1"/>
      <c r="L203" s="1"/>
      <c r="M203" s="1"/>
      <c r="N203" s="2"/>
      <c r="O203" s="2"/>
      <c r="P203" s="2"/>
      <c r="R203" s="1"/>
      <c r="S203" s="1"/>
      <c r="T203" s="1"/>
      <c r="U203" s="1"/>
      <c r="V203" s="1"/>
      <c r="W203" s="1"/>
      <c r="X203" s="1"/>
    </row>
    <row r="204" spans="1:24" s="13" customFormat="1">
      <c r="A204" s="1"/>
      <c r="B204" s="1"/>
      <c r="C204" s="1"/>
      <c r="D204" s="1"/>
      <c r="E204" s="1"/>
      <c r="F204" s="1"/>
      <c r="G204" s="1"/>
      <c r="H204" s="1"/>
      <c r="I204" s="1"/>
      <c r="J204" s="1"/>
      <c r="K204" s="1"/>
      <c r="L204" s="1"/>
      <c r="M204" s="1"/>
      <c r="N204" s="2"/>
      <c r="O204" s="2"/>
      <c r="P204" s="2"/>
      <c r="R204" s="1"/>
      <c r="S204" s="1"/>
      <c r="T204" s="1"/>
      <c r="U204" s="1"/>
      <c r="V204" s="1"/>
      <c r="W204" s="1"/>
      <c r="X204" s="1"/>
    </row>
    <row r="205" spans="1:24" s="13" customFormat="1">
      <c r="A205" s="1"/>
      <c r="B205" s="1"/>
      <c r="C205" s="1"/>
      <c r="D205" s="1"/>
      <c r="E205" s="1"/>
      <c r="F205" s="1"/>
      <c r="G205" s="1"/>
      <c r="H205" s="1"/>
      <c r="I205" s="1"/>
      <c r="J205" s="1"/>
      <c r="K205" s="1"/>
      <c r="L205" s="1"/>
      <c r="M205" s="1"/>
      <c r="N205" s="2"/>
      <c r="O205" s="2"/>
      <c r="P205" s="2"/>
      <c r="R205" s="1"/>
      <c r="S205" s="1"/>
      <c r="T205" s="1"/>
      <c r="U205" s="1"/>
      <c r="V205" s="1"/>
      <c r="W205" s="1"/>
      <c r="X205" s="1"/>
    </row>
    <row r="206" spans="1:24" s="13" customFormat="1">
      <c r="A206" s="1"/>
      <c r="B206" s="1"/>
      <c r="C206" s="1"/>
      <c r="D206" s="1"/>
      <c r="E206" s="1"/>
      <c r="F206" s="1"/>
      <c r="G206" s="1"/>
      <c r="H206" s="1"/>
      <c r="I206" s="1"/>
      <c r="J206" s="1"/>
      <c r="K206" s="1"/>
      <c r="L206" s="1"/>
      <c r="M206" s="1"/>
      <c r="N206" s="2"/>
      <c r="O206" s="2"/>
      <c r="P206" s="2"/>
      <c r="R206" s="1"/>
      <c r="S206" s="1"/>
      <c r="T206" s="1"/>
      <c r="U206" s="1"/>
      <c r="V206" s="1"/>
      <c r="W206" s="1"/>
      <c r="X206" s="1"/>
    </row>
    <row r="207" spans="1:24" s="13" customFormat="1">
      <c r="A207" s="1"/>
      <c r="B207" s="1"/>
      <c r="C207" s="1"/>
      <c r="D207" s="1"/>
      <c r="E207" s="1"/>
      <c r="F207" s="1"/>
      <c r="G207" s="1"/>
      <c r="H207" s="1"/>
      <c r="I207" s="1"/>
      <c r="J207" s="1"/>
      <c r="K207" s="1"/>
      <c r="L207" s="1"/>
      <c r="M207" s="1"/>
      <c r="N207" s="2"/>
      <c r="O207" s="2"/>
      <c r="P207" s="2"/>
      <c r="R207" s="1"/>
      <c r="S207" s="1"/>
      <c r="T207" s="1"/>
      <c r="U207" s="1"/>
      <c r="V207" s="1"/>
      <c r="W207" s="1"/>
      <c r="X207" s="1"/>
    </row>
    <row r="208" spans="1:24" s="13" customFormat="1">
      <c r="A208" s="1"/>
      <c r="B208" s="1"/>
      <c r="C208" s="1"/>
      <c r="D208" s="1"/>
      <c r="E208" s="1"/>
      <c r="F208" s="1"/>
      <c r="G208" s="1"/>
      <c r="H208" s="1"/>
      <c r="I208" s="1"/>
      <c r="J208" s="1"/>
      <c r="K208" s="1"/>
      <c r="L208" s="1"/>
      <c r="M208" s="1"/>
      <c r="N208" s="2"/>
      <c r="O208" s="2"/>
      <c r="P208" s="2"/>
      <c r="R208" s="1"/>
      <c r="S208" s="1"/>
      <c r="T208" s="1"/>
      <c r="U208" s="1"/>
      <c r="V208" s="1"/>
      <c r="W208" s="1"/>
      <c r="X208" s="1"/>
    </row>
    <row r="209" spans="1:24" s="13" customFormat="1">
      <c r="A209" s="1"/>
      <c r="B209" s="1"/>
      <c r="C209" s="1"/>
      <c r="D209" s="1"/>
      <c r="E209" s="1"/>
      <c r="F209" s="1"/>
      <c r="G209" s="1"/>
      <c r="H209" s="1"/>
      <c r="I209" s="1"/>
      <c r="J209" s="1"/>
      <c r="K209" s="1"/>
      <c r="L209" s="1"/>
      <c r="M209" s="1"/>
      <c r="N209" s="2"/>
      <c r="O209" s="2"/>
      <c r="P209" s="2"/>
      <c r="R209" s="1"/>
      <c r="S209" s="1"/>
      <c r="T209" s="1"/>
      <c r="U209" s="1"/>
      <c r="V209" s="1"/>
      <c r="W209" s="1"/>
      <c r="X209" s="1"/>
    </row>
    <row r="210" spans="1:24" s="13" customFormat="1">
      <c r="A210" s="1"/>
      <c r="B210" s="1"/>
      <c r="C210" s="1"/>
      <c r="D210" s="1"/>
      <c r="E210" s="1"/>
      <c r="F210" s="1"/>
      <c r="G210" s="1"/>
      <c r="H210" s="1"/>
      <c r="I210" s="1"/>
      <c r="J210" s="1"/>
      <c r="K210" s="1"/>
      <c r="L210" s="1"/>
      <c r="M210" s="1"/>
      <c r="N210" s="2"/>
      <c r="O210" s="2"/>
      <c r="P210" s="2"/>
      <c r="R210" s="1"/>
      <c r="S210" s="1"/>
      <c r="T210" s="1"/>
      <c r="U210" s="1"/>
      <c r="V210" s="1"/>
      <c r="W210" s="1"/>
      <c r="X210" s="1"/>
    </row>
    <row r="211" spans="1:24" s="13" customFormat="1">
      <c r="A211" s="1"/>
      <c r="B211" s="1"/>
      <c r="C211" s="1"/>
      <c r="D211" s="1"/>
      <c r="E211" s="1"/>
      <c r="F211" s="1"/>
      <c r="G211" s="1"/>
      <c r="H211" s="1"/>
      <c r="I211" s="1"/>
      <c r="J211" s="1"/>
      <c r="K211" s="1"/>
      <c r="L211" s="1"/>
      <c r="M211" s="1"/>
      <c r="N211" s="2"/>
      <c r="O211" s="2"/>
      <c r="P211" s="2"/>
      <c r="R211" s="1"/>
      <c r="S211" s="1"/>
      <c r="T211" s="1"/>
      <c r="U211" s="1"/>
      <c r="V211" s="1"/>
      <c r="W211" s="1"/>
      <c r="X211" s="1"/>
    </row>
    <row r="212" spans="1:24" s="13" customFormat="1">
      <c r="A212" s="1"/>
      <c r="B212" s="1"/>
      <c r="C212" s="1"/>
      <c r="D212" s="1"/>
      <c r="E212" s="1"/>
      <c r="F212" s="1"/>
      <c r="G212" s="1"/>
      <c r="H212" s="1"/>
      <c r="I212" s="1"/>
      <c r="J212" s="1"/>
      <c r="K212" s="1"/>
      <c r="L212" s="1"/>
      <c r="M212" s="1"/>
      <c r="N212" s="2"/>
      <c r="O212" s="2"/>
      <c r="P212" s="2"/>
      <c r="R212" s="1"/>
      <c r="S212" s="1"/>
      <c r="T212" s="1"/>
      <c r="U212" s="1"/>
      <c r="V212" s="1"/>
      <c r="W212" s="1"/>
      <c r="X212" s="1"/>
    </row>
    <row r="213" spans="1:24" s="13" customFormat="1">
      <c r="A213" s="1"/>
      <c r="B213" s="1"/>
      <c r="C213" s="1"/>
      <c r="D213" s="1"/>
      <c r="E213" s="1"/>
      <c r="F213" s="1"/>
      <c r="G213" s="1"/>
      <c r="H213" s="1"/>
      <c r="I213" s="1"/>
      <c r="J213" s="1"/>
      <c r="K213" s="1"/>
      <c r="L213" s="1"/>
      <c r="M213" s="1"/>
      <c r="N213" s="2"/>
      <c r="O213" s="2"/>
      <c r="P213" s="2"/>
      <c r="R213" s="1"/>
      <c r="S213" s="1"/>
      <c r="T213" s="1"/>
      <c r="U213" s="1"/>
      <c r="V213" s="1"/>
      <c r="W213" s="1"/>
      <c r="X213" s="1"/>
    </row>
    <row r="214" spans="1:24" s="13" customFormat="1">
      <c r="A214" s="1"/>
      <c r="B214" s="1"/>
      <c r="C214" s="1"/>
      <c r="D214" s="1"/>
      <c r="E214" s="1"/>
      <c r="F214" s="1"/>
      <c r="G214" s="1"/>
      <c r="H214" s="1"/>
      <c r="I214" s="1"/>
      <c r="J214" s="1"/>
      <c r="K214" s="1"/>
      <c r="L214" s="1"/>
      <c r="M214" s="1"/>
      <c r="N214" s="2"/>
      <c r="O214" s="2"/>
      <c r="P214" s="2"/>
      <c r="R214" s="1"/>
      <c r="S214" s="1"/>
      <c r="T214" s="1"/>
      <c r="U214" s="1"/>
      <c r="V214" s="1"/>
      <c r="W214" s="1"/>
      <c r="X214" s="1"/>
    </row>
    <row r="215" spans="1:24" s="13" customFormat="1">
      <c r="A215" s="1"/>
      <c r="B215" s="1"/>
      <c r="C215" s="1"/>
      <c r="D215" s="1"/>
      <c r="E215" s="1"/>
      <c r="F215" s="1"/>
      <c r="G215" s="1"/>
      <c r="H215" s="1"/>
      <c r="I215" s="1"/>
      <c r="J215" s="1"/>
      <c r="K215" s="1"/>
      <c r="L215" s="1"/>
      <c r="M215" s="1"/>
      <c r="N215" s="2"/>
      <c r="O215" s="2"/>
      <c r="P215" s="2"/>
      <c r="R215" s="1"/>
      <c r="S215" s="1"/>
      <c r="T215" s="1"/>
      <c r="U215" s="1"/>
      <c r="V215" s="1"/>
      <c r="W215" s="1"/>
      <c r="X215" s="1"/>
    </row>
    <row r="216" spans="1:24" s="13" customFormat="1">
      <c r="A216" s="1"/>
      <c r="B216" s="1"/>
      <c r="C216" s="1"/>
      <c r="D216" s="1"/>
      <c r="E216" s="1"/>
      <c r="F216" s="1"/>
      <c r="G216" s="1"/>
      <c r="H216" s="1"/>
      <c r="I216" s="1"/>
      <c r="J216" s="1"/>
      <c r="K216" s="1"/>
      <c r="L216" s="1"/>
      <c r="M216" s="1"/>
      <c r="N216" s="2"/>
      <c r="O216" s="2"/>
      <c r="P216" s="2"/>
      <c r="R216" s="1"/>
      <c r="S216" s="1"/>
      <c r="T216" s="1"/>
      <c r="U216" s="1"/>
      <c r="V216" s="1"/>
      <c r="W216" s="1"/>
      <c r="X216" s="1"/>
    </row>
    <row r="217" spans="1:24" s="13" customFormat="1">
      <c r="A217" s="1"/>
      <c r="B217" s="1"/>
      <c r="C217" s="1"/>
      <c r="D217" s="1"/>
      <c r="E217" s="1"/>
      <c r="F217" s="1"/>
      <c r="G217" s="1"/>
      <c r="H217" s="1"/>
      <c r="I217" s="1"/>
      <c r="J217" s="1"/>
      <c r="K217" s="1"/>
      <c r="L217" s="1"/>
      <c r="M217" s="1"/>
      <c r="N217" s="2"/>
      <c r="O217" s="2"/>
      <c r="P217" s="2"/>
      <c r="R217" s="1"/>
      <c r="S217" s="1"/>
      <c r="T217" s="1"/>
      <c r="U217" s="1"/>
      <c r="V217" s="1"/>
      <c r="W217" s="1"/>
      <c r="X217" s="1"/>
    </row>
    <row r="218" spans="1:24" s="13" customFormat="1">
      <c r="A218" s="1"/>
      <c r="B218" s="1"/>
      <c r="C218" s="1"/>
      <c r="D218" s="1"/>
      <c r="E218" s="1"/>
      <c r="F218" s="1"/>
      <c r="G218" s="1"/>
      <c r="H218" s="1"/>
      <c r="I218" s="1"/>
      <c r="J218" s="1"/>
      <c r="K218" s="1"/>
      <c r="L218" s="1"/>
      <c r="M218" s="1"/>
      <c r="N218" s="2"/>
      <c r="O218" s="2"/>
      <c r="P218" s="2"/>
      <c r="R218" s="1"/>
      <c r="S218" s="1"/>
      <c r="T218" s="1"/>
      <c r="U218" s="1"/>
      <c r="V218" s="1"/>
      <c r="W218" s="1"/>
      <c r="X218" s="1"/>
    </row>
    <row r="219" spans="1:24" s="13" customFormat="1">
      <c r="A219" s="1"/>
      <c r="B219" s="1"/>
      <c r="C219" s="1"/>
      <c r="D219" s="1"/>
      <c r="E219" s="1"/>
      <c r="F219" s="1"/>
      <c r="G219" s="1"/>
      <c r="H219" s="1"/>
      <c r="I219" s="1"/>
      <c r="J219" s="1"/>
      <c r="K219" s="1"/>
      <c r="L219" s="1"/>
      <c r="M219" s="1"/>
      <c r="N219" s="2"/>
      <c r="O219" s="2"/>
      <c r="P219" s="2"/>
      <c r="R219" s="1"/>
      <c r="S219" s="1"/>
      <c r="T219" s="1"/>
      <c r="U219" s="1"/>
      <c r="V219" s="1"/>
      <c r="W219" s="1"/>
      <c r="X219" s="1"/>
    </row>
    <row r="220" spans="1:24" s="13" customFormat="1">
      <c r="A220" s="1"/>
      <c r="B220" s="1"/>
      <c r="C220" s="1"/>
      <c r="D220" s="1"/>
      <c r="E220" s="1"/>
      <c r="F220" s="1"/>
      <c r="G220" s="1"/>
      <c r="H220" s="1"/>
      <c r="I220" s="1"/>
      <c r="J220" s="1"/>
      <c r="K220" s="1"/>
      <c r="L220" s="1"/>
      <c r="M220" s="1"/>
      <c r="N220" s="2"/>
      <c r="O220" s="2"/>
      <c r="P220" s="2"/>
      <c r="R220" s="1"/>
      <c r="S220" s="1"/>
      <c r="T220" s="1"/>
      <c r="U220" s="1"/>
      <c r="V220" s="1"/>
      <c r="W220" s="1"/>
      <c r="X220" s="1"/>
    </row>
    <row r="221" spans="1:24" s="13" customFormat="1">
      <c r="A221" s="1"/>
      <c r="B221" s="1"/>
      <c r="C221" s="1"/>
      <c r="D221" s="1"/>
      <c r="E221" s="1"/>
      <c r="F221" s="1"/>
      <c r="G221" s="1"/>
      <c r="H221" s="1"/>
      <c r="I221" s="1"/>
      <c r="J221" s="1"/>
      <c r="K221" s="1"/>
      <c r="L221" s="1"/>
      <c r="M221" s="1"/>
      <c r="N221" s="2"/>
      <c r="O221" s="2"/>
      <c r="P221" s="2"/>
      <c r="R221" s="1"/>
      <c r="S221" s="1"/>
      <c r="T221" s="1"/>
      <c r="U221" s="1"/>
      <c r="V221" s="1"/>
      <c r="W221" s="1"/>
      <c r="X221" s="1"/>
    </row>
    <row r="222" spans="1:24" s="13" customFormat="1">
      <c r="A222" s="1"/>
      <c r="B222" s="1"/>
      <c r="C222" s="1"/>
      <c r="D222" s="1"/>
      <c r="E222" s="1"/>
      <c r="F222" s="1"/>
      <c r="G222" s="1"/>
      <c r="H222" s="1"/>
      <c r="I222" s="1"/>
      <c r="J222" s="1"/>
      <c r="K222" s="1"/>
      <c r="L222" s="1"/>
      <c r="M222" s="1"/>
      <c r="N222" s="2"/>
      <c r="O222" s="2"/>
      <c r="P222" s="2"/>
      <c r="R222" s="1"/>
      <c r="S222" s="1"/>
      <c r="T222" s="1"/>
      <c r="U222" s="1"/>
      <c r="V222" s="1"/>
      <c r="W222" s="1"/>
      <c r="X222" s="1"/>
    </row>
    <row r="223" spans="1:24" s="13" customFormat="1">
      <c r="A223" s="1"/>
      <c r="B223" s="1"/>
      <c r="C223" s="1"/>
      <c r="D223" s="1"/>
      <c r="E223" s="1"/>
      <c r="F223" s="1"/>
      <c r="G223" s="1"/>
      <c r="H223" s="1"/>
      <c r="I223" s="1"/>
      <c r="J223" s="1"/>
      <c r="K223" s="1"/>
      <c r="L223" s="1"/>
      <c r="M223" s="1"/>
      <c r="N223" s="2"/>
      <c r="O223" s="2"/>
      <c r="P223" s="2"/>
      <c r="R223" s="1"/>
      <c r="S223" s="1"/>
      <c r="T223" s="1"/>
      <c r="U223" s="1"/>
      <c r="V223" s="1"/>
      <c r="W223" s="1"/>
      <c r="X223" s="1"/>
    </row>
    <row r="224" spans="1:24" s="13" customFormat="1">
      <c r="A224" s="1"/>
      <c r="B224" s="1"/>
      <c r="C224" s="1"/>
      <c r="D224" s="1"/>
      <c r="E224" s="1"/>
      <c r="F224" s="1"/>
      <c r="G224" s="1"/>
      <c r="H224" s="1"/>
      <c r="I224" s="1"/>
      <c r="J224" s="1"/>
      <c r="K224" s="1"/>
      <c r="L224" s="1"/>
      <c r="M224" s="1"/>
      <c r="N224" s="2"/>
      <c r="O224" s="2"/>
      <c r="P224" s="2"/>
      <c r="R224" s="1"/>
      <c r="S224" s="1"/>
      <c r="T224" s="1"/>
      <c r="U224" s="1"/>
      <c r="V224" s="1"/>
      <c r="W224" s="1"/>
      <c r="X224" s="1"/>
    </row>
    <row r="225" spans="1:24" s="13" customFormat="1">
      <c r="A225" s="1"/>
      <c r="B225" s="1"/>
      <c r="C225" s="1"/>
      <c r="D225" s="1"/>
      <c r="E225" s="1"/>
      <c r="F225" s="1"/>
      <c r="G225" s="1"/>
      <c r="H225" s="1"/>
      <c r="I225" s="1"/>
      <c r="J225" s="1"/>
      <c r="K225" s="1"/>
      <c r="L225" s="1"/>
      <c r="M225" s="1"/>
      <c r="N225" s="2"/>
      <c r="O225" s="2"/>
      <c r="P225" s="2"/>
      <c r="R225" s="1"/>
      <c r="S225" s="1"/>
      <c r="T225" s="1"/>
      <c r="U225" s="1"/>
      <c r="V225" s="1"/>
      <c r="W225" s="1"/>
      <c r="X225" s="1"/>
    </row>
    <row r="226" spans="1:24" s="13" customFormat="1">
      <c r="A226" s="1"/>
      <c r="B226" s="1"/>
      <c r="C226" s="1"/>
      <c r="D226" s="1"/>
      <c r="E226" s="1"/>
      <c r="F226" s="1"/>
      <c r="G226" s="1"/>
      <c r="H226" s="1"/>
      <c r="I226" s="1"/>
      <c r="J226" s="1"/>
      <c r="K226" s="1"/>
      <c r="L226" s="1"/>
      <c r="M226" s="1"/>
      <c r="N226" s="2"/>
      <c r="O226" s="2"/>
      <c r="P226" s="2"/>
      <c r="R226" s="1"/>
      <c r="S226" s="1"/>
      <c r="T226" s="1"/>
      <c r="U226" s="1"/>
      <c r="V226" s="1"/>
      <c r="W226" s="1"/>
      <c r="X226" s="1"/>
    </row>
    <row r="227" spans="1:24" s="13" customFormat="1">
      <c r="A227" s="1"/>
      <c r="B227" s="1"/>
      <c r="C227" s="1"/>
      <c r="D227" s="1"/>
      <c r="E227" s="1"/>
      <c r="F227" s="1"/>
      <c r="G227" s="1"/>
      <c r="H227" s="1"/>
      <c r="I227" s="1"/>
      <c r="J227" s="1"/>
      <c r="K227" s="1"/>
      <c r="L227" s="1"/>
      <c r="M227" s="1"/>
      <c r="N227" s="2"/>
      <c r="O227" s="2"/>
      <c r="P227" s="2"/>
      <c r="R227" s="1"/>
      <c r="S227" s="1"/>
      <c r="T227" s="1"/>
      <c r="U227" s="1"/>
      <c r="V227" s="1"/>
      <c r="W227" s="1"/>
      <c r="X227" s="1"/>
    </row>
    <row r="228" spans="1:24" s="13" customFormat="1">
      <c r="A228" s="1"/>
      <c r="B228" s="1"/>
      <c r="C228" s="1"/>
      <c r="D228" s="1"/>
      <c r="E228" s="1"/>
      <c r="F228" s="1"/>
      <c r="G228" s="1"/>
      <c r="H228" s="1"/>
      <c r="I228" s="1"/>
      <c r="J228" s="1"/>
      <c r="K228" s="1"/>
      <c r="L228" s="1"/>
      <c r="M228" s="1"/>
      <c r="N228" s="2"/>
      <c r="O228" s="2"/>
      <c r="P228" s="2"/>
      <c r="R228" s="1"/>
      <c r="S228" s="1"/>
      <c r="T228" s="1"/>
      <c r="U228" s="1"/>
      <c r="V228" s="1"/>
      <c r="W228" s="1"/>
      <c r="X228" s="1"/>
    </row>
    <row r="229" spans="1:24" s="13" customFormat="1">
      <c r="A229" s="1"/>
      <c r="B229" s="1"/>
      <c r="C229" s="1"/>
      <c r="D229" s="1"/>
      <c r="E229" s="1"/>
      <c r="F229" s="1"/>
      <c r="G229" s="1"/>
      <c r="H229" s="1"/>
      <c r="I229" s="1"/>
      <c r="J229" s="1"/>
      <c r="K229" s="1"/>
      <c r="L229" s="1"/>
      <c r="M229" s="1"/>
      <c r="N229" s="2"/>
      <c r="O229" s="2"/>
      <c r="P229" s="2"/>
      <c r="R229" s="1"/>
      <c r="S229" s="1"/>
      <c r="T229" s="1"/>
      <c r="U229" s="1"/>
      <c r="V229" s="1"/>
      <c r="W229" s="1"/>
      <c r="X229" s="1"/>
    </row>
    <row r="230" spans="1:24" s="13" customFormat="1">
      <c r="A230" s="1"/>
      <c r="B230" s="1"/>
      <c r="C230" s="1"/>
      <c r="D230" s="1"/>
      <c r="E230" s="1"/>
      <c r="F230" s="1"/>
      <c r="G230" s="1"/>
      <c r="H230" s="1"/>
      <c r="I230" s="1"/>
      <c r="J230" s="1"/>
      <c r="K230" s="1"/>
      <c r="L230" s="1"/>
      <c r="M230" s="1"/>
      <c r="N230" s="2"/>
      <c r="O230" s="2"/>
      <c r="P230" s="2"/>
      <c r="R230" s="1"/>
      <c r="S230" s="1"/>
      <c r="T230" s="1"/>
      <c r="U230" s="1"/>
      <c r="V230" s="1"/>
      <c r="W230" s="1"/>
      <c r="X230" s="1"/>
    </row>
    <row r="231" spans="1:24" s="13" customFormat="1">
      <c r="A231" s="1"/>
      <c r="B231" s="1"/>
      <c r="C231" s="1"/>
      <c r="D231" s="1"/>
      <c r="E231" s="1"/>
      <c r="F231" s="1"/>
      <c r="G231" s="1"/>
      <c r="H231" s="1"/>
      <c r="I231" s="1"/>
      <c r="J231" s="1"/>
      <c r="K231" s="1"/>
      <c r="L231" s="1"/>
      <c r="M231" s="1"/>
      <c r="N231" s="2"/>
      <c r="O231" s="2"/>
      <c r="P231" s="2"/>
      <c r="R231" s="1"/>
      <c r="S231" s="1"/>
      <c r="T231" s="1"/>
      <c r="U231" s="1"/>
      <c r="V231" s="1"/>
      <c r="W231" s="1"/>
      <c r="X231" s="1"/>
    </row>
    <row r="232" spans="1:24" s="13" customFormat="1">
      <c r="A232" s="1"/>
      <c r="B232" s="1"/>
      <c r="C232" s="1"/>
      <c r="D232" s="1"/>
      <c r="E232" s="1"/>
      <c r="F232" s="1"/>
      <c r="G232" s="1"/>
      <c r="H232" s="1"/>
      <c r="I232" s="1"/>
      <c r="J232" s="1"/>
      <c r="K232" s="1"/>
      <c r="L232" s="1"/>
      <c r="M232" s="1"/>
      <c r="N232" s="2"/>
      <c r="O232" s="2"/>
      <c r="P232" s="2"/>
      <c r="R232" s="1"/>
      <c r="S232" s="1"/>
      <c r="T232" s="1"/>
      <c r="U232" s="1"/>
      <c r="V232" s="1"/>
      <c r="W232" s="1"/>
      <c r="X232" s="1"/>
    </row>
    <row r="233" spans="1:24" s="13" customFormat="1">
      <c r="A233" s="1"/>
      <c r="B233" s="1"/>
      <c r="C233" s="1"/>
      <c r="D233" s="1"/>
      <c r="E233" s="1"/>
      <c r="F233" s="1"/>
      <c r="G233" s="1"/>
      <c r="H233" s="1"/>
      <c r="I233" s="1"/>
      <c r="J233" s="1"/>
      <c r="K233" s="1"/>
      <c r="L233" s="1"/>
      <c r="M233" s="1"/>
      <c r="N233" s="2"/>
      <c r="O233" s="2"/>
      <c r="P233" s="2"/>
      <c r="R233" s="1"/>
      <c r="S233" s="1"/>
      <c r="T233" s="1"/>
      <c r="U233" s="1"/>
      <c r="V233" s="1"/>
      <c r="W233" s="1"/>
      <c r="X233" s="1"/>
    </row>
    <row r="234" spans="1:24" s="13" customFormat="1">
      <c r="A234" s="1"/>
      <c r="B234" s="1"/>
      <c r="C234" s="1"/>
      <c r="D234" s="1"/>
      <c r="E234" s="1"/>
      <c r="F234" s="1"/>
      <c r="G234" s="1"/>
      <c r="H234" s="1"/>
      <c r="I234" s="1"/>
      <c r="J234" s="1"/>
      <c r="K234" s="1"/>
      <c r="L234" s="1"/>
      <c r="M234" s="1"/>
      <c r="N234" s="2"/>
      <c r="O234" s="2"/>
      <c r="P234" s="2"/>
      <c r="R234" s="1"/>
      <c r="S234" s="1"/>
      <c r="T234" s="1"/>
      <c r="U234" s="1"/>
      <c r="V234" s="1"/>
      <c r="W234" s="1"/>
      <c r="X234" s="1"/>
    </row>
    <row r="235" spans="1:24" s="13" customFormat="1">
      <c r="A235" s="1"/>
      <c r="B235" s="1"/>
      <c r="C235" s="1"/>
      <c r="D235" s="1"/>
      <c r="E235" s="1"/>
      <c r="F235" s="1"/>
      <c r="G235" s="1"/>
      <c r="H235" s="1"/>
      <c r="I235" s="1"/>
      <c r="J235" s="1"/>
      <c r="K235" s="1"/>
      <c r="L235" s="1"/>
      <c r="M235" s="1"/>
      <c r="N235" s="2"/>
      <c r="O235" s="2"/>
      <c r="P235" s="2"/>
      <c r="R235" s="1"/>
      <c r="S235" s="1"/>
      <c r="T235" s="1"/>
      <c r="U235" s="1"/>
      <c r="V235" s="1"/>
      <c r="W235" s="1"/>
      <c r="X235" s="1"/>
    </row>
    <row r="236" spans="1:24" s="13" customFormat="1">
      <c r="A236" s="1"/>
      <c r="B236" s="1"/>
      <c r="C236" s="1"/>
      <c r="D236" s="1"/>
      <c r="E236" s="1"/>
      <c r="F236" s="1"/>
      <c r="G236" s="1"/>
      <c r="H236" s="1"/>
      <c r="I236" s="1"/>
      <c r="J236" s="1"/>
      <c r="K236" s="1"/>
      <c r="L236" s="1"/>
      <c r="M236" s="1"/>
      <c r="N236" s="2"/>
      <c r="O236" s="2"/>
      <c r="P236" s="2"/>
      <c r="R236" s="1"/>
      <c r="S236" s="1"/>
      <c r="T236" s="1"/>
      <c r="U236" s="1"/>
      <c r="V236" s="1"/>
      <c r="W236" s="1"/>
      <c r="X236" s="1"/>
    </row>
    <row r="237" spans="1:24" s="13" customFormat="1">
      <c r="A237" s="1"/>
      <c r="B237" s="1"/>
      <c r="C237" s="1"/>
      <c r="D237" s="1"/>
      <c r="E237" s="1"/>
      <c r="F237" s="1"/>
      <c r="G237" s="1"/>
      <c r="H237" s="1"/>
      <c r="I237" s="1"/>
      <c r="J237" s="1"/>
      <c r="K237" s="1"/>
      <c r="L237" s="1"/>
      <c r="M237" s="1"/>
      <c r="N237" s="2"/>
      <c r="O237" s="2"/>
      <c r="P237" s="2"/>
      <c r="R237" s="1"/>
      <c r="S237" s="1"/>
      <c r="T237" s="1"/>
      <c r="U237" s="1"/>
      <c r="V237" s="1"/>
      <c r="W237" s="1"/>
      <c r="X237" s="1"/>
    </row>
    <row r="238" spans="1:24" s="13" customFormat="1">
      <c r="A238" s="1"/>
      <c r="B238" s="1"/>
      <c r="C238" s="1"/>
      <c r="D238" s="1"/>
      <c r="E238" s="1"/>
      <c r="F238" s="1"/>
      <c r="G238" s="1"/>
      <c r="H238" s="1"/>
      <c r="I238" s="1"/>
      <c r="J238" s="1"/>
      <c r="K238" s="1"/>
      <c r="L238" s="1"/>
      <c r="M238" s="1"/>
      <c r="N238" s="2"/>
      <c r="O238" s="2"/>
      <c r="P238" s="2"/>
      <c r="R238" s="1"/>
      <c r="S238" s="1"/>
      <c r="T238" s="1"/>
      <c r="U238" s="1"/>
      <c r="V238" s="1"/>
      <c r="W238" s="1"/>
      <c r="X238" s="1"/>
    </row>
    <row r="239" spans="1:24" s="13" customFormat="1">
      <c r="A239" s="1"/>
      <c r="B239" s="1"/>
      <c r="C239" s="1"/>
      <c r="D239" s="1"/>
      <c r="E239" s="1"/>
      <c r="F239" s="1"/>
      <c r="G239" s="1"/>
      <c r="H239" s="1"/>
      <c r="I239" s="1"/>
      <c r="J239" s="1"/>
      <c r="K239" s="1"/>
      <c r="L239" s="1"/>
      <c r="M239" s="1"/>
      <c r="N239" s="2"/>
      <c r="O239" s="2"/>
      <c r="P239" s="2"/>
      <c r="R239" s="1"/>
      <c r="S239" s="1"/>
      <c r="T239" s="1"/>
      <c r="U239" s="1"/>
      <c r="V239" s="1"/>
      <c r="W239" s="1"/>
      <c r="X239" s="1"/>
    </row>
    <row r="240" spans="1:24" s="13" customFormat="1">
      <c r="A240" s="1"/>
      <c r="B240" s="1"/>
      <c r="C240" s="1"/>
      <c r="D240" s="1"/>
      <c r="E240" s="1"/>
      <c r="F240" s="1"/>
      <c r="G240" s="1"/>
      <c r="H240" s="1"/>
      <c r="I240" s="1"/>
      <c r="J240" s="1"/>
      <c r="K240" s="1"/>
      <c r="L240" s="1"/>
      <c r="M240" s="1"/>
      <c r="N240" s="2"/>
      <c r="O240" s="2"/>
      <c r="P240" s="2"/>
      <c r="R240" s="1"/>
      <c r="S240" s="1"/>
      <c r="T240" s="1"/>
      <c r="U240" s="1"/>
      <c r="V240" s="1"/>
      <c r="W240" s="1"/>
      <c r="X240" s="1"/>
    </row>
    <row r="241" spans="1:24" s="13" customFormat="1">
      <c r="A241" s="1"/>
      <c r="B241" s="1"/>
      <c r="C241" s="1"/>
      <c r="D241" s="1"/>
      <c r="E241" s="1"/>
      <c r="F241" s="1"/>
      <c r="G241" s="1"/>
      <c r="H241" s="1"/>
      <c r="I241" s="1"/>
      <c r="J241" s="1"/>
      <c r="K241" s="1"/>
      <c r="L241" s="1"/>
      <c r="M241" s="1"/>
      <c r="N241" s="2"/>
      <c r="O241" s="2"/>
      <c r="P241" s="2"/>
      <c r="R241" s="1"/>
      <c r="S241" s="1"/>
      <c r="T241" s="1"/>
      <c r="U241" s="1"/>
      <c r="V241" s="1"/>
      <c r="W241" s="1"/>
      <c r="X241" s="1"/>
    </row>
    <row r="242" spans="1:24" s="13" customFormat="1">
      <c r="A242" s="1"/>
      <c r="B242" s="1"/>
      <c r="C242" s="1"/>
      <c r="D242" s="1"/>
      <c r="E242" s="1"/>
      <c r="F242" s="1"/>
      <c r="G242" s="1"/>
      <c r="H242" s="1"/>
      <c r="I242" s="1"/>
      <c r="J242" s="1"/>
      <c r="K242" s="1"/>
      <c r="L242" s="1"/>
      <c r="M242" s="1"/>
      <c r="N242" s="2"/>
      <c r="O242" s="2"/>
      <c r="P242" s="2"/>
      <c r="R242" s="1"/>
      <c r="S242" s="1"/>
      <c r="T242" s="1"/>
      <c r="U242" s="1"/>
      <c r="V242" s="1"/>
      <c r="W242" s="1"/>
      <c r="X242" s="1"/>
    </row>
    <row r="243" spans="1:24" s="13" customFormat="1">
      <c r="A243" s="1"/>
      <c r="B243" s="1"/>
      <c r="C243" s="1"/>
      <c r="D243" s="1"/>
      <c r="E243" s="1"/>
      <c r="F243" s="1"/>
      <c r="G243" s="1"/>
      <c r="H243" s="1"/>
      <c r="I243" s="1"/>
      <c r="J243" s="1"/>
      <c r="K243" s="1"/>
      <c r="L243" s="1"/>
      <c r="M243" s="1"/>
      <c r="N243" s="2"/>
      <c r="O243" s="2"/>
      <c r="P243" s="2"/>
      <c r="R243" s="1"/>
      <c r="S243" s="1"/>
      <c r="T243" s="1"/>
      <c r="U243" s="1"/>
      <c r="V243" s="1"/>
      <c r="W243" s="1"/>
      <c r="X243" s="1"/>
    </row>
    <row r="244" spans="1:24" s="13" customFormat="1">
      <c r="A244" s="1"/>
      <c r="B244" s="1"/>
      <c r="C244" s="1"/>
      <c r="D244" s="1"/>
      <c r="E244" s="1"/>
      <c r="F244" s="1"/>
      <c r="G244" s="1"/>
      <c r="H244" s="1"/>
      <c r="I244" s="1"/>
      <c r="J244" s="1"/>
      <c r="K244" s="1"/>
      <c r="L244" s="1"/>
      <c r="M244" s="1"/>
      <c r="N244" s="2"/>
      <c r="O244" s="2"/>
      <c r="P244" s="2"/>
      <c r="R244" s="1"/>
      <c r="S244" s="1"/>
      <c r="T244" s="1"/>
      <c r="U244" s="1"/>
      <c r="V244" s="1"/>
      <c r="W244" s="1"/>
      <c r="X244" s="1"/>
    </row>
    <row r="245" spans="1:24" s="13" customFormat="1">
      <c r="A245" s="1"/>
      <c r="B245" s="1"/>
      <c r="C245" s="1"/>
      <c r="D245" s="1"/>
      <c r="E245" s="1"/>
      <c r="F245" s="1"/>
      <c r="G245" s="1"/>
      <c r="H245" s="1"/>
      <c r="I245" s="1"/>
      <c r="J245" s="1"/>
      <c r="K245" s="1"/>
      <c r="L245" s="1"/>
      <c r="M245" s="1"/>
      <c r="N245" s="2"/>
      <c r="O245" s="2"/>
      <c r="P245" s="2"/>
      <c r="R245" s="1"/>
      <c r="S245" s="1"/>
      <c r="T245" s="1"/>
      <c r="U245" s="1"/>
      <c r="V245" s="1"/>
      <c r="W245" s="1"/>
      <c r="X245" s="1"/>
    </row>
    <row r="246" spans="1:24" s="13" customFormat="1">
      <c r="A246" s="1"/>
      <c r="B246" s="1"/>
      <c r="C246" s="1"/>
      <c r="D246" s="1"/>
      <c r="E246" s="1"/>
      <c r="F246" s="1"/>
      <c r="G246" s="1"/>
      <c r="H246" s="1"/>
      <c r="I246" s="1"/>
      <c r="J246" s="1"/>
      <c r="K246" s="1"/>
      <c r="L246" s="1"/>
      <c r="M246" s="1"/>
      <c r="N246" s="1"/>
      <c r="O246" s="1"/>
      <c r="P246" s="1"/>
      <c r="R246" s="1"/>
      <c r="S246" s="1"/>
      <c r="T246" s="1"/>
      <c r="U246" s="1"/>
      <c r="V246" s="1"/>
      <c r="W246" s="1"/>
      <c r="X246" s="1"/>
    </row>
    <row r="247" spans="1:24" s="13" customFormat="1">
      <c r="A247" s="1"/>
      <c r="B247" s="1"/>
      <c r="C247" s="1"/>
      <c r="D247" s="1"/>
      <c r="E247" s="1"/>
      <c r="F247" s="1"/>
      <c r="G247" s="1"/>
      <c r="H247" s="1"/>
      <c r="I247" s="1"/>
      <c r="J247" s="1"/>
      <c r="K247" s="1"/>
      <c r="L247" s="1"/>
      <c r="M247" s="1"/>
      <c r="N247" s="2"/>
      <c r="O247" s="2"/>
      <c r="P247" s="2"/>
      <c r="R247" s="1"/>
      <c r="S247" s="1"/>
      <c r="T247" s="1"/>
      <c r="U247" s="1"/>
      <c r="V247" s="1"/>
      <c r="W247" s="1"/>
      <c r="X247" s="1"/>
    </row>
    <row r="248" spans="1:24" s="13" customFormat="1">
      <c r="A248" s="1"/>
      <c r="B248" s="1"/>
      <c r="C248" s="1"/>
      <c r="D248" s="1"/>
      <c r="E248" s="1"/>
      <c r="F248" s="1"/>
      <c r="G248" s="1"/>
      <c r="H248" s="1"/>
      <c r="I248" s="1"/>
      <c r="J248" s="1"/>
      <c r="K248" s="1"/>
      <c r="L248" s="1"/>
      <c r="M248" s="1"/>
      <c r="N248" s="1"/>
      <c r="O248" s="1"/>
      <c r="P248" s="1"/>
      <c r="R248" s="1"/>
      <c r="S248" s="1"/>
      <c r="T248" s="1"/>
      <c r="U248" s="1"/>
      <c r="V248" s="1"/>
      <c r="W248" s="1"/>
      <c r="X248" s="1"/>
    </row>
    <row r="249" spans="1:24" s="13" customFormat="1">
      <c r="A249" s="1"/>
      <c r="B249" s="1"/>
      <c r="C249" s="1"/>
      <c r="D249" s="1"/>
      <c r="E249" s="1"/>
      <c r="F249" s="1"/>
      <c r="G249" s="1"/>
      <c r="H249" s="1"/>
      <c r="I249" s="1"/>
      <c r="J249" s="1"/>
      <c r="K249" s="1"/>
      <c r="L249" s="1"/>
      <c r="M249" s="1"/>
      <c r="N249" s="1"/>
      <c r="O249" s="1"/>
      <c r="P249" s="1"/>
      <c r="R249" s="1"/>
      <c r="S249" s="1"/>
      <c r="T249" s="1"/>
      <c r="U249" s="1"/>
      <c r="V249" s="1"/>
      <c r="W249" s="1"/>
      <c r="X249" s="1"/>
    </row>
    <row r="250" spans="1:24" s="13" customFormat="1">
      <c r="A250" s="1"/>
      <c r="B250" s="1"/>
      <c r="C250" s="1"/>
      <c r="D250" s="1"/>
      <c r="E250" s="1"/>
      <c r="F250" s="1"/>
      <c r="G250" s="1"/>
      <c r="H250" s="1"/>
      <c r="I250" s="1"/>
      <c r="J250" s="1"/>
      <c r="K250" s="1"/>
      <c r="L250" s="1"/>
      <c r="M250" s="1"/>
      <c r="N250" s="1"/>
      <c r="O250" s="1"/>
      <c r="P250" s="1"/>
      <c r="R250" s="1"/>
      <c r="S250" s="1"/>
      <c r="T250" s="1"/>
      <c r="U250" s="1"/>
      <c r="V250" s="1"/>
      <c r="W250" s="1"/>
      <c r="X250" s="1"/>
    </row>
    <row r="251" spans="1:24" s="13" customFormat="1">
      <c r="A251" s="1"/>
      <c r="B251" s="1"/>
      <c r="C251" s="1"/>
      <c r="D251" s="1"/>
      <c r="E251" s="1"/>
      <c r="F251" s="1"/>
      <c r="G251" s="1"/>
      <c r="H251" s="1"/>
      <c r="I251" s="1"/>
      <c r="J251" s="1"/>
      <c r="K251" s="1"/>
      <c r="L251" s="1"/>
      <c r="M251" s="1"/>
      <c r="N251" s="1"/>
      <c r="O251" s="1"/>
      <c r="P251" s="1"/>
      <c r="R251" s="1"/>
      <c r="S251" s="1"/>
      <c r="T251" s="1"/>
      <c r="U251" s="1"/>
      <c r="V251" s="1"/>
      <c r="W251" s="1"/>
      <c r="X251" s="1"/>
    </row>
    <row r="252" spans="1:24" s="13" customFormat="1">
      <c r="A252" s="1"/>
      <c r="B252" s="1"/>
      <c r="C252" s="1"/>
      <c r="D252" s="1"/>
      <c r="E252" s="1"/>
      <c r="F252" s="1"/>
      <c r="G252" s="1"/>
      <c r="H252" s="1"/>
      <c r="I252" s="1"/>
      <c r="J252" s="1"/>
      <c r="K252" s="1"/>
      <c r="L252" s="1"/>
      <c r="M252" s="1"/>
      <c r="N252" s="2"/>
      <c r="O252" s="2"/>
      <c r="P252" s="2"/>
      <c r="R252" s="1"/>
      <c r="S252" s="1"/>
      <c r="T252" s="1"/>
      <c r="U252" s="1"/>
      <c r="V252" s="1"/>
      <c r="W252" s="1"/>
      <c r="X252" s="1"/>
    </row>
    <row r="253" spans="1:24" s="13" customFormat="1">
      <c r="A253" s="1"/>
      <c r="B253" s="1"/>
      <c r="C253" s="1"/>
      <c r="D253" s="1"/>
      <c r="E253" s="1"/>
      <c r="F253" s="1"/>
      <c r="G253" s="1"/>
      <c r="H253" s="1"/>
      <c r="I253" s="1"/>
      <c r="J253" s="1"/>
      <c r="K253" s="1"/>
      <c r="L253" s="1"/>
      <c r="M253" s="1"/>
      <c r="N253" s="2"/>
      <c r="O253" s="2"/>
      <c r="P253" s="2"/>
      <c r="R253" s="1"/>
      <c r="S253" s="1"/>
      <c r="T253" s="1"/>
      <c r="U253" s="1"/>
      <c r="V253" s="1"/>
      <c r="W253" s="1"/>
      <c r="X253" s="1"/>
    </row>
    <row r="254" spans="1:24" s="13" customFormat="1">
      <c r="A254" s="1"/>
      <c r="B254" s="1"/>
      <c r="C254" s="1"/>
      <c r="D254" s="1"/>
      <c r="E254" s="1"/>
      <c r="F254" s="1"/>
      <c r="G254" s="1"/>
      <c r="H254" s="1"/>
      <c r="I254" s="1"/>
      <c r="J254" s="1"/>
      <c r="K254" s="1"/>
      <c r="L254" s="1"/>
      <c r="M254" s="1"/>
      <c r="N254" s="2"/>
      <c r="O254" s="2"/>
      <c r="P254" s="2"/>
      <c r="R254" s="1"/>
      <c r="S254" s="1"/>
      <c r="T254" s="1"/>
      <c r="U254" s="1"/>
      <c r="V254" s="1"/>
      <c r="W254" s="1"/>
      <c r="X254" s="1"/>
    </row>
    <row r="255" spans="1:24" s="13" customFormat="1">
      <c r="A255" s="1"/>
      <c r="B255" s="1"/>
      <c r="C255" s="1"/>
      <c r="D255" s="1"/>
      <c r="E255" s="1"/>
      <c r="F255" s="1"/>
      <c r="G255" s="1"/>
      <c r="H255" s="1"/>
      <c r="I255" s="1"/>
      <c r="J255" s="1"/>
      <c r="K255" s="1"/>
      <c r="L255" s="1"/>
      <c r="M255" s="1"/>
      <c r="N255" s="2"/>
      <c r="O255" s="2"/>
      <c r="P255" s="2"/>
      <c r="R255" s="1"/>
      <c r="S255" s="1"/>
      <c r="T255" s="1"/>
      <c r="U255" s="1"/>
      <c r="V255" s="1"/>
      <c r="W255" s="1"/>
      <c r="X255" s="1"/>
    </row>
    <row r="256" spans="1:24" s="13" customFormat="1">
      <c r="A256" s="1"/>
      <c r="B256" s="1"/>
      <c r="C256" s="1"/>
      <c r="D256" s="1"/>
      <c r="E256" s="1"/>
      <c r="F256" s="1"/>
      <c r="G256" s="1"/>
      <c r="H256" s="1"/>
      <c r="I256" s="1"/>
      <c r="J256" s="1"/>
      <c r="K256" s="1"/>
      <c r="L256" s="1"/>
      <c r="M256" s="1"/>
      <c r="N256" s="2"/>
      <c r="O256" s="2"/>
      <c r="P256" s="2"/>
      <c r="R256" s="1"/>
      <c r="S256" s="1"/>
      <c r="T256" s="1"/>
      <c r="U256" s="1"/>
      <c r="V256" s="1"/>
      <c r="W256" s="1"/>
      <c r="X256" s="1"/>
    </row>
    <row r="257" spans="1:24" s="13" customFormat="1">
      <c r="A257" s="1"/>
      <c r="B257" s="1"/>
      <c r="C257" s="1"/>
      <c r="D257" s="1"/>
      <c r="E257" s="1"/>
      <c r="F257" s="1"/>
      <c r="G257" s="1"/>
      <c r="H257" s="1"/>
      <c r="I257" s="1"/>
      <c r="J257" s="1"/>
      <c r="K257" s="1"/>
      <c r="L257" s="1"/>
      <c r="M257" s="1"/>
      <c r="N257" s="2"/>
      <c r="O257" s="2"/>
      <c r="P257" s="2"/>
      <c r="R257" s="1"/>
      <c r="S257" s="1"/>
      <c r="T257" s="1"/>
      <c r="U257" s="1"/>
      <c r="V257" s="1"/>
      <c r="W257" s="1"/>
      <c r="X257" s="1"/>
    </row>
    <row r="258" spans="1:24" s="13" customFormat="1">
      <c r="A258" s="1"/>
      <c r="B258" s="1"/>
      <c r="C258" s="1"/>
      <c r="D258" s="1"/>
      <c r="E258" s="1"/>
      <c r="F258" s="1"/>
      <c r="G258" s="1"/>
      <c r="H258" s="1"/>
      <c r="I258" s="1"/>
      <c r="J258" s="1"/>
      <c r="K258" s="1"/>
      <c r="L258" s="1"/>
      <c r="M258" s="1"/>
      <c r="N258" s="2"/>
      <c r="O258" s="2"/>
      <c r="P258" s="2"/>
      <c r="R258" s="1"/>
      <c r="S258" s="1"/>
      <c r="T258" s="1"/>
      <c r="U258" s="1"/>
      <c r="V258" s="1"/>
      <c r="W258" s="1"/>
      <c r="X258" s="1"/>
    </row>
    <row r="259" spans="1:24" s="13" customFormat="1">
      <c r="A259" s="1"/>
      <c r="B259" s="1"/>
      <c r="C259" s="1"/>
      <c r="D259" s="1"/>
      <c r="E259" s="1"/>
      <c r="F259" s="1"/>
      <c r="G259" s="1"/>
      <c r="H259" s="1"/>
      <c r="I259" s="1"/>
      <c r="J259" s="1"/>
      <c r="K259" s="1"/>
      <c r="L259" s="1"/>
      <c r="M259" s="1"/>
      <c r="N259" s="2"/>
      <c r="O259" s="2"/>
      <c r="P259" s="2"/>
      <c r="R259" s="1"/>
      <c r="S259" s="1"/>
      <c r="T259" s="1"/>
      <c r="U259" s="1"/>
      <c r="V259" s="1"/>
      <c r="W259" s="1"/>
      <c r="X259" s="1"/>
    </row>
    <row r="260" spans="1:24" s="13" customFormat="1">
      <c r="A260" s="1"/>
      <c r="B260" s="1"/>
      <c r="C260" s="1"/>
      <c r="D260" s="1"/>
      <c r="E260" s="1"/>
      <c r="F260" s="1"/>
      <c r="G260" s="1"/>
      <c r="H260" s="1"/>
      <c r="I260" s="1"/>
      <c r="J260" s="1"/>
      <c r="K260" s="1"/>
      <c r="L260" s="1"/>
      <c r="M260" s="1"/>
      <c r="N260" s="2"/>
      <c r="O260" s="2"/>
      <c r="P260" s="2"/>
      <c r="R260" s="1"/>
      <c r="S260" s="1"/>
      <c r="T260" s="1"/>
      <c r="U260" s="1"/>
      <c r="V260" s="1"/>
      <c r="W260" s="1"/>
      <c r="X260" s="1"/>
    </row>
    <row r="261" spans="1:24" s="13" customFormat="1">
      <c r="A261" s="1"/>
      <c r="B261" s="1"/>
      <c r="C261" s="1"/>
      <c r="D261" s="1"/>
      <c r="E261" s="1"/>
      <c r="F261" s="1"/>
      <c r="G261" s="1"/>
      <c r="H261" s="1"/>
      <c r="I261" s="1"/>
      <c r="J261" s="1"/>
      <c r="K261" s="1"/>
      <c r="L261" s="1"/>
      <c r="M261" s="1"/>
      <c r="N261" s="2"/>
      <c r="O261" s="2"/>
      <c r="P261" s="2"/>
      <c r="R261" s="1"/>
      <c r="S261" s="1"/>
      <c r="T261" s="1"/>
      <c r="U261" s="1"/>
      <c r="V261" s="1"/>
      <c r="W261" s="1"/>
      <c r="X261" s="1"/>
    </row>
    <row r="262" spans="1:24" s="13" customFormat="1">
      <c r="A262" s="1"/>
      <c r="B262" s="1"/>
      <c r="C262" s="1"/>
      <c r="D262" s="1"/>
      <c r="E262" s="1"/>
      <c r="F262" s="1"/>
      <c r="G262" s="1"/>
      <c r="H262" s="1"/>
      <c r="I262" s="1"/>
      <c r="J262" s="1"/>
      <c r="K262" s="1"/>
      <c r="L262" s="1"/>
      <c r="M262" s="1"/>
      <c r="N262" s="2"/>
      <c r="O262" s="2"/>
      <c r="P262" s="2"/>
      <c r="R262" s="1"/>
      <c r="S262" s="1"/>
      <c r="T262" s="1"/>
      <c r="U262" s="1"/>
      <c r="V262" s="1"/>
      <c r="W262" s="1"/>
      <c r="X262" s="1"/>
    </row>
    <row r="263" spans="1:24" s="13" customFormat="1">
      <c r="A263" s="1"/>
      <c r="B263" s="1"/>
      <c r="C263" s="1"/>
      <c r="D263" s="1"/>
      <c r="E263" s="1"/>
      <c r="F263" s="1"/>
      <c r="G263" s="1"/>
      <c r="H263" s="1"/>
      <c r="I263" s="1"/>
      <c r="J263" s="1"/>
      <c r="K263" s="1"/>
      <c r="L263" s="1"/>
      <c r="M263" s="1"/>
      <c r="N263" s="2"/>
      <c r="O263" s="2"/>
      <c r="P263" s="2"/>
      <c r="R263" s="1"/>
      <c r="S263" s="1"/>
      <c r="T263" s="1"/>
      <c r="U263" s="1"/>
      <c r="V263" s="1"/>
      <c r="W263" s="1"/>
      <c r="X263" s="1"/>
    </row>
    <row r="264" spans="1:24" s="13" customFormat="1">
      <c r="A264" s="1"/>
      <c r="B264" s="1"/>
      <c r="C264" s="1"/>
      <c r="D264" s="1"/>
      <c r="E264" s="1"/>
      <c r="F264" s="1"/>
      <c r="G264" s="1"/>
      <c r="H264" s="1"/>
      <c r="I264" s="1"/>
      <c r="J264" s="1"/>
      <c r="K264" s="1"/>
      <c r="L264" s="1"/>
      <c r="M264" s="1"/>
      <c r="N264" s="2"/>
      <c r="O264" s="2"/>
      <c r="P264" s="2"/>
      <c r="R264" s="1"/>
      <c r="S264" s="1"/>
      <c r="T264" s="1"/>
      <c r="U264" s="1"/>
      <c r="V264" s="1"/>
      <c r="W264" s="1"/>
      <c r="X264" s="1"/>
    </row>
    <row r="265" spans="1:24" s="13" customFormat="1">
      <c r="A265" s="1"/>
      <c r="B265" s="1"/>
      <c r="C265" s="1"/>
      <c r="D265" s="1"/>
      <c r="E265" s="1"/>
      <c r="F265" s="1"/>
      <c r="G265" s="1"/>
      <c r="H265" s="1"/>
      <c r="I265" s="1"/>
      <c r="J265" s="1"/>
      <c r="K265" s="1"/>
      <c r="L265" s="1"/>
      <c r="M265" s="1"/>
      <c r="N265" s="2"/>
      <c r="O265" s="2"/>
      <c r="P265" s="2"/>
      <c r="R265" s="1"/>
      <c r="S265" s="1"/>
      <c r="T265" s="1"/>
      <c r="U265" s="1"/>
      <c r="V265" s="1"/>
      <c r="W265" s="1"/>
      <c r="X265" s="1"/>
    </row>
    <row r="266" spans="1:24" s="13" customFormat="1">
      <c r="A266" s="1"/>
      <c r="B266" s="1"/>
      <c r="C266" s="1"/>
      <c r="D266" s="1"/>
      <c r="E266" s="1"/>
      <c r="F266" s="1"/>
      <c r="G266" s="1"/>
      <c r="H266" s="1"/>
      <c r="I266" s="1"/>
      <c r="J266" s="1"/>
      <c r="K266" s="1"/>
      <c r="L266" s="1"/>
      <c r="M266" s="1"/>
      <c r="N266" s="2"/>
      <c r="O266" s="2"/>
      <c r="P266" s="2"/>
      <c r="R266" s="1"/>
      <c r="S266" s="1"/>
      <c r="T266" s="1"/>
      <c r="U266" s="1"/>
      <c r="V266" s="1"/>
      <c r="W266" s="1"/>
      <c r="X266" s="1"/>
    </row>
    <row r="267" spans="1:24" s="13" customFormat="1">
      <c r="A267" s="1"/>
      <c r="B267" s="1"/>
      <c r="C267" s="1"/>
      <c r="D267" s="1"/>
      <c r="E267" s="1"/>
      <c r="F267" s="1"/>
      <c r="G267" s="1"/>
      <c r="H267" s="1"/>
      <c r="I267" s="1"/>
      <c r="J267" s="1"/>
      <c r="K267" s="1"/>
      <c r="L267" s="1"/>
      <c r="M267" s="1"/>
      <c r="N267" s="2"/>
      <c r="O267" s="2"/>
      <c r="P267" s="2"/>
      <c r="R267" s="1"/>
      <c r="S267" s="1"/>
      <c r="T267" s="1"/>
      <c r="U267" s="1"/>
      <c r="V267" s="1"/>
      <c r="W267" s="1"/>
      <c r="X267" s="1"/>
    </row>
    <row r="268" spans="1:24" s="13" customFormat="1">
      <c r="A268" s="1"/>
      <c r="B268" s="1"/>
      <c r="C268" s="1"/>
      <c r="D268" s="1"/>
      <c r="E268" s="1"/>
      <c r="F268" s="1"/>
      <c r="G268" s="1"/>
      <c r="H268" s="1"/>
      <c r="I268" s="1"/>
      <c r="J268" s="1"/>
      <c r="K268" s="1"/>
      <c r="L268" s="1"/>
      <c r="M268" s="1"/>
      <c r="N268" s="2"/>
      <c r="O268" s="2"/>
      <c r="P268" s="2"/>
      <c r="R268" s="1"/>
      <c r="S268" s="1"/>
      <c r="T268" s="1"/>
      <c r="U268" s="1"/>
      <c r="V268" s="1"/>
      <c r="W268" s="1"/>
      <c r="X268" s="1"/>
    </row>
    <row r="269" spans="1:24" s="13" customFormat="1">
      <c r="A269" s="1"/>
      <c r="B269" s="1"/>
      <c r="C269" s="1"/>
      <c r="D269" s="1"/>
      <c r="E269" s="1"/>
      <c r="F269" s="1"/>
      <c r="G269" s="1"/>
      <c r="H269" s="1"/>
      <c r="I269" s="1"/>
      <c r="J269" s="1"/>
      <c r="K269" s="1"/>
      <c r="L269" s="1"/>
      <c r="M269" s="1"/>
      <c r="N269" s="2"/>
      <c r="O269" s="2"/>
      <c r="P269" s="2"/>
      <c r="R269" s="1"/>
      <c r="S269" s="1"/>
      <c r="T269" s="1"/>
      <c r="U269" s="1"/>
      <c r="V269" s="1"/>
      <c r="W269" s="1"/>
      <c r="X269" s="1"/>
    </row>
    <row r="270" spans="1:24" s="13" customFormat="1">
      <c r="A270" s="1"/>
      <c r="B270" s="1"/>
      <c r="C270" s="1"/>
      <c r="D270" s="1"/>
      <c r="E270" s="1"/>
      <c r="F270" s="1"/>
      <c r="G270" s="1"/>
      <c r="H270" s="1"/>
      <c r="I270" s="1"/>
      <c r="J270" s="1"/>
      <c r="K270" s="1"/>
      <c r="L270" s="1"/>
      <c r="M270" s="1"/>
      <c r="N270" s="2"/>
      <c r="O270" s="2"/>
      <c r="P270" s="2"/>
      <c r="R270" s="1"/>
      <c r="S270" s="1"/>
      <c r="T270" s="1"/>
      <c r="U270" s="1"/>
      <c r="V270" s="1"/>
      <c r="W270" s="1"/>
      <c r="X270" s="1"/>
    </row>
    <row r="271" spans="1:24" s="13" customFormat="1">
      <c r="A271" s="1"/>
      <c r="B271" s="1"/>
      <c r="C271" s="1"/>
      <c r="D271" s="1"/>
      <c r="E271" s="1"/>
      <c r="F271" s="1"/>
      <c r="G271" s="1"/>
      <c r="H271" s="1"/>
      <c r="I271" s="1"/>
      <c r="J271" s="1"/>
      <c r="K271" s="1"/>
      <c r="L271" s="1"/>
      <c r="M271" s="1"/>
      <c r="N271" s="2"/>
      <c r="O271" s="2"/>
      <c r="P271" s="2"/>
      <c r="R271" s="1"/>
      <c r="S271" s="1"/>
      <c r="T271" s="1"/>
      <c r="U271" s="1"/>
      <c r="V271" s="1"/>
      <c r="W271" s="1"/>
      <c r="X271" s="1"/>
    </row>
    <row r="272" spans="1:24" s="13" customFormat="1">
      <c r="A272" s="1"/>
      <c r="B272" s="1"/>
      <c r="C272" s="1"/>
      <c r="D272" s="1"/>
      <c r="E272" s="1"/>
      <c r="F272" s="1"/>
      <c r="G272" s="1"/>
      <c r="H272" s="1"/>
      <c r="I272" s="1"/>
      <c r="J272" s="1"/>
      <c r="K272" s="1"/>
      <c r="L272" s="1"/>
      <c r="M272" s="1"/>
      <c r="N272" s="2"/>
      <c r="O272" s="2"/>
      <c r="P272" s="2"/>
      <c r="R272" s="1"/>
      <c r="S272" s="1"/>
      <c r="T272" s="1"/>
      <c r="U272" s="1"/>
      <c r="V272" s="1"/>
      <c r="W272" s="1"/>
      <c r="X272" s="1"/>
    </row>
    <row r="273" spans="1:24" s="13" customFormat="1">
      <c r="A273" s="1"/>
      <c r="B273" s="1"/>
      <c r="C273" s="1"/>
      <c r="D273" s="1"/>
      <c r="E273" s="1"/>
      <c r="F273" s="1"/>
      <c r="G273" s="1"/>
      <c r="H273" s="1"/>
      <c r="I273" s="1"/>
      <c r="J273" s="1"/>
      <c r="K273" s="1"/>
      <c r="L273" s="1"/>
      <c r="M273" s="1"/>
      <c r="N273" s="2"/>
      <c r="O273" s="2"/>
      <c r="P273" s="2"/>
      <c r="R273" s="1"/>
      <c r="S273" s="1"/>
      <c r="T273" s="1"/>
      <c r="U273" s="1"/>
      <c r="V273" s="1"/>
      <c r="W273" s="1"/>
      <c r="X273" s="1"/>
    </row>
    <row r="274" spans="1:24" s="13" customFormat="1">
      <c r="A274" s="1"/>
      <c r="B274" s="1"/>
      <c r="C274" s="1"/>
      <c r="D274" s="1"/>
      <c r="E274" s="1"/>
      <c r="F274" s="1"/>
      <c r="G274" s="1"/>
      <c r="H274" s="1"/>
      <c r="I274" s="1"/>
      <c r="J274" s="1"/>
      <c r="K274" s="1"/>
      <c r="L274" s="1"/>
      <c r="M274" s="1"/>
      <c r="N274" s="2"/>
      <c r="O274" s="2"/>
      <c r="P274" s="2"/>
      <c r="R274" s="1"/>
      <c r="S274" s="1"/>
      <c r="T274" s="1"/>
      <c r="U274" s="1"/>
      <c r="V274" s="1"/>
      <c r="W274" s="1"/>
      <c r="X274" s="1"/>
    </row>
    <row r="275" spans="1:24" s="13" customFormat="1">
      <c r="A275" s="1"/>
      <c r="B275" s="1"/>
      <c r="C275" s="1"/>
      <c r="D275" s="1"/>
      <c r="E275" s="1"/>
      <c r="F275" s="1"/>
      <c r="G275" s="1"/>
      <c r="H275" s="1"/>
      <c r="I275" s="1"/>
      <c r="J275" s="1"/>
      <c r="K275" s="1"/>
      <c r="L275" s="1"/>
      <c r="M275" s="1"/>
      <c r="N275" s="2"/>
      <c r="O275" s="2"/>
      <c r="P275" s="2"/>
      <c r="R275" s="1"/>
      <c r="S275" s="1"/>
      <c r="T275" s="1"/>
      <c r="U275" s="1"/>
      <c r="V275" s="1"/>
      <c r="W275" s="1"/>
      <c r="X275" s="1"/>
    </row>
    <row r="276" spans="1:24" s="13" customFormat="1">
      <c r="A276" s="1"/>
      <c r="B276" s="1"/>
      <c r="C276" s="1"/>
      <c r="D276" s="1"/>
      <c r="E276" s="1"/>
      <c r="F276" s="1"/>
      <c r="G276" s="1"/>
      <c r="H276" s="1"/>
      <c r="I276" s="1"/>
      <c r="J276" s="1"/>
      <c r="K276" s="1"/>
      <c r="L276" s="1"/>
      <c r="M276" s="1"/>
      <c r="N276" s="2"/>
      <c r="O276" s="2"/>
      <c r="P276" s="2"/>
      <c r="R276" s="1"/>
      <c r="S276" s="1"/>
      <c r="T276" s="1"/>
      <c r="U276" s="1"/>
      <c r="V276" s="1"/>
      <c r="W276" s="1"/>
      <c r="X276" s="1"/>
    </row>
    <row r="277" spans="1:24" s="13" customFormat="1">
      <c r="A277" s="1"/>
      <c r="B277" s="1"/>
      <c r="C277" s="1"/>
      <c r="D277" s="1"/>
      <c r="E277" s="1"/>
      <c r="F277" s="1"/>
      <c r="G277" s="1"/>
      <c r="H277" s="1"/>
      <c r="I277" s="1"/>
      <c r="J277" s="1"/>
      <c r="K277" s="1"/>
      <c r="L277" s="1"/>
      <c r="M277" s="1"/>
      <c r="N277" s="2"/>
      <c r="O277" s="2"/>
      <c r="P277" s="2"/>
      <c r="R277" s="1"/>
      <c r="S277" s="1"/>
      <c r="T277" s="1"/>
      <c r="U277" s="1"/>
      <c r="V277" s="1"/>
      <c r="W277" s="1"/>
      <c r="X277" s="1"/>
    </row>
    <row r="278" spans="1:24" s="13" customFormat="1">
      <c r="A278" s="1"/>
      <c r="B278" s="1"/>
      <c r="C278" s="1"/>
      <c r="D278" s="1"/>
      <c r="E278" s="1"/>
      <c r="F278" s="1"/>
      <c r="G278" s="1"/>
      <c r="H278" s="1"/>
      <c r="I278" s="1"/>
      <c r="J278" s="1"/>
      <c r="K278" s="1"/>
      <c r="L278" s="1"/>
      <c r="M278" s="1"/>
      <c r="N278" s="2"/>
      <c r="O278" s="2"/>
      <c r="P278" s="2"/>
      <c r="R278" s="1"/>
      <c r="S278" s="1"/>
      <c r="T278" s="1"/>
      <c r="U278" s="1"/>
      <c r="V278" s="1"/>
      <c r="W278" s="1"/>
      <c r="X278" s="1"/>
    </row>
    <row r="279" spans="1:24" s="13" customFormat="1">
      <c r="A279" s="1"/>
      <c r="B279" s="1"/>
      <c r="C279" s="1"/>
      <c r="D279" s="1"/>
      <c r="E279" s="1"/>
      <c r="F279" s="1"/>
      <c r="G279" s="1"/>
      <c r="H279" s="1"/>
      <c r="I279" s="1"/>
      <c r="J279" s="1"/>
      <c r="K279" s="1"/>
      <c r="L279" s="1"/>
      <c r="M279" s="1"/>
      <c r="N279" s="2"/>
      <c r="O279" s="2"/>
      <c r="P279" s="2"/>
      <c r="R279" s="1"/>
      <c r="S279" s="1"/>
      <c r="T279" s="1"/>
      <c r="U279" s="1"/>
      <c r="V279" s="1"/>
      <c r="W279" s="1"/>
      <c r="X279" s="1"/>
    </row>
    <row r="280" spans="1:24" s="13" customFormat="1">
      <c r="A280" s="1"/>
      <c r="B280" s="1"/>
      <c r="C280" s="1"/>
      <c r="D280" s="1"/>
      <c r="E280" s="1"/>
      <c r="F280" s="1"/>
      <c r="G280" s="1"/>
      <c r="H280" s="1"/>
      <c r="I280" s="1"/>
      <c r="J280" s="1"/>
      <c r="K280" s="1"/>
      <c r="L280" s="1"/>
      <c r="M280" s="1"/>
      <c r="N280" s="2"/>
      <c r="O280" s="2"/>
      <c r="P280" s="2"/>
      <c r="R280" s="1"/>
      <c r="S280" s="1"/>
      <c r="T280" s="1"/>
      <c r="U280" s="1"/>
      <c r="V280" s="1"/>
      <c r="W280" s="1"/>
      <c r="X280" s="1"/>
    </row>
    <row r="281" spans="1:24" s="13" customFormat="1">
      <c r="A281" s="1"/>
      <c r="B281" s="1"/>
      <c r="C281" s="1"/>
      <c r="D281" s="1"/>
      <c r="E281" s="1"/>
      <c r="F281" s="1"/>
      <c r="G281" s="1"/>
      <c r="H281" s="1"/>
      <c r="I281" s="1"/>
      <c r="J281" s="1"/>
      <c r="K281" s="1"/>
      <c r="L281" s="1"/>
      <c r="M281" s="1"/>
      <c r="N281" s="2"/>
      <c r="O281" s="2"/>
      <c r="P281" s="2"/>
      <c r="R281" s="1"/>
      <c r="S281" s="1"/>
      <c r="T281" s="1"/>
      <c r="U281" s="1"/>
      <c r="V281" s="1"/>
      <c r="W281" s="1"/>
      <c r="X281" s="1"/>
    </row>
    <row r="282" spans="1:24" s="13" customFormat="1">
      <c r="A282" s="1"/>
      <c r="B282" s="1"/>
      <c r="C282" s="1"/>
      <c r="D282" s="1"/>
      <c r="E282" s="1"/>
      <c r="F282" s="1"/>
      <c r="G282" s="1"/>
      <c r="H282" s="1"/>
      <c r="I282" s="1"/>
      <c r="J282" s="1"/>
      <c r="K282" s="1"/>
      <c r="L282" s="1"/>
      <c r="M282" s="1"/>
      <c r="N282" s="2"/>
      <c r="O282" s="2"/>
      <c r="P282" s="2"/>
      <c r="R282" s="1"/>
      <c r="S282" s="1"/>
      <c r="T282" s="1"/>
      <c r="U282" s="1"/>
      <c r="V282" s="1"/>
      <c r="W282" s="1"/>
      <c r="X282" s="1"/>
    </row>
    <row r="283" spans="1:24" s="13" customFormat="1">
      <c r="A283" s="1"/>
      <c r="B283" s="1"/>
      <c r="C283" s="1"/>
      <c r="D283" s="1"/>
      <c r="E283" s="1"/>
      <c r="F283" s="1"/>
      <c r="G283" s="1"/>
      <c r="H283" s="1"/>
      <c r="I283" s="1"/>
      <c r="J283" s="1"/>
      <c r="K283" s="1"/>
      <c r="L283" s="1"/>
      <c r="M283" s="1"/>
      <c r="N283" s="2"/>
      <c r="O283" s="2"/>
      <c r="P283" s="2"/>
      <c r="R283" s="1"/>
      <c r="S283" s="1"/>
      <c r="T283" s="1"/>
      <c r="U283" s="1"/>
      <c r="V283" s="1"/>
      <c r="W283" s="1"/>
      <c r="X283" s="1"/>
    </row>
    <row r="284" spans="1:24" s="13" customFormat="1">
      <c r="A284" s="1"/>
      <c r="B284" s="1"/>
      <c r="C284" s="1"/>
      <c r="D284" s="1"/>
      <c r="E284" s="1"/>
      <c r="F284" s="1"/>
      <c r="G284" s="1"/>
      <c r="H284" s="1"/>
      <c r="I284" s="1"/>
      <c r="J284" s="1"/>
      <c r="K284" s="1"/>
      <c r="L284" s="1"/>
      <c r="M284" s="1"/>
      <c r="N284" s="2"/>
      <c r="O284" s="2"/>
      <c r="P284" s="2"/>
      <c r="R284" s="1"/>
      <c r="S284" s="1"/>
      <c r="T284" s="1"/>
      <c r="U284" s="1"/>
      <c r="V284" s="1"/>
      <c r="W284" s="1"/>
      <c r="X284" s="1"/>
    </row>
    <row r="285" spans="1:24" s="13" customFormat="1">
      <c r="A285" s="1"/>
      <c r="B285" s="1"/>
      <c r="C285" s="1"/>
      <c r="D285" s="1"/>
      <c r="E285" s="1"/>
      <c r="F285" s="1"/>
      <c r="G285" s="1"/>
      <c r="H285" s="1"/>
      <c r="I285" s="1"/>
      <c r="J285" s="1"/>
      <c r="K285" s="1"/>
      <c r="L285" s="1"/>
      <c r="M285" s="1"/>
      <c r="N285" s="2"/>
      <c r="O285" s="2"/>
      <c r="P285" s="2"/>
      <c r="R285" s="1"/>
      <c r="S285" s="1"/>
      <c r="T285" s="1"/>
      <c r="U285" s="1"/>
      <c r="V285" s="1"/>
      <c r="W285" s="1"/>
      <c r="X285" s="1"/>
    </row>
    <row r="286" spans="1:24" s="13" customFormat="1">
      <c r="A286" s="1"/>
      <c r="B286" s="1"/>
      <c r="C286" s="1"/>
      <c r="D286" s="1"/>
      <c r="E286" s="1"/>
      <c r="F286" s="1"/>
      <c r="G286" s="1"/>
      <c r="H286" s="1"/>
      <c r="I286" s="1"/>
      <c r="J286" s="1"/>
      <c r="K286" s="1"/>
      <c r="L286" s="1"/>
      <c r="M286" s="1"/>
      <c r="N286" s="2"/>
      <c r="O286" s="2"/>
      <c r="P286" s="2"/>
      <c r="R286" s="1"/>
      <c r="S286" s="1"/>
      <c r="T286" s="1"/>
      <c r="U286" s="1"/>
      <c r="V286" s="1"/>
      <c r="W286" s="1"/>
      <c r="X286" s="1"/>
    </row>
    <row r="287" spans="1:24" s="13" customFormat="1">
      <c r="A287" s="1"/>
      <c r="B287" s="1"/>
      <c r="C287" s="1"/>
      <c r="D287" s="1"/>
      <c r="E287" s="1"/>
      <c r="F287" s="1"/>
      <c r="G287" s="1"/>
      <c r="H287" s="1"/>
      <c r="I287" s="1"/>
      <c r="J287" s="1"/>
      <c r="K287" s="1"/>
      <c r="L287" s="1"/>
      <c r="M287" s="1"/>
      <c r="N287" s="2"/>
      <c r="O287" s="2"/>
      <c r="P287" s="2"/>
      <c r="R287" s="1"/>
      <c r="S287" s="1"/>
      <c r="T287" s="1"/>
      <c r="U287" s="1"/>
      <c r="V287" s="1"/>
      <c r="W287" s="1"/>
      <c r="X287" s="1"/>
    </row>
    <row r="288" spans="1:24" s="13" customFormat="1">
      <c r="A288" s="1"/>
      <c r="B288" s="1"/>
      <c r="C288" s="1"/>
      <c r="D288" s="1"/>
      <c r="E288" s="1"/>
      <c r="F288" s="1"/>
      <c r="G288" s="1"/>
      <c r="H288" s="1"/>
      <c r="I288" s="1"/>
      <c r="J288" s="1"/>
      <c r="K288" s="1"/>
      <c r="L288" s="1"/>
      <c r="M288" s="1"/>
      <c r="N288" s="2"/>
      <c r="O288" s="2"/>
      <c r="P288" s="2"/>
      <c r="R288" s="1"/>
      <c r="S288" s="1"/>
      <c r="T288" s="1"/>
      <c r="U288" s="1"/>
      <c r="V288" s="1"/>
      <c r="W288" s="1"/>
      <c r="X288" s="1"/>
    </row>
    <row r="289" spans="1:24" s="13" customFormat="1">
      <c r="A289" s="1"/>
      <c r="B289" s="1"/>
      <c r="C289" s="1"/>
      <c r="D289" s="1"/>
      <c r="E289" s="1"/>
      <c r="F289" s="1"/>
      <c r="G289" s="1"/>
      <c r="H289" s="1"/>
      <c r="I289" s="1"/>
      <c r="J289" s="1"/>
      <c r="K289" s="1"/>
      <c r="L289" s="1"/>
      <c r="M289" s="1"/>
      <c r="N289" s="2"/>
      <c r="O289" s="2"/>
      <c r="P289" s="2"/>
      <c r="R289" s="1"/>
      <c r="S289" s="1"/>
      <c r="T289" s="1"/>
      <c r="U289" s="1"/>
      <c r="V289" s="1"/>
      <c r="W289" s="1"/>
      <c r="X289" s="1"/>
    </row>
    <row r="290" spans="1:24" s="13" customFormat="1">
      <c r="A290" s="1"/>
      <c r="B290" s="1"/>
      <c r="C290" s="1"/>
      <c r="D290" s="1"/>
      <c r="E290" s="1"/>
      <c r="F290" s="1"/>
      <c r="G290" s="1"/>
      <c r="H290" s="1"/>
      <c r="I290" s="1"/>
      <c r="J290" s="1"/>
      <c r="K290" s="1"/>
      <c r="L290" s="1"/>
      <c r="M290" s="1"/>
      <c r="N290" s="2"/>
      <c r="O290" s="2"/>
      <c r="P290" s="2"/>
      <c r="R290" s="1"/>
      <c r="S290" s="1"/>
      <c r="T290" s="1"/>
      <c r="U290" s="1"/>
      <c r="V290" s="1"/>
      <c r="W290" s="1"/>
      <c r="X290" s="1"/>
    </row>
    <row r="291" spans="1:24" s="13" customFormat="1">
      <c r="A291" s="1"/>
      <c r="B291" s="1"/>
      <c r="C291" s="1"/>
      <c r="D291" s="1"/>
      <c r="E291" s="1"/>
      <c r="F291" s="1"/>
      <c r="G291" s="1"/>
      <c r="H291" s="1"/>
      <c r="I291" s="1"/>
      <c r="J291" s="1"/>
      <c r="K291" s="1"/>
      <c r="L291" s="1"/>
      <c r="M291" s="1"/>
      <c r="N291" s="2"/>
      <c r="O291" s="2"/>
      <c r="P291" s="2"/>
      <c r="R291" s="1"/>
      <c r="S291" s="1"/>
      <c r="T291" s="1"/>
      <c r="U291" s="1"/>
      <c r="V291" s="1"/>
      <c r="W291" s="1"/>
      <c r="X291" s="1"/>
    </row>
    <row r="292" spans="1:24" s="13" customFormat="1">
      <c r="A292" s="1"/>
      <c r="B292" s="1"/>
      <c r="C292" s="1"/>
      <c r="D292" s="1"/>
      <c r="E292" s="1"/>
      <c r="F292" s="1"/>
      <c r="G292" s="1"/>
      <c r="H292" s="1"/>
      <c r="I292" s="1"/>
      <c r="J292" s="1"/>
      <c r="K292" s="1"/>
      <c r="L292" s="1"/>
      <c r="M292" s="1"/>
      <c r="N292" s="2"/>
      <c r="O292" s="2"/>
      <c r="P292" s="2"/>
      <c r="R292" s="1"/>
      <c r="S292" s="1"/>
      <c r="T292" s="1"/>
      <c r="U292" s="1"/>
      <c r="V292" s="1"/>
      <c r="W292" s="1"/>
      <c r="X292" s="1"/>
    </row>
    <row r="293" spans="1:24" s="13" customFormat="1">
      <c r="A293" s="1"/>
      <c r="B293" s="1"/>
      <c r="C293" s="1"/>
      <c r="D293" s="1"/>
      <c r="E293" s="1"/>
      <c r="F293" s="1"/>
      <c r="G293" s="1"/>
      <c r="H293" s="1"/>
      <c r="I293" s="1"/>
      <c r="J293" s="1"/>
      <c r="K293" s="1"/>
      <c r="L293" s="1"/>
      <c r="M293" s="1"/>
      <c r="N293" s="2"/>
      <c r="O293" s="2"/>
      <c r="P293" s="2"/>
      <c r="R293" s="1"/>
      <c r="S293" s="1"/>
      <c r="T293" s="1"/>
      <c r="U293" s="1"/>
      <c r="V293" s="1"/>
      <c r="W293" s="1"/>
      <c r="X293" s="1"/>
    </row>
    <row r="294" spans="1:24" s="13" customFormat="1">
      <c r="A294" s="1"/>
      <c r="B294" s="1"/>
      <c r="C294" s="1"/>
      <c r="D294" s="1"/>
      <c r="E294" s="1"/>
      <c r="F294" s="1"/>
      <c r="G294" s="1"/>
      <c r="H294" s="1"/>
      <c r="I294" s="1"/>
      <c r="J294" s="1"/>
      <c r="K294" s="1"/>
      <c r="L294" s="1"/>
      <c r="M294" s="1"/>
      <c r="N294" s="2"/>
      <c r="O294" s="2"/>
      <c r="P294" s="2"/>
      <c r="R294" s="1"/>
      <c r="S294" s="1"/>
      <c r="T294" s="1"/>
      <c r="U294" s="1"/>
      <c r="V294" s="1"/>
      <c r="W294" s="1"/>
      <c r="X294" s="1"/>
    </row>
    <row r="295" spans="1:24" s="13" customFormat="1">
      <c r="A295" s="1"/>
      <c r="B295" s="1"/>
      <c r="C295" s="1"/>
      <c r="D295" s="1"/>
      <c r="E295" s="1"/>
      <c r="F295" s="1"/>
      <c r="G295" s="1"/>
      <c r="H295" s="1"/>
      <c r="I295" s="1"/>
      <c r="J295" s="1"/>
      <c r="K295" s="1"/>
      <c r="L295" s="1"/>
      <c r="M295" s="1"/>
      <c r="N295" s="2"/>
      <c r="O295" s="2"/>
      <c r="P295" s="2"/>
      <c r="R295" s="1"/>
      <c r="S295" s="1"/>
      <c r="T295" s="1"/>
      <c r="U295" s="1"/>
      <c r="V295" s="1"/>
      <c r="W295" s="1"/>
      <c r="X295" s="1"/>
    </row>
    <row r="296" spans="1:24" s="13" customFormat="1">
      <c r="A296" s="1"/>
      <c r="B296" s="1"/>
      <c r="C296" s="1"/>
      <c r="D296" s="1"/>
      <c r="E296" s="1"/>
      <c r="F296" s="1"/>
      <c r="G296" s="1"/>
      <c r="H296" s="1"/>
      <c r="I296" s="1"/>
      <c r="J296" s="1"/>
      <c r="K296" s="1"/>
      <c r="L296" s="1"/>
      <c r="M296" s="1"/>
      <c r="N296" s="2"/>
      <c r="O296" s="2"/>
      <c r="P296" s="2"/>
      <c r="R296" s="1"/>
      <c r="S296" s="1"/>
      <c r="T296" s="1"/>
      <c r="U296" s="1"/>
      <c r="V296" s="1"/>
      <c r="W296" s="1"/>
      <c r="X296" s="1"/>
    </row>
    <row r="297" spans="1:24" s="13" customFormat="1">
      <c r="A297" s="1"/>
      <c r="B297" s="1"/>
      <c r="C297" s="1"/>
      <c r="D297" s="1"/>
      <c r="E297" s="1"/>
      <c r="F297" s="1"/>
      <c r="G297" s="1"/>
      <c r="H297" s="1"/>
      <c r="I297" s="1"/>
      <c r="J297" s="1"/>
      <c r="K297" s="1"/>
      <c r="L297" s="1"/>
      <c r="M297" s="1"/>
      <c r="N297" s="2"/>
      <c r="O297" s="2"/>
      <c r="P297" s="2"/>
      <c r="R297" s="1"/>
      <c r="S297" s="1"/>
      <c r="T297" s="1"/>
      <c r="U297" s="1"/>
      <c r="V297" s="1"/>
      <c r="W297" s="1"/>
      <c r="X297" s="1"/>
    </row>
    <row r="298" spans="1:24" s="13" customFormat="1">
      <c r="A298" s="1"/>
      <c r="B298" s="1"/>
      <c r="C298" s="1"/>
      <c r="D298" s="1"/>
      <c r="E298" s="1"/>
      <c r="F298" s="1"/>
      <c r="G298" s="1"/>
      <c r="H298" s="1"/>
      <c r="I298" s="1"/>
      <c r="J298" s="1"/>
      <c r="K298" s="1"/>
      <c r="L298" s="1"/>
      <c r="M298" s="1"/>
      <c r="N298" s="2"/>
      <c r="O298" s="2"/>
      <c r="P298" s="2"/>
      <c r="R298" s="1"/>
      <c r="S298" s="1"/>
      <c r="T298" s="1"/>
      <c r="U298" s="1"/>
      <c r="V298" s="1"/>
      <c r="W298" s="1"/>
      <c r="X298" s="1"/>
    </row>
    <row r="299" spans="1:24" s="13" customFormat="1">
      <c r="A299" s="1"/>
      <c r="B299" s="1"/>
      <c r="C299" s="1"/>
      <c r="D299" s="1"/>
      <c r="E299" s="1"/>
      <c r="F299" s="1"/>
      <c r="G299" s="1"/>
      <c r="H299" s="1"/>
      <c r="I299" s="1"/>
      <c r="J299" s="1"/>
      <c r="K299" s="1"/>
      <c r="L299" s="1"/>
      <c r="M299" s="1"/>
      <c r="N299" s="2"/>
      <c r="O299" s="2"/>
      <c r="P299" s="2"/>
      <c r="R299" s="1"/>
      <c r="S299" s="1"/>
      <c r="T299" s="1"/>
      <c r="U299" s="1"/>
      <c r="V299" s="1"/>
      <c r="W299" s="1"/>
      <c r="X299" s="1"/>
    </row>
    <row r="300" spans="1:24" s="13" customFormat="1">
      <c r="A300" s="1"/>
      <c r="B300" s="1"/>
      <c r="C300" s="1"/>
      <c r="D300" s="1"/>
      <c r="E300" s="1"/>
      <c r="F300" s="1"/>
      <c r="G300" s="1"/>
      <c r="H300" s="1"/>
      <c r="I300" s="1"/>
      <c r="J300" s="1"/>
      <c r="K300" s="1"/>
      <c r="L300" s="1"/>
      <c r="M300" s="1"/>
      <c r="N300" s="2"/>
      <c r="O300" s="2"/>
      <c r="P300" s="2"/>
      <c r="R300" s="1"/>
      <c r="S300" s="1"/>
      <c r="T300" s="1"/>
      <c r="U300" s="1"/>
      <c r="V300" s="1"/>
      <c r="W300" s="1"/>
      <c r="X300" s="1"/>
    </row>
    <row r="301" spans="1:24" s="13" customFormat="1">
      <c r="A301" s="1"/>
      <c r="B301" s="1"/>
      <c r="C301" s="1"/>
      <c r="D301" s="1"/>
      <c r="E301" s="1"/>
      <c r="F301" s="1"/>
      <c r="G301" s="1"/>
      <c r="H301" s="1"/>
      <c r="I301" s="1"/>
      <c r="J301" s="1"/>
      <c r="K301" s="1"/>
      <c r="L301" s="1"/>
      <c r="M301" s="1"/>
      <c r="N301" s="2"/>
      <c r="O301" s="2"/>
      <c r="P301" s="2"/>
      <c r="R301" s="1"/>
      <c r="S301" s="1"/>
      <c r="T301" s="1"/>
      <c r="U301" s="1"/>
      <c r="V301" s="1"/>
      <c r="W301" s="1"/>
      <c r="X301" s="1"/>
    </row>
    <row r="302" spans="1:24" s="13" customFormat="1">
      <c r="A302" s="1"/>
      <c r="B302" s="1"/>
      <c r="C302" s="1"/>
      <c r="D302" s="1"/>
      <c r="E302" s="1"/>
      <c r="F302" s="1"/>
      <c r="G302" s="1"/>
      <c r="H302" s="1"/>
      <c r="I302" s="1"/>
      <c r="J302" s="1"/>
      <c r="K302" s="1"/>
      <c r="L302" s="1"/>
      <c r="M302" s="1"/>
      <c r="N302" s="2"/>
      <c r="O302" s="2"/>
      <c r="P302" s="2"/>
      <c r="R302" s="1"/>
      <c r="S302" s="1"/>
      <c r="T302" s="1"/>
      <c r="U302" s="1"/>
      <c r="V302" s="1"/>
      <c r="W302" s="1"/>
      <c r="X302" s="1"/>
    </row>
    <row r="303" spans="1:24" s="13" customFormat="1">
      <c r="A303" s="1"/>
      <c r="B303" s="1"/>
      <c r="C303" s="1"/>
      <c r="D303" s="1"/>
      <c r="E303" s="1"/>
      <c r="F303" s="1"/>
      <c r="G303" s="1"/>
      <c r="H303" s="1"/>
      <c r="I303" s="1"/>
      <c r="J303" s="1"/>
      <c r="K303" s="1"/>
      <c r="L303" s="1"/>
      <c r="M303" s="1"/>
      <c r="N303" s="2"/>
      <c r="O303" s="2"/>
      <c r="P303" s="2"/>
      <c r="R303" s="1"/>
      <c r="S303" s="1"/>
      <c r="T303" s="1"/>
      <c r="U303" s="1"/>
      <c r="V303" s="1"/>
      <c r="W303" s="1"/>
      <c r="X303" s="1"/>
    </row>
    <row r="304" spans="1:24" s="13" customFormat="1">
      <c r="A304" s="1"/>
      <c r="B304" s="1"/>
      <c r="C304" s="1"/>
      <c r="D304" s="1"/>
      <c r="E304" s="1"/>
      <c r="F304" s="1"/>
      <c r="G304" s="1"/>
      <c r="H304" s="1"/>
      <c r="I304" s="1"/>
      <c r="J304" s="1"/>
      <c r="K304" s="1"/>
      <c r="L304" s="1"/>
      <c r="M304" s="1"/>
      <c r="N304" s="2"/>
      <c r="O304" s="2"/>
      <c r="P304" s="2"/>
      <c r="R304" s="1"/>
      <c r="S304" s="1"/>
      <c r="T304" s="1"/>
      <c r="U304" s="1"/>
      <c r="V304" s="1"/>
      <c r="W304" s="1"/>
      <c r="X304" s="1"/>
    </row>
    <row r="305" spans="1:24" s="13" customFormat="1">
      <c r="A305" s="1"/>
      <c r="B305" s="1"/>
      <c r="C305" s="1"/>
      <c r="D305" s="1"/>
      <c r="E305" s="1"/>
      <c r="F305" s="1"/>
      <c r="G305" s="1"/>
      <c r="H305" s="1"/>
      <c r="I305" s="1"/>
      <c r="J305" s="1"/>
      <c r="K305" s="1"/>
      <c r="L305" s="1"/>
      <c r="M305" s="1"/>
      <c r="N305" s="2"/>
      <c r="O305" s="2"/>
      <c r="P305" s="2"/>
      <c r="R305" s="1"/>
      <c r="S305" s="1"/>
      <c r="T305" s="1"/>
      <c r="U305" s="1"/>
      <c r="V305" s="1"/>
      <c r="W305" s="1"/>
      <c r="X305" s="1"/>
    </row>
    <row r="306" spans="1:24" s="13" customFormat="1">
      <c r="A306" s="1"/>
      <c r="B306" s="1"/>
      <c r="C306" s="1"/>
      <c r="D306" s="1"/>
      <c r="E306" s="1"/>
      <c r="F306" s="1"/>
      <c r="G306" s="1"/>
      <c r="H306" s="1"/>
      <c r="I306" s="1"/>
      <c r="J306" s="1"/>
      <c r="K306" s="1"/>
      <c r="L306" s="1"/>
      <c r="M306" s="1"/>
      <c r="N306" s="2"/>
      <c r="O306" s="2"/>
      <c r="P306" s="2"/>
      <c r="R306" s="1"/>
      <c r="S306" s="1"/>
      <c r="T306" s="1"/>
      <c r="U306" s="1"/>
      <c r="V306" s="1"/>
      <c r="W306" s="1"/>
      <c r="X306" s="1"/>
    </row>
    <row r="307" spans="1:24" s="13" customFormat="1">
      <c r="A307" s="1"/>
      <c r="B307" s="1"/>
      <c r="C307" s="1"/>
      <c r="D307" s="1"/>
      <c r="E307" s="1"/>
      <c r="F307" s="1"/>
      <c r="G307" s="1"/>
      <c r="H307" s="1"/>
      <c r="I307" s="1"/>
      <c r="J307" s="1"/>
      <c r="K307" s="1"/>
      <c r="L307" s="1"/>
      <c r="M307" s="1"/>
      <c r="N307" s="2"/>
      <c r="O307" s="2"/>
      <c r="P307" s="2"/>
      <c r="R307" s="1"/>
      <c r="S307" s="1"/>
      <c r="T307" s="1"/>
      <c r="U307" s="1"/>
      <c r="V307" s="1"/>
      <c r="W307" s="1"/>
      <c r="X307" s="1"/>
    </row>
    <row r="308" spans="1:24" s="13" customFormat="1">
      <c r="A308" s="1"/>
      <c r="B308" s="1"/>
      <c r="C308" s="1"/>
      <c r="D308" s="1"/>
      <c r="E308" s="1"/>
      <c r="F308" s="1"/>
      <c r="G308" s="1"/>
      <c r="H308" s="1"/>
      <c r="I308" s="1"/>
      <c r="J308" s="1"/>
      <c r="K308" s="1"/>
      <c r="L308" s="1"/>
      <c r="M308" s="1"/>
      <c r="N308" s="2"/>
      <c r="O308" s="2"/>
      <c r="P308" s="2"/>
      <c r="R308" s="1"/>
      <c r="S308" s="1"/>
      <c r="T308" s="1"/>
      <c r="U308" s="1"/>
      <c r="V308" s="1"/>
      <c r="W308" s="1"/>
      <c r="X308" s="1"/>
    </row>
    <row r="309" spans="1:24" s="13" customFormat="1">
      <c r="A309" s="1"/>
      <c r="B309" s="1"/>
      <c r="C309" s="1"/>
      <c r="D309" s="1"/>
      <c r="E309" s="1"/>
      <c r="F309" s="1"/>
      <c r="G309" s="1"/>
      <c r="H309" s="1"/>
      <c r="I309" s="1"/>
      <c r="J309" s="1"/>
      <c r="K309" s="1"/>
      <c r="L309" s="1"/>
      <c r="M309" s="1"/>
      <c r="N309" s="2"/>
      <c r="O309" s="2"/>
      <c r="P309" s="2"/>
      <c r="R309" s="1"/>
      <c r="S309" s="1"/>
      <c r="T309" s="1"/>
      <c r="U309" s="1"/>
      <c r="V309" s="1"/>
      <c r="W309" s="1"/>
      <c r="X309" s="1"/>
    </row>
    <row r="310" spans="1:24" s="13" customFormat="1">
      <c r="A310" s="1"/>
      <c r="B310" s="1"/>
      <c r="C310" s="1"/>
      <c r="D310" s="1"/>
      <c r="E310" s="1"/>
      <c r="F310" s="1"/>
      <c r="G310" s="1"/>
      <c r="H310" s="1"/>
      <c r="I310" s="1"/>
      <c r="J310" s="1"/>
      <c r="K310" s="1"/>
      <c r="L310" s="1"/>
      <c r="M310" s="1"/>
      <c r="N310" s="2"/>
      <c r="O310" s="2"/>
      <c r="P310" s="2"/>
      <c r="R310" s="1"/>
      <c r="S310" s="1"/>
      <c r="T310" s="1"/>
      <c r="U310" s="1"/>
      <c r="V310" s="1"/>
      <c r="W310" s="1"/>
      <c r="X310" s="1"/>
    </row>
    <row r="311" spans="1:24" s="13" customFormat="1">
      <c r="A311" s="1"/>
      <c r="B311" s="1"/>
      <c r="C311" s="1"/>
      <c r="D311" s="1"/>
      <c r="E311" s="1"/>
      <c r="F311" s="1"/>
      <c r="G311" s="1"/>
      <c r="H311" s="1"/>
      <c r="I311" s="1"/>
      <c r="J311" s="1"/>
      <c r="K311" s="1"/>
      <c r="L311" s="1"/>
      <c r="M311" s="1"/>
      <c r="N311" s="2"/>
      <c r="O311" s="2"/>
      <c r="P311" s="2"/>
      <c r="R311" s="1"/>
      <c r="S311" s="1"/>
      <c r="T311" s="1"/>
      <c r="U311" s="1"/>
      <c r="V311" s="1"/>
      <c r="W311" s="1"/>
      <c r="X311" s="1"/>
    </row>
    <row r="312" spans="1:24" s="13" customFormat="1">
      <c r="A312" s="1"/>
      <c r="B312" s="1"/>
      <c r="C312" s="1"/>
      <c r="D312" s="1"/>
      <c r="E312" s="1"/>
      <c r="F312" s="1"/>
      <c r="G312" s="1"/>
      <c r="H312" s="1"/>
      <c r="I312" s="1"/>
      <c r="J312" s="1"/>
      <c r="K312" s="1"/>
      <c r="L312" s="1"/>
      <c r="M312" s="1"/>
      <c r="N312" s="2"/>
      <c r="O312" s="2"/>
      <c r="P312" s="2"/>
      <c r="R312" s="1"/>
      <c r="S312" s="1"/>
      <c r="T312" s="1"/>
      <c r="U312" s="1"/>
      <c r="V312" s="1"/>
      <c r="W312" s="1"/>
      <c r="X312" s="1"/>
    </row>
    <row r="313" spans="1:24" s="13" customFormat="1">
      <c r="A313" s="1"/>
      <c r="B313" s="1"/>
      <c r="C313" s="1"/>
      <c r="D313" s="1"/>
      <c r="E313" s="1"/>
      <c r="F313" s="1"/>
      <c r="G313" s="1"/>
      <c r="H313" s="1"/>
      <c r="I313" s="1"/>
      <c r="J313" s="1"/>
      <c r="K313" s="1"/>
      <c r="L313" s="1"/>
      <c r="M313" s="1"/>
      <c r="N313" s="2"/>
      <c r="O313" s="2"/>
      <c r="P313" s="2"/>
      <c r="R313" s="1"/>
      <c r="S313" s="1"/>
      <c r="T313" s="1"/>
      <c r="U313" s="1"/>
      <c r="V313" s="1"/>
      <c r="W313" s="1"/>
      <c r="X313" s="1"/>
    </row>
    <row r="314" spans="1:24" s="13" customFormat="1">
      <c r="A314" s="1"/>
      <c r="B314" s="1"/>
      <c r="C314" s="1"/>
      <c r="D314" s="1"/>
      <c r="E314" s="1"/>
      <c r="F314" s="1"/>
      <c r="G314" s="1"/>
      <c r="H314" s="1"/>
      <c r="I314" s="1"/>
      <c r="J314" s="1"/>
      <c r="K314" s="1"/>
      <c r="L314" s="1"/>
      <c r="M314" s="1"/>
      <c r="N314" s="2"/>
      <c r="O314" s="2"/>
      <c r="P314" s="2"/>
      <c r="R314" s="1"/>
      <c r="S314" s="1"/>
      <c r="T314" s="1"/>
      <c r="U314" s="1"/>
      <c r="V314" s="1"/>
      <c r="W314" s="1"/>
      <c r="X314" s="1"/>
    </row>
    <row r="315" spans="1:24" s="13" customFormat="1">
      <c r="A315" s="1"/>
      <c r="B315" s="1"/>
      <c r="C315" s="1"/>
      <c r="D315" s="1"/>
      <c r="E315" s="1"/>
      <c r="F315" s="1"/>
      <c r="G315" s="1"/>
      <c r="H315" s="1"/>
      <c r="I315" s="1"/>
      <c r="J315" s="1"/>
      <c r="K315" s="1"/>
      <c r="L315" s="1"/>
      <c r="M315" s="1"/>
      <c r="N315" s="1"/>
      <c r="O315" s="1"/>
      <c r="P315" s="1"/>
      <c r="R315" s="1"/>
      <c r="S315" s="1"/>
      <c r="T315" s="1"/>
      <c r="U315" s="1"/>
      <c r="V315" s="1"/>
      <c r="W315" s="1"/>
      <c r="X315" s="1"/>
    </row>
    <row r="316" spans="1:24" s="13" customFormat="1">
      <c r="A316" s="1"/>
      <c r="B316" s="1"/>
      <c r="C316" s="1"/>
      <c r="D316" s="1"/>
      <c r="E316" s="1"/>
      <c r="F316" s="1"/>
      <c r="G316" s="1"/>
      <c r="H316" s="1"/>
      <c r="I316" s="1"/>
      <c r="J316" s="1"/>
      <c r="K316" s="1"/>
      <c r="L316" s="1"/>
      <c r="M316" s="1"/>
      <c r="N316" s="1"/>
      <c r="O316" s="1"/>
      <c r="P316" s="1"/>
      <c r="R316" s="1"/>
      <c r="S316" s="1"/>
      <c r="T316" s="1"/>
      <c r="U316" s="1"/>
      <c r="V316" s="1"/>
      <c r="W316" s="1"/>
      <c r="X316" s="1"/>
    </row>
    <row r="317" spans="1:24" s="13" customFormat="1">
      <c r="A317" s="1"/>
      <c r="B317" s="1"/>
      <c r="C317" s="1"/>
      <c r="D317" s="1"/>
      <c r="E317" s="1"/>
      <c r="F317" s="1"/>
      <c r="G317" s="1"/>
      <c r="H317" s="1"/>
      <c r="I317" s="1"/>
      <c r="J317" s="1"/>
      <c r="K317" s="1"/>
      <c r="L317" s="1"/>
      <c r="M317" s="1"/>
      <c r="N317" s="1"/>
      <c r="O317" s="1"/>
      <c r="P317" s="1"/>
      <c r="R317" s="1"/>
      <c r="S317" s="1"/>
      <c r="T317" s="1"/>
      <c r="U317" s="1"/>
      <c r="V317" s="1"/>
      <c r="W317" s="1"/>
      <c r="X317" s="1"/>
    </row>
  </sheetData>
  <mergeCells count="2">
    <mergeCell ref="AB8:AD13"/>
    <mergeCell ref="X2:AA5"/>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212"/>
  <sheetViews>
    <sheetView zoomScale="70" zoomScaleNormal="70" workbookViewId="0">
      <selection activeCell="C41" sqref="C41"/>
    </sheetView>
  </sheetViews>
  <sheetFormatPr baseColWidth="10" defaultColWidth="8.83203125" defaultRowHeight="15"/>
  <cols>
    <col min="1" max="1" width="35.6640625" style="1" bestFit="1" customWidth="1"/>
    <col min="2" max="2" width="9.1640625" style="1"/>
    <col min="3" max="3" width="27.83203125" style="1" bestFit="1" customWidth="1"/>
    <col min="4" max="8" width="9.1640625" style="1"/>
    <col min="9" max="9" width="7.6640625" style="1" bestFit="1" customWidth="1"/>
    <col min="10" max="10" width="12.1640625" style="1" bestFit="1" customWidth="1"/>
    <col min="11" max="11" width="8.5" style="1" bestFit="1" customWidth="1"/>
    <col min="12" max="12" width="8.83203125" style="1" bestFit="1" customWidth="1"/>
    <col min="13" max="13" width="9.1640625" style="1"/>
    <col min="14" max="14" width="12.1640625" style="1" bestFit="1" customWidth="1"/>
    <col min="15" max="15" width="13.33203125" style="1" bestFit="1" customWidth="1"/>
    <col min="16" max="16" width="9.5" style="1" bestFit="1" customWidth="1"/>
    <col min="17" max="17" width="12.83203125" style="13" bestFit="1" customWidth="1"/>
    <col min="18" max="18" width="6.5" style="1" bestFit="1" customWidth="1"/>
    <col min="19" max="19" width="7.6640625" bestFit="1" customWidth="1"/>
    <col min="20" max="20" width="10.83203125" bestFit="1" customWidth="1"/>
    <col min="21" max="21" width="9.1640625"/>
    <col min="22" max="22" width="15" bestFit="1" customWidth="1"/>
    <col min="23" max="23" width="13" bestFit="1" customWidth="1"/>
  </cols>
  <sheetData>
    <row r="1" spans="1:27" s="9" customFormat="1">
      <c r="A1" s="27" t="s">
        <v>0</v>
      </c>
      <c r="B1" s="27" t="s">
        <v>2</v>
      </c>
      <c r="C1" s="27" t="s">
        <v>168</v>
      </c>
      <c r="D1" s="27" t="s">
        <v>3</v>
      </c>
      <c r="E1" s="27" t="s">
        <v>1</v>
      </c>
      <c r="F1" s="27" t="s">
        <v>181</v>
      </c>
      <c r="G1" s="27" t="s">
        <v>178</v>
      </c>
      <c r="H1" s="27" t="s">
        <v>179</v>
      </c>
      <c r="I1" s="27" t="s">
        <v>180</v>
      </c>
      <c r="J1" s="10" t="s">
        <v>12</v>
      </c>
      <c r="K1" s="10" t="s">
        <v>36</v>
      </c>
      <c r="L1" s="10" t="s">
        <v>37</v>
      </c>
      <c r="M1" s="10" t="s">
        <v>4</v>
      </c>
      <c r="N1" s="27" t="s">
        <v>110</v>
      </c>
      <c r="O1" s="27" t="s">
        <v>111</v>
      </c>
      <c r="P1" s="27" t="s">
        <v>109</v>
      </c>
      <c r="Q1" s="19" t="s">
        <v>38</v>
      </c>
      <c r="R1" s="10" t="s">
        <v>108</v>
      </c>
      <c r="S1" s="10" t="s">
        <v>40</v>
      </c>
      <c r="T1" s="10" t="s">
        <v>39</v>
      </c>
      <c r="U1" s="10" t="s">
        <v>107</v>
      </c>
      <c r="V1" s="10" t="s">
        <v>175</v>
      </c>
      <c r="W1" s="27" t="s">
        <v>174</v>
      </c>
      <c r="X1" s="10"/>
      <c r="Y1" s="10"/>
      <c r="Z1" s="10"/>
      <c r="AA1" s="10"/>
    </row>
    <row r="2" spans="1:27">
      <c r="A2" s="1" t="s">
        <v>112</v>
      </c>
      <c r="B2" s="1" t="s">
        <v>113</v>
      </c>
      <c r="C2" s="1" t="s">
        <v>206</v>
      </c>
      <c r="D2" s="1">
        <v>51.643611110000002</v>
      </c>
      <c r="E2" s="1">
        <v>-128.14305555999999</v>
      </c>
      <c r="F2" s="1" t="s">
        <v>182</v>
      </c>
      <c r="G2" s="1" t="s">
        <v>35</v>
      </c>
      <c r="H2" s="1" t="s">
        <v>35</v>
      </c>
      <c r="I2" s="1" t="s">
        <v>35</v>
      </c>
      <c r="J2" s="1" t="s">
        <v>114</v>
      </c>
      <c r="K2" s="1">
        <v>15</v>
      </c>
      <c r="L2" s="1">
        <v>8</v>
      </c>
      <c r="M2" s="1">
        <f>K2-L2</f>
        <v>7</v>
      </c>
      <c r="N2" s="2">
        <f>IF(ABS(MIN(L2:L8))&gt;100,100,ABS(MIN(L2:L8)))</f>
        <v>85</v>
      </c>
      <c r="O2" s="2">
        <f>K2</f>
        <v>15</v>
      </c>
      <c r="P2" s="2">
        <f>O2+N2</f>
        <v>100</v>
      </c>
      <c r="Q2" s="24">
        <v>0.12</v>
      </c>
      <c r="R2">
        <v>0</v>
      </c>
      <c r="S2" s="12">
        <v>32.687045263432204</v>
      </c>
      <c r="T2" s="2">
        <f>Q2*S2/100*M2*100*100*((100-R2)/100)</f>
        <v>2745.711802128305</v>
      </c>
      <c r="U2" s="22">
        <f>SUM(T2:T8)</f>
        <v>16350.751324071738</v>
      </c>
      <c r="V2" s="2">
        <f>Q2*S2/100*M2*100*100*((100-R2)/100)</f>
        <v>2745.711802128305</v>
      </c>
      <c r="W2" s="8">
        <f>SUM(V2:V8)/10^6*10^4</f>
        <v>163.50751324071737</v>
      </c>
    </row>
    <row r="3" spans="1:27">
      <c r="A3" s="1" t="s">
        <v>112</v>
      </c>
      <c r="B3" s="1" t="s">
        <v>113</v>
      </c>
      <c r="C3" s="1" t="s">
        <v>206</v>
      </c>
      <c r="D3" s="1">
        <v>51.643611110000002</v>
      </c>
      <c r="E3" s="1">
        <v>-128.14305555999999</v>
      </c>
      <c r="F3" s="1" t="s">
        <v>182</v>
      </c>
      <c r="G3" s="1" t="s">
        <v>35</v>
      </c>
      <c r="H3" s="1" t="s">
        <v>35</v>
      </c>
      <c r="I3" s="1" t="s">
        <v>35</v>
      </c>
      <c r="J3" s="1" t="s">
        <v>115</v>
      </c>
      <c r="K3" s="1">
        <v>8</v>
      </c>
      <c r="L3" s="1">
        <v>0</v>
      </c>
      <c r="M3" s="1">
        <f t="shared" ref="M3:M70" si="0">K3-L3</f>
        <v>8</v>
      </c>
      <c r="N3" s="2"/>
      <c r="O3" s="2"/>
      <c r="P3" s="2"/>
      <c r="Q3" s="24">
        <v>0.12</v>
      </c>
      <c r="R3">
        <v>0</v>
      </c>
      <c r="S3" s="12">
        <v>23.0241349639597</v>
      </c>
      <c r="T3" s="2">
        <f t="shared" ref="T3:T66" si="1">Q3*S3/100*M3*100*100*((100-R3)/100)</f>
        <v>2210.3169565401308</v>
      </c>
      <c r="V3" s="2">
        <f t="shared" ref="V3:V66" si="2">Q3*S3/100*M3*100*100*((100-R3)/100)</f>
        <v>2210.3169565401308</v>
      </c>
    </row>
    <row r="4" spans="1:27">
      <c r="A4" s="1" t="s">
        <v>112</v>
      </c>
      <c r="B4" s="1" t="s">
        <v>113</v>
      </c>
      <c r="C4" s="1" t="s">
        <v>206</v>
      </c>
      <c r="D4" s="1">
        <v>51.643611110000002</v>
      </c>
      <c r="E4" s="1">
        <v>-128.14305555999999</v>
      </c>
      <c r="F4" s="1" t="s">
        <v>182</v>
      </c>
      <c r="G4" s="1" t="s">
        <v>35</v>
      </c>
      <c r="H4" s="1" t="s">
        <v>35</v>
      </c>
      <c r="I4" s="1" t="s">
        <v>35</v>
      </c>
      <c r="J4" s="1" t="s">
        <v>116</v>
      </c>
      <c r="K4" s="1">
        <v>0</v>
      </c>
      <c r="L4" s="1">
        <v>-14</v>
      </c>
      <c r="M4" s="1">
        <f t="shared" si="0"/>
        <v>14</v>
      </c>
      <c r="N4" s="2"/>
      <c r="O4" s="2"/>
      <c r="P4" s="2"/>
      <c r="Q4" s="24">
        <v>0.86</v>
      </c>
      <c r="R4">
        <v>20</v>
      </c>
      <c r="S4" s="12">
        <v>3.3047013612264702</v>
      </c>
      <c r="T4" s="2">
        <f t="shared" si="1"/>
        <v>3183.0883511333359</v>
      </c>
      <c r="V4" s="2">
        <f t="shared" si="2"/>
        <v>3183.0883511333359</v>
      </c>
    </row>
    <row r="5" spans="1:27">
      <c r="A5" s="1" t="s">
        <v>112</v>
      </c>
      <c r="B5" s="1" t="s">
        <v>113</v>
      </c>
      <c r="C5" s="1" t="s">
        <v>206</v>
      </c>
      <c r="D5" s="1">
        <v>51.643611110000002</v>
      </c>
      <c r="E5" s="1">
        <v>-128.14305555999999</v>
      </c>
      <c r="F5" s="1" t="s">
        <v>182</v>
      </c>
      <c r="G5" s="1" t="s">
        <v>35</v>
      </c>
      <c r="H5" s="1" t="s">
        <v>35</v>
      </c>
      <c r="I5" s="1" t="s">
        <v>35</v>
      </c>
      <c r="J5" s="1" t="s">
        <v>117</v>
      </c>
      <c r="K5" s="1">
        <v>-14</v>
      </c>
      <c r="L5" s="1">
        <v>-36</v>
      </c>
      <c r="M5" s="1">
        <f t="shared" si="0"/>
        <v>22</v>
      </c>
      <c r="N5" s="2"/>
      <c r="O5" s="2"/>
      <c r="P5" s="2"/>
      <c r="Q5" s="24">
        <v>0.86</v>
      </c>
      <c r="R5">
        <v>20</v>
      </c>
      <c r="S5" s="12">
        <v>3.17604026232818</v>
      </c>
      <c r="T5" s="2">
        <f t="shared" si="1"/>
        <v>4807.2545410599332</v>
      </c>
      <c r="V5" s="2">
        <f t="shared" si="2"/>
        <v>4807.2545410599332</v>
      </c>
    </row>
    <row r="6" spans="1:27">
      <c r="A6" s="1" t="s">
        <v>112</v>
      </c>
      <c r="B6" s="1" t="s">
        <v>113</v>
      </c>
      <c r="C6" s="1" t="s">
        <v>206</v>
      </c>
      <c r="D6" s="1">
        <v>51.643611110000002</v>
      </c>
      <c r="E6" s="1">
        <v>-128.14305555999999</v>
      </c>
      <c r="F6" s="1" t="s">
        <v>182</v>
      </c>
      <c r="G6" s="1" t="s">
        <v>35</v>
      </c>
      <c r="H6" s="1" t="s">
        <v>35</v>
      </c>
      <c r="I6" s="1" t="s">
        <v>35</v>
      </c>
      <c r="J6" s="1" t="s">
        <v>118</v>
      </c>
      <c r="K6" s="1">
        <v>-36</v>
      </c>
      <c r="L6" s="1">
        <v>-50</v>
      </c>
      <c r="M6" s="1">
        <f t="shared" si="0"/>
        <v>14</v>
      </c>
      <c r="N6" s="2"/>
      <c r="O6" s="2"/>
      <c r="P6" s="2"/>
      <c r="Q6" s="24">
        <v>0.86</v>
      </c>
      <c r="R6">
        <v>30</v>
      </c>
      <c r="S6" s="12">
        <v>0.93278331652306601</v>
      </c>
      <c r="T6" s="2">
        <f t="shared" si="1"/>
        <v>786.14977916563987</v>
      </c>
      <c r="V6" s="2">
        <f t="shared" si="2"/>
        <v>786.14977916563987</v>
      </c>
    </row>
    <row r="7" spans="1:27">
      <c r="A7" s="1" t="s">
        <v>112</v>
      </c>
      <c r="B7" s="1" t="s">
        <v>113</v>
      </c>
      <c r="C7" s="1" t="s">
        <v>206</v>
      </c>
      <c r="D7" s="1">
        <v>51.643611110000002</v>
      </c>
      <c r="E7" s="1">
        <v>-128.14305555999999</v>
      </c>
      <c r="F7" s="1" t="s">
        <v>182</v>
      </c>
      <c r="G7" s="1" t="s">
        <v>35</v>
      </c>
      <c r="H7" s="1" t="s">
        <v>35</v>
      </c>
      <c r="I7" s="1" t="s">
        <v>35</v>
      </c>
      <c r="J7" s="1" t="s">
        <v>119</v>
      </c>
      <c r="K7" s="1">
        <v>-50</v>
      </c>
      <c r="L7" s="1">
        <v>-70</v>
      </c>
      <c r="M7" s="1">
        <f t="shared" si="0"/>
        <v>20</v>
      </c>
      <c r="N7" s="2"/>
      <c r="O7" s="2"/>
      <c r="P7" s="2"/>
      <c r="Q7" s="24">
        <v>0.86</v>
      </c>
      <c r="R7">
        <v>30</v>
      </c>
      <c r="S7" s="12">
        <v>1.10308037575401</v>
      </c>
      <c r="T7" s="2">
        <f t="shared" si="1"/>
        <v>1328.1087724078279</v>
      </c>
      <c r="V7" s="2">
        <f t="shared" si="2"/>
        <v>1328.1087724078279</v>
      </c>
    </row>
    <row r="8" spans="1:27" s="9" customFormat="1">
      <c r="A8" s="10" t="s">
        <v>112</v>
      </c>
      <c r="B8" s="10" t="s">
        <v>113</v>
      </c>
      <c r="C8" s="10" t="s">
        <v>206</v>
      </c>
      <c r="D8" s="10">
        <v>51.643611110000002</v>
      </c>
      <c r="E8" s="10">
        <v>-128.14305555999999</v>
      </c>
      <c r="F8" s="10" t="s">
        <v>182</v>
      </c>
      <c r="G8" s="10" t="s">
        <v>35</v>
      </c>
      <c r="H8" s="10" t="s">
        <v>35</v>
      </c>
      <c r="I8" s="10" t="s">
        <v>35</v>
      </c>
      <c r="J8" s="10" t="s">
        <v>19</v>
      </c>
      <c r="K8" s="10">
        <v>-70</v>
      </c>
      <c r="L8" s="10">
        <v>-85</v>
      </c>
      <c r="M8" s="10">
        <f t="shared" si="0"/>
        <v>15</v>
      </c>
      <c r="N8" s="11"/>
      <c r="O8" s="11"/>
      <c r="P8" s="11"/>
      <c r="Q8" s="31">
        <v>1.73</v>
      </c>
      <c r="R8">
        <v>30</v>
      </c>
      <c r="S8" s="16">
        <v>0.71022357370579003</v>
      </c>
      <c r="T8" s="11">
        <f t="shared" si="1"/>
        <v>1290.1211216365673</v>
      </c>
      <c r="V8" s="11">
        <f t="shared" si="2"/>
        <v>1290.1211216365673</v>
      </c>
    </row>
    <row r="9" spans="1:27">
      <c r="A9" s="1" t="s">
        <v>112</v>
      </c>
      <c r="B9" s="1" t="s">
        <v>120</v>
      </c>
      <c r="C9" s="1" t="s">
        <v>207</v>
      </c>
      <c r="D9" s="1">
        <v>51.6098</v>
      </c>
      <c r="E9" s="1">
        <v>-127.97309</v>
      </c>
      <c r="F9" s="1" t="s">
        <v>182</v>
      </c>
      <c r="G9" s="1">
        <v>413.90747099999902</v>
      </c>
      <c r="H9" s="1">
        <v>18</v>
      </c>
      <c r="I9" s="1">
        <v>84</v>
      </c>
      <c r="J9" s="1" t="s">
        <v>14</v>
      </c>
      <c r="K9" s="1">
        <v>28</v>
      </c>
      <c r="L9" s="1">
        <v>22</v>
      </c>
      <c r="M9" s="1">
        <f t="shared" si="0"/>
        <v>6</v>
      </c>
      <c r="N9" s="2">
        <f>IF(ABS(MIN(L9:L15))&gt;100,100,ABS(MIN(L9:L15)))</f>
        <v>43</v>
      </c>
      <c r="O9" s="2">
        <f>K9</f>
        <v>28</v>
      </c>
      <c r="P9" s="2">
        <f>O9+N9</f>
        <v>71</v>
      </c>
      <c r="Q9" s="24">
        <v>0.14000000000000001</v>
      </c>
      <c r="R9" s="1">
        <v>0</v>
      </c>
      <c r="S9" s="12">
        <v>54.866158786296097</v>
      </c>
      <c r="T9" s="2">
        <f t="shared" si="1"/>
        <v>4608.7573380488739</v>
      </c>
      <c r="U9" s="22">
        <f>SUM(T9:T15)</f>
        <v>25987.786496621295</v>
      </c>
      <c r="V9" s="2">
        <f t="shared" si="2"/>
        <v>4608.7573380488739</v>
      </c>
      <c r="W9" s="8">
        <f>SUM(V9:V15)/10^6*10^4</f>
        <v>259.87786496621294</v>
      </c>
    </row>
    <row r="10" spans="1:27">
      <c r="A10" s="1" t="s">
        <v>112</v>
      </c>
      <c r="B10" s="1" t="s">
        <v>120</v>
      </c>
      <c r="C10" s="1" t="s">
        <v>207</v>
      </c>
      <c r="D10" s="1">
        <v>51.6098</v>
      </c>
      <c r="E10" s="1">
        <v>-127.97309</v>
      </c>
      <c r="F10" s="1" t="s">
        <v>182</v>
      </c>
      <c r="G10" s="1">
        <v>413.90747099999902</v>
      </c>
      <c r="H10" s="1">
        <v>18</v>
      </c>
      <c r="I10" s="1">
        <v>84</v>
      </c>
      <c r="J10" s="1" t="s">
        <v>31</v>
      </c>
      <c r="K10" s="1">
        <v>22</v>
      </c>
      <c r="L10" s="1">
        <v>12</v>
      </c>
      <c r="M10" s="1">
        <f t="shared" si="0"/>
        <v>10</v>
      </c>
      <c r="N10" s="2"/>
      <c r="O10" s="2"/>
      <c r="P10" s="2"/>
      <c r="Q10" s="24">
        <v>0.14000000000000001</v>
      </c>
      <c r="R10" s="1">
        <v>0</v>
      </c>
      <c r="S10" s="12">
        <v>50.192225544639001</v>
      </c>
      <c r="T10" s="2">
        <f t="shared" si="1"/>
        <v>7026.9115762494603</v>
      </c>
      <c r="V10" s="2">
        <f t="shared" si="2"/>
        <v>7026.9115762494603</v>
      </c>
    </row>
    <row r="11" spans="1:27">
      <c r="A11" s="1" t="s">
        <v>112</v>
      </c>
      <c r="B11" s="1" t="s">
        <v>120</v>
      </c>
      <c r="C11" s="1" t="s">
        <v>207</v>
      </c>
      <c r="D11" s="1">
        <v>51.6098</v>
      </c>
      <c r="E11" s="1">
        <v>-127.97309</v>
      </c>
      <c r="F11" s="1" t="s">
        <v>182</v>
      </c>
      <c r="G11" s="1">
        <v>413.90747099999902</v>
      </c>
      <c r="H11" s="1">
        <v>18</v>
      </c>
      <c r="I11" s="1">
        <v>84</v>
      </c>
      <c r="J11" s="1" t="s">
        <v>33</v>
      </c>
      <c r="K11" s="1">
        <v>12</v>
      </c>
      <c r="L11" s="1">
        <v>4</v>
      </c>
      <c r="M11" s="1">
        <f t="shared" si="0"/>
        <v>8</v>
      </c>
      <c r="N11" s="2"/>
      <c r="O11" s="2"/>
      <c r="P11" s="2"/>
      <c r="Q11" s="24">
        <v>0.14000000000000001</v>
      </c>
      <c r="R11" s="1">
        <v>0</v>
      </c>
      <c r="S11" s="12">
        <v>37.6351195762308</v>
      </c>
      <c r="T11" s="2">
        <f t="shared" si="1"/>
        <v>4215.1333925378503</v>
      </c>
      <c r="V11" s="2">
        <f t="shared" si="2"/>
        <v>4215.1333925378503</v>
      </c>
    </row>
    <row r="12" spans="1:27">
      <c r="A12" s="1" t="s">
        <v>112</v>
      </c>
      <c r="B12" s="1" t="s">
        <v>120</v>
      </c>
      <c r="C12" s="1" t="s">
        <v>207</v>
      </c>
      <c r="D12" s="1">
        <v>51.6098</v>
      </c>
      <c r="E12" s="1">
        <v>-127.97309</v>
      </c>
      <c r="F12" s="1" t="s">
        <v>182</v>
      </c>
      <c r="G12" s="1">
        <v>413.90747099999902</v>
      </c>
      <c r="H12" s="1">
        <v>18</v>
      </c>
      <c r="I12" s="1">
        <v>84</v>
      </c>
      <c r="J12" s="1" t="s">
        <v>121</v>
      </c>
      <c r="K12" s="1">
        <v>4</v>
      </c>
      <c r="L12" s="1">
        <v>0</v>
      </c>
      <c r="M12" s="1">
        <f t="shared" si="0"/>
        <v>4</v>
      </c>
      <c r="N12" s="2"/>
      <c r="O12" s="2"/>
      <c r="P12" s="2"/>
      <c r="Q12" s="24">
        <v>0.14000000000000001</v>
      </c>
      <c r="R12" s="1">
        <v>0</v>
      </c>
      <c r="S12" s="12">
        <v>17.657578452389998</v>
      </c>
      <c r="T12" s="2">
        <f t="shared" si="1"/>
        <v>988.82439333383991</v>
      </c>
      <c r="V12" s="2">
        <f t="shared" si="2"/>
        <v>988.82439333383991</v>
      </c>
    </row>
    <row r="13" spans="1:27">
      <c r="A13" s="1" t="s">
        <v>112</v>
      </c>
      <c r="B13" s="1" t="s">
        <v>120</v>
      </c>
      <c r="C13" s="1" t="s">
        <v>207</v>
      </c>
      <c r="D13" s="1">
        <v>51.6098</v>
      </c>
      <c r="E13" s="1">
        <v>-127.97309</v>
      </c>
      <c r="F13" s="1" t="s">
        <v>182</v>
      </c>
      <c r="G13" s="1">
        <v>413.90747099999902</v>
      </c>
      <c r="H13" s="1">
        <v>18</v>
      </c>
      <c r="I13" s="1">
        <v>84</v>
      </c>
      <c r="J13" s="1" t="s">
        <v>18</v>
      </c>
      <c r="K13" s="1">
        <v>0</v>
      </c>
      <c r="L13" s="1">
        <v>-10</v>
      </c>
      <c r="M13" s="1">
        <f t="shared" si="0"/>
        <v>10</v>
      </c>
      <c r="N13" s="2"/>
      <c r="O13" s="2"/>
      <c r="P13" s="2"/>
      <c r="Q13" s="24">
        <v>1.46</v>
      </c>
      <c r="R13" s="1">
        <v>20</v>
      </c>
      <c r="S13" s="12">
        <v>4.0866925380908903</v>
      </c>
      <c r="T13" s="2">
        <f t="shared" si="1"/>
        <v>4773.2568844901607</v>
      </c>
      <c r="V13" s="2">
        <f t="shared" si="2"/>
        <v>4773.2568844901607</v>
      </c>
    </row>
    <row r="14" spans="1:27">
      <c r="A14" s="1" t="s">
        <v>112</v>
      </c>
      <c r="B14" s="1" t="s">
        <v>120</v>
      </c>
      <c r="C14" s="1" t="s">
        <v>207</v>
      </c>
      <c r="D14" s="1">
        <v>51.6098</v>
      </c>
      <c r="E14" s="1">
        <v>-127.97309</v>
      </c>
      <c r="F14" s="1" t="s">
        <v>182</v>
      </c>
      <c r="G14" s="1">
        <v>413.90747099999902</v>
      </c>
      <c r="H14" s="1">
        <v>18</v>
      </c>
      <c r="I14" s="1">
        <v>84</v>
      </c>
      <c r="J14" s="1" t="s">
        <v>122</v>
      </c>
      <c r="K14" s="1">
        <v>-10</v>
      </c>
      <c r="L14" s="1">
        <v>-23</v>
      </c>
      <c r="M14" s="1">
        <f t="shared" si="0"/>
        <v>13</v>
      </c>
      <c r="N14" s="2"/>
      <c r="O14" s="2"/>
      <c r="P14" s="2"/>
      <c r="Q14" s="24">
        <v>1.46</v>
      </c>
      <c r="R14" s="1">
        <v>20</v>
      </c>
      <c r="S14" s="12">
        <v>2.13026544405556</v>
      </c>
      <c r="T14" s="2">
        <f t="shared" si="1"/>
        <v>3234.5950502539627</v>
      </c>
      <c r="V14" s="2">
        <f t="shared" si="2"/>
        <v>3234.5950502539627</v>
      </c>
    </row>
    <row r="15" spans="1:27" s="9" customFormat="1">
      <c r="A15" s="10" t="s">
        <v>112</v>
      </c>
      <c r="B15" s="10" t="s">
        <v>120</v>
      </c>
      <c r="C15" s="10" t="s">
        <v>207</v>
      </c>
      <c r="D15" s="10">
        <v>51.6098</v>
      </c>
      <c r="E15" s="10">
        <v>-127.97309</v>
      </c>
      <c r="F15" s="10" t="s">
        <v>182</v>
      </c>
      <c r="G15" s="10">
        <v>413.90747099999902</v>
      </c>
      <c r="H15" s="10">
        <v>18</v>
      </c>
      <c r="I15" s="10">
        <v>84</v>
      </c>
      <c r="J15" s="10" t="s">
        <v>20</v>
      </c>
      <c r="K15" s="10">
        <v>-23</v>
      </c>
      <c r="L15" s="10">
        <v>-43</v>
      </c>
      <c r="M15" s="10">
        <f t="shared" si="0"/>
        <v>20</v>
      </c>
      <c r="N15" s="11"/>
      <c r="O15" s="11"/>
      <c r="P15" s="11"/>
      <c r="Q15" s="31">
        <v>1.57</v>
      </c>
      <c r="R15" s="10">
        <v>20</v>
      </c>
      <c r="S15" s="16">
        <v>0.45394421246303501</v>
      </c>
      <c r="T15" s="11">
        <f t="shared" si="1"/>
        <v>1140.307861707144</v>
      </c>
      <c r="V15" s="11">
        <f t="shared" si="2"/>
        <v>1140.307861707144</v>
      </c>
    </row>
    <row r="16" spans="1:27">
      <c r="A16" s="1" t="s">
        <v>112</v>
      </c>
      <c r="B16" s="1" t="s">
        <v>123</v>
      </c>
      <c r="C16" s="1" t="s">
        <v>208</v>
      </c>
      <c r="D16" s="1">
        <v>51.657103999999897</v>
      </c>
      <c r="E16" s="1">
        <v>-128.01528400000001</v>
      </c>
      <c r="F16" s="1" t="s">
        <v>182</v>
      </c>
      <c r="G16" s="1">
        <v>43.492493000000003</v>
      </c>
      <c r="H16" s="1">
        <v>55</v>
      </c>
      <c r="I16" s="1">
        <v>96</v>
      </c>
      <c r="J16" s="1" t="s">
        <v>13</v>
      </c>
      <c r="K16" s="1">
        <v>0</v>
      </c>
      <c r="L16" s="1">
        <v>-4</v>
      </c>
      <c r="M16" s="1">
        <f t="shared" si="0"/>
        <v>4</v>
      </c>
      <c r="N16" s="2">
        <f>IF(ABS(MIN(L16:L20))&gt;100,100,ABS(MIN(L16:L20)))</f>
        <v>100</v>
      </c>
      <c r="O16" s="2">
        <f>K16</f>
        <v>0</v>
      </c>
      <c r="P16" s="2">
        <f>O16+N16</f>
        <v>100</v>
      </c>
      <c r="Q16" s="24">
        <v>0.11</v>
      </c>
      <c r="R16" s="1">
        <v>0</v>
      </c>
      <c r="S16" s="12">
        <v>52.143283527680097</v>
      </c>
      <c r="T16" s="2">
        <f t="shared" si="1"/>
        <v>2294.3044752179244</v>
      </c>
      <c r="U16" s="22">
        <f>SUM(T16:T20)</f>
        <v>71900.853028349316</v>
      </c>
      <c r="V16" s="2">
        <f t="shared" si="2"/>
        <v>2294.3044752179244</v>
      </c>
      <c r="W16" s="8">
        <f>SUM(V16:V20)/10^6*10^4</f>
        <v>485.8006802117032</v>
      </c>
    </row>
    <row r="17" spans="1:23">
      <c r="A17" s="1" t="s">
        <v>112</v>
      </c>
      <c r="B17" s="1" t="s">
        <v>123</v>
      </c>
      <c r="C17" s="1" t="s">
        <v>208</v>
      </c>
      <c r="D17" s="1">
        <v>51.657103999999897</v>
      </c>
      <c r="E17" s="1">
        <v>-128.01528400000001</v>
      </c>
      <c r="F17" s="1" t="s">
        <v>182</v>
      </c>
      <c r="G17" s="1">
        <v>43.492493000000003</v>
      </c>
      <c r="H17" s="1">
        <v>55</v>
      </c>
      <c r="I17" s="1">
        <v>96</v>
      </c>
      <c r="J17" s="1" t="s">
        <v>124</v>
      </c>
      <c r="K17" s="1">
        <v>-4</v>
      </c>
      <c r="L17" s="1">
        <v>-20</v>
      </c>
      <c r="M17" s="1">
        <f t="shared" si="0"/>
        <v>16</v>
      </c>
      <c r="N17" s="2"/>
      <c r="O17" s="2"/>
      <c r="P17" s="2"/>
      <c r="Q17" s="13">
        <v>0.11</v>
      </c>
      <c r="R17" s="1">
        <v>0</v>
      </c>
      <c r="S17" s="12">
        <v>57.104770699633001</v>
      </c>
      <c r="T17" s="2">
        <f t="shared" si="1"/>
        <v>10050.439643135407</v>
      </c>
      <c r="V17" s="2">
        <f t="shared" si="2"/>
        <v>10050.439643135407</v>
      </c>
    </row>
    <row r="18" spans="1:23">
      <c r="A18" s="1" t="s">
        <v>112</v>
      </c>
      <c r="B18" s="1" t="s">
        <v>123</v>
      </c>
      <c r="C18" s="1" t="s">
        <v>208</v>
      </c>
      <c r="D18" s="1">
        <v>51.657103999999897</v>
      </c>
      <c r="E18" s="1">
        <v>-128.01528400000001</v>
      </c>
      <c r="F18" s="1" t="s">
        <v>182</v>
      </c>
      <c r="G18" s="1">
        <v>43.492493000000003</v>
      </c>
      <c r="H18" s="1">
        <v>55</v>
      </c>
      <c r="I18" s="1">
        <v>96</v>
      </c>
      <c r="J18" s="1" t="s">
        <v>15</v>
      </c>
      <c r="K18" s="1">
        <v>-20</v>
      </c>
      <c r="L18" s="1">
        <v>-60</v>
      </c>
      <c r="M18" s="1">
        <f t="shared" si="0"/>
        <v>40</v>
      </c>
      <c r="N18" s="2"/>
      <c r="O18" s="2"/>
      <c r="P18" s="2"/>
      <c r="Q18" s="13">
        <v>0.11</v>
      </c>
      <c r="R18" s="1">
        <v>0</v>
      </c>
      <c r="S18" s="12">
        <v>53.887084056502403</v>
      </c>
      <c r="T18" s="2">
        <f t="shared" si="1"/>
        <v>23710.316984861052</v>
      </c>
      <c r="V18" s="2">
        <f t="shared" si="2"/>
        <v>23710.316984861052</v>
      </c>
    </row>
    <row r="19" spans="1:23">
      <c r="A19" s="1" t="s">
        <v>112</v>
      </c>
      <c r="B19" s="1" t="s">
        <v>123</v>
      </c>
      <c r="C19" s="1" t="s">
        <v>208</v>
      </c>
      <c r="D19" s="1">
        <v>51.657103999999897</v>
      </c>
      <c r="E19" s="1">
        <v>-128.01528400000001</v>
      </c>
      <c r="F19" s="1" t="s">
        <v>182</v>
      </c>
      <c r="G19" s="1">
        <v>43.492493000000003</v>
      </c>
      <c r="H19" s="1">
        <v>55</v>
      </c>
      <c r="I19" s="1">
        <v>96</v>
      </c>
      <c r="J19" s="1" t="s">
        <v>121</v>
      </c>
      <c r="K19" s="1">
        <v>-60</v>
      </c>
      <c r="L19" s="1">
        <v>-90</v>
      </c>
      <c r="M19" s="1">
        <f t="shared" si="0"/>
        <v>30</v>
      </c>
      <c r="N19" s="2"/>
      <c r="O19" s="2"/>
      <c r="P19" s="2"/>
      <c r="Q19" s="13">
        <v>0.11</v>
      </c>
      <c r="R19" s="1">
        <v>0</v>
      </c>
      <c r="S19" s="12">
        <v>20.287305048973298</v>
      </c>
      <c r="T19" s="2">
        <f t="shared" si="1"/>
        <v>6694.8106661611891</v>
      </c>
      <c r="V19" s="2">
        <f t="shared" si="2"/>
        <v>6694.8106661611891</v>
      </c>
    </row>
    <row r="20" spans="1:23" s="9" customFormat="1">
      <c r="A20" s="10" t="s">
        <v>112</v>
      </c>
      <c r="B20" s="10" t="s">
        <v>123</v>
      </c>
      <c r="C20" s="10" t="s">
        <v>208</v>
      </c>
      <c r="D20" s="10">
        <v>51.657103999999897</v>
      </c>
      <c r="E20" s="10">
        <v>-128.01528400000001</v>
      </c>
      <c r="F20" s="10" t="s">
        <v>182</v>
      </c>
      <c r="G20" s="10">
        <v>43.492493000000003</v>
      </c>
      <c r="H20" s="10">
        <v>55</v>
      </c>
      <c r="I20" s="10">
        <v>96</v>
      </c>
      <c r="J20" s="10" t="s">
        <v>116</v>
      </c>
      <c r="K20" s="10">
        <v>-90</v>
      </c>
      <c r="L20" s="10">
        <v>-140</v>
      </c>
      <c r="M20" s="10">
        <f t="shared" si="0"/>
        <v>50</v>
      </c>
      <c r="N20" s="11"/>
      <c r="O20" s="11"/>
      <c r="P20" s="11"/>
      <c r="Q20" s="31">
        <v>0.86</v>
      </c>
      <c r="R20" s="10">
        <v>10</v>
      </c>
      <c r="S20" s="16">
        <v>7.5325532968924396</v>
      </c>
      <c r="T20" s="11">
        <f t="shared" si="1"/>
        <v>29150.981258973741</v>
      </c>
      <c r="V20" s="11">
        <f>IF(K20&gt;-100,T20-T20*(ABS(L20)-100)/(ABS(L20)-ABS(K20)),0)</f>
        <v>5830.1962517947468</v>
      </c>
    </row>
    <row r="21" spans="1:23">
      <c r="A21" s="1" t="s">
        <v>112</v>
      </c>
      <c r="B21" s="1" t="s">
        <v>125</v>
      </c>
      <c r="C21" s="1" t="s">
        <v>208</v>
      </c>
      <c r="D21" s="1">
        <v>51.658914000000003</v>
      </c>
      <c r="E21" s="1">
        <v>-128.07333</v>
      </c>
      <c r="F21" s="1" t="s">
        <v>182</v>
      </c>
      <c r="G21" s="1">
        <v>37.882506999999897</v>
      </c>
      <c r="H21" s="1">
        <v>27</v>
      </c>
      <c r="I21" s="1">
        <v>180</v>
      </c>
      <c r="J21" s="1" t="s">
        <v>13</v>
      </c>
      <c r="K21" s="1">
        <v>0</v>
      </c>
      <c r="L21" s="1">
        <v>-2</v>
      </c>
      <c r="M21" s="1">
        <f t="shared" si="0"/>
        <v>2</v>
      </c>
      <c r="N21" s="2">
        <f>IF(ABS(MIN(L21:L25))&gt;100,100,ABS(MIN(L21:L25)))</f>
        <v>100</v>
      </c>
      <c r="O21" s="2">
        <f>K21</f>
        <v>0</v>
      </c>
      <c r="P21" s="2">
        <f>O21+N21</f>
        <v>100</v>
      </c>
      <c r="Q21" s="13">
        <v>0.11</v>
      </c>
      <c r="R21" s="1">
        <v>0</v>
      </c>
      <c r="S21" s="12">
        <v>56.174917600639802</v>
      </c>
      <c r="T21" s="2">
        <f t="shared" si="1"/>
        <v>1235.8481872140758</v>
      </c>
      <c r="U21" s="22">
        <f>SUM(T21:T25)</f>
        <v>71309.755774535704</v>
      </c>
      <c r="V21" s="2">
        <f t="shared" si="2"/>
        <v>1235.8481872140758</v>
      </c>
      <c r="W21" s="8">
        <f>SUM(V21:V25)/10^6*10^4</f>
        <v>647.30641870296643</v>
      </c>
    </row>
    <row r="22" spans="1:23">
      <c r="A22" s="1" t="s">
        <v>112</v>
      </c>
      <c r="B22" s="1" t="s">
        <v>125</v>
      </c>
      <c r="C22" s="1" t="s">
        <v>208</v>
      </c>
      <c r="D22" s="1">
        <v>51.658914000000003</v>
      </c>
      <c r="E22" s="1">
        <v>-128.07333</v>
      </c>
      <c r="F22" s="1" t="s">
        <v>182</v>
      </c>
      <c r="G22" s="1">
        <v>37.882506999999897</v>
      </c>
      <c r="H22" s="1">
        <v>27</v>
      </c>
      <c r="I22" s="1">
        <v>180</v>
      </c>
      <c r="J22" s="1" t="s">
        <v>14</v>
      </c>
      <c r="K22" s="1">
        <v>-2</v>
      </c>
      <c r="L22" s="1">
        <v>-5</v>
      </c>
      <c r="M22" s="1">
        <f t="shared" si="0"/>
        <v>3</v>
      </c>
      <c r="N22" s="2"/>
      <c r="O22" s="2"/>
      <c r="P22" s="2"/>
      <c r="Q22" s="13">
        <v>0.11</v>
      </c>
      <c r="R22" s="1">
        <v>0</v>
      </c>
      <c r="S22" s="12">
        <v>56.259436365591</v>
      </c>
      <c r="T22" s="2">
        <f t="shared" si="1"/>
        <v>1856.5614000645028</v>
      </c>
      <c r="V22" s="2">
        <f t="shared" si="2"/>
        <v>1856.5614000645028</v>
      </c>
    </row>
    <row r="23" spans="1:23">
      <c r="A23" s="1" t="s">
        <v>112</v>
      </c>
      <c r="B23" s="1" t="s">
        <v>125</v>
      </c>
      <c r="C23" s="1" t="s">
        <v>208</v>
      </c>
      <c r="D23" s="1">
        <v>51.658914000000003</v>
      </c>
      <c r="E23" s="1">
        <v>-128.07333</v>
      </c>
      <c r="F23" s="1" t="s">
        <v>182</v>
      </c>
      <c r="G23" s="1">
        <v>37.882506999999897</v>
      </c>
      <c r="H23" s="1">
        <v>27</v>
      </c>
      <c r="I23" s="1">
        <v>180</v>
      </c>
      <c r="J23" s="1" t="s">
        <v>31</v>
      </c>
      <c r="K23" s="1">
        <v>-5</v>
      </c>
      <c r="L23" s="1">
        <v>-65</v>
      </c>
      <c r="M23" s="1">
        <f t="shared" si="0"/>
        <v>60</v>
      </c>
      <c r="N23" s="2"/>
      <c r="O23" s="2"/>
      <c r="P23" s="2"/>
      <c r="Q23" s="13">
        <v>0.11</v>
      </c>
      <c r="R23" s="1">
        <v>0</v>
      </c>
      <c r="S23" s="12">
        <v>59.153531235947099</v>
      </c>
      <c r="T23" s="2">
        <f t="shared" si="1"/>
        <v>39041.330615725084</v>
      </c>
      <c r="V23" s="2">
        <f t="shared" si="2"/>
        <v>39041.330615725084</v>
      </c>
    </row>
    <row r="24" spans="1:23">
      <c r="A24" s="1" t="s">
        <v>112</v>
      </c>
      <c r="B24" s="1" t="s">
        <v>125</v>
      </c>
      <c r="C24" s="1" t="s">
        <v>208</v>
      </c>
      <c r="D24" s="1">
        <v>51.658914000000003</v>
      </c>
      <c r="E24" s="1">
        <v>-128.07333</v>
      </c>
      <c r="F24" s="1" t="s">
        <v>182</v>
      </c>
      <c r="G24" s="1">
        <v>37.882506999999897</v>
      </c>
      <c r="H24" s="1">
        <v>27</v>
      </c>
      <c r="I24" s="1">
        <v>180</v>
      </c>
      <c r="J24" s="1" t="s">
        <v>33</v>
      </c>
      <c r="K24" s="1">
        <v>-65</v>
      </c>
      <c r="L24" s="1">
        <v>-100</v>
      </c>
      <c r="M24" s="1">
        <f t="shared" si="0"/>
        <v>35</v>
      </c>
      <c r="N24" s="2"/>
      <c r="O24" s="2"/>
      <c r="P24" s="2"/>
      <c r="Q24" s="13">
        <v>0.11</v>
      </c>
      <c r="R24" s="1">
        <v>0</v>
      </c>
      <c r="S24" s="12">
        <v>58.693251083877897</v>
      </c>
      <c r="T24" s="2">
        <f t="shared" si="1"/>
        <v>22596.901667292987</v>
      </c>
      <c r="V24" s="2">
        <f t="shared" si="2"/>
        <v>22596.901667292987</v>
      </c>
    </row>
    <row r="25" spans="1:23" s="9" customFormat="1">
      <c r="A25" s="10" t="s">
        <v>112</v>
      </c>
      <c r="B25" s="10" t="s">
        <v>125</v>
      </c>
      <c r="C25" s="10" t="s">
        <v>208</v>
      </c>
      <c r="D25" s="10">
        <v>51.658914000000003</v>
      </c>
      <c r="E25" s="10">
        <v>-128.07333</v>
      </c>
      <c r="F25" s="10" t="s">
        <v>182</v>
      </c>
      <c r="G25" s="10">
        <v>37.882506999999897</v>
      </c>
      <c r="H25" s="10">
        <v>27</v>
      </c>
      <c r="I25" s="10">
        <v>180</v>
      </c>
      <c r="J25" s="10" t="s">
        <v>126</v>
      </c>
      <c r="K25" s="10">
        <v>-100</v>
      </c>
      <c r="L25" s="10">
        <v>-110</v>
      </c>
      <c r="M25" s="10">
        <f t="shared" si="0"/>
        <v>10</v>
      </c>
      <c r="N25" s="11"/>
      <c r="O25" s="11"/>
      <c r="P25" s="11"/>
      <c r="Q25" s="19">
        <v>0.11</v>
      </c>
      <c r="R25" s="10">
        <v>0</v>
      </c>
      <c r="S25" s="16">
        <v>59.810126402173204</v>
      </c>
      <c r="T25" s="11">
        <f t="shared" si="1"/>
        <v>6579.1139042390523</v>
      </c>
      <c r="V25" s="11">
        <f>IF(K25&gt;-100,T25-T25*(ABS(L25)-100)/(ABS(L25)-ABS(K25)),0)</f>
        <v>0</v>
      </c>
    </row>
    <row r="26" spans="1:23">
      <c r="A26" s="1" t="s">
        <v>112</v>
      </c>
      <c r="B26" s="1" t="s">
        <v>127</v>
      </c>
      <c r="C26" s="1" t="s">
        <v>206</v>
      </c>
      <c r="D26" s="1">
        <v>51.659551</v>
      </c>
      <c r="E26" s="1">
        <v>-128.07288600000001</v>
      </c>
      <c r="F26" s="1" t="s">
        <v>182</v>
      </c>
      <c r="G26" s="1">
        <v>10.101929</v>
      </c>
      <c r="H26" s="1">
        <v>10</v>
      </c>
      <c r="I26" s="1">
        <v>80</v>
      </c>
      <c r="J26" s="1" t="s">
        <v>128</v>
      </c>
      <c r="K26" s="1">
        <v>13</v>
      </c>
      <c r="L26" s="1">
        <v>10</v>
      </c>
      <c r="M26" s="1">
        <f t="shared" si="0"/>
        <v>3</v>
      </c>
      <c r="N26" s="2">
        <f>IF(ABS(MIN(L26:L32))&gt;100,100,ABS(MIN(L26:L32)))</f>
        <v>65</v>
      </c>
      <c r="O26" s="2">
        <f>K26</f>
        <v>13</v>
      </c>
      <c r="P26" s="2">
        <f>O26+N26</f>
        <v>78</v>
      </c>
      <c r="Q26" s="24">
        <v>0.11</v>
      </c>
      <c r="R26" s="1">
        <v>0</v>
      </c>
      <c r="S26" s="12">
        <v>54.551894347863303</v>
      </c>
      <c r="T26" s="2">
        <f t="shared" si="1"/>
        <v>1800.2125134794892</v>
      </c>
      <c r="U26" s="22">
        <f>SUM(T26:T32)</f>
        <v>29848.987051166328</v>
      </c>
      <c r="V26" s="2">
        <f t="shared" si="2"/>
        <v>1800.2125134794892</v>
      </c>
      <c r="W26" s="8">
        <f>SUM(V26:V32)/10^6*10^4</f>
        <v>298.4898705116633</v>
      </c>
    </row>
    <row r="27" spans="1:23">
      <c r="A27" s="1" t="s">
        <v>112</v>
      </c>
      <c r="B27" s="1" t="s">
        <v>127</v>
      </c>
      <c r="C27" s="1" t="s">
        <v>206</v>
      </c>
      <c r="D27" s="1">
        <v>51.659551</v>
      </c>
      <c r="E27" s="1">
        <v>-128.07288600000001</v>
      </c>
      <c r="F27" s="1" t="s">
        <v>182</v>
      </c>
      <c r="G27" s="1">
        <v>10.101929</v>
      </c>
      <c r="H27" s="1">
        <v>10</v>
      </c>
      <c r="I27" s="1">
        <v>80</v>
      </c>
      <c r="J27" s="1" t="s">
        <v>14</v>
      </c>
      <c r="K27" s="1">
        <v>10</v>
      </c>
      <c r="L27" s="1">
        <v>4</v>
      </c>
      <c r="M27" s="1">
        <f t="shared" si="0"/>
        <v>6</v>
      </c>
      <c r="N27" s="2"/>
      <c r="O27" s="2"/>
      <c r="P27" s="2"/>
      <c r="Q27" s="24">
        <v>0.11</v>
      </c>
      <c r="R27" s="1">
        <v>0</v>
      </c>
      <c r="S27" s="12">
        <v>47.643170473114203</v>
      </c>
      <c r="T27" s="2">
        <f t="shared" si="1"/>
        <v>3144.4492512255374</v>
      </c>
      <c r="V27" s="2">
        <f t="shared" si="2"/>
        <v>3144.4492512255374</v>
      </c>
    </row>
    <row r="28" spans="1:23">
      <c r="A28" s="1" t="s">
        <v>112</v>
      </c>
      <c r="B28" s="1" t="s">
        <v>127</v>
      </c>
      <c r="C28" s="1" t="s">
        <v>206</v>
      </c>
      <c r="D28" s="1">
        <v>51.659551</v>
      </c>
      <c r="E28" s="1">
        <v>-128.07288600000001</v>
      </c>
      <c r="F28" s="1" t="s">
        <v>182</v>
      </c>
      <c r="G28" s="1">
        <v>10.101929</v>
      </c>
      <c r="H28" s="1">
        <v>10</v>
      </c>
      <c r="I28" s="1">
        <v>80</v>
      </c>
      <c r="J28" s="1" t="s">
        <v>15</v>
      </c>
      <c r="K28" s="1">
        <v>4</v>
      </c>
      <c r="L28" s="1">
        <v>0</v>
      </c>
      <c r="M28" s="1">
        <f t="shared" si="0"/>
        <v>4</v>
      </c>
      <c r="N28" s="2"/>
      <c r="O28" s="2"/>
      <c r="P28" s="2"/>
      <c r="Q28" s="24">
        <v>0.11</v>
      </c>
      <c r="R28" s="1">
        <v>0</v>
      </c>
      <c r="S28" s="12">
        <v>49.1578327645245</v>
      </c>
      <c r="T28" s="2">
        <f t="shared" si="1"/>
        <v>2162.9446416390783</v>
      </c>
      <c r="V28" s="2">
        <f t="shared" si="2"/>
        <v>2162.9446416390783</v>
      </c>
    </row>
    <row r="29" spans="1:23">
      <c r="A29" s="1" t="s">
        <v>112</v>
      </c>
      <c r="B29" s="1" t="s">
        <v>127</v>
      </c>
      <c r="C29" s="1" t="s">
        <v>206</v>
      </c>
      <c r="D29" s="1">
        <v>51.659551</v>
      </c>
      <c r="E29" s="1">
        <v>-128.07288600000001</v>
      </c>
      <c r="F29" s="1" t="s">
        <v>182</v>
      </c>
      <c r="G29" s="1">
        <v>10.101929</v>
      </c>
      <c r="H29" s="1">
        <v>10</v>
      </c>
      <c r="I29" s="1">
        <v>80</v>
      </c>
      <c r="J29" s="1" t="s">
        <v>129</v>
      </c>
      <c r="K29" s="1">
        <v>0</v>
      </c>
      <c r="L29" s="1">
        <v>-8</v>
      </c>
      <c r="M29" s="1">
        <f t="shared" si="0"/>
        <v>8</v>
      </c>
      <c r="N29" s="2"/>
      <c r="O29" s="2"/>
      <c r="P29" s="2"/>
      <c r="Q29" s="24">
        <v>0.93</v>
      </c>
      <c r="R29" s="1">
        <v>30</v>
      </c>
      <c r="S29" s="12">
        <v>7.3527430637948497</v>
      </c>
      <c r="T29" s="2">
        <f t="shared" si="1"/>
        <v>3829.3085876243581</v>
      </c>
      <c r="V29" s="2">
        <f t="shared" si="2"/>
        <v>3829.3085876243581</v>
      </c>
    </row>
    <row r="30" spans="1:23">
      <c r="A30" s="1" t="s">
        <v>112</v>
      </c>
      <c r="B30" s="1" t="s">
        <v>127</v>
      </c>
      <c r="C30" s="1" t="s">
        <v>206</v>
      </c>
      <c r="D30" s="1">
        <v>51.659551</v>
      </c>
      <c r="E30" s="1">
        <v>-128.07288600000001</v>
      </c>
      <c r="F30" s="1" t="s">
        <v>182</v>
      </c>
      <c r="G30" s="1">
        <v>10.101929</v>
      </c>
      <c r="H30" s="1">
        <v>10</v>
      </c>
      <c r="I30" s="1">
        <v>80</v>
      </c>
      <c r="J30" s="1" t="s">
        <v>117</v>
      </c>
      <c r="K30" s="1">
        <v>-8</v>
      </c>
      <c r="L30" s="1">
        <v>-23</v>
      </c>
      <c r="M30" s="1">
        <f t="shared" si="0"/>
        <v>15</v>
      </c>
      <c r="N30" s="2"/>
      <c r="O30" s="2"/>
      <c r="P30" s="2"/>
      <c r="Q30" s="24">
        <v>0.86</v>
      </c>
      <c r="R30" s="1">
        <v>30</v>
      </c>
      <c r="S30" s="12">
        <v>8.0519968661682508</v>
      </c>
      <c r="T30" s="2">
        <f t="shared" si="1"/>
        <v>7270.95317014993</v>
      </c>
      <c r="V30" s="2">
        <f t="shared" si="2"/>
        <v>7270.95317014993</v>
      </c>
    </row>
    <row r="31" spans="1:23">
      <c r="A31" s="1" t="s">
        <v>112</v>
      </c>
      <c r="B31" s="1" t="s">
        <v>127</v>
      </c>
      <c r="C31" s="1" t="s">
        <v>206</v>
      </c>
      <c r="D31" s="1">
        <v>51.659551</v>
      </c>
      <c r="E31" s="1">
        <v>-128.07288600000001</v>
      </c>
      <c r="F31" s="1" t="s">
        <v>182</v>
      </c>
      <c r="G31" s="1">
        <v>10.101929</v>
      </c>
      <c r="H31" s="1">
        <v>10</v>
      </c>
      <c r="I31" s="1">
        <v>80</v>
      </c>
      <c r="J31" s="1" t="s">
        <v>119</v>
      </c>
      <c r="K31" s="1">
        <v>-23</v>
      </c>
      <c r="L31" s="1">
        <v>-42</v>
      </c>
      <c r="M31" s="1">
        <f t="shared" si="0"/>
        <v>19</v>
      </c>
      <c r="N31" s="2"/>
      <c r="O31" s="2"/>
      <c r="P31" s="2"/>
      <c r="Q31" s="24">
        <v>0.86</v>
      </c>
      <c r="R31" s="1">
        <v>30</v>
      </c>
      <c r="S31" s="12">
        <v>7.3127838209458496</v>
      </c>
      <c r="T31" s="2">
        <f t="shared" si="1"/>
        <v>8364.3621343978612</v>
      </c>
      <c r="V31" s="2">
        <f t="shared" si="2"/>
        <v>8364.3621343978612</v>
      </c>
    </row>
    <row r="32" spans="1:23" s="9" customFormat="1">
      <c r="A32" s="10" t="s">
        <v>112</v>
      </c>
      <c r="B32" s="10" t="s">
        <v>127</v>
      </c>
      <c r="C32" s="10" t="s">
        <v>206</v>
      </c>
      <c r="D32" s="10">
        <v>51.659551</v>
      </c>
      <c r="E32" s="10">
        <v>-128.07288600000001</v>
      </c>
      <c r="F32" s="10" t="s">
        <v>182</v>
      </c>
      <c r="G32" s="10">
        <v>10.101929</v>
      </c>
      <c r="H32" s="10">
        <v>10</v>
      </c>
      <c r="I32" s="10">
        <v>80</v>
      </c>
      <c r="J32" s="10" t="s">
        <v>130</v>
      </c>
      <c r="K32" s="10">
        <v>-42</v>
      </c>
      <c r="L32" s="10">
        <v>-65</v>
      </c>
      <c r="M32" s="10">
        <f t="shared" si="0"/>
        <v>23</v>
      </c>
      <c r="N32" s="11"/>
      <c r="O32" s="11"/>
      <c r="P32" s="11"/>
      <c r="Q32" s="31">
        <v>1.71</v>
      </c>
      <c r="R32" s="10">
        <v>30</v>
      </c>
      <c r="S32" s="16">
        <v>1.1902062230395101</v>
      </c>
      <c r="T32" s="11">
        <f t="shared" si="1"/>
        <v>3276.7567526500748</v>
      </c>
      <c r="V32" s="11">
        <f t="shared" si="2"/>
        <v>3276.7567526500748</v>
      </c>
    </row>
    <row r="33" spans="1:23">
      <c r="A33" s="1" t="s">
        <v>112</v>
      </c>
      <c r="B33" s="1" t="s">
        <v>131</v>
      </c>
      <c r="C33" s="1" t="s">
        <v>208</v>
      </c>
      <c r="D33" s="1">
        <v>51.646445</v>
      </c>
      <c r="E33" s="1">
        <v>-128.00714199999899</v>
      </c>
      <c r="F33" s="1" t="s">
        <v>182</v>
      </c>
      <c r="G33" s="1">
        <v>80.077026000000004</v>
      </c>
      <c r="H33" s="1">
        <v>25</v>
      </c>
      <c r="I33" s="1">
        <v>126</v>
      </c>
      <c r="J33" s="1" t="s">
        <v>128</v>
      </c>
      <c r="K33" s="1">
        <v>13</v>
      </c>
      <c r="L33" s="1">
        <v>12</v>
      </c>
      <c r="M33" s="1">
        <f t="shared" si="0"/>
        <v>1</v>
      </c>
      <c r="N33" s="2">
        <f>IF(ABS(MIN(L33:L37))&gt;100,100,ABS(MIN(L33:L37)))</f>
        <v>7</v>
      </c>
      <c r="O33" s="2">
        <f>K33</f>
        <v>13</v>
      </c>
      <c r="P33" s="2">
        <f>O33+N33</f>
        <v>20</v>
      </c>
      <c r="Q33" s="24">
        <v>0.11</v>
      </c>
      <c r="R33" s="1">
        <v>0</v>
      </c>
      <c r="S33" s="12">
        <v>52.6248337043913</v>
      </c>
      <c r="T33" s="2">
        <f t="shared" si="1"/>
        <v>578.87317074830435</v>
      </c>
      <c r="U33" s="22">
        <f>SUM(T33:T37)</f>
        <v>9228.5878696574746</v>
      </c>
      <c r="V33" s="2">
        <f t="shared" si="2"/>
        <v>578.87317074830435</v>
      </c>
      <c r="W33" s="8">
        <f>SUM(V33:V37)/10^6*10^4</f>
        <v>92.285878696574741</v>
      </c>
    </row>
    <row r="34" spans="1:23">
      <c r="A34" s="1" t="s">
        <v>112</v>
      </c>
      <c r="B34" s="1" t="s">
        <v>131</v>
      </c>
      <c r="C34" s="1" t="s">
        <v>208</v>
      </c>
      <c r="D34" s="1">
        <v>51.646445</v>
      </c>
      <c r="E34" s="1">
        <v>-128.00714199999899</v>
      </c>
      <c r="F34" s="1" t="s">
        <v>182</v>
      </c>
      <c r="G34" s="1">
        <v>80.077026000000004</v>
      </c>
      <c r="H34" s="1">
        <v>25</v>
      </c>
      <c r="I34" s="1">
        <v>126</v>
      </c>
      <c r="J34" s="1" t="s">
        <v>14</v>
      </c>
      <c r="K34" s="1">
        <v>12</v>
      </c>
      <c r="L34" s="1">
        <v>10</v>
      </c>
      <c r="M34" s="1">
        <f t="shared" si="0"/>
        <v>2</v>
      </c>
      <c r="N34" s="2"/>
      <c r="O34" s="2"/>
      <c r="P34" s="2"/>
      <c r="Q34" s="24">
        <v>0.11</v>
      </c>
      <c r="R34" s="1">
        <v>0</v>
      </c>
      <c r="S34" s="12">
        <v>54.615370642010099</v>
      </c>
      <c r="T34" s="2">
        <f t="shared" si="1"/>
        <v>1201.5381541242223</v>
      </c>
      <c r="V34" s="2">
        <f t="shared" si="2"/>
        <v>1201.5381541242223</v>
      </c>
    </row>
    <row r="35" spans="1:23">
      <c r="A35" s="1" t="s">
        <v>112</v>
      </c>
      <c r="B35" s="1" t="s">
        <v>131</v>
      </c>
      <c r="C35" s="1" t="s">
        <v>208</v>
      </c>
      <c r="D35" s="1">
        <v>51.646445</v>
      </c>
      <c r="E35" s="1">
        <v>-128.00714199999899</v>
      </c>
      <c r="F35" s="1" t="s">
        <v>182</v>
      </c>
      <c r="G35" s="1">
        <v>80.077026000000004</v>
      </c>
      <c r="H35" s="1">
        <v>25</v>
      </c>
      <c r="I35" s="1">
        <v>126</v>
      </c>
      <c r="J35" s="1" t="s">
        <v>31</v>
      </c>
      <c r="K35" s="1">
        <v>10</v>
      </c>
      <c r="L35" s="1">
        <v>5</v>
      </c>
      <c r="M35" s="1">
        <f t="shared" si="0"/>
        <v>5</v>
      </c>
      <c r="N35" s="2"/>
      <c r="O35" s="2"/>
      <c r="P35" s="2"/>
      <c r="Q35" s="24">
        <v>0.11</v>
      </c>
      <c r="R35" s="1">
        <v>0</v>
      </c>
      <c r="S35" s="12">
        <v>56.002050044674597</v>
      </c>
      <c r="T35" s="2">
        <f t="shared" si="1"/>
        <v>3080.1127524571034</v>
      </c>
      <c r="V35" s="2">
        <f t="shared" si="2"/>
        <v>3080.1127524571034</v>
      </c>
    </row>
    <row r="36" spans="1:23">
      <c r="A36" s="1" t="s">
        <v>112</v>
      </c>
      <c r="B36" s="1" t="s">
        <v>131</v>
      </c>
      <c r="C36" s="1" t="s">
        <v>208</v>
      </c>
      <c r="D36" s="1">
        <v>51.646445</v>
      </c>
      <c r="E36" s="1">
        <v>-128.00714199999899</v>
      </c>
      <c r="F36" s="1" t="s">
        <v>182</v>
      </c>
      <c r="G36" s="1">
        <v>80.077026000000004</v>
      </c>
      <c r="H36" s="1">
        <v>25</v>
      </c>
      <c r="I36" s="1">
        <v>126</v>
      </c>
      <c r="J36" s="1" t="s">
        <v>33</v>
      </c>
      <c r="K36" s="1">
        <v>5</v>
      </c>
      <c r="L36" s="1">
        <v>0</v>
      </c>
      <c r="M36" s="1">
        <f t="shared" si="0"/>
        <v>5</v>
      </c>
      <c r="N36" s="2"/>
      <c r="O36" s="2"/>
      <c r="P36" s="2"/>
      <c r="Q36" s="24">
        <v>0.11</v>
      </c>
      <c r="R36" s="1">
        <v>0</v>
      </c>
      <c r="S36" s="12">
        <v>50.730108529270403</v>
      </c>
      <c r="T36" s="2">
        <f t="shared" si="1"/>
        <v>2790.1559691098723</v>
      </c>
      <c r="V36" s="2">
        <f t="shared" si="2"/>
        <v>2790.1559691098723</v>
      </c>
    </row>
    <row r="37" spans="1:23" s="9" customFormat="1">
      <c r="A37" s="10" t="s">
        <v>112</v>
      </c>
      <c r="B37" s="10" t="s">
        <v>131</v>
      </c>
      <c r="C37" s="10" t="s">
        <v>208</v>
      </c>
      <c r="D37" s="10">
        <v>51.646445</v>
      </c>
      <c r="E37" s="10">
        <v>-128.00714199999899</v>
      </c>
      <c r="F37" s="10" t="s">
        <v>182</v>
      </c>
      <c r="G37" s="10">
        <v>80.077026000000004</v>
      </c>
      <c r="H37" s="10">
        <v>25</v>
      </c>
      <c r="I37" s="10">
        <v>126</v>
      </c>
      <c r="J37" s="10" t="s">
        <v>16</v>
      </c>
      <c r="K37" s="10">
        <v>0</v>
      </c>
      <c r="L37" s="10">
        <v>-7</v>
      </c>
      <c r="M37" s="10">
        <f t="shared" si="0"/>
        <v>7</v>
      </c>
      <c r="N37" s="11"/>
      <c r="O37" s="11"/>
      <c r="P37" s="11"/>
      <c r="Q37" s="31">
        <v>1.31</v>
      </c>
      <c r="R37" s="10">
        <v>0</v>
      </c>
      <c r="S37" s="16">
        <v>1.7207282695943</v>
      </c>
      <c r="T37" s="11">
        <f t="shared" si="1"/>
        <v>1577.9078232179734</v>
      </c>
      <c r="V37" s="11">
        <f t="shared" si="2"/>
        <v>1577.9078232179734</v>
      </c>
    </row>
    <row r="38" spans="1:23">
      <c r="A38" s="1" t="s">
        <v>112</v>
      </c>
      <c r="B38" s="1" t="s">
        <v>132</v>
      </c>
      <c r="C38" s="1" t="s">
        <v>208</v>
      </c>
      <c r="D38" s="1">
        <v>51.644306</v>
      </c>
      <c r="E38" s="1">
        <v>-128.010718999999</v>
      </c>
      <c r="F38" s="1" t="s">
        <v>182</v>
      </c>
      <c r="G38" s="1">
        <v>128.383972</v>
      </c>
      <c r="H38" s="1">
        <v>66</v>
      </c>
      <c r="I38" s="1">
        <v>220</v>
      </c>
      <c r="J38" s="1" t="s">
        <v>13</v>
      </c>
      <c r="K38" s="1">
        <v>13</v>
      </c>
      <c r="L38" s="1">
        <v>12</v>
      </c>
      <c r="M38" s="1">
        <f t="shared" si="0"/>
        <v>1</v>
      </c>
      <c r="N38" s="2">
        <f>IF(ABS(MIN(L38:L42))&gt;100,100,ABS(MIN(L38:L42)))</f>
        <v>7</v>
      </c>
      <c r="O38" s="2">
        <f>K38</f>
        <v>13</v>
      </c>
      <c r="P38" s="2">
        <f>O38+N38</f>
        <v>20</v>
      </c>
      <c r="Q38" s="24">
        <v>0.11</v>
      </c>
      <c r="R38" s="1">
        <v>0</v>
      </c>
      <c r="S38" s="12">
        <v>55.679057833783702</v>
      </c>
      <c r="T38" s="2">
        <f t="shared" si="1"/>
        <v>612.46963617162078</v>
      </c>
      <c r="U38" s="22">
        <f>SUM(T38:T42)</f>
        <v>9246.6394764325178</v>
      </c>
      <c r="V38" s="2">
        <f t="shared" si="2"/>
        <v>612.46963617162078</v>
      </c>
      <c r="W38" s="8">
        <f>SUM(V38:V42)/10^6*10^4</f>
        <v>92.466394764325173</v>
      </c>
    </row>
    <row r="39" spans="1:23">
      <c r="A39" s="1" t="s">
        <v>112</v>
      </c>
      <c r="B39" s="1" t="s">
        <v>132</v>
      </c>
      <c r="C39" s="1" t="s">
        <v>208</v>
      </c>
      <c r="D39" s="1">
        <v>51.644306</v>
      </c>
      <c r="E39" s="1">
        <v>-128.010718999999</v>
      </c>
      <c r="F39" s="1" t="s">
        <v>182</v>
      </c>
      <c r="G39" s="1">
        <v>128.383972</v>
      </c>
      <c r="H39" s="1">
        <v>66</v>
      </c>
      <c r="I39" s="1">
        <v>220</v>
      </c>
      <c r="J39" s="1" t="s">
        <v>14</v>
      </c>
      <c r="K39" s="1">
        <v>12</v>
      </c>
      <c r="L39" s="1">
        <v>10</v>
      </c>
      <c r="M39" s="1">
        <f t="shared" si="0"/>
        <v>2</v>
      </c>
      <c r="N39" s="2"/>
      <c r="O39" s="2"/>
      <c r="P39" s="2"/>
      <c r="Q39" s="24">
        <v>0.11</v>
      </c>
      <c r="R39" s="1">
        <v>0</v>
      </c>
      <c r="S39" s="12">
        <v>55.516421440871603</v>
      </c>
      <c r="T39" s="2">
        <f t="shared" si="1"/>
        <v>1221.3612716991752</v>
      </c>
      <c r="V39" s="2">
        <f t="shared" si="2"/>
        <v>1221.3612716991752</v>
      </c>
    </row>
    <row r="40" spans="1:23">
      <c r="A40" s="1" t="s">
        <v>112</v>
      </c>
      <c r="B40" s="1" t="s">
        <v>132</v>
      </c>
      <c r="C40" s="1" t="s">
        <v>208</v>
      </c>
      <c r="D40" s="1">
        <v>51.644306</v>
      </c>
      <c r="E40" s="1">
        <v>-128.010718999999</v>
      </c>
      <c r="F40" s="1" t="s">
        <v>182</v>
      </c>
      <c r="G40" s="1">
        <v>128.383972</v>
      </c>
      <c r="H40" s="1">
        <v>66</v>
      </c>
      <c r="I40" s="1">
        <v>220</v>
      </c>
      <c r="J40" s="1" t="s">
        <v>15</v>
      </c>
      <c r="K40" s="1">
        <v>10</v>
      </c>
      <c r="L40" s="1">
        <v>3</v>
      </c>
      <c r="M40" s="1">
        <f t="shared" si="0"/>
        <v>7</v>
      </c>
      <c r="N40" s="2"/>
      <c r="O40" s="2"/>
      <c r="P40" s="2"/>
      <c r="Q40" s="24">
        <v>0.11</v>
      </c>
      <c r="R40" s="1">
        <v>0</v>
      </c>
      <c r="S40" s="12">
        <v>57.839729158042097</v>
      </c>
      <c r="T40" s="2">
        <f t="shared" si="1"/>
        <v>4453.659145169242</v>
      </c>
      <c r="V40" s="2">
        <f t="shared" si="2"/>
        <v>4453.659145169242</v>
      </c>
    </row>
    <row r="41" spans="1:23">
      <c r="A41" s="1" t="s">
        <v>112</v>
      </c>
      <c r="B41" s="1" t="s">
        <v>132</v>
      </c>
      <c r="C41" s="1" t="s">
        <v>208</v>
      </c>
      <c r="D41" s="1">
        <v>51.644306</v>
      </c>
      <c r="E41" s="1">
        <v>-128.010718999999</v>
      </c>
      <c r="F41" s="1" t="s">
        <v>182</v>
      </c>
      <c r="G41" s="1">
        <v>128.383972</v>
      </c>
      <c r="H41" s="1">
        <v>66</v>
      </c>
      <c r="I41" s="1">
        <v>220</v>
      </c>
      <c r="J41" s="1" t="s">
        <v>121</v>
      </c>
      <c r="K41" s="1">
        <v>3</v>
      </c>
      <c r="L41" s="1">
        <v>0</v>
      </c>
      <c r="M41" s="1">
        <f t="shared" si="0"/>
        <v>3</v>
      </c>
      <c r="N41" s="2"/>
      <c r="O41" s="2"/>
      <c r="P41" s="2"/>
      <c r="Q41" s="24">
        <v>0.11</v>
      </c>
      <c r="R41" s="1">
        <v>0</v>
      </c>
      <c r="S41" s="12">
        <v>17.728692202138902</v>
      </c>
      <c r="T41" s="2">
        <f t="shared" si="1"/>
        <v>585.04684267058383</v>
      </c>
      <c r="V41" s="2">
        <f t="shared" si="2"/>
        <v>585.04684267058383</v>
      </c>
    </row>
    <row r="42" spans="1:23" s="9" customFormat="1">
      <c r="A42" s="10" t="s">
        <v>112</v>
      </c>
      <c r="B42" s="10" t="s">
        <v>132</v>
      </c>
      <c r="C42" s="10" t="s">
        <v>208</v>
      </c>
      <c r="D42" s="10">
        <v>51.644306</v>
      </c>
      <c r="E42" s="10">
        <v>-128.010718999999</v>
      </c>
      <c r="F42" s="10" t="s">
        <v>182</v>
      </c>
      <c r="G42" s="10">
        <v>128.383972</v>
      </c>
      <c r="H42" s="10">
        <v>66</v>
      </c>
      <c r="I42" s="10">
        <v>220</v>
      </c>
      <c r="J42" s="10" t="s">
        <v>16</v>
      </c>
      <c r="K42" s="10">
        <v>0</v>
      </c>
      <c r="L42" s="10">
        <v>-7</v>
      </c>
      <c r="M42" s="10">
        <f t="shared" si="0"/>
        <v>7</v>
      </c>
      <c r="N42" s="11"/>
      <c r="O42" s="11"/>
      <c r="P42" s="11"/>
      <c r="Q42" s="31">
        <v>1.31</v>
      </c>
      <c r="R42" s="10">
        <v>0</v>
      </c>
      <c r="S42" s="16">
        <v>2.5889886376465601</v>
      </c>
      <c r="T42" s="11">
        <f t="shared" si="1"/>
        <v>2374.1025807218953</v>
      </c>
      <c r="V42" s="11">
        <f t="shared" si="2"/>
        <v>2374.1025807218953</v>
      </c>
    </row>
    <row r="43" spans="1:23">
      <c r="A43" s="1" t="s">
        <v>112</v>
      </c>
      <c r="B43" s="1" t="s">
        <v>133</v>
      </c>
      <c r="C43" s="1" t="s">
        <v>209</v>
      </c>
      <c r="D43" s="1">
        <v>51.644187000000002</v>
      </c>
      <c r="E43" s="1">
        <v>-128.01084599999899</v>
      </c>
      <c r="F43" s="1" t="s">
        <v>182</v>
      </c>
      <c r="G43" s="1">
        <v>142.87609900000001</v>
      </c>
      <c r="H43" s="1">
        <v>12</v>
      </c>
      <c r="I43" s="1">
        <v>180</v>
      </c>
      <c r="J43" s="1" t="s">
        <v>13</v>
      </c>
      <c r="K43" s="1">
        <v>36</v>
      </c>
      <c r="L43" s="1">
        <v>34</v>
      </c>
      <c r="M43" s="1">
        <f t="shared" si="0"/>
        <v>2</v>
      </c>
      <c r="N43" s="2">
        <f>IF(ABS(MIN(L43:L48))&gt;100,100,ABS(MIN(L43:L48)))</f>
        <v>58</v>
      </c>
      <c r="O43" s="2">
        <f>K43</f>
        <v>36</v>
      </c>
      <c r="P43" s="2">
        <f>O43+N43</f>
        <v>94</v>
      </c>
      <c r="Q43" s="24">
        <v>0.11</v>
      </c>
      <c r="R43" s="1">
        <v>0</v>
      </c>
      <c r="S43" s="12">
        <v>55.677028833045803</v>
      </c>
      <c r="T43" s="2">
        <f t="shared" si="1"/>
        <v>1224.8946343270077</v>
      </c>
      <c r="U43" s="22">
        <f>SUM(T43:T48)</f>
        <v>75709.742562206928</v>
      </c>
      <c r="V43" s="2">
        <f t="shared" si="2"/>
        <v>1224.8946343270077</v>
      </c>
      <c r="W43" s="8">
        <f>SUM(V43:V48)/10^6*10^4</f>
        <v>757.0974256220693</v>
      </c>
    </row>
    <row r="44" spans="1:23">
      <c r="A44" s="1" t="s">
        <v>112</v>
      </c>
      <c r="B44" s="1" t="s">
        <v>133</v>
      </c>
      <c r="C44" s="1" t="s">
        <v>209</v>
      </c>
      <c r="D44" s="1">
        <v>51.644187000000002</v>
      </c>
      <c r="E44" s="1">
        <v>-128.01084599999899</v>
      </c>
      <c r="F44" s="1" t="s">
        <v>182</v>
      </c>
      <c r="G44" s="1">
        <v>142.87609900000001</v>
      </c>
      <c r="H44" s="1">
        <v>12</v>
      </c>
      <c r="I44" s="1">
        <v>180</v>
      </c>
      <c r="J44" s="1" t="s">
        <v>14</v>
      </c>
      <c r="K44" s="1">
        <v>34</v>
      </c>
      <c r="L44" s="1">
        <v>30</v>
      </c>
      <c r="M44" s="1">
        <f t="shared" si="0"/>
        <v>4</v>
      </c>
      <c r="N44" s="2"/>
      <c r="O44" s="2"/>
      <c r="P44" s="2"/>
      <c r="Q44" s="24">
        <v>0.11</v>
      </c>
      <c r="R44" s="1">
        <v>0</v>
      </c>
      <c r="S44" s="12">
        <v>55.3609041173018</v>
      </c>
      <c r="T44" s="2">
        <f t="shared" si="1"/>
        <v>2435.8797811612794</v>
      </c>
      <c r="V44" s="2">
        <f t="shared" si="2"/>
        <v>2435.8797811612794</v>
      </c>
    </row>
    <row r="45" spans="1:23">
      <c r="A45" s="1" t="s">
        <v>112</v>
      </c>
      <c r="B45" s="1" t="s">
        <v>133</v>
      </c>
      <c r="C45" s="1" t="s">
        <v>209</v>
      </c>
      <c r="D45" s="1">
        <v>51.644187000000002</v>
      </c>
      <c r="E45" s="1">
        <v>-128.01084599999899</v>
      </c>
      <c r="F45" s="1" t="s">
        <v>182</v>
      </c>
      <c r="G45" s="1">
        <v>142.87609900000001</v>
      </c>
      <c r="H45" s="1">
        <v>12</v>
      </c>
      <c r="I45" s="1">
        <v>180</v>
      </c>
      <c r="J45" s="1" t="s">
        <v>31</v>
      </c>
      <c r="K45" s="1">
        <v>30</v>
      </c>
      <c r="L45" s="1">
        <v>12</v>
      </c>
      <c r="M45" s="1">
        <f t="shared" si="0"/>
        <v>18</v>
      </c>
      <c r="N45" s="2"/>
      <c r="O45" s="2"/>
      <c r="P45" s="2"/>
      <c r="Q45" s="24">
        <v>0.11</v>
      </c>
      <c r="R45" s="1">
        <v>0</v>
      </c>
      <c r="S45" s="12">
        <v>57.8543771262514</v>
      </c>
      <c r="T45" s="2">
        <f t="shared" si="1"/>
        <v>11455.166670997778</v>
      </c>
      <c r="V45" s="2">
        <f t="shared" si="2"/>
        <v>11455.166670997778</v>
      </c>
    </row>
    <row r="46" spans="1:23">
      <c r="A46" s="1" t="s">
        <v>112</v>
      </c>
      <c r="B46" s="1" t="s">
        <v>133</v>
      </c>
      <c r="C46" s="1" t="s">
        <v>209</v>
      </c>
      <c r="D46" s="1">
        <v>51.644187000000002</v>
      </c>
      <c r="E46" s="1">
        <v>-128.01084599999899</v>
      </c>
      <c r="F46" s="1" t="s">
        <v>182</v>
      </c>
      <c r="G46" s="1">
        <v>142.87609900000001</v>
      </c>
      <c r="H46" s="1">
        <v>12</v>
      </c>
      <c r="I46" s="1">
        <v>180</v>
      </c>
      <c r="J46" s="1" t="s">
        <v>33</v>
      </c>
      <c r="K46" s="1">
        <v>12</v>
      </c>
      <c r="L46" s="1">
        <v>0</v>
      </c>
      <c r="M46" s="1">
        <f t="shared" si="0"/>
        <v>12</v>
      </c>
      <c r="N46" s="2"/>
      <c r="O46" s="2"/>
      <c r="P46" s="2"/>
      <c r="Q46" s="24">
        <v>0.11</v>
      </c>
      <c r="R46" s="1">
        <v>0</v>
      </c>
      <c r="S46" s="12">
        <v>47.3441897488865</v>
      </c>
      <c r="T46" s="2">
        <f t="shared" si="1"/>
        <v>6249.4330468530179</v>
      </c>
      <c r="V46" s="2">
        <f t="shared" si="2"/>
        <v>6249.4330468530179</v>
      </c>
    </row>
    <row r="47" spans="1:23">
      <c r="A47" s="1" t="s">
        <v>112</v>
      </c>
      <c r="B47" s="1" t="s">
        <v>133</v>
      </c>
      <c r="C47" s="1" t="s">
        <v>209</v>
      </c>
      <c r="D47" s="1">
        <v>51.644187000000002</v>
      </c>
      <c r="E47" s="1">
        <v>-128.01084599999899</v>
      </c>
      <c r="F47" s="1" t="s">
        <v>182</v>
      </c>
      <c r="G47" s="1">
        <v>142.87609900000001</v>
      </c>
      <c r="H47" s="1">
        <v>12</v>
      </c>
      <c r="I47" s="1">
        <v>180</v>
      </c>
      <c r="J47" s="1" t="s">
        <v>129</v>
      </c>
      <c r="K47" s="1">
        <v>0</v>
      </c>
      <c r="L47" s="1">
        <v>-16</v>
      </c>
      <c r="M47" s="1">
        <f t="shared" si="0"/>
        <v>16</v>
      </c>
      <c r="N47" s="2"/>
      <c r="O47" s="2"/>
      <c r="P47" s="2"/>
      <c r="Q47" s="24">
        <v>0.93</v>
      </c>
      <c r="R47" s="1">
        <v>0</v>
      </c>
      <c r="S47" s="12">
        <v>5.3088165998090497</v>
      </c>
      <c r="T47" s="2">
        <f t="shared" si="1"/>
        <v>7899.5191005158658</v>
      </c>
      <c r="V47" s="2">
        <f t="shared" si="2"/>
        <v>7899.5191005158658</v>
      </c>
    </row>
    <row r="48" spans="1:23" s="9" customFormat="1">
      <c r="A48" s="10" t="s">
        <v>112</v>
      </c>
      <c r="B48" s="10" t="s">
        <v>133</v>
      </c>
      <c r="C48" s="10" t="s">
        <v>209</v>
      </c>
      <c r="D48" s="10">
        <v>51.644187000000002</v>
      </c>
      <c r="E48" s="10">
        <v>-128.01084599999899</v>
      </c>
      <c r="F48" s="10" t="s">
        <v>182</v>
      </c>
      <c r="G48" s="10">
        <v>142.87609900000001</v>
      </c>
      <c r="H48" s="10">
        <v>12</v>
      </c>
      <c r="I48" s="10">
        <v>180</v>
      </c>
      <c r="J48" s="10" t="s">
        <v>116</v>
      </c>
      <c r="K48" s="10">
        <v>-16</v>
      </c>
      <c r="L48" s="10">
        <v>-58</v>
      </c>
      <c r="M48" s="10">
        <f t="shared" si="0"/>
        <v>42</v>
      </c>
      <c r="N48" s="11"/>
      <c r="O48" s="11"/>
      <c r="P48" s="11"/>
      <c r="Q48" s="31">
        <v>0.86</v>
      </c>
      <c r="R48" s="10">
        <v>5</v>
      </c>
      <c r="S48" s="16">
        <v>13.5352478079944</v>
      </c>
      <c r="T48" s="11">
        <f t="shared" si="1"/>
        <v>46444.849328351978</v>
      </c>
      <c r="V48" s="11">
        <f t="shared" si="2"/>
        <v>46444.849328351978</v>
      </c>
    </row>
    <row r="49" spans="1:23">
      <c r="A49" s="1" t="s">
        <v>112</v>
      </c>
      <c r="B49" s="1" t="s">
        <v>134</v>
      </c>
      <c r="C49" s="1" t="s">
        <v>208</v>
      </c>
      <c r="D49" s="1">
        <v>51.6484489999999</v>
      </c>
      <c r="E49" s="1">
        <v>-128.068804</v>
      </c>
      <c r="F49" s="1" t="s">
        <v>182</v>
      </c>
      <c r="G49" s="1">
        <v>32.362366000000002</v>
      </c>
      <c r="H49" s="1">
        <v>0</v>
      </c>
      <c r="I49" s="1">
        <v>999</v>
      </c>
      <c r="J49" s="1" t="s">
        <v>128</v>
      </c>
      <c r="K49" s="1">
        <v>45</v>
      </c>
      <c r="L49" s="1">
        <v>43</v>
      </c>
      <c r="M49" s="1">
        <f t="shared" si="0"/>
        <v>2</v>
      </c>
      <c r="N49" s="2">
        <f>IF(ABS(MIN(L49:L55))&gt;100,100,ABS(MIN(L49:L55)))</f>
        <v>45</v>
      </c>
      <c r="O49" s="2">
        <f>K49</f>
        <v>45</v>
      </c>
      <c r="P49" s="2">
        <f>O49+N49</f>
        <v>90</v>
      </c>
      <c r="Q49" s="13">
        <v>0.11</v>
      </c>
      <c r="R49" s="1">
        <v>0</v>
      </c>
      <c r="S49" s="12">
        <v>51.977314651723098</v>
      </c>
      <c r="T49" s="2">
        <f t="shared" si="1"/>
        <v>1143.5009223379082</v>
      </c>
      <c r="U49" s="22">
        <f>SUM(T49:T55)</f>
        <v>35400.597039551765</v>
      </c>
      <c r="V49" s="2">
        <f t="shared" si="2"/>
        <v>1143.5009223379082</v>
      </c>
      <c r="W49" s="8">
        <f>SUM(V49:V55)/10^6*10^4</f>
        <v>354.00597039551764</v>
      </c>
    </row>
    <row r="50" spans="1:23">
      <c r="A50" s="1" t="s">
        <v>112</v>
      </c>
      <c r="B50" s="1" t="s">
        <v>134</v>
      </c>
      <c r="C50" s="1" t="s">
        <v>208</v>
      </c>
      <c r="D50" s="1">
        <v>51.6484489999999</v>
      </c>
      <c r="E50" s="1">
        <v>-128.068804</v>
      </c>
      <c r="F50" s="1" t="s">
        <v>182</v>
      </c>
      <c r="G50" s="1">
        <v>32.362366000000002</v>
      </c>
      <c r="H50" s="1">
        <v>0</v>
      </c>
      <c r="I50" s="1">
        <v>999</v>
      </c>
      <c r="J50" s="1" t="s">
        <v>14</v>
      </c>
      <c r="K50" s="1">
        <v>43</v>
      </c>
      <c r="L50" s="1">
        <v>40</v>
      </c>
      <c r="M50" s="1">
        <f t="shared" si="0"/>
        <v>3</v>
      </c>
      <c r="N50" s="2"/>
      <c r="O50" s="2"/>
      <c r="P50" s="2"/>
      <c r="Q50" s="13">
        <v>0.11</v>
      </c>
      <c r="R50" s="1">
        <v>0</v>
      </c>
      <c r="S50" s="12">
        <v>42.244042771048697</v>
      </c>
      <c r="T50" s="2">
        <f t="shared" si="1"/>
        <v>1394.0534114446073</v>
      </c>
      <c r="V50" s="2">
        <f t="shared" si="2"/>
        <v>1394.0534114446073</v>
      </c>
    </row>
    <row r="51" spans="1:23">
      <c r="A51" s="1" t="s">
        <v>112</v>
      </c>
      <c r="B51" s="1" t="s">
        <v>134</v>
      </c>
      <c r="C51" s="1" t="s">
        <v>208</v>
      </c>
      <c r="D51" s="1">
        <v>51.6484489999999</v>
      </c>
      <c r="E51" s="1">
        <v>-128.068804</v>
      </c>
      <c r="F51" s="1" t="s">
        <v>182</v>
      </c>
      <c r="G51" s="1">
        <v>32.362366000000002</v>
      </c>
      <c r="H51" s="1">
        <v>0</v>
      </c>
      <c r="I51" s="1">
        <v>999</v>
      </c>
      <c r="J51" s="1" t="s">
        <v>31</v>
      </c>
      <c r="K51" s="1">
        <v>40</v>
      </c>
      <c r="L51" s="1">
        <v>20</v>
      </c>
      <c r="M51" s="1">
        <f t="shared" si="0"/>
        <v>20</v>
      </c>
      <c r="N51" s="2"/>
      <c r="O51" s="2"/>
      <c r="P51" s="2"/>
      <c r="Q51" s="13">
        <v>0.11</v>
      </c>
      <c r="R51" s="1">
        <v>0</v>
      </c>
      <c r="S51" s="12">
        <v>54.324215242569601</v>
      </c>
      <c r="T51" s="2">
        <f t="shared" si="1"/>
        <v>11951.327353365314</v>
      </c>
      <c r="V51" s="2">
        <f t="shared" si="2"/>
        <v>11951.327353365314</v>
      </c>
    </row>
    <row r="52" spans="1:23">
      <c r="A52" s="1" t="s">
        <v>112</v>
      </c>
      <c r="B52" s="1" t="s">
        <v>134</v>
      </c>
      <c r="C52" s="1" t="s">
        <v>208</v>
      </c>
      <c r="D52" s="1">
        <v>51.6484489999999</v>
      </c>
      <c r="E52" s="1">
        <v>-128.068804</v>
      </c>
      <c r="F52" s="1" t="s">
        <v>182</v>
      </c>
      <c r="G52" s="1">
        <v>32.362366000000002</v>
      </c>
      <c r="H52" s="1">
        <v>0</v>
      </c>
      <c r="I52" s="1">
        <v>999</v>
      </c>
      <c r="J52" s="1" t="s">
        <v>33</v>
      </c>
      <c r="K52" s="1">
        <v>20</v>
      </c>
      <c r="L52" s="1">
        <v>0</v>
      </c>
      <c r="M52" s="1">
        <f t="shared" si="0"/>
        <v>20</v>
      </c>
      <c r="N52" s="2"/>
      <c r="O52" s="2"/>
      <c r="P52" s="2"/>
      <c r="Q52" s="13">
        <v>0.11</v>
      </c>
      <c r="R52" s="1">
        <v>0</v>
      </c>
      <c r="S52" s="12">
        <v>37.968633919760798</v>
      </c>
      <c r="T52" s="2">
        <f t="shared" si="1"/>
        <v>8353.0994623473744</v>
      </c>
      <c r="V52" s="2">
        <f t="shared" si="2"/>
        <v>8353.0994623473744</v>
      </c>
    </row>
    <row r="53" spans="1:23">
      <c r="A53" s="1" t="s">
        <v>112</v>
      </c>
      <c r="B53" s="1" t="s">
        <v>134</v>
      </c>
      <c r="C53" s="1" t="s">
        <v>208</v>
      </c>
      <c r="D53" s="1">
        <v>51.6484489999999</v>
      </c>
      <c r="E53" s="1">
        <v>-128.068804</v>
      </c>
      <c r="F53" s="1" t="s">
        <v>182</v>
      </c>
      <c r="G53" s="1">
        <v>32.362366000000002</v>
      </c>
      <c r="H53" s="1">
        <v>0</v>
      </c>
      <c r="I53" s="1">
        <v>999</v>
      </c>
      <c r="J53" s="1" t="s">
        <v>116</v>
      </c>
      <c r="K53" s="1">
        <v>0</v>
      </c>
      <c r="L53" s="1">
        <v>-15</v>
      </c>
      <c r="M53" s="1">
        <f t="shared" si="0"/>
        <v>15</v>
      </c>
      <c r="N53" s="2"/>
      <c r="O53" s="2"/>
      <c r="P53" s="2"/>
      <c r="Q53" s="24">
        <v>0.86</v>
      </c>
      <c r="R53" s="1">
        <v>20</v>
      </c>
      <c r="S53" s="12">
        <v>8.8373256504553499</v>
      </c>
      <c r="T53" s="2">
        <f t="shared" si="1"/>
        <v>9120.1200712699192</v>
      </c>
      <c r="V53" s="2">
        <f t="shared" si="2"/>
        <v>9120.1200712699192</v>
      </c>
    </row>
    <row r="54" spans="1:23">
      <c r="A54" s="1" t="s">
        <v>112</v>
      </c>
      <c r="B54" s="1" t="s">
        <v>134</v>
      </c>
      <c r="C54" s="1" t="s">
        <v>208</v>
      </c>
      <c r="D54" s="1">
        <v>51.6484489999999</v>
      </c>
      <c r="E54" s="1">
        <v>-128.068804</v>
      </c>
      <c r="F54" s="1" t="s">
        <v>182</v>
      </c>
      <c r="G54" s="1">
        <v>32.362366000000002</v>
      </c>
      <c r="H54" s="1">
        <v>0</v>
      </c>
      <c r="I54" s="1">
        <v>999</v>
      </c>
      <c r="J54" s="1" t="s">
        <v>26</v>
      </c>
      <c r="K54" s="1">
        <v>-15</v>
      </c>
      <c r="L54" s="1">
        <v>-25</v>
      </c>
      <c r="M54" s="1">
        <f t="shared" si="0"/>
        <v>10</v>
      </c>
      <c r="N54" s="2"/>
      <c r="O54" s="2"/>
      <c r="P54" s="2"/>
      <c r="Q54" s="24">
        <v>0.86</v>
      </c>
      <c r="R54" s="1">
        <v>30</v>
      </c>
      <c r="S54" s="12">
        <v>1.85503102704769</v>
      </c>
      <c r="T54" s="2">
        <f t="shared" si="1"/>
        <v>1116.7286782827096</v>
      </c>
      <c r="V54" s="2">
        <f t="shared" si="2"/>
        <v>1116.7286782827096</v>
      </c>
    </row>
    <row r="55" spans="1:23" s="9" customFormat="1">
      <c r="A55" s="10" t="s">
        <v>112</v>
      </c>
      <c r="B55" s="10" t="s">
        <v>134</v>
      </c>
      <c r="C55" s="10" t="s">
        <v>208</v>
      </c>
      <c r="D55" s="10">
        <v>51.6484489999999</v>
      </c>
      <c r="E55" s="10">
        <v>-128.068804</v>
      </c>
      <c r="F55" s="10" t="s">
        <v>182</v>
      </c>
      <c r="G55" s="10">
        <v>32.362366000000002</v>
      </c>
      <c r="H55" s="10">
        <v>0</v>
      </c>
      <c r="I55" s="10">
        <v>999</v>
      </c>
      <c r="J55" s="10" t="s">
        <v>20</v>
      </c>
      <c r="K55" s="10">
        <v>-25</v>
      </c>
      <c r="L55" s="10">
        <v>-45</v>
      </c>
      <c r="M55" s="10">
        <f t="shared" si="0"/>
        <v>20</v>
      </c>
      <c r="N55" s="11"/>
      <c r="O55" s="11"/>
      <c r="P55" s="11"/>
      <c r="Q55" s="31">
        <v>1.74</v>
      </c>
      <c r="R55" s="10">
        <v>30</v>
      </c>
      <c r="S55" s="16">
        <v>0.953106379517214</v>
      </c>
      <c r="T55" s="11">
        <f t="shared" si="1"/>
        <v>2321.7671405039332</v>
      </c>
      <c r="V55" s="11">
        <f t="shared" si="2"/>
        <v>2321.7671405039332</v>
      </c>
    </row>
    <row r="56" spans="1:23">
      <c r="A56" s="1" t="s">
        <v>112</v>
      </c>
      <c r="B56" s="1" t="s">
        <v>135</v>
      </c>
      <c r="C56" s="1" t="s">
        <v>206</v>
      </c>
      <c r="D56" s="1">
        <v>51.650703</v>
      </c>
      <c r="E56" s="1">
        <v>-128.12849700000001</v>
      </c>
      <c r="F56" s="1" t="s">
        <v>182</v>
      </c>
      <c r="G56" s="1">
        <v>55.534058000000002</v>
      </c>
      <c r="H56" s="1">
        <v>12</v>
      </c>
      <c r="I56" s="1">
        <v>25</v>
      </c>
      <c r="J56" s="1" t="s">
        <v>128</v>
      </c>
      <c r="K56" s="1">
        <v>30</v>
      </c>
      <c r="L56" s="1">
        <v>28</v>
      </c>
      <c r="M56" s="1">
        <f t="shared" si="0"/>
        <v>2</v>
      </c>
      <c r="N56" s="2">
        <f>IF(ABS(MIN(L56:L62))&gt;100,100,ABS(MIN(L56:L62)))</f>
        <v>65</v>
      </c>
      <c r="O56" s="2">
        <f>K56</f>
        <v>30</v>
      </c>
      <c r="P56" s="2">
        <f>O56+N56</f>
        <v>95</v>
      </c>
      <c r="Q56" s="13">
        <v>0.11</v>
      </c>
      <c r="R56" s="1">
        <v>0</v>
      </c>
      <c r="S56" s="12">
        <v>52.702076259748303</v>
      </c>
      <c r="T56" s="2">
        <f t="shared" si="1"/>
        <v>1159.4456777144626</v>
      </c>
      <c r="U56" s="22">
        <f>SUM(T56:T62)</f>
        <v>37681.398464079</v>
      </c>
      <c r="V56" s="2">
        <f t="shared" si="2"/>
        <v>1159.4456777144626</v>
      </c>
      <c r="W56" s="8">
        <f>SUM(V56:V62)/10^6*10^4</f>
        <v>376.81398464079001</v>
      </c>
    </row>
    <row r="57" spans="1:23">
      <c r="A57" s="1" t="s">
        <v>112</v>
      </c>
      <c r="B57" s="1" t="s">
        <v>135</v>
      </c>
      <c r="C57" s="1" t="s">
        <v>206</v>
      </c>
      <c r="D57" s="1">
        <v>51.650703</v>
      </c>
      <c r="E57" s="1">
        <v>-128.12849700000001</v>
      </c>
      <c r="F57" s="1" t="s">
        <v>182</v>
      </c>
      <c r="G57" s="1">
        <v>55.534058000000002</v>
      </c>
      <c r="H57" s="1">
        <v>12</v>
      </c>
      <c r="I57" s="1">
        <v>25</v>
      </c>
      <c r="J57" s="1" t="s">
        <v>14</v>
      </c>
      <c r="K57" s="1">
        <v>28</v>
      </c>
      <c r="L57" s="1">
        <v>20</v>
      </c>
      <c r="M57" s="1">
        <f t="shared" si="0"/>
        <v>8</v>
      </c>
      <c r="N57" s="2"/>
      <c r="O57" s="2"/>
      <c r="P57" s="2"/>
      <c r="Q57" s="13">
        <v>0.11</v>
      </c>
      <c r="R57" s="1">
        <v>0</v>
      </c>
      <c r="S57" s="12">
        <v>53.645973039411999</v>
      </c>
      <c r="T57" s="2">
        <f t="shared" si="1"/>
        <v>4720.8456274682558</v>
      </c>
      <c r="V57" s="2">
        <f t="shared" si="2"/>
        <v>4720.8456274682558</v>
      </c>
    </row>
    <row r="58" spans="1:23">
      <c r="A58" s="1" t="s">
        <v>112</v>
      </c>
      <c r="B58" s="1" t="s">
        <v>135</v>
      </c>
      <c r="C58" s="1" t="s">
        <v>206</v>
      </c>
      <c r="D58" s="1">
        <v>51.650703</v>
      </c>
      <c r="E58" s="1">
        <v>-128.12849700000001</v>
      </c>
      <c r="F58" s="1" t="s">
        <v>182</v>
      </c>
      <c r="G58" s="1">
        <v>55.534058000000002</v>
      </c>
      <c r="H58" s="1">
        <v>12</v>
      </c>
      <c r="I58" s="1">
        <v>25</v>
      </c>
      <c r="J58" s="1" t="s">
        <v>15</v>
      </c>
      <c r="K58" s="1">
        <v>20</v>
      </c>
      <c r="L58" s="1">
        <v>0</v>
      </c>
      <c r="M58" s="1">
        <f t="shared" si="0"/>
        <v>20</v>
      </c>
      <c r="N58" s="2"/>
      <c r="O58" s="2"/>
      <c r="P58" s="2"/>
      <c r="Q58" s="13">
        <v>0.11</v>
      </c>
      <c r="R58" s="1">
        <v>0</v>
      </c>
      <c r="S58" s="12">
        <v>57.7240106334012</v>
      </c>
      <c r="T58" s="2">
        <f t="shared" si="1"/>
        <v>12699.282339348263</v>
      </c>
      <c r="V58" s="2">
        <f t="shared" si="2"/>
        <v>12699.282339348263</v>
      </c>
    </row>
    <row r="59" spans="1:23">
      <c r="A59" s="1" t="s">
        <v>112</v>
      </c>
      <c r="B59" s="1" t="s">
        <v>135</v>
      </c>
      <c r="C59" s="1" t="s">
        <v>206</v>
      </c>
      <c r="D59" s="1">
        <v>51.650703</v>
      </c>
      <c r="E59" s="1">
        <v>-128.12849700000001</v>
      </c>
      <c r="F59" s="1" t="s">
        <v>182</v>
      </c>
      <c r="G59" s="1">
        <v>55.534058000000002</v>
      </c>
      <c r="H59" s="1">
        <v>12</v>
      </c>
      <c r="I59" s="1">
        <v>25</v>
      </c>
      <c r="J59" s="1" t="s">
        <v>129</v>
      </c>
      <c r="K59" s="1">
        <v>0</v>
      </c>
      <c r="L59" s="1">
        <v>-12</v>
      </c>
      <c r="M59" s="1">
        <f t="shared" si="0"/>
        <v>12</v>
      </c>
      <c r="N59" s="2"/>
      <c r="O59" s="2"/>
      <c r="P59" s="2"/>
      <c r="Q59" s="24">
        <v>0.93</v>
      </c>
      <c r="R59" s="1">
        <v>0</v>
      </c>
      <c r="S59" s="12">
        <v>7.52514375784168</v>
      </c>
      <c r="T59" s="2">
        <f t="shared" si="1"/>
        <v>8398.0604337513141</v>
      </c>
      <c r="V59" s="2">
        <f t="shared" si="2"/>
        <v>8398.0604337513141</v>
      </c>
    </row>
    <row r="60" spans="1:23">
      <c r="A60" s="1" t="s">
        <v>112</v>
      </c>
      <c r="B60" s="1" t="s">
        <v>135</v>
      </c>
      <c r="C60" s="1" t="s">
        <v>206</v>
      </c>
      <c r="D60" s="1">
        <v>51.650703</v>
      </c>
      <c r="E60" s="1">
        <v>-128.12849700000001</v>
      </c>
      <c r="F60" s="1" t="s">
        <v>182</v>
      </c>
      <c r="G60" s="1">
        <v>55.534058000000002</v>
      </c>
      <c r="H60" s="1">
        <v>12</v>
      </c>
      <c r="I60" s="1">
        <v>25</v>
      </c>
      <c r="J60" s="1" t="s">
        <v>136</v>
      </c>
      <c r="K60" s="1">
        <v>-12</v>
      </c>
      <c r="L60" s="1">
        <v>-22</v>
      </c>
      <c r="M60" s="1">
        <f t="shared" si="0"/>
        <v>10</v>
      </c>
      <c r="N60" s="2"/>
      <c r="O60" s="2"/>
      <c r="P60" s="2"/>
      <c r="Q60" s="24">
        <v>0.86</v>
      </c>
      <c r="R60" s="1">
        <v>10</v>
      </c>
      <c r="S60" s="12">
        <v>5.8223803279566599</v>
      </c>
      <c r="T60" s="2">
        <f t="shared" si="1"/>
        <v>4506.5223738384548</v>
      </c>
      <c r="V60" s="2">
        <f t="shared" si="2"/>
        <v>4506.5223738384548</v>
      </c>
    </row>
    <row r="61" spans="1:23">
      <c r="A61" s="1" t="s">
        <v>112</v>
      </c>
      <c r="B61" s="1" t="s">
        <v>135</v>
      </c>
      <c r="C61" s="1" t="s">
        <v>206</v>
      </c>
      <c r="D61" s="1">
        <v>51.650703</v>
      </c>
      <c r="E61" s="1">
        <v>-128.12849700000001</v>
      </c>
      <c r="F61" s="1" t="s">
        <v>182</v>
      </c>
      <c r="G61" s="1">
        <v>55.534058000000002</v>
      </c>
      <c r="H61" s="1">
        <v>12</v>
      </c>
      <c r="I61" s="1">
        <v>25</v>
      </c>
      <c r="J61" s="1" t="s">
        <v>137</v>
      </c>
      <c r="K61" s="1">
        <v>-22</v>
      </c>
      <c r="L61" s="1">
        <v>-32</v>
      </c>
      <c r="M61" s="1">
        <f t="shared" si="0"/>
        <v>10</v>
      </c>
      <c r="N61" s="2"/>
      <c r="O61" s="2"/>
      <c r="P61" s="2"/>
      <c r="Q61" s="24">
        <v>0.86</v>
      </c>
      <c r="R61" s="1">
        <v>20</v>
      </c>
      <c r="S61" s="12">
        <v>2.76588020271693</v>
      </c>
      <c r="T61" s="2">
        <f t="shared" si="1"/>
        <v>1902.9255794692481</v>
      </c>
      <c r="V61" s="2">
        <f t="shared" si="2"/>
        <v>1902.9255794692481</v>
      </c>
    </row>
    <row r="62" spans="1:23" s="9" customFormat="1">
      <c r="A62" s="10" t="s">
        <v>112</v>
      </c>
      <c r="B62" s="10" t="s">
        <v>135</v>
      </c>
      <c r="C62" s="10" t="s">
        <v>206</v>
      </c>
      <c r="D62" s="10">
        <v>51.650703</v>
      </c>
      <c r="E62" s="10">
        <v>-128.12849700000001</v>
      </c>
      <c r="F62" s="10" t="s">
        <v>182</v>
      </c>
      <c r="G62" s="10">
        <v>55.534058000000002</v>
      </c>
      <c r="H62" s="10">
        <v>12</v>
      </c>
      <c r="I62" s="10">
        <v>25</v>
      </c>
      <c r="J62" s="10" t="s">
        <v>138</v>
      </c>
      <c r="K62" s="10">
        <v>-32</v>
      </c>
      <c r="L62" s="10">
        <v>-65</v>
      </c>
      <c r="M62" s="10">
        <f t="shared" si="0"/>
        <v>33</v>
      </c>
      <c r="N62" s="11"/>
      <c r="O62" s="11"/>
      <c r="P62" s="11"/>
      <c r="Q62" s="31">
        <v>1.71</v>
      </c>
      <c r="R62" s="10">
        <v>20</v>
      </c>
      <c r="S62" s="16">
        <v>0.95124854520844404</v>
      </c>
      <c r="T62" s="11">
        <f t="shared" si="1"/>
        <v>4294.3164324889995</v>
      </c>
      <c r="V62" s="11">
        <f t="shared" si="2"/>
        <v>4294.3164324889995</v>
      </c>
    </row>
    <row r="63" spans="1:23" ht="16">
      <c r="A63" s="1" t="s">
        <v>112</v>
      </c>
      <c r="B63" s="1" t="s">
        <v>139</v>
      </c>
      <c r="C63" s="1" t="s">
        <v>210</v>
      </c>
      <c r="D63" s="1">
        <v>51.650835999999899</v>
      </c>
      <c r="E63" s="1">
        <v>-128.127467</v>
      </c>
      <c r="F63" s="1" t="s">
        <v>182</v>
      </c>
      <c r="G63" s="1">
        <v>39.0050659999999</v>
      </c>
      <c r="H63" s="1">
        <v>15</v>
      </c>
      <c r="I63" s="1">
        <v>355</v>
      </c>
      <c r="J63" s="17" t="s">
        <v>140</v>
      </c>
      <c r="K63" s="1">
        <v>0</v>
      </c>
      <c r="L63" s="1">
        <v>-10</v>
      </c>
      <c r="M63" s="1">
        <f t="shared" si="0"/>
        <v>10</v>
      </c>
      <c r="N63" s="2">
        <f>IF(ABS(MIN(L63:L65))&gt;100,100,ABS(MIN(L63:L65)))</f>
        <v>70</v>
      </c>
      <c r="O63" s="2">
        <f>K63</f>
        <v>0</v>
      </c>
      <c r="P63" s="2">
        <f>O63+N63</f>
        <v>70</v>
      </c>
      <c r="Q63" s="24">
        <v>0.08</v>
      </c>
      <c r="R63" s="1">
        <v>0</v>
      </c>
      <c r="S63" s="18">
        <v>55.550244599052199</v>
      </c>
      <c r="T63" s="2">
        <f t="shared" si="1"/>
        <v>4444.019567924176</v>
      </c>
      <c r="U63" s="22">
        <f>SUM(T63:T65)</f>
        <v>24741.050044013005</v>
      </c>
      <c r="V63" s="2">
        <f t="shared" si="2"/>
        <v>4444.019567924176</v>
      </c>
      <c r="W63" s="8">
        <f>SUM(V63:V65)/10^6*10^4</f>
        <v>247.41050044013005</v>
      </c>
    </row>
    <row r="64" spans="1:23" ht="16">
      <c r="A64" s="1" t="s">
        <v>112</v>
      </c>
      <c r="B64" s="1" t="s">
        <v>139</v>
      </c>
      <c r="C64" s="1" t="s">
        <v>210</v>
      </c>
      <c r="D64" s="1">
        <v>51.650835999999899</v>
      </c>
      <c r="E64" s="1">
        <v>-128.127467</v>
      </c>
      <c r="F64" s="1" t="s">
        <v>182</v>
      </c>
      <c r="G64" s="1">
        <v>39.0050659999999</v>
      </c>
      <c r="H64" s="1">
        <v>15</v>
      </c>
      <c r="I64" s="1">
        <v>355</v>
      </c>
      <c r="J64" s="17" t="s">
        <v>141</v>
      </c>
      <c r="K64" s="1">
        <v>-10</v>
      </c>
      <c r="L64" s="1">
        <v>-50</v>
      </c>
      <c r="M64" s="1">
        <f t="shared" si="0"/>
        <v>40</v>
      </c>
      <c r="N64" s="2"/>
      <c r="O64" s="2"/>
      <c r="P64" s="2"/>
      <c r="Q64" s="24">
        <v>0.12</v>
      </c>
      <c r="R64" s="1">
        <v>0</v>
      </c>
      <c r="S64" s="18">
        <v>38.046584119837199</v>
      </c>
      <c r="T64" s="2">
        <f t="shared" si="1"/>
        <v>18262.360377521854</v>
      </c>
      <c r="V64" s="2">
        <f t="shared" si="2"/>
        <v>18262.360377521854</v>
      </c>
    </row>
    <row r="65" spans="1:23" s="9" customFormat="1" ht="16">
      <c r="A65" s="10" t="s">
        <v>112</v>
      </c>
      <c r="B65" s="10" t="s">
        <v>139</v>
      </c>
      <c r="C65" s="10" t="s">
        <v>210</v>
      </c>
      <c r="D65" s="10">
        <v>51.650835999999899</v>
      </c>
      <c r="E65" s="10">
        <v>-128.127467</v>
      </c>
      <c r="F65" s="10" t="s">
        <v>182</v>
      </c>
      <c r="G65" s="10">
        <v>39.0050659999999</v>
      </c>
      <c r="H65" s="10">
        <v>15</v>
      </c>
      <c r="I65" s="10">
        <v>355</v>
      </c>
      <c r="J65" s="20" t="s">
        <v>20</v>
      </c>
      <c r="K65" s="10">
        <v>-50</v>
      </c>
      <c r="L65" s="10">
        <v>-70</v>
      </c>
      <c r="M65" s="10">
        <f t="shared" si="0"/>
        <v>20</v>
      </c>
      <c r="N65" s="10"/>
      <c r="O65" s="10"/>
      <c r="P65" s="10"/>
      <c r="Q65" s="31">
        <v>1.74</v>
      </c>
      <c r="R65" s="10">
        <v>30</v>
      </c>
      <c r="S65" s="21">
        <v>0.83525045097166395</v>
      </c>
      <c r="T65" s="11">
        <f t="shared" si="1"/>
        <v>2034.6700985669731</v>
      </c>
      <c r="V65" s="11">
        <f t="shared" si="2"/>
        <v>2034.6700985669731</v>
      </c>
    </row>
    <row r="66" spans="1:23">
      <c r="A66" s="1" t="s">
        <v>112</v>
      </c>
      <c r="B66" s="1" t="s">
        <v>142</v>
      </c>
      <c r="C66" s="1" t="s">
        <v>208</v>
      </c>
      <c r="D66" s="1">
        <v>51.649825</v>
      </c>
      <c r="E66" s="1">
        <v>-128.045243</v>
      </c>
      <c r="F66" s="1" t="s">
        <v>182</v>
      </c>
      <c r="G66" s="1">
        <v>47.034607000000001</v>
      </c>
      <c r="H66" s="1">
        <v>55</v>
      </c>
      <c r="I66" s="1">
        <v>306</v>
      </c>
      <c r="J66" s="1" t="s">
        <v>128</v>
      </c>
      <c r="K66" s="1">
        <v>0</v>
      </c>
      <c r="L66" s="1">
        <v>-1</v>
      </c>
      <c r="M66" s="1">
        <f t="shared" si="0"/>
        <v>1</v>
      </c>
      <c r="N66" s="2">
        <f>IF(ABS(MIN(L66:L70))&gt;100,100,ABS(MIN(L66:L70)))</f>
        <v>80</v>
      </c>
      <c r="O66" s="2">
        <f>K66</f>
        <v>0</v>
      </c>
      <c r="P66" s="2">
        <f>O66+N66</f>
        <v>80</v>
      </c>
      <c r="Q66" s="13">
        <v>0.11</v>
      </c>
      <c r="R66" s="1">
        <v>0</v>
      </c>
      <c r="S66" s="12">
        <v>55.131171763918701</v>
      </c>
      <c r="T66" s="2">
        <f t="shared" si="1"/>
        <v>606.44288940310571</v>
      </c>
      <c r="U66" s="22">
        <f>SUM(T66:T70)</f>
        <v>29691.281239464872</v>
      </c>
      <c r="V66" s="2">
        <f t="shared" si="2"/>
        <v>606.44288940310571</v>
      </c>
      <c r="W66" s="8">
        <f>SUM(V66:V70)/10^6*10^4</f>
        <v>296.91281239464871</v>
      </c>
    </row>
    <row r="67" spans="1:23">
      <c r="A67" s="1" t="s">
        <v>112</v>
      </c>
      <c r="B67" s="1" t="s">
        <v>142</v>
      </c>
      <c r="C67" s="1" t="s">
        <v>208</v>
      </c>
      <c r="D67" s="1">
        <v>51.649825</v>
      </c>
      <c r="E67" s="1">
        <v>-128.045243</v>
      </c>
      <c r="F67" s="1" t="s">
        <v>182</v>
      </c>
      <c r="G67" s="1">
        <v>47.034607000000001</v>
      </c>
      <c r="H67" s="1">
        <v>55</v>
      </c>
      <c r="I67" s="1">
        <v>306</v>
      </c>
      <c r="J67" s="1" t="s">
        <v>14</v>
      </c>
      <c r="K67" s="1">
        <v>-1</v>
      </c>
      <c r="L67" s="1">
        <v>-4</v>
      </c>
      <c r="M67" s="1">
        <f t="shared" si="0"/>
        <v>3</v>
      </c>
      <c r="Q67" s="13">
        <v>0.11</v>
      </c>
      <c r="R67" s="1">
        <v>0</v>
      </c>
      <c r="S67" s="12">
        <v>55.247543898539298</v>
      </c>
      <c r="T67" s="2">
        <f t="shared" ref="T67:T70" si="3">Q67*S67/100*M67*100*100*((100-R67)/100)</f>
        <v>1823.1689486517969</v>
      </c>
      <c r="V67" s="2">
        <f t="shared" ref="V67:V70" si="4">Q67*S67/100*M67*100*100*((100-R67)/100)</f>
        <v>1823.1689486517969</v>
      </c>
    </row>
    <row r="68" spans="1:23">
      <c r="A68" s="1" t="s">
        <v>112</v>
      </c>
      <c r="B68" s="1" t="s">
        <v>142</v>
      </c>
      <c r="C68" s="1" t="s">
        <v>208</v>
      </c>
      <c r="D68" s="1">
        <v>51.649825</v>
      </c>
      <c r="E68" s="1">
        <v>-128.045243</v>
      </c>
      <c r="F68" s="1" t="s">
        <v>182</v>
      </c>
      <c r="G68" s="1">
        <v>47.034607000000001</v>
      </c>
      <c r="H68" s="1">
        <v>55</v>
      </c>
      <c r="I68" s="1">
        <v>306</v>
      </c>
      <c r="J68" s="1" t="s">
        <v>15</v>
      </c>
      <c r="K68" s="1">
        <v>-4</v>
      </c>
      <c r="L68" s="1">
        <v>-45</v>
      </c>
      <c r="M68" s="1">
        <f t="shared" si="0"/>
        <v>41</v>
      </c>
      <c r="Q68" s="13">
        <v>0.11</v>
      </c>
      <c r="R68" s="1">
        <v>0</v>
      </c>
      <c r="S68" s="12">
        <v>40.415680973301697</v>
      </c>
      <c r="T68" s="2">
        <f t="shared" si="3"/>
        <v>18227.472118959064</v>
      </c>
      <c r="V68" s="2">
        <f t="shared" si="4"/>
        <v>18227.472118959064</v>
      </c>
    </row>
    <row r="69" spans="1:23">
      <c r="A69" s="1" t="s">
        <v>112</v>
      </c>
      <c r="B69" s="1" t="s">
        <v>142</v>
      </c>
      <c r="C69" s="1" t="s">
        <v>208</v>
      </c>
      <c r="D69" s="1">
        <v>51.649825</v>
      </c>
      <c r="E69" s="1">
        <v>-128.045243</v>
      </c>
      <c r="F69" s="1" t="s">
        <v>182</v>
      </c>
      <c r="G69" s="1">
        <v>47.034607000000001</v>
      </c>
      <c r="H69" s="1">
        <v>55</v>
      </c>
      <c r="I69" s="1">
        <v>306</v>
      </c>
      <c r="J69" s="1" t="s">
        <v>16</v>
      </c>
      <c r="K69" s="1">
        <v>-45</v>
      </c>
      <c r="L69" s="1">
        <v>-70</v>
      </c>
      <c r="M69" s="1">
        <f t="shared" si="0"/>
        <v>25</v>
      </c>
      <c r="Q69" s="24">
        <v>1.31</v>
      </c>
      <c r="R69" s="1">
        <v>40</v>
      </c>
      <c r="S69" s="12">
        <v>2.2666488447120399</v>
      </c>
      <c r="T69" s="2">
        <f t="shared" si="3"/>
        <v>4453.964979859159</v>
      </c>
      <c r="V69" s="2">
        <f t="shared" si="4"/>
        <v>4453.964979859159</v>
      </c>
    </row>
    <row r="70" spans="1:23" s="9" customFormat="1">
      <c r="A70" s="10" t="s">
        <v>112</v>
      </c>
      <c r="B70" s="10" t="s">
        <v>142</v>
      </c>
      <c r="C70" s="10" t="s">
        <v>208</v>
      </c>
      <c r="D70" s="10">
        <v>51.649825</v>
      </c>
      <c r="E70" s="10">
        <v>-128.045243</v>
      </c>
      <c r="F70" s="10" t="s">
        <v>182</v>
      </c>
      <c r="G70" s="10">
        <v>47.034607000000001</v>
      </c>
      <c r="H70" s="10">
        <v>55</v>
      </c>
      <c r="I70" s="10">
        <v>306</v>
      </c>
      <c r="J70" s="10" t="s">
        <v>17</v>
      </c>
      <c r="K70" s="10">
        <v>-70</v>
      </c>
      <c r="L70" s="10">
        <v>-80</v>
      </c>
      <c r="M70" s="10">
        <f t="shared" si="0"/>
        <v>10</v>
      </c>
      <c r="N70" s="10"/>
      <c r="O70" s="10"/>
      <c r="P70" s="10"/>
      <c r="Q70" s="31">
        <v>0.86</v>
      </c>
      <c r="R70" s="10">
        <v>40</v>
      </c>
      <c r="S70" s="16">
        <v>8.8764191910692798</v>
      </c>
      <c r="T70" s="11">
        <f t="shared" si="3"/>
        <v>4580.2323025917476</v>
      </c>
      <c r="V70" s="11">
        <f t="shared" si="4"/>
        <v>4580.2323025917476</v>
      </c>
    </row>
    <row r="74" spans="1:23">
      <c r="J74" s="2"/>
      <c r="K74" s="2"/>
      <c r="L74" s="2"/>
    </row>
    <row r="84" spans="10:12">
      <c r="J84" s="2"/>
      <c r="K84" s="2"/>
      <c r="L84" s="2"/>
    </row>
    <row r="93" spans="10:12">
      <c r="J93" s="2"/>
      <c r="K93" s="2"/>
      <c r="L93" s="2"/>
    </row>
    <row r="103" spans="10:12">
      <c r="J103" s="2"/>
      <c r="K103" s="2"/>
      <c r="L103" s="2"/>
    </row>
    <row r="112" spans="10:12">
      <c r="J112" s="2"/>
      <c r="K112" s="2"/>
      <c r="L112" s="2"/>
    </row>
    <row r="122" spans="10:12">
      <c r="J122" s="2"/>
      <c r="K122" s="2"/>
      <c r="L122" s="2"/>
    </row>
    <row r="130" spans="10:12">
      <c r="J130" s="2"/>
      <c r="K130" s="2"/>
      <c r="L130" s="2"/>
    </row>
    <row r="141" spans="10:12">
      <c r="J141" s="2"/>
      <c r="K141" s="2"/>
      <c r="L141" s="2"/>
    </row>
    <row r="142" spans="10:12">
      <c r="J142" s="2"/>
      <c r="K142" s="2"/>
      <c r="L142" s="2"/>
    </row>
    <row r="143" spans="10:12">
      <c r="J143" s="2"/>
      <c r="K143" s="2"/>
      <c r="L143" s="2"/>
    </row>
    <row r="144" spans="10:12">
      <c r="J144" s="2"/>
      <c r="K144" s="2"/>
      <c r="L144" s="2"/>
    </row>
    <row r="145" spans="10:12">
      <c r="J145" s="2"/>
      <c r="K145" s="2"/>
      <c r="L145" s="2"/>
    </row>
    <row r="146" spans="10:12">
      <c r="J146" s="2"/>
      <c r="K146" s="2"/>
      <c r="L146" s="2"/>
    </row>
    <row r="147" spans="10:12">
      <c r="J147" s="2"/>
      <c r="K147" s="2"/>
      <c r="L147" s="2"/>
    </row>
    <row r="148" spans="10:12">
      <c r="J148"/>
      <c r="K148"/>
      <c r="L148"/>
    </row>
    <row r="149" spans="10:12">
      <c r="J149" s="2"/>
      <c r="K149" s="2"/>
      <c r="L149" s="2"/>
    </row>
    <row r="150" spans="10:12">
      <c r="J150" s="2"/>
      <c r="K150" s="2"/>
      <c r="L150" s="2"/>
    </row>
    <row r="151" spans="10:12">
      <c r="J151" s="2"/>
      <c r="K151" s="2"/>
      <c r="L151" s="23"/>
    </row>
    <row r="152" spans="10:12">
      <c r="J152" s="2"/>
      <c r="K152" s="2"/>
      <c r="L152" s="2"/>
    </row>
    <row r="153" spans="10:12">
      <c r="J153" s="2"/>
      <c r="K153" s="2"/>
      <c r="L153" s="2"/>
    </row>
    <row r="154" spans="10:12">
      <c r="J154" s="2"/>
      <c r="K154" s="2"/>
      <c r="L154" s="2"/>
    </row>
    <row r="155" spans="10:12">
      <c r="J155" s="2"/>
      <c r="K155" s="2"/>
      <c r="L155" s="2"/>
    </row>
    <row r="156" spans="10:12">
      <c r="J156" s="2"/>
      <c r="K156" s="2"/>
      <c r="L156" s="2"/>
    </row>
    <row r="157" spans="10:12">
      <c r="J157" s="2"/>
      <c r="K157" s="2"/>
      <c r="L157" s="2"/>
    </row>
    <row r="158" spans="10:12">
      <c r="J158" s="2"/>
      <c r="K158" s="2"/>
      <c r="L158" s="2"/>
    </row>
    <row r="159" spans="10:12">
      <c r="J159" s="2"/>
      <c r="K159" s="2"/>
      <c r="L159" s="2"/>
    </row>
    <row r="160" spans="10:12">
      <c r="J160" s="2"/>
      <c r="K160" s="2"/>
      <c r="L160" s="2"/>
    </row>
    <row r="161" spans="10:12">
      <c r="J161" s="2"/>
      <c r="K161" s="2"/>
      <c r="L161" s="2"/>
    </row>
    <row r="162" spans="10:12">
      <c r="J162" s="2"/>
      <c r="K162" s="2"/>
      <c r="L162" s="2"/>
    </row>
    <row r="163" spans="10:12">
      <c r="J163" s="2"/>
      <c r="K163" s="2"/>
      <c r="L163" s="2"/>
    </row>
    <row r="164" spans="10:12">
      <c r="J164" s="2"/>
      <c r="K164" s="2"/>
      <c r="L164" s="2"/>
    </row>
    <row r="165" spans="10:12">
      <c r="J165" s="2"/>
      <c r="K165" s="2"/>
      <c r="L165" s="2"/>
    </row>
    <row r="166" spans="10:12">
      <c r="J166" s="2"/>
      <c r="K166" s="2"/>
      <c r="L166" s="2"/>
    </row>
    <row r="167" spans="10:12">
      <c r="J167" s="2"/>
      <c r="K167" s="2"/>
      <c r="L167" s="2"/>
    </row>
    <row r="168" spans="10:12">
      <c r="J168" s="2"/>
      <c r="K168" s="2"/>
      <c r="L168" s="2"/>
    </row>
    <row r="169" spans="10:12">
      <c r="J169" s="2"/>
      <c r="K169" s="2"/>
      <c r="L169" s="2"/>
    </row>
    <row r="170" spans="10:12">
      <c r="J170" s="2"/>
      <c r="K170" s="2"/>
      <c r="L170" s="2"/>
    </row>
    <row r="171" spans="10:12">
      <c r="J171" s="2"/>
      <c r="K171" s="2"/>
      <c r="L171" s="2"/>
    </row>
    <row r="172" spans="10:12">
      <c r="J172" s="2"/>
      <c r="K172" s="2"/>
      <c r="L172" s="2"/>
    </row>
    <row r="173" spans="10:12">
      <c r="J173" s="2"/>
      <c r="K173" s="2"/>
      <c r="L173" s="2"/>
    </row>
    <row r="174" spans="10:12">
      <c r="J174" s="2"/>
      <c r="K174" s="2"/>
      <c r="L174" s="2"/>
    </row>
    <row r="175" spans="10:12">
      <c r="J175" s="2"/>
      <c r="K175" s="2"/>
      <c r="L175" s="2"/>
    </row>
    <row r="176" spans="10:12">
      <c r="J176" s="2"/>
      <c r="K176" s="2"/>
      <c r="L176" s="2"/>
    </row>
    <row r="177" spans="10:12">
      <c r="J177" s="2"/>
      <c r="K177" s="2"/>
      <c r="L177" s="2"/>
    </row>
    <row r="178" spans="10:12">
      <c r="J178" s="2"/>
      <c r="K178" s="2"/>
      <c r="L178" s="2"/>
    </row>
    <row r="179" spans="10:12">
      <c r="J179" s="2"/>
      <c r="K179" s="2"/>
      <c r="L179" s="2"/>
    </row>
    <row r="180" spans="10:12">
      <c r="J180" s="2"/>
      <c r="K180" s="2"/>
      <c r="L180" s="2"/>
    </row>
    <row r="181" spans="10:12">
      <c r="J181" s="2"/>
      <c r="K181" s="2"/>
      <c r="L181" s="2"/>
    </row>
    <row r="182" spans="10:12">
      <c r="J182" s="2"/>
      <c r="K182" s="2"/>
      <c r="L182" s="2"/>
    </row>
    <row r="183" spans="10:12">
      <c r="J183" s="2"/>
      <c r="K183" s="2"/>
      <c r="L183" s="2"/>
    </row>
    <row r="184" spans="10:12">
      <c r="J184" s="2"/>
      <c r="K184" s="2"/>
      <c r="L184" s="2"/>
    </row>
    <row r="185" spans="10:12">
      <c r="J185" s="2"/>
      <c r="K185" s="2"/>
      <c r="L185" s="2"/>
    </row>
    <row r="186" spans="10:12">
      <c r="J186" s="2"/>
      <c r="K186" s="2"/>
      <c r="L186" s="2"/>
    </row>
    <row r="187" spans="10:12">
      <c r="J187" s="2"/>
      <c r="K187" s="2"/>
      <c r="L187" s="2"/>
    </row>
    <row r="188" spans="10:12">
      <c r="J188" s="2"/>
      <c r="K188" s="2"/>
      <c r="L188" s="2"/>
    </row>
    <row r="189" spans="10:12">
      <c r="J189" s="2"/>
      <c r="K189" s="2"/>
      <c r="L189" s="2"/>
    </row>
    <row r="190" spans="10:12">
      <c r="J190" s="2"/>
      <c r="K190" s="2"/>
      <c r="L190" s="2"/>
    </row>
    <row r="191" spans="10:12">
      <c r="J191" s="2"/>
      <c r="K191" s="2"/>
      <c r="L191" s="2"/>
    </row>
    <row r="192" spans="10:12">
      <c r="J192" s="2"/>
      <c r="K192" s="2"/>
      <c r="L192" s="2"/>
    </row>
    <row r="193" spans="10:12">
      <c r="J193" s="2"/>
      <c r="K193" s="2"/>
      <c r="L193" s="2"/>
    </row>
    <row r="194" spans="10:12">
      <c r="J194" s="2"/>
      <c r="K194" s="2"/>
      <c r="L194" s="2"/>
    </row>
    <row r="195" spans="10:12">
      <c r="J195" s="2"/>
      <c r="K195" s="2"/>
      <c r="L195" s="2"/>
    </row>
    <row r="196" spans="10:12">
      <c r="J196" s="2"/>
      <c r="K196" s="2"/>
      <c r="L196" s="2"/>
    </row>
    <row r="197" spans="10:12">
      <c r="J197" s="2"/>
      <c r="K197" s="2"/>
      <c r="L197" s="2"/>
    </row>
    <row r="198" spans="10:12">
      <c r="J198" s="2"/>
      <c r="K198" s="2"/>
      <c r="L198" s="2"/>
    </row>
    <row r="199" spans="10:12">
      <c r="J199" s="2"/>
      <c r="K199" s="2"/>
      <c r="L199" s="2"/>
    </row>
    <row r="200" spans="10:12">
      <c r="J200" s="2"/>
      <c r="K200" s="2"/>
      <c r="L200" s="2"/>
    </row>
    <row r="201" spans="10:12">
      <c r="J201" s="2"/>
      <c r="K201" s="2"/>
      <c r="L201" s="2"/>
    </row>
    <row r="202" spans="10:12">
      <c r="J202" s="2"/>
      <c r="K202" s="2"/>
      <c r="L202" s="2"/>
    </row>
    <row r="203" spans="10:12">
      <c r="J203" s="2"/>
      <c r="K203" s="2"/>
      <c r="L203" s="2"/>
    </row>
    <row r="204" spans="10:12">
      <c r="J204" s="2"/>
      <c r="K204" s="2"/>
      <c r="L204" s="2"/>
    </row>
    <row r="205" spans="10:12">
      <c r="J205" s="2"/>
      <c r="K205" s="2"/>
      <c r="L205" s="2"/>
    </row>
    <row r="206" spans="10:12">
      <c r="J206" s="2"/>
      <c r="K206" s="2"/>
      <c r="L206" s="2"/>
    </row>
    <row r="207" spans="10:12">
      <c r="J207" s="2"/>
      <c r="K207" s="2"/>
      <c r="L207" s="2"/>
    </row>
    <row r="208" spans="10:12">
      <c r="J208" s="2"/>
      <c r="K208" s="2"/>
      <c r="L208" s="2"/>
    </row>
    <row r="209" spans="10:12">
      <c r="J209" s="2"/>
      <c r="K209" s="2"/>
      <c r="L209" s="2"/>
    </row>
    <row r="210" spans="10:12">
      <c r="J210" s="2"/>
      <c r="K210" s="2"/>
      <c r="L210" s="2"/>
    </row>
    <row r="211" spans="10:12">
      <c r="J211" s="2"/>
      <c r="K211" s="2"/>
      <c r="L211" s="2"/>
    </row>
    <row r="212" spans="10:12">
      <c r="J212" s="2"/>
      <c r="K212" s="2"/>
      <c r="L212"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212"/>
  <sheetViews>
    <sheetView zoomScale="70" zoomScaleNormal="70" workbookViewId="0">
      <selection activeCell="A26" sqref="A26"/>
    </sheetView>
  </sheetViews>
  <sheetFormatPr baseColWidth="10" defaultColWidth="8.83203125" defaultRowHeight="15"/>
  <cols>
    <col min="1" max="1" width="55.6640625" style="1" bestFit="1" customWidth="1"/>
    <col min="2" max="2" width="8.6640625" style="1" bestFit="1" customWidth="1"/>
    <col min="3" max="3" width="35.6640625" style="1" bestFit="1" customWidth="1"/>
    <col min="4" max="4" width="10.83203125" style="1" bestFit="1" customWidth="1"/>
    <col min="5" max="5" width="9.1640625" style="1"/>
    <col min="6" max="6" width="10.6640625" style="1" bestFit="1" customWidth="1"/>
    <col min="7" max="9" width="9.1640625" style="1"/>
    <col min="10" max="10" width="10" style="1" bestFit="1" customWidth="1"/>
    <col min="11" max="12" width="8.5" style="1" bestFit="1" customWidth="1"/>
    <col min="13" max="13" width="7.33203125" style="1" bestFit="1" customWidth="1"/>
    <col min="14" max="14" width="12.1640625" style="1" bestFit="1" customWidth="1"/>
    <col min="15" max="15" width="5.83203125" style="1" bestFit="1" customWidth="1"/>
    <col min="16" max="16" width="9.5" style="1" bestFit="1" customWidth="1"/>
    <col min="17" max="17" width="14.5" style="13" bestFit="1" customWidth="1"/>
    <col min="18" max="18" width="6" style="1" bestFit="1" customWidth="1"/>
    <col min="20" max="20" width="10.83203125" bestFit="1" customWidth="1"/>
    <col min="22" max="22" width="15" bestFit="1" customWidth="1"/>
    <col min="23" max="23" width="13" bestFit="1" customWidth="1"/>
  </cols>
  <sheetData>
    <row r="1" spans="1:27" s="9" customFormat="1">
      <c r="A1" s="27" t="s">
        <v>0</v>
      </c>
      <c r="B1" s="27" t="s">
        <v>2</v>
      </c>
      <c r="C1" s="27" t="s">
        <v>168</v>
      </c>
      <c r="D1" s="27" t="s">
        <v>3</v>
      </c>
      <c r="E1" s="27" t="s">
        <v>1</v>
      </c>
      <c r="F1" s="27" t="s">
        <v>181</v>
      </c>
      <c r="G1" s="27" t="s">
        <v>178</v>
      </c>
      <c r="H1" s="27" t="s">
        <v>179</v>
      </c>
      <c r="I1" s="27" t="s">
        <v>180</v>
      </c>
      <c r="J1" s="10" t="s">
        <v>12</v>
      </c>
      <c r="K1" s="10" t="s">
        <v>36</v>
      </c>
      <c r="L1" s="10" t="s">
        <v>37</v>
      </c>
      <c r="M1" s="10" t="s">
        <v>4</v>
      </c>
      <c r="N1" s="27" t="s">
        <v>110</v>
      </c>
      <c r="O1" s="27" t="s">
        <v>111</v>
      </c>
      <c r="P1" s="27" t="s">
        <v>109</v>
      </c>
      <c r="Q1" s="19" t="s">
        <v>38</v>
      </c>
      <c r="R1" s="10" t="s">
        <v>108</v>
      </c>
      <c r="S1" s="10" t="s">
        <v>40</v>
      </c>
      <c r="T1" s="10" t="s">
        <v>39</v>
      </c>
      <c r="U1" s="10" t="s">
        <v>107</v>
      </c>
      <c r="V1" s="10" t="s">
        <v>175</v>
      </c>
      <c r="W1" s="27" t="s">
        <v>174</v>
      </c>
      <c r="X1" s="10"/>
      <c r="Y1" s="10"/>
      <c r="Z1" s="10"/>
      <c r="AA1" s="10"/>
    </row>
    <row r="2" spans="1:27">
      <c r="A2" s="1" t="s">
        <v>143</v>
      </c>
      <c r="B2" s="1" t="s">
        <v>144</v>
      </c>
      <c r="C2" s="1" t="s">
        <v>170</v>
      </c>
      <c r="D2" s="1">
        <v>51.644361000000004</v>
      </c>
      <c r="E2" s="1">
        <v>-128.14530600000001</v>
      </c>
      <c r="F2" s="1" t="s">
        <v>182</v>
      </c>
      <c r="G2" s="1" t="s">
        <v>35</v>
      </c>
      <c r="H2" s="1" t="s">
        <v>35</v>
      </c>
      <c r="I2" s="1" t="s">
        <v>35</v>
      </c>
      <c r="J2" s="6" t="s">
        <v>13</v>
      </c>
      <c r="K2" s="1">
        <v>28</v>
      </c>
      <c r="L2" s="1">
        <v>27</v>
      </c>
      <c r="M2" s="1">
        <f>K2-L2</f>
        <v>1</v>
      </c>
      <c r="N2" s="2">
        <f>IF(ABS(MIN(L7:L12))&gt;100,100,ABS(MIN(L7:L12)))</f>
        <v>100</v>
      </c>
      <c r="O2" s="2">
        <f>K2</f>
        <v>28</v>
      </c>
      <c r="P2" s="2">
        <f>O2+N2</f>
        <v>128</v>
      </c>
      <c r="Q2" s="13">
        <v>0.11</v>
      </c>
      <c r="R2" s="2">
        <v>0</v>
      </c>
      <c r="S2" s="12">
        <v>63.347979236810602</v>
      </c>
      <c r="T2" s="2">
        <f>Q2*S2/100*M2*100*100*((100-R2)/100)</f>
        <v>696.82777160491662</v>
      </c>
      <c r="U2" s="22">
        <f>SUM(T2:T12)</f>
        <v>31926.854376004372</v>
      </c>
      <c r="V2" s="2">
        <f>Q2*S2/100*M2*100*100*((100-R2)/100)</f>
        <v>696.82777160491662</v>
      </c>
      <c r="W2" s="8">
        <f>SUM(V2:V12)/10^6*10^4</f>
        <v>308.80110397730141</v>
      </c>
    </row>
    <row r="3" spans="1:27">
      <c r="A3" s="1" t="s">
        <v>143</v>
      </c>
      <c r="B3" s="1" t="s">
        <v>144</v>
      </c>
      <c r="C3" s="1" t="s">
        <v>170</v>
      </c>
      <c r="D3" s="1">
        <v>51.644361000000004</v>
      </c>
      <c r="E3" s="1">
        <v>-128.14530600000001</v>
      </c>
      <c r="F3" s="1" t="s">
        <v>182</v>
      </c>
      <c r="G3" s="1" t="s">
        <v>35</v>
      </c>
      <c r="H3" s="1" t="s">
        <v>35</v>
      </c>
      <c r="I3" s="1" t="s">
        <v>35</v>
      </c>
      <c r="J3" s="6" t="s">
        <v>14</v>
      </c>
      <c r="K3" s="1">
        <v>27</v>
      </c>
      <c r="L3" s="1">
        <v>24</v>
      </c>
      <c r="M3" s="1">
        <f t="shared" ref="M3:M65" si="0">K3-L3</f>
        <v>3</v>
      </c>
      <c r="N3" s="2"/>
      <c r="O3" s="2"/>
      <c r="P3" s="2"/>
      <c r="Q3" s="13">
        <v>0.11</v>
      </c>
      <c r="R3" s="2">
        <v>0</v>
      </c>
      <c r="S3" s="12">
        <v>54.7188187599142</v>
      </c>
      <c r="T3" s="2">
        <f t="shared" ref="T3:T65" si="1">Q3*S3/100*M3*100*100*((100-R3)/100)</f>
        <v>1805.7210190771684</v>
      </c>
      <c r="V3" s="2">
        <f t="shared" ref="V3:V9" si="2">Q3*S3/100*M3*100*100*((100-R3)/100)</f>
        <v>1805.7210190771684</v>
      </c>
    </row>
    <row r="4" spans="1:27">
      <c r="A4" s="1" t="s">
        <v>143</v>
      </c>
      <c r="B4" s="1" t="s">
        <v>144</v>
      </c>
      <c r="C4" s="1" t="s">
        <v>170</v>
      </c>
      <c r="D4" s="1">
        <v>51.644361000000004</v>
      </c>
      <c r="E4" s="1">
        <v>-128.14530600000001</v>
      </c>
      <c r="F4" s="1" t="s">
        <v>182</v>
      </c>
      <c r="G4" s="1" t="s">
        <v>35</v>
      </c>
      <c r="H4" s="1" t="s">
        <v>35</v>
      </c>
      <c r="I4" s="1" t="s">
        <v>35</v>
      </c>
      <c r="J4" s="6" t="s">
        <v>31</v>
      </c>
      <c r="K4" s="1">
        <v>24</v>
      </c>
      <c r="L4" s="1">
        <v>10</v>
      </c>
      <c r="M4" s="1">
        <f t="shared" si="0"/>
        <v>14</v>
      </c>
      <c r="N4" s="2"/>
      <c r="O4" s="2"/>
      <c r="P4" s="2"/>
      <c r="Q4" s="13">
        <v>0.11</v>
      </c>
      <c r="R4" s="2">
        <v>0</v>
      </c>
      <c r="S4" s="12">
        <v>57.878259344796</v>
      </c>
      <c r="T4" s="2">
        <f t="shared" si="1"/>
        <v>8913.2519390985854</v>
      </c>
      <c r="V4" s="2">
        <f t="shared" si="2"/>
        <v>8913.2519390985854</v>
      </c>
    </row>
    <row r="5" spans="1:27">
      <c r="A5" s="1" t="s">
        <v>143</v>
      </c>
      <c r="B5" s="1" t="s">
        <v>144</v>
      </c>
      <c r="C5" s="1" t="s">
        <v>170</v>
      </c>
      <c r="D5" s="1">
        <v>51.644361000000004</v>
      </c>
      <c r="E5" s="1">
        <v>-128.14530600000001</v>
      </c>
      <c r="F5" s="1" t="s">
        <v>182</v>
      </c>
      <c r="G5" s="1" t="s">
        <v>35</v>
      </c>
      <c r="H5" s="1" t="s">
        <v>35</v>
      </c>
      <c r="I5" s="1" t="s">
        <v>35</v>
      </c>
      <c r="J5" s="6" t="s">
        <v>33</v>
      </c>
      <c r="K5" s="1">
        <v>10</v>
      </c>
      <c r="L5" s="1">
        <v>0</v>
      </c>
      <c r="M5" s="1">
        <f t="shared" si="0"/>
        <v>10</v>
      </c>
      <c r="N5" s="2"/>
      <c r="O5" s="2"/>
      <c r="P5" s="2"/>
      <c r="Q5" s="13">
        <v>0.11</v>
      </c>
      <c r="R5" s="2">
        <v>0</v>
      </c>
      <c r="S5" s="12">
        <v>58.874204496562797</v>
      </c>
      <c r="T5" s="2">
        <f t="shared" si="1"/>
        <v>6476.1624946219072</v>
      </c>
      <c r="V5" s="2">
        <f t="shared" si="2"/>
        <v>6476.1624946219072</v>
      </c>
    </row>
    <row r="6" spans="1:27">
      <c r="A6" s="1" t="s">
        <v>143</v>
      </c>
      <c r="B6" s="1" t="s">
        <v>144</v>
      </c>
      <c r="C6" s="1" t="s">
        <v>170</v>
      </c>
      <c r="D6" s="1">
        <v>51.644361000000004</v>
      </c>
      <c r="E6" s="1">
        <v>-128.14530600000001</v>
      </c>
      <c r="F6" s="1" t="s">
        <v>182</v>
      </c>
      <c r="G6" s="1" t="s">
        <v>35</v>
      </c>
      <c r="H6" s="1" t="s">
        <v>35</v>
      </c>
      <c r="I6" s="1" t="s">
        <v>35</v>
      </c>
      <c r="J6" s="6" t="s">
        <v>145</v>
      </c>
      <c r="K6" s="1">
        <v>0</v>
      </c>
      <c r="L6" s="1">
        <v>-10</v>
      </c>
      <c r="M6" s="1">
        <f t="shared" si="0"/>
        <v>10</v>
      </c>
      <c r="N6" s="2"/>
      <c r="O6" s="2"/>
      <c r="P6" s="2"/>
      <c r="Q6" s="24">
        <v>0.86</v>
      </c>
      <c r="R6" s="2">
        <v>0</v>
      </c>
      <c r="S6" s="12">
        <v>9.8917194306124507</v>
      </c>
      <c r="T6" s="2">
        <f t="shared" si="1"/>
        <v>8506.8787103267077</v>
      </c>
      <c r="V6" s="2">
        <f t="shared" si="2"/>
        <v>8506.8787103267077</v>
      </c>
    </row>
    <row r="7" spans="1:27">
      <c r="A7" s="1" t="s">
        <v>143</v>
      </c>
      <c r="B7" s="1" t="s">
        <v>144</v>
      </c>
      <c r="C7" s="1" t="s">
        <v>170</v>
      </c>
      <c r="D7" s="1">
        <v>51.644361000000004</v>
      </c>
      <c r="E7" s="1">
        <v>-128.14530600000001</v>
      </c>
      <c r="F7" s="1" t="s">
        <v>182</v>
      </c>
      <c r="G7" s="1" t="s">
        <v>35</v>
      </c>
      <c r="H7" s="1" t="s">
        <v>35</v>
      </c>
      <c r="I7" s="1" t="s">
        <v>35</v>
      </c>
      <c r="J7" s="6" t="s">
        <v>16</v>
      </c>
      <c r="K7" s="1">
        <v>-10</v>
      </c>
      <c r="L7" s="1">
        <v>-12</v>
      </c>
      <c r="M7" s="1">
        <f t="shared" si="0"/>
        <v>2</v>
      </c>
      <c r="N7" s="2"/>
      <c r="O7" s="2"/>
      <c r="P7" s="2"/>
      <c r="Q7" s="24">
        <v>0.93</v>
      </c>
      <c r="R7" s="2">
        <v>0</v>
      </c>
      <c r="S7" s="12">
        <v>0.38279407003682198</v>
      </c>
      <c r="T7" s="2">
        <f t="shared" si="1"/>
        <v>71.199697026848895</v>
      </c>
      <c r="V7" s="2">
        <f t="shared" si="2"/>
        <v>71.199697026848895</v>
      </c>
    </row>
    <row r="8" spans="1:27">
      <c r="A8" s="1" t="s">
        <v>143</v>
      </c>
      <c r="B8" s="1" t="s">
        <v>144</v>
      </c>
      <c r="C8" s="1" t="s">
        <v>170</v>
      </c>
      <c r="D8" s="1">
        <v>51.644361000000004</v>
      </c>
      <c r="E8" s="1">
        <v>-128.14530600000001</v>
      </c>
      <c r="F8" s="1" t="s">
        <v>182</v>
      </c>
      <c r="G8" s="1" t="s">
        <v>35</v>
      </c>
      <c r="H8" s="1" t="s">
        <v>35</v>
      </c>
      <c r="I8" s="1" t="s">
        <v>35</v>
      </c>
      <c r="J8" s="6" t="s">
        <v>29</v>
      </c>
      <c r="K8" s="1">
        <v>-12</v>
      </c>
      <c r="L8" s="1">
        <v>-15</v>
      </c>
      <c r="M8" s="1">
        <f t="shared" si="0"/>
        <v>3</v>
      </c>
      <c r="N8" s="2"/>
      <c r="O8" s="2"/>
      <c r="P8" s="2"/>
      <c r="Q8" s="24">
        <v>0.86</v>
      </c>
      <c r="R8" s="2">
        <v>0</v>
      </c>
      <c r="S8" s="12">
        <v>1.7524219096578799</v>
      </c>
      <c r="T8" s="2">
        <f t="shared" si="1"/>
        <v>452.124852691733</v>
      </c>
      <c r="V8" s="2">
        <f t="shared" si="2"/>
        <v>452.124852691733</v>
      </c>
    </row>
    <row r="9" spans="1:27">
      <c r="A9" s="1" t="s">
        <v>143</v>
      </c>
      <c r="B9" s="1" t="s">
        <v>144</v>
      </c>
      <c r="C9" s="1" t="s">
        <v>170</v>
      </c>
      <c r="D9" s="1">
        <v>51.644361000000004</v>
      </c>
      <c r="E9" s="1">
        <v>-128.14530600000001</v>
      </c>
      <c r="F9" s="1" t="s">
        <v>182</v>
      </c>
      <c r="G9" s="1" t="s">
        <v>35</v>
      </c>
      <c r="H9" s="1" t="s">
        <v>35</v>
      </c>
      <c r="I9" s="1" t="s">
        <v>35</v>
      </c>
      <c r="J9" s="6" t="s">
        <v>146</v>
      </c>
      <c r="K9" s="1">
        <v>-15</v>
      </c>
      <c r="L9" s="1">
        <v>-70</v>
      </c>
      <c r="M9" s="1">
        <f t="shared" si="0"/>
        <v>55</v>
      </c>
      <c r="N9" s="2"/>
      <c r="O9" s="2"/>
      <c r="P9" s="2"/>
      <c r="Q9" s="24">
        <v>1.71</v>
      </c>
      <c r="R9" s="2">
        <v>0</v>
      </c>
      <c r="S9" s="12">
        <v>0.37039915339431601</v>
      </c>
      <c r="T9" s="2">
        <f t="shared" si="1"/>
        <v>3483.6040376735418</v>
      </c>
      <c r="V9" s="2">
        <f t="shared" si="2"/>
        <v>3483.6040376735418</v>
      </c>
    </row>
    <row r="10" spans="1:27">
      <c r="A10" s="1" t="s">
        <v>143</v>
      </c>
      <c r="B10" s="1" t="s">
        <v>144</v>
      </c>
      <c r="C10" s="1" t="s">
        <v>170</v>
      </c>
      <c r="D10" s="1">
        <v>51.644361000000004</v>
      </c>
      <c r="E10" s="1">
        <v>-128.14530600000001</v>
      </c>
      <c r="F10" s="1" t="s">
        <v>182</v>
      </c>
      <c r="G10" s="1" t="s">
        <v>35</v>
      </c>
      <c r="H10" s="1" t="s">
        <v>35</v>
      </c>
      <c r="I10" s="1" t="s">
        <v>35</v>
      </c>
      <c r="J10" s="6" t="s">
        <v>147</v>
      </c>
      <c r="K10" s="1">
        <v>-70</v>
      </c>
      <c r="L10" s="1">
        <v>-138</v>
      </c>
      <c r="M10" s="1">
        <f t="shared" si="0"/>
        <v>68</v>
      </c>
      <c r="N10" s="2"/>
      <c r="O10" s="2"/>
      <c r="P10" s="2"/>
      <c r="Q10" s="24">
        <v>1.71</v>
      </c>
      <c r="R10" s="2">
        <v>0</v>
      </c>
      <c r="S10" s="12">
        <v>9.2463913374020407E-2</v>
      </c>
      <c r="T10" s="2">
        <f t="shared" si="1"/>
        <v>1075.1703847131096</v>
      </c>
      <c r="V10" s="2">
        <f>IF(K10&gt;-100,T10-T10*(ABS(L10)-100)/(ABS(L10)-ABS(K10)),0)</f>
        <v>474.33987560872481</v>
      </c>
    </row>
    <row r="11" spans="1:27">
      <c r="A11" s="1" t="s">
        <v>143</v>
      </c>
      <c r="B11" s="1" t="s">
        <v>144</v>
      </c>
      <c r="C11" s="1" t="s">
        <v>170</v>
      </c>
      <c r="D11" s="1">
        <v>51.644361000000004</v>
      </c>
      <c r="E11" s="1">
        <v>-128.14530600000001</v>
      </c>
      <c r="F11" s="1" t="s">
        <v>182</v>
      </c>
      <c r="G11" s="1" t="s">
        <v>35</v>
      </c>
      <c r="H11" s="1" t="s">
        <v>35</v>
      </c>
      <c r="I11" s="1" t="s">
        <v>35</v>
      </c>
      <c r="J11" s="6" t="s">
        <v>148</v>
      </c>
      <c r="K11" s="1">
        <v>-138</v>
      </c>
      <c r="L11" s="1">
        <v>-140</v>
      </c>
      <c r="M11" s="1">
        <f t="shared" si="0"/>
        <v>2</v>
      </c>
      <c r="N11" s="2"/>
      <c r="O11" s="2"/>
      <c r="P11" s="2"/>
      <c r="Q11" s="24">
        <v>1.71</v>
      </c>
      <c r="R11" s="2">
        <v>0</v>
      </c>
      <c r="S11" s="12">
        <v>0.35559317206489299</v>
      </c>
      <c r="T11" s="2">
        <f t="shared" si="1"/>
        <v>121.6128648461934</v>
      </c>
      <c r="V11" s="2">
        <f>IF(K11&gt;-100,T11-T11*(ABS(L11)-100)/(ABS(L11)-ABS(K11)),0)</f>
        <v>0</v>
      </c>
    </row>
    <row r="12" spans="1:27" s="9" customFormat="1">
      <c r="A12" s="10" t="s">
        <v>143</v>
      </c>
      <c r="B12" s="10" t="s">
        <v>144</v>
      </c>
      <c r="C12" s="10" t="s">
        <v>170</v>
      </c>
      <c r="D12" s="10">
        <v>51.644361000000004</v>
      </c>
      <c r="E12" s="10">
        <v>-128.14530600000001</v>
      </c>
      <c r="F12" s="10" t="s">
        <v>182</v>
      </c>
      <c r="G12" s="10" t="s">
        <v>35</v>
      </c>
      <c r="H12" s="10" t="s">
        <v>35</v>
      </c>
      <c r="I12" s="10" t="s">
        <v>35</v>
      </c>
      <c r="J12" s="14" t="s">
        <v>149</v>
      </c>
      <c r="K12" s="10">
        <v>-140</v>
      </c>
      <c r="L12" s="10">
        <v>-165</v>
      </c>
      <c r="M12" s="10">
        <f t="shared" si="0"/>
        <v>25</v>
      </c>
      <c r="N12" s="11"/>
      <c r="O12" s="11"/>
      <c r="P12" s="11"/>
      <c r="Q12" s="31">
        <v>1.71</v>
      </c>
      <c r="R12" s="11">
        <v>0</v>
      </c>
      <c r="S12" s="16">
        <v>7.5859790485065595E-2</v>
      </c>
      <c r="T12" s="11">
        <f t="shared" si="1"/>
        <v>324.30060432365542</v>
      </c>
      <c r="V12" s="11">
        <f>IF(K12&gt;-100,T12-T12*(ABS(L12)-100)/(ABS(L12)-ABS(K12)),0)</f>
        <v>0</v>
      </c>
    </row>
    <row r="13" spans="1:27">
      <c r="A13" s="1" t="s">
        <v>143</v>
      </c>
      <c r="B13" s="1" t="s">
        <v>150</v>
      </c>
      <c r="C13" s="1" t="s">
        <v>209</v>
      </c>
      <c r="D13" s="1">
        <v>51.644722000000002</v>
      </c>
      <c r="E13" s="1">
        <v>-128.145194</v>
      </c>
      <c r="F13" s="1" t="s">
        <v>182</v>
      </c>
      <c r="G13" s="1" t="s">
        <v>35</v>
      </c>
      <c r="H13" s="1" t="s">
        <v>35</v>
      </c>
      <c r="I13" s="1" t="s">
        <v>35</v>
      </c>
      <c r="J13" s="6" t="s">
        <v>14</v>
      </c>
      <c r="K13" s="1">
        <v>40</v>
      </c>
      <c r="L13" s="1">
        <v>33</v>
      </c>
      <c r="M13" s="1">
        <f t="shared" si="0"/>
        <v>7</v>
      </c>
      <c r="N13" s="2">
        <f>IF(ABS(MIN(L13:L18))&gt;100,100,ABS(MIN(L13:L18)))</f>
        <v>50</v>
      </c>
      <c r="O13" s="2">
        <f>K13</f>
        <v>40</v>
      </c>
      <c r="P13" s="2">
        <f>O13+N13</f>
        <v>90</v>
      </c>
      <c r="Q13" s="13">
        <v>0.11</v>
      </c>
      <c r="R13" s="2">
        <v>0</v>
      </c>
      <c r="S13" s="12">
        <v>54.035777651730001</v>
      </c>
      <c r="T13" s="2">
        <f t="shared" si="1"/>
        <v>4160.7548791832105</v>
      </c>
      <c r="U13" s="22">
        <f>SUM(T13:T18)</f>
        <v>38580.227547717783</v>
      </c>
      <c r="V13" s="2">
        <f>Q13*S13/100*M13*100*100*((100-R13)/100)</f>
        <v>4160.7548791832105</v>
      </c>
      <c r="W13" s="8">
        <f>SUM(V13:V18)/10^6*10^4</f>
        <v>385.80227547717783</v>
      </c>
    </row>
    <row r="14" spans="1:27">
      <c r="A14" s="1" t="s">
        <v>143</v>
      </c>
      <c r="B14" s="1" t="s">
        <v>150</v>
      </c>
      <c r="C14" s="1" t="s">
        <v>209</v>
      </c>
      <c r="D14" s="1">
        <v>51.644722000000002</v>
      </c>
      <c r="E14" s="1">
        <v>-128.145194</v>
      </c>
      <c r="F14" s="1" t="s">
        <v>182</v>
      </c>
      <c r="G14" s="1" t="s">
        <v>35</v>
      </c>
      <c r="H14" s="1" t="s">
        <v>35</v>
      </c>
      <c r="I14" s="1" t="s">
        <v>35</v>
      </c>
      <c r="J14" s="6" t="s">
        <v>114</v>
      </c>
      <c r="K14" s="1">
        <v>33</v>
      </c>
      <c r="L14" s="1">
        <v>13</v>
      </c>
      <c r="M14" s="1">
        <f t="shared" si="0"/>
        <v>20</v>
      </c>
      <c r="N14" s="2"/>
      <c r="O14" s="2"/>
      <c r="P14" s="2"/>
      <c r="Q14" s="24">
        <v>0.12</v>
      </c>
      <c r="R14" s="2">
        <v>0</v>
      </c>
      <c r="S14" s="12">
        <v>60.628275997546098</v>
      </c>
      <c r="T14" s="2">
        <f t="shared" si="1"/>
        <v>14550.786239411062</v>
      </c>
      <c r="V14" s="2">
        <f t="shared" ref="V14:V53" si="3">Q14*S14/100*M14*100*100*((100-R14)/100)</f>
        <v>14550.786239411062</v>
      </c>
    </row>
    <row r="15" spans="1:27">
      <c r="A15" s="1" t="s">
        <v>143</v>
      </c>
      <c r="B15" s="1" t="s">
        <v>150</v>
      </c>
      <c r="C15" s="1" t="s">
        <v>209</v>
      </c>
      <c r="D15" s="1">
        <v>51.644722000000002</v>
      </c>
      <c r="E15" s="1">
        <v>-128.145194</v>
      </c>
      <c r="F15" s="1" t="s">
        <v>182</v>
      </c>
      <c r="G15" s="1" t="s">
        <v>35</v>
      </c>
      <c r="H15" s="1" t="s">
        <v>35</v>
      </c>
      <c r="I15" s="1" t="s">
        <v>35</v>
      </c>
      <c r="J15" s="6" t="s">
        <v>115</v>
      </c>
      <c r="K15" s="1">
        <v>13</v>
      </c>
      <c r="L15" s="1">
        <v>0</v>
      </c>
      <c r="M15" s="1">
        <f t="shared" si="0"/>
        <v>13</v>
      </c>
      <c r="N15" s="2"/>
      <c r="O15" s="2"/>
      <c r="P15" s="2"/>
      <c r="Q15" s="24">
        <v>0.12</v>
      </c>
      <c r="R15" s="2">
        <v>0</v>
      </c>
      <c r="S15" s="12">
        <v>40.959228399893199</v>
      </c>
      <c r="T15" s="2">
        <f t="shared" si="1"/>
        <v>6389.639630383338</v>
      </c>
      <c r="V15" s="2">
        <f t="shared" si="3"/>
        <v>6389.639630383338</v>
      </c>
    </row>
    <row r="16" spans="1:27">
      <c r="A16" s="1" t="s">
        <v>143</v>
      </c>
      <c r="B16" s="1" t="s">
        <v>150</v>
      </c>
      <c r="C16" s="1" t="s">
        <v>209</v>
      </c>
      <c r="D16" s="1">
        <v>51.644722000000002</v>
      </c>
      <c r="E16" s="1">
        <v>-128.145194</v>
      </c>
      <c r="F16" s="1" t="s">
        <v>182</v>
      </c>
      <c r="G16" s="1" t="s">
        <v>35</v>
      </c>
      <c r="H16" s="1" t="s">
        <v>35</v>
      </c>
      <c r="I16" s="1" t="s">
        <v>35</v>
      </c>
      <c r="J16" s="6" t="s">
        <v>17</v>
      </c>
      <c r="K16" s="1">
        <v>0</v>
      </c>
      <c r="L16" s="1">
        <v>-10</v>
      </c>
      <c r="M16" s="1">
        <f t="shared" si="0"/>
        <v>10</v>
      </c>
      <c r="N16" s="2"/>
      <c r="O16" s="2"/>
      <c r="P16" s="2"/>
      <c r="Q16" s="24">
        <v>0.86</v>
      </c>
      <c r="R16" s="2">
        <v>0</v>
      </c>
      <c r="S16" s="12">
        <v>10.991882522055301</v>
      </c>
      <c r="T16" s="2">
        <f t="shared" si="1"/>
        <v>9453.0189689675572</v>
      </c>
      <c r="V16" s="2">
        <f t="shared" si="3"/>
        <v>9453.0189689675572</v>
      </c>
    </row>
    <row r="17" spans="1:23">
      <c r="A17" s="1" t="s">
        <v>143</v>
      </c>
      <c r="B17" s="1" t="s">
        <v>150</v>
      </c>
      <c r="C17" s="1" t="s">
        <v>209</v>
      </c>
      <c r="D17" s="1">
        <v>51.644722000000002</v>
      </c>
      <c r="E17" s="1">
        <v>-128.145194</v>
      </c>
      <c r="F17" s="1" t="s">
        <v>182</v>
      </c>
      <c r="G17" s="1" t="s">
        <v>35</v>
      </c>
      <c r="H17" s="1" t="s">
        <v>35</v>
      </c>
      <c r="I17" s="1" t="s">
        <v>35</v>
      </c>
      <c r="J17" s="6" t="s">
        <v>145</v>
      </c>
      <c r="K17" s="1">
        <v>-10</v>
      </c>
      <c r="L17" s="1">
        <v>-30</v>
      </c>
      <c r="M17" s="1">
        <f t="shared" si="0"/>
        <v>20</v>
      </c>
      <c r="N17" s="2"/>
      <c r="O17" s="2"/>
      <c r="P17" s="2"/>
      <c r="Q17" s="24">
        <v>0.86</v>
      </c>
      <c r="R17" s="2">
        <v>0</v>
      </c>
      <c r="S17" s="12">
        <v>1.56301393432025</v>
      </c>
      <c r="T17" s="2">
        <f t="shared" si="1"/>
        <v>2688.3839670308303</v>
      </c>
      <c r="V17" s="2">
        <f t="shared" si="3"/>
        <v>2688.3839670308303</v>
      </c>
    </row>
    <row r="18" spans="1:23" s="9" customFormat="1">
      <c r="A18" s="10" t="s">
        <v>143</v>
      </c>
      <c r="B18" s="10" t="s">
        <v>150</v>
      </c>
      <c r="C18" s="10" t="s">
        <v>209</v>
      </c>
      <c r="D18" s="10">
        <v>51.644722000000002</v>
      </c>
      <c r="E18" s="10">
        <v>-128.145194</v>
      </c>
      <c r="F18" s="10" t="s">
        <v>182</v>
      </c>
      <c r="G18" s="10" t="s">
        <v>35</v>
      </c>
      <c r="H18" s="10" t="s">
        <v>35</v>
      </c>
      <c r="I18" s="10" t="s">
        <v>35</v>
      </c>
      <c r="J18" s="14" t="s">
        <v>19</v>
      </c>
      <c r="K18" s="10">
        <v>-30</v>
      </c>
      <c r="L18" s="10">
        <v>-50</v>
      </c>
      <c r="M18" s="10">
        <f t="shared" si="0"/>
        <v>20</v>
      </c>
      <c r="N18" s="11"/>
      <c r="O18" s="11"/>
      <c r="P18" s="11"/>
      <c r="Q18" s="31">
        <v>1.71</v>
      </c>
      <c r="R18" s="11">
        <v>0</v>
      </c>
      <c r="S18" s="16">
        <v>0.39112393647420501</v>
      </c>
      <c r="T18" s="11">
        <f t="shared" si="1"/>
        <v>1337.6438627417808</v>
      </c>
      <c r="V18" s="11">
        <f t="shared" si="3"/>
        <v>1337.6438627417808</v>
      </c>
    </row>
    <row r="19" spans="1:23">
      <c r="A19" s="1" t="s">
        <v>143</v>
      </c>
      <c r="B19" s="1" t="s">
        <v>151</v>
      </c>
      <c r="C19" s="1" t="s">
        <v>208</v>
      </c>
      <c r="D19" s="1">
        <v>51.644832999999998</v>
      </c>
      <c r="E19" s="1">
        <v>-128.14500000000001</v>
      </c>
      <c r="F19" s="1" t="s">
        <v>182</v>
      </c>
      <c r="G19" s="1" t="s">
        <v>35</v>
      </c>
      <c r="H19" s="1" t="s">
        <v>35</v>
      </c>
      <c r="I19" s="1" t="s">
        <v>35</v>
      </c>
      <c r="J19" s="6" t="s">
        <v>14</v>
      </c>
      <c r="K19" s="1">
        <v>73</v>
      </c>
      <c r="L19" s="1">
        <v>60</v>
      </c>
      <c r="M19" s="1">
        <f t="shared" si="0"/>
        <v>13</v>
      </c>
      <c r="N19" s="2">
        <f>IF(ABS(MIN(L19:L24))&gt;100,100,ABS(MIN(L19:L24)))</f>
        <v>50</v>
      </c>
      <c r="O19" s="2">
        <f>K19</f>
        <v>73</v>
      </c>
      <c r="P19" s="2">
        <f>O19+N19</f>
        <v>123</v>
      </c>
      <c r="Q19" s="13">
        <v>0.11</v>
      </c>
      <c r="R19" s="2">
        <v>0</v>
      </c>
      <c r="S19" s="12">
        <v>56.049646132657301</v>
      </c>
      <c r="T19" s="2">
        <f t="shared" si="1"/>
        <v>8015.0993969699939</v>
      </c>
      <c r="U19" s="22">
        <f>SUM(T19:T24)</f>
        <v>59738.036990120934</v>
      </c>
      <c r="V19" s="2">
        <f t="shared" si="3"/>
        <v>8015.0993969699939</v>
      </c>
      <c r="W19" s="8">
        <f>SUM(V19:V24)/10^6*10^4</f>
        <v>597.38036990120929</v>
      </c>
    </row>
    <row r="20" spans="1:23">
      <c r="A20" s="1" t="s">
        <v>143</v>
      </c>
      <c r="B20" s="1" t="s">
        <v>151</v>
      </c>
      <c r="C20" s="1" t="s">
        <v>208</v>
      </c>
      <c r="D20" s="1">
        <v>51.644832999999998</v>
      </c>
      <c r="E20" s="1">
        <v>-128.14500000000001</v>
      </c>
      <c r="F20" s="1" t="s">
        <v>182</v>
      </c>
      <c r="G20" s="1" t="s">
        <v>35</v>
      </c>
      <c r="H20" s="1" t="s">
        <v>35</v>
      </c>
      <c r="I20" s="1" t="s">
        <v>35</v>
      </c>
      <c r="J20" s="6" t="s">
        <v>31</v>
      </c>
      <c r="K20" s="1">
        <v>60</v>
      </c>
      <c r="L20" s="1">
        <v>40</v>
      </c>
      <c r="M20" s="1">
        <f t="shared" si="0"/>
        <v>20</v>
      </c>
      <c r="N20" s="2"/>
      <c r="O20" s="2"/>
      <c r="P20" s="2"/>
      <c r="Q20" s="13">
        <v>0.11</v>
      </c>
      <c r="R20" s="2">
        <v>0</v>
      </c>
      <c r="S20" s="12">
        <v>57.833957788345799</v>
      </c>
      <c r="T20" s="2">
        <f t="shared" si="1"/>
        <v>12723.470713436072</v>
      </c>
      <c r="V20" s="2">
        <f t="shared" si="3"/>
        <v>12723.470713436072</v>
      </c>
    </row>
    <row r="21" spans="1:23">
      <c r="A21" s="1" t="s">
        <v>143</v>
      </c>
      <c r="B21" s="1" t="s">
        <v>151</v>
      </c>
      <c r="C21" s="1" t="s">
        <v>208</v>
      </c>
      <c r="D21" s="1">
        <v>51.644832999999998</v>
      </c>
      <c r="E21" s="1">
        <v>-128.14500000000001</v>
      </c>
      <c r="F21" s="1" t="s">
        <v>182</v>
      </c>
      <c r="G21" s="1" t="s">
        <v>35</v>
      </c>
      <c r="H21" s="1" t="s">
        <v>35</v>
      </c>
      <c r="I21" s="1" t="s">
        <v>35</v>
      </c>
      <c r="J21" s="6" t="s">
        <v>33</v>
      </c>
      <c r="K21" s="1">
        <v>40</v>
      </c>
      <c r="L21" s="1">
        <v>34</v>
      </c>
      <c r="M21" s="1">
        <f t="shared" si="0"/>
        <v>6</v>
      </c>
      <c r="N21" s="2"/>
      <c r="O21" s="2"/>
      <c r="P21" s="2"/>
      <c r="Q21" s="13">
        <v>0.11</v>
      </c>
      <c r="R21" s="2">
        <v>0</v>
      </c>
      <c r="S21" s="12">
        <v>60.390914036110601</v>
      </c>
      <c r="T21" s="2">
        <f t="shared" si="1"/>
        <v>3985.8003263832998</v>
      </c>
      <c r="V21" s="2">
        <f t="shared" si="3"/>
        <v>3985.8003263832998</v>
      </c>
    </row>
    <row r="22" spans="1:23">
      <c r="A22" s="1" t="s">
        <v>143</v>
      </c>
      <c r="B22" s="1" t="s">
        <v>151</v>
      </c>
      <c r="C22" s="1" t="s">
        <v>208</v>
      </c>
      <c r="D22" s="1">
        <v>51.644832999999998</v>
      </c>
      <c r="E22" s="1">
        <v>-128.14500000000001</v>
      </c>
      <c r="F22" s="1" t="s">
        <v>182</v>
      </c>
      <c r="G22" s="1" t="s">
        <v>35</v>
      </c>
      <c r="H22" s="1" t="s">
        <v>35</v>
      </c>
      <c r="I22" s="1" t="s">
        <v>35</v>
      </c>
      <c r="J22" s="6" t="s">
        <v>126</v>
      </c>
      <c r="K22" s="1">
        <v>34</v>
      </c>
      <c r="L22" s="1">
        <v>0</v>
      </c>
      <c r="M22" s="1">
        <f t="shared" si="0"/>
        <v>34</v>
      </c>
      <c r="N22" s="2"/>
      <c r="O22" s="2"/>
      <c r="P22" s="2"/>
      <c r="Q22" s="13">
        <v>0.11</v>
      </c>
      <c r="R22" s="2">
        <v>0</v>
      </c>
      <c r="S22" s="12">
        <v>57.848209332564402</v>
      </c>
      <c r="T22" s="2">
        <f t="shared" si="1"/>
        <v>21635.230290379088</v>
      </c>
      <c r="V22" s="2">
        <f t="shared" si="3"/>
        <v>21635.230290379088</v>
      </c>
    </row>
    <row r="23" spans="1:23">
      <c r="A23" s="1" t="s">
        <v>143</v>
      </c>
      <c r="B23" s="1" t="s">
        <v>151</v>
      </c>
      <c r="C23" s="1" t="s">
        <v>208</v>
      </c>
      <c r="D23" s="1">
        <v>51.644832999999998</v>
      </c>
      <c r="E23" s="1">
        <v>-128.14500000000001</v>
      </c>
      <c r="F23" s="1" t="s">
        <v>182</v>
      </c>
      <c r="G23" s="1" t="s">
        <v>35</v>
      </c>
      <c r="H23" s="1" t="s">
        <v>35</v>
      </c>
      <c r="I23" s="1" t="s">
        <v>35</v>
      </c>
      <c r="J23" s="6" t="s">
        <v>30</v>
      </c>
      <c r="K23" s="1">
        <v>0</v>
      </c>
      <c r="L23" s="1">
        <v>-15</v>
      </c>
      <c r="M23" s="1">
        <f t="shared" si="0"/>
        <v>15</v>
      </c>
      <c r="N23" s="2"/>
      <c r="O23" s="2"/>
      <c r="P23" s="2"/>
      <c r="Q23" s="24">
        <v>0.86</v>
      </c>
      <c r="R23" s="2">
        <v>0</v>
      </c>
      <c r="S23" s="12">
        <v>5.45523723183637</v>
      </c>
      <c r="T23" s="2">
        <f t="shared" si="1"/>
        <v>7037.2560290689162</v>
      </c>
      <c r="V23" s="2">
        <f t="shared" si="3"/>
        <v>7037.2560290689162</v>
      </c>
    </row>
    <row r="24" spans="1:23" s="9" customFormat="1">
      <c r="A24" s="10" t="s">
        <v>143</v>
      </c>
      <c r="B24" s="10" t="s">
        <v>151</v>
      </c>
      <c r="C24" s="10" t="s">
        <v>208</v>
      </c>
      <c r="D24" s="10">
        <v>51.644832999999998</v>
      </c>
      <c r="E24" s="10">
        <v>-128.14500000000001</v>
      </c>
      <c r="F24" s="10" t="s">
        <v>182</v>
      </c>
      <c r="G24" s="10" t="s">
        <v>35</v>
      </c>
      <c r="H24" s="10" t="s">
        <v>35</v>
      </c>
      <c r="I24" s="10" t="s">
        <v>35</v>
      </c>
      <c r="J24" s="14" t="s">
        <v>29</v>
      </c>
      <c r="K24" s="10">
        <v>-15</v>
      </c>
      <c r="L24" s="10">
        <v>-50</v>
      </c>
      <c r="M24" s="10">
        <f t="shared" si="0"/>
        <v>35</v>
      </c>
      <c r="N24" s="11"/>
      <c r="O24" s="11"/>
      <c r="P24" s="11"/>
      <c r="Q24" s="31">
        <v>0.86</v>
      </c>
      <c r="R24" s="11">
        <v>0</v>
      </c>
      <c r="S24" s="16">
        <v>2.10670439663906</v>
      </c>
      <c r="T24" s="11">
        <f t="shared" si="1"/>
        <v>6341.1802338835696</v>
      </c>
      <c r="V24" s="11">
        <f t="shared" si="3"/>
        <v>6341.1802338835696</v>
      </c>
    </row>
    <row r="25" spans="1:23">
      <c r="A25" s="1" t="s">
        <v>143</v>
      </c>
      <c r="B25" s="1" t="s">
        <v>152</v>
      </c>
      <c r="C25" s="1" t="s">
        <v>206</v>
      </c>
      <c r="D25" s="1">
        <v>51.644722000000002</v>
      </c>
      <c r="E25" s="1">
        <v>-128.14469399999999</v>
      </c>
      <c r="F25" s="1" t="s">
        <v>182</v>
      </c>
      <c r="G25" s="1" t="s">
        <v>35</v>
      </c>
      <c r="H25" s="1" t="s">
        <v>35</v>
      </c>
      <c r="I25" s="1" t="s">
        <v>35</v>
      </c>
      <c r="J25" s="6" t="s">
        <v>140</v>
      </c>
      <c r="K25" s="1">
        <v>5</v>
      </c>
      <c r="L25" s="1">
        <v>0</v>
      </c>
      <c r="M25" s="1">
        <f t="shared" si="0"/>
        <v>5</v>
      </c>
      <c r="N25" s="2">
        <f>IF(ABS(MIN(L25:L29))&gt;100,100,ABS(MIN(L25:L29)))</f>
        <v>60</v>
      </c>
      <c r="O25" s="2">
        <f>K25</f>
        <v>5</v>
      </c>
      <c r="P25" s="2">
        <f>O25+N25</f>
        <v>65</v>
      </c>
      <c r="Q25" s="24">
        <v>0.08</v>
      </c>
      <c r="R25" s="2">
        <v>0</v>
      </c>
      <c r="S25" s="12">
        <v>44.816150131150799</v>
      </c>
      <c r="T25" s="2">
        <f t="shared" si="1"/>
        <v>1792.6460052460318</v>
      </c>
      <c r="U25" s="22">
        <f>SUM(T25:T29)</f>
        <v>24252.799053072296</v>
      </c>
      <c r="V25" s="2">
        <f t="shared" si="3"/>
        <v>1792.6460052460318</v>
      </c>
      <c r="W25" s="8">
        <f>SUM(V25:V29)/10^6*10^4</f>
        <v>242.52799053072295</v>
      </c>
    </row>
    <row r="26" spans="1:23">
      <c r="A26" s="1" t="s">
        <v>143</v>
      </c>
      <c r="B26" s="1" t="s">
        <v>152</v>
      </c>
      <c r="C26" s="1" t="s">
        <v>206</v>
      </c>
      <c r="D26" s="1">
        <v>51.644722000000002</v>
      </c>
      <c r="E26" s="1">
        <v>-128.14469399999999</v>
      </c>
      <c r="F26" s="1" t="s">
        <v>182</v>
      </c>
      <c r="G26" s="1" t="s">
        <v>35</v>
      </c>
      <c r="H26" s="1" t="s">
        <v>35</v>
      </c>
      <c r="I26" s="1" t="s">
        <v>35</v>
      </c>
      <c r="J26" s="6" t="s">
        <v>17</v>
      </c>
      <c r="K26" s="1">
        <v>0</v>
      </c>
      <c r="L26" s="1">
        <v>-18</v>
      </c>
      <c r="M26" s="1">
        <f t="shared" si="0"/>
        <v>18</v>
      </c>
      <c r="N26" s="2"/>
      <c r="O26" s="2"/>
      <c r="P26" s="2"/>
      <c r="Q26" s="24">
        <v>0.86</v>
      </c>
      <c r="R26" s="2">
        <v>0</v>
      </c>
      <c r="S26" s="12">
        <v>7.2345202053300701</v>
      </c>
      <c r="T26" s="2">
        <f t="shared" si="1"/>
        <v>11199.037277850946</v>
      </c>
      <c r="V26" s="2">
        <f t="shared" si="3"/>
        <v>11199.037277850946</v>
      </c>
    </row>
    <row r="27" spans="1:23">
      <c r="A27" s="1" t="s">
        <v>143</v>
      </c>
      <c r="B27" s="1" t="s">
        <v>152</v>
      </c>
      <c r="C27" s="1" t="s">
        <v>206</v>
      </c>
      <c r="D27" s="1">
        <v>51.644722000000002</v>
      </c>
      <c r="E27" s="1">
        <v>-128.14469399999999</v>
      </c>
      <c r="F27" s="1" t="s">
        <v>182</v>
      </c>
      <c r="G27" s="1" t="s">
        <v>35</v>
      </c>
      <c r="H27" s="1" t="s">
        <v>35</v>
      </c>
      <c r="I27" s="1" t="s">
        <v>35</v>
      </c>
      <c r="J27" s="6" t="s">
        <v>153</v>
      </c>
      <c r="K27" s="1">
        <v>-18</v>
      </c>
      <c r="L27" s="1">
        <v>-30</v>
      </c>
      <c r="M27" s="1">
        <f t="shared" si="0"/>
        <v>12</v>
      </c>
      <c r="N27" s="2"/>
      <c r="O27" s="2"/>
      <c r="P27" s="2"/>
      <c r="Q27" s="24">
        <v>0.86</v>
      </c>
      <c r="R27" s="2">
        <v>0</v>
      </c>
      <c r="S27" s="12">
        <v>6.0840279902110703</v>
      </c>
      <c r="T27" s="2">
        <f t="shared" si="1"/>
        <v>6278.716885897823</v>
      </c>
      <c r="V27" s="2">
        <f t="shared" si="3"/>
        <v>6278.716885897823</v>
      </c>
    </row>
    <row r="28" spans="1:23">
      <c r="A28" s="1" t="s">
        <v>143</v>
      </c>
      <c r="B28" s="1" t="s">
        <v>152</v>
      </c>
      <c r="C28" s="1" t="s">
        <v>206</v>
      </c>
      <c r="D28" s="1">
        <v>51.644722000000002</v>
      </c>
      <c r="E28" s="1">
        <v>-128.14469399999999</v>
      </c>
      <c r="F28" s="1" t="s">
        <v>182</v>
      </c>
      <c r="G28" s="1" t="s">
        <v>35</v>
      </c>
      <c r="H28" s="1" t="s">
        <v>35</v>
      </c>
      <c r="I28" s="1" t="s">
        <v>35</v>
      </c>
      <c r="J28" s="6" t="s">
        <v>154</v>
      </c>
      <c r="K28" s="1">
        <v>-30</v>
      </c>
      <c r="L28" s="1">
        <v>-50</v>
      </c>
      <c r="M28" s="1">
        <f t="shared" si="0"/>
        <v>20</v>
      </c>
      <c r="N28" s="2"/>
      <c r="O28" s="2"/>
      <c r="P28" s="2"/>
      <c r="Q28" s="24">
        <v>0.86</v>
      </c>
      <c r="R28" s="2">
        <v>5</v>
      </c>
      <c r="S28" s="12">
        <v>1.88929075776307</v>
      </c>
      <c r="T28" s="2">
        <f t="shared" si="1"/>
        <v>3087.1010981848567</v>
      </c>
      <c r="V28" s="2">
        <f t="shared" si="3"/>
        <v>3087.1010981848567</v>
      </c>
    </row>
    <row r="29" spans="1:23" s="9" customFormat="1">
      <c r="A29" s="10" t="s">
        <v>143</v>
      </c>
      <c r="B29" s="10" t="s">
        <v>152</v>
      </c>
      <c r="C29" s="10" t="s">
        <v>206</v>
      </c>
      <c r="D29" s="10">
        <v>51.644722000000002</v>
      </c>
      <c r="E29" s="10">
        <v>-128.14469399999999</v>
      </c>
      <c r="F29" s="10" t="s">
        <v>182</v>
      </c>
      <c r="G29" s="10" t="s">
        <v>35</v>
      </c>
      <c r="H29" s="10" t="s">
        <v>35</v>
      </c>
      <c r="I29" s="10" t="s">
        <v>35</v>
      </c>
      <c r="J29" s="14" t="s">
        <v>155</v>
      </c>
      <c r="K29" s="10">
        <v>-50</v>
      </c>
      <c r="L29" s="10">
        <v>-60</v>
      </c>
      <c r="M29" s="10">
        <f t="shared" si="0"/>
        <v>10</v>
      </c>
      <c r="N29" s="11"/>
      <c r="O29" s="11"/>
      <c r="P29" s="11"/>
      <c r="Q29" s="31">
        <v>0.86</v>
      </c>
      <c r="R29" s="11">
        <v>5</v>
      </c>
      <c r="S29" s="16">
        <v>2.3198259313251399</v>
      </c>
      <c r="T29" s="11">
        <f t="shared" si="1"/>
        <v>1895.2977858926392</v>
      </c>
      <c r="V29" s="11">
        <f t="shared" si="3"/>
        <v>1895.2977858926392</v>
      </c>
    </row>
    <row r="30" spans="1:23">
      <c r="A30" s="1" t="s">
        <v>143</v>
      </c>
      <c r="B30" s="1" t="s">
        <v>156</v>
      </c>
      <c r="C30" s="1" t="s">
        <v>211</v>
      </c>
      <c r="D30" s="1">
        <v>51.594749999999998</v>
      </c>
      <c r="E30" s="1">
        <v>-128.02563900000001</v>
      </c>
      <c r="F30" s="1" t="s">
        <v>182</v>
      </c>
      <c r="G30" s="1" t="s">
        <v>35</v>
      </c>
      <c r="H30" s="1" t="s">
        <v>35</v>
      </c>
      <c r="I30" s="1" t="s">
        <v>35</v>
      </c>
      <c r="J30" s="1" t="s">
        <v>141</v>
      </c>
      <c r="K30" s="1">
        <v>30</v>
      </c>
      <c r="L30" s="1">
        <v>0</v>
      </c>
      <c r="M30" s="1">
        <f t="shared" si="0"/>
        <v>30</v>
      </c>
      <c r="N30" s="2">
        <f>IF(ABS(MIN(L30:L32))&gt;100,100,ABS(MIN(L30:L32)))</f>
        <v>57</v>
      </c>
      <c r="O30" s="2">
        <f>K30</f>
        <v>30</v>
      </c>
      <c r="P30" s="2">
        <f>O30+N30</f>
        <v>87</v>
      </c>
      <c r="Q30" s="13">
        <v>0.13</v>
      </c>
      <c r="R30" s="2">
        <v>20</v>
      </c>
      <c r="S30" s="12">
        <v>23.808405147737101</v>
      </c>
      <c r="T30" s="2">
        <f t="shared" si="1"/>
        <v>7428.2224060939761</v>
      </c>
      <c r="U30" s="22">
        <f>SUM(T30:T32)</f>
        <v>12876.990823247072</v>
      </c>
      <c r="V30" s="2">
        <f t="shared" si="3"/>
        <v>7428.2224060939761</v>
      </c>
      <c r="W30" s="8">
        <f>SUM(V30:V32)/10^6*10^4</f>
        <v>128.7699082324707</v>
      </c>
    </row>
    <row r="31" spans="1:23">
      <c r="A31" s="1" t="s">
        <v>143</v>
      </c>
      <c r="B31" s="1" t="s">
        <v>156</v>
      </c>
      <c r="C31" s="1" t="s">
        <v>211</v>
      </c>
      <c r="D31" s="1">
        <v>51.594749999999998</v>
      </c>
      <c r="E31" s="1">
        <v>-128.02563900000001</v>
      </c>
      <c r="F31" s="1" t="s">
        <v>182</v>
      </c>
      <c r="G31" s="1" t="s">
        <v>35</v>
      </c>
      <c r="H31" s="1" t="s">
        <v>35</v>
      </c>
      <c r="I31" s="1" t="s">
        <v>35</v>
      </c>
      <c r="J31" s="1" t="s">
        <v>101</v>
      </c>
      <c r="K31" s="1">
        <v>0</v>
      </c>
      <c r="L31" s="1">
        <v>-25</v>
      </c>
      <c r="M31" s="1">
        <f t="shared" si="0"/>
        <v>25</v>
      </c>
      <c r="N31" s="2"/>
      <c r="O31" s="2"/>
      <c r="P31" s="2"/>
      <c r="Q31" s="13">
        <v>1.42</v>
      </c>
      <c r="R31" s="2">
        <v>50</v>
      </c>
      <c r="S31" s="12">
        <v>2.1871692613668201</v>
      </c>
      <c r="T31" s="2">
        <f t="shared" si="1"/>
        <v>3882.2254389261057</v>
      </c>
      <c r="V31" s="2">
        <f t="shared" si="3"/>
        <v>3882.2254389261057</v>
      </c>
    </row>
    <row r="32" spans="1:23" s="9" customFormat="1">
      <c r="A32" s="10" t="s">
        <v>143</v>
      </c>
      <c r="B32" s="10" t="s">
        <v>156</v>
      </c>
      <c r="C32" s="10" t="s">
        <v>211</v>
      </c>
      <c r="D32" s="10">
        <v>51.594749999999998</v>
      </c>
      <c r="E32" s="10">
        <v>-128.02563900000001</v>
      </c>
      <c r="F32" s="10" t="s">
        <v>182</v>
      </c>
      <c r="G32" s="10" t="s">
        <v>35</v>
      </c>
      <c r="H32" s="10" t="s">
        <v>35</v>
      </c>
      <c r="I32" s="10" t="s">
        <v>35</v>
      </c>
      <c r="J32" s="10" t="s">
        <v>20</v>
      </c>
      <c r="K32" s="10">
        <v>-25</v>
      </c>
      <c r="L32" s="10">
        <v>-57</v>
      </c>
      <c r="M32" s="10">
        <f t="shared" si="0"/>
        <v>32</v>
      </c>
      <c r="N32" s="11"/>
      <c r="O32" s="11"/>
      <c r="P32" s="11"/>
      <c r="Q32" s="19">
        <v>1.71</v>
      </c>
      <c r="R32" s="11">
        <v>30</v>
      </c>
      <c r="S32" s="16">
        <v>0.40897634143352901</v>
      </c>
      <c r="T32" s="11">
        <f t="shared" si="1"/>
        <v>1566.5429782269896</v>
      </c>
      <c r="V32" s="11">
        <f t="shared" si="3"/>
        <v>1566.5429782269896</v>
      </c>
    </row>
    <row r="33" spans="1:23">
      <c r="A33" s="1" t="s">
        <v>143</v>
      </c>
      <c r="B33" s="1" t="s">
        <v>157</v>
      </c>
      <c r="C33" s="1" t="s">
        <v>213</v>
      </c>
      <c r="D33" s="1">
        <v>51.589778000000003</v>
      </c>
      <c r="E33" s="1">
        <v>-128.02563900000001</v>
      </c>
      <c r="F33" s="1" t="s">
        <v>182</v>
      </c>
      <c r="G33" s="1" t="s">
        <v>35</v>
      </c>
      <c r="H33" s="1" t="s">
        <v>35</v>
      </c>
      <c r="I33" s="1" t="s">
        <v>35</v>
      </c>
      <c r="J33" s="1" t="s">
        <v>104</v>
      </c>
      <c r="K33" s="1">
        <v>0</v>
      </c>
      <c r="L33" s="1">
        <v>-14</v>
      </c>
      <c r="M33" s="1">
        <f t="shared" si="0"/>
        <v>14</v>
      </c>
      <c r="N33" s="2">
        <f>IF(ABS(MIN(L33:L38))&gt;100,100,ABS(MIN(L33:L38)))</f>
        <v>100</v>
      </c>
      <c r="O33" s="2">
        <f>K33</f>
        <v>0</v>
      </c>
      <c r="P33" s="2">
        <f>O33+N33</f>
        <v>100</v>
      </c>
      <c r="Q33" s="24">
        <v>0.93</v>
      </c>
      <c r="R33" s="2">
        <v>5</v>
      </c>
      <c r="S33" s="12">
        <v>7.4024597201292099</v>
      </c>
      <c r="T33" s="2">
        <f t="shared" si="1"/>
        <v>9156.1024278278182</v>
      </c>
      <c r="U33" s="22">
        <f>SUM(T33:T37)</f>
        <v>23988.749617143167</v>
      </c>
      <c r="V33" s="2">
        <f t="shared" si="3"/>
        <v>9156.1024278278182</v>
      </c>
      <c r="W33" s="8">
        <f>SUM(V33:V37)/10^6*10^4</f>
        <v>241.00991705242481</v>
      </c>
    </row>
    <row r="34" spans="1:23">
      <c r="A34" s="1" t="s">
        <v>143</v>
      </c>
      <c r="B34" s="1" t="s">
        <v>157</v>
      </c>
      <c r="C34" s="1" t="s">
        <v>213</v>
      </c>
      <c r="D34" s="1">
        <v>51.589778000000003</v>
      </c>
      <c r="E34" s="1">
        <v>-128.02563900000001</v>
      </c>
      <c r="F34" s="1" t="s">
        <v>182</v>
      </c>
      <c r="G34" s="1" t="s">
        <v>35</v>
      </c>
      <c r="H34" s="1" t="s">
        <v>35</v>
      </c>
      <c r="I34" s="1" t="s">
        <v>35</v>
      </c>
      <c r="J34" s="1" t="s">
        <v>116</v>
      </c>
      <c r="K34" s="1">
        <v>-14</v>
      </c>
      <c r="L34" s="1">
        <v>-35</v>
      </c>
      <c r="M34" s="1">
        <f t="shared" si="0"/>
        <v>21</v>
      </c>
      <c r="N34" s="2"/>
      <c r="O34" s="2"/>
      <c r="P34" s="2"/>
      <c r="Q34" s="24">
        <v>0.86</v>
      </c>
      <c r="R34" s="2">
        <v>20</v>
      </c>
      <c r="S34" s="12">
        <v>6.1004516869907501</v>
      </c>
      <c r="T34" s="2">
        <f t="shared" si="1"/>
        <v>8813.9325973642372</v>
      </c>
      <c r="V34" s="2">
        <f t="shared" si="3"/>
        <v>8813.9325973642372</v>
      </c>
    </row>
    <row r="35" spans="1:23">
      <c r="A35" s="1" t="s">
        <v>143</v>
      </c>
      <c r="B35" s="1" t="s">
        <v>157</v>
      </c>
      <c r="C35" s="1" t="s">
        <v>213</v>
      </c>
      <c r="D35" s="1">
        <v>51.589778000000003</v>
      </c>
      <c r="E35" s="1">
        <v>-128.02563900000001</v>
      </c>
      <c r="F35" s="1" t="s">
        <v>182</v>
      </c>
      <c r="G35" s="1" t="s">
        <v>35</v>
      </c>
      <c r="H35" s="1" t="s">
        <v>35</v>
      </c>
      <c r="I35" s="1" t="s">
        <v>35</v>
      </c>
      <c r="J35" s="1" t="s">
        <v>158</v>
      </c>
      <c r="K35" s="1">
        <v>-35</v>
      </c>
      <c r="L35" s="1">
        <v>-45</v>
      </c>
      <c r="M35" s="1">
        <f t="shared" si="0"/>
        <v>10</v>
      </c>
      <c r="N35" s="2"/>
      <c r="O35" s="2"/>
      <c r="P35" s="2"/>
      <c r="Q35" s="24">
        <v>1.71</v>
      </c>
      <c r="R35" s="2">
        <v>30</v>
      </c>
      <c r="S35" s="12">
        <v>1.6821181570997601</v>
      </c>
      <c r="T35" s="2">
        <f t="shared" si="1"/>
        <v>2013.4954340484123</v>
      </c>
      <c r="V35" s="2">
        <f t="shared" si="3"/>
        <v>2013.4954340484123</v>
      </c>
    </row>
    <row r="36" spans="1:23">
      <c r="A36" s="1" t="s">
        <v>143</v>
      </c>
      <c r="B36" s="1" t="s">
        <v>157</v>
      </c>
      <c r="C36" s="1" t="s">
        <v>213</v>
      </c>
      <c r="D36" s="1">
        <v>51.589778000000003</v>
      </c>
      <c r="E36" s="1">
        <v>-128.02563900000001</v>
      </c>
      <c r="F36" s="1" t="s">
        <v>182</v>
      </c>
      <c r="G36" s="1" t="s">
        <v>35</v>
      </c>
      <c r="H36" s="1" t="s">
        <v>35</v>
      </c>
      <c r="I36" s="1" t="s">
        <v>35</v>
      </c>
      <c r="J36" s="1" t="s">
        <v>159</v>
      </c>
      <c r="K36" s="1">
        <v>-45</v>
      </c>
      <c r="L36" s="1">
        <v>-75</v>
      </c>
      <c r="M36" s="1">
        <f t="shared" si="0"/>
        <v>30</v>
      </c>
      <c r="N36" s="2"/>
      <c r="O36" s="2"/>
      <c r="P36" s="2"/>
      <c r="Q36" s="24">
        <v>1.71</v>
      </c>
      <c r="R36" s="2">
        <v>30</v>
      </c>
      <c r="S36" s="12">
        <v>0.83404075884402096</v>
      </c>
      <c r="T36" s="2">
        <f t="shared" si="1"/>
        <v>2995.0403650088788</v>
      </c>
      <c r="V36" s="2">
        <f t="shared" si="3"/>
        <v>2995.0403650088788</v>
      </c>
    </row>
    <row r="37" spans="1:23" s="9" customFormat="1">
      <c r="A37" s="10" t="s">
        <v>143</v>
      </c>
      <c r="B37" s="10" t="s">
        <v>157</v>
      </c>
      <c r="C37" s="10" t="s">
        <v>213</v>
      </c>
      <c r="D37" s="10">
        <v>51.589778000000003</v>
      </c>
      <c r="E37" s="10">
        <v>-128.02563900000001</v>
      </c>
      <c r="F37" s="10" t="s">
        <v>182</v>
      </c>
      <c r="G37" s="10" t="s">
        <v>35</v>
      </c>
      <c r="H37" s="10" t="s">
        <v>35</v>
      </c>
      <c r="I37" s="10" t="s">
        <v>35</v>
      </c>
      <c r="J37" s="10" t="s">
        <v>20</v>
      </c>
      <c r="K37" s="10">
        <v>-75</v>
      </c>
      <c r="L37" s="10">
        <v>-105</v>
      </c>
      <c r="M37" s="10">
        <f t="shared" si="0"/>
        <v>30</v>
      </c>
      <c r="N37" s="11"/>
      <c r="O37" s="11"/>
      <c r="P37" s="11"/>
      <c r="Q37" s="31">
        <v>1.74</v>
      </c>
      <c r="R37" s="11">
        <v>25</v>
      </c>
      <c r="S37" s="16">
        <v>0.25802778873405502</v>
      </c>
      <c r="T37" s="11">
        <f t="shared" si="1"/>
        <v>1010.1787928938255</v>
      </c>
      <c r="V37" s="11">
        <f>Q37*S37/100*M37*100*100*(100+K37)/ABS(L37-K37)</f>
        <v>1122.4208809931395</v>
      </c>
    </row>
    <row r="38" spans="1:23">
      <c r="A38" s="1" t="s">
        <v>143</v>
      </c>
      <c r="B38" s="1" t="s">
        <v>164</v>
      </c>
      <c r="C38" s="1" t="s">
        <v>193</v>
      </c>
      <c r="D38" s="1">
        <v>51.69153</v>
      </c>
      <c r="E38" s="1">
        <v>-128.04989800000001</v>
      </c>
      <c r="F38" s="1" t="s">
        <v>182</v>
      </c>
      <c r="G38" s="1" t="s">
        <v>35</v>
      </c>
      <c r="H38" s="1" t="s">
        <v>35</v>
      </c>
      <c r="I38" s="1" t="s">
        <v>35</v>
      </c>
      <c r="J38" s="1" t="s">
        <v>14</v>
      </c>
      <c r="K38" s="1">
        <v>5</v>
      </c>
      <c r="L38" s="1">
        <v>3</v>
      </c>
      <c r="M38" s="1">
        <f t="shared" si="0"/>
        <v>2</v>
      </c>
      <c r="N38" s="2">
        <f>IF(ABS(MIN(L38:L43))&gt;100,100,ABS(MIN(L38:L43)))</f>
        <v>55</v>
      </c>
      <c r="O38" s="2">
        <f>K38</f>
        <v>5</v>
      </c>
      <c r="P38" s="2">
        <f>O38+N38</f>
        <v>60</v>
      </c>
      <c r="Q38" s="13">
        <v>0.11</v>
      </c>
      <c r="R38" s="2">
        <v>0</v>
      </c>
      <c r="S38" s="12">
        <v>47.228970304943402</v>
      </c>
      <c r="T38" s="2">
        <f t="shared" si="1"/>
        <v>1039.037346708755</v>
      </c>
      <c r="U38" s="22">
        <f>SUM(T38:T43)</f>
        <v>20651.510641978064</v>
      </c>
      <c r="V38" s="2">
        <f t="shared" si="3"/>
        <v>1039.037346708755</v>
      </c>
      <c r="W38" s="8">
        <f>SUM(V38:V43)/10^6*10^4</f>
        <v>206.51510641978064</v>
      </c>
    </row>
    <row r="39" spans="1:23">
      <c r="A39" s="1" t="s">
        <v>143</v>
      </c>
      <c r="B39" s="1" t="s">
        <v>164</v>
      </c>
      <c r="C39" s="1" t="s">
        <v>193</v>
      </c>
      <c r="D39" s="1">
        <v>51.69153</v>
      </c>
      <c r="E39" s="1">
        <v>-128.04989800000001</v>
      </c>
      <c r="F39" s="1" t="s">
        <v>182</v>
      </c>
      <c r="G39" s="1" t="s">
        <v>35</v>
      </c>
      <c r="H39" s="1" t="s">
        <v>35</v>
      </c>
      <c r="I39" s="1" t="s">
        <v>35</v>
      </c>
      <c r="J39" s="1" t="s">
        <v>15</v>
      </c>
      <c r="K39" s="1">
        <v>3</v>
      </c>
      <c r="L39" s="1">
        <v>0</v>
      </c>
      <c r="M39" s="1">
        <f t="shared" si="0"/>
        <v>3</v>
      </c>
      <c r="N39" s="2"/>
      <c r="O39" s="2"/>
      <c r="P39" s="2"/>
      <c r="Q39" s="13">
        <v>0.11</v>
      </c>
      <c r="R39" s="2">
        <v>0</v>
      </c>
      <c r="S39" s="12">
        <v>50.490962403192597</v>
      </c>
      <c r="T39" s="2">
        <f t="shared" si="1"/>
        <v>1666.2017593053556</v>
      </c>
      <c r="V39" s="2">
        <f t="shared" si="3"/>
        <v>1666.2017593053556</v>
      </c>
    </row>
    <row r="40" spans="1:23">
      <c r="A40" s="1" t="s">
        <v>143</v>
      </c>
      <c r="B40" s="1" t="s">
        <v>164</v>
      </c>
      <c r="C40" s="1" t="s">
        <v>193</v>
      </c>
      <c r="D40" s="1">
        <v>51.69153</v>
      </c>
      <c r="E40" s="1">
        <v>-128.04989800000001</v>
      </c>
      <c r="F40" s="1" t="s">
        <v>182</v>
      </c>
      <c r="G40" s="1" t="s">
        <v>35</v>
      </c>
      <c r="H40" s="1" t="s">
        <v>35</v>
      </c>
      <c r="I40" s="1" t="s">
        <v>35</v>
      </c>
      <c r="J40" s="1" t="s">
        <v>16</v>
      </c>
      <c r="K40" s="1">
        <v>0</v>
      </c>
      <c r="L40" s="1">
        <v>-8</v>
      </c>
      <c r="M40" s="1">
        <f t="shared" si="0"/>
        <v>8</v>
      </c>
      <c r="N40" s="2"/>
      <c r="O40" s="2"/>
      <c r="P40" s="2"/>
      <c r="Q40" s="24">
        <v>1.31</v>
      </c>
      <c r="R40" s="2">
        <v>10</v>
      </c>
      <c r="S40" s="12">
        <v>2.6251353133984101</v>
      </c>
      <c r="T40" s="2">
        <f t="shared" si="1"/>
        <v>2476.0276275973806</v>
      </c>
      <c r="V40" s="2">
        <f t="shared" si="3"/>
        <v>2476.0276275973806</v>
      </c>
    </row>
    <row r="41" spans="1:23">
      <c r="A41" s="1" t="s">
        <v>143</v>
      </c>
      <c r="B41" s="1" t="s">
        <v>164</v>
      </c>
      <c r="C41" s="1" t="s">
        <v>193</v>
      </c>
      <c r="D41" s="1">
        <v>51.69153</v>
      </c>
      <c r="E41" s="1">
        <v>-128.04989800000001</v>
      </c>
      <c r="F41" s="1" t="s">
        <v>182</v>
      </c>
      <c r="G41" s="1" t="s">
        <v>35</v>
      </c>
      <c r="H41" s="1" t="s">
        <v>35</v>
      </c>
      <c r="I41" s="1" t="s">
        <v>35</v>
      </c>
      <c r="J41" s="1" t="s">
        <v>59</v>
      </c>
      <c r="K41" s="1">
        <v>-8</v>
      </c>
      <c r="L41" s="1">
        <v>-25</v>
      </c>
      <c r="M41" s="1">
        <f t="shared" si="0"/>
        <v>17</v>
      </c>
      <c r="N41" s="2"/>
      <c r="O41" s="2"/>
      <c r="P41" s="2"/>
      <c r="Q41" s="24">
        <v>1.46</v>
      </c>
      <c r="R41" s="2">
        <v>20</v>
      </c>
      <c r="S41" s="12">
        <v>4.2970866196542001</v>
      </c>
      <c r="T41" s="2">
        <f t="shared" si="1"/>
        <v>8532.2951919853804</v>
      </c>
      <c r="V41" s="2">
        <f t="shared" si="3"/>
        <v>8532.2951919853804</v>
      </c>
    </row>
    <row r="42" spans="1:23">
      <c r="A42" s="1" t="s">
        <v>143</v>
      </c>
      <c r="B42" s="1" t="s">
        <v>164</v>
      </c>
      <c r="C42" s="1" t="s">
        <v>193</v>
      </c>
      <c r="D42" s="1">
        <v>51.69153</v>
      </c>
      <c r="E42" s="1">
        <v>-128.04989800000001</v>
      </c>
      <c r="F42" s="1" t="s">
        <v>182</v>
      </c>
      <c r="G42" s="1" t="s">
        <v>35</v>
      </c>
      <c r="H42" s="1" t="s">
        <v>35</v>
      </c>
      <c r="I42" s="1" t="s">
        <v>35</v>
      </c>
      <c r="J42" s="1" t="s">
        <v>60</v>
      </c>
      <c r="K42" s="1">
        <v>-25</v>
      </c>
      <c r="L42" s="1">
        <v>-45</v>
      </c>
      <c r="M42" s="1">
        <f t="shared" si="0"/>
        <v>20</v>
      </c>
      <c r="N42" s="2"/>
      <c r="O42" s="2"/>
      <c r="P42" s="2"/>
      <c r="Q42" s="24">
        <v>1.46</v>
      </c>
      <c r="R42" s="2">
        <v>20</v>
      </c>
      <c r="S42" s="12">
        <v>2.0177442813417299</v>
      </c>
      <c r="T42" s="2">
        <f t="shared" si="1"/>
        <v>4713.4506412142819</v>
      </c>
      <c r="V42" s="2">
        <f t="shared" si="3"/>
        <v>4713.4506412142819</v>
      </c>
    </row>
    <row r="43" spans="1:23" s="9" customFormat="1">
      <c r="A43" s="10" t="s">
        <v>143</v>
      </c>
      <c r="B43" s="10" t="s">
        <v>164</v>
      </c>
      <c r="C43" s="10" t="s">
        <v>193</v>
      </c>
      <c r="D43" s="10">
        <v>51.69153</v>
      </c>
      <c r="E43" s="10">
        <v>-128.04989800000001</v>
      </c>
      <c r="F43" s="10" t="s">
        <v>182</v>
      </c>
      <c r="G43" s="10" t="s">
        <v>35</v>
      </c>
      <c r="H43" s="10" t="s">
        <v>35</v>
      </c>
      <c r="I43" s="10" t="s">
        <v>35</v>
      </c>
      <c r="J43" s="10" t="s">
        <v>160</v>
      </c>
      <c r="K43" s="10">
        <v>-45</v>
      </c>
      <c r="L43" s="10">
        <v>-55</v>
      </c>
      <c r="M43" s="10">
        <f t="shared" si="0"/>
        <v>10</v>
      </c>
      <c r="N43" s="11"/>
      <c r="O43" s="11"/>
      <c r="P43" s="11"/>
      <c r="Q43" s="31">
        <v>1.46</v>
      </c>
      <c r="R43" s="11">
        <v>20</v>
      </c>
      <c r="S43" s="16">
        <v>1.90453602325934</v>
      </c>
      <c r="T43" s="11">
        <f t="shared" si="1"/>
        <v>2224.4980751669086</v>
      </c>
      <c r="V43" s="11">
        <f t="shared" si="3"/>
        <v>2224.4980751669086</v>
      </c>
    </row>
    <row r="44" spans="1:23">
      <c r="A44" s="1" t="s">
        <v>143</v>
      </c>
      <c r="B44" s="1" t="s">
        <v>165</v>
      </c>
      <c r="C44" s="1" t="s">
        <v>210</v>
      </c>
      <c r="D44" s="1">
        <v>51.641027999999999</v>
      </c>
      <c r="E44" s="1">
        <v>-128.12225000000001</v>
      </c>
      <c r="F44" s="1" t="s">
        <v>182</v>
      </c>
      <c r="G44" s="1" t="s">
        <v>35</v>
      </c>
      <c r="H44" s="1" t="s">
        <v>35</v>
      </c>
      <c r="I44" s="1" t="s">
        <v>35</v>
      </c>
      <c r="J44" s="1" t="s">
        <v>140</v>
      </c>
      <c r="K44" s="1">
        <v>0</v>
      </c>
      <c r="L44" s="1">
        <v>-5</v>
      </c>
      <c r="M44" s="1">
        <f t="shared" si="0"/>
        <v>5</v>
      </c>
      <c r="N44" s="2">
        <f>IF(ABS(MIN(L44:L48))&gt;100,100,ABS(MIN(L44:L48)))</f>
        <v>100</v>
      </c>
      <c r="O44" s="2">
        <f>K44</f>
        <v>0</v>
      </c>
      <c r="P44" s="2">
        <f>O44+N44</f>
        <v>100</v>
      </c>
      <c r="Q44" s="24">
        <v>0.08</v>
      </c>
      <c r="R44" s="2">
        <v>0</v>
      </c>
      <c r="S44" s="12">
        <v>52.535047960366803</v>
      </c>
      <c r="T44" s="2">
        <f t="shared" si="1"/>
        <v>2101.4019184146723</v>
      </c>
      <c r="U44" s="22">
        <f>SUM(T44:T48)</f>
        <v>40519.537556011615</v>
      </c>
      <c r="V44" s="2">
        <f t="shared" si="3"/>
        <v>2101.4019184146723</v>
      </c>
      <c r="W44" s="8">
        <f>SUM(V44:V48)/10^6*10^4</f>
        <v>405.19537556011613</v>
      </c>
    </row>
    <row r="45" spans="1:23">
      <c r="A45" s="1" t="s">
        <v>143</v>
      </c>
      <c r="B45" s="1" t="s">
        <v>165</v>
      </c>
      <c r="C45" s="1" t="s">
        <v>210</v>
      </c>
      <c r="D45" s="1">
        <v>51.641027999999999</v>
      </c>
      <c r="E45" s="1">
        <v>-128.12225000000001</v>
      </c>
      <c r="F45" s="1" t="s">
        <v>182</v>
      </c>
      <c r="G45" s="1" t="s">
        <v>35</v>
      </c>
      <c r="H45" s="1" t="s">
        <v>35</v>
      </c>
      <c r="I45" s="1" t="s">
        <v>35</v>
      </c>
      <c r="J45" s="1" t="s">
        <v>114</v>
      </c>
      <c r="K45" s="1">
        <v>-5</v>
      </c>
      <c r="L45" s="1">
        <v>-40</v>
      </c>
      <c r="M45" s="1">
        <f t="shared" si="0"/>
        <v>35</v>
      </c>
      <c r="N45" s="2"/>
      <c r="O45" s="2"/>
      <c r="P45" s="2"/>
      <c r="Q45" s="24">
        <v>0.12</v>
      </c>
      <c r="R45" s="2">
        <v>0</v>
      </c>
      <c r="S45" s="12">
        <v>52.829099307159296</v>
      </c>
      <c r="T45" s="2">
        <f t="shared" si="1"/>
        <v>22188.221709006906</v>
      </c>
      <c r="V45" s="2">
        <f t="shared" si="3"/>
        <v>22188.221709006906</v>
      </c>
    </row>
    <row r="46" spans="1:23">
      <c r="A46" s="1" t="s">
        <v>143</v>
      </c>
      <c r="B46" s="1" t="s">
        <v>165</v>
      </c>
      <c r="C46" s="1" t="s">
        <v>210</v>
      </c>
      <c r="D46" s="1">
        <v>51.641027999999999</v>
      </c>
      <c r="E46" s="1">
        <v>-128.12225000000001</v>
      </c>
      <c r="F46" s="1" t="s">
        <v>182</v>
      </c>
      <c r="G46" s="1" t="s">
        <v>35</v>
      </c>
      <c r="H46" s="1" t="s">
        <v>35</v>
      </c>
      <c r="I46" s="1" t="s">
        <v>35</v>
      </c>
      <c r="J46" s="1" t="s">
        <v>115</v>
      </c>
      <c r="K46" s="1">
        <v>-40</v>
      </c>
      <c r="L46" s="1">
        <v>-60</v>
      </c>
      <c r="M46" s="1">
        <f t="shared" si="0"/>
        <v>20</v>
      </c>
      <c r="N46" s="2"/>
      <c r="O46" s="2"/>
      <c r="P46" s="2"/>
      <c r="Q46" s="24">
        <v>0.12</v>
      </c>
      <c r="R46" s="2">
        <v>0</v>
      </c>
      <c r="S46" s="12">
        <v>25.343450226823698</v>
      </c>
      <c r="T46" s="2">
        <f t="shared" si="1"/>
        <v>6082.4280544376879</v>
      </c>
      <c r="V46" s="2">
        <f t="shared" si="3"/>
        <v>6082.4280544376879</v>
      </c>
    </row>
    <row r="47" spans="1:23">
      <c r="A47" s="1" t="s">
        <v>143</v>
      </c>
      <c r="B47" s="1" t="s">
        <v>165</v>
      </c>
      <c r="C47" s="1" t="s">
        <v>210</v>
      </c>
      <c r="D47" s="1">
        <v>51.641027999999999</v>
      </c>
      <c r="E47" s="1">
        <v>-128.12225000000001</v>
      </c>
      <c r="F47" s="1" t="s">
        <v>182</v>
      </c>
      <c r="G47" s="1" t="s">
        <v>35</v>
      </c>
      <c r="H47" s="1" t="s">
        <v>35</v>
      </c>
      <c r="I47" s="1" t="s">
        <v>35</v>
      </c>
      <c r="J47" s="1" t="s">
        <v>26</v>
      </c>
      <c r="K47" s="1">
        <v>-60</v>
      </c>
      <c r="L47" s="1">
        <v>-72</v>
      </c>
      <c r="M47" s="1">
        <f t="shared" si="0"/>
        <v>12</v>
      </c>
      <c r="N47" s="2"/>
      <c r="O47" s="2"/>
      <c r="P47" s="2"/>
      <c r="Q47" s="24">
        <v>0.86</v>
      </c>
      <c r="R47" s="2">
        <v>30</v>
      </c>
      <c r="S47" s="12">
        <v>5.5450548056026996</v>
      </c>
      <c r="T47" s="2">
        <f t="shared" si="1"/>
        <v>4005.7475915673908</v>
      </c>
      <c r="V47" s="2">
        <f t="shared" si="3"/>
        <v>4005.7475915673908</v>
      </c>
    </row>
    <row r="48" spans="1:23" s="9" customFormat="1">
      <c r="A48" s="10" t="s">
        <v>143</v>
      </c>
      <c r="B48" s="10" t="s">
        <v>165</v>
      </c>
      <c r="C48" s="10" t="s">
        <v>210</v>
      </c>
      <c r="D48" s="10">
        <v>51.641027999999999</v>
      </c>
      <c r="E48" s="10">
        <v>-128.12225000000001</v>
      </c>
      <c r="F48" s="10" t="s">
        <v>182</v>
      </c>
      <c r="G48" s="10" t="s">
        <v>35</v>
      </c>
      <c r="H48" s="10" t="s">
        <v>35</v>
      </c>
      <c r="I48" s="10" t="s">
        <v>35</v>
      </c>
      <c r="J48" s="10" t="s">
        <v>161</v>
      </c>
      <c r="K48" s="10">
        <v>-72</v>
      </c>
      <c r="L48" s="10">
        <v>-100</v>
      </c>
      <c r="M48" s="10">
        <f t="shared" si="0"/>
        <v>28</v>
      </c>
      <c r="N48" s="11"/>
      <c r="O48" s="11"/>
      <c r="P48" s="11"/>
      <c r="Q48" s="31">
        <v>1.71</v>
      </c>
      <c r="R48" s="11">
        <v>50</v>
      </c>
      <c r="S48" s="16">
        <v>2.5654712959836901</v>
      </c>
      <c r="T48" s="11">
        <f t="shared" si="1"/>
        <v>6141.7382825849545</v>
      </c>
      <c r="V48" s="11">
        <f t="shared" si="3"/>
        <v>6141.7382825849545</v>
      </c>
    </row>
    <row r="49" spans="1:23">
      <c r="A49" s="1" t="s">
        <v>143</v>
      </c>
      <c r="B49" s="1" t="s">
        <v>166</v>
      </c>
      <c r="C49" s="1" t="s">
        <v>212</v>
      </c>
      <c r="D49" s="1">
        <v>51.664721999999998</v>
      </c>
      <c r="E49" s="1">
        <v>-128.12883299999999</v>
      </c>
      <c r="F49" s="1" t="s">
        <v>182</v>
      </c>
      <c r="G49" s="1" t="s">
        <v>35</v>
      </c>
      <c r="H49" s="1" t="s">
        <v>35</v>
      </c>
      <c r="I49" s="1" t="s">
        <v>35</v>
      </c>
      <c r="J49" s="1" t="s">
        <v>141</v>
      </c>
      <c r="K49" s="1">
        <v>0</v>
      </c>
      <c r="L49" s="1">
        <v>-20</v>
      </c>
      <c r="M49" s="1">
        <f t="shared" si="0"/>
        <v>20</v>
      </c>
      <c r="N49" s="2">
        <f>IF(ABS(MIN(L49:L60))&gt;100,100,ABS(MIN(L49:L60)))</f>
        <v>100</v>
      </c>
      <c r="O49" s="2">
        <f>K49</f>
        <v>0</v>
      </c>
      <c r="P49" s="2">
        <f>O49+N49</f>
        <v>100</v>
      </c>
      <c r="Q49" s="24">
        <v>0.12</v>
      </c>
      <c r="R49" s="2">
        <v>0</v>
      </c>
      <c r="S49" s="12">
        <v>57.268223253610799</v>
      </c>
      <c r="T49" s="2">
        <f t="shared" si="1"/>
        <v>13744.373580866593</v>
      </c>
      <c r="U49" s="22">
        <f>SUM(T49:T60)</f>
        <v>214334.81054414387</v>
      </c>
      <c r="V49" s="2">
        <f t="shared" si="3"/>
        <v>13744.373580866593</v>
      </c>
      <c r="W49" s="8">
        <f>SUM(V49:V60)/10^6*10^4</f>
        <v>735.34255402687631</v>
      </c>
    </row>
    <row r="50" spans="1:23">
      <c r="A50" s="1" t="s">
        <v>143</v>
      </c>
      <c r="B50" s="1" t="s">
        <v>166</v>
      </c>
      <c r="C50" s="1" t="s">
        <v>212</v>
      </c>
      <c r="D50" s="1">
        <v>51.664721999999998</v>
      </c>
      <c r="E50" s="1">
        <v>-128.12883299999999</v>
      </c>
      <c r="F50" s="1" t="s">
        <v>182</v>
      </c>
      <c r="G50" s="1" t="s">
        <v>35</v>
      </c>
      <c r="H50" s="1" t="s">
        <v>35</v>
      </c>
      <c r="I50" s="1" t="s">
        <v>35</v>
      </c>
      <c r="J50" s="1" t="s">
        <v>141</v>
      </c>
      <c r="K50" s="1">
        <v>-20</v>
      </c>
      <c r="L50" s="1">
        <v>-40</v>
      </c>
      <c r="M50" s="1">
        <f t="shared" si="0"/>
        <v>20</v>
      </c>
      <c r="N50" s="2"/>
      <c r="O50" s="2"/>
      <c r="P50" s="2"/>
      <c r="Q50" s="24">
        <v>0.12</v>
      </c>
      <c r="R50" s="2">
        <v>0</v>
      </c>
      <c r="S50" s="12">
        <v>58.568916317147803</v>
      </c>
      <c r="T50" s="2">
        <f t="shared" si="1"/>
        <v>14056.539916115475</v>
      </c>
      <c r="V50" s="2">
        <f t="shared" si="3"/>
        <v>14056.539916115475</v>
      </c>
    </row>
    <row r="51" spans="1:23">
      <c r="A51" s="1" t="s">
        <v>143</v>
      </c>
      <c r="B51" s="1" t="s">
        <v>166</v>
      </c>
      <c r="C51" s="1" t="s">
        <v>212</v>
      </c>
      <c r="D51" s="1">
        <v>51.664721999999998</v>
      </c>
      <c r="E51" s="1">
        <v>-128.12883299999999</v>
      </c>
      <c r="F51" s="1" t="s">
        <v>182</v>
      </c>
      <c r="G51" s="1" t="s">
        <v>35</v>
      </c>
      <c r="H51" s="1" t="s">
        <v>35</v>
      </c>
      <c r="I51" s="1" t="s">
        <v>35</v>
      </c>
      <c r="J51" s="1" t="s">
        <v>141</v>
      </c>
      <c r="K51" s="1">
        <v>-40</v>
      </c>
      <c r="L51" s="1">
        <v>-60</v>
      </c>
      <c r="M51" s="1">
        <f t="shared" si="0"/>
        <v>20</v>
      </c>
      <c r="N51" s="2"/>
      <c r="O51" s="2"/>
      <c r="P51" s="2"/>
      <c r="Q51" s="24">
        <v>0.12</v>
      </c>
      <c r="R51" s="2">
        <v>0</v>
      </c>
      <c r="S51" s="12">
        <v>61.475559993534901</v>
      </c>
      <c r="T51" s="2">
        <f t="shared" si="1"/>
        <v>14754.134398448374</v>
      </c>
      <c r="V51" s="2">
        <f t="shared" si="3"/>
        <v>14754.134398448374</v>
      </c>
    </row>
    <row r="52" spans="1:23">
      <c r="A52" s="1" t="s">
        <v>143</v>
      </c>
      <c r="B52" s="1" t="s">
        <v>166</v>
      </c>
      <c r="C52" s="1" t="s">
        <v>212</v>
      </c>
      <c r="D52" s="1">
        <v>51.664721999999998</v>
      </c>
      <c r="E52" s="1">
        <v>-128.12883299999999</v>
      </c>
      <c r="F52" s="1" t="s">
        <v>182</v>
      </c>
      <c r="G52" s="1" t="s">
        <v>35</v>
      </c>
      <c r="H52" s="1" t="s">
        <v>35</v>
      </c>
      <c r="I52" s="1" t="s">
        <v>35</v>
      </c>
      <c r="J52" s="1" t="s">
        <v>141</v>
      </c>
      <c r="K52" s="1">
        <v>-60</v>
      </c>
      <c r="L52" s="1">
        <v>-80</v>
      </c>
      <c r="M52" s="1">
        <f t="shared" si="0"/>
        <v>20</v>
      </c>
      <c r="N52" s="2"/>
      <c r="O52" s="2"/>
      <c r="P52" s="2"/>
      <c r="Q52" s="24">
        <v>0.12</v>
      </c>
      <c r="R52" s="2">
        <v>0</v>
      </c>
      <c r="S52" s="12">
        <v>63.3188553439918</v>
      </c>
      <c r="T52" s="2">
        <f t="shared" si="1"/>
        <v>15196.525282558034</v>
      </c>
      <c r="V52" s="2">
        <f t="shared" si="3"/>
        <v>15196.525282558034</v>
      </c>
    </row>
    <row r="53" spans="1:23">
      <c r="A53" s="1" t="s">
        <v>143</v>
      </c>
      <c r="B53" s="1" t="s">
        <v>166</v>
      </c>
      <c r="C53" s="1" t="s">
        <v>212</v>
      </c>
      <c r="D53" s="1">
        <v>51.664721999999998</v>
      </c>
      <c r="E53" s="1">
        <v>-128.12883299999999</v>
      </c>
      <c r="F53" s="1" t="s">
        <v>182</v>
      </c>
      <c r="G53" s="1" t="s">
        <v>35</v>
      </c>
      <c r="H53" s="1" t="s">
        <v>35</v>
      </c>
      <c r="I53" s="1" t="s">
        <v>35</v>
      </c>
      <c r="J53" s="1" t="s">
        <v>141</v>
      </c>
      <c r="K53" s="1">
        <v>-80</v>
      </c>
      <c r="L53" s="1">
        <v>-100</v>
      </c>
      <c r="M53" s="1">
        <f t="shared" si="0"/>
        <v>20</v>
      </c>
      <c r="N53" s="2"/>
      <c r="O53" s="2"/>
      <c r="P53" s="2"/>
      <c r="Q53" s="24">
        <v>0.12</v>
      </c>
      <c r="R53" s="2">
        <v>0</v>
      </c>
      <c r="S53" s="12">
        <v>65.761175936246502</v>
      </c>
      <c r="T53" s="2">
        <f t="shared" si="1"/>
        <v>15782.682224699161</v>
      </c>
      <c r="V53" s="2">
        <f t="shared" si="3"/>
        <v>15782.682224699161</v>
      </c>
    </row>
    <row r="54" spans="1:23">
      <c r="A54" s="1" t="s">
        <v>143</v>
      </c>
      <c r="B54" s="1" t="s">
        <v>166</v>
      </c>
      <c r="C54" s="1" t="s">
        <v>212</v>
      </c>
      <c r="D54" s="1">
        <v>51.664721999999998</v>
      </c>
      <c r="E54" s="1">
        <v>-128.12883299999999</v>
      </c>
      <c r="F54" s="1" t="s">
        <v>182</v>
      </c>
      <c r="G54" s="1" t="s">
        <v>35</v>
      </c>
      <c r="H54" s="1" t="s">
        <v>35</v>
      </c>
      <c r="I54" s="1" t="s">
        <v>35</v>
      </c>
      <c r="J54" s="1" t="s">
        <v>141</v>
      </c>
      <c r="K54" s="1">
        <v>-100</v>
      </c>
      <c r="L54" s="1">
        <v>-120</v>
      </c>
      <c r="M54" s="1">
        <f t="shared" si="0"/>
        <v>20</v>
      </c>
      <c r="N54" s="2"/>
      <c r="O54" s="2"/>
      <c r="P54" s="2"/>
      <c r="Q54" s="24">
        <v>0.12</v>
      </c>
      <c r="R54" s="2">
        <v>0</v>
      </c>
      <c r="S54" s="12">
        <v>63.890547983954399</v>
      </c>
      <c r="T54" s="2">
        <f t="shared" si="1"/>
        <v>15333.731516149055</v>
      </c>
      <c r="V54" s="2">
        <f>IF(K54&gt;-100,T54-T54*(ABS(L54)-100)/(ABS(L54)-ABS(K54)),0)</f>
        <v>0</v>
      </c>
    </row>
    <row r="55" spans="1:23">
      <c r="A55" s="1" t="s">
        <v>143</v>
      </c>
      <c r="B55" s="1" t="s">
        <v>166</v>
      </c>
      <c r="C55" s="1" t="s">
        <v>212</v>
      </c>
      <c r="D55" s="1">
        <v>51.664721999999998</v>
      </c>
      <c r="E55" s="1">
        <v>-128.12883299999999</v>
      </c>
      <c r="F55" s="1" t="s">
        <v>182</v>
      </c>
      <c r="G55" s="1" t="s">
        <v>35</v>
      </c>
      <c r="H55" s="1" t="s">
        <v>35</v>
      </c>
      <c r="I55" s="1" t="s">
        <v>35</v>
      </c>
      <c r="J55" s="1" t="s">
        <v>141</v>
      </c>
      <c r="K55" s="1">
        <v>-120</v>
      </c>
      <c r="L55" s="1">
        <v>-140</v>
      </c>
      <c r="M55" s="1">
        <f t="shared" si="0"/>
        <v>20</v>
      </c>
      <c r="N55" s="2"/>
      <c r="O55" s="2"/>
      <c r="P55" s="2"/>
      <c r="Q55" s="24">
        <v>0.12</v>
      </c>
      <c r="R55" s="2">
        <v>0</v>
      </c>
      <c r="S55" s="12">
        <v>64.503624777252199</v>
      </c>
      <c r="T55" s="2">
        <f t="shared" si="1"/>
        <v>15480.869946540532</v>
      </c>
      <c r="V55" s="2">
        <f t="shared" ref="V55:V62" si="4">IF(K55&gt;-100,T55-T55*(ABS(L55)-100)/(ABS(L55)-ABS(K55)),0)</f>
        <v>0</v>
      </c>
    </row>
    <row r="56" spans="1:23">
      <c r="A56" s="1" t="s">
        <v>143</v>
      </c>
      <c r="B56" s="1" t="s">
        <v>166</v>
      </c>
      <c r="C56" s="1" t="s">
        <v>212</v>
      </c>
      <c r="D56" s="1">
        <v>51.664721999999998</v>
      </c>
      <c r="E56" s="1">
        <v>-128.12883299999999</v>
      </c>
      <c r="F56" s="1" t="s">
        <v>182</v>
      </c>
      <c r="G56" s="1" t="s">
        <v>35</v>
      </c>
      <c r="H56" s="1" t="s">
        <v>35</v>
      </c>
      <c r="I56" s="1" t="s">
        <v>35</v>
      </c>
      <c r="J56" s="1" t="s">
        <v>141</v>
      </c>
      <c r="K56" s="1">
        <v>-140</v>
      </c>
      <c r="L56" s="1">
        <v>-160</v>
      </c>
      <c r="M56" s="1">
        <f t="shared" si="0"/>
        <v>20</v>
      </c>
      <c r="N56" s="2"/>
      <c r="O56" s="2"/>
      <c r="P56" s="2"/>
      <c r="Q56" s="24">
        <v>0.12</v>
      </c>
      <c r="R56" s="2">
        <v>0</v>
      </c>
      <c r="S56" s="12">
        <v>63.844922642937</v>
      </c>
      <c r="T56" s="2">
        <f t="shared" si="1"/>
        <v>15322.781434304881</v>
      </c>
      <c r="V56" s="2">
        <f t="shared" si="4"/>
        <v>0</v>
      </c>
    </row>
    <row r="57" spans="1:23">
      <c r="A57" s="1" t="s">
        <v>143</v>
      </c>
      <c r="B57" s="1" t="s">
        <v>166</v>
      </c>
      <c r="C57" s="1" t="s">
        <v>212</v>
      </c>
      <c r="D57" s="1">
        <v>51.664721999999998</v>
      </c>
      <c r="E57" s="1">
        <v>-128.12883299999999</v>
      </c>
      <c r="F57" s="1" t="s">
        <v>182</v>
      </c>
      <c r="G57" s="1" t="s">
        <v>35</v>
      </c>
      <c r="H57" s="1" t="s">
        <v>35</v>
      </c>
      <c r="I57" s="1" t="s">
        <v>35</v>
      </c>
      <c r="J57" s="1" t="s">
        <v>141</v>
      </c>
      <c r="K57" s="1">
        <v>-160</v>
      </c>
      <c r="L57" s="1">
        <v>-180</v>
      </c>
      <c r="M57" s="1">
        <f t="shared" si="0"/>
        <v>20</v>
      </c>
      <c r="N57" s="2"/>
      <c r="O57" s="2"/>
      <c r="P57" s="2"/>
      <c r="Q57" s="24">
        <v>0.12</v>
      </c>
      <c r="R57" s="2">
        <v>0</v>
      </c>
      <c r="S57" s="12">
        <v>60.553515995576497</v>
      </c>
      <c r="T57" s="2">
        <f t="shared" si="1"/>
        <v>14532.843838938359</v>
      </c>
      <c r="V57" s="2">
        <f t="shared" si="4"/>
        <v>0</v>
      </c>
    </row>
    <row r="58" spans="1:23">
      <c r="A58" s="1" t="s">
        <v>143</v>
      </c>
      <c r="B58" s="1" t="s">
        <v>166</v>
      </c>
      <c r="C58" s="1" t="s">
        <v>212</v>
      </c>
      <c r="D58" s="1">
        <v>51.664721999999998</v>
      </c>
      <c r="E58" s="1">
        <v>-128.12883299999999</v>
      </c>
      <c r="F58" s="1" t="s">
        <v>182</v>
      </c>
      <c r="G58" s="1" t="s">
        <v>35</v>
      </c>
      <c r="H58" s="1" t="s">
        <v>35</v>
      </c>
      <c r="I58" s="1" t="s">
        <v>35</v>
      </c>
      <c r="J58" s="1" t="s">
        <v>104</v>
      </c>
      <c r="K58" s="1">
        <v>-180</v>
      </c>
      <c r="L58" s="1">
        <v>-200</v>
      </c>
      <c r="M58" s="1">
        <f t="shared" si="0"/>
        <v>20</v>
      </c>
      <c r="N58" s="2"/>
      <c r="O58" s="2"/>
      <c r="P58" s="2"/>
      <c r="Q58" s="24">
        <v>1.31</v>
      </c>
      <c r="R58" s="2">
        <v>0</v>
      </c>
      <c r="S58" s="12">
        <v>16.855530181888099</v>
      </c>
      <c r="T58" s="2">
        <f t="shared" si="1"/>
        <v>44161.489076546823</v>
      </c>
      <c r="V58" s="2">
        <f t="shared" si="4"/>
        <v>0</v>
      </c>
    </row>
    <row r="59" spans="1:23">
      <c r="A59" s="1" t="s">
        <v>143</v>
      </c>
      <c r="B59" s="1" t="s">
        <v>166</v>
      </c>
      <c r="C59" s="1" t="s">
        <v>212</v>
      </c>
      <c r="D59" s="1">
        <v>51.664721999999998</v>
      </c>
      <c r="E59" s="1">
        <v>-128.12883299999999</v>
      </c>
      <c r="F59" s="1" t="s">
        <v>182</v>
      </c>
      <c r="G59" s="1" t="s">
        <v>35</v>
      </c>
      <c r="H59" s="1" t="s">
        <v>35</v>
      </c>
      <c r="I59" s="1" t="s">
        <v>35</v>
      </c>
      <c r="J59" s="1" t="s">
        <v>104</v>
      </c>
      <c r="K59" s="1">
        <v>-200</v>
      </c>
      <c r="L59" s="1">
        <v>-220</v>
      </c>
      <c r="M59" s="1">
        <f t="shared" si="0"/>
        <v>20</v>
      </c>
      <c r="N59" s="2"/>
      <c r="O59" s="2"/>
      <c r="P59" s="2"/>
      <c r="Q59" s="24">
        <v>1.31</v>
      </c>
      <c r="R59" s="2">
        <v>0</v>
      </c>
      <c r="S59" s="12">
        <v>9.6975823773184402</v>
      </c>
      <c r="T59" s="2">
        <f t="shared" si="1"/>
        <v>25407.665828574311</v>
      </c>
      <c r="V59" s="2">
        <f t="shared" si="4"/>
        <v>0</v>
      </c>
    </row>
    <row r="60" spans="1:23" s="9" customFormat="1">
      <c r="A60" s="10" t="s">
        <v>143</v>
      </c>
      <c r="B60" s="10" t="s">
        <v>166</v>
      </c>
      <c r="C60" s="10" t="s">
        <v>212</v>
      </c>
      <c r="D60" s="10">
        <v>51.664721999999998</v>
      </c>
      <c r="E60" s="10">
        <v>-128.12883299999999</v>
      </c>
      <c r="F60" s="10" t="s">
        <v>182</v>
      </c>
      <c r="G60" s="10" t="s">
        <v>35</v>
      </c>
      <c r="H60" s="10" t="s">
        <v>35</v>
      </c>
      <c r="I60" s="10" t="s">
        <v>35</v>
      </c>
      <c r="J60" s="10" t="s">
        <v>104</v>
      </c>
      <c r="K60" s="10">
        <v>-220</v>
      </c>
      <c r="L60" s="10">
        <v>-230</v>
      </c>
      <c r="M60" s="10">
        <f t="shared" si="0"/>
        <v>10</v>
      </c>
      <c r="N60" s="11"/>
      <c r="O60" s="11"/>
      <c r="P60" s="11"/>
      <c r="Q60" s="31">
        <v>1.31</v>
      </c>
      <c r="R60" s="11">
        <v>0</v>
      </c>
      <c r="S60" s="16">
        <v>8.0619645041238801</v>
      </c>
      <c r="T60" s="11">
        <f t="shared" si="1"/>
        <v>10561.173500402283</v>
      </c>
      <c r="V60" s="11">
        <f t="shared" si="4"/>
        <v>0</v>
      </c>
    </row>
    <row r="61" spans="1:23">
      <c r="A61" s="1" t="s">
        <v>143</v>
      </c>
      <c r="B61" s="1" t="s">
        <v>167</v>
      </c>
      <c r="C61" s="1" t="s">
        <v>212</v>
      </c>
      <c r="D61" s="1">
        <v>51.661056000000002</v>
      </c>
      <c r="E61" s="1">
        <v>-128.041472</v>
      </c>
      <c r="F61" s="1" t="s">
        <v>182</v>
      </c>
      <c r="G61" s="1" t="s">
        <v>35</v>
      </c>
      <c r="H61" s="1" t="s">
        <v>35</v>
      </c>
      <c r="I61" s="1" t="s">
        <v>35</v>
      </c>
      <c r="J61" s="1" t="s">
        <v>140</v>
      </c>
      <c r="K61" s="1">
        <v>0</v>
      </c>
      <c r="L61" s="1">
        <v>-10</v>
      </c>
      <c r="M61" s="1">
        <f t="shared" si="0"/>
        <v>10</v>
      </c>
      <c r="N61" s="2">
        <f>IF(ABS(MIN(L61:L65))&gt;100,100,ABS(MIN(L61:L65)))</f>
        <v>100</v>
      </c>
      <c r="O61" s="2">
        <f>K61</f>
        <v>0</v>
      </c>
      <c r="P61" s="2">
        <f>O61+N61</f>
        <v>100</v>
      </c>
      <c r="Q61" s="24">
        <v>0.08</v>
      </c>
      <c r="R61" s="2">
        <v>0</v>
      </c>
      <c r="S61" s="12">
        <v>58.579614000227203</v>
      </c>
      <c r="T61" s="2">
        <f t="shared" si="1"/>
        <v>4686.3691200181765</v>
      </c>
      <c r="U61" s="22">
        <f>SUM(T61:T65)</f>
        <v>221341.99027374751</v>
      </c>
      <c r="V61" s="2">
        <f t="shared" ref="V61" si="5">Q61*S61/100*M61*100*100*((100-R61)/100)</f>
        <v>4686.3691200181765</v>
      </c>
      <c r="W61" s="8">
        <f>SUM(V61:V65)/10^6*10^4</f>
        <v>691.32056404621051</v>
      </c>
    </row>
    <row r="62" spans="1:23">
      <c r="A62" s="1" t="s">
        <v>143</v>
      </c>
      <c r="B62" s="1" t="s">
        <v>167</v>
      </c>
      <c r="C62" s="1" t="s">
        <v>212</v>
      </c>
      <c r="D62" s="1">
        <v>51.661056000000002</v>
      </c>
      <c r="E62" s="1">
        <v>-128.041472</v>
      </c>
      <c r="F62" s="1" t="s">
        <v>182</v>
      </c>
      <c r="G62" s="1" t="s">
        <v>35</v>
      </c>
      <c r="H62" s="1" t="s">
        <v>35</v>
      </c>
      <c r="I62" s="1" t="s">
        <v>35</v>
      </c>
      <c r="J62" s="1" t="s">
        <v>114</v>
      </c>
      <c r="K62" s="1">
        <v>-10</v>
      </c>
      <c r="L62" s="1">
        <v>-160</v>
      </c>
      <c r="M62" s="1">
        <f t="shared" si="0"/>
        <v>150</v>
      </c>
      <c r="N62" s="2"/>
      <c r="O62" s="2"/>
      <c r="P62" s="2"/>
      <c r="Q62" s="24">
        <v>0.12</v>
      </c>
      <c r="R62" s="2">
        <v>0</v>
      </c>
      <c r="S62" s="12">
        <v>59.671932670928598</v>
      </c>
      <c r="T62" s="2">
        <f t="shared" si="1"/>
        <v>107409.47880767146</v>
      </c>
      <c r="V62" s="2">
        <f t="shared" si="4"/>
        <v>64445.687284602878</v>
      </c>
    </row>
    <row r="63" spans="1:23">
      <c r="A63" s="1" t="s">
        <v>143</v>
      </c>
      <c r="B63" s="1" t="s">
        <v>167</v>
      </c>
      <c r="C63" s="1" t="s">
        <v>212</v>
      </c>
      <c r="D63" s="1">
        <v>51.661056000000002</v>
      </c>
      <c r="E63" s="1">
        <v>-128.041472</v>
      </c>
      <c r="F63" s="1" t="s">
        <v>182</v>
      </c>
      <c r="G63" s="1" t="s">
        <v>35</v>
      </c>
      <c r="H63" s="1" t="s">
        <v>35</v>
      </c>
      <c r="I63" s="1" t="s">
        <v>35</v>
      </c>
      <c r="J63" s="1" t="s">
        <v>115</v>
      </c>
      <c r="K63" s="1">
        <v>-160</v>
      </c>
      <c r="L63" s="1">
        <v>-210</v>
      </c>
      <c r="M63" s="1">
        <f t="shared" si="0"/>
        <v>50</v>
      </c>
      <c r="N63" s="2"/>
      <c r="O63" s="2"/>
      <c r="P63" s="2"/>
      <c r="Q63" s="24">
        <v>0.12</v>
      </c>
      <c r="R63" s="2">
        <v>0</v>
      </c>
      <c r="S63" s="12">
        <v>60.764069435822201</v>
      </c>
      <c r="T63" s="2">
        <f t="shared" si="1"/>
        <v>36458.441661493322</v>
      </c>
      <c r="V63" s="2">
        <f>IF(K63&gt;-100,T63-T63*(ABS(L63)-100)/(ABS(L63)-ABS(K63)),0)</f>
        <v>0</v>
      </c>
    </row>
    <row r="64" spans="1:23">
      <c r="A64" s="1" t="s">
        <v>143</v>
      </c>
      <c r="B64" s="1" t="s">
        <v>167</v>
      </c>
      <c r="C64" s="1" t="s">
        <v>212</v>
      </c>
      <c r="D64" s="1">
        <v>51.661056000000002</v>
      </c>
      <c r="E64" s="1">
        <v>-128.041472</v>
      </c>
      <c r="F64" s="1" t="s">
        <v>182</v>
      </c>
      <c r="G64" s="1" t="s">
        <v>35</v>
      </c>
      <c r="H64" s="1" t="s">
        <v>35</v>
      </c>
      <c r="I64" s="1" t="s">
        <v>35</v>
      </c>
      <c r="J64" s="1" t="s">
        <v>162</v>
      </c>
      <c r="K64" s="1">
        <v>-210</v>
      </c>
      <c r="L64" s="1">
        <v>-270</v>
      </c>
      <c r="M64" s="1">
        <f t="shared" si="0"/>
        <v>60</v>
      </c>
      <c r="N64" s="2"/>
      <c r="O64" s="2"/>
      <c r="P64" s="2"/>
      <c r="Q64" s="24">
        <v>0.15</v>
      </c>
      <c r="R64" s="2">
        <v>0</v>
      </c>
      <c r="S64" s="12">
        <v>57.011775714962397</v>
      </c>
      <c r="T64" s="2">
        <f t="shared" si="1"/>
        <v>51310.598143466152</v>
      </c>
      <c r="V64" s="2">
        <f>IF(K64&gt;-100,T64-T64*(ABS(L64)-100)/(ABS(L64)-ABS(K64)),0)</f>
        <v>0</v>
      </c>
    </row>
    <row r="65" spans="1:22" s="9" customFormat="1">
      <c r="A65" s="10" t="s">
        <v>143</v>
      </c>
      <c r="B65" s="10" t="s">
        <v>167</v>
      </c>
      <c r="C65" s="10" t="s">
        <v>212</v>
      </c>
      <c r="D65" s="10">
        <v>51.661056000000002</v>
      </c>
      <c r="E65" s="10">
        <v>-128.041472</v>
      </c>
      <c r="F65" s="10" t="s">
        <v>182</v>
      </c>
      <c r="G65" s="10" t="s">
        <v>35</v>
      </c>
      <c r="H65" s="10" t="s">
        <v>35</v>
      </c>
      <c r="I65" s="10" t="s">
        <v>35</v>
      </c>
      <c r="J65" s="10" t="s">
        <v>163</v>
      </c>
      <c r="K65" s="10">
        <v>-270</v>
      </c>
      <c r="L65" s="10">
        <v>-300</v>
      </c>
      <c r="M65" s="10">
        <f t="shared" si="0"/>
        <v>30</v>
      </c>
      <c r="N65" s="10"/>
      <c r="O65" s="10"/>
      <c r="P65" s="10"/>
      <c r="Q65" s="31">
        <v>0.15</v>
      </c>
      <c r="R65" s="11">
        <v>0</v>
      </c>
      <c r="S65" s="16">
        <v>47.7268945357742</v>
      </c>
      <c r="T65" s="11">
        <f t="shared" si="1"/>
        <v>21477.102541098389</v>
      </c>
      <c r="V65" s="11">
        <f>IF(K65&gt;-100,T65-T65*(ABS(L65)-100)/(ABS(L65)-ABS(K65)),0)</f>
        <v>0</v>
      </c>
    </row>
    <row r="66" spans="1:22">
      <c r="J66" s="2"/>
      <c r="K66" s="2"/>
      <c r="L66" s="2"/>
      <c r="Q66" s="45"/>
      <c r="R66"/>
    </row>
    <row r="67" spans="1:22">
      <c r="R67" s="2"/>
    </row>
    <row r="68" spans="1:22">
      <c r="R68" s="2"/>
    </row>
    <row r="69" spans="1:22">
      <c r="R69" s="2"/>
    </row>
    <row r="70" spans="1:22">
      <c r="R70" s="2"/>
    </row>
    <row r="74" spans="1:22">
      <c r="K74" s="2"/>
      <c r="L74" s="2"/>
      <c r="M74" s="2"/>
    </row>
    <row r="84" spans="11:13">
      <c r="K84" s="2"/>
      <c r="L84" s="2"/>
      <c r="M84" s="2"/>
    </row>
    <row r="93" spans="11:13">
      <c r="K93" s="2"/>
      <c r="L93" s="2"/>
      <c r="M93" s="2"/>
    </row>
    <row r="103" spans="11:13">
      <c r="K103" s="2"/>
      <c r="L103" s="2"/>
      <c r="M103" s="2"/>
    </row>
    <row r="112" spans="11:13">
      <c r="K112" s="2"/>
      <c r="L112" s="2"/>
      <c r="M112" s="2"/>
    </row>
    <row r="122" spans="11:13">
      <c r="K122" s="2"/>
      <c r="L122" s="2"/>
      <c r="M122" s="2"/>
    </row>
    <row r="130" spans="11:13">
      <c r="K130" s="2"/>
      <c r="L130" s="2"/>
      <c r="M130" s="2"/>
    </row>
    <row r="141" spans="11:13">
      <c r="K141" s="2"/>
      <c r="L141" s="2"/>
      <c r="M141" s="2"/>
    </row>
    <row r="142" spans="11:13">
      <c r="K142" s="2"/>
      <c r="L142" s="2"/>
      <c r="M142" s="2"/>
    </row>
    <row r="143" spans="11:13">
      <c r="K143" s="2"/>
      <c r="L143" s="2"/>
      <c r="M143" s="2"/>
    </row>
    <row r="144" spans="11:13">
      <c r="K144" s="2"/>
      <c r="L144" s="2"/>
      <c r="M144" s="2"/>
    </row>
    <row r="145" spans="11:13">
      <c r="K145" s="2"/>
      <c r="L145" s="2"/>
      <c r="M145" s="2"/>
    </row>
    <row r="146" spans="11:13">
      <c r="K146" s="2"/>
      <c r="L146" s="2"/>
      <c r="M146" s="2"/>
    </row>
    <row r="147" spans="11:13">
      <c r="K147" s="2"/>
      <c r="L147" s="2"/>
      <c r="M147" s="2"/>
    </row>
    <row r="148" spans="11:13">
      <c r="K148"/>
      <c r="L148"/>
      <c r="M148"/>
    </row>
    <row r="149" spans="11:13">
      <c r="K149" s="2"/>
      <c r="L149" s="2"/>
      <c r="M149" s="2"/>
    </row>
    <row r="150" spans="11:13">
      <c r="K150" s="2"/>
      <c r="L150" s="2"/>
      <c r="M150" s="2"/>
    </row>
    <row r="151" spans="11:13">
      <c r="K151" s="2"/>
      <c r="L151" s="2"/>
      <c r="M151" s="23"/>
    </row>
    <row r="152" spans="11:13">
      <c r="K152" s="2"/>
      <c r="L152" s="2"/>
      <c r="M152" s="2"/>
    </row>
    <row r="153" spans="11:13">
      <c r="K153" s="2"/>
      <c r="L153" s="2"/>
      <c r="M153" s="2"/>
    </row>
    <row r="154" spans="11:13">
      <c r="K154" s="2"/>
      <c r="L154" s="2"/>
      <c r="M154" s="2"/>
    </row>
    <row r="155" spans="11:13">
      <c r="K155" s="2"/>
      <c r="L155" s="2"/>
      <c r="M155" s="2"/>
    </row>
    <row r="156" spans="11:13">
      <c r="K156" s="2"/>
      <c r="L156" s="2"/>
      <c r="M156" s="2"/>
    </row>
    <row r="157" spans="11:13">
      <c r="K157" s="2"/>
      <c r="L157" s="2"/>
      <c r="M157" s="2"/>
    </row>
    <row r="158" spans="11:13">
      <c r="K158" s="2"/>
      <c r="L158" s="2"/>
      <c r="M158" s="2"/>
    </row>
    <row r="159" spans="11:13">
      <c r="K159" s="2"/>
      <c r="L159" s="2"/>
      <c r="M159" s="2"/>
    </row>
    <row r="160" spans="11:13">
      <c r="K160" s="2"/>
      <c r="L160" s="2"/>
      <c r="M160" s="2"/>
    </row>
    <row r="161" spans="11:13">
      <c r="K161" s="2"/>
      <c r="L161" s="2"/>
      <c r="M161" s="2"/>
    </row>
    <row r="162" spans="11:13">
      <c r="K162" s="2"/>
      <c r="L162" s="2"/>
      <c r="M162" s="2"/>
    </row>
    <row r="163" spans="11:13">
      <c r="K163" s="2"/>
      <c r="L163" s="2"/>
      <c r="M163" s="2"/>
    </row>
    <row r="164" spans="11:13">
      <c r="K164" s="2"/>
      <c r="L164" s="2"/>
      <c r="M164" s="2"/>
    </row>
    <row r="165" spans="11:13">
      <c r="K165" s="2"/>
      <c r="L165" s="2"/>
      <c r="M165" s="2"/>
    </row>
    <row r="166" spans="11:13">
      <c r="K166" s="2"/>
      <c r="L166" s="2"/>
      <c r="M166" s="2"/>
    </row>
    <row r="167" spans="11:13">
      <c r="K167" s="2"/>
      <c r="L167" s="2"/>
      <c r="M167" s="2"/>
    </row>
    <row r="168" spans="11:13">
      <c r="K168" s="2"/>
      <c r="L168" s="2"/>
      <c r="M168" s="2"/>
    </row>
    <row r="169" spans="11:13">
      <c r="K169" s="2"/>
      <c r="L169" s="2"/>
      <c r="M169" s="2"/>
    </row>
    <row r="170" spans="11:13">
      <c r="K170" s="2"/>
      <c r="L170" s="2"/>
      <c r="M170" s="2"/>
    </row>
    <row r="171" spans="11:13">
      <c r="K171" s="2"/>
      <c r="L171" s="2"/>
      <c r="M171" s="2"/>
    </row>
    <row r="172" spans="11:13">
      <c r="K172" s="2"/>
      <c r="L172" s="2"/>
      <c r="M172" s="2"/>
    </row>
    <row r="173" spans="11:13">
      <c r="K173" s="2"/>
      <c r="L173" s="2"/>
      <c r="M173" s="2"/>
    </row>
    <row r="174" spans="11:13">
      <c r="K174" s="2"/>
      <c r="L174" s="2"/>
      <c r="M174" s="2"/>
    </row>
    <row r="175" spans="11:13">
      <c r="K175" s="2"/>
      <c r="L175" s="2"/>
      <c r="M175" s="2"/>
    </row>
    <row r="176" spans="11:13">
      <c r="K176" s="2"/>
      <c r="L176" s="2"/>
      <c r="M176" s="2"/>
    </row>
    <row r="177" spans="11:13">
      <c r="K177" s="2"/>
      <c r="L177" s="2"/>
      <c r="M177" s="2"/>
    </row>
    <row r="178" spans="11:13">
      <c r="K178" s="2"/>
      <c r="L178" s="2"/>
      <c r="M178" s="2"/>
    </row>
    <row r="179" spans="11:13">
      <c r="K179" s="2"/>
      <c r="L179" s="2"/>
      <c r="M179" s="2"/>
    </row>
    <row r="180" spans="11:13">
      <c r="K180" s="2"/>
      <c r="L180" s="2"/>
      <c r="M180" s="2"/>
    </row>
    <row r="181" spans="11:13">
      <c r="K181" s="2"/>
      <c r="L181" s="2"/>
      <c r="M181" s="2"/>
    </row>
    <row r="182" spans="11:13">
      <c r="K182" s="2"/>
      <c r="L182" s="2"/>
      <c r="M182" s="2"/>
    </row>
    <row r="183" spans="11:13">
      <c r="K183" s="2"/>
      <c r="L183" s="2"/>
      <c r="M183" s="2"/>
    </row>
    <row r="184" spans="11:13">
      <c r="K184" s="2"/>
      <c r="L184" s="2"/>
      <c r="M184" s="2"/>
    </row>
    <row r="185" spans="11:13">
      <c r="K185" s="2"/>
      <c r="L185" s="2"/>
      <c r="M185" s="2"/>
    </row>
    <row r="186" spans="11:13">
      <c r="K186" s="2"/>
      <c r="L186" s="2"/>
      <c r="M186" s="2"/>
    </row>
    <row r="187" spans="11:13">
      <c r="K187" s="2"/>
      <c r="L187" s="2"/>
      <c r="M187" s="2"/>
    </row>
    <row r="188" spans="11:13">
      <c r="K188" s="2"/>
      <c r="L188" s="2"/>
      <c r="M188" s="2"/>
    </row>
    <row r="189" spans="11:13">
      <c r="K189" s="2"/>
      <c r="L189" s="2"/>
      <c r="M189" s="2"/>
    </row>
    <row r="190" spans="11:13">
      <c r="K190" s="2"/>
      <c r="L190" s="2"/>
      <c r="M190" s="2"/>
    </row>
    <row r="191" spans="11:13">
      <c r="K191" s="2"/>
      <c r="L191" s="2"/>
      <c r="M191" s="2"/>
    </row>
    <row r="192" spans="11:13">
      <c r="K192" s="2"/>
      <c r="L192" s="2"/>
      <c r="M192" s="2"/>
    </row>
    <row r="193" spans="11:13">
      <c r="K193" s="2"/>
      <c r="L193" s="2"/>
      <c r="M193" s="2"/>
    </row>
    <row r="194" spans="11:13">
      <c r="K194" s="2"/>
      <c r="L194" s="2"/>
      <c r="M194" s="2"/>
    </row>
    <row r="195" spans="11:13">
      <c r="K195" s="2"/>
      <c r="L195" s="2"/>
      <c r="M195" s="2"/>
    </row>
    <row r="196" spans="11:13">
      <c r="K196" s="2"/>
      <c r="L196" s="2"/>
      <c r="M196" s="2"/>
    </row>
    <row r="197" spans="11:13">
      <c r="K197" s="2"/>
      <c r="L197" s="2"/>
      <c r="M197" s="2"/>
    </row>
    <row r="198" spans="11:13">
      <c r="K198" s="2"/>
      <c r="L198" s="2"/>
      <c r="M198" s="2"/>
    </row>
    <row r="199" spans="11:13">
      <c r="K199" s="2"/>
      <c r="L199" s="2"/>
      <c r="M199" s="2"/>
    </row>
    <row r="200" spans="11:13">
      <c r="K200" s="2"/>
      <c r="L200" s="2"/>
      <c r="M200" s="2"/>
    </row>
    <row r="201" spans="11:13">
      <c r="K201" s="2"/>
      <c r="L201" s="2"/>
      <c r="M201" s="2"/>
    </row>
    <row r="202" spans="11:13">
      <c r="K202" s="2"/>
      <c r="L202" s="2"/>
      <c r="M202" s="2"/>
    </row>
    <row r="203" spans="11:13">
      <c r="K203" s="2"/>
      <c r="L203" s="2"/>
      <c r="M203" s="2"/>
    </row>
    <row r="204" spans="11:13">
      <c r="K204" s="2"/>
      <c r="L204" s="2"/>
      <c r="M204" s="2"/>
    </row>
    <row r="205" spans="11:13">
      <c r="K205" s="2"/>
      <c r="L205" s="2"/>
      <c r="M205" s="2"/>
    </row>
    <row r="206" spans="11:13">
      <c r="K206" s="2"/>
      <c r="L206" s="2"/>
      <c r="M206" s="2"/>
    </row>
    <row r="207" spans="11:13">
      <c r="K207" s="2"/>
      <c r="L207" s="2"/>
      <c r="M207" s="2"/>
    </row>
    <row r="208" spans="11:13">
      <c r="K208" s="2"/>
      <c r="L208" s="2"/>
      <c r="M208" s="2"/>
    </row>
    <row r="209" spans="11:13">
      <c r="K209" s="2"/>
      <c r="L209" s="2"/>
      <c r="M209" s="2"/>
    </row>
    <row r="210" spans="11:13">
      <c r="K210" s="2"/>
      <c r="L210" s="2"/>
      <c r="M210" s="2"/>
    </row>
    <row r="211" spans="11:13">
      <c r="K211" s="2"/>
      <c r="L211" s="2"/>
      <c r="M211" s="2"/>
    </row>
    <row r="212" spans="11:13">
      <c r="K212" s="2"/>
      <c r="L212" s="2"/>
      <c r="M212"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94"/>
  <sheetViews>
    <sheetView zoomScale="70" zoomScaleNormal="70" workbookViewId="0">
      <selection activeCell="C41" sqref="C41"/>
    </sheetView>
  </sheetViews>
  <sheetFormatPr baseColWidth="10" defaultColWidth="9.1640625" defaultRowHeight="15"/>
  <cols>
    <col min="1" max="1" width="9.1640625" style="1"/>
    <col min="2" max="2" width="12" style="1" bestFit="1" customWidth="1"/>
    <col min="3" max="3" width="14.83203125" style="1" bestFit="1" customWidth="1"/>
    <col min="4" max="4" width="10.5" style="1" bestFit="1" customWidth="1"/>
    <col min="5" max="5" width="16.33203125" style="1" bestFit="1" customWidth="1"/>
    <col min="6" max="6" width="20" style="1" bestFit="1" customWidth="1"/>
    <col min="7" max="7" width="18.33203125" style="1" bestFit="1" customWidth="1"/>
    <col min="8" max="8" width="16.83203125" style="1" bestFit="1" customWidth="1"/>
    <col min="9" max="9" width="16.5" style="1" bestFit="1" customWidth="1"/>
    <col min="10" max="10" width="15.83203125" style="1" bestFit="1" customWidth="1"/>
    <col min="11" max="11" width="12.1640625" style="1" bestFit="1" customWidth="1"/>
    <col min="12" max="12" width="14.83203125" style="1" bestFit="1" customWidth="1"/>
    <col min="13" max="13" width="14.83203125" style="1" customWidth="1"/>
    <col min="14" max="14" width="18.5" style="1" bestFit="1" customWidth="1"/>
    <col min="15" max="15" width="19.33203125" style="1" bestFit="1" customWidth="1"/>
    <col min="16" max="16" width="10.83203125" style="1" bestFit="1" customWidth="1"/>
    <col min="17" max="17" width="10.6640625" style="1" bestFit="1" customWidth="1"/>
    <col min="18" max="18" width="16.33203125" style="1" bestFit="1" customWidth="1"/>
    <col min="19" max="19" width="14.5" style="1" bestFit="1" customWidth="1"/>
  </cols>
  <sheetData>
    <row r="1" spans="1:19" s="9" customFormat="1">
      <c r="A1" s="27" t="s">
        <v>556</v>
      </c>
      <c r="B1" s="10" t="s">
        <v>1045</v>
      </c>
      <c r="C1" s="10" t="s">
        <v>946</v>
      </c>
      <c r="D1" s="10" t="s">
        <v>12</v>
      </c>
      <c r="E1" s="10" t="s">
        <v>947</v>
      </c>
      <c r="F1" s="10" t="s">
        <v>948</v>
      </c>
      <c r="G1" s="27" t="s">
        <v>949</v>
      </c>
      <c r="H1" s="27" t="s">
        <v>950</v>
      </c>
      <c r="I1" s="10" t="s">
        <v>951</v>
      </c>
      <c r="J1" s="10" t="s">
        <v>952</v>
      </c>
      <c r="K1" s="10" t="s">
        <v>953</v>
      </c>
      <c r="L1" s="10" t="s">
        <v>954</v>
      </c>
      <c r="M1" s="27" t="s">
        <v>999</v>
      </c>
      <c r="N1" s="27" t="s">
        <v>955</v>
      </c>
      <c r="O1" s="10" t="s">
        <v>956</v>
      </c>
      <c r="P1" s="10" t="s">
        <v>39</v>
      </c>
      <c r="Q1" s="10" t="s">
        <v>107</v>
      </c>
      <c r="R1" s="10" t="s">
        <v>175</v>
      </c>
      <c r="S1" s="27" t="s">
        <v>174</v>
      </c>
    </row>
    <row r="2" spans="1:19">
      <c r="A2" s="1">
        <v>1</v>
      </c>
      <c r="B2" s="1">
        <v>3502</v>
      </c>
      <c r="C2" s="1">
        <v>687</v>
      </c>
      <c r="D2" s="1" t="s">
        <v>623</v>
      </c>
      <c r="E2" s="1" t="s">
        <v>934</v>
      </c>
      <c r="F2" s="1">
        <v>-1</v>
      </c>
      <c r="G2" s="1">
        <v>1</v>
      </c>
      <c r="H2" s="1">
        <v>0.16</v>
      </c>
      <c r="I2" s="1" t="s">
        <v>957</v>
      </c>
      <c r="J2" s="1" t="s">
        <v>958</v>
      </c>
      <c r="L2" s="1" t="s">
        <v>35</v>
      </c>
      <c r="M2" s="1">
        <v>0</v>
      </c>
      <c r="N2" s="1">
        <v>43.28</v>
      </c>
      <c r="O2" s="1" t="s">
        <v>959</v>
      </c>
      <c r="P2" s="2">
        <f t="shared" ref="P2:P33" si="0">G2*N2/100*H2*100*100*((100-M2)/100)</f>
        <v>692.48</v>
      </c>
      <c r="Q2" s="2">
        <f>SUM(P2:P7)</f>
        <v>12342.501600000001</v>
      </c>
      <c r="R2" s="2">
        <f t="shared" ref="R2:R33" si="1">G2*N2/100*H2*100*100*((100-M2)/100)</f>
        <v>692.48</v>
      </c>
      <c r="S2" s="7">
        <f>SUM(R2:R7)/10^6*10^4</f>
        <v>123.42501600000001</v>
      </c>
    </row>
    <row r="3" spans="1:19">
      <c r="A3" s="1">
        <v>2</v>
      </c>
      <c r="B3" s="1">
        <v>3503</v>
      </c>
      <c r="C3" s="1">
        <v>687</v>
      </c>
      <c r="D3" s="1" t="s">
        <v>16</v>
      </c>
      <c r="E3" s="1" t="s">
        <v>960</v>
      </c>
      <c r="F3" s="1">
        <v>0</v>
      </c>
      <c r="G3" s="1">
        <v>1</v>
      </c>
      <c r="H3" s="1">
        <v>1.24</v>
      </c>
      <c r="I3" s="1" t="s">
        <v>957</v>
      </c>
      <c r="J3" s="1" t="s">
        <v>958</v>
      </c>
      <c r="L3" s="1" t="s">
        <v>35</v>
      </c>
      <c r="M3" s="13">
        <v>33.5</v>
      </c>
      <c r="N3" s="1">
        <v>2.96</v>
      </c>
      <c r="O3" s="1" t="s">
        <v>959</v>
      </c>
      <c r="P3" s="2">
        <f t="shared" si="0"/>
        <v>244.08159999999998</v>
      </c>
      <c r="R3" s="2">
        <f t="shared" si="1"/>
        <v>244.08159999999998</v>
      </c>
    </row>
    <row r="4" spans="1:19">
      <c r="A4" s="1">
        <v>3</v>
      </c>
      <c r="B4" s="1">
        <v>3504</v>
      </c>
      <c r="C4" s="1">
        <v>687</v>
      </c>
      <c r="D4" s="1" t="s">
        <v>608</v>
      </c>
      <c r="E4" s="1" t="s">
        <v>960</v>
      </c>
      <c r="F4" s="1">
        <v>1</v>
      </c>
      <c r="G4" s="1">
        <v>15</v>
      </c>
      <c r="H4" s="1">
        <v>1.03</v>
      </c>
      <c r="I4" s="1" t="s">
        <v>957</v>
      </c>
      <c r="J4" s="1" t="s">
        <v>958</v>
      </c>
      <c r="K4" s="1" t="s">
        <v>961</v>
      </c>
      <c r="L4" s="1">
        <v>48</v>
      </c>
      <c r="M4" s="1">
        <f>IF(L4&gt;0,L4,"")</f>
        <v>48</v>
      </c>
      <c r="N4" s="1">
        <v>3</v>
      </c>
      <c r="O4" s="1" t="s">
        <v>959</v>
      </c>
      <c r="P4" s="2">
        <f t="shared" si="0"/>
        <v>2410.2000000000003</v>
      </c>
      <c r="R4" s="2">
        <f t="shared" si="1"/>
        <v>2410.2000000000003</v>
      </c>
    </row>
    <row r="5" spans="1:19">
      <c r="A5" s="1">
        <v>4</v>
      </c>
      <c r="B5" s="1">
        <v>3505</v>
      </c>
      <c r="C5" s="1">
        <v>687</v>
      </c>
      <c r="D5" s="1" t="s">
        <v>101</v>
      </c>
      <c r="E5" s="1" t="s">
        <v>960</v>
      </c>
      <c r="F5" s="1">
        <v>16</v>
      </c>
      <c r="G5" s="1">
        <v>15</v>
      </c>
      <c r="H5" s="1">
        <v>1.45</v>
      </c>
      <c r="I5" s="1" t="s">
        <v>957</v>
      </c>
      <c r="J5" s="1" t="s">
        <v>958</v>
      </c>
      <c r="K5" s="1" t="s">
        <v>961</v>
      </c>
      <c r="L5" s="1">
        <v>48</v>
      </c>
      <c r="M5" s="1">
        <f>IF(L5&gt;0,L5,"")</f>
        <v>48</v>
      </c>
      <c r="N5" s="1">
        <v>3</v>
      </c>
      <c r="O5" s="1" t="s">
        <v>959</v>
      </c>
      <c r="P5" s="2">
        <f t="shared" si="0"/>
        <v>3393</v>
      </c>
      <c r="R5" s="2">
        <f t="shared" si="1"/>
        <v>3393</v>
      </c>
    </row>
    <row r="6" spans="1:19">
      <c r="A6" s="1">
        <v>5</v>
      </c>
      <c r="B6" s="1">
        <v>3506</v>
      </c>
      <c r="C6" s="1">
        <v>687</v>
      </c>
      <c r="D6" s="1" t="s">
        <v>19</v>
      </c>
      <c r="E6" s="1" t="s">
        <v>960</v>
      </c>
      <c r="F6" s="1">
        <v>31</v>
      </c>
      <c r="G6" s="1">
        <v>39</v>
      </c>
      <c r="H6" s="1">
        <v>1.45</v>
      </c>
      <c r="I6" s="1" t="s">
        <v>957</v>
      </c>
      <c r="J6" s="1" t="s">
        <v>958</v>
      </c>
      <c r="K6" s="1" t="s">
        <v>961</v>
      </c>
      <c r="L6" s="1">
        <v>48</v>
      </c>
      <c r="M6" s="1">
        <f>IF(L6&gt;0,L6,"")</f>
        <v>48</v>
      </c>
      <c r="N6" s="1">
        <v>1.1000000000000001</v>
      </c>
      <c r="O6" s="1" t="s">
        <v>957</v>
      </c>
      <c r="P6" s="2">
        <f t="shared" si="0"/>
        <v>3234.6600000000008</v>
      </c>
      <c r="R6" s="2">
        <f t="shared" si="1"/>
        <v>3234.6600000000008</v>
      </c>
    </row>
    <row r="7" spans="1:19" s="9" customFormat="1">
      <c r="A7" s="10">
        <v>6</v>
      </c>
      <c r="B7" s="10">
        <v>3507</v>
      </c>
      <c r="C7" s="10">
        <v>687</v>
      </c>
      <c r="D7" s="10" t="s">
        <v>798</v>
      </c>
      <c r="E7" s="10" t="s">
        <v>960</v>
      </c>
      <c r="F7" s="10">
        <v>70</v>
      </c>
      <c r="G7" s="10">
        <v>30</v>
      </c>
      <c r="H7" s="10">
        <v>1.38</v>
      </c>
      <c r="I7" s="10" t="s">
        <v>957</v>
      </c>
      <c r="J7" s="10" t="s">
        <v>958</v>
      </c>
      <c r="K7" s="10" t="s">
        <v>961</v>
      </c>
      <c r="L7" s="10">
        <v>48</v>
      </c>
      <c r="M7" s="1">
        <f>IF(L7&gt;0,L7,"")</f>
        <v>48</v>
      </c>
      <c r="N7" s="10">
        <v>1.1000000000000001</v>
      </c>
      <c r="O7" s="10" t="s">
        <v>957</v>
      </c>
      <c r="P7" s="11">
        <f t="shared" si="0"/>
        <v>2368.08</v>
      </c>
      <c r="Q7" s="10"/>
      <c r="R7" s="11">
        <f t="shared" si="1"/>
        <v>2368.08</v>
      </c>
      <c r="S7" s="10"/>
    </row>
    <row r="8" spans="1:19">
      <c r="A8" s="1">
        <v>7</v>
      </c>
      <c r="B8" s="1">
        <v>3517</v>
      </c>
      <c r="C8" s="1">
        <v>690</v>
      </c>
      <c r="D8" s="1" t="s">
        <v>623</v>
      </c>
      <c r="E8" s="1" t="s">
        <v>934</v>
      </c>
      <c r="F8" s="1">
        <v>-1</v>
      </c>
      <c r="G8" s="1">
        <v>1</v>
      </c>
      <c r="H8" s="1">
        <v>0.14000000000000001</v>
      </c>
      <c r="I8" s="1" t="s">
        <v>957</v>
      </c>
      <c r="J8" s="1" t="s">
        <v>958</v>
      </c>
      <c r="L8" s="1" t="s">
        <v>35</v>
      </c>
      <c r="M8" s="1">
        <v>0</v>
      </c>
      <c r="N8" s="1">
        <v>40.69</v>
      </c>
      <c r="O8" s="1" t="s">
        <v>959</v>
      </c>
      <c r="P8" s="2">
        <f t="shared" si="0"/>
        <v>569.66</v>
      </c>
      <c r="Q8" s="2">
        <f>SUM(P8:P11)</f>
        <v>18271.292000000001</v>
      </c>
      <c r="R8" s="2">
        <f t="shared" si="1"/>
        <v>569.66</v>
      </c>
      <c r="S8" s="7">
        <f>SUM(R8:R11)/10^6*10^4</f>
        <v>182.71292000000003</v>
      </c>
    </row>
    <row r="9" spans="1:19">
      <c r="A9" s="1">
        <v>8</v>
      </c>
      <c r="B9" s="1">
        <v>3518</v>
      </c>
      <c r="C9" s="1">
        <v>690</v>
      </c>
      <c r="D9" s="1" t="s">
        <v>59</v>
      </c>
      <c r="E9" s="1" t="s">
        <v>960</v>
      </c>
      <c r="F9" s="1">
        <v>0</v>
      </c>
      <c r="G9" s="1">
        <v>20</v>
      </c>
      <c r="H9" s="1">
        <v>1.46</v>
      </c>
      <c r="I9" s="1" t="s">
        <v>957</v>
      </c>
      <c r="J9" s="1" t="s">
        <v>958</v>
      </c>
      <c r="K9" s="1" t="s">
        <v>961</v>
      </c>
      <c r="L9" s="1">
        <v>48</v>
      </c>
      <c r="M9" s="1">
        <f>IF(L9&gt;0,L9,"")</f>
        <v>48</v>
      </c>
      <c r="N9" s="1">
        <v>3.56</v>
      </c>
      <c r="O9" s="1" t="s">
        <v>959</v>
      </c>
      <c r="P9" s="2">
        <f t="shared" si="0"/>
        <v>5405.5040000000008</v>
      </c>
      <c r="Q9" s="2"/>
      <c r="R9" s="2">
        <f t="shared" si="1"/>
        <v>5405.5040000000008</v>
      </c>
      <c r="S9" s="7"/>
    </row>
    <row r="10" spans="1:19">
      <c r="A10" s="1">
        <v>9</v>
      </c>
      <c r="B10" s="1">
        <v>3519</v>
      </c>
      <c r="C10" s="1">
        <v>690</v>
      </c>
      <c r="D10" s="1" t="s">
        <v>60</v>
      </c>
      <c r="E10" s="1" t="s">
        <v>960</v>
      </c>
      <c r="F10" s="1">
        <v>20</v>
      </c>
      <c r="G10" s="1">
        <v>40</v>
      </c>
      <c r="H10" s="1">
        <v>1.46</v>
      </c>
      <c r="I10" s="1" t="s">
        <v>957</v>
      </c>
      <c r="J10" s="1" t="s">
        <v>958</v>
      </c>
      <c r="K10" s="1" t="s">
        <v>961</v>
      </c>
      <c r="L10" s="1">
        <v>48</v>
      </c>
      <c r="M10" s="1">
        <f>IF(L10&gt;0,L10,"")</f>
        <v>48</v>
      </c>
      <c r="N10" s="1">
        <v>3.56</v>
      </c>
      <c r="O10" s="1" t="s">
        <v>959</v>
      </c>
      <c r="P10" s="2">
        <f t="shared" si="0"/>
        <v>10811.008000000002</v>
      </c>
      <c r="R10" s="2">
        <f t="shared" si="1"/>
        <v>10811.008000000002</v>
      </c>
    </row>
    <row r="11" spans="1:19" s="9" customFormat="1">
      <c r="A11" s="10">
        <v>10</v>
      </c>
      <c r="B11" s="10">
        <v>3520</v>
      </c>
      <c r="C11" s="10">
        <v>690</v>
      </c>
      <c r="D11" s="10" t="s">
        <v>130</v>
      </c>
      <c r="E11" s="10" t="s">
        <v>960</v>
      </c>
      <c r="F11" s="10">
        <v>60</v>
      </c>
      <c r="G11" s="10">
        <v>40</v>
      </c>
      <c r="H11" s="10">
        <v>1.19</v>
      </c>
      <c r="I11" s="10" t="s">
        <v>957</v>
      </c>
      <c r="J11" s="10" t="s">
        <v>958</v>
      </c>
      <c r="K11" s="10" t="s">
        <v>961</v>
      </c>
      <c r="L11" s="10">
        <v>48</v>
      </c>
      <c r="M11" s="1">
        <f>IF(L11&gt;0,L11,"")</f>
        <v>48</v>
      </c>
      <c r="N11" s="10">
        <v>0.6</v>
      </c>
      <c r="O11" s="10" t="s">
        <v>957</v>
      </c>
      <c r="P11" s="11">
        <f t="shared" si="0"/>
        <v>1485.12</v>
      </c>
      <c r="Q11" s="10"/>
      <c r="R11" s="11">
        <f t="shared" si="1"/>
        <v>1485.12</v>
      </c>
      <c r="S11" s="10"/>
    </row>
    <row r="12" spans="1:19">
      <c r="A12" s="1">
        <v>11</v>
      </c>
      <c r="B12" s="1">
        <v>5820</v>
      </c>
      <c r="C12" s="1">
        <v>1123</v>
      </c>
      <c r="D12" s="1" t="s">
        <v>57</v>
      </c>
      <c r="E12" s="1" t="s">
        <v>934</v>
      </c>
      <c r="F12" s="1">
        <v>-11</v>
      </c>
      <c r="G12" s="1">
        <v>11</v>
      </c>
      <c r="H12" s="1">
        <v>0.11</v>
      </c>
      <c r="I12" s="1" t="s">
        <v>957</v>
      </c>
      <c r="J12" s="1" t="s">
        <v>958</v>
      </c>
      <c r="L12" s="1" t="s">
        <v>35</v>
      </c>
      <c r="M12" s="1">
        <v>0</v>
      </c>
      <c r="N12" s="1">
        <v>52.8</v>
      </c>
      <c r="O12" s="1" t="s">
        <v>959</v>
      </c>
      <c r="P12" s="2">
        <f t="shared" si="0"/>
        <v>6388.8</v>
      </c>
      <c r="Q12" s="2">
        <f>SUM(P12:P17)</f>
        <v>93483.774000000005</v>
      </c>
      <c r="R12" s="2">
        <f t="shared" si="1"/>
        <v>6388.8</v>
      </c>
      <c r="S12" s="7">
        <f>SUM(R12:R17)/10^6*10^4</f>
        <v>934.83774000000005</v>
      </c>
    </row>
    <row r="13" spans="1:19">
      <c r="A13" s="1">
        <v>12</v>
      </c>
      <c r="B13" s="1">
        <v>5821</v>
      </c>
      <c r="C13" s="1">
        <v>1123</v>
      </c>
      <c r="D13" s="1" t="s">
        <v>76</v>
      </c>
      <c r="E13" s="1" t="s">
        <v>960</v>
      </c>
      <c r="F13" s="1">
        <v>0</v>
      </c>
      <c r="G13" s="1">
        <v>9</v>
      </c>
      <c r="H13" s="1">
        <v>0.86</v>
      </c>
      <c r="I13" s="1" t="s">
        <v>957</v>
      </c>
      <c r="J13" s="1" t="s">
        <v>958</v>
      </c>
      <c r="K13" s="1" t="s">
        <v>962</v>
      </c>
      <c r="L13" s="1">
        <v>5</v>
      </c>
      <c r="M13" s="1">
        <f>IF(L13&gt;0,L13,"")</f>
        <v>5</v>
      </c>
      <c r="N13" s="1">
        <v>8.3000000000000007</v>
      </c>
      <c r="O13" s="1" t="s">
        <v>959</v>
      </c>
      <c r="P13" s="2">
        <f t="shared" si="0"/>
        <v>6102.9900000000007</v>
      </c>
      <c r="R13" s="2">
        <f t="shared" si="1"/>
        <v>6102.9900000000007</v>
      </c>
    </row>
    <row r="14" spans="1:19">
      <c r="A14" s="1">
        <v>13</v>
      </c>
      <c r="B14" s="1">
        <v>5822</v>
      </c>
      <c r="C14" s="1">
        <v>1123</v>
      </c>
      <c r="D14" s="1" t="s">
        <v>77</v>
      </c>
      <c r="E14" s="1" t="s">
        <v>960</v>
      </c>
      <c r="F14" s="1">
        <v>9</v>
      </c>
      <c r="G14" s="1">
        <v>16</v>
      </c>
      <c r="H14" s="1">
        <v>1.19</v>
      </c>
      <c r="I14" s="1" t="s">
        <v>959</v>
      </c>
      <c r="K14" s="1" t="s">
        <v>962</v>
      </c>
      <c r="L14" s="1">
        <v>5</v>
      </c>
      <c r="M14" s="1">
        <f>IF(L14&gt;0,L14,"")</f>
        <v>5</v>
      </c>
      <c r="N14" s="1">
        <v>7.3</v>
      </c>
      <c r="O14" s="1" t="s">
        <v>959</v>
      </c>
      <c r="P14" s="2">
        <f t="shared" si="0"/>
        <v>13204.239999999998</v>
      </c>
      <c r="R14" s="2">
        <f t="shared" si="1"/>
        <v>13204.239999999998</v>
      </c>
    </row>
    <row r="15" spans="1:19">
      <c r="A15" s="1">
        <v>14</v>
      </c>
      <c r="B15" s="1">
        <v>5823</v>
      </c>
      <c r="C15" s="1">
        <v>1123</v>
      </c>
      <c r="D15" s="1" t="s">
        <v>78</v>
      </c>
      <c r="E15" s="1" t="s">
        <v>960</v>
      </c>
      <c r="F15" s="1">
        <v>25</v>
      </c>
      <c r="G15" s="1">
        <v>35</v>
      </c>
      <c r="H15" s="1">
        <v>1.1499999999999999</v>
      </c>
      <c r="I15" s="1" t="s">
        <v>959</v>
      </c>
      <c r="K15" s="1" t="s">
        <v>962</v>
      </c>
      <c r="L15" s="1">
        <v>5</v>
      </c>
      <c r="M15" s="1">
        <f>IF(L15&gt;0,L15,"")</f>
        <v>5</v>
      </c>
      <c r="N15" s="1">
        <v>9.8000000000000007</v>
      </c>
      <c r="O15" s="1" t="s">
        <v>959</v>
      </c>
      <c r="P15" s="2">
        <f t="shared" si="0"/>
        <v>37472.75</v>
      </c>
      <c r="R15" s="2">
        <f t="shared" si="1"/>
        <v>37472.75</v>
      </c>
    </row>
    <row r="16" spans="1:19">
      <c r="A16" s="1">
        <v>15</v>
      </c>
      <c r="B16" s="1">
        <v>5824</v>
      </c>
      <c r="C16" s="1">
        <v>1123</v>
      </c>
      <c r="D16" s="1" t="s">
        <v>79</v>
      </c>
      <c r="E16" s="1" t="s">
        <v>960</v>
      </c>
      <c r="F16" s="1">
        <v>60</v>
      </c>
      <c r="G16" s="1">
        <v>39</v>
      </c>
      <c r="H16" s="1">
        <v>0.86</v>
      </c>
      <c r="I16" s="1" t="s">
        <v>957</v>
      </c>
      <c r="J16" s="1" t="s">
        <v>958</v>
      </c>
      <c r="K16" s="1" t="s">
        <v>962</v>
      </c>
      <c r="L16" s="1">
        <v>5</v>
      </c>
      <c r="M16" s="1">
        <f>IF(L16&gt;0,L16,"")</f>
        <v>5</v>
      </c>
      <c r="N16" s="1">
        <v>9.5</v>
      </c>
      <c r="O16" s="1" t="s">
        <v>959</v>
      </c>
      <c r="P16" s="2">
        <f t="shared" si="0"/>
        <v>30269.85</v>
      </c>
      <c r="Q16" s="2"/>
      <c r="R16" s="2">
        <f t="shared" si="1"/>
        <v>30269.85</v>
      </c>
      <c r="S16" s="7"/>
    </row>
    <row r="17" spans="1:19" s="9" customFormat="1">
      <c r="A17" s="10">
        <v>16</v>
      </c>
      <c r="B17" s="10">
        <v>5825</v>
      </c>
      <c r="C17" s="10">
        <v>1123</v>
      </c>
      <c r="D17" s="10" t="s">
        <v>963</v>
      </c>
      <c r="E17" s="10" t="s">
        <v>960</v>
      </c>
      <c r="F17" s="10">
        <v>99</v>
      </c>
      <c r="G17" s="10">
        <v>1</v>
      </c>
      <c r="H17" s="10">
        <v>2.16</v>
      </c>
      <c r="I17" s="10" t="s">
        <v>959</v>
      </c>
      <c r="J17" s="10"/>
      <c r="K17" s="10" t="s">
        <v>962</v>
      </c>
      <c r="L17" s="10">
        <v>5</v>
      </c>
      <c r="M17" s="1">
        <f>IF(L17&gt;0,L17,"")</f>
        <v>5</v>
      </c>
      <c r="N17" s="10">
        <v>0.22</v>
      </c>
      <c r="O17" s="10" t="s">
        <v>959</v>
      </c>
      <c r="P17" s="11">
        <f t="shared" si="0"/>
        <v>45.144000000000005</v>
      </c>
      <c r="Q17" s="10"/>
      <c r="R17" s="11">
        <f t="shared" si="1"/>
        <v>45.144000000000005</v>
      </c>
      <c r="S17" s="10"/>
    </row>
    <row r="18" spans="1:19">
      <c r="A18" s="1">
        <v>17</v>
      </c>
      <c r="B18" s="1">
        <v>6631</v>
      </c>
      <c r="C18" s="1">
        <v>1274</v>
      </c>
      <c r="D18" s="1" t="s">
        <v>56</v>
      </c>
      <c r="E18" s="1" t="s">
        <v>934</v>
      </c>
      <c r="F18" s="1">
        <v>-10</v>
      </c>
      <c r="G18" s="1">
        <v>5</v>
      </c>
      <c r="H18" s="1">
        <v>0.16</v>
      </c>
      <c r="I18" s="1" t="s">
        <v>957</v>
      </c>
      <c r="J18" s="1" t="s">
        <v>958</v>
      </c>
      <c r="L18" s="1" t="s">
        <v>35</v>
      </c>
      <c r="M18" s="1">
        <v>0</v>
      </c>
      <c r="N18" s="1">
        <v>30</v>
      </c>
      <c r="O18" s="1" t="s">
        <v>957</v>
      </c>
      <c r="P18" s="2">
        <f t="shared" si="0"/>
        <v>2400</v>
      </c>
      <c r="Q18" s="2">
        <f>SUM(P18:P23)</f>
        <v>17331.1014</v>
      </c>
      <c r="R18" s="2">
        <f t="shared" si="1"/>
        <v>2400</v>
      </c>
      <c r="S18" s="7">
        <f>SUM(R18:R23)/10^6*10^4</f>
        <v>173.311014</v>
      </c>
    </row>
    <row r="19" spans="1:19">
      <c r="A19" s="1">
        <v>18</v>
      </c>
      <c r="B19" s="1">
        <v>6632</v>
      </c>
      <c r="C19" s="1">
        <v>1274</v>
      </c>
      <c r="D19" s="1" t="s">
        <v>57</v>
      </c>
      <c r="E19" s="1" t="s">
        <v>934</v>
      </c>
      <c r="F19" s="1">
        <v>-5</v>
      </c>
      <c r="G19" s="1">
        <v>5</v>
      </c>
      <c r="H19" s="1">
        <v>0.16</v>
      </c>
      <c r="I19" s="1" t="s">
        <v>957</v>
      </c>
      <c r="J19" s="1" t="s">
        <v>958</v>
      </c>
      <c r="L19" s="1" t="s">
        <v>35</v>
      </c>
      <c r="M19" s="1">
        <v>0</v>
      </c>
      <c r="N19" s="1">
        <v>55.94</v>
      </c>
      <c r="O19" s="1" t="s">
        <v>959</v>
      </c>
      <c r="P19" s="2">
        <f t="shared" si="0"/>
        <v>4475.2</v>
      </c>
      <c r="R19" s="2">
        <f t="shared" si="1"/>
        <v>4475.2</v>
      </c>
    </row>
    <row r="20" spans="1:19">
      <c r="A20" s="1">
        <v>19</v>
      </c>
      <c r="B20" s="1">
        <v>6633</v>
      </c>
      <c r="C20" s="1">
        <v>1274</v>
      </c>
      <c r="D20" s="1" t="s">
        <v>32</v>
      </c>
      <c r="E20" s="1" t="s">
        <v>960</v>
      </c>
      <c r="F20" s="1">
        <v>0</v>
      </c>
      <c r="G20" s="1">
        <v>20</v>
      </c>
      <c r="H20" s="1">
        <v>1.45</v>
      </c>
      <c r="I20" s="1" t="s">
        <v>959</v>
      </c>
      <c r="L20" s="1" t="s">
        <v>35</v>
      </c>
      <c r="M20" s="13">
        <v>33.5</v>
      </c>
      <c r="N20" s="1">
        <v>2.68</v>
      </c>
      <c r="O20" s="1" t="s">
        <v>959</v>
      </c>
      <c r="P20" s="2">
        <f t="shared" si="0"/>
        <v>5168.38</v>
      </c>
      <c r="R20" s="2">
        <f t="shared" si="1"/>
        <v>5168.38</v>
      </c>
    </row>
    <row r="21" spans="1:19">
      <c r="A21" s="1">
        <v>20</v>
      </c>
      <c r="B21" s="1">
        <v>6634</v>
      </c>
      <c r="C21" s="1">
        <v>1274</v>
      </c>
      <c r="D21" s="1" t="s">
        <v>34</v>
      </c>
      <c r="E21" s="1" t="s">
        <v>960</v>
      </c>
      <c r="F21" s="1">
        <v>20</v>
      </c>
      <c r="G21" s="1">
        <v>40.5</v>
      </c>
      <c r="H21" s="1">
        <v>1.3</v>
      </c>
      <c r="I21" s="1" t="s">
        <v>959</v>
      </c>
      <c r="L21" s="1" t="s">
        <v>35</v>
      </c>
      <c r="M21" s="13">
        <v>33.5</v>
      </c>
      <c r="N21" s="1">
        <v>0.72</v>
      </c>
      <c r="O21" s="1" t="s">
        <v>959</v>
      </c>
      <c r="P21" s="2">
        <f t="shared" si="0"/>
        <v>2520.8820000000001</v>
      </c>
      <c r="Q21" s="2"/>
      <c r="R21" s="2">
        <f t="shared" si="1"/>
        <v>2520.8820000000001</v>
      </c>
      <c r="S21" s="7"/>
    </row>
    <row r="22" spans="1:19">
      <c r="A22" s="1">
        <v>21</v>
      </c>
      <c r="B22" s="1">
        <v>6635</v>
      </c>
      <c r="C22" s="1">
        <v>1274</v>
      </c>
      <c r="D22" s="1" t="s">
        <v>739</v>
      </c>
      <c r="E22" s="1" t="s">
        <v>960</v>
      </c>
      <c r="F22" s="1">
        <v>60.5</v>
      </c>
      <c r="G22" s="1">
        <v>35.5</v>
      </c>
      <c r="H22" s="1">
        <v>1.41</v>
      </c>
      <c r="I22" s="1" t="s">
        <v>959</v>
      </c>
      <c r="L22" s="1" t="s">
        <v>35</v>
      </c>
      <c r="M22" s="13">
        <v>33.5</v>
      </c>
      <c r="N22" s="1">
        <v>0.72</v>
      </c>
      <c r="O22" s="1" t="s">
        <v>959</v>
      </c>
      <c r="P22" s="2">
        <f t="shared" si="0"/>
        <v>2396.6334000000002</v>
      </c>
      <c r="R22" s="2">
        <f t="shared" si="1"/>
        <v>2396.6334000000002</v>
      </c>
    </row>
    <row r="23" spans="1:19" s="9" customFormat="1">
      <c r="A23" s="10">
        <v>22</v>
      </c>
      <c r="B23" s="10">
        <v>6636</v>
      </c>
      <c r="C23" s="10">
        <v>1274</v>
      </c>
      <c r="D23" s="10" t="s">
        <v>740</v>
      </c>
      <c r="E23" s="10" t="s">
        <v>960</v>
      </c>
      <c r="F23" s="10">
        <v>96</v>
      </c>
      <c r="G23" s="10">
        <v>4</v>
      </c>
      <c r="H23" s="10">
        <v>1.3</v>
      </c>
      <c r="I23" s="10" t="s">
        <v>959</v>
      </c>
      <c r="J23" s="10"/>
      <c r="K23" s="10"/>
      <c r="L23" s="10" t="s">
        <v>35</v>
      </c>
      <c r="M23" s="13">
        <v>33.5</v>
      </c>
      <c r="N23" s="10">
        <v>1.07</v>
      </c>
      <c r="O23" s="10" t="s">
        <v>959</v>
      </c>
      <c r="P23" s="11">
        <f t="shared" si="0"/>
        <v>370.00600000000009</v>
      </c>
      <c r="Q23" s="10"/>
      <c r="R23" s="11">
        <f t="shared" si="1"/>
        <v>370.00600000000009</v>
      </c>
      <c r="S23" s="10"/>
    </row>
    <row r="24" spans="1:19">
      <c r="A24" s="1">
        <v>23</v>
      </c>
      <c r="B24" s="1">
        <v>9375</v>
      </c>
      <c r="C24" s="1">
        <v>1774</v>
      </c>
      <c r="D24" s="1" t="s">
        <v>625</v>
      </c>
      <c r="E24" s="1" t="s">
        <v>934</v>
      </c>
      <c r="F24" s="1">
        <v>-8.5</v>
      </c>
      <c r="G24" s="1">
        <v>8.5</v>
      </c>
      <c r="H24" s="1">
        <v>0.11</v>
      </c>
      <c r="I24" s="1" t="s">
        <v>957</v>
      </c>
      <c r="J24" s="1" t="s">
        <v>958</v>
      </c>
      <c r="L24" s="1" t="s">
        <v>35</v>
      </c>
      <c r="M24" s="1">
        <v>0</v>
      </c>
      <c r="N24" s="1">
        <v>42.03</v>
      </c>
      <c r="O24" s="1" t="s">
        <v>959</v>
      </c>
      <c r="P24" s="2">
        <f t="shared" si="0"/>
        <v>3929.8050000000003</v>
      </c>
      <c r="Q24" s="2">
        <f>SUM(P24:P29)</f>
        <v>28711.161</v>
      </c>
      <c r="R24" s="2">
        <f t="shared" si="1"/>
        <v>3929.8050000000003</v>
      </c>
      <c r="S24" s="7">
        <f>SUM(R24:R29)/10^6*10^4</f>
        <v>287.11160999999998</v>
      </c>
    </row>
    <row r="25" spans="1:19">
      <c r="A25" s="1">
        <v>24</v>
      </c>
      <c r="B25" s="1">
        <v>9376</v>
      </c>
      <c r="C25" s="1">
        <v>1774</v>
      </c>
      <c r="D25" s="1" t="s">
        <v>23</v>
      </c>
      <c r="E25" s="1" t="s">
        <v>960</v>
      </c>
      <c r="F25" s="1">
        <v>0</v>
      </c>
      <c r="G25" s="1">
        <v>1</v>
      </c>
      <c r="H25" s="1">
        <v>0.93</v>
      </c>
      <c r="I25" s="1" t="s">
        <v>957</v>
      </c>
      <c r="J25" s="1" t="s">
        <v>958</v>
      </c>
      <c r="K25" s="1" t="s">
        <v>964</v>
      </c>
      <c r="L25" s="1">
        <v>20</v>
      </c>
      <c r="M25" s="1">
        <f>IF(L25&gt;0,L25,"")</f>
        <v>20</v>
      </c>
      <c r="N25" s="1">
        <v>3</v>
      </c>
      <c r="O25" s="1" t="s">
        <v>957</v>
      </c>
      <c r="P25" s="2">
        <f t="shared" si="0"/>
        <v>223.20000000000002</v>
      </c>
      <c r="R25" s="2">
        <f t="shared" si="1"/>
        <v>223.20000000000002</v>
      </c>
    </row>
    <row r="26" spans="1:19">
      <c r="A26" s="1">
        <v>25</v>
      </c>
      <c r="B26" s="1">
        <v>9377</v>
      </c>
      <c r="C26" s="1">
        <v>1774</v>
      </c>
      <c r="D26" s="1" t="s">
        <v>17</v>
      </c>
      <c r="E26" s="1" t="s">
        <v>960</v>
      </c>
      <c r="F26" s="1">
        <v>1</v>
      </c>
      <c r="G26" s="1">
        <v>10</v>
      </c>
      <c r="H26" s="1">
        <v>0.86</v>
      </c>
      <c r="I26" s="1" t="s">
        <v>957</v>
      </c>
      <c r="J26" s="1" t="s">
        <v>958</v>
      </c>
      <c r="K26" s="1" t="s">
        <v>964</v>
      </c>
      <c r="L26" s="1">
        <v>20</v>
      </c>
      <c r="M26" s="1">
        <f>IF(L26&gt;0,L26,"")</f>
        <v>20</v>
      </c>
      <c r="N26" s="1">
        <v>8.66</v>
      </c>
      <c r="O26" s="1" t="s">
        <v>959</v>
      </c>
      <c r="P26" s="2">
        <f t="shared" si="0"/>
        <v>5958.0800000000008</v>
      </c>
      <c r="Q26" s="2"/>
      <c r="R26" s="2">
        <f t="shared" si="1"/>
        <v>5958.0800000000008</v>
      </c>
      <c r="S26" s="7"/>
    </row>
    <row r="27" spans="1:19">
      <c r="A27" s="1">
        <v>26</v>
      </c>
      <c r="B27" s="1">
        <v>9378</v>
      </c>
      <c r="C27" s="1">
        <v>1774</v>
      </c>
      <c r="D27" s="1" t="s">
        <v>77</v>
      </c>
      <c r="E27" s="1" t="s">
        <v>960</v>
      </c>
      <c r="F27" s="1">
        <v>11</v>
      </c>
      <c r="G27" s="1">
        <v>14</v>
      </c>
      <c r="H27" s="1">
        <v>0.86</v>
      </c>
      <c r="I27" s="1" t="s">
        <v>957</v>
      </c>
      <c r="J27" s="1" t="s">
        <v>958</v>
      </c>
      <c r="K27" s="1" t="s">
        <v>964</v>
      </c>
      <c r="L27" s="1">
        <v>20</v>
      </c>
      <c r="M27" s="1">
        <f>IF(L27&gt;0,L27,"")</f>
        <v>20</v>
      </c>
      <c r="N27" s="1">
        <v>6.62</v>
      </c>
      <c r="O27" s="1" t="s">
        <v>959</v>
      </c>
      <c r="P27" s="2">
        <f t="shared" si="0"/>
        <v>6376.3840000000009</v>
      </c>
      <c r="R27" s="2">
        <f t="shared" si="1"/>
        <v>6376.3840000000009</v>
      </c>
    </row>
    <row r="28" spans="1:19">
      <c r="A28" s="1">
        <v>27</v>
      </c>
      <c r="B28" s="1">
        <v>9379</v>
      </c>
      <c r="C28" s="1">
        <v>1774</v>
      </c>
      <c r="D28" s="1" t="s">
        <v>679</v>
      </c>
      <c r="E28" s="1" t="s">
        <v>960</v>
      </c>
      <c r="F28" s="1">
        <v>25</v>
      </c>
      <c r="G28" s="1">
        <v>29.5</v>
      </c>
      <c r="H28" s="1">
        <v>1.17</v>
      </c>
      <c r="I28" s="1" t="s">
        <v>957</v>
      </c>
      <c r="J28" s="1" t="s">
        <v>958</v>
      </c>
      <c r="K28" s="1" t="s">
        <v>964</v>
      </c>
      <c r="L28" s="1">
        <v>20</v>
      </c>
      <c r="M28" s="1">
        <f>IF(L28&gt;0,L28,"")</f>
        <v>20</v>
      </c>
      <c r="N28" s="1">
        <v>3.39</v>
      </c>
      <c r="O28" s="1" t="s">
        <v>959</v>
      </c>
      <c r="P28" s="2">
        <f t="shared" si="0"/>
        <v>9360.4680000000008</v>
      </c>
      <c r="R28" s="2">
        <f t="shared" si="1"/>
        <v>9360.4680000000008</v>
      </c>
    </row>
    <row r="29" spans="1:19" s="9" customFormat="1">
      <c r="A29" s="10">
        <v>28</v>
      </c>
      <c r="B29" s="10">
        <v>9380</v>
      </c>
      <c r="C29" s="10">
        <v>1774</v>
      </c>
      <c r="D29" s="10" t="s">
        <v>130</v>
      </c>
      <c r="E29" s="10" t="s">
        <v>960</v>
      </c>
      <c r="F29" s="10">
        <v>54.5</v>
      </c>
      <c r="G29" s="10">
        <v>45.5</v>
      </c>
      <c r="H29" s="10">
        <v>1.71</v>
      </c>
      <c r="I29" s="10" t="s">
        <v>957</v>
      </c>
      <c r="J29" s="10" t="s">
        <v>958</v>
      </c>
      <c r="K29" s="10" t="s">
        <v>964</v>
      </c>
      <c r="L29" s="10">
        <v>20</v>
      </c>
      <c r="M29" s="1">
        <f>IF(L29&gt;0,L29,"")</f>
        <v>20</v>
      </c>
      <c r="N29" s="10">
        <v>0.46</v>
      </c>
      <c r="O29" s="10" t="s">
        <v>959</v>
      </c>
      <c r="P29" s="11">
        <f t="shared" si="0"/>
        <v>2863.2239999999997</v>
      </c>
      <c r="Q29" s="10"/>
      <c r="R29" s="11">
        <f t="shared" si="1"/>
        <v>2863.2239999999997</v>
      </c>
      <c r="S29" s="10"/>
    </row>
    <row r="30" spans="1:19">
      <c r="A30" s="1">
        <v>29</v>
      </c>
      <c r="B30" s="1">
        <v>9381</v>
      </c>
      <c r="C30" s="1">
        <v>1775</v>
      </c>
      <c r="D30" s="1" t="s">
        <v>625</v>
      </c>
      <c r="E30" s="1" t="s">
        <v>934</v>
      </c>
      <c r="F30" s="1">
        <v>-20</v>
      </c>
      <c r="G30" s="1">
        <v>20</v>
      </c>
      <c r="H30" s="1">
        <v>0.11</v>
      </c>
      <c r="I30" s="1" t="s">
        <v>957</v>
      </c>
      <c r="J30" s="1" t="s">
        <v>958</v>
      </c>
      <c r="L30" s="1" t="s">
        <v>35</v>
      </c>
      <c r="M30" s="1">
        <v>0</v>
      </c>
      <c r="N30" s="1">
        <v>39.53</v>
      </c>
      <c r="O30" s="1" t="s">
        <v>959</v>
      </c>
      <c r="P30" s="2">
        <f t="shared" si="0"/>
        <v>8696.6</v>
      </c>
      <c r="Q30" s="2">
        <f>SUM(P30:P34)</f>
        <v>38757.508800000003</v>
      </c>
      <c r="R30" s="2">
        <f t="shared" si="1"/>
        <v>8696.6</v>
      </c>
      <c r="S30" s="7">
        <f>SUM(R30:R34)/10^6*10^4</f>
        <v>387.57508799999999</v>
      </c>
    </row>
    <row r="31" spans="1:19">
      <c r="A31" s="1">
        <v>30</v>
      </c>
      <c r="B31" s="1">
        <v>9382</v>
      </c>
      <c r="C31" s="1">
        <v>1775</v>
      </c>
      <c r="D31" s="1" t="s">
        <v>17</v>
      </c>
      <c r="E31" s="1" t="s">
        <v>960</v>
      </c>
      <c r="F31" s="1">
        <v>0</v>
      </c>
      <c r="G31" s="1">
        <v>26</v>
      </c>
      <c r="H31" s="1">
        <v>0.86</v>
      </c>
      <c r="I31" s="1" t="s">
        <v>957</v>
      </c>
      <c r="J31" s="1" t="s">
        <v>958</v>
      </c>
      <c r="K31" s="1" t="s">
        <v>961</v>
      </c>
      <c r="L31" s="1">
        <v>48</v>
      </c>
      <c r="M31" s="1">
        <f>IF(L31&gt;0,L31,"")</f>
        <v>48</v>
      </c>
      <c r="N31" s="1">
        <v>7.9</v>
      </c>
      <c r="O31" s="1" t="s">
        <v>959</v>
      </c>
      <c r="P31" s="2">
        <f t="shared" si="0"/>
        <v>9185.488000000003</v>
      </c>
      <c r="R31" s="2">
        <f t="shared" si="1"/>
        <v>9185.488000000003</v>
      </c>
    </row>
    <row r="32" spans="1:19">
      <c r="A32" s="1">
        <v>31</v>
      </c>
      <c r="B32" s="1">
        <v>9383</v>
      </c>
      <c r="C32" s="1">
        <v>1775</v>
      </c>
      <c r="D32" s="1" t="s">
        <v>59</v>
      </c>
      <c r="E32" s="1" t="s">
        <v>960</v>
      </c>
      <c r="F32" s="1">
        <v>26</v>
      </c>
      <c r="G32" s="1">
        <v>22</v>
      </c>
      <c r="H32" s="1">
        <v>1.17</v>
      </c>
      <c r="I32" s="1" t="s">
        <v>957</v>
      </c>
      <c r="J32" s="1" t="s">
        <v>958</v>
      </c>
      <c r="K32" s="1" t="s">
        <v>961</v>
      </c>
      <c r="L32" s="1">
        <v>48</v>
      </c>
      <c r="M32" s="1">
        <f>IF(L32&gt;0,L32,"")</f>
        <v>48</v>
      </c>
      <c r="N32" s="1">
        <v>4.6500000000000004</v>
      </c>
      <c r="O32" s="1" t="s">
        <v>959</v>
      </c>
      <c r="P32" s="2">
        <f t="shared" si="0"/>
        <v>6223.9320000000016</v>
      </c>
      <c r="R32" s="2">
        <f t="shared" si="1"/>
        <v>6223.9320000000016</v>
      </c>
    </row>
    <row r="33" spans="1:19">
      <c r="A33" s="1">
        <v>32</v>
      </c>
      <c r="B33" s="1">
        <v>9384</v>
      </c>
      <c r="C33" s="1">
        <v>1775</v>
      </c>
      <c r="D33" s="1" t="s">
        <v>679</v>
      </c>
      <c r="E33" s="1" t="s">
        <v>960</v>
      </c>
      <c r="F33" s="1">
        <v>48</v>
      </c>
      <c r="G33" s="1">
        <v>37</v>
      </c>
      <c r="H33" s="1">
        <v>1.17</v>
      </c>
      <c r="I33" s="1" t="s">
        <v>957</v>
      </c>
      <c r="J33" s="1" t="s">
        <v>958</v>
      </c>
      <c r="K33" s="1" t="s">
        <v>961</v>
      </c>
      <c r="L33" s="1">
        <v>48</v>
      </c>
      <c r="M33" s="1">
        <f>IF(L33&gt;0,L33,"")</f>
        <v>48</v>
      </c>
      <c r="N33" s="1">
        <v>4.3600000000000003</v>
      </c>
      <c r="O33" s="1" t="s">
        <v>959</v>
      </c>
      <c r="P33" s="2">
        <f t="shared" si="0"/>
        <v>9814.7088000000022</v>
      </c>
      <c r="Q33" s="2"/>
      <c r="R33" s="2">
        <f t="shared" si="1"/>
        <v>9814.7088000000022</v>
      </c>
      <c r="S33" s="7"/>
    </row>
    <row r="34" spans="1:19" s="9" customFormat="1">
      <c r="A34" s="10">
        <v>33</v>
      </c>
      <c r="B34" s="10">
        <v>9385</v>
      </c>
      <c r="C34" s="10">
        <v>1775</v>
      </c>
      <c r="D34" s="10" t="s">
        <v>60</v>
      </c>
      <c r="E34" s="10" t="s">
        <v>960</v>
      </c>
      <c r="F34" s="10">
        <v>85</v>
      </c>
      <c r="G34" s="10">
        <v>15</v>
      </c>
      <c r="H34" s="10">
        <v>1.17</v>
      </c>
      <c r="I34" s="10" t="s">
        <v>957</v>
      </c>
      <c r="J34" s="10" t="s">
        <v>958</v>
      </c>
      <c r="K34" s="10" t="s">
        <v>961</v>
      </c>
      <c r="L34" s="10">
        <v>48</v>
      </c>
      <c r="M34" s="1">
        <f>IF(L34&gt;0,L34,"")</f>
        <v>48</v>
      </c>
      <c r="N34" s="10">
        <v>5.3</v>
      </c>
      <c r="O34" s="10" t="s">
        <v>959</v>
      </c>
      <c r="P34" s="11">
        <f t="shared" ref="P34:P65" si="2">G34*N34/100*H34*100*100*((100-M34)/100)</f>
        <v>4836.78</v>
      </c>
      <c r="Q34" s="10"/>
      <c r="R34" s="11">
        <f t="shared" ref="R34:R65" si="3">G34*N34/100*H34*100*100*((100-M34)/100)</f>
        <v>4836.78</v>
      </c>
      <c r="S34" s="10"/>
    </row>
    <row r="35" spans="1:19">
      <c r="A35" s="1">
        <v>34</v>
      </c>
      <c r="B35" s="1">
        <v>9386</v>
      </c>
      <c r="C35" s="1">
        <v>1776</v>
      </c>
      <c r="D35" s="1" t="s">
        <v>89</v>
      </c>
      <c r="E35" s="1" t="s">
        <v>934</v>
      </c>
      <c r="F35" s="1">
        <v>-30</v>
      </c>
      <c r="G35" s="1">
        <v>6</v>
      </c>
      <c r="H35" s="1">
        <v>0.11</v>
      </c>
      <c r="I35" s="1" t="s">
        <v>957</v>
      </c>
      <c r="J35" s="1" t="s">
        <v>958</v>
      </c>
      <c r="L35" s="1" t="s">
        <v>35</v>
      </c>
      <c r="M35" s="1">
        <v>0</v>
      </c>
      <c r="N35" s="1">
        <v>53.06</v>
      </c>
      <c r="O35" s="1" t="s">
        <v>959</v>
      </c>
      <c r="P35" s="2">
        <f t="shared" si="2"/>
        <v>3501.9600000000005</v>
      </c>
      <c r="Q35" s="2">
        <f>SUM(P35:P42)</f>
        <v>35685.859600000003</v>
      </c>
      <c r="R35" s="2">
        <f t="shared" si="3"/>
        <v>3501.9600000000005</v>
      </c>
      <c r="S35" s="7">
        <f>SUM(R35:R42)/10^6*10^4</f>
        <v>356.85859600000003</v>
      </c>
    </row>
    <row r="36" spans="1:19">
      <c r="A36" s="1">
        <v>35</v>
      </c>
      <c r="B36" s="1">
        <v>9387</v>
      </c>
      <c r="C36" s="1">
        <v>1776</v>
      </c>
      <c r="D36" s="1" t="s">
        <v>624</v>
      </c>
      <c r="E36" s="1" t="s">
        <v>934</v>
      </c>
      <c r="F36" s="1">
        <v>-24</v>
      </c>
      <c r="G36" s="1">
        <v>24</v>
      </c>
      <c r="H36" s="1">
        <v>0.11</v>
      </c>
      <c r="I36" s="1" t="s">
        <v>957</v>
      </c>
      <c r="J36" s="1" t="s">
        <v>958</v>
      </c>
      <c r="L36" s="1" t="s">
        <v>35</v>
      </c>
      <c r="M36" s="1">
        <v>0</v>
      </c>
      <c r="N36" s="1">
        <v>49.19</v>
      </c>
      <c r="O36" s="1" t="s">
        <v>959</v>
      </c>
      <c r="P36" s="2">
        <f t="shared" si="2"/>
        <v>12986.160000000002</v>
      </c>
      <c r="R36" s="2">
        <f t="shared" si="3"/>
        <v>12986.160000000002</v>
      </c>
    </row>
    <row r="37" spans="1:19">
      <c r="A37" s="1">
        <v>36</v>
      </c>
      <c r="B37" s="1">
        <v>9388</v>
      </c>
      <c r="C37" s="1">
        <v>1776</v>
      </c>
      <c r="D37" s="1" t="s">
        <v>16</v>
      </c>
      <c r="E37" s="1" t="s">
        <v>960</v>
      </c>
      <c r="F37" s="1">
        <v>0</v>
      </c>
      <c r="G37" s="1">
        <v>2</v>
      </c>
      <c r="H37" s="1">
        <v>0.93</v>
      </c>
      <c r="I37" s="1" t="s">
        <v>957</v>
      </c>
      <c r="J37" s="1" t="s">
        <v>958</v>
      </c>
      <c r="K37" s="1" t="s">
        <v>961</v>
      </c>
      <c r="L37" s="1">
        <v>48</v>
      </c>
      <c r="M37" s="1">
        <f t="shared" ref="M37:M42" si="4">IF(L37&gt;0,L37,"")</f>
        <v>48</v>
      </c>
      <c r="N37" s="1">
        <v>5</v>
      </c>
      <c r="O37" s="1" t="s">
        <v>957</v>
      </c>
      <c r="P37" s="2">
        <f t="shared" si="2"/>
        <v>483.60000000000008</v>
      </c>
      <c r="R37" s="2">
        <f t="shared" si="3"/>
        <v>483.60000000000008</v>
      </c>
    </row>
    <row r="38" spans="1:19">
      <c r="A38" s="1">
        <v>37</v>
      </c>
      <c r="B38" s="1">
        <v>9389</v>
      </c>
      <c r="C38" s="1">
        <v>1776</v>
      </c>
      <c r="D38" s="1" t="s">
        <v>17</v>
      </c>
      <c r="E38" s="1" t="s">
        <v>960</v>
      </c>
      <c r="F38" s="1">
        <v>2</v>
      </c>
      <c r="G38" s="1">
        <v>12</v>
      </c>
      <c r="H38" s="1">
        <v>0.86</v>
      </c>
      <c r="I38" s="1" t="s">
        <v>957</v>
      </c>
      <c r="J38" s="1" t="s">
        <v>958</v>
      </c>
      <c r="K38" s="1" t="s">
        <v>961</v>
      </c>
      <c r="L38" s="1">
        <v>48</v>
      </c>
      <c r="M38" s="1">
        <f t="shared" si="4"/>
        <v>48</v>
      </c>
      <c r="N38" s="1">
        <v>8.59</v>
      </c>
      <c r="O38" s="1" t="s">
        <v>959</v>
      </c>
      <c r="P38" s="2">
        <f t="shared" si="2"/>
        <v>4609.7375999999995</v>
      </c>
      <c r="Q38" s="2"/>
      <c r="R38" s="2">
        <f t="shared" si="3"/>
        <v>4609.7375999999995</v>
      </c>
      <c r="S38" s="7"/>
    </row>
    <row r="39" spans="1:19">
      <c r="A39" s="1">
        <v>38</v>
      </c>
      <c r="B39" s="1">
        <v>9390</v>
      </c>
      <c r="C39" s="1">
        <v>1776</v>
      </c>
      <c r="D39" s="1" t="s">
        <v>965</v>
      </c>
      <c r="E39" s="1" t="s">
        <v>960</v>
      </c>
      <c r="F39" s="1">
        <v>14</v>
      </c>
      <c r="G39" s="1">
        <v>7</v>
      </c>
      <c r="H39" s="1">
        <v>0.86</v>
      </c>
      <c r="I39" s="1" t="s">
        <v>957</v>
      </c>
      <c r="J39" s="1" t="s">
        <v>958</v>
      </c>
      <c r="K39" s="1" t="s">
        <v>961</v>
      </c>
      <c r="L39" s="1">
        <v>48</v>
      </c>
      <c r="M39" s="1">
        <f t="shared" si="4"/>
        <v>48</v>
      </c>
      <c r="N39" s="1">
        <v>6.92</v>
      </c>
      <c r="O39" s="1" t="s">
        <v>959</v>
      </c>
      <c r="P39" s="2">
        <f t="shared" si="2"/>
        <v>2166.2368000000001</v>
      </c>
      <c r="R39" s="2">
        <f t="shared" si="3"/>
        <v>2166.2368000000001</v>
      </c>
    </row>
    <row r="40" spans="1:19">
      <c r="A40" s="1">
        <v>39</v>
      </c>
      <c r="B40" s="1">
        <v>9391</v>
      </c>
      <c r="C40" s="1">
        <v>1776</v>
      </c>
      <c r="D40" s="1" t="s">
        <v>966</v>
      </c>
      <c r="E40" s="1" t="s">
        <v>960</v>
      </c>
      <c r="F40" s="1">
        <v>21</v>
      </c>
      <c r="G40" s="1">
        <v>12</v>
      </c>
      <c r="H40" s="1">
        <v>0.86</v>
      </c>
      <c r="I40" s="1" t="s">
        <v>957</v>
      </c>
      <c r="J40" s="1" t="s">
        <v>958</v>
      </c>
      <c r="K40" s="1" t="s">
        <v>961</v>
      </c>
      <c r="L40" s="1">
        <v>48</v>
      </c>
      <c r="M40" s="1">
        <f t="shared" si="4"/>
        <v>48</v>
      </c>
      <c r="N40" s="1">
        <v>5.67</v>
      </c>
      <c r="O40" s="1" t="s">
        <v>959</v>
      </c>
      <c r="P40" s="2">
        <f t="shared" si="2"/>
        <v>3042.7487999999994</v>
      </c>
      <c r="R40" s="2">
        <f t="shared" si="3"/>
        <v>3042.7487999999994</v>
      </c>
    </row>
    <row r="41" spans="1:19">
      <c r="A41" s="1">
        <v>40</v>
      </c>
      <c r="B41" s="1">
        <v>9392</v>
      </c>
      <c r="C41" s="1">
        <v>1776</v>
      </c>
      <c r="D41" s="1" t="s">
        <v>967</v>
      </c>
      <c r="E41" s="1" t="s">
        <v>960</v>
      </c>
      <c r="F41" s="1">
        <v>33</v>
      </c>
      <c r="G41" s="1">
        <v>12</v>
      </c>
      <c r="H41" s="1">
        <v>0.86</v>
      </c>
      <c r="I41" s="1" t="s">
        <v>957</v>
      </c>
      <c r="J41" s="1" t="s">
        <v>958</v>
      </c>
      <c r="K41" s="1" t="s">
        <v>961</v>
      </c>
      <c r="L41" s="1">
        <v>48</v>
      </c>
      <c r="M41" s="1">
        <f t="shared" si="4"/>
        <v>48</v>
      </c>
      <c r="N41" s="1">
        <v>7.41</v>
      </c>
      <c r="O41" s="1" t="s">
        <v>959</v>
      </c>
      <c r="P41" s="2">
        <f t="shared" si="2"/>
        <v>3976.5023999999999</v>
      </c>
      <c r="R41" s="2">
        <f t="shared" si="3"/>
        <v>3976.5023999999999</v>
      </c>
    </row>
    <row r="42" spans="1:19" s="9" customFormat="1">
      <c r="A42" s="10">
        <v>41</v>
      </c>
      <c r="B42" s="10">
        <v>9393</v>
      </c>
      <c r="C42" s="10">
        <v>1776</v>
      </c>
      <c r="D42" s="10" t="s">
        <v>29</v>
      </c>
      <c r="E42" s="10" t="s">
        <v>960</v>
      </c>
      <c r="F42" s="10">
        <v>45</v>
      </c>
      <c r="G42" s="10">
        <v>55</v>
      </c>
      <c r="H42" s="10">
        <v>1.17</v>
      </c>
      <c r="I42" s="10" t="s">
        <v>957</v>
      </c>
      <c r="J42" s="10" t="s">
        <v>958</v>
      </c>
      <c r="K42" s="10" t="s">
        <v>961</v>
      </c>
      <c r="L42" s="10">
        <v>48</v>
      </c>
      <c r="M42" s="1">
        <f t="shared" si="4"/>
        <v>48</v>
      </c>
      <c r="N42" s="10">
        <v>1.47</v>
      </c>
      <c r="O42" s="10" t="s">
        <v>959</v>
      </c>
      <c r="P42" s="11">
        <f t="shared" si="2"/>
        <v>4918.9139999999998</v>
      </c>
      <c r="Q42" s="10"/>
      <c r="R42" s="11">
        <f t="shared" si="3"/>
        <v>4918.9139999999998</v>
      </c>
      <c r="S42" s="10"/>
    </row>
    <row r="43" spans="1:19">
      <c r="A43" s="1">
        <v>51</v>
      </c>
      <c r="B43" s="1">
        <v>9403</v>
      </c>
      <c r="C43" s="1">
        <v>1778</v>
      </c>
      <c r="D43" s="1" t="s">
        <v>89</v>
      </c>
      <c r="E43" s="1" t="s">
        <v>934</v>
      </c>
      <c r="F43" s="1">
        <v>-15</v>
      </c>
      <c r="G43" s="1">
        <v>4</v>
      </c>
      <c r="H43" s="1">
        <v>0.11</v>
      </c>
      <c r="I43" s="1" t="s">
        <v>957</v>
      </c>
      <c r="J43" s="1" t="s">
        <v>958</v>
      </c>
      <c r="L43" s="1" t="s">
        <v>35</v>
      </c>
      <c r="M43" s="1">
        <v>0</v>
      </c>
      <c r="N43" s="1">
        <v>49.25</v>
      </c>
      <c r="O43" s="1" t="s">
        <v>959</v>
      </c>
      <c r="P43" s="2">
        <f t="shared" si="2"/>
        <v>2167</v>
      </c>
      <c r="Q43" s="2">
        <f>SUM(P43:P49)</f>
        <v>55935.684000000008</v>
      </c>
      <c r="R43" s="2">
        <f t="shared" si="3"/>
        <v>2167</v>
      </c>
      <c r="S43" s="7">
        <f>SUM(R43:R49)/10^6*10^4</f>
        <v>559.35684000000003</v>
      </c>
    </row>
    <row r="44" spans="1:19">
      <c r="A44" s="1">
        <v>52</v>
      </c>
      <c r="B44" s="1">
        <v>9404</v>
      </c>
      <c r="C44" s="1">
        <v>1778</v>
      </c>
      <c r="D44" s="1" t="s">
        <v>624</v>
      </c>
      <c r="E44" s="1" t="s">
        <v>934</v>
      </c>
      <c r="F44" s="1">
        <v>-11</v>
      </c>
      <c r="G44" s="1">
        <v>11</v>
      </c>
      <c r="H44" s="1">
        <v>0.11</v>
      </c>
      <c r="I44" s="1" t="s">
        <v>957</v>
      </c>
      <c r="J44" s="1" t="s">
        <v>958</v>
      </c>
      <c r="L44" s="1" t="s">
        <v>35</v>
      </c>
      <c r="M44" s="1">
        <v>0</v>
      </c>
      <c r="N44" s="1">
        <v>51.9</v>
      </c>
      <c r="O44" s="1" t="s">
        <v>959</v>
      </c>
      <c r="P44" s="2">
        <f t="shared" si="2"/>
        <v>6279.9</v>
      </c>
      <c r="R44" s="2">
        <f t="shared" si="3"/>
        <v>6279.9</v>
      </c>
    </row>
    <row r="45" spans="1:19">
      <c r="A45" s="1">
        <v>53</v>
      </c>
      <c r="B45" s="1">
        <v>9405</v>
      </c>
      <c r="C45" s="1">
        <v>1778</v>
      </c>
      <c r="D45" s="1" t="s">
        <v>16</v>
      </c>
      <c r="E45" s="1" t="s">
        <v>960</v>
      </c>
      <c r="F45" s="1">
        <v>0</v>
      </c>
      <c r="G45" s="1">
        <v>2</v>
      </c>
      <c r="H45" s="1">
        <v>0.93</v>
      </c>
      <c r="I45" s="1" t="s">
        <v>957</v>
      </c>
      <c r="J45" s="1" t="s">
        <v>958</v>
      </c>
      <c r="K45" s="1" t="s">
        <v>964</v>
      </c>
      <c r="L45" s="1">
        <v>20</v>
      </c>
      <c r="M45" s="1">
        <f>IF(L45&gt;0,L45,"")</f>
        <v>20</v>
      </c>
      <c r="N45" s="1">
        <v>5</v>
      </c>
      <c r="O45" s="1" t="s">
        <v>957</v>
      </c>
      <c r="P45" s="2">
        <f t="shared" si="2"/>
        <v>744.00000000000011</v>
      </c>
      <c r="R45" s="2">
        <f t="shared" si="3"/>
        <v>744.00000000000011</v>
      </c>
    </row>
    <row r="46" spans="1:19">
      <c r="A46" s="1">
        <v>54</v>
      </c>
      <c r="B46" s="1">
        <v>9406</v>
      </c>
      <c r="C46" s="1">
        <v>1778</v>
      </c>
      <c r="D46" s="1" t="s">
        <v>76</v>
      </c>
      <c r="E46" s="1" t="s">
        <v>960</v>
      </c>
      <c r="F46" s="1">
        <v>2</v>
      </c>
      <c r="G46" s="1">
        <v>21</v>
      </c>
      <c r="H46" s="1">
        <v>0.86</v>
      </c>
      <c r="I46" s="1" t="s">
        <v>957</v>
      </c>
      <c r="J46" s="1" t="s">
        <v>958</v>
      </c>
      <c r="K46" s="1" t="s">
        <v>964</v>
      </c>
      <c r="L46" s="1">
        <v>20</v>
      </c>
      <c r="M46" s="1">
        <f>IF(L46&gt;0,L46,"")</f>
        <v>20</v>
      </c>
      <c r="N46" s="1">
        <v>8.31</v>
      </c>
      <c r="O46" s="1" t="s">
        <v>959</v>
      </c>
      <c r="P46" s="2">
        <f t="shared" si="2"/>
        <v>12006.288</v>
      </c>
      <c r="R46" s="2">
        <f t="shared" si="3"/>
        <v>12006.288</v>
      </c>
    </row>
    <row r="47" spans="1:19">
      <c r="A47" s="1">
        <v>55</v>
      </c>
      <c r="B47" s="1">
        <v>9407</v>
      </c>
      <c r="C47" s="1">
        <v>1778</v>
      </c>
      <c r="D47" s="1" t="s">
        <v>77</v>
      </c>
      <c r="E47" s="1" t="s">
        <v>960</v>
      </c>
      <c r="F47" s="1">
        <v>23</v>
      </c>
      <c r="G47" s="1">
        <v>19</v>
      </c>
      <c r="H47" s="1">
        <v>0.86</v>
      </c>
      <c r="I47" s="1" t="s">
        <v>957</v>
      </c>
      <c r="J47" s="1" t="s">
        <v>958</v>
      </c>
      <c r="K47" s="1" t="s">
        <v>964</v>
      </c>
      <c r="L47" s="1">
        <v>20</v>
      </c>
      <c r="M47" s="1">
        <f>IF(L47&gt;0,L47,"")</f>
        <v>20</v>
      </c>
      <c r="N47" s="1">
        <v>6.74</v>
      </c>
      <c r="O47" s="1" t="s">
        <v>959</v>
      </c>
      <c r="P47" s="2">
        <f t="shared" si="2"/>
        <v>8810.5280000000002</v>
      </c>
      <c r="Q47" s="2"/>
      <c r="R47" s="2">
        <f t="shared" si="3"/>
        <v>8810.5280000000002</v>
      </c>
      <c r="S47" s="7"/>
    </row>
    <row r="48" spans="1:19">
      <c r="A48" s="1">
        <v>56</v>
      </c>
      <c r="B48" s="1">
        <v>9408</v>
      </c>
      <c r="C48" s="1">
        <v>1778</v>
      </c>
      <c r="D48" s="1" t="s">
        <v>78</v>
      </c>
      <c r="E48" s="1" t="s">
        <v>960</v>
      </c>
      <c r="F48" s="1">
        <v>42</v>
      </c>
      <c r="G48" s="1">
        <v>21</v>
      </c>
      <c r="H48" s="1">
        <v>0.86</v>
      </c>
      <c r="I48" s="1" t="s">
        <v>957</v>
      </c>
      <c r="J48" s="1" t="s">
        <v>958</v>
      </c>
      <c r="K48" s="1" t="s">
        <v>964</v>
      </c>
      <c r="L48" s="1">
        <v>20</v>
      </c>
      <c r="M48" s="1">
        <f>IF(L48&gt;0,L48,"")</f>
        <v>20</v>
      </c>
      <c r="N48" s="1">
        <v>6.37</v>
      </c>
      <c r="O48" s="1" t="s">
        <v>959</v>
      </c>
      <c r="P48" s="2">
        <f t="shared" si="2"/>
        <v>9203.376000000002</v>
      </c>
      <c r="R48" s="2">
        <f t="shared" si="3"/>
        <v>9203.376000000002</v>
      </c>
    </row>
    <row r="49" spans="1:19" s="9" customFormat="1">
      <c r="A49" s="10">
        <v>57</v>
      </c>
      <c r="B49" s="10">
        <v>9409</v>
      </c>
      <c r="C49" s="10">
        <v>1778</v>
      </c>
      <c r="D49" s="10" t="s">
        <v>79</v>
      </c>
      <c r="E49" s="10" t="s">
        <v>960</v>
      </c>
      <c r="F49" s="10">
        <v>63</v>
      </c>
      <c r="G49" s="10">
        <v>37</v>
      </c>
      <c r="H49" s="10">
        <v>0.86</v>
      </c>
      <c r="I49" s="10" t="s">
        <v>957</v>
      </c>
      <c r="J49" s="10" t="s">
        <v>958</v>
      </c>
      <c r="K49" s="10" t="s">
        <v>964</v>
      </c>
      <c r="L49" s="10">
        <v>20</v>
      </c>
      <c r="M49" s="1">
        <f>IF(L49&gt;0,L49,"")</f>
        <v>20</v>
      </c>
      <c r="N49" s="10">
        <v>6.57</v>
      </c>
      <c r="O49" s="10" t="s">
        <v>959</v>
      </c>
      <c r="P49" s="11">
        <f t="shared" si="2"/>
        <v>16724.592000000001</v>
      </c>
      <c r="Q49" s="10"/>
      <c r="R49" s="11">
        <f t="shared" si="3"/>
        <v>16724.592000000001</v>
      </c>
      <c r="S49" s="10"/>
    </row>
    <row r="50" spans="1:19">
      <c r="A50" s="1">
        <v>58</v>
      </c>
      <c r="B50" s="1">
        <v>9410</v>
      </c>
      <c r="C50" s="1">
        <v>1779</v>
      </c>
      <c r="D50" s="1" t="s">
        <v>89</v>
      </c>
      <c r="E50" s="1" t="s">
        <v>934</v>
      </c>
      <c r="F50" s="1">
        <v>-21</v>
      </c>
      <c r="G50" s="1">
        <v>2</v>
      </c>
      <c r="H50" s="1">
        <v>0.08</v>
      </c>
      <c r="I50" s="1" t="s">
        <v>957</v>
      </c>
      <c r="J50" s="1" t="s">
        <v>958</v>
      </c>
      <c r="L50" s="1" t="s">
        <v>35</v>
      </c>
      <c r="M50" s="1">
        <v>0</v>
      </c>
      <c r="N50" s="1">
        <v>51.17</v>
      </c>
      <c r="O50" s="1" t="s">
        <v>959</v>
      </c>
      <c r="P50" s="2">
        <f t="shared" si="2"/>
        <v>818.72</v>
      </c>
      <c r="Q50" s="2">
        <f>SUM(P50:P56)</f>
        <v>33441.712800000001</v>
      </c>
      <c r="R50" s="2">
        <f t="shared" si="3"/>
        <v>818.72</v>
      </c>
      <c r="S50" s="7">
        <f>SUM(R50:R56)/10^6*10^4</f>
        <v>334.41712800000005</v>
      </c>
    </row>
    <row r="51" spans="1:19">
      <c r="A51" s="1">
        <v>59</v>
      </c>
      <c r="B51" s="1">
        <v>9411</v>
      </c>
      <c r="C51" s="1">
        <v>1779</v>
      </c>
      <c r="D51" s="1" t="s">
        <v>623</v>
      </c>
      <c r="E51" s="1" t="s">
        <v>934</v>
      </c>
      <c r="F51" s="1">
        <v>-19</v>
      </c>
      <c r="G51" s="1">
        <v>19</v>
      </c>
      <c r="H51" s="1">
        <v>0.12</v>
      </c>
      <c r="I51" s="1" t="s">
        <v>957</v>
      </c>
      <c r="J51" s="1" t="s">
        <v>958</v>
      </c>
      <c r="L51" s="1" t="s">
        <v>35</v>
      </c>
      <c r="M51" s="1">
        <v>0</v>
      </c>
      <c r="N51" s="1">
        <v>55.91</v>
      </c>
      <c r="O51" s="1" t="s">
        <v>959</v>
      </c>
      <c r="P51" s="2">
        <f t="shared" si="2"/>
        <v>12747.48</v>
      </c>
      <c r="R51" s="2">
        <f t="shared" si="3"/>
        <v>12747.48</v>
      </c>
    </row>
    <row r="52" spans="1:19">
      <c r="A52" s="1">
        <v>60</v>
      </c>
      <c r="B52" s="1">
        <v>9412</v>
      </c>
      <c r="C52" s="1">
        <v>1779</v>
      </c>
      <c r="D52" s="1" t="s">
        <v>16</v>
      </c>
      <c r="E52" s="1" t="s">
        <v>960</v>
      </c>
      <c r="F52" s="1">
        <v>0</v>
      </c>
      <c r="G52" s="1">
        <v>10</v>
      </c>
      <c r="H52" s="1">
        <v>1.42</v>
      </c>
      <c r="I52" s="1" t="s">
        <v>957</v>
      </c>
      <c r="J52" s="1" t="s">
        <v>958</v>
      </c>
      <c r="K52" s="1" t="s">
        <v>961</v>
      </c>
      <c r="L52" s="1">
        <v>48</v>
      </c>
      <c r="M52" s="1">
        <f>IF(L52&gt;0,L52,"")</f>
        <v>48</v>
      </c>
      <c r="N52" s="1">
        <v>7.25</v>
      </c>
      <c r="O52" s="1" t="s">
        <v>959</v>
      </c>
      <c r="P52" s="2">
        <f t="shared" si="2"/>
        <v>5353.4</v>
      </c>
      <c r="R52" s="2">
        <f t="shared" si="3"/>
        <v>5353.4</v>
      </c>
    </row>
    <row r="53" spans="1:19">
      <c r="A53" s="1">
        <v>61</v>
      </c>
      <c r="B53" s="1">
        <v>9413</v>
      </c>
      <c r="C53" s="1">
        <v>1779</v>
      </c>
      <c r="D53" s="1" t="s">
        <v>795</v>
      </c>
      <c r="E53" s="1" t="s">
        <v>960</v>
      </c>
      <c r="F53" s="1">
        <v>10</v>
      </c>
      <c r="G53" s="1">
        <v>14</v>
      </c>
      <c r="H53" s="1">
        <v>1.42</v>
      </c>
      <c r="I53" s="1" t="s">
        <v>957</v>
      </c>
      <c r="J53" s="1" t="s">
        <v>958</v>
      </c>
      <c r="K53" s="1" t="s">
        <v>961</v>
      </c>
      <c r="L53" s="1">
        <v>48</v>
      </c>
      <c r="M53" s="1">
        <f>IF(L53&gt;0,L53,"")</f>
        <v>48</v>
      </c>
      <c r="N53" s="1">
        <v>5.01</v>
      </c>
      <c r="O53" s="1" t="s">
        <v>959</v>
      </c>
      <c r="P53" s="2">
        <f t="shared" si="2"/>
        <v>5179.1376</v>
      </c>
      <c r="R53" s="2">
        <f t="shared" si="3"/>
        <v>5179.1376</v>
      </c>
    </row>
    <row r="54" spans="1:19">
      <c r="A54" s="1">
        <v>62</v>
      </c>
      <c r="B54" s="1">
        <v>9414</v>
      </c>
      <c r="C54" s="1">
        <v>1779</v>
      </c>
      <c r="D54" s="1" t="s">
        <v>969</v>
      </c>
      <c r="E54" s="1" t="s">
        <v>960</v>
      </c>
      <c r="F54" s="1">
        <v>24</v>
      </c>
      <c r="G54" s="1">
        <v>15</v>
      </c>
      <c r="H54" s="1">
        <v>1.42</v>
      </c>
      <c r="I54" s="1" t="s">
        <v>957</v>
      </c>
      <c r="J54" s="1" t="s">
        <v>958</v>
      </c>
      <c r="K54" s="1" t="s">
        <v>961</v>
      </c>
      <c r="L54" s="1">
        <v>48</v>
      </c>
      <c r="M54" s="1">
        <f>IF(L54&gt;0,L54,"")</f>
        <v>48</v>
      </c>
      <c r="N54" s="1">
        <v>6.27</v>
      </c>
      <c r="O54" s="1" t="s">
        <v>959</v>
      </c>
      <c r="P54" s="2">
        <f t="shared" si="2"/>
        <v>6944.6519999999991</v>
      </c>
      <c r="Q54" s="2"/>
      <c r="R54" s="2">
        <f t="shared" si="3"/>
        <v>6944.6519999999991</v>
      </c>
      <c r="S54" s="7"/>
    </row>
    <row r="55" spans="1:19">
      <c r="A55" s="1">
        <v>63</v>
      </c>
      <c r="B55" s="1">
        <v>9415</v>
      </c>
      <c r="C55" s="1">
        <v>1779</v>
      </c>
      <c r="D55" s="1" t="s">
        <v>871</v>
      </c>
      <c r="E55" s="1" t="s">
        <v>960</v>
      </c>
      <c r="F55" s="1">
        <v>39</v>
      </c>
      <c r="G55" s="1">
        <v>12</v>
      </c>
      <c r="H55" s="1">
        <v>1.42</v>
      </c>
      <c r="I55" s="1" t="s">
        <v>957</v>
      </c>
      <c r="J55" s="1" t="s">
        <v>958</v>
      </c>
      <c r="K55" s="1" t="s">
        <v>961</v>
      </c>
      <c r="L55" s="1">
        <v>48</v>
      </c>
      <c r="M55" s="1">
        <f>IF(L55&gt;0,L55,"")</f>
        <v>48</v>
      </c>
      <c r="N55" s="1">
        <v>0.91</v>
      </c>
      <c r="O55" s="1" t="s">
        <v>959</v>
      </c>
      <c r="P55" s="2">
        <f t="shared" si="2"/>
        <v>806.33280000000013</v>
      </c>
      <c r="R55" s="2">
        <f t="shared" si="3"/>
        <v>806.33280000000013</v>
      </c>
    </row>
    <row r="56" spans="1:19" s="9" customFormat="1">
      <c r="A56" s="10">
        <v>64</v>
      </c>
      <c r="B56" s="10">
        <v>9416</v>
      </c>
      <c r="C56" s="10">
        <v>1779</v>
      </c>
      <c r="D56" s="10" t="s">
        <v>970</v>
      </c>
      <c r="E56" s="10" t="s">
        <v>960</v>
      </c>
      <c r="F56" s="10">
        <v>51</v>
      </c>
      <c r="G56" s="10">
        <v>49</v>
      </c>
      <c r="H56" s="10">
        <v>1.42</v>
      </c>
      <c r="I56" s="10" t="s">
        <v>957</v>
      </c>
      <c r="J56" s="10" t="s">
        <v>958</v>
      </c>
      <c r="K56" s="10" t="s">
        <v>961</v>
      </c>
      <c r="L56" s="10">
        <v>48</v>
      </c>
      <c r="M56" s="1">
        <f>IF(L56&gt;0,L56,"")</f>
        <v>48</v>
      </c>
      <c r="N56" s="10">
        <v>0.44</v>
      </c>
      <c r="O56" s="10" t="s">
        <v>959</v>
      </c>
      <c r="P56" s="11">
        <f t="shared" si="2"/>
        <v>1591.9904000000001</v>
      </c>
      <c r="Q56" s="10"/>
      <c r="R56" s="11">
        <f t="shared" si="3"/>
        <v>1591.9904000000001</v>
      </c>
      <c r="S56" s="10"/>
    </row>
    <row r="57" spans="1:19">
      <c r="A57" s="1">
        <v>65</v>
      </c>
      <c r="B57" s="1">
        <v>9417</v>
      </c>
      <c r="C57" s="1">
        <v>1780</v>
      </c>
      <c r="D57" s="1" t="s">
        <v>625</v>
      </c>
      <c r="E57" s="1" t="s">
        <v>934</v>
      </c>
      <c r="F57" s="1">
        <v>-12</v>
      </c>
      <c r="G57" s="1">
        <v>12</v>
      </c>
      <c r="H57" s="1">
        <v>0.11</v>
      </c>
      <c r="I57" s="1" t="s">
        <v>957</v>
      </c>
      <c r="J57" s="1" t="s">
        <v>958</v>
      </c>
      <c r="L57" s="1" t="s">
        <v>35</v>
      </c>
      <c r="M57" s="1">
        <v>0</v>
      </c>
      <c r="N57" s="1">
        <v>49.45</v>
      </c>
      <c r="O57" s="1" t="s">
        <v>959</v>
      </c>
      <c r="P57" s="2">
        <f t="shared" si="2"/>
        <v>6527.4000000000015</v>
      </c>
      <c r="Q57" s="2">
        <f>SUM(P57:P62)</f>
        <v>25756.545000000002</v>
      </c>
      <c r="R57" s="2">
        <f t="shared" si="3"/>
        <v>6527.4000000000015</v>
      </c>
      <c r="S57" s="7">
        <f>SUM(R57:R62)/10^6*10^4</f>
        <v>257.56545</v>
      </c>
    </row>
    <row r="58" spans="1:19">
      <c r="A58" s="1">
        <v>66</v>
      </c>
      <c r="B58" s="1">
        <v>9418</v>
      </c>
      <c r="C58" s="1">
        <v>1780</v>
      </c>
      <c r="D58" s="1" t="s">
        <v>18</v>
      </c>
      <c r="E58" s="1" t="s">
        <v>960</v>
      </c>
      <c r="F58" s="1">
        <v>0</v>
      </c>
      <c r="G58" s="1">
        <v>10</v>
      </c>
      <c r="H58" s="1">
        <v>1.17</v>
      </c>
      <c r="I58" s="1" t="s">
        <v>957</v>
      </c>
      <c r="J58" s="1" t="s">
        <v>958</v>
      </c>
      <c r="K58" s="1" t="s">
        <v>968</v>
      </c>
      <c r="L58" s="1">
        <v>75</v>
      </c>
      <c r="M58" s="1">
        <f>IF(L58&gt;0,L58,"")</f>
        <v>75</v>
      </c>
      <c r="N58" s="1">
        <v>2.33</v>
      </c>
      <c r="O58" s="1" t="s">
        <v>959</v>
      </c>
      <c r="P58" s="2">
        <f t="shared" si="2"/>
        <v>681.52500000000009</v>
      </c>
      <c r="R58" s="2">
        <f t="shared" si="3"/>
        <v>681.52500000000009</v>
      </c>
    </row>
    <row r="59" spans="1:19">
      <c r="A59" s="1">
        <v>67</v>
      </c>
      <c r="B59" s="1">
        <v>9419</v>
      </c>
      <c r="C59" s="1">
        <v>1780</v>
      </c>
      <c r="D59" s="1" t="s">
        <v>76</v>
      </c>
      <c r="E59" s="1" t="s">
        <v>960</v>
      </c>
      <c r="F59" s="1">
        <v>10</v>
      </c>
      <c r="G59" s="1">
        <v>16</v>
      </c>
      <c r="H59" s="1">
        <v>0.86</v>
      </c>
      <c r="I59" s="1" t="s">
        <v>957</v>
      </c>
      <c r="J59" s="1" t="s">
        <v>958</v>
      </c>
      <c r="K59" s="1" t="s">
        <v>968</v>
      </c>
      <c r="L59" s="1">
        <v>75</v>
      </c>
      <c r="M59" s="1">
        <f>IF(L59&gt;0,L59,"")</f>
        <v>75</v>
      </c>
      <c r="N59" s="1">
        <v>15.21</v>
      </c>
      <c r="O59" s="1" t="s">
        <v>959</v>
      </c>
      <c r="P59" s="2">
        <f t="shared" si="2"/>
        <v>5232.24</v>
      </c>
      <c r="R59" s="2">
        <f t="shared" si="3"/>
        <v>5232.24</v>
      </c>
    </row>
    <row r="60" spans="1:19">
      <c r="A60" s="1">
        <v>68</v>
      </c>
      <c r="B60" s="1">
        <v>9420</v>
      </c>
      <c r="C60" s="1">
        <v>1780</v>
      </c>
      <c r="D60" s="1" t="s">
        <v>77</v>
      </c>
      <c r="E60" s="1" t="s">
        <v>960</v>
      </c>
      <c r="F60" s="1">
        <v>26</v>
      </c>
      <c r="G60" s="1">
        <v>28</v>
      </c>
      <c r="H60" s="1">
        <v>0.86</v>
      </c>
      <c r="I60" s="1" t="s">
        <v>957</v>
      </c>
      <c r="J60" s="1" t="s">
        <v>958</v>
      </c>
      <c r="K60" s="1" t="s">
        <v>968</v>
      </c>
      <c r="L60" s="1">
        <v>75</v>
      </c>
      <c r="M60" s="1">
        <f>IF(L60&gt;0,L60,"")</f>
        <v>75</v>
      </c>
      <c r="N60" s="1">
        <v>9.83</v>
      </c>
      <c r="O60" s="1" t="s">
        <v>959</v>
      </c>
      <c r="P60" s="2">
        <f t="shared" si="2"/>
        <v>5917.66</v>
      </c>
      <c r="R60" s="2">
        <f t="shared" si="3"/>
        <v>5917.66</v>
      </c>
    </row>
    <row r="61" spans="1:19">
      <c r="A61" s="1">
        <v>69</v>
      </c>
      <c r="B61" s="1">
        <v>9421</v>
      </c>
      <c r="C61" s="1">
        <v>1780</v>
      </c>
      <c r="D61" s="1" t="s">
        <v>78</v>
      </c>
      <c r="E61" s="1" t="s">
        <v>960</v>
      </c>
      <c r="F61" s="1">
        <v>54</v>
      </c>
      <c r="G61" s="1">
        <v>23</v>
      </c>
      <c r="H61" s="1">
        <v>0.86</v>
      </c>
      <c r="I61" s="1" t="s">
        <v>957</v>
      </c>
      <c r="J61" s="1" t="s">
        <v>958</v>
      </c>
      <c r="K61" s="1" t="s">
        <v>968</v>
      </c>
      <c r="L61" s="1">
        <v>75</v>
      </c>
      <c r="M61" s="1">
        <f>IF(L61&gt;0,L61,"")</f>
        <v>75</v>
      </c>
      <c r="N61" s="1">
        <v>7.36</v>
      </c>
      <c r="O61" s="1" t="s">
        <v>959</v>
      </c>
      <c r="P61" s="2">
        <f t="shared" si="2"/>
        <v>3639.5200000000004</v>
      </c>
      <c r="R61" s="2">
        <f t="shared" si="3"/>
        <v>3639.5200000000004</v>
      </c>
    </row>
    <row r="62" spans="1:19" s="9" customFormat="1">
      <c r="A62" s="10">
        <v>70</v>
      </c>
      <c r="B62" s="10">
        <v>9422</v>
      </c>
      <c r="C62" s="10">
        <v>1780</v>
      </c>
      <c r="D62" s="10" t="s">
        <v>79</v>
      </c>
      <c r="E62" s="10" t="s">
        <v>960</v>
      </c>
      <c r="F62" s="10">
        <v>77</v>
      </c>
      <c r="G62" s="10">
        <v>23</v>
      </c>
      <c r="H62" s="10">
        <v>0.86</v>
      </c>
      <c r="I62" s="10" t="s">
        <v>957</v>
      </c>
      <c r="J62" s="10" t="s">
        <v>958</v>
      </c>
      <c r="K62" s="10" t="s">
        <v>968</v>
      </c>
      <c r="L62" s="10">
        <v>75</v>
      </c>
      <c r="M62" s="1">
        <f>IF(L62&gt;0,L62,"")</f>
        <v>75</v>
      </c>
      <c r="N62" s="10">
        <v>7.6</v>
      </c>
      <c r="O62" s="10" t="s">
        <v>959</v>
      </c>
      <c r="P62" s="11">
        <f t="shared" si="2"/>
        <v>3758.1999999999994</v>
      </c>
      <c r="Q62" s="10"/>
      <c r="R62" s="11">
        <f t="shared" si="3"/>
        <v>3758.1999999999994</v>
      </c>
      <c r="S62" s="10"/>
    </row>
    <row r="63" spans="1:19">
      <c r="A63" s="1">
        <v>71</v>
      </c>
      <c r="B63" s="1">
        <v>9423</v>
      </c>
      <c r="C63" s="1">
        <v>1781</v>
      </c>
      <c r="D63" s="1" t="s">
        <v>625</v>
      </c>
      <c r="E63" s="1" t="s">
        <v>934</v>
      </c>
      <c r="F63" s="1">
        <v>-25</v>
      </c>
      <c r="G63" s="1">
        <v>25</v>
      </c>
      <c r="H63" s="1">
        <v>0.11</v>
      </c>
      <c r="I63" s="1" t="s">
        <v>957</v>
      </c>
      <c r="J63" s="1" t="s">
        <v>958</v>
      </c>
      <c r="L63" s="1" t="s">
        <v>35</v>
      </c>
      <c r="M63" s="1">
        <v>0</v>
      </c>
      <c r="N63" s="1">
        <v>57.05</v>
      </c>
      <c r="O63" s="1" t="s">
        <v>959</v>
      </c>
      <c r="P63" s="2">
        <f t="shared" si="2"/>
        <v>15688.749999999998</v>
      </c>
      <c r="Q63" s="2">
        <f>SUM(P63:P69)</f>
        <v>33965.6944</v>
      </c>
      <c r="R63" s="2">
        <f t="shared" si="3"/>
        <v>15688.749999999998</v>
      </c>
      <c r="S63" s="7">
        <f>SUM(R63:R69)/10^6*10^4</f>
        <v>339.65694400000001</v>
      </c>
    </row>
    <row r="64" spans="1:19">
      <c r="A64" s="1">
        <v>72</v>
      </c>
      <c r="B64" s="1">
        <v>9424</v>
      </c>
      <c r="C64" s="1">
        <v>1781</v>
      </c>
      <c r="D64" s="1" t="s">
        <v>16</v>
      </c>
      <c r="E64" s="1" t="s">
        <v>960</v>
      </c>
      <c r="F64" s="1">
        <v>0</v>
      </c>
      <c r="G64" s="1">
        <v>13</v>
      </c>
      <c r="H64" s="1">
        <v>0.93</v>
      </c>
      <c r="I64" s="1" t="s">
        <v>957</v>
      </c>
      <c r="J64" s="1" t="s">
        <v>958</v>
      </c>
      <c r="K64" s="1" t="s">
        <v>961</v>
      </c>
      <c r="L64" s="1">
        <v>48</v>
      </c>
      <c r="M64" s="1">
        <f t="shared" ref="M64:M69" si="5">IF(L64&gt;0,L64,"")</f>
        <v>48</v>
      </c>
      <c r="N64" s="1">
        <v>2.09</v>
      </c>
      <c r="O64" s="1" t="s">
        <v>959</v>
      </c>
      <c r="P64" s="2">
        <f t="shared" si="2"/>
        <v>1313.9412</v>
      </c>
      <c r="R64" s="2">
        <f t="shared" si="3"/>
        <v>1313.9412</v>
      </c>
    </row>
    <row r="65" spans="1:19">
      <c r="A65" s="1">
        <v>73</v>
      </c>
      <c r="B65" s="1">
        <v>9425</v>
      </c>
      <c r="C65" s="1">
        <v>1781</v>
      </c>
      <c r="D65" s="1" t="s">
        <v>17</v>
      </c>
      <c r="E65" s="1" t="s">
        <v>960</v>
      </c>
      <c r="F65" s="1">
        <v>13</v>
      </c>
      <c r="G65" s="1">
        <v>14</v>
      </c>
      <c r="H65" s="1">
        <v>0.86</v>
      </c>
      <c r="I65" s="1" t="s">
        <v>957</v>
      </c>
      <c r="J65" s="1" t="s">
        <v>958</v>
      </c>
      <c r="K65" s="1" t="s">
        <v>961</v>
      </c>
      <c r="L65" s="1">
        <v>48</v>
      </c>
      <c r="M65" s="1">
        <f t="shared" si="5"/>
        <v>48</v>
      </c>
      <c r="N65" s="1">
        <v>10.92</v>
      </c>
      <c r="O65" s="1" t="s">
        <v>959</v>
      </c>
      <c r="P65" s="2">
        <f t="shared" si="2"/>
        <v>6836.7936</v>
      </c>
      <c r="R65" s="2">
        <f t="shared" si="3"/>
        <v>6836.7936</v>
      </c>
    </row>
    <row r="66" spans="1:19">
      <c r="A66" s="1">
        <v>74</v>
      </c>
      <c r="B66" s="1">
        <v>9426</v>
      </c>
      <c r="C66" s="1">
        <v>1781</v>
      </c>
      <c r="D66" s="1" t="s">
        <v>59</v>
      </c>
      <c r="E66" s="1" t="s">
        <v>960</v>
      </c>
      <c r="F66" s="1">
        <v>27</v>
      </c>
      <c r="G66" s="1">
        <v>7</v>
      </c>
      <c r="H66" s="1">
        <v>1.17</v>
      </c>
      <c r="I66" s="1" t="s">
        <v>957</v>
      </c>
      <c r="J66" s="1" t="s">
        <v>958</v>
      </c>
      <c r="K66" s="1" t="s">
        <v>961</v>
      </c>
      <c r="L66" s="1">
        <v>48</v>
      </c>
      <c r="M66" s="1">
        <f t="shared" si="5"/>
        <v>48</v>
      </c>
      <c r="N66" s="1">
        <v>4.08</v>
      </c>
      <c r="O66" s="1" t="s">
        <v>959</v>
      </c>
      <c r="P66" s="2">
        <f t="shared" ref="P66:P79" si="6">G66*N66/100*H66*100*100*((100-M66)/100)</f>
        <v>1737.5904</v>
      </c>
      <c r="R66" s="2">
        <f t="shared" ref="R66:R79" si="7">G66*N66/100*H66*100*100*((100-M66)/100)</f>
        <v>1737.5904</v>
      </c>
    </row>
    <row r="67" spans="1:19">
      <c r="A67" s="1">
        <v>75</v>
      </c>
      <c r="B67" s="1">
        <v>9427</v>
      </c>
      <c r="C67" s="1">
        <v>1781</v>
      </c>
      <c r="D67" s="1" t="s">
        <v>60</v>
      </c>
      <c r="E67" s="1" t="s">
        <v>960</v>
      </c>
      <c r="F67" s="1">
        <v>34</v>
      </c>
      <c r="G67" s="1">
        <v>17</v>
      </c>
      <c r="H67" s="1">
        <v>1.17</v>
      </c>
      <c r="I67" s="1" t="s">
        <v>957</v>
      </c>
      <c r="J67" s="1" t="s">
        <v>958</v>
      </c>
      <c r="K67" s="1" t="s">
        <v>961</v>
      </c>
      <c r="L67" s="1">
        <v>48</v>
      </c>
      <c r="M67" s="1">
        <f t="shared" si="5"/>
        <v>48</v>
      </c>
      <c r="N67" s="1">
        <v>2.5499999999999998</v>
      </c>
      <c r="O67" s="1" t="s">
        <v>959</v>
      </c>
      <c r="P67" s="2">
        <f t="shared" si="6"/>
        <v>2637.4140000000002</v>
      </c>
      <c r="R67" s="2">
        <f t="shared" si="7"/>
        <v>2637.4140000000002</v>
      </c>
    </row>
    <row r="68" spans="1:19">
      <c r="A68" s="1">
        <v>76</v>
      </c>
      <c r="B68" s="1">
        <v>9428</v>
      </c>
      <c r="C68" s="1">
        <v>1781</v>
      </c>
      <c r="D68" s="1" t="s">
        <v>61</v>
      </c>
      <c r="E68" s="1" t="s">
        <v>960</v>
      </c>
      <c r="F68" s="1">
        <v>51</v>
      </c>
      <c r="G68" s="1">
        <v>17</v>
      </c>
      <c r="H68" s="1">
        <v>1.17</v>
      </c>
      <c r="I68" s="1" t="s">
        <v>957</v>
      </c>
      <c r="J68" s="1" t="s">
        <v>958</v>
      </c>
      <c r="K68" s="1" t="s">
        <v>961</v>
      </c>
      <c r="L68" s="1">
        <v>48</v>
      </c>
      <c r="M68" s="1">
        <f t="shared" si="5"/>
        <v>48</v>
      </c>
      <c r="N68" s="1">
        <v>2.5299999999999998</v>
      </c>
      <c r="O68" s="1" t="s">
        <v>959</v>
      </c>
      <c r="P68" s="2">
        <f t="shared" si="6"/>
        <v>2616.7283999999995</v>
      </c>
      <c r="R68" s="2">
        <f t="shared" si="7"/>
        <v>2616.7283999999995</v>
      </c>
    </row>
    <row r="69" spans="1:19" s="9" customFormat="1">
      <c r="A69" s="10">
        <v>77</v>
      </c>
      <c r="B69" s="10">
        <v>9429</v>
      </c>
      <c r="C69" s="10">
        <v>1781</v>
      </c>
      <c r="D69" s="10" t="s">
        <v>87</v>
      </c>
      <c r="E69" s="10" t="s">
        <v>960</v>
      </c>
      <c r="F69" s="10">
        <v>68</v>
      </c>
      <c r="G69" s="10">
        <v>32</v>
      </c>
      <c r="H69" s="10">
        <v>1.17</v>
      </c>
      <c r="I69" s="10" t="s">
        <v>957</v>
      </c>
      <c r="J69" s="10" t="s">
        <v>958</v>
      </c>
      <c r="K69" s="10" t="s">
        <v>961</v>
      </c>
      <c r="L69" s="10">
        <v>48</v>
      </c>
      <c r="M69" s="1">
        <f t="shared" si="5"/>
        <v>48</v>
      </c>
      <c r="N69" s="10">
        <v>1.61</v>
      </c>
      <c r="O69" s="10" t="s">
        <v>959</v>
      </c>
      <c r="P69" s="11">
        <f t="shared" si="6"/>
        <v>3134.4768000000004</v>
      </c>
      <c r="Q69" s="10"/>
      <c r="R69" s="11">
        <f t="shared" si="7"/>
        <v>3134.4768000000004</v>
      </c>
      <c r="S69" s="10"/>
    </row>
    <row r="70" spans="1:19">
      <c r="A70" s="1">
        <v>78</v>
      </c>
      <c r="B70" s="1">
        <v>9486</v>
      </c>
      <c r="C70" s="1">
        <v>1794</v>
      </c>
      <c r="D70" s="1" t="s">
        <v>56</v>
      </c>
      <c r="E70" s="1" t="s">
        <v>934</v>
      </c>
      <c r="F70" s="1">
        <v>-23</v>
      </c>
      <c r="G70" s="1">
        <v>5</v>
      </c>
      <c r="H70" s="1">
        <v>0.11</v>
      </c>
      <c r="I70" s="1" t="s">
        <v>957</v>
      </c>
      <c r="J70" s="1" t="s">
        <v>958</v>
      </c>
      <c r="L70" s="1" t="s">
        <v>35</v>
      </c>
      <c r="M70" s="1">
        <v>0</v>
      </c>
      <c r="N70" s="1">
        <v>64.16</v>
      </c>
      <c r="O70" s="1" t="s">
        <v>959</v>
      </c>
      <c r="P70" s="2">
        <f t="shared" si="6"/>
        <v>3528.7999999999997</v>
      </c>
      <c r="Q70" s="2">
        <f>SUM(P70:P74)</f>
        <v>25356.47</v>
      </c>
      <c r="R70" s="2">
        <f t="shared" si="7"/>
        <v>3528.7999999999997</v>
      </c>
      <c r="S70" s="7">
        <f>SUM(R70:R74)/10^6*10^4</f>
        <v>253.56470000000002</v>
      </c>
    </row>
    <row r="71" spans="1:19">
      <c r="A71" s="1">
        <v>79</v>
      </c>
      <c r="B71" s="1">
        <v>9487</v>
      </c>
      <c r="C71" s="1">
        <v>1794</v>
      </c>
      <c r="D71" s="1" t="s">
        <v>57</v>
      </c>
      <c r="E71" s="1" t="s">
        <v>934</v>
      </c>
      <c r="F71" s="1">
        <v>-18</v>
      </c>
      <c r="G71" s="1">
        <v>18</v>
      </c>
      <c r="H71" s="1">
        <v>0.11</v>
      </c>
      <c r="I71" s="1" t="s">
        <v>957</v>
      </c>
      <c r="J71" s="1" t="s">
        <v>958</v>
      </c>
      <c r="L71" s="1" t="s">
        <v>35</v>
      </c>
      <c r="M71" s="1">
        <v>0</v>
      </c>
      <c r="N71" s="1">
        <v>50.09</v>
      </c>
      <c r="O71" s="1" t="s">
        <v>959</v>
      </c>
      <c r="P71" s="2">
        <f t="shared" si="6"/>
        <v>9917.8200000000015</v>
      </c>
      <c r="R71" s="2">
        <f t="shared" si="7"/>
        <v>9917.8200000000015</v>
      </c>
    </row>
    <row r="72" spans="1:19">
      <c r="A72" s="1">
        <v>80</v>
      </c>
      <c r="B72" s="1">
        <v>9488</v>
      </c>
      <c r="C72" s="1">
        <v>1794</v>
      </c>
      <c r="D72" s="1" t="s">
        <v>76</v>
      </c>
      <c r="E72" s="1" t="s">
        <v>960</v>
      </c>
      <c r="F72" s="1">
        <v>0</v>
      </c>
      <c r="G72" s="1">
        <v>10</v>
      </c>
      <c r="H72" s="1">
        <v>0.86</v>
      </c>
      <c r="I72" s="1" t="s">
        <v>957</v>
      </c>
      <c r="J72" s="1" t="s">
        <v>958</v>
      </c>
      <c r="K72" s="1" t="s">
        <v>968</v>
      </c>
      <c r="L72" s="1">
        <v>75</v>
      </c>
      <c r="M72" s="1">
        <f>IF(L72&gt;0,L72,"")</f>
        <v>75</v>
      </c>
      <c r="N72" s="1">
        <v>7.52</v>
      </c>
      <c r="O72" s="1" t="s">
        <v>959</v>
      </c>
      <c r="P72" s="2">
        <f t="shared" si="6"/>
        <v>1616.7999999999995</v>
      </c>
      <c r="R72" s="2">
        <f t="shared" si="7"/>
        <v>1616.7999999999995</v>
      </c>
    </row>
    <row r="73" spans="1:19">
      <c r="A73" s="1">
        <v>81</v>
      </c>
      <c r="B73" s="1">
        <v>9489</v>
      </c>
      <c r="C73" s="1">
        <v>1794</v>
      </c>
      <c r="D73" s="1" t="s">
        <v>77</v>
      </c>
      <c r="E73" s="1" t="s">
        <v>960</v>
      </c>
      <c r="F73" s="1">
        <v>10</v>
      </c>
      <c r="G73" s="1">
        <v>28</v>
      </c>
      <c r="H73" s="1">
        <v>0.86</v>
      </c>
      <c r="I73" s="1" t="s">
        <v>957</v>
      </c>
      <c r="J73" s="1" t="s">
        <v>958</v>
      </c>
      <c r="K73" s="1" t="s">
        <v>968</v>
      </c>
      <c r="L73" s="1">
        <v>75</v>
      </c>
      <c r="M73" s="1">
        <f>IF(L73&gt;0,L73,"")</f>
        <v>75</v>
      </c>
      <c r="N73" s="1">
        <v>5.47</v>
      </c>
      <c r="O73" s="1" t="s">
        <v>959</v>
      </c>
      <c r="P73" s="2">
        <f t="shared" si="6"/>
        <v>3292.94</v>
      </c>
      <c r="R73" s="2">
        <f t="shared" si="7"/>
        <v>3292.94</v>
      </c>
    </row>
    <row r="74" spans="1:19" s="9" customFormat="1">
      <c r="A74" s="10">
        <v>82</v>
      </c>
      <c r="B74" s="10">
        <v>9490</v>
      </c>
      <c r="C74" s="10">
        <v>1794</v>
      </c>
      <c r="D74" s="10" t="s">
        <v>18</v>
      </c>
      <c r="E74" s="10" t="s">
        <v>960</v>
      </c>
      <c r="F74" s="10">
        <v>38</v>
      </c>
      <c r="G74" s="10">
        <v>62</v>
      </c>
      <c r="H74" s="10">
        <v>1.17</v>
      </c>
      <c r="I74" s="10" t="s">
        <v>957</v>
      </c>
      <c r="J74" s="10" t="s">
        <v>958</v>
      </c>
      <c r="K74" s="10" t="s">
        <v>968</v>
      </c>
      <c r="L74" s="10">
        <v>75</v>
      </c>
      <c r="M74" s="1">
        <f>IF(L74&gt;0,L74,"")</f>
        <v>75</v>
      </c>
      <c r="N74" s="10">
        <v>3.86</v>
      </c>
      <c r="O74" s="10" t="s">
        <v>959</v>
      </c>
      <c r="P74" s="11">
        <f t="shared" si="6"/>
        <v>7000.11</v>
      </c>
      <c r="Q74" s="10"/>
      <c r="R74" s="11">
        <f t="shared" si="7"/>
        <v>7000.11</v>
      </c>
      <c r="S74" s="10"/>
    </row>
    <row r="75" spans="1:19">
      <c r="A75" s="1">
        <v>83</v>
      </c>
      <c r="B75" s="1">
        <v>9491</v>
      </c>
      <c r="C75" s="1">
        <v>1795</v>
      </c>
      <c r="D75" s="1" t="s">
        <v>56</v>
      </c>
      <c r="E75" s="1" t="s">
        <v>934</v>
      </c>
      <c r="F75" s="1">
        <v>-15</v>
      </c>
      <c r="G75" s="1">
        <v>15</v>
      </c>
      <c r="H75" s="1">
        <v>0.11</v>
      </c>
      <c r="I75" s="1" t="s">
        <v>957</v>
      </c>
      <c r="J75" s="1" t="s">
        <v>958</v>
      </c>
      <c r="L75" s="1" t="s">
        <v>35</v>
      </c>
      <c r="M75" s="1">
        <v>0</v>
      </c>
      <c r="N75" s="1">
        <v>57.34</v>
      </c>
      <c r="O75" s="1" t="s">
        <v>959</v>
      </c>
      <c r="P75" s="2">
        <f t="shared" si="6"/>
        <v>9461.1000000000022</v>
      </c>
      <c r="Q75" s="2">
        <f>SUM(P75:P79)</f>
        <v>27458.929200000002</v>
      </c>
      <c r="R75" s="2">
        <f t="shared" si="7"/>
        <v>9461.1000000000022</v>
      </c>
      <c r="S75" s="7">
        <f>SUM(R75:R79)/10^6*10^4</f>
        <v>274.589292</v>
      </c>
    </row>
    <row r="76" spans="1:19">
      <c r="A76" s="1">
        <v>84</v>
      </c>
      <c r="B76" s="1">
        <v>9492</v>
      </c>
      <c r="C76" s="1">
        <v>1795</v>
      </c>
      <c r="D76" s="1" t="s">
        <v>16</v>
      </c>
      <c r="E76" s="1" t="s">
        <v>960</v>
      </c>
      <c r="F76" s="1">
        <v>0</v>
      </c>
      <c r="G76" s="1">
        <v>5</v>
      </c>
      <c r="H76" s="1">
        <v>0.93</v>
      </c>
      <c r="I76" s="1" t="s">
        <v>957</v>
      </c>
      <c r="J76" s="1" t="s">
        <v>958</v>
      </c>
      <c r="K76" s="1" t="s">
        <v>961</v>
      </c>
      <c r="L76" s="1">
        <v>48</v>
      </c>
      <c r="M76" s="1">
        <f>IF(L76&gt;0,L76,"")</f>
        <v>48</v>
      </c>
      <c r="N76" s="1">
        <v>2.46</v>
      </c>
      <c r="O76" s="1" t="s">
        <v>959</v>
      </c>
      <c r="P76" s="2">
        <f t="shared" si="6"/>
        <v>594.82800000000009</v>
      </c>
      <c r="R76" s="2">
        <f t="shared" si="7"/>
        <v>594.82800000000009</v>
      </c>
    </row>
    <row r="77" spans="1:19">
      <c r="A77" s="1">
        <v>85</v>
      </c>
      <c r="B77" s="1">
        <v>9493</v>
      </c>
      <c r="C77" s="1">
        <v>1795</v>
      </c>
      <c r="D77" s="1" t="s">
        <v>59</v>
      </c>
      <c r="E77" s="1" t="s">
        <v>960</v>
      </c>
      <c r="F77" s="1">
        <v>5</v>
      </c>
      <c r="G77" s="1">
        <v>33</v>
      </c>
      <c r="H77" s="1">
        <v>1.17</v>
      </c>
      <c r="I77" s="1" t="s">
        <v>957</v>
      </c>
      <c r="J77" s="1" t="s">
        <v>958</v>
      </c>
      <c r="K77" s="1" t="s">
        <v>961</v>
      </c>
      <c r="L77" s="1">
        <v>48</v>
      </c>
      <c r="M77" s="1">
        <f>IF(L77&gt;0,L77,"")</f>
        <v>48</v>
      </c>
      <c r="N77" s="1">
        <v>3.03</v>
      </c>
      <c r="O77" s="1" t="s">
        <v>959</v>
      </c>
      <c r="P77" s="2">
        <f t="shared" si="6"/>
        <v>6083.391599999999</v>
      </c>
      <c r="R77" s="2">
        <f t="shared" si="7"/>
        <v>6083.391599999999</v>
      </c>
    </row>
    <row r="78" spans="1:19">
      <c r="A78" s="1">
        <v>86</v>
      </c>
      <c r="B78" s="1">
        <v>9494</v>
      </c>
      <c r="C78" s="1">
        <v>1795</v>
      </c>
      <c r="D78" s="1" t="s">
        <v>60</v>
      </c>
      <c r="E78" s="1" t="s">
        <v>960</v>
      </c>
      <c r="F78" s="1">
        <v>38</v>
      </c>
      <c r="G78" s="1">
        <v>30</v>
      </c>
      <c r="H78" s="1">
        <v>1.17</v>
      </c>
      <c r="I78" s="1" t="s">
        <v>957</v>
      </c>
      <c r="J78" s="1" t="s">
        <v>958</v>
      </c>
      <c r="K78" s="1" t="s">
        <v>961</v>
      </c>
      <c r="L78" s="1">
        <v>48</v>
      </c>
      <c r="M78" s="1">
        <f>IF(L78&gt;0,L78,"")</f>
        <v>48</v>
      </c>
      <c r="N78" s="1">
        <v>2.14</v>
      </c>
      <c r="O78" s="1" t="s">
        <v>959</v>
      </c>
      <c r="P78" s="2">
        <f t="shared" si="6"/>
        <v>3905.9279999999994</v>
      </c>
      <c r="R78" s="2">
        <f t="shared" si="7"/>
        <v>3905.9279999999994</v>
      </c>
    </row>
    <row r="79" spans="1:19">
      <c r="A79" s="1">
        <v>87</v>
      </c>
      <c r="B79" s="1">
        <v>9495</v>
      </c>
      <c r="C79" s="1">
        <v>1795</v>
      </c>
      <c r="D79" s="1" t="s">
        <v>17</v>
      </c>
      <c r="E79" s="1" t="s">
        <v>960</v>
      </c>
      <c r="F79" s="1">
        <v>68</v>
      </c>
      <c r="G79" s="1">
        <v>18</v>
      </c>
      <c r="H79" s="1">
        <v>0.86</v>
      </c>
      <c r="I79" s="1" t="s">
        <v>957</v>
      </c>
      <c r="J79" s="1" t="s">
        <v>958</v>
      </c>
      <c r="K79" s="1" t="s">
        <v>961</v>
      </c>
      <c r="L79" s="1">
        <v>48</v>
      </c>
      <c r="M79" s="1">
        <f>IF(L79&gt;0,L79,"")</f>
        <v>48</v>
      </c>
      <c r="N79" s="1">
        <v>9.2100000000000009</v>
      </c>
      <c r="O79" s="1" t="s">
        <v>959</v>
      </c>
      <c r="P79" s="2">
        <f t="shared" si="6"/>
        <v>7413.6816000000026</v>
      </c>
      <c r="R79" s="2">
        <f t="shared" si="7"/>
        <v>7413.6816000000026</v>
      </c>
    </row>
    <row r="80" spans="1:19" s="9" customFormat="1">
      <c r="A80" s="10">
        <v>88</v>
      </c>
      <c r="B80" s="10">
        <v>9496</v>
      </c>
      <c r="C80" s="10">
        <v>1795</v>
      </c>
      <c r="D80" s="10" t="s">
        <v>971</v>
      </c>
      <c r="E80" s="10" t="s">
        <v>960</v>
      </c>
      <c r="F80" s="10">
        <v>86</v>
      </c>
      <c r="G80" s="10">
        <v>14</v>
      </c>
      <c r="H80" s="10" t="s">
        <v>35</v>
      </c>
      <c r="I80" s="10" t="s">
        <v>35</v>
      </c>
      <c r="J80" s="10" t="s">
        <v>35</v>
      </c>
      <c r="K80" s="10"/>
      <c r="L80" s="10" t="s">
        <v>35</v>
      </c>
      <c r="M80" s="1" t="str">
        <f>IF(L80&gt;0,L80,"")</f>
        <v>NA</v>
      </c>
      <c r="N80" s="10" t="s">
        <v>35</v>
      </c>
      <c r="O80" s="10"/>
      <c r="P80" s="10" t="s">
        <v>35</v>
      </c>
      <c r="Q80" s="10"/>
      <c r="R80" s="10" t="s">
        <v>35</v>
      </c>
      <c r="S80" s="10"/>
    </row>
    <row r="81" spans="1:19">
      <c r="A81" s="1">
        <v>89</v>
      </c>
      <c r="B81" s="1">
        <v>9497</v>
      </c>
      <c r="C81" s="1">
        <v>1796</v>
      </c>
      <c r="D81" s="1" t="s">
        <v>625</v>
      </c>
      <c r="E81" s="1" t="s">
        <v>934</v>
      </c>
      <c r="F81" s="1">
        <v>-6</v>
      </c>
      <c r="G81" s="1">
        <v>6</v>
      </c>
      <c r="H81" s="1">
        <v>0.11</v>
      </c>
      <c r="I81" s="1" t="s">
        <v>957</v>
      </c>
      <c r="J81" s="1" t="s">
        <v>958</v>
      </c>
      <c r="L81" s="1" t="s">
        <v>35</v>
      </c>
      <c r="M81" s="1">
        <v>0</v>
      </c>
      <c r="N81" s="1">
        <v>17.579999999999998</v>
      </c>
      <c r="O81" s="1" t="s">
        <v>959</v>
      </c>
      <c r="P81" s="2">
        <f t="shared" ref="P81:P89" si="8">G81*N81/100*H81*100*100*((100-M81)/100)</f>
        <v>1160.2799999999997</v>
      </c>
      <c r="Q81" s="2">
        <f>SUM(P81:P85)</f>
        <v>31620.340799999998</v>
      </c>
      <c r="R81" s="2">
        <f t="shared" ref="R81:R89" si="9">G81*N81/100*H81*100*100*((100-M81)/100)</f>
        <v>1160.2799999999997</v>
      </c>
      <c r="S81" s="7">
        <f>SUM(R81:R85)/10^6*10^4</f>
        <v>316.20340800000002</v>
      </c>
    </row>
    <row r="82" spans="1:19">
      <c r="A82" s="1">
        <v>90</v>
      </c>
      <c r="B82" s="1">
        <v>9498</v>
      </c>
      <c r="C82" s="1">
        <v>1796</v>
      </c>
      <c r="D82" s="1" t="s">
        <v>76</v>
      </c>
      <c r="E82" s="1" t="s">
        <v>960</v>
      </c>
      <c r="F82" s="1">
        <v>0</v>
      </c>
      <c r="G82" s="1">
        <v>12</v>
      </c>
      <c r="H82" s="1">
        <v>0.86</v>
      </c>
      <c r="I82" s="1" t="s">
        <v>957</v>
      </c>
      <c r="J82" s="1" t="s">
        <v>958</v>
      </c>
      <c r="K82" s="1" t="s">
        <v>961</v>
      </c>
      <c r="L82" s="1">
        <v>48</v>
      </c>
      <c r="M82" s="1">
        <f>IF(L82&gt;0,L82,"")</f>
        <v>48</v>
      </c>
      <c r="N82" s="1">
        <v>11.18</v>
      </c>
      <c r="O82" s="1" t="s">
        <v>959</v>
      </c>
      <c r="P82" s="2">
        <f t="shared" si="8"/>
        <v>5999.6351999999997</v>
      </c>
      <c r="R82" s="2">
        <f t="shared" si="9"/>
        <v>5999.6351999999997</v>
      </c>
    </row>
    <row r="83" spans="1:19">
      <c r="A83" s="1">
        <v>91</v>
      </c>
      <c r="B83" s="1">
        <v>9499</v>
      </c>
      <c r="C83" s="1">
        <v>1796</v>
      </c>
      <c r="D83" s="1" t="s">
        <v>77</v>
      </c>
      <c r="E83" s="1" t="s">
        <v>960</v>
      </c>
      <c r="F83" s="1">
        <v>12</v>
      </c>
      <c r="G83" s="1">
        <v>22</v>
      </c>
      <c r="H83" s="1">
        <v>0.86</v>
      </c>
      <c r="I83" s="1" t="s">
        <v>957</v>
      </c>
      <c r="J83" s="1" t="s">
        <v>958</v>
      </c>
      <c r="K83" s="1" t="s">
        <v>961</v>
      </c>
      <c r="L83" s="1">
        <v>48</v>
      </c>
      <c r="M83" s="1">
        <f>IF(L83&gt;0,L83,"")</f>
        <v>48</v>
      </c>
      <c r="N83" s="1">
        <v>6.87</v>
      </c>
      <c r="O83" s="1" t="s">
        <v>959</v>
      </c>
      <c r="P83" s="2">
        <f t="shared" si="8"/>
        <v>6758.9808000000003</v>
      </c>
      <c r="R83" s="2">
        <f t="shared" si="9"/>
        <v>6758.9808000000003</v>
      </c>
    </row>
    <row r="84" spans="1:19">
      <c r="A84" s="1">
        <v>92</v>
      </c>
      <c r="B84" s="1">
        <v>9500</v>
      </c>
      <c r="C84" s="1">
        <v>1796</v>
      </c>
      <c r="D84" s="1" t="s">
        <v>18</v>
      </c>
      <c r="E84" s="1" t="s">
        <v>960</v>
      </c>
      <c r="F84" s="1">
        <v>34</v>
      </c>
      <c r="G84" s="1">
        <v>23</v>
      </c>
      <c r="H84" s="1">
        <v>1.17</v>
      </c>
      <c r="I84" s="1" t="s">
        <v>957</v>
      </c>
      <c r="J84" s="1" t="s">
        <v>958</v>
      </c>
      <c r="K84" s="1" t="s">
        <v>961</v>
      </c>
      <c r="L84" s="1">
        <v>48</v>
      </c>
      <c r="M84" s="1">
        <f>IF(L84&gt;0,L84,"")</f>
        <v>48</v>
      </c>
      <c r="N84" s="1">
        <v>2.54</v>
      </c>
      <c r="O84" s="1" t="s">
        <v>959</v>
      </c>
      <c r="P84" s="2">
        <f t="shared" si="8"/>
        <v>3554.2728000000006</v>
      </c>
      <c r="R84" s="2">
        <f t="shared" si="9"/>
        <v>3554.2728000000006</v>
      </c>
    </row>
    <row r="85" spans="1:19" s="9" customFormat="1">
      <c r="A85" s="10">
        <v>93</v>
      </c>
      <c r="B85" s="10">
        <v>9501</v>
      </c>
      <c r="C85" s="10">
        <v>1796</v>
      </c>
      <c r="D85" s="10" t="s">
        <v>739</v>
      </c>
      <c r="E85" s="10" t="s">
        <v>960</v>
      </c>
      <c r="F85" s="10">
        <v>57</v>
      </c>
      <c r="G85" s="10">
        <v>43</v>
      </c>
      <c r="H85" s="10">
        <v>1.71</v>
      </c>
      <c r="I85" s="10" t="s">
        <v>957</v>
      </c>
      <c r="J85" s="10" t="s">
        <v>958</v>
      </c>
      <c r="K85" s="10" t="s">
        <v>961</v>
      </c>
      <c r="L85" s="10">
        <v>48</v>
      </c>
      <c r="M85" s="1">
        <f>IF(L85&gt;0,L85,"")</f>
        <v>48</v>
      </c>
      <c r="N85" s="10">
        <v>3.7</v>
      </c>
      <c r="O85" s="10" t="s">
        <v>959</v>
      </c>
      <c r="P85" s="11">
        <f t="shared" si="8"/>
        <v>14147.172</v>
      </c>
      <c r="Q85" s="10"/>
      <c r="R85" s="11">
        <f t="shared" si="9"/>
        <v>14147.172</v>
      </c>
      <c r="S85" s="10"/>
    </row>
    <row r="86" spans="1:19">
      <c r="A86" s="1">
        <v>94</v>
      </c>
      <c r="B86" s="1">
        <v>9502</v>
      </c>
      <c r="C86" s="1">
        <v>1797</v>
      </c>
      <c r="D86" s="1" t="s">
        <v>625</v>
      </c>
      <c r="E86" s="1" t="s">
        <v>934</v>
      </c>
      <c r="F86" s="1">
        <v>-2</v>
      </c>
      <c r="G86" s="1">
        <v>2</v>
      </c>
      <c r="H86" s="1">
        <v>0.14000000000000001</v>
      </c>
      <c r="I86" s="1" t="s">
        <v>957</v>
      </c>
      <c r="J86" s="1" t="s">
        <v>958</v>
      </c>
      <c r="L86" s="1" t="s">
        <v>35</v>
      </c>
      <c r="M86" s="1">
        <v>0</v>
      </c>
      <c r="N86" s="1">
        <v>52.94</v>
      </c>
      <c r="O86" s="1" t="s">
        <v>959</v>
      </c>
      <c r="P86" s="2">
        <f t="shared" si="8"/>
        <v>1482.32</v>
      </c>
      <c r="Q86" s="2">
        <f>SUM(P86:P89)</f>
        <v>12839.952000000001</v>
      </c>
      <c r="R86" s="2">
        <f t="shared" si="9"/>
        <v>1482.32</v>
      </c>
      <c r="S86" s="7">
        <f>SUM(R86:R89)/10^6*10^4</f>
        <v>128.39952000000002</v>
      </c>
    </row>
    <row r="87" spans="1:19">
      <c r="A87" s="1">
        <v>95</v>
      </c>
      <c r="B87" s="1">
        <v>9503</v>
      </c>
      <c r="C87" s="1">
        <v>1797</v>
      </c>
      <c r="D87" s="1" t="s">
        <v>972</v>
      </c>
      <c r="E87" s="1" t="s">
        <v>960</v>
      </c>
      <c r="F87" s="1">
        <v>0</v>
      </c>
      <c r="G87" s="1">
        <v>10</v>
      </c>
      <c r="H87" s="1">
        <v>1.46</v>
      </c>
      <c r="I87" s="1" t="s">
        <v>957</v>
      </c>
      <c r="J87" s="1" t="s">
        <v>958</v>
      </c>
      <c r="K87" s="1" t="s">
        <v>961</v>
      </c>
      <c r="L87" s="1">
        <v>48</v>
      </c>
      <c r="M87" s="1">
        <f>IF(L87&gt;0,L87,"")</f>
        <v>48</v>
      </c>
      <c r="N87" s="1">
        <v>4.4400000000000004</v>
      </c>
      <c r="O87" s="1" t="s">
        <v>959</v>
      </c>
      <c r="P87" s="2">
        <f t="shared" si="8"/>
        <v>3370.848</v>
      </c>
      <c r="R87" s="2">
        <f t="shared" si="9"/>
        <v>3370.848</v>
      </c>
    </row>
    <row r="88" spans="1:19">
      <c r="A88" s="1">
        <v>96</v>
      </c>
      <c r="B88" s="1">
        <v>9504</v>
      </c>
      <c r="C88" s="1">
        <v>1797</v>
      </c>
      <c r="D88" s="1" t="s">
        <v>973</v>
      </c>
      <c r="E88" s="1" t="s">
        <v>960</v>
      </c>
      <c r="F88" s="1">
        <v>10</v>
      </c>
      <c r="G88" s="1">
        <v>26</v>
      </c>
      <c r="H88" s="1">
        <v>1.46</v>
      </c>
      <c r="I88" s="1" t="s">
        <v>957</v>
      </c>
      <c r="J88" s="1" t="s">
        <v>958</v>
      </c>
      <c r="K88" s="1" t="s">
        <v>961</v>
      </c>
      <c r="L88" s="1">
        <v>48</v>
      </c>
      <c r="M88" s="1">
        <f>IF(L88&gt;0,L88,"")</f>
        <v>48</v>
      </c>
      <c r="N88" s="1">
        <v>2.84</v>
      </c>
      <c r="O88" s="1" t="s">
        <v>959</v>
      </c>
      <c r="P88" s="2">
        <f t="shared" si="8"/>
        <v>5605.9328000000005</v>
      </c>
      <c r="R88" s="2">
        <f t="shared" si="9"/>
        <v>5605.9328000000005</v>
      </c>
    </row>
    <row r="89" spans="1:19">
      <c r="A89" s="1">
        <v>97</v>
      </c>
      <c r="B89" s="1">
        <v>9505</v>
      </c>
      <c r="C89" s="1">
        <v>1797</v>
      </c>
      <c r="D89" s="1" t="s">
        <v>974</v>
      </c>
      <c r="E89" s="1" t="s">
        <v>960</v>
      </c>
      <c r="F89" s="1">
        <v>36</v>
      </c>
      <c r="G89" s="1">
        <v>14</v>
      </c>
      <c r="H89" s="1">
        <v>1.46</v>
      </c>
      <c r="I89" s="1" t="s">
        <v>957</v>
      </c>
      <c r="J89" s="1" t="s">
        <v>958</v>
      </c>
      <c r="K89" s="1" t="s">
        <v>961</v>
      </c>
      <c r="L89" s="1">
        <v>48</v>
      </c>
      <c r="M89" s="1">
        <f>IF(L89&gt;0,L89,"")</f>
        <v>48</v>
      </c>
      <c r="N89" s="1">
        <v>2.2400000000000002</v>
      </c>
      <c r="O89" s="1" t="s">
        <v>959</v>
      </c>
      <c r="P89" s="2">
        <f t="shared" si="8"/>
        <v>2380.8512000000001</v>
      </c>
      <c r="R89" s="2">
        <f t="shared" si="9"/>
        <v>2380.8512000000001</v>
      </c>
    </row>
    <row r="90" spans="1:19" s="9" customFormat="1">
      <c r="A90" s="10">
        <v>98</v>
      </c>
      <c r="B90" s="10">
        <v>9506</v>
      </c>
      <c r="C90" s="10">
        <v>1797</v>
      </c>
      <c r="D90" s="10" t="s">
        <v>971</v>
      </c>
      <c r="E90" s="10" t="s">
        <v>960</v>
      </c>
      <c r="F90" s="10">
        <v>50</v>
      </c>
      <c r="G90" s="10">
        <v>50</v>
      </c>
      <c r="H90" s="10" t="s">
        <v>35</v>
      </c>
      <c r="I90" s="10" t="s">
        <v>35</v>
      </c>
      <c r="J90" s="10" t="s">
        <v>35</v>
      </c>
      <c r="K90" s="10"/>
      <c r="L90" s="10" t="s">
        <v>35</v>
      </c>
      <c r="M90" s="1" t="str">
        <f>IF(L90&gt;0,L90,"")</f>
        <v>NA</v>
      </c>
      <c r="N90" s="10" t="s">
        <v>35</v>
      </c>
      <c r="O90" s="10" t="s">
        <v>35</v>
      </c>
      <c r="P90" s="10" t="s">
        <v>35</v>
      </c>
      <c r="Q90" s="10"/>
      <c r="R90" s="10" t="s">
        <v>35</v>
      </c>
      <c r="S90" s="10"/>
    </row>
    <row r="91" spans="1:19">
      <c r="A91" s="1">
        <v>99</v>
      </c>
      <c r="B91" s="1">
        <v>9507</v>
      </c>
      <c r="C91" s="1">
        <v>1798</v>
      </c>
      <c r="D91" s="1" t="s">
        <v>625</v>
      </c>
      <c r="E91" s="1" t="s">
        <v>934</v>
      </c>
      <c r="F91" s="1">
        <v>-3</v>
      </c>
      <c r="G91" s="1">
        <v>3</v>
      </c>
      <c r="H91" s="1">
        <v>0.14000000000000001</v>
      </c>
      <c r="I91" s="1" t="s">
        <v>957</v>
      </c>
      <c r="J91" s="1" t="s">
        <v>958</v>
      </c>
      <c r="L91" s="1" t="s">
        <v>35</v>
      </c>
      <c r="M91" s="1">
        <v>0</v>
      </c>
      <c r="N91" s="1">
        <v>44.63</v>
      </c>
      <c r="O91" s="1" t="s">
        <v>959</v>
      </c>
      <c r="P91" s="2">
        <f>G91*N91/100*H91*100*100*((100-M91)/100)</f>
        <v>1874.4600000000005</v>
      </c>
      <c r="Q91" s="2">
        <f>SUM(P91:P95)</f>
        <v>7506.5775000000003</v>
      </c>
      <c r="R91" s="2">
        <f>G91*N91/100*H91*100*100*((100-M91)/100)</f>
        <v>1874.4600000000005</v>
      </c>
      <c r="S91" s="7">
        <f>SUM(R91:R95)/10^6*10^4</f>
        <v>75.065775000000002</v>
      </c>
    </row>
    <row r="92" spans="1:19">
      <c r="A92" s="1">
        <v>100</v>
      </c>
      <c r="B92" s="1">
        <v>9508</v>
      </c>
      <c r="C92" s="1">
        <v>1798</v>
      </c>
      <c r="D92" s="1" t="s">
        <v>972</v>
      </c>
      <c r="E92" s="1" t="s">
        <v>960</v>
      </c>
      <c r="F92" s="1">
        <v>0</v>
      </c>
      <c r="G92" s="1">
        <v>12</v>
      </c>
      <c r="H92" s="1">
        <v>1.46</v>
      </c>
      <c r="I92" s="1" t="s">
        <v>957</v>
      </c>
      <c r="J92" s="1" t="s">
        <v>958</v>
      </c>
      <c r="K92" s="1" t="s">
        <v>968</v>
      </c>
      <c r="L92" s="1">
        <v>75</v>
      </c>
      <c r="M92" s="1">
        <f>IF(L92&gt;0,L92,"")</f>
        <v>75</v>
      </c>
      <c r="N92" s="1">
        <v>4.3499999999999996</v>
      </c>
      <c r="O92" s="1" t="s">
        <v>959</v>
      </c>
      <c r="P92" s="2">
        <f>G92*N92/100*H92*100*100*((100-M92)/100)</f>
        <v>1905.2999999999993</v>
      </c>
      <c r="R92" s="2">
        <f>G92*N92/100*H92*100*100*((100-M92)/100)</f>
        <v>1905.2999999999993</v>
      </c>
    </row>
    <row r="93" spans="1:19">
      <c r="A93" s="1">
        <v>101</v>
      </c>
      <c r="B93" s="1">
        <v>9509</v>
      </c>
      <c r="C93" s="1">
        <v>1798</v>
      </c>
      <c r="D93" s="1" t="s">
        <v>973</v>
      </c>
      <c r="E93" s="1" t="s">
        <v>960</v>
      </c>
      <c r="F93" s="1">
        <v>12</v>
      </c>
      <c r="G93" s="1">
        <v>18</v>
      </c>
      <c r="H93" s="1">
        <v>1.46</v>
      </c>
      <c r="I93" s="1" t="s">
        <v>957</v>
      </c>
      <c r="J93" s="1" t="s">
        <v>958</v>
      </c>
      <c r="K93" s="1" t="s">
        <v>968</v>
      </c>
      <c r="L93" s="1">
        <v>75</v>
      </c>
      <c r="M93" s="1">
        <f>IF(L93&gt;0,L93,"")</f>
        <v>75</v>
      </c>
      <c r="N93" s="1">
        <v>2.87</v>
      </c>
      <c r="O93" s="1" t="s">
        <v>959</v>
      </c>
      <c r="P93" s="2">
        <f>G93*N93/100*H93*100*100*((100-M93)/100)</f>
        <v>1885.5900000000001</v>
      </c>
      <c r="R93" s="2">
        <f>G93*N93/100*H93*100*100*((100-M93)/100)</f>
        <v>1885.5900000000001</v>
      </c>
    </row>
    <row r="94" spans="1:19">
      <c r="A94" s="1">
        <v>102</v>
      </c>
      <c r="B94" s="1">
        <v>9510</v>
      </c>
      <c r="C94" s="1">
        <v>1798</v>
      </c>
      <c r="D94" s="1" t="s">
        <v>775</v>
      </c>
      <c r="E94" s="1" t="s">
        <v>960</v>
      </c>
      <c r="F94" s="1">
        <v>30</v>
      </c>
      <c r="G94" s="1">
        <v>12</v>
      </c>
      <c r="H94" s="1">
        <v>1.19</v>
      </c>
      <c r="I94" s="1" t="s">
        <v>957</v>
      </c>
      <c r="J94" s="1" t="s">
        <v>958</v>
      </c>
      <c r="K94" s="1" t="s">
        <v>968</v>
      </c>
      <c r="L94" s="1">
        <v>75</v>
      </c>
      <c r="M94" s="1">
        <f>IF(L94&gt;0,L94,"")</f>
        <v>75</v>
      </c>
      <c r="N94" s="1">
        <v>1.49</v>
      </c>
      <c r="O94" s="1" t="s">
        <v>959</v>
      </c>
      <c r="P94" s="2">
        <f>G94*N94/100*H94*100*100*((100-M94)/100)</f>
        <v>531.92999999999995</v>
      </c>
      <c r="R94" s="2">
        <f>G94*N94/100*H94*100*100*((100-M94)/100)</f>
        <v>531.92999999999995</v>
      </c>
    </row>
    <row r="95" spans="1:19">
      <c r="A95" s="1">
        <v>103</v>
      </c>
      <c r="B95" s="1">
        <v>9511</v>
      </c>
      <c r="C95" s="1">
        <v>1798</v>
      </c>
      <c r="D95" s="1" t="s">
        <v>505</v>
      </c>
      <c r="E95" s="1" t="s">
        <v>960</v>
      </c>
      <c r="F95" s="1">
        <v>42</v>
      </c>
      <c r="G95" s="1">
        <v>27</v>
      </c>
      <c r="H95" s="1">
        <v>1.19</v>
      </c>
      <c r="I95" s="1" t="s">
        <v>957</v>
      </c>
      <c r="J95" s="1" t="s">
        <v>958</v>
      </c>
      <c r="K95" s="1" t="s">
        <v>968</v>
      </c>
      <c r="L95" s="1">
        <v>75</v>
      </c>
      <c r="M95" s="1">
        <f>IF(L95&gt;0,L95,"")</f>
        <v>75</v>
      </c>
      <c r="N95" s="1">
        <v>1.63</v>
      </c>
      <c r="O95" s="1" t="s">
        <v>959</v>
      </c>
      <c r="P95" s="2">
        <f>G95*N95/100*H95*100*100*((100-M95)/100)</f>
        <v>1309.2974999999999</v>
      </c>
      <c r="R95" s="2">
        <f>G95*N95/100*H95*100*100*((100-M95)/100)</f>
        <v>1309.2974999999999</v>
      </c>
    </row>
    <row r="96" spans="1:19" s="9" customFormat="1">
      <c r="A96" s="10">
        <v>104</v>
      </c>
      <c r="B96" s="10">
        <v>9512</v>
      </c>
      <c r="C96" s="10">
        <v>1798</v>
      </c>
      <c r="D96" s="10" t="s">
        <v>971</v>
      </c>
      <c r="E96" s="10" t="s">
        <v>960</v>
      </c>
      <c r="F96" s="10">
        <v>69</v>
      </c>
      <c r="G96" s="10">
        <v>31</v>
      </c>
      <c r="H96" s="10" t="s">
        <v>35</v>
      </c>
      <c r="I96" s="10" t="s">
        <v>35</v>
      </c>
      <c r="J96" s="10" t="s">
        <v>35</v>
      </c>
      <c r="K96" s="10"/>
      <c r="L96" s="10" t="s">
        <v>35</v>
      </c>
      <c r="M96" s="1" t="str">
        <f>IF(L96&gt;0,L96,"")</f>
        <v>NA</v>
      </c>
      <c r="N96" s="10" t="s">
        <v>35</v>
      </c>
      <c r="O96" s="10" t="s">
        <v>35</v>
      </c>
      <c r="P96" s="10" t="s">
        <v>35</v>
      </c>
      <c r="Q96" s="10"/>
      <c r="R96" s="10" t="s">
        <v>35</v>
      </c>
      <c r="S96" s="10"/>
    </row>
    <row r="97" spans="1:19">
      <c r="A97" s="1">
        <v>105</v>
      </c>
      <c r="B97" s="1">
        <v>9513</v>
      </c>
      <c r="C97" s="1">
        <v>1799</v>
      </c>
      <c r="D97" s="1" t="s">
        <v>625</v>
      </c>
      <c r="E97" s="1" t="s">
        <v>934</v>
      </c>
      <c r="F97" s="1">
        <v>-5</v>
      </c>
      <c r="G97" s="1">
        <v>5</v>
      </c>
      <c r="H97" s="1">
        <v>0.11</v>
      </c>
      <c r="I97" s="1" t="s">
        <v>957</v>
      </c>
      <c r="J97" s="1" t="s">
        <v>958</v>
      </c>
      <c r="L97" s="1" t="s">
        <v>35</v>
      </c>
      <c r="M97" s="1">
        <v>0</v>
      </c>
      <c r="N97" s="1">
        <v>59.39</v>
      </c>
      <c r="O97" s="1" t="s">
        <v>959</v>
      </c>
      <c r="P97" s="2">
        <f t="shared" ref="P97:P128" si="10">G97*N97/100*H97*100*100*((100-M97)/100)</f>
        <v>3266.4500000000003</v>
      </c>
      <c r="Q97" s="2">
        <f>SUM(P97:P100)</f>
        <v>30568.010000000006</v>
      </c>
      <c r="R97" s="2">
        <f t="shared" ref="R97:R128" si="11">G97*N97/100*H97*100*100*((100-M97)/100)</f>
        <v>3266.4500000000003</v>
      </c>
      <c r="S97" s="7">
        <f>SUM(R97:R100)/10^6*10^4</f>
        <v>305.68010000000004</v>
      </c>
    </row>
    <row r="98" spans="1:19">
      <c r="A98" s="1">
        <v>106</v>
      </c>
      <c r="B98" s="1">
        <v>9514</v>
      </c>
      <c r="C98" s="1">
        <v>1799</v>
      </c>
      <c r="D98" s="1" t="s">
        <v>76</v>
      </c>
      <c r="E98" s="1" t="s">
        <v>960</v>
      </c>
      <c r="F98" s="1">
        <v>0</v>
      </c>
      <c r="G98" s="1">
        <v>25</v>
      </c>
      <c r="H98" s="1">
        <v>0.86</v>
      </c>
      <c r="I98" s="1" t="s">
        <v>957</v>
      </c>
      <c r="J98" s="1" t="s">
        <v>958</v>
      </c>
      <c r="K98" s="1" t="s">
        <v>961</v>
      </c>
      <c r="L98" s="1">
        <v>48</v>
      </c>
      <c r="M98" s="1">
        <f>IF(L98&gt;0,L98,"")</f>
        <v>48</v>
      </c>
      <c r="N98" s="1">
        <v>7.32</v>
      </c>
      <c r="O98" s="1" t="s">
        <v>959</v>
      </c>
      <c r="P98" s="2">
        <f t="shared" si="10"/>
        <v>8183.76</v>
      </c>
      <c r="R98" s="2">
        <f t="shared" si="11"/>
        <v>8183.76</v>
      </c>
    </row>
    <row r="99" spans="1:19">
      <c r="A99" s="1">
        <v>107</v>
      </c>
      <c r="B99" s="1">
        <v>9515</v>
      </c>
      <c r="C99" s="1">
        <v>1799</v>
      </c>
      <c r="D99" s="1" t="s">
        <v>77</v>
      </c>
      <c r="E99" s="1" t="s">
        <v>960</v>
      </c>
      <c r="F99" s="1">
        <v>25</v>
      </c>
      <c r="G99" s="1">
        <v>30</v>
      </c>
      <c r="H99" s="1">
        <v>0.86</v>
      </c>
      <c r="I99" s="1" t="s">
        <v>957</v>
      </c>
      <c r="J99" s="1" t="s">
        <v>958</v>
      </c>
      <c r="K99" s="1" t="s">
        <v>961</v>
      </c>
      <c r="L99" s="1">
        <v>48</v>
      </c>
      <c r="M99" s="1">
        <f>IF(L99&gt;0,L99,"")</f>
        <v>48</v>
      </c>
      <c r="N99" s="1">
        <v>5.94</v>
      </c>
      <c r="O99" s="1" t="s">
        <v>959</v>
      </c>
      <c r="P99" s="2">
        <f t="shared" si="10"/>
        <v>7969.1040000000003</v>
      </c>
      <c r="R99" s="2">
        <f t="shared" si="11"/>
        <v>7969.1040000000003</v>
      </c>
    </row>
    <row r="100" spans="1:19" s="9" customFormat="1">
      <c r="A100" s="10">
        <v>108</v>
      </c>
      <c r="B100" s="10">
        <v>9516</v>
      </c>
      <c r="C100" s="10">
        <v>1799</v>
      </c>
      <c r="D100" s="10" t="s">
        <v>78</v>
      </c>
      <c r="E100" s="10" t="s">
        <v>960</v>
      </c>
      <c r="F100" s="10">
        <v>55</v>
      </c>
      <c r="G100" s="10">
        <v>45</v>
      </c>
      <c r="H100" s="10">
        <v>0.86</v>
      </c>
      <c r="I100" s="10" t="s">
        <v>957</v>
      </c>
      <c r="J100" s="10" t="s">
        <v>958</v>
      </c>
      <c r="K100" s="10" t="s">
        <v>961</v>
      </c>
      <c r="L100" s="10">
        <v>48</v>
      </c>
      <c r="M100" s="1">
        <f>IF(L100&gt;0,L100,"")</f>
        <v>48</v>
      </c>
      <c r="N100" s="10">
        <v>5.54</v>
      </c>
      <c r="O100" s="10" t="s">
        <v>959</v>
      </c>
      <c r="P100" s="11">
        <f t="shared" si="10"/>
        <v>11148.696000000004</v>
      </c>
      <c r="Q100" s="10"/>
      <c r="R100" s="11">
        <f t="shared" si="11"/>
        <v>11148.696000000004</v>
      </c>
      <c r="S100" s="10"/>
    </row>
    <row r="101" spans="1:19">
      <c r="A101" s="1">
        <v>109</v>
      </c>
      <c r="B101" s="1">
        <v>9517</v>
      </c>
      <c r="C101" s="1">
        <v>1800</v>
      </c>
      <c r="D101" s="1" t="s">
        <v>89</v>
      </c>
      <c r="E101" s="1" t="s">
        <v>934</v>
      </c>
      <c r="F101" s="1">
        <v>-7</v>
      </c>
      <c r="G101" s="1">
        <v>2</v>
      </c>
      <c r="H101" s="1">
        <v>0.11</v>
      </c>
      <c r="I101" s="1" t="s">
        <v>957</v>
      </c>
      <c r="J101" s="1" t="s">
        <v>958</v>
      </c>
      <c r="L101" s="1" t="s">
        <v>35</v>
      </c>
      <c r="M101" s="1">
        <v>0</v>
      </c>
      <c r="N101" s="1">
        <v>33.51</v>
      </c>
      <c r="O101" s="1" t="s">
        <v>959</v>
      </c>
      <c r="P101" s="2">
        <f t="shared" si="10"/>
        <v>737.21999999999991</v>
      </c>
      <c r="Q101" s="2">
        <f>SUM(P101:P107)</f>
        <v>76801.926000000007</v>
      </c>
      <c r="R101" s="2">
        <f t="shared" si="11"/>
        <v>737.21999999999991</v>
      </c>
      <c r="S101" s="7">
        <f>SUM(R101:R107)/10^6*10^4</f>
        <v>768.01926000000003</v>
      </c>
    </row>
    <row r="102" spans="1:19">
      <c r="A102" s="1">
        <v>110</v>
      </c>
      <c r="B102" s="1">
        <v>9518</v>
      </c>
      <c r="C102" s="1">
        <v>1800</v>
      </c>
      <c r="D102" s="1" t="s">
        <v>624</v>
      </c>
      <c r="E102" s="1" t="s">
        <v>934</v>
      </c>
      <c r="F102" s="1">
        <v>-5</v>
      </c>
      <c r="G102" s="1">
        <v>5</v>
      </c>
      <c r="H102" s="1">
        <v>0.11</v>
      </c>
      <c r="I102" s="1" t="s">
        <v>957</v>
      </c>
      <c r="J102" s="1" t="s">
        <v>958</v>
      </c>
      <c r="L102" s="1" t="s">
        <v>35</v>
      </c>
      <c r="M102" s="1">
        <v>0</v>
      </c>
      <c r="N102" s="1">
        <v>34.99</v>
      </c>
      <c r="O102" s="1" t="s">
        <v>959</v>
      </c>
      <c r="P102" s="2">
        <f t="shared" si="10"/>
        <v>1924.4500000000003</v>
      </c>
      <c r="R102" s="2">
        <f t="shared" si="11"/>
        <v>1924.4500000000003</v>
      </c>
    </row>
    <row r="103" spans="1:19">
      <c r="A103" s="1">
        <v>111</v>
      </c>
      <c r="B103" s="1">
        <v>9519</v>
      </c>
      <c r="C103" s="1">
        <v>1800</v>
      </c>
      <c r="D103" s="1" t="s">
        <v>975</v>
      </c>
      <c r="E103" s="1" t="s">
        <v>960</v>
      </c>
      <c r="F103" s="1">
        <v>0</v>
      </c>
      <c r="G103" s="1">
        <v>14</v>
      </c>
      <c r="H103" s="1">
        <v>0.86</v>
      </c>
      <c r="I103" s="1" t="s">
        <v>957</v>
      </c>
      <c r="J103" s="1" t="s">
        <v>958</v>
      </c>
      <c r="K103" s="1" t="s">
        <v>964</v>
      </c>
      <c r="L103" s="1">
        <v>20</v>
      </c>
      <c r="M103" s="1">
        <f>IF(L103&gt;0,L103,"")</f>
        <v>20</v>
      </c>
      <c r="N103" s="1">
        <v>5.67</v>
      </c>
      <c r="O103" s="1" t="s">
        <v>959</v>
      </c>
      <c r="P103" s="2">
        <f t="shared" si="10"/>
        <v>5461.3439999999991</v>
      </c>
      <c r="R103" s="2">
        <f t="shared" si="11"/>
        <v>5461.3439999999991</v>
      </c>
    </row>
    <row r="104" spans="1:19">
      <c r="A104" s="1">
        <v>112</v>
      </c>
      <c r="B104" s="1">
        <v>9520</v>
      </c>
      <c r="C104" s="1">
        <v>1800</v>
      </c>
      <c r="D104" s="1" t="s">
        <v>76</v>
      </c>
      <c r="E104" s="1" t="s">
        <v>960</v>
      </c>
      <c r="F104" s="1">
        <v>14</v>
      </c>
      <c r="G104" s="1">
        <v>20</v>
      </c>
      <c r="H104" s="1">
        <v>0.86</v>
      </c>
      <c r="I104" s="1" t="s">
        <v>957</v>
      </c>
      <c r="J104" s="1" t="s">
        <v>958</v>
      </c>
      <c r="K104" s="1" t="s">
        <v>964</v>
      </c>
      <c r="L104" s="1">
        <v>20</v>
      </c>
      <c r="M104" s="1">
        <f>IF(L104&gt;0,L104,"")</f>
        <v>20</v>
      </c>
      <c r="N104" s="1">
        <v>6.86</v>
      </c>
      <c r="O104" s="1" t="s">
        <v>959</v>
      </c>
      <c r="P104" s="2">
        <f t="shared" si="10"/>
        <v>9439.36</v>
      </c>
      <c r="R104" s="2">
        <f t="shared" si="11"/>
        <v>9439.36</v>
      </c>
    </row>
    <row r="105" spans="1:19">
      <c r="A105" s="1">
        <v>113</v>
      </c>
      <c r="B105" s="1">
        <v>9521</v>
      </c>
      <c r="C105" s="1">
        <v>1800</v>
      </c>
      <c r="D105" s="1" t="s">
        <v>77</v>
      </c>
      <c r="E105" s="1" t="s">
        <v>960</v>
      </c>
      <c r="F105" s="1">
        <v>34</v>
      </c>
      <c r="G105" s="1">
        <v>20</v>
      </c>
      <c r="H105" s="1">
        <v>0.86</v>
      </c>
      <c r="I105" s="1" t="s">
        <v>957</v>
      </c>
      <c r="J105" s="1" t="s">
        <v>958</v>
      </c>
      <c r="K105" s="1" t="s">
        <v>964</v>
      </c>
      <c r="L105" s="1">
        <v>20</v>
      </c>
      <c r="M105" s="1">
        <f>IF(L105&gt;0,L105,"")</f>
        <v>20</v>
      </c>
      <c r="N105" s="1">
        <v>10.54</v>
      </c>
      <c r="O105" s="1" t="s">
        <v>959</v>
      </c>
      <c r="P105" s="2">
        <f t="shared" si="10"/>
        <v>14503.039999999997</v>
      </c>
      <c r="R105" s="2">
        <f t="shared" si="11"/>
        <v>14503.039999999997</v>
      </c>
    </row>
    <row r="106" spans="1:19">
      <c r="A106" s="1">
        <v>114</v>
      </c>
      <c r="B106" s="1">
        <v>9522</v>
      </c>
      <c r="C106" s="1">
        <v>1800</v>
      </c>
      <c r="D106" s="1" t="s">
        <v>78</v>
      </c>
      <c r="E106" s="1" t="s">
        <v>960</v>
      </c>
      <c r="F106" s="1">
        <v>54</v>
      </c>
      <c r="G106" s="1">
        <v>21</v>
      </c>
      <c r="H106" s="1">
        <v>0.86</v>
      </c>
      <c r="I106" s="1" t="s">
        <v>957</v>
      </c>
      <c r="J106" s="1" t="s">
        <v>958</v>
      </c>
      <c r="K106" s="1" t="s">
        <v>964</v>
      </c>
      <c r="L106" s="1">
        <v>20</v>
      </c>
      <c r="M106" s="1">
        <f>IF(L106&gt;0,L106,"")</f>
        <v>20</v>
      </c>
      <c r="N106" s="1">
        <v>14.19</v>
      </c>
      <c r="O106" s="1" t="s">
        <v>959</v>
      </c>
      <c r="P106" s="2">
        <f t="shared" si="10"/>
        <v>20501.712000000003</v>
      </c>
      <c r="R106" s="2">
        <f t="shared" si="11"/>
        <v>20501.712000000003</v>
      </c>
    </row>
    <row r="107" spans="1:19" s="9" customFormat="1">
      <c r="A107" s="10">
        <v>115</v>
      </c>
      <c r="B107" s="10">
        <v>9523</v>
      </c>
      <c r="C107" s="10">
        <v>1800</v>
      </c>
      <c r="D107" s="10" t="s">
        <v>79</v>
      </c>
      <c r="E107" s="10" t="s">
        <v>960</v>
      </c>
      <c r="F107" s="10">
        <v>75</v>
      </c>
      <c r="G107" s="10">
        <v>25</v>
      </c>
      <c r="H107" s="10">
        <v>0.86</v>
      </c>
      <c r="I107" s="10" t="s">
        <v>957</v>
      </c>
      <c r="J107" s="10" t="s">
        <v>958</v>
      </c>
      <c r="K107" s="10" t="s">
        <v>964</v>
      </c>
      <c r="L107" s="10">
        <v>20</v>
      </c>
      <c r="M107" s="1">
        <f>IF(L107&gt;0,L107,"")</f>
        <v>20</v>
      </c>
      <c r="N107" s="10">
        <v>14.09</v>
      </c>
      <c r="O107" s="10" t="s">
        <v>959</v>
      </c>
      <c r="P107" s="11">
        <f t="shared" si="10"/>
        <v>24234.800000000003</v>
      </c>
      <c r="Q107" s="10"/>
      <c r="R107" s="11">
        <f t="shared" si="11"/>
        <v>24234.800000000003</v>
      </c>
      <c r="S107" s="10"/>
    </row>
    <row r="108" spans="1:19">
      <c r="A108" s="1">
        <v>116</v>
      </c>
      <c r="B108" s="1">
        <v>9524</v>
      </c>
      <c r="C108" s="1">
        <v>1801</v>
      </c>
      <c r="D108" s="1" t="s">
        <v>625</v>
      </c>
      <c r="E108" s="1" t="s">
        <v>934</v>
      </c>
      <c r="F108" s="1">
        <v>-3</v>
      </c>
      <c r="G108" s="1">
        <v>3</v>
      </c>
      <c r="H108" s="1">
        <v>0.16</v>
      </c>
      <c r="I108" s="1" t="s">
        <v>957</v>
      </c>
      <c r="J108" s="1" t="s">
        <v>958</v>
      </c>
      <c r="L108" s="1" t="s">
        <v>35</v>
      </c>
      <c r="M108" s="1">
        <v>0</v>
      </c>
      <c r="N108" s="1">
        <v>49.91</v>
      </c>
      <c r="O108" s="1" t="s">
        <v>959</v>
      </c>
      <c r="P108" s="2">
        <f t="shared" si="10"/>
        <v>2395.6799999999998</v>
      </c>
      <c r="Q108" s="2">
        <f>SUM(P108:P111)</f>
        <v>8611.2799999999988</v>
      </c>
      <c r="R108" s="2">
        <f t="shared" si="11"/>
        <v>2395.6799999999998</v>
      </c>
      <c r="S108" s="7">
        <f>SUM(R108:R111)/10^6*10^4</f>
        <v>86.112799999999993</v>
      </c>
    </row>
    <row r="109" spans="1:19">
      <c r="A109" s="1">
        <v>117</v>
      </c>
      <c r="B109" s="1">
        <v>9525</v>
      </c>
      <c r="C109" s="1">
        <v>1801</v>
      </c>
      <c r="D109" s="1" t="s">
        <v>32</v>
      </c>
      <c r="E109" s="1" t="s">
        <v>960</v>
      </c>
      <c r="F109" s="1">
        <v>0</v>
      </c>
      <c r="G109" s="1">
        <v>18</v>
      </c>
      <c r="H109" s="1">
        <v>1.45</v>
      </c>
      <c r="I109" s="1" t="s">
        <v>957</v>
      </c>
      <c r="J109" s="1" t="s">
        <v>958</v>
      </c>
      <c r="K109" s="1" t="s">
        <v>968</v>
      </c>
      <c r="L109" s="1">
        <v>75</v>
      </c>
      <c r="M109" s="1">
        <f>IF(L109&gt;0,L109,"")</f>
        <v>75</v>
      </c>
      <c r="N109" s="1">
        <v>2.34</v>
      </c>
      <c r="O109" s="1" t="s">
        <v>959</v>
      </c>
      <c r="P109" s="2">
        <f t="shared" si="10"/>
        <v>1526.85</v>
      </c>
      <c r="R109" s="2">
        <f t="shared" si="11"/>
        <v>1526.85</v>
      </c>
    </row>
    <row r="110" spans="1:19">
      <c r="A110" s="1">
        <v>118</v>
      </c>
      <c r="B110" s="1">
        <v>9526</v>
      </c>
      <c r="C110" s="1">
        <v>1801</v>
      </c>
      <c r="D110" s="1" t="s">
        <v>34</v>
      </c>
      <c r="E110" s="1" t="s">
        <v>960</v>
      </c>
      <c r="F110" s="1">
        <v>18</v>
      </c>
      <c r="G110" s="1">
        <v>26</v>
      </c>
      <c r="H110" s="1">
        <v>1.45</v>
      </c>
      <c r="I110" s="1" t="s">
        <v>957</v>
      </c>
      <c r="J110" s="1" t="s">
        <v>958</v>
      </c>
      <c r="K110" s="1" t="s">
        <v>968</v>
      </c>
      <c r="L110" s="1">
        <v>75</v>
      </c>
      <c r="M110" s="1">
        <f>IF(L110&gt;0,L110,"")</f>
        <v>75</v>
      </c>
      <c r="N110" s="1">
        <v>1.9</v>
      </c>
      <c r="O110" s="1" t="s">
        <v>959</v>
      </c>
      <c r="P110" s="2">
        <f t="shared" si="10"/>
        <v>1790.75</v>
      </c>
      <c r="R110" s="2">
        <f t="shared" si="11"/>
        <v>1790.75</v>
      </c>
    </row>
    <row r="111" spans="1:19" s="9" customFormat="1">
      <c r="A111" s="10">
        <v>119</v>
      </c>
      <c r="B111" s="10">
        <v>9527</v>
      </c>
      <c r="C111" s="10">
        <v>1801</v>
      </c>
      <c r="D111" s="10" t="s">
        <v>263</v>
      </c>
      <c r="E111" s="10" t="s">
        <v>960</v>
      </c>
      <c r="F111" s="10">
        <v>44</v>
      </c>
      <c r="G111" s="10">
        <v>56</v>
      </c>
      <c r="H111" s="10">
        <v>1.38</v>
      </c>
      <c r="I111" s="10" t="s">
        <v>957</v>
      </c>
      <c r="J111" s="10" t="s">
        <v>958</v>
      </c>
      <c r="K111" s="10" t="s">
        <v>968</v>
      </c>
      <c r="L111" s="10">
        <v>75</v>
      </c>
      <c r="M111" s="1">
        <f>IF(L111&gt;0,L111,"")</f>
        <v>75</v>
      </c>
      <c r="N111" s="10">
        <v>1.5</v>
      </c>
      <c r="O111" s="10" t="s">
        <v>959</v>
      </c>
      <c r="P111" s="11">
        <f t="shared" si="10"/>
        <v>2897.9999999999995</v>
      </c>
      <c r="Q111" s="10"/>
      <c r="R111" s="11">
        <f t="shared" si="11"/>
        <v>2897.9999999999995</v>
      </c>
      <c r="S111" s="10"/>
    </row>
    <row r="112" spans="1:19">
      <c r="A112" s="1">
        <v>120</v>
      </c>
      <c r="B112" s="1">
        <v>9528</v>
      </c>
      <c r="C112" s="1">
        <v>1802</v>
      </c>
      <c r="D112" s="1" t="s">
        <v>56</v>
      </c>
      <c r="E112" s="1" t="s">
        <v>934</v>
      </c>
      <c r="F112" s="1">
        <v>-7</v>
      </c>
      <c r="G112" s="1">
        <v>7</v>
      </c>
      <c r="H112" s="1">
        <v>0.11</v>
      </c>
      <c r="I112" s="1" t="s">
        <v>957</v>
      </c>
      <c r="J112" s="1" t="s">
        <v>958</v>
      </c>
      <c r="L112" s="1" t="s">
        <v>35</v>
      </c>
      <c r="M112" s="1">
        <v>0</v>
      </c>
      <c r="N112" s="1">
        <v>56.95</v>
      </c>
      <c r="O112" s="1" t="s">
        <v>959</v>
      </c>
      <c r="P112" s="2">
        <f t="shared" si="10"/>
        <v>4385.1500000000005</v>
      </c>
      <c r="Q112" s="2">
        <f>SUM(P112:P116)</f>
        <v>24090.0664</v>
      </c>
      <c r="R112" s="2">
        <f t="shared" si="11"/>
        <v>4385.1500000000005</v>
      </c>
      <c r="S112" s="7">
        <f>SUM(R112:R116)/10^6*10^4</f>
        <v>240.90066399999998</v>
      </c>
    </row>
    <row r="113" spans="1:19">
      <c r="A113" s="1">
        <v>121</v>
      </c>
      <c r="B113" s="1">
        <v>9529</v>
      </c>
      <c r="C113" s="1">
        <v>1802</v>
      </c>
      <c r="D113" s="1" t="s">
        <v>16</v>
      </c>
      <c r="E113" s="1" t="s">
        <v>960</v>
      </c>
      <c r="F113" s="1">
        <v>0</v>
      </c>
      <c r="G113" s="1">
        <v>7</v>
      </c>
      <c r="H113" s="1">
        <v>0.93</v>
      </c>
      <c r="I113" s="1" t="s">
        <v>957</v>
      </c>
      <c r="J113" s="1" t="s">
        <v>958</v>
      </c>
      <c r="K113" s="1" t="s">
        <v>961</v>
      </c>
      <c r="L113" s="1">
        <v>48</v>
      </c>
      <c r="M113" s="1">
        <f>IF(L113&gt;0,L113,"")</f>
        <v>48</v>
      </c>
      <c r="N113" s="1">
        <v>1.33</v>
      </c>
      <c r="O113" s="1" t="s">
        <v>959</v>
      </c>
      <c r="P113" s="2">
        <f t="shared" si="10"/>
        <v>450.23160000000001</v>
      </c>
      <c r="R113" s="2">
        <f t="shared" si="11"/>
        <v>450.23160000000001</v>
      </c>
    </row>
    <row r="114" spans="1:19">
      <c r="A114" s="1">
        <v>122</v>
      </c>
      <c r="B114" s="1">
        <v>9530</v>
      </c>
      <c r="C114" s="1">
        <v>1802</v>
      </c>
      <c r="D114" s="1" t="s">
        <v>76</v>
      </c>
      <c r="E114" s="1" t="s">
        <v>960</v>
      </c>
      <c r="F114" s="1">
        <v>7</v>
      </c>
      <c r="G114" s="1">
        <v>22</v>
      </c>
      <c r="H114" s="1">
        <v>0.86</v>
      </c>
      <c r="I114" s="1" t="s">
        <v>957</v>
      </c>
      <c r="J114" s="1" t="s">
        <v>958</v>
      </c>
      <c r="K114" s="1" t="s">
        <v>961</v>
      </c>
      <c r="L114" s="1">
        <v>48</v>
      </c>
      <c r="M114" s="1">
        <f>IF(L114&gt;0,L114,"")</f>
        <v>48</v>
      </c>
      <c r="N114" s="1">
        <v>8.23</v>
      </c>
      <c r="O114" s="1" t="s">
        <v>959</v>
      </c>
      <c r="P114" s="2">
        <f t="shared" si="10"/>
        <v>8097.0032000000001</v>
      </c>
      <c r="R114" s="2">
        <f t="shared" si="11"/>
        <v>8097.0032000000001</v>
      </c>
    </row>
    <row r="115" spans="1:19">
      <c r="A115" s="1">
        <v>123</v>
      </c>
      <c r="B115" s="1">
        <v>9531</v>
      </c>
      <c r="C115" s="1">
        <v>1802</v>
      </c>
      <c r="D115" s="1" t="s">
        <v>27</v>
      </c>
      <c r="E115" s="1" t="s">
        <v>960</v>
      </c>
      <c r="F115" s="1">
        <v>29</v>
      </c>
      <c r="G115" s="1">
        <v>20</v>
      </c>
      <c r="H115" s="1">
        <v>1.71</v>
      </c>
      <c r="I115" s="1" t="s">
        <v>957</v>
      </c>
      <c r="J115" s="1" t="s">
        <v>958</v>
      </c>
      <c r="K115" s="1" t="s">
        <v>961</v>
      </c>
      <c r="L115" s="1">
        <v>48</v>
      </c>
      <c r="M115" s="1">
        <f>IF(L115&gt;0,L115,"")</f>
        <v>48</v>
      </c>
      <c r="N115" s="1">
        <v>1.48</v>
      </c>
      <c r="O115" s="1" t="s">
        <v>959</v>
      </c>
      <c r="P115" s="2">
        <f t="shared" si="10"/>
        <v>2632.0320000000002</v>
      </c>
      <c r="R115" s="2">
        <f t="shared" si="11"/>
        <v>2632.0320000000002</v>
      </c>
    </row>
    <row r="116" spans="1:19" s="9" customFormat="1">
      <c r="A116" s="10">
        <v>124</v>
      </c>
      <c r="B116" s="10">
        <v>9532</v>
      </c>
      <c r="C116" s="10">
        <v>1802</v>
      </c>
      <c r="D116" s="10" t="s">
        <v>963</v>
      </c>
      <c r="E116" s="10" t="s">
        <v>960</v>
      </c>
      <c r="F116" s="10">
        <v>49</v>
      </c>
      <c r="G116" s="10">
        <v>51</v>
      </c>
      <c r="H116" s="10">
        <v>1.71</v>
      </c>
      <c r="I116" s="10" t="s">
        <v>957</v>
      </c>
      <c r="J116" s="10" t="s">
        <v>958</v>
      </c>
      <c r="K116" s="10" t="s">
        <v>961</v>
      </c>
      <c r="L116" s="10">
        <v>48</v>
      </c>
      <c r="M116" s="1">
        <f>IF(L116&gt;0,L116,"")</f>
        <v>48</v>
      </c>
      <c r="N116" s="10">
        <v>1.88</v>
      </c>
      <c r="O116" s="10" t="s">
        <v>959</v>
      </c>
      <c r="P116" s="11">
        <f t="shared" si="10"/>
        <v>8525.6496000000006</v>
      </c>
      <c r="Q116" s="10"/>
      <c r="R116" s="11">
        <f t="shared" si="11"/>
        <v>8525.6496000000006</v>
      </c>
      <c r="S116" s="10"/>
    </row>
    <row r="117" spans="1:19">
      <c r="A117" s="1">
        <v>125</v>
      </c>
      <c r="B117" s="1">
        <v>9903</v>
      </c>
      <c r="C117" s="1">
        <v>1879</v>
      </c>
      <c r="D117" s="1" t="s">
        <v>624</v>
      </c>
      <c r="E117" s="1" t="s">
        <v>934</v>
      </c>
      <c r="F117" s="1">
        <v>-3</v>
      </c>
      <c r="G117" s="1">
        <v>3</v>
      </c>
      <c r="H117" s="1">
        <v>0.16</v>
      </c>
      <c r="I117" s="1" t="s">
        <v>957</v>
      </c>
      <c r="J117" s="1" t="s">
        <v>958</v>
      </c>
      <c r="L117" s="1" t="s">
        <v>35</v>
      </c>
      <c r="M117" s="1">
        <v>0</v>
      </c>
      <c r="N117" s="1">
        <v>38.9</v>
      </c>
      <c r="O117" s="1" t="s">
        <v>957</v>
      </c>
      <c r="P117" s="2">
        <f t="shared" si="10"/>
        <v>1867.1999999999998</v>
      </c>
      <c r="Q117" s="2">
        <f>SUM(P117:P120)</f>
        <v>12650.828749999999</v>
      </c>
      <c r="R117" s="2">
        <f t="shared" si="11"/>
        <v>1867.1999999999998</v>
      </c>
      <c r="S117" s="7">
        <f>SUM(R117:R120)/10^6*10^4</f>
        <v>126.50828749999999</v>
      </c>
    </row>
    <row r="118" spans="1:19">
      <c r="A118" s="1">
        <v>126</v>
      </c>
      <c r="B118" s="1">
        <v>9904</v>
      </c>
      <c r="C118" s="1">
        <v>1879</v>
      </c>
      <c r="D118" s="1" t="s">
        <v>32</v>
      </c>
      <c r="E118" s="1" t="s">
        <v>960</v>
      </c>
      <c r="F118" s="1">
        <v>0</v>
      </c>
      <c r="G118" s="1">
        <v>25</v>
      </c>
      <c r="H118" s="1">
        <v>1.45</v>
      </c>
      <c r="I118" s="1" t="s">
        <v>957</v>
      </c>
      <c r="J118" s="1" t="s">
        <v>958</v>
      </c>
      <c r="L118" s="1" t="s">
        <v>35</v>
      </c>
      <c r="M118" s="13">
        <v>33.5</v>
      </c>
      <c r="N118" s="1">
        <v>1.63</v>
      </c>
      <c r="O118" s="1" t="s">
        <v>959</v>
      </c>
      <c r="P118" s="2">
        <f t="shared" si="10"/>
        <v>3929.3187499999995</v>
      </c>
      <c r="R118" s="2">
        <f t="shared" si="11"/>
        <v>3929.3187499999995</v>
      </c>
    </row>
    <row r="119" spans="1:19">
      <c r="A119" s="1">
        <v>127</v>
      </c>
      <c r="B119" s="1">
        <v>9905</v>
      </c>
      <c r="C119" s="1">
        <v>1879</v>
      </c>
      <c r="D119" s="1" t="s">
        <v>34</v>
      </c>
      <c r="E119" s="1" t="s">
        <v>960</v>
      </c>
      <c r="F119" s="1">
        <v>25</v>
      </c>
      <c r="G119" s="1">
        <v>63</v>
      </c>
      <c r="H119" s="1">
        <v>1.45</v>
      </c>
      <c r="I119" s="1" t="s">
        <v>957</v>
      </c>
      <c r="J119" s="1" t="s">
        <v>958</v>
      </c>
      <c r="L119" s="1" t="s">
        <v>35</v>
      </c>
      <c r="M119" s="13">
        <v>33.5</v>
      </c>
      <c r="N119" s="1">
        <v>1.04</v>
      </c>
      <c r="O119" s="1" t="s">
        <v>959</v>
      </c>
      <c r="P119" s="2">
        <f t="shared" si="10"/>
        <v>6317.7660000000005</v>
      </c>
      <c r="R119" s="2">
        <f t="shared" si="11"/>
        <v>6317.7660000000005</v>
      </c>
    </row>
    <row r="120" spans="1:19" s="9" customFormat="1">
      <c r="A120" s="10">
        <v>128</v>
      </c>
      <c r="B120" s="10">
        <v>9906</v>
      </c>
      <c r="C120" s="10">
        <v>1879</v>
      </c>
      <c r="D120" s="10" t="s">
        <v>21</v>
      </c>
      <c r="E120" s="10" t="s">
        <v>960</v>
      </c>
      <c r="F120" s="10">
        <v>88</v>
      </c>
      <c r="G120" s="10">
        <v>12</v>
      </c>
      <c r="H120" s="10">
        <v>1.38</v>
      </c>
      <c r="I120" s="10" t="s">
        <v>957</v>
      </c>
      <c r="J120" s="10" t="s">
        <v>958</v>
      </c>
      <c r="K120" s="10"/>
      <c r="L120" s="10">
        <v>10</v>
      </c>
      <c r="M120" s="1">
        <f>IF(L120&gt;0,L120,"")</f>
        <v>10</v>
      </c>
      <c r="N120" s="10">
        <v>0.36</v>
      </c>
      <c r="O120" s="10" t="s">
        <v>959</v>
      </c>
      <c r="P120" s="11">
        <f t="shared" si="10"/>
        <v>536.54399999999998</v>
      </c>
      <c r="Q120" s="10"/>
      <c r="R120" s="11">
        <f t="shared" si="11"/>
        <v>536.54399999999998</v>
      </c>
      <c r="S120" s="10"/>
    </row>
    <row r="121" spans="1:19">
      <c r="A121" s="1">
        <v>129</v>
      </c>
      <c r="B121" s="1">
        <v>9923</v>
      </c>
      <c r="C121" s="1">
        <v>1885</v>
      </c>
      <c r="D121" s="1" t="s">
        <v>57</v>
      </c>
      <c r="E121" s="1" t="s">
        <v>934</v>
      </c>
      <c r="F121" s="1">
        <v>-9</v>
      </c>
      <c r="G121" s="1">
        <v>9</v>
      </c>
      <c r="H121" s="1">
        <v>0.14000000000000001</v>
      </c>
      <c r="I121" s="1" t="s">
        <v>957</v>
      </c>
      <c r="J121" s="1" t="s">
        <v>958</v>
      </c>
      <c r="L121" s="1" t="s">
        <v>35</v>
      </c>
      <c r="M121" s="1">
        <v>0</v>
      </c>
      <c r="N121" s="1">
        <v>49.32</v>
      </c>
      <c r="O121" s="1" t="s">
        <v>959</v>
      </c>
      <c r="P121" s="2">
        <f t="shared" si="10"/>
        <v>6214.32</v>
      </c>
      <c r="Q121" s="2">
        <f>SUM(P121:P126)</f>
        <v>26888.603999999999</v>
      </c>
      <c r="R121" s="2">
        <f t="shared" si="11"/>
        <v>6214.32</v>
      </c>
      <c r="S121" s="7">
        <f>SUM(R121:R126)/10^6*10^4</f>
        <v>268.88603999999998</v>
      </c>
    </row>
    <row r="122" spans="1:19">
      <c r="A122" s="1">
        <v>130</v>
      </c>
      <c r="B122" s="1">
        <v>9924</v>
      </c>
      <c r="C122" s="1">
        <v>1885</v>
      </c>
      <c r="D122" s="1" t="s">
        <v>16</v>
      </c>
      <c r="E122" s="1" t="s">
        <v>960</v>
      </c>
      <c r="F122" s="1">
        <v>0</v>
      </c>
      <c r="G122" s="1">
        <v>3</v>
      </c>
      <c r="H122" s="1">
        <v>1.31</v>
      </c>
      <c r="I122" s="1" t="s">
        <v>957</v>
      </c>
      <c r="J122" s="1" t="s">
        <v>958</v>
      </c>
      <c r="L122" s="1" t="s">
        <v>35</v>
      </c>
      <c r="N122" s="1">
        <v>1.6</v>
      </c>
      <c r="O122" s="1" t="s">
        <v>957</v>
      </c>
      <c r="P122" s="2">
        <f t="shared" si="10"/>
        <v>628.80000000000018</v>
      </c>
      <c r="R122" s="2">
        <f t="shared" si="11"/>
        <v>628.80000000000018</v>
      </c>
    </row>
    <row r="123" spans="1:19">
      <c r="A123" s="1">
        <v>131</v>
      </c>
      <c r="B123" s="1">
        <v>9925</v>
      </c>
      <c r="C123" s="1">
        <v>1885</v>
      </c>
      <c r="D123" s="1" t="s">
        <v>17</v>
      </c>
      <c r="E123" s="1" t="s">
        <v>960</v>
      </c>
      <c r="F123" s="1">
        <v>3</v>
      </c>
      <c r="G123" s="1">
        <v>7</v>
      </c>
      <c r="H123" s="1">
        <v>0.87</v>
      </c>
      <c r="I123" s="1" t="s">
        <v>957</v>
      </c>
      <c r="J123" s="1" t="s">
        <v>958</v>
      </c>
      <c r="L123" s="1">
        <v>30</v>
      </c>
      <c r="M123" s="1">
        <f>IF(L123&gt;0,L123,"")</f>
        <v>30</v>
      </c>
      <c r="N123" s="1">
        <v>5.58</v>
      </c>
      <c r="O123" s="1" t="s">
        <v>959</v>
      </c>
      <c r="P123" s="2">
        <f t="shared" si="10"/>
        <v>2378.7539999999999</v>
      </c>
      <c r="R123" s="2">
        <f t="shared" si="11"/>
        <v>2378.7539999999999</v>
      </c>
    </row>
    <row r="124" spans="1:19">
      <c r="A124" s="1">
        <v>132</v>
      </c>
      <c r="B124" s="1">
        <v>9926</v>
      </c>
      <c r="C124" s="1">
        <v>1885</v>
      </c>
      <c r="D124" s="1" t="s">
        <v>59</v>
      </c>
      <c r="E124" s="1" t="s">
        <v>960</v>
      </c>
      <c r="F124" s="1">
        <v>10</v>
      </c>
      <c r="G124" s="1">
        <v>30</v>
      </c>
      <c r="H124" s="1">
        <v>1.46</v>
      </c>
      <c r="I124" s="1" t="s">
        <v>957</v>
      </c>
      <c r="J124" s="1" t="s">
        <v>958</v>
      </c>
      <c r="L124" s="1">
        <v>55</v>
      </c>
      <c r="M124" s="1">
        <f>IF(L124&gt;0,L124,"")</f>
        <v>55</v>
      </c>
      <c r="N124" s="1">
        <v>3.99</v>
      </c>
      <c r="O124" s="1" t="s">
        <v>959</v>
      </c>
      <c r="P124" s="2">
        <f t="shared" si="10"/>
        <v>7864.2900000000009</v>
      </c>
      <c r="R124" s="2">
        <f t="shared" si="11"/>
        <v>7864.2900000000009</v>
      </c>
    </row>
    <row r="125" spans="1:19">
      <c r="A125" s="1">
        <v>133</v>
      </c>
      <c r="B125" s="1">
        <v>9927</v>
      </c>
      <c r="C125" s="1">
        <v>1885</v>
      </c>
      <c r="D125" s="1" t="s">
        <v>60</v>
      </c>
      <c r="E125" s="1" t="s">
        <v>960</v>
      </c>
      <c r="F125" s="1">
        <v>40</v>
      </c>
      <c r="G125" s="1">
        <v>30</v>
      </c>
      <c r="H125" s="1">
        <v>1.46</v>
      </c>
      <c r="I125" s="1" t="s">
        <v>957</v>
      </c>
      <c r="J125" s="1" t="s">
        <v>958</v>
      </c>
      <c r="L125" s="1">
        <v>55</v>
      </c>
      <c r="M125" s="1">
        <f>IF(L125&gt;0,L125,"")</f>
        <v>55</v>
      </c>
      <c r="N125" s="1">
        <v>3.38</v>
      </c>
      <c r="O125" s="1" t="s">
        <v>959</v>
      </c>
      <c r="P125" s="2">
        <f t="shared" si="10"/>
        <v>6661.9800000000005</v>
      </c>
      <c r="R125" s="2">
        <f t="shared" si="11"/>
        <v>6661.9800000000005</v>
      </c>
    </row>
    <row r="126" spans="1:19" s="9" customFormat="1">
      <c r="A126" s="10">
        <v>134</v>
      </c>
      <c r="B126" s="10">
        <v>9928</v>
      </c>
      <c r="C126" s="10">
        <v>1885</v>
      </c>
      <c r="D126" s="10" t="s">
        <v>872</v>
      </c>
      <c r="E126" s="10" t="s">
        <v>960</v>
      </c>
      <c r="F126" s="10">
        <v>70</v>
      </c>
      <c r="G126" s="10">
        <v>30</v>
      </c>
      <c r="H126" s="10">
        <v>1.46</v>
      </c>
      <c r="I126" s="10" t="s">
        <v>957</v>
      </c>
      <c r="J126" s="10" t="s">
        <v>958</v>
      </c>
      <c r="K126" s="10"/>
      <c r="L126" s="10">
        <v>70</v>
      </c>
      <c r="M126" s="1">
        <f>IF(L126&gt;0,L126,"")</f>
        <v>70</v>
      </c>
      <c r="N126" s="10">
        <v>2.39</v>
      </c>
      <c r="O126" s="10" t="s">
        <v>959</v>
      </c>
      <c r="P126" s="11">
        <f t="shared" si="10"/>
        <v>3140.46</v>
      </c>
      <c r="Q126" s="10"/>
      <c r="R126" s="11">
        <f t="shared" si="11"/>
        <v>3140.46</v>
      </c>
      <c r="S126" s="10"/>
    </row>
    <row r="127" spans="1:19">
      <c r="A127" s="1">
        <v>135</v>
      </c>
      <c r="B127" s="1">
        <v>9929</v>
      </c>
      <c r="C127" s="1">
        <v>1886</v>
      </c>
      <c r="D127" s="1" t="s">
        <v>57</v>
      </c>
      <c r="E127" s="1" t="s">
        <v>934</v>
      </c>
      <c r="F127" s="1">
        <v>-3</v>
      </c>
      <c r="G127" s="1">
        <v>3</v>
      </c>
      <c r="H127" s="1">
        <v>0.11</v>
      </c>
      <c r="I127" s="1" t="s">
        <v>957</v>
      </c>
      <c r="J127" s="1" t="s">
        <v>958</v>
      </c>
      <c r="L127" s="1" t="s">
        <v>35</v>
      </c>
      <c r="M127" s="1">
        <v>0</v>
      </c>
      <c r="N127" s="1">
        <v>31.76</v>
      </c>
      <c r="O127" s="1" t="s">
        <v>959</v>
      </c>
      <c r="P127" s="2">
        <f t="shared" si="10"/>
        <v>1048.08</v>
      </c>
      <c r="Q127" s="2">
        <f>SUM(P127:P133)</f>
        <v>46919.848599999998</v>
      </c>
      <c r="R127" s="2">
        <f t="shared" si="11"/>
        <v>1048.08</v>
      </c>
      <c r="S127" s="7">
        <f>SUM(R127:R133)/10^6*10^4</f>
        <v>469.19848599999995</v>
      </c>
    </row>
    <row r="128" spans="1:19">
      <c r="A128" s="1">
        <v>136</v>
      </c>
      <c r="B128" s="1">
        <v>9930</v>
      </c>
      <c r="C128" s="1">
        <v>1886</v>
      </c>
      <c r="D128" s="1" t="s">
        <v>76</v>
      </c>
      <c r="E128" s="1" t="s">
        <v>960</v>
      </c>
      <c r="F128" s="1">
        <v>0</v>
      </c>
      <c r="G128" s="1">
        <v>3</v>
      </c>
      <c r="H128" s="1">
        <v>0.86</v>
      </c>
      <c r="I128" s="1" t="s">
        <v>957</v>
      </c>
      <c r="J128" s="1" t="s">
        <v>958</v>
      </c>
      <c r="L128" s="1">
        <v>2</v>
      </c>
      <c r="M128" s="1">
        <f t="shared" ref="M128:M133" si="12">IF(L128&gt;0,L128,"")</f>
        <v>2</v>
      </c>
      <c r="N128" s="1">
        <v>12.75</v>
      </c>
      <c r="O128" s="1" t="s">
        <v>959</v>
      </c>
      <c r="P128" s="2">
        <f t="shared" si="10"/>
        <v>3223.7100000000005</v>
      </c>
      <c r="R128" s="2">
        <f t="shared" si="11"/>
        <v>3223.7100000000005</v>
      </c>
    </row>
    <row r="129" spans="1:19">
      <c r="A129" s="1">
        <v>137</v>
      </c>
      <c r="B129" s="1">
        <v>9931</v>
      </c>
      <c r="C129" s="1">
        <v>1886</v>
      </c>
      <c r="D129" s="1" t="s">
        <v>77</v>
      </c>
      <c r="E129" s="1" t="s">
        <v>960</v>
      </c>
      <c r="F129" s="1">
        <v>3</v>
      </c>
      <c r="G129" s="1">
        <v>6</v>
      </c>
      <c r="H129" s="1">
        <v>0.86</v>
      </c>
      <c r="I129" s="1" t="s">
        <v>957</v>
      </c>
      <c r="J129" s="1" t="s">
        <v>958</v>
      </c>
      <c r="L129" s="1">
        <v>2</v>
      </c>
      <c r="M129" s="1">
        <f t="shared" si="12"/>
        <v>2</v>
      </c>
      <c r="N129" s="1">
        <v>11.88</v>
      </c>
      <c r="O129" s="1" t="s">
        <v>959</v>
      </c>
      <c r="P129" s="2">
        <f t="shared" ref="P129:P149" si="13">G129*N129/100*H129*100*100*((100-M129)/100)</f>
        <v>6007.4784</v>
      </c>
      <c r="R129" s="2">
        <f t="shared" ref="R129:R149" si="14">G129*N129/100*H129*100*100*((100-M129)/100)</f>
        <v>6007.4784</v>
      </c>
    </row>
    <row r="130" spans="1:19">
      <c r="A130" s="1">
        <v>138</v>
      </c>
      <c r="B130" s="1">
        <v>9932</v>
      </c>
      <c r="C130" s="1">
        <v>1886</v>
      </c>
      <c r="D130" s="1" t="s">
        <v>78</v>
      </c>
      <c r="E130" s="1" t="s">
        <v>960</v>
      </c>
      <c r="F130" s="1">
        <v>9</v>
      </c>
      <c r="G130" s="1">
        <v>31</v>
      </c>
      <c r="H130" s="1">
        <v>0.86</v>
      </c>
      <c r="I130" s="1" t="s">
        <v>957</v>
      </c>
      <c r="J130" s="1" t="s">
        <v>958</v>
      </c>
      <c r="L130" s="1">
        <v>1</v>
      </c>
      <c r="M130" s="1">
        <f t="shared" si="12"/>
        <v>1</v>
      </c>
      <c r="N130" s="1">
        <v>10.83</v>
      </c>
      <c r="O130" s="1" t="s">
        <v>959</v>
      </c>
      <c r="P130" s="2">
        <f t="shared" si="13"/>
        <v>28584.052199999998</v>
      </c>
      <c r="R130" s="2">
        <f t="shared" si="14"/>
        <v>28584.052199999998</v>
      </c>
    </row>
    <row r="131" spans="1:19">
      <c r="A131" s="1">
        <v>139</v>
      </c>
      <c r="B131" s="1">
        <v>9933</v>
      </c>
      <c r="C131" s="1">
        <v>1886</v>
      </c>
      <c r="D131" s="1" t="s">
        <v>976</v>
      </c>
      <c r="E131" s="1" t="s">
        <v>960</v>
      </c>
      <c r="F131" s="1">
        <v>40</v>
      </c>
      <c r="G131" s="1">
        <v>20</v>
      </c>
      <c r="H131" s="1">
        <v>0.86</v>
      </c>
      <c r="I131" s="1" t="s">
        <v>957</v>
      </c>
      <c r="J131" s="1" t="s">
        <v>958</v>
      </c>
      <c r="L131" s="1">
        <v>57</v>
      </c>
      <c r="M131" s="1">
        <f t="shared" si="12"/>
        <v>57</v>
      </c>
      <c r="N131" s="1">
        <v>7.03</v>
      </c>
      <c r="O131" s="1" t="s">
        <v>959</v>
      </c>
      <c r="P131" s="2">
        <f t="shared" si="13"/>
        <v>5199.3879999999999</v>
      </c>
      <c r="R131" s="2">
        <f t="shared" si="14"/>
        <v>5199.3879999999999</v>
      </c>
    </row>
    <row r="132" spans="1:19">
      <c r="A132" s="1">
        <v>140</v>
      </c>
      <c r="B132" s="1">
        <v>9934</v>
      </c>
      <c r="C132" s="1">
        <v>1886</v>
      </c>
      <c r="D132" s="1" t="s">
        <v>977</v>
      </c>
      <c r="E132" s="1" t="s">
        <v>960</v>
      </c>
      <c r="F132" s="1">
        <v>60</v>
      </c>
      <c r="G132" s="1">
        <v>18</v>
      </c>
      <c r="H132" s="1">
        <v>1.17</v>
      </c>
      <c r="I132" s="1" t="s">
        <v>957</v>
      </c>
      <c r="J132" s="1" t="s">
        <v>958</v>
      </c>
      <c r="L132" s="1">
        <v>30</v>
      </c>
      <c r="M132" s="1">
        <f t="shared" si="12"/>
        <v>30</v>
      </c>
      <c r="N132" s="1">
        <v>1.65</v>
      </c>
      <c r="O132" s="1" t="s">
        <v>959</v>
      </c>
      <c r="P132" s="2">
        <f t="shared" si="13"/>
        <v>2432.4299999999994</v>
      </c>
      <c r="R132" s="2">
        <f t="shared" si="14"/>
        <v>2432.4299999999994</v>
      </c>
    </row>
    <row r="133" spans="1:19" s="9" customFormat="1">
      <c r="A133" s="10">
        <v>141</v>
      </c>
      <c r="B133" s="10">
        <v>9935</v>
      </c>
      <c r="C133" s="10">
        <v>1886</v>
      </c>
      <c r="D133" s="10" t="s">
        <v>978</v>
      </c>
      <c r="E133" s="10" t="s">
        <v>960</v>
      </c>
      <c r="F133" s="10">
        <v>78</v>
      </c>
      <c r="G133" s="10">
        <v>22</v>
      </c>
      <c r="H133" s="10">
        <v>1.17</v>
      </c>
      <c r="I133" s="10" t="s">
        <v>957</v>
      </c>
      <c r="J133" s="10" t="s">
        <v>958</v>
      </c>
      <c r="K133" s="10"/>
      <c r="L133" s="10">
        <v>90</v>
      </c>
      <c r="M133" s="1">
        <f t="shared" si="12"/>
        <v>90</v>
      </c>
      <c r="N133" s="10">
        <v>1.65</v>
      </c>
      <c r="O133" s="10" t="s">
        <v>959</v>
      </c>
      <c r="P133" s="11">
        <f t="shared" si="13"/>
        <v>424.71</v>
      </c>
      <c r="Q133" s="10"/>
      <c r="R133" s="11">
        <f t="shared" si="14"/>
        <v>424.71</v>
      </c>
      <c r="S133" s="10"/>
    </row>
    <row r="134" spans="1:19">
      <c r="A134" s="1">
        <v>142</v>
      </c>
      <c r="B134" s="1">
        <v>9936</v>
      </c>
      <c r="C134" s="1">
        <v>1887</v>
      </c>
      <c r="D134" s="1" t="s">
        <v>57</v>
      </c>
      <c r="E134" s="1" t="s">
        <v>934</v>
      </c>
      <c r="F134" s="1">
        <v>-14</v>
      </c>
      <c r="G134" s="1">
        <v>14</v>
      </c>
      <c r="H134" s="1">
        <v>0.14000000000000001</v>
      </c>
      <c r="I134" s="1" t="s">
        <v>957</v>
      </c>
      <c r="J134" s="1" t="s">
        <v>958</v>
      </c>
      <c r="L134" s="1" t="s">
        <v>35</v>
      </c>
      <c r="M134" s="1">
        <v>0</v>
      </c>
      <c r="N134" s="1">
        <v>52.62</v>
      </c>
      <c r="O134" s="1" t="s">
        <v>959</v>
      </c>
      <c r="P134" s="2">
        <f t="shared" si="13"/>
        <v>10313.52</v>
      </c>
      <c r="Q134" s="2">
        <f>SUM(P134:P137)</f>
        <v>21431.245000000003</v>
      </c>
      <c r="R134" s="2">
        <f t="shared" si="14"/>
        <v>10313.52</v>
      </c>
      <c r="S134" s="7">
        <f>SUM(R134:R137)/10^6*10^4</f>
        <v>214.31245000000001</v>
      </c>
    </row>
    <row r="135" spans="1:19">
      <c r="A135" s="1">
        <v>143</v>
      </c>
      <c r="B135" s="1">
        <v>9937</v>
      </c>
      <c r="C135" s="1">
        <v>1887</v>
      </c>
      <c r="D135" s="1" t="s">
        <v>16</v>
      </c>
      <c r="E135" s="1" t="s">
        <v>960</v>
      </c>
      <c r="F135" s="1">
        <v>0</v>
      </c>
      <c r="G135" s="1">
        <v>1</v>
      </c>
      <c r="H135" s="1">
        <v>1.31</v>
      </c>
      <c r="I135" s="1" t="s">
        <v>957</v>
      </c>
      <c r="J135" s="1" t="s">
        <v>958</v>
      </c>
      <c r="L135" s="1" t="s">
        <v>35</v>
      </c>
      <c r="M135" s="13">
        <v>33.5</v>
      </c>
      <c r="N135" s="1">
        <v>1.6</v>
      </c>
      <c r="O135" s="1" t="s">
        <v>957</v>
      </c>
      <c r="P135" s="2">
        <f t="shared" si="13"/>
        <v>139.38400000000001</v>
      </c>
      <c r="R135" s="2">
        <f t="shared" si="14"/>
        <v>139.38400000000001</v>
      </c>
    </row>
    <row r="136" spans="1:19">
      <c r="A136" s="1">
        <v>144</v>
      </c>
      <c r="B136" s="1">
        <v>9938</v>
      </c>
      <c r="C136" s="1">
        <v>1887</v>
      </c>
      <c r="D136" s="1" t="s">
        <v>18</v>
      </c>
      <c r="E136" s="1" t="s">
        <v>960</v>
      </c>
      <c r="F136" s="1">
        <v>1</v>
      </c>
      <c r="G136" s="1">
        <v>22</v>
      </c>
      <c r="H136" s="1">
        <v>1.46</v>
      </c>
      <c r="I136" s="1" t="s">
        <v>957</v>
      </c>
      <c r="J136" s="1" t="s">
        <v>958</v>
      </c>
      <c r="L136" s="1">
        <v>40</v>
      </c>
      <c r="M136" s="1">
        <f>IF(L136&gt;0,L136,"")</f>
        <v>40</v>
      </c>
      <c r="N136" s="1">
        <v>4.37</v>
      </c>
      <c r="O136" s="1" t="s">
        <v>959</v>
      </c>
      <c r="P136" s="2">
        <f t="shared" si="13"/>
        <v>8421.8640000000014</v>
      </c>
      <c r="R136" s="2">
        <f t="shared" si="14"/>
        <v>8421.8640000000014</v>
      </c>
    </row>
    <row r="137" spans="1:19" s="9" customFormat="1">
      <c r="A137" s="10">
        <v>145</v>
      </c>
      <c r="B137" s="10">
        <v>9939</v>
      </c>
      <c r="C137" s="10">
        <v>1887</v>
      </c>
      <c r="D137" s="10" t="s">
        <v>689</v>
      </c>
      <c r="E137" s="10" t="s">
        <v>960</v>
      </c>
      <c r="F137" s="10">
        <v>23</v>
      </c>
      <c r="G137" s="10">
        <v>77</v>
      </c>
      <c r="H137" s="10">
        <v>1.19</v>
      </c>
      <c r="I137" s="10" t="s">
        <v>957</v>
      </c>
      <c r="J137" s="10" t="s">
        <v>958</v>
      </c>
      <c r="K137" s="10"/>
      <c r="L137" s="10">
        <v>70</v>
      </c>
      <c r="M137" s="1">
        <f>IF(L137&gt;0,L137,"")</f>
        <v>70</v>
      </c>
      <c r="N137" s="10">
        <v>0.93</v>
      </c>
      <c r="O137" s="10" t="s">
        <v>959</v>
      </c>
      <c r="P137" s="11">
        <f t="shared" si="13"/>
        <v>2556.4769999999994</v>
      </c>
      <c r="Q137" s="10"/>
      <c r="R137" s="11">
        <f t="shared" si="14"/>
        <v>2556.4769999999994</v>
      </c>
      <c r="S137" s="10"/>
    </row>
    <row r="138" spans="1:19">
      <c r="A138" s="1">
        <v>146</v>
      </c>
      <c r="B138" s="1">
        <v>9940</v>
      </c>
      <c r="C138" s="1">
        <v>1888</v>
      </c>
      <c r="D138" s="1" t="s">
        <v>623</v>
      </c>
      <c r="E138" s="1" t="s">
        <v>934</v>
      </c>
      <c r="F138" s="1">
        <v>-20</v>
      </c>
      <c r="G138" s="1">
        <v>4</v>
      </c>
      <c r="H138" s="1">
        <v>0.11</v>
      </c>
      <c r="I138" s="1" t="s">
        <v>957</v>
      </c>
      <c r="J138" s="1" t="s">
        <v>958</v>
      </c>
      <c r="L138" s="1" t="s">
        <v>35</v>
      </c>
      <c r="M138" s="1">
        <v>0</v>
      </c>
      <c r="N138" s="1">
        <v>50.2</v>
      </c>
      <c r="O138" s="1" t="s">
        <v>957</v>
      </c>
      <c r="P138" s="2">
        <f t="shared" si="13"/>
        <v>2208.8000000000002</v>
      </c>
      <c r="Q138" s="2">
        <f>SUM(P138:P144)</f>
        <v>38637.794999999998</v>
      </c>
      <c r="R138" s="2">
        <f t="shared" si="14"/>
        <v>2208.8000000000002</v>
      </c>
      <c r="S138" s="7">
        <f>SUM(R138:R144)/10^6*10^4</f>
        <v>386.37794999999994</v>
      </c>
    </row>
    <row r="139" spans="1:19">
      <c r="A139" s="1">
        <v>147</v>
      </c>
      <c r="B139" s="1">
        <v>9941</v>
      </c>
      <c r="C139" s="1">
        <v>1888</v>
      </c>
      <c r="D139" s="1" t="s">
        <v>57</v>
      </c>
      <c r="E139" s="1" t="s">
        <v>934</v>
      </c>
      <c r="F139" s="1">
        <v>-16</v>
      </c>
      <c r="G139" s="1">
        <v>16</v>
      </c>
      <c r="H139" s="1">
        <v>0.11</v>
      </c>
      <c r="I139" s="1" t="s">
        <v>957</v>
      </c>
      <c r="J139" s="1" t="s">
        <v>958</v>
      </c>
      <c r="L139" s="1" t="s">
        <v>35</v>
      </c>
      <c r="M139" s="1">
        <v>0</v>
      </c>
      <c r="N139" s="1">
        <v>50.26</v>
      </c>
      <c r="O139" s="1" t="s">
        <v>959</v>
      </c>
      <c r="P139" s="2">
        <f t="shared" si="13"/>
        <v>8845.7599999999984</v>
      </c>
      <c r="R139" s="2">
        <f t="shared" si="14"/>
        <v>8845.7599999999984</v>
      </c>
    </row>
    <row r="140" spans="1:19">
      <c r="A140" s="1">
        <v>148</v>
      </c>
      <c r="B140" s="1">
        <v>9942</v>
      </c>
      <c r="C140" s="1">
        <v>1888</v>
      </c>
      <c r="D140" s="1" t="s">
        <v>16</v>
      </c>
      <c r="E140" s="1" t="s">
        <v>960</v>
      </c>
      <c r="F140" s="1">
        <v>0</v>
      </c>
      <c r="G140" s="1">
        <v>1</v>
      </c>
      <c r="H140" s="1">
        <v>0.93</v>
      </c>
      <c r="I140" s="1" t="s">
        <v>957</v>
      </c>
      <c r="J140" s="1" t="s">
        <v>958</v>
      </c>
      <c r="L140" s="1" t="s">
        <v>35</v>
      </c>
      <c r="M140" s="13">
        <v>33.5</v>
      </c>
      <c r="N140" s="1">
        <v>3</v>
      </c>
      <c r="O140" s="1" t="s">
        <v>957</v>
      </c>
      <c r="P140" s="2">
        <f t="shared" si="13"/>
        <v>185.535</v>
      </c>
      <c r="R140" s="2">
        <f t="shared" si="14"/>
        <v>185.535</v>
      </c>
    </row>
    <row r="141" spans="1:19">
      <c r="A141" s="1">
        <v>149</v>
      </c>
      <c r="B141" s="1">
        <v>9943</v>
      </c>
      <c r="C141" s="1">
        <v>1888</v>
      </c>
      <c r="D141" s="1" t="s">
        <v>17</v>
      </c>
      <c r="E141" s="1" t="s">
        <v>960</v>
      </c>
      <c r="F141" s="1">
        <v>1</v>
      </c>
      <c r="G141" s="1">
        <v>24</v>
      </c>
      <c r="H141" s="1">
        <v>0.86</v>
      </c>
      <c r="I141" s="1" t="s">
        <v>957</v>
      </c>
      <c r="J141" s="1" t="s">
        <v>958</v>
      </c>
      <c r="L141" s="1">
        <v>45</v>
      </c>
      <c r="M141" s="1">
        <f>IF(L141&gt;0,L141,"")</f>
        <v>45</v>
      </c>
      <c r="N141" s="1">
        <v>6.65</v>
      </c>
      <c r="O141" s="1" t="s">
        <v>959</v>
      </c>
      <c r="P141" s="2">
        <f t="shared" si="13"/>
        <v>7549.0800000000017</v>
      </c>
      <c r="R141" s="2">
        <f t="shared" si="14"/>
        <v>7549.0800000000017</v>
      </c>
    </row>
    <row r="142" spans="1:19">
      <c r="A142" s="1">
        <v>150</v>
      </c>
      <c r="B142" s="1">
        <v>9944</v>
      </c>
      <c r="C142" s="1">
        <v>1888</v>
      </c>
      <c r="D142" s="1" t="s">
        <v>679</v>
      </c>
      <c r="E142" s="1" t="s">
        <v>960</v>
      </c>
      <c r="F142" s="1">
        <v>25</v>
      </c>
      <c r="G142" s="1">
        <v>35</v>
      </c>
      <c r="H142" s="1">
        <v>1.17</v>
      </c>
      <c r="I142" s="1" t="s">
        <v>957</v>
      </c>
      <c r="J142" s="1" t="s">
        <v>958</v>
      </c>
      <c r="L142" s="1">
        <v>45</v>
      </c>
      <c r="M142" s="1">
        <f>IF(L142&gt;0,L142,"")</f>
        <v>45</v>
      </c>
      <c r="N142" s="1">
        <v>3.72</v>
      </c>
      <c r="O142" s="1" t="s">
        <v>959</v>
      </c>
      <c r="P142" s="2">
        <f t="shared" si="13"/>
        <v>8378.3700000000008</v>
      </c>
      <c r="R142" s="2">
        <f t="shared" si="14"/>
        <v>8378.3700000000008</v>
      </c>
    </row>
    <row r="143" spans="1:19">
      <c r="A143" s="1">
        <v>151</v>
      </c>
      <c r="B143" s="1">
        <v>9945</v>
      </c>
      <c r="C143" s="1">
        <v>1888</v>
      </c>
      <c r="D143" s="1" t="s">
        <v>861</v>
      </c>
      <c r="E143" s="1" t="s">
        <v>960</v>
      </c>
      <c r="F143" s="1">
        <v>60</v>
      </c>
      <c r="G143" s="1">
        <v>30</v>
      </c>
      <c r="H143" s="1">
        <v>0.86</v>
      </c>
      <c r="I143" s="1" t="s">
        <v>957</v>
      </c>
      <c r="J143" s="1" t="s">
        <v>958</v>
      </c>
      <c r="L143" s="1">
        <v>45</v>
      </c>
      <c r="M143" s="1">
        <f>IF(L143&gt;0,L143,"")</f>
        <v>45</v>
      </c>
      <c r="N143" s="1">
        <v>6.85</v>
      </c>
      <c r="O143" s="1" t="s">
        <v>959</v>
      </c>
      <c r="P143" s="2">
        <f t="shared" si="13"/>
        <v>9720.1500000000015</v>
      </c>
      <c r="R143" s="2">
        <f t="shared" si="14"/>
        <v>9720.1500000000015</v>
      </c>
    </row>
    <row r="144" spans="1:19" s="9" customFormat="1">
      <c r="A144" s="10">
        <v>152</v>
      </c>
      <c r="B144" s="10">
        <v>9946</v>
      </c>
      <c r="C144" s="10">
        <v>1888</v>
      </c>
      <c r="D144" s="10" t="s">
        <v>28</v>
      </c>
      <c r="E144" s="10" t="s">
        <v>960</v>
      </c>
      <c r="F144" s="10">
        <v>90</v>
      </c>
      <c r="G144" s="10">
        <v>10</v>
      </c>
      <c r="H144" s="10">
        <v>0.86</v>
      </c>
      <c r="I144" s="10" t="s">
        <v>957</v>
      </c>
      <c r="J144" s="10" t="s">
        <v>958</v>
      </c>
      <c r="K144" s="10"/>
      <c r="L144" s="10">
        <v>45</v>
      </c>
      <c r="M144" s="1">
        <f>IF(L144&gt;0,L144,"")</f>
        <v>45</v>
      </c>
      <c r="N144" s="10">
        <v>3.7</v>
      </c>
      <c r="O144" s="10" t="s">
        <v>957</v>
      </c>
      <c r="P144" s="11">
        <f t="shared" si="13"/>
        <v>1750.1</v>
      </c>
      <c r="Q144" s="10"/>
      <c r="R144" s="11">
        <f t="shared" si="14"/>
        <v>1750.1</v>
      </c>
      <c r="S144" s="10"/>
    </row>
    <row r="145" spans="1:19">
      <c r="A145" s="1">
        <v>153</v>
      </c>
      <c r="B145" s="1">
        <v>9947</v>
      </c>
      <c r="C145" s="1">
        <v>1889</v>
      </c>
      <c r="D145" s="1" t="s">
        <v>623</v>
      </c>
      <c r="E145" s="1" t="s">
        <v>934</v>
      </c>
      <c r="F145" s="1">
        <v>-14</v>
      </c>
      <c r="G145" s="1">
        <v>7</v>
      </c>
      <c r="H145" s="1">
        <v>0.11</v>
      </c>
      <c r="I145" s="1" t="s">
        <v>957</v>
      </c>
      <c r="J145" s="1" t="s">
        <v>958</v>
      </c>
      <c r="L145" s="1" t="s">
        <v>35</v>
      </c>
      <c r="M145" s="1">
        <v>0</v>
      </c>
      <c r="N145" s="1">
        <v>49.25</v>
      </c>
      <c r="O145" s="1" t="s">
        <v>959</v>
      </c>
      <c r="P145" s="2">
        <f t="shared" si="13"/>
        <v>3792.25</v>
      </c>
      <c r="Q145" s="2">
        <f>SUM(P145:P149)</f>
        <v>48400.583499999993</v>
      </c>
      <c r="R145" s="2">
        <f t="shared" si="14"/>
        <v>3792.25</v>
      </c>
      <c r="S145" s="7">
        <f>SUM(R145:R149)/10^6*10^4</f>
        <v>484.00583499999999</v>
      </c>
    </row>
    <row r="146" spans="1:19">
      <c r="A146" s="1">
        <v>154</v>
      </c>
      <c r="B146" s="1">
        <v>9948</v>
      </c>
      <c r="C146" s="1">
        <v>1889</v>
      </c>
      <c r="D146" s="1" t="s">
        <v>57</v>
      </c>
      <c r="E146" s="1" t="s">
        <v>934</v>
      </c>
      <c r="F146" s="1">
        <v>-7</v>
      </c>
      <c r="G146" s="1">
        <v>7</v>
      </c>
      <c r="H146" s="1">
        <v>0.11</v>
      </c>
      <c r="I146" s="1" t="s">
        <v>957</v>
      </c>
      <c r="J146" s="1" t="s">
        <v>958</v>
      </c>
      <c r="L146" s="1" t="s">
        <v>35</v>
      </c>
      <c r="M146" s="1">
        <v>0</v>
      </c>
      <c r="N146" s="1">
        <v>37.56</v>
      </c>
      <c r="O146" s="1" t="s">
        <v>959</v>
      </c>
      <c r="P146" s="2">
        <f t="shared" si="13"/>
        <v>2892.1200000000003</v>
      </c>
      <c r="R146" s="2">
        <f t="shared" si="14"/>
        <v>2892.1200000000003</v>
      </c>
    </row>
    <row r="147" spans="1:19">
      <c r="A147" s="1">
        <v>155</v>
      </c>
      <c r="B147" s="1">
        <v>9949</v>
      </c>
      <c r="C147" s="1">
        <v>1889</v>
      </c>
      <c r="D147" s="1" t="s">
        <v>76</v>
      </c>
      <c r="E147" s="1" t="s">
        <v>960</v>
      </c>
      <c r="F147" s="1">
        <v>0</v>
      </c>
      <c r="G147" s="1">
        <v>6.5</v>
      </c>
      <c r="H147" s="1">
        <v>0.86</v>
      </c>
      <c r="I147" s="1" t="s">
        <v>957</v>
      </c>
      <c r="J147" s="1" t="s">
        <v>958</v>
      </c>
      <c r="L147" s="1">
        <v>20</v>
      </c>
      <c r="M147" s="1">
        <f>IF(L147&gt;0,L147,"")</f>
        <v>20</v>
      </c>
      <c r="N147" s="1">
        <v>9.8699999999999992</v>
      </c>
      <c r="O147" s="1" t="s">
        <v>959</v>
      </c>
      <c r="P147" s="2">
        <f t="shared" si="13"/>
        <v>4413.8640000000005</v>
      </c>
      <c r="R147" s="2">
        <f t="shared" si="14"/>
        <v>4413.8640000000005</v>
      </c>
    </row>
    <row r="148" spans="1:19">
      <c r="A148" s="1">
        <v>156</v>
      </c>
      <c r="B148" s="1">
        <v>9950</v>
      </c>
      <c r="C148" s="1">
        <v>1889</v>
      </c>
      <c r="D148" s="1" t="s">
        <v>77</v>
      </c>
      <c r="E148" s="1" t="s">
        <v>960</v>
      </c>
      <c r="F148" s="1">
        <v>6.5</v>
      </c>
      <c r="G148" s="1">
        <v>6.5</v>
      </c>
      <c r="H148" s="1">
        <v>0.86</v>
      </c>
      <c r="I148" s="1" t="s">
        <v>957</v>
      </c>
      <c r="J148" s="1" t="s">
        <v>958</v>
      </c>
      <c r="L148" s="1">
        <v>35</v>
      </c>
      <c r="M148" s="1">
        <f>IF(L148&gt;0,L148,"")</f>
        <v>35</v>
      </c>
      <c r="N148" s="1">
        <v>14.21</v>
      </c>
      <c r="O148" s="1" t="s">
        <v>959</v>
      </c>
      <c r="P148" s="2">
        <f t="shared" si="13"/>
        <v>5163.2035000000005</v>
      </c>
      <c r="R148" s="2">
        <f t="shared" si="14"/>
        <v>5163.2035000000005</v>
      </c>
    </row>
    <row r="149" spans="1:19">
      <c r="A149" s="1">
        <v>157</v>
      </c>
      <c r="B149" s="1">
        <v>9951</v>
      </c>
      <c r="C149" s="1">
        <v>1889</v>
      </c>
      <c r="D149" s="1" t="s">
        <v>78</v>
      </c>
      <c r="E149" s="1" t="s">
        <v>960</v>
      </c>
      <c r="F149" s="1">
        <v>13</v>
      </c>
      <c r="G149" s="1">
        <v>34</v>
      </c>
      <c r="H149" s="1">
        <v>0.86</v>
      </c>
      <c r="I149" s="1" t="s">
        <v>957</v>
      </c>
      <c r="J149" s="1" t="s">
        <v>958</v>
      </c>
      <c r="L149" s="1">
        <v>5</v>
      </c>
      <c r="M149" s="1">
        <f>IF(L149&gt;0,L149,"")</f>
        <v>5</v>
      </c>
      <c r="N149" s="1">
        <v>11.57</v>
      </c>
      <c r="O149" s="1" t="s">
        <v>959</v>
      </c>
      <c r="P149" s="2">
        <f t="shared" si="13"/>
        <v>32139.145999999993</v>
      </c>
      <c r="R149" s="2">
        <f t="shared" si="14"/>
        <v>32139.145999999993</v>
      </c>
    </row>
    <row r="150" spans="1:19" s="9" customFormat="1">
      <c r="A150" s="10">
        <v>158</v>
      </c>
      <c r="B150" s="10">
        <v>9952</v>
      </c>
      <c r="C150" s="10">
        <v>1889</v>
      </c>
      <c r="D150" s="10" t="s">
        <v>971</v>
      </c>
      <c r="E150" s="10" t="s">
        <v>960</v>
      </c>
      <c r="F150" s="10">
        <v>47</v>
      </c>
      <c r="G150" s="10">
        <v>53</v>
      </c>
      <c r="H150" s="10" t="s">
        <v>35</v>
      </c>
      <c r="I150" s="10" t="s">
        <v>35</v>
      </c>
      <c r="J150" s="10" t="s">
        <v>35</v>
      </c>
      <c r="K150" s="10"/>
      <c r="L150" s="10" t="s">
        <v>35</v>
      </c>
      <c r="M150" s="1" t="str">
        <f>IF(L150&gt;0,L150,"")</f>
        <v>NA</v>
      </c>
      <c r="N150" s="10" t="s">
        <v>35</v>
      </c>
      <c r="O150" s="10" t="s">
        <v>35</v>
      </c>
      <c r="P150" s="10" t="s">
        <v>35</v>
      </c>
      <c r="Q150" s="10"/>
      <c r="R150" s="10" t="s">
        <v>35</v>
      </c>
      <c r="S150" s="10"/>
    </row>
    <row r="151" spans="1:19">
      <c r="A151" s="1">
        <v>159</v>
      </c>
      <c r="B151" s="1">
        <v>9953</v>
      </c>
      <c r="C151" s="1">
        <v>1890</v>
      </c>
      <c r="D151" s="1" t="s">
        <v>623</v>
      </c>
      <c r="E151" s="1" t="s">
        <v>934</v>
      </c>
      <c r="F151" s="1">
        <v>-18</v>
      </c>
      <c r="G151" s="1">
        <v>1</v>
      </c>
      <c r="H151" s="1">
        <v>0.14000000000000001</v>
      </c>
      <c r="I151" s="1" t="s">
        <v>957</v>
      </c>
      <c r="J151" s="1" t="s">
        <v>958</v>
      </c>
      <c r="L151" s="1" t="s">
        <v>35</v>
      </c>
      <c r="M151" s="1">
        <v>0</v>
      </c>
      <c r="N151" s="1">
        <v>49.2</v>
      </c>
      <c r="O151" s="1" t="s">
        <v>957</v>
      </c>
      <c r="P151" s="2">
        <f>G151*N151/100*H151*100*100*((100-M151)/100)</f>
        <v>688.80000000000007</v>
      </c>
      <c r="Q151" s="2">
        <f>SUM(P151:P155)</f>
        <v>24270.1158</v>
      </c>
      <c r="R151" s="2">
        <f>G151*N151/100*H151*100*100*((100-M151)/100)</f>
        <v>688.80000000000007</v>
      </c>
      <c r="S151" s="7">
        <f>SUM(R151:R155)/10^6*10^4</f>
        <v>242.70115799999999</v>
      </c>
    </row>
    <row r="152" spans="1:19">
      <c r="A152" s="1">
        <v>160</v>
      </c>
      <c r="B152" s="1">
        <v>9954</v>
      </c>
      <c r="C152" s="1">
        <v>1890</v>
      </c>
      <c r="D152" s="1" t="s">
        <v>57</v>
      </c>
      <c r="E152" s="1" t="s">
        <v>934</v>
      </c>
      <c r="F152" s="1">
        <v>-17</v>
      </c>
      <c r="G152" s="1">
        <v>17</v>
      </c>
      <c r="H152" s="1">
        <v>0.14000000000000001</v>
      </c>
      <c r="I152" s="1" t="s">
        <v>957</v>
      </c>
      <c r="J152" s="1" t="s">
        <v>958</v>
      </c>
      <c r="L152" s="1" t="s">
        <v>35</v>
      </c>
      <c r="M152" s="1">
        <v>0</v>
      </c>
      <c r="N152" s="1">
        <v>52.47</v>
      </c>
      <c r="O152" s="1" t="s">
        <v>959</v>
      </c>
      <c r="P152" s="2">
        <f>G152*N152/100*H152*100*100*((100-M152)/100)</f>
        <v>12487.860000000002</v>
      </c>
      <c r="R152" s="2">
        <f>G152*N152/100*H152*100*100*((100-M152)/100)</f>
        <v>12487.860000000002</v>
      </c>
    </row>
    <row r="153" spans="1:19">
      <c r="A153" s="1">
        <v>161</v>
      </c>
      <c r="B153" s="1">
        <v>9955</v>
      </c>
      <c r="C153" s="1">
        <v>1890</v>
      </c>
      <c r="D153" s="1" t="s">
        <v>16</v>
      </c>
      <c r="E153" s="1" t="s">
        <v>960</v>
      </c>
      <c r="F153" s="1">
        <v>0</v>
      </c>
      <c r="G153" s="1">
        <v>3</v>
      </c>
      <c r="H153" s="1">
        <v>1.31</v>
      </c>
      <c r="I153" s="1" t="s">
        <v>957</v>
      </c>
      <c r="J153" s="1" t="s">
        <v>958</v>
      </c>
      <c r="L153" s="1" t="s">
        <v>35</v>
      </c>
      <c r="M153" s="13">
        <v>33.5</v>
      </c>
      <c r="N153" s="1">
        <v>1.2</v>
      </c>
      <c r="O153" s="1" t="s">
        <v>957</v>
      </c>
      <c r="P153" s="2">
        <f>G153*N153/100*H153*100*100*((100-M153)/100)</f>
        <v>313.61400000000003</v>
      </c>
      <c r="R153" s="2">
        <f>G153*N153/100*H153*100*100*((100-M153)/100)</f>
        <v>313.61400000000003</v>
      </c>
    </row>
    <row r="154" spans="1:19">
      <c r="A154" s="1">
        <v>162</v>
      </c>
      <c r="B154" s="1">
        <v>9956</v>
      </c>
      <c r="C154" s="1">
        <v>1890</v>
      </c>
      <c r="D154" s="1" t="s">
        <v>18</v>
      </c>
      <c r="E154" s="1" t="s">
        <v>960</v>
      </c>
      <c r="F154" s="1">
        <v>3</v>
      </c>
      <c r="G154" s="1">
        <v>17</v>
      </c>
      <c r="H154" s="1">
        <v>1.46</v>
      </c>
      <c r="I154" s="1" t="s">
        <v>957</v>
      </c>
      <c r="J154" s="1" t="s">
        <v>958</v>
      </c>
      <c r="L154" s="1">
        <v>65</v>
      </c>
      <c r="M154" s="1">
        <f>IF(L154&gt;0,L154,"")</f>
        <v>65</v>
      </c>
      <c r="N154" s="1">
        <v>4.6500000000000004</v>
      </c>
      <c r="O154" s="1" t="s">
        <v>959</v>
      </c>
      <c r="P154" s="2">
        <f>G154*N154/100*H154*100*100*((100-M154)/100)</f>
        <v>4039.4549999999999</v>
      </c>
      <c r="R154" s="2">
        <f>G154*N154/100*H154*100*100*((100-M154)/100)</f>
        <v>4039.4549999999999</v>
      </c>
    </row>
    <row r="155" spans="1:19">
      <c r="A155" s="1">
        <v>163</v>
      </c>
      <c r="B155" s="1">
        <v>9957</v>
      </c>
      <c r="C155" s="1">
        <v>1890</v>
      </c>
      <c r="D155" s="1" t="s">
        <v>825</v>
      </c>
      <c r="E155" s="1" t="s">
        <v>960</v>
      </c>
      <c r="F155" s="1">
        <v>20</v>
      </c>
      <c r="G155" s="1">
        <v>12</v>
      </c>
      <c r="H155" s="1">
        <v>1.57</v>
      </c>
      <c r="I155" s="1" t="s">
        <v>957</v>
      </c>
      <c r="J155" s="1" t="s">
        <v>958</v>
      </c>
      <c r="L155" s="1" t="s">
        <v>35</v>
      </c>
      <c r="M155" s="13">
        <v>33.5</v>
      </c>
      <c r="N155" s="1">
        <v>5.38</v>
      </c>
      <c r="O155" s="1" t="s">
        <v>959</v>
      </c>
      <c r="P155" s="2">
        <f>G155*N155/100*H155*100*100*((100-M155)/100)</f>
        <v>6740.3868000000002</v>
      </c>
      <c r="R155" s="2">
        <f>G155*N155/100*H155*100*100*((100-M155)/100)</f>
        <v>6740.3868000000002</v>
      </c>
    </row>
    <row r="156" spans="1:19" s="9" customFormat="1">
      <c r="A156" s="10">
        <v>164</v>
      </c>
      <c r="B156" s="10">
        <v>9958</v>
      </c>
      <c r="C156" s="10">
        <v>1890</v>
      </c>
      <c r="D156" s="10" t="s">
        <v>971</v>
      </c>
      <c r="E156" s="10" t="s">
        <v>960</v>
      </c>
      <c r="F156" s="10">
        <v>32</v>
      </c>
      <c r="G156" s="10">
        <v>68</v>
      </c>
      <c r="H156" s="10" t="s">
        <v>35</v>
      </c>
      <c r="I156" s="10" t="s">
        <v>35</v>
      </c>
      <c r="J156" s="10" t="s">
        <v>35</v>
      </c>
      <c r="K156" s="10"/>
      <c r="L156" s="10" t="s">
        <v>35</v>
      </c>
      <c r="M156" s="13">
        <v>33.5</v>
      </c>
      <c r="N156" s="10" t="s">
        <v>35</v>
      </c>
      <c r="O156" s="10" t="s">
        <v>35</v>
      </c>
      <c r="P156" s="10" t="s">
        <v>35</v>
      </c>
      <c r="Q156" s="10"/>
      <c r="R156" s="10" t="s">
        <v>35</v>
      </c>
      <c r="S156" s="10"/>
    </row>
    <row r="157" spans="1:19">
      <c r="A157" s="1">
        <v>165</v>
      </c>
      <c r="B157" s="1">
        <v>9959</v>
      </c>
      <c r="C157" s="1">
        <v>1891</v>
      </c>
      <c r="D157" s="1" t="s">
        <v>623</v>
      </c>
      <c r="E157" s="1" t="s">
        <v>934</v>
      </c>
      <c r="F157" s="1">
        <v>-10</v>
      </c>
      <c r="G157" s="1">
        <v>2</v>
      </c>
      <c r="H157" s="1">
        <v>0.11</v>
      </c>
      <c r="I157" s="1" t="s">
        <v>957</v>
      </c>
      <c r="J157" s="1" t="s">
        <v>958</v>
      </c>
      <c r="L157" s="1" t="s">
        <v>35</v>
      </c>
      <c r="M157" s="1">
        <v>0</v>
      </c>
      <c r="N157" s="1">
        <v>49.2</v>
      </c>
      <c r="O157" s="1" t="s">
        <v>957</v>
      </c>
      <c r="P157" s="2">
        <f t="shared" ref="P157:P195" si="15">G157*N157/100*H157*100*100*((100-M157)/100)</f>
        <v>1082.4000000000001</v>
      </c>
      <c r="Q157" s="2">
        <f>SUM(P157:P164)</f>
        <v>38185.771999999997</v>
      </c>
      <c r="R157" s="2">
        <f t="shared" ref="R157:R195" si="16">G157*N157/100*H157*100*100*((100-M157)/100)</f>
        <v>1082.4000000000001</v>
      </c>
      <c r="S157" s="7">
        <f>SUM(R157:R164)/10^6*10^4</f>
        <v>381.85771999999997</v>
      </c>
    </row>
    <row r="158" spans="1:19">
      <c r="A158" s="1">
        <v>166</v>
      </c>
      <c r="B158" s="1">
        <v>9960</v>
      </c>
      <c r="C158" s="1">
        <v>1891</v>
      </c>
      <c r="D158" s="1" t="s">
        <v>979</v>
      </c>
      <c r="E158" s="1" t="s">
        <v>934</v>
      </c>
      <c r="F158" s="1">
        <v>-8</v>
      </c>
      <c r="G158" s="1">
        <v>3</v>
      </c>
      <c r="H158" s="1">
        <v>0.11</v>
      </c>
      <c r="I158" s="1" t="s">
        <v>957</v>
      </c>
      <c r="J158" s="1" t="s">
        <v>958</v>
      </c>
      <c r="L158" s="1" t="s">
        <v>35</v>
      </c>
      <c r="M158" s="1">
        <v>0</v>
      </c>
      <c r="N158" s="1">
        <v>50.3</v>
      </c>
      <c r="O158" s="1" t="s">
        <v>957</v>
      </c>
      <c r="P158" s="2">
        <f t="shared" si="15"/>
        <v>1659.8999999999996</v>
      </c>
      <c r="R158" s="2">
        <f t="shared" si="16"/>
        <v>1659.8999999999996</v>
      </c>
    </row>
    <row r="159" spans="1:19">
      <c r="A159" s="1">
        <v>167</v>
      </c>
      <c r="B159" s="1">
        <v>9961</v>
      </c>
      <c r="C159" s="1">
        <v>1891</v>
      </c>
      <c r="D159" s="1" t="s">
        <v>980</v>
      </c>
      <c r="E159" s="1" t="s">
        <v>934</v>
      </c>
      <c r="F159" s="1">
        <v>-5</v>
      </c>
      <c r="G159" s="1">
        <v>5</v>
      </c>
      <c r="H159" s="1">
        <v>0.11</v>
      </c>
      <c r="I159" s="1" t="s">
        <v>957</v>
      </c>
      <c r="J159" s="1" t="s">
        <v>958</v>
      </c>
      <c r="L159" s="1" t="s">
        <v>35</v>
      </c>
      <c r="M159" s="1">
        <v>0</v>
      </c>
      <c r="N159" s="1">
        <v>50.3</v>
      </c>
      <c r="O159" s="1" t="s">
        <v>957</v>
      </c>
      <c r="P159" s="2">
        <f t="shared" si="15"/>
        <v>2766.5</v>
      </c>
      <c r="R159" s="2">
        <f t="shared" si="16"/>
        <v>2766.5</v>
      </c>
    </row>
    <row r="160" spans="1:19">
      <c r="A160" s="1">
        <v>168</v>
      </c>
      <c r="B160" s="1">
        <v>9962</v>
      </c>
      <c r="C160" s="1">
        <v>1891</v>
      </c>
      <c r="D160" s="1" t="s">
        <v>129</v>
      </c>
      <c r="E160" s="1" t="s">
        <v>960</v>
      </c>
      <c r="F160" s="1">
        <v>0</v>
      </c>
      <c r="G160" s="1">
        <v>3</v>
      </c>
      <c r="H160" s="1">
        <v>0.93</v>
      </c>
      <c r="I160" s="1" t="s">
        <v>957</v>
      </c>
      <c r="J160" s="1" t="s">
        <v>958</v>
      </c>
      <c r="L160" s="1">
        <v>40</v>
      </c>
      <c r="M160" s="1">
        <f>IF(L160&gt;0,L160,"")</f>
        <v>40</v>
      </c>
      <c r="N160" s="1">
        <v>14.42</v>
      </c>
      <c r="O160" s="1" t="s">
        <v>959</v>
      </c>
      <c r="P160" s="2">
        <f t="shared" si="15"/>
        <v>2413.9079999999999</v>
      </c>
      <c r="R160" s="2">
        <f t="shared" si="16"/>
        <v>2413.9079999999999</v>
      </c>
    </row>
    <row r="161" spans="1:19">
      <c r="A161" s="1">
        <v>169</v>
      </c>
      <c r="B161" s="1">
        <v>9963</v>
      </c>
      <c r="C161" s="1">
        <v>1891</v>
      </c>
      <c r="D161" s="1" t="s">
        <v>965</v>
      </c>
      <c r="E161" s="1" t="s">
        <v>960</v>
      </c>
      <c r="F161" s="1">
        <v>3</v>
      </c>
      <c r="G161" s="1">
        <v>15</v>
      </c>
      <c r="H161" s="1">
        <v>0.86</v>
      </c>
      <c r="I161" s="1" t="s">
        <v>957</v>
      </c>
      <c r="J161" s="1" t="s">
        <v>958</v>
      </c>
      <c r="L161" s="1">
        <v>40</v>
      </c>
      <c r="M161" s="1">
        <f>IF(L161&gt;0,L161,"")</f>
        <v>40</v>
      </c>
      <c r="N161" s="1">
        <v>5.36</v>
      </c>
      <c r="O161" s="1" t="s">
        <v>959</v>
      </c>
      <c r="P161" s="2">
        <f t="shared" si="15"/>
        <v>4148.6400000000003</v>
      </c>
      <c r="R161" s="2">
        <f t="shared" si="16"/>
        <v>4148.6400000000003</v>
      </c>
    </row>
    <row r="162" spans="1:19">
      <c r="A162" s="1">
        <v>170</v>
      </c>
      <c r="B162" s="1">
        <v>9964</v>
      </c>
      <c r="C162" s="1">
        <v>1891</v>
      </c>
      <c r="D162" s="1" t="s">
        <v>966</v>
      </c>
      <c r="E162" s="1" t="s">
        <v>960</v>
      </c>
      <c r="F162" s="1">
        <v>18</v>
      </c>
      <c r="G162" s="1">
        <v>14</v>
      </c>
      <c r="H162" s="1">
        <v>0.86</v>
      </c>
      <c r="I162" s="1" t="s">
        <v>957</v>
      </c>
      <c r="J162" s="1" t="s">
        <v>958</v>
      </c>
      <c r="L162" s="1">
        <v>40</v>
      </c>
      <c r="M162" s="1">
        <f>IF(L162&gt;0,L162,"")</f>
        <v>40</v>
      </c>
      <c r="N162" s="1">
        <v>6.31</v>
      </c>
      <c r="O162" s="1" t="s">
        <v>959</v>
      </c>
      <c r="P162" s="2">
        <f t="shared" si="15"/>
        <v>4558.3439999999982</v>
      </c>
      <c r="R162" s="2">
        <f t="shared" si="16"/>
        <v>4558.3439999999982</v>
      </c>
    </row>
    <row r="163" spans="1:19">
      <c r="A163" s="1">
        <v>171</v>
      </c>
      <c r="B163" s="1">
        <v>9965</v>
      </c>
      <c r="C163" s="1">
        <v>1891</v>
      </c>
      <c r="D163" s="1" t="s">
        <v>122</v>
      </c>
      <c r="E163" s="1" t="s">
        <v>960</v>
      </c>
      <c r="F163" s="1">
        <v>32</v>
      </c>
      <c r="G163" s="1">
        <v>8</v>
      </c>
      <c r="H163" s="1">
        <v>1.17</v>
      </c>
      <c r="I163" s="1" t="s">
        <v>957</v>
      </c>
      <c r="J163" s="1" t="s">
        <v>958</v>
      </c>
      <c r="L163" s="1">
        <v>40</v>
      </c>
      <c r="M163" s="1">
        <f>IF(L163&gt;0,L163,"")</f>
        <v>40</v>
      </c>
      <c r="N163" s="1">
        <v>4.7</v>
      </c>
      <c r="O163" s="1" t="s">
        <v>959</v>
      </c>
      <c r="P163" s="2">
        <f t="shared" si="15"/>
        <v>2639.52</v>
      </c>
      <c r="R163" s="2">
        <f t="shared" si="16"/>
        <v>2639.52</v>
      </c>
    </row>
    <row r="164" spans="1:19" s="9" customFormat="1">
      <c r="A164" s="10">
        <v>172</v>
      </c>
      <c r="B164" s="10">
        <v>9966</v>
      </c>
      <c r="C164" s="10">
        <v>1891</v>
      </c>
      <c r="D164" s="10" t="s">
        <v>28</v>
      </c>
      <c r="E164" s="10" t="s">
        <v>960</v>
      </c>
      <c r="F164" s="10">
        <v>40</v>
      </c>
      <c r="G164" s="10">
        <v>60</v>
      </c>
      <c r="H164" s="10">
        <v>0.86</v>
      </c>
      <c r="I164" s="10" t="s">
        <v>957</v>
      </c>
      <c r="J164" s="10" t="s">
        <v>958</v>
      </c>
      <c r="K164" s="10"/>
      <c r="L164" s="10">
        <v>22</v>
      </c>
      <c r="M164" s="1">
        <f>IF(L164&gt;0,L164,"")</f>
        <v>22</v>
      </c>
      <c r="N164" s="10">
        <v>4.7</v>
      </c>
      <c r="O164" s="10" t="s">
        <v>957</v>
      </c>
      <c r="P164" s="11">
        <f t="shared" si="15"/>
        <v>18916.560000000001</v>
      </c>
      <c r="Q164" s="10"/>
      <c r="R164" s="11">
        <f t="shared" si="16"/>
        <v>18916.560000000001</v>
      </c>
      <c r="S164" s="10"/>
    </row>
    <row r="165" spans="1:19">
      <c r="A165" s="1">
        <v>173</v>
      </c>
      <c r="B165" s="1">
        <v>9967</v>
      </c>
      <c r="C165" s="1">
        <v>1892</v>
      </c>
      <c r="D165" s="1" t="s">
        <v>104</v>
      </c>
      <c r="E165" s="1" t="s">
        <v>960</v>
      </c>
      <c r="F165" s="1">
        <v>0</v>
      </c>
      <c r="G165" s="1">
        <v>4</v>
      </c>
      <c r="H165" s="1">
        <v>1.07</v>
      </c>
      <c r="I165" s="1" t="s">
        <v>957</v>
      </c>
      <c r="J165" s="1" t="s">
        <v>958</v>
      </c>
      <c r="L165" s="1" t="s">
        <v>35</v>
      </c>
      <c r="M165" s="13">
        <v>33.5</v>
      </c>
      <c r="N165" s="1">
        <v>15.15</v>
      </c>
      <c r="O165" s="1" t="s">
        <v>959</v>
      </c>
      <c r="P165" s="2">
        <f t="shared" si="15"/>
        <v>4311.9930000000004</v>
      </c>
      <c r="Q165" s="2">
        <f>SUM(P165:P168)</f>
        <v>6470.3710000000001</v>
      </c>
      <c r="R165" s="2">
        <f t="shared" si="16"/>
        <v>4311.9930000000004</v>
      </c>
      <c r="S165" s="7">
        <f>SUM(R165:R168)/10^6*10^4</f>
        <v>64.703710000000001</v>
      </c>
    </row>
    <row r="166" spans="1:19">
      <c r="A166" s="1">
        <v>174</v>
      </c>
      <c r="B166" s="1">
        <v>9968</v>
      </c>
      <c r="C166" s="1">
        <v>1892</v>
      </c>
      <c r="D166" s="1" t="s">
        <v>18</v>
      </c>
      <c r="E166" s="1" t="s">
        <v>960</v>
      </c>
      <c r="F166" s="1">
        <v>4</v>
      </c>
      <c r="G166" s="1">
        <v>6</v>
      </c>
      <c r="H166" s="1">
        <v>1.03</v>
      </c>
      <c r="I166" s="1" t="s">
        <v>957</v>
      </c>
      <c r="J166" s="1" t="s">
        <v>958</v>
      </c>
      <c r="L166" s="1" t="s">
        <v>35</v>
      </c>
      <c r="M166" s="13">
        <v>33.5</v>
      </c>
      <c r="N166" s="1">
        <v>1.9</v>
      </c>
      <c r="O166" s="1" t="s">
        <v>959</v>
      </c>
      <c r="P166" s="2">
        <f t="shared" si="15"/>
        <v>780.84299999999996</v>
      </c>
      <c r="R166" s="2">
        <f t="shared" si="16"/>
        <v>780.84299999999996</v>
      </c>
    </row>
    <row r="167" spans="1:19">
      <c r="A167" s="1">
        <v>175</v>
      </c>
      <c r="B167" s="1">
        <v>9969</v>
      </c>
      <c r="C167" s="1">
        <v>1892</v>
      </c>
      <c r="D167" s="1" t="s">
        <v>689</v>
      </c>
      <c r="E167" s="1" t="s">
        <v>960</v>
      </c>
      <c r="F167" s="1">
        <v>10</v>
      </c>
      <c r="G167" s="1">
        <v>25</v>
      </c>
      <c r="H167" s="1">
        <v>1.45</v>
      </c>
      <c r="I167" s="1" t="s">
        <v>957</v>
      </c>
      <c r="J167" s="1" t="s">
        <v>958</v>
      </c>
      <c r="L167" s="1">
        <v>15</v>
      </c>
      <c r="M167" s="1">
        <f>IF(L167&gt;0,L167,"")</f>
        <v>15</v>
      </c>
      <c r="N167" s="1">
        <v>0.22</v>
      </c>
      <c r="O167" s="1" t="s">
        <v>959</v>
      </c>
      <c r="P167" s="2">
        <f t="shared" si="15"/>
        <v>677.875</v>
      </c>
      <c r="R167" s="2">
        <f t="shared" si="16"/>
        <v>677.875</v>
      </c>
    </row>
    <row r="168" spans="1:19" s="9" customFormat="1">
      <c r="A168" s="10">
        <v>176</v>
      </c>
      <c r="B168" s="10">
        <v>9970</v>
      </c>
      <c r="C168" s="10">
        <v>1892</v>
      </c>
      <c r="D168" s="10" t="s">
        <v>701</v>
      </c>
      <c r="E168" s="10" t="s">
        <v>960</v>
      </c>
      <c r="F168" s="10">
        <v>35</v>
      </c>
      <c r="G168" s="10">
        <v>65</v>
      </c>
      <c r="H168" s="10">
        <v>1.38</v>
      </c>
      <c r="I168" s="10" t="s">
        <v>957</v>
      </c>
      <c r="J168" s="10" t="s">
        <v>958</v>
      </c>
      <c r="K168" s="10"/>
      <c r="L168" s="10">
        <v>70</v>
      </c>
      <c r="M168" s="1">
        <f>IF(L168&gt;0,L168,"")</f>
        <v>70</v>
      </c>
      <c r="N168" s="10">
        <v>0.26</v>
      </c>
      <c r="O168" s="10" t="s">
        <v>959</v>
      </c>
      <c r="P168" s="11">
        <f t="shared" si="15"/>
        <v>699.66000000000008</v>
      </c>
      <c r="Q168" s="10"/>
      <c r="R168" s="11">
        <f t="shared" si="16"/>
        <v>699.66000000000008</v>
      </c>
      <c r="S168" s="10"/>
    </row>
    <row r="169" spans="1:19">
      <c r="A169" s="1">
        <v>177</v>
      </c>
      <c r="B169" s="1">
        <v>9971</v>
      </c>
      <c r="C169" s="1">
        <v>1893</v>
      </c>
      <c r="D169" s="1" t="s">
        <v>56</v>
      </c>
      <c r="E169" s="1" t="s">
        <v>934</v>
      </c>
      <c r="F169" s="1">
        <v>-1</v>
      </c>
      <c r="G169" s="1">
        <v>1</v>
      </c>
      <c r="H169" s="1">
        <v>0.14000000000000001</v>
      </c>
      <c r="I169" s="1" t="s">
        <v>957</v>
      </c>
      <c r="J169" s="1" t="s">
        <v>958</v>
      </c>
      <c r="L169" s="1" t="s">
        <v>35</v>
      </c>
      <c r="M169" s="1">
        <v>0</v>
      </c>
      <c r="N169" s="1">
        <v>39.5</v>
      </c>
      <c r="O169" s="1" t="s">
        <v>957</v>
      </c>
      <c r="P169" s="2">
        <f t="shared" si="15"/>
        <v>553.00000000000011</v>
      </c>
      <c r="Q169" s="2">
        <f>SUM(P169:P174)</f>
        <v>20757.334500000004</v>
      </c>
      <c r="R169" s="2">
        <f t="shared" si="16"/>
        <v>553.00000000000011</v>
      </c>
      <c r="S169" s="7">
        <f>SUM(R169:R174)/10^6*10^4</f>
        <v>207.57334500000005</v>
      </c>
    </row>
    <row r="170" spans="1:19">
      <c r="A170" s="1">
        <v>178</v>
      </c>
      <c r="B170" s="1">
        <v>9972</v>
      </c>
      <c r="C170" s="1">
        <v>1893</v>
      </c>
      <c r="D170" s="1" t="s">
        <v>104</v>
      </c>
      <c r="E170" s="1" t="s">
        <v>960</v>
      </c>
      <c r="F170" s="1">
        <v>0</v>
      </c>
      <c r="G170" s="1">
        <v>3</v>
      </c>
      <c r="H170" s="1">
        <v>1.31</v>
      </c>
      <c r="I170" s="1" t="s">
        <v>957</v>
      </c>
      <c r="J170" s="1" t="s">
        <v>958</v>
      </c>
      <c r="L170" s="1" t="s">
        <v>35</v>
      </c>
      <c r="M170" s="13">
        <v>33.5</v>
      </c>
      <c r="N170" s="1">
        <v>9.1</v>
      </c>
      <c r="O170" s="1" t="s">
        <v>957</v>
      </c>
      <c r="P170" s="2">
        <f t="shared" si="15"/>
        <v>2378.2395000000001</v>
      </c>
      <c r="R170" s="2">
        <f t="shared" si="16"/>
        <v>2378.2395000000001</v>
      </c>
    </row>
    <row r="171" spans="1:19">
      <c r="A171" s="1">
        <v>179</v>
      </c>
      <c r="B171" s="1">
        <v>9973</v>
      </c>
      <c r="C171" s="1">
        <v>1893</v>
      </c>
      <c r="D171" s="1" t="s">
        <v>18</v>
      </c>
      <c r="E171" s="1" t="s">
        <v>960</v>
      </c>
      <c r="F171" s="1">
        <v>3</v>
      </c>
      <c r="G171" s="1">
        <v>15</v>
      </c>
      <c r="H171" s="1">
        <v>1.46</v>
      </c>
      <c r="I171" s="1" t="s">
        <v>957</v>
      </c>
      <c r="J171" s="1" t="s">
        <v>958</v>
      </c>
      <c r="L171" s="1" t="s">
        <v>35</v>
      </c>
      <c r="M171" s="13">
        <v>33.5</v>
      </c>
      <c r="N171" s="1">
        <v>1.86</v>
      </c>
      <c r="O171" s="1" t="s">
        <v>959</v>
      </c>
      <c r="P171" s="2">
        <f t="shared" si="15"/>
        <v>2708.8110000000001</v>
      </c>
      <c r="R171" s="2">
        <f t="shared" si="16"/>
        <v>2708.8110000000001</v>
      </c>
    </row>
    <row r="172" spans="1:19">
      <c r="A172" s="1">
        <v>180</v>
      </c>
      <c r="B172" s="1">
        <v>9974</v>
      </c>
      <c r="C172" s="1">
        <v>1893</v>
      </c>
      <c r="D172" s="1" t="s">
        <v>981</v>
      </c>
      <c r="E172" s="1" t="s">
        <v>960</v>
      </c>
      <c r="F172" s="1">
        <v>18</v>
      </c>
      <c r="G172" s="1">
        <v>20</v>
      </c>
      <c r="H172" s="1">
        <v>1.46</v>
      </c>
      <c r="I172" s="1" t="s">
        <v>957</v>
      </c>
      <c r="J172" s="1" t="s">
        <v>958</v>
      </c>
      <c r="L172" s="1" t="s">
        <v>35</v>
      </c>
      <c r="M172" s="13">
        <v>33.5</v>
      </c>
      <c r="N172" s="1">
        <v>3</v>
      </c>
      <c r="O172" s="1" t="s">
        <v>959</v>
      </c>
      <c r="P172" s="2">
        <f t="shared" si="15"/>
        <v>5825.4000000000005</v>
      </c>
      <c r="R172" s="2">
        <f t="shared" si="16"/>
        <v>5825.4000000000005</v>
      </c>
    </row>
    <row r="173" spans="1:19">
      <c r="A173" s="1">
        <v>181</v>
      </c>
      <c r="B173" s="1">
        <v>9975</v>
      </c>
      <c r="C173" s="1">
        <v>1893</v>
      </c>
      <c r="D173" s="1" t="s">
        <v>872</v>
      </c>
      <c r="E173" s="1" t="s">
        <v>960</v>
      </c>
      <c r="F173" s="1">
        <v>38</v>
      </c>
      <c r="G173" s="1">
        <v>20</v>
      </c>
      <c r="H173" s="1">
        <v>1.46</v>
      </c>
      <c r="I173" s="1" t="s">
        <v>957</v>
      </c>
      <c r="J173" s="1" t="s">
        <v>958</v>
      </c>
      <c r="L173" s="1" t="s">
        <v>35</v>
      </c>
      <c r="M173" s="13">
        <v>33.5</v>
      </c>
      <c r="N173" s="1">
        <v>4.6900000000000004</v>
      </c>
      <c r="O173" s="1" t="s">
        <v>959</v>
      </c>
      <c r="P173" s="2">
        <f t="shared" si="15"/>
        <v>9107.0420000000031</v>
      </c>
      <c r="R173" s="2">
        <f t="shared" si="16"/>
        <v>9107.0420000000031</v>
      </c>
    </row>
    <row r="174" spans="1:19" s="9" customFormat="1">
      <c r="A174" s="10">
        <v>182</v>
      </c>
      <c r="B174" s="10">
        <v>9976</v>
      </c>
      <c r="C174" s="10">
        <v>1893</v>
      </c>
      <c r="D174" s="10" t="s">
        <v>737</v>
      </c>
      <c r="E174" s="10" t="s">
        <v>960</v>
      </c>
      <c r="F174" s="10">
        <v>58</v>
      </c>
      <c r="G174" s="10">
        <v>42</v>
      </c>
      <c r="H174" s="10">
        <v>1.63</v>
      </c>
      <c r="I174" s="10" t="s">
        <v>957</v>
      </c>
      <c r="J174" s="10" t="s">
        <v>958</v>
      </c>
      <c r="K174" s="10"/>
      <c r="L174" s="10">
        <v>91</v>
      </c>
      <c r="M174" s="1">
        <f>IF(L174&gt;0,L174,"")</f>
        <v>91</v>
      </c>
      <c r="N174" s="10">
        <v>0.3</v>
      </c>
      <c r="O174" s="10" t="s">
        <v>957</v>
      </c>
      <c r="P174" s="11">
        <f t="shared" si="15"/>
        <v>184.84199999999996</v>
      </c>
      <c r="Q174" s="10"/>
      <c r="R174" s="11">
        <f t="shared" si="16"/>
        <v>184.84199999999996</v>
      </c>
      <c r="S174" s="10"/>
    </row>
    <row r="175" spans="1:19">
      <c r="A175" s="1">
        <v>183</v>
      </c>
      <c r="B175" s="1">
        <v>9977</v>
      </c>
      <c r="C175" s="1">
        <v>1894</v>
      </c>
      <c r="D175" s="1" t="s">
        <v>56</v>
      </c>
      <c r="E175" s="1" t="s">
        <v>934</v>
      </c>
      <c r="F175" s="1">
        <v>-11</v>
      </c>
      <c r="G175" s="1">
        <v>1</v>
      </c>
      <c r="H175" s="1">
        <v>0.14000000000000001</v>
      </c>
      <c r="I175" s="1" t="s">
        <v>957</v>
      </c>
      <c r="J175" s="1" t="s">
        <v>958</v>
      </c>
      <c r="L175" s="1" t="s">
        <v>35</v>
      </c>
      <c r="M175" s="1">
        <v>0</v>
      </c>
      <c r="N175" s="1">
        <v>39.5</v>
      </c>
      <c r="O175" s="1" t="s">
        <v>957</v>
      </c>
      <c r="P175" s="2">
        <f t="shared" si="15"/>
        <v>553.00000000000011</v>
      </c>
      <c r="Q175" s="2">
        <f>SUM(P175:P183)</f>
        <v>18719.366799999996</v>
      </c>
      <c r="R175" s="2">
        <f t="shared" si="16"/>
        <v>553.00000000000011</v>
      </c>
      <c r="S175" s="7">
        <f>SUM(R175:R183)/10^6*10^4</f>
        <v>187.19366799999995</v>
      </c>
    </row>
    <row r="176" spans="1:19">
      <c r="A176" s="1">
        <v>184</v>
      </c>
      <c r="B176" s="1">
        <v>9978</v>
      </c>
      <c r="C176" s="1">
        <v>1894</v>
      </c>
      <c r="D176" s="1" t="s">
        <v>57</v>
      </c>
      <c r="E176" s="1" t="s">
        <v>934</v>
      </c>
      <c r="F176" s="1">
        <v>-10</v>
      </c>
      <c r="G176" s="1">
        <v>10</v>
      </c>
      <c r="H176" s="1">
        <v>0.14000000000000001</v>
      </c>
      <c r="I176" s="1" t="s">
        <v>957</v>
      </c>
      <c r="J176" s="1" t="s">
        <v>958</v>
      </c>
      <c r="L176" s="1" t="s">
        <v>35</v>
      </c>
      <c r="M176" s="1">
        <v>0</v>
      </c>
      <c r="N176" s="1">
        <v>48.82</v>
      </c>
      <c r="O176" s="1" t="s">
        <v>959</v>
      </c>
      <c r="P176" s="2">
        <f t="shared" si="15"/>
        <v>6834.8</v>
      </c>
      <c r="R176" s="2">
        <f t="shared" si="16"/>
        <v>6834.8</v>
      </c>
    </row>
    <row r="177" spans="1:19">
      <c r="A177" s="1">
        <v>185</v>
      </c>
      <c r="B177" s="1">
        <v>9979</v>
      </c>
      <c r="C177" s="1">
        <v>1894</v>
      </c>
      <c r="D177" s="1" t="s">
        <v>16</v>
      </c>
      <c r="E177" s="1" t="s">
        <v>960</v>
      </c>
      <c r="F177" s="1">
        <v>0</v>
      </c>
      <c r="G177" s="1">
        <v>3</v>
      </c>
      <c r="H177" s="1">
        <v>1.31</v>
      </c>
      <c r="I177" s="1" t="s">
        <v>957</v>
      </c>
      <c r="J177" s="1" t="s">
        <v>958</v>
      </c>
      <c r="L177" s="1" t="s">
        <v>35</v>
      </c>
      <c r="M177" s="13">
        <v>33.5</v>
      </c>
      <c r="N177" s="1">
        <v>1.6</v>
      </c>
      <c r="O177" s="1" t="s">
        <v>957</v>
      </c>
      <c r="P177" s="2">
        <f t="shared" si="15"/>
        <v>418.15200000000016</v>
      </c>
      <c r="R177" s="2">
        <f t="shared" si="16"/>
        <v>418.15200000000016</v>
      </c>
    </row>
    <row r="178" spans="1:19">
      <c r="A178" s="1">
        <v>186</v>
      </c>
      <c r="B178" s="1">
        <v>9980</v>
      </c>
      <c r="C178" s="1">
        <v>1894</v>
      </c>
      <c r="D178" s="1" t="s">
        <v>59</v>
      </c>
      <c r="E178" s="1" t="s">
        <v>960</v>
      </c>
      <c r="F178" s="1">
        <v>3</v>
      </c>
      <c r="G178" s="1">
        <v>13</v>
      </c>
      <c r="H178" s="1">
        <v>1.46</v>
      </c>
      <c r="I178" s="1" t="s">
        <v>957</v>
      </c>
      <c r="J178" s="1" t="s">
        <v>958</v>
      </c>
      <c r="L178" s="1" t="s">
        <v>35</v>
      </c>
      <c r="M178" s="13">
        <v>33.5</v>
      </c>
      <c r="N178" s="1">
        <v>3.11</v>
      </c>
      <c r="O178" s="1" t="s">
        <v>959</v>
      </c>
      <c r="P178" s="2">
        <f t="shared" si="15"/>
        <v>3925.3487</v>
      </c>
      <c r="R178" s="2">
        <f t="shared" si="16"/>
        <v>3925.3487</v>
      </c>
    </row>
    <row r="179" spans="1:19">
      <c r="A179" s="1">
        <v>187</v>
      </c>
      <c r="B179" s="1">
        <v>9981</v>
      </c>
      <c r="C179" s="1">
        <v>1894</v>
      </c>
      <c r="D179" s="1" t="s">
        <v>60</v>
      </c>
      <c r="E179" s="1" t="s">
        <v>960</v>
      </c>
      <c r="F179" s="1">
        <v>16</v>
      </c>
      <c r="G179" s="1">
        <v>23</v>
      </c>
      <c r="H179" s="1">
        <v>1.46</v>
      </c>
      <c r="I179" s="1" t="s">
        <v>957</v>
      </c>
      <c r="J179" s="1" t="s">
        <v>958</v>
      </c>
      <c r="L179" s="1" t="s">
        <v>35</v>
      </c>
      <c r="M179" s="13">
        <v>33.5</v>
      </c>
      <c r="N179" s="1">
        <v>0.57999999999999996</v>
      </c>
      <c r="O179" s="1" t="s">
        <v>959</v>
      </c>
      <c r="P179" s="2">
        <f t="shared" si="15"/>
        <v>1295.1805999999999</v>
      </c>
      <c r="R179" s="2">
        <f t="shared" si="16"/>
        <v>1295.1805999999999</v>
      </c>
    </row>
    <row r="180" spans="1:19">
      <c r="A180" s="1">
        <v>188</v>
      </c>
      <c r="B180" s="1">
        <v>9982</v>
      </c>
      <c r="C180" s="1">
        <v>1894</v>
      </c>
      <c r="D180" s="1" t="s">
        <v>689</v>
      </c>
      <c r="E180" s="1" t="s">
        <v>960</v>
      </c>
      <c r="F180" s="1">
        <v>39</v>
      </c>
      <c r="G180" s="1">
        <v>10</v>
      </c>
      <c r="H180" s="1">
        <v>1.19</v>
      </c>
      <c r="I180" s="1" t="s">
        <v>957</v>
      </c>
      <c r="J180" s="1" t="s">
        <v>958</v>
      </c>
      <c r="L180" s="1" t="s">
        <v>35</v>
      </c>
      <c r="M180" s="13">
        <v>33.5</v>
      </c>
      <c r="N180" s="1">
        <v>2.68</v>
      </c>
      <c r="O180" s="1" t="s">
        <v>959</v>
      </c>
      <c r="P180" s="2">
        <f t="shared" si="15"/>
        <v>2120.8180000000002</v>
      </c>
      <c r="R180" s="2">
        <f t="shared" si="16"/>
        <v>2120.8180000000002</v>
      </c>
    </row>
    <row r="181" spans="1:19">
      <c r="A181" s="1">
        <v>189</v>
      </c>
      <c r="B181" s="1">
        <v>9983</v>
      </c>
      <c r="C181" s="1">
        <v>1894</v>
      </c>
      <c r="D181" s="1" t="s">
        <v>982</v>
      </c>
      <c r="E181" s="1" t="s">
        <v>960</v>
      </c>
      <c r="F181" s="1">
        <v>49</v>
      </c>
      <c r="G181" s="1">
        <v>14</v>
      </c>
      <c r="H181" s="1">
        <v>1.19</v>
      </c>
      <c r="I181" s="1" t="s">
        <v>957</v>
      </c>
      <c r="J181" s="1" t="s">
        <v>958</v>
      </c>
      <c r="L181" s="1" t="s">
        <v>35</v>
      </c>
      <c r="M181" s="13">
        <v>33.5</v>
      </c>
      <c r="N181" s="1">
        <v>1.75</v>
      </c>
      <c r="O181" s="1" t="s">
        <v>959</v>
      </c>
      <c r="P181" s="2">
        <f t="shared" si="15"/>
        <v>1938.8074999999999</v>
      </c>
      <c r="R181" s="2">
        <f t="shared" si="16"/>
        <v>1938.8074999999999</v>
      </c>
    </row>
    <row r="182" spans="1:19">
      <c r="A182" s="1">
        <v>190</v>
      </c>
      <c r="B182" s="1">
        <v>9984</v>
      </c>
      <c r="C182" s="1">
        <v>1894</v>
      </c>
      <c r="D182" s="1" t="s">
        <v>773</v>
      </c>
      <c r="E182" s="1" t="s">
        <v>960</v>
      </c>
      <c r="F182" s="1">
        <v>63</v>
      </c>
      <c r="G182" s="1">
        <v>12</v>
      </c>
      <c r="H182" s="1">
        <v>1.63</v>
      </c>
      <c r="I182" s="1" t="s">
        <v>957</v>
      </c>
      <c r="J182" s="1" t="s">
        <v>958</v>
      </c>
      <c r="L182" s="1">
        <v>30</v>
      </c>
      <c r="M182" s="1">
        <f>IF(L182&gt;0,L182,"")</f>
        <v>30</v>
      </c>
      <c r="N182" s="1">
        <v>0.3</v>
      </c>
      <c r="O182" s="1" t="s">
        <v>957</v>
      </c>
      <c r="P182" s="2">
        <f t="shared" si="15"/>
        <v>410.75999999999988</v>
      </c>
      <c r="R182" s="2">
        <f t="shared" si="16"/>
        <v>410.75999999999988</v>
      </c>
    </row>
    <row r="183" spans="1:19" s="9" customFormat="1">
      <c r="A183" s="10">
        <v>191</v>
      </c>
      <c r="B183" s="10">
        <v>9985</v>
      </c>
      <c r="C183" s="10">
        <v>1894</v>
      </c>
      <c r="D183" s="10" t="s">
        <v>983</v>
      </c>
      <c r="E183" s="10" t="s">
        <v>960</v>
      </c>
      <c r="F183" s="10">
        <v>75</v>
      </c>
      <c r="G183" s="10">
        <v>25</v>
      </c>
      <c r="H183" s="10">
        <v>1.63</v>
      </c>
      <c r="I183" s="10" t="s">
        <v>957</v>
      </c>
      <c r="J183" s="10" t="s">
        <v>958</v>
      </c>
      <c r="K183" s="10"/>
      <c r="L183" s="10" t="s">
        <v>35</v>
      </c>
      <c r="M183" s="10"/>
      <c r="N183" s="10">
        <v>0.3</v>
      </c>
      <c r="O183" s="10" t="s">
        <v>957</v>
      </c>
      <c r="P183" s="11">
        <f t="shared" si="15"/>
        <v>1222.4999999999998</v>
      </c>
      <c r="Q183" s="10"/>
      <c r="R183" s="11">
        <f t="shared" si="16"/>
        <v>1222.4999999999998</v>
      </c>
      <c r="S183" s="10"/>
    </row>
    <row r="184" spans="1:19">
      <c r="A184" s="1">
        <v>192</v>
      </c>
      <c r="B184" s="1">
        <v>9986</v>
      </c>
      <c r="C184" s="1">
        <v>1895</v>
      </c>
      <c r="D184" s="1" t="s">
        <v>623</v>
      </c>
      <c r="E184" s="1" t="s">
        <v>934</v>
      </c>
      <c r="F184" s="1">
        <v>-11</v>
      </c>
      <c r="G184" s="1">
        <v>6</v>
      </c>
      <c r="H184" s="1">
        <v>0.11</v>
      </c>
      <c r="I184" s="1" t="s">
        <v>957</v>
      </c>
      <c r="J184" s="1" t="s">
        <v>958</v>
      </c>
      <c r="L184" s="1" t="s">
        <v>35</v>
      </c>
      <c r="M184" s="1">
        <v>0</v>
      </c>
      <c r="N184" s="1">
        <v>49.2</v>
      </c>
      <c r="O184" s="1" t="s">
        <v>957</v>
      </c>
      <c r="P184" s="2">
        <f t="shared" si="15"/>
        <v>3247.2000000000007</v>
      </c>
      <c r="Q184" s="2">
        <f>SUM(P184:P190)</f>
        <v>49059.735999999997</v>
      </c>
      <c r="R184" s="2">
        <f t="shared" si="16"/>
        <v>3247.2000000000007</v>
      </c>
      <c r="S184" s="7">
        <f>SUM(R184:R190)/10^6*10^4</f>
        <v>490.59735999999998</v>
      </c>
    </row>
    <row r="185" spans="1:19">
      <c r="A185" s="1">
        <v>193</v>
      </c>
      <c r="B185" s="1">
        <v>9987</v>
      </c>
      <c r="C185" s="1">
        <v>1895</v>
      </c>
      <c r="D185" s="1" t="s">
        <v>57</v>
      </c>
      <c r="E185" s="1" t="s">
        <v>934</v>
      </c>
      <c r="F185" s="1">
        <v>-5</v>
      </c>
      <c r="G185" s="1">
        <v>5</v>
      </c>
      <c r="H185" s="1">
        <v>0.11</v>
      </c>
      <c r="I185" s="1" t="s">
        <v>957</v>
      </c>
      <c r="J185" s="1" t="s">
        <v>958</v>
      </c>
      <c r="L185" s="1" t="s">
        <v>35</v>
      </c>
      <c r="M185" s="1">
        <v>0</v>
      </c>
      <c r="N185" s="1">
        <v>50.3</v>
      </c>
      <c r="O185" s="1" t="s">
        <v>957</v>
      </c>
      <c r="P185" s="2">
        <f t="shared" si="15"/>
        <v>2766.5</v>
      </c>
      <c r="R185" s="2">
        <f t="shared" si="16"/>
        <v>2766.5</v>
      </c>
    </row>
    <row r="186" spans="1:19">
      <c r="A186" s="1">
        <v>194</v>
      </c>
      <c r="B186" s="1">
        <v>9988</v>
      </c>
      <c r="C186" s="1">
        <v>1895</v>
      </c>
      <c r="D186" s="1" t="s">
        <v>16</v>
      </c>
      <c r="E186" s="1" t="s">
        <v>960</v>
      </c>
      <c r="F186" s="1">
        <v>0</v>
      </c>
      <c r="G186" s="1">
        <v>1</v>
      </c>
      <c r="H186" s="1">
        <v>0.93</v>
      </c>
      <c r="I186" s="1" t="s">
        <v>957</v>
      </c>
      <c r="J186" s="1" t="s">
        <v>958</v>
      </c>
      <c r="L186" s="1">
        <v>45</v>
      </c>
      <c r="M186" s="1">
        <f>IF(L186&gt;0,L186,"")</f>
        <v>45</v>
      </c>
      <c r="N186" s="1">
        <v>3</v>
      </c>
      <c r="O186" s="1" t="s">
        <v>957</v>
      </c>
      <c r="P186" s="2">
        <f t="shared" si="15"/>
        <v>153.45000000000002</v>
      </c>
      <c r="R186" s="2">
        <f t="shared" si="16"/>
        <v>153.45000000000002</v>
      </c>
    </row>
    <row r="187" spans="1:19">
      <c r="A187" s="1">
        <v>195</v>
      </c>
      <c r="B187" s="1">
        <v>9989</v>
      </c>
      <c r="C187" s="1">
        <v>1895</v>
      </c>
      <c r="D187" s="1" t="s">
        <v>17</v>
      </c>
      <c r="E187" s="1" t="s">
        <v>960</v>
      </c>
      <c r="F187" s="1">
        <v>1</v>
      </c>
      <c r="G187" s="1">
        <v>11</v>
      </c>
      <c r="H187" s="1">
        <v>0.86</v>
      </c>
      <c r="I187" s="1" t="s">
        <v>957</v>
      </c>
      <c r="J187" s="1" t="s">
        <v>958</v>
      </c>
      <c r="L187" s="1">
        <v>45</v>
      </c>
      <c r="M187" s="1">
        <f>IF(L187&gt;0,L187,"")</f>
        <v>45</v>
      </c>
      <c r="N187" s="1">
        <v>10.14</v>
      </c>
      <c r="O187" s="1" t="s">
        <v>959</v>
      </c>
      <c r="P187" s="2">
        <f t="shared" si="15"/>
        <v>5275.8420000000006</v>
      </c>
      <c r="R187" s="2">
        <f t="shared" si="16"/>
        <v>5275.8420000000006</v>
      </c>
    </row>
    <row r="188" spans="1:19">
      <c r="A188" s="1">
        <v>196</v>
      </c>
      <c r="B188" s="1">
        <v>9990</v>
      </c>
      <c r="C188" s="1">
        <v>1895</v>
      </c>
      <c r="D188" s="1" t="s">
        <v>825</v>
      </c>
      <c r="E188" s="1" t="s">
        <v>960</v>
      </c>
      <c r="F188" s="1">
        <v>12</v>
      </c>
      <c r="G188" s="1">
        <v>38</v>
      </c>
      <c r="H188" s="1">
        <v>0.86</v>
      </c>
      <c r="I188" s="1" t="s">
        <v>957</v>
      </c>
      <c r="J188" s="1" t="s">
        <v>958</v>
      </c>
      <c r="L188" s="1">
        <v>45</v>
      </c>
      <c r="M188" s="1">
        <f>IF(L188&gt;0,L188,"")</f>
        <v>45</v>
      </c>
      <c r="N188" s="1">
        <v>9.11</v>
      </c>
      <c r="O188" s="1" t="s">
        <v>959</v>
      </c>
      <c r="P188" s="2">
        <f t="shared" si="15"/>
        <v>16374.313999999997</v>
      </c>
      <c r="R188" s="2">
        <f t="shared" si="16"/>
        <v>16374.313999999997</v>
      </c>
    </row>
    <row r="189" spans="1:19">
      <c r="A189" s="1">
        <v>197</v>
      </c>
      <c r="B189" s="1">
        <v>9991</v>
      </c>
      <c r="C189" s="1">
        <v>1895</v>
      </c>
      <c r="D189" s="1" t="s">
        <v>966</v>
      </c>
      <c r="E189" s="1" t="s">
        <v>960</v>
      </c>
      <c r="F189" s="1">
        <v>50</v>
      </c>
      <c r="G189" s="1">
        <v>30</v>
      </c>
      <c r="H189" s="1">
        <v>0.86</v>
      </c>
      <c r="I189" s="1" t="s">
        <v>957</v>
      </c>
      <c r="J189" s="1" t="s">
        <v>958</v>
      </c>
      <c r="L189" s="1">
        <v>45</v>
      </c>
      <c r="M189" s="1">
        <f>IF(L189&gt;0,L189,"")</f>
        <v>45</v>
      </c>
      <c r="N189" s="1">
        <v>9.43</v>
      </c>
      <c r="O189" s="1" t="s">
        <v>959</v>
      </c>
      <c r="P189" s="2">
        <f t="shared" si="15"/>
        <v>13381.17</v>
      </c>
      <c r="R189" s="2">
        <f t="shared" si="16"/>
        <v>13381.17</v>
      </c>
    </row>
    <row r="190" spans="1:19" s="9" customFormat="1">
      <c r="A190" s="10">
        <v>198</v>
      </c>
      <c r="B190" s="10">
        <v>9992</v>
      </c>
      <c r="C190" s="10">
        <v>1895</v>
      </c>
      <c r="D190" s="10" t="s">
        <v>967</v>
      </c>
      <c r="E190" s="10" t="s">
        <v>960</v>
      </c>
      <c r="F190" s="10">
        <v>80</v>
      </c>
      <c r="G190" s="10">
        <v>20</v>
      </c>
      <c r="H190" s="10">
        <v>0.86</v>
      </c>
      <c r="I190" s="10" t="s">
        <v>957</v>
      </c>
      <c r="J190" s="10" t="s">
        <v>958</v>
      </c>
      <c r="K190" s="10"/>
      <c r="L190" s="10">
        <v>45</v>
      </c>
      <c r="M190" s="1">
        <f>IF(L190&gt;0,L190,"")</f>
        <v>45</v>
      </c>
      <c r="N190" s="10">
        <v>8.31</v>
      </c>
      <c r="O190" s="10" t="s">
        <v>959</v>
      </c>
      <c r="P190" s="11">
        <f t="shared" si="15"/>
        <v>7861.2600000000011</v>
      </c>
      <c r="Q190" s="10"/>
      <c r="R190" s="11">
        <f t="shared" si="16"/>
        <v>7861.2600000000011</v>
      </c>
      <c r="S190" s="10"/>
    </row>
    <row r="191" spans="1:19">
      <c r="A191" s="1">
        <v>199</v>
      </c>
      <c r="B191" s="1">
        <v>9993</v>
      </c>
      <c r="C191" s="1">
        <v>1896</v>
      </c>
      <c r="D191" s="1" t="s">
        <v>624</v>
      </c>
      <c r="E191" s="1" t="s">
        <v>934</v>
      </c>
      <c r="F191" s="1">
        <v>-24</v>
      </c>
      <c r="G191" s="1">
        <v>24</v>
      </c>
      <c r="H191" s="1">
        <v>0.11</v>
      </c>
      <c r="I191" s="1" t="s">
        <v>957</v>
      </c>
      <c r="J191" s="1" t="s">
        <v>958</v>
      </c>
      <c r="L191" s="1" t="s">
        <v>35</v>
      </c>
      <c r="M191" s="1">
        <v>0</v>
      </c>
      <c r="N191" s="1">
        <v>50.24</v>
      </c>
      <c r="O191" s="1" t="s">
        <v>959</v>
      </c>
      <c r="P191" s="2">
        <f t="shared" si="15"/>
        <v>13263.360000000002</v>
      </c>
      <c r="Q191" s="2">
        <f>SUM(P191:P195)</f>
        <v>35986.754399999998</v>
      </c>
      <c r="R191" s="2">
        <f t="shared" si="16"/>
        <v>13263.360000000002</v>
      </c>
      <c r="S191" s="7">
        <f>SUM(R191:R195)/10^6*10^4</f>
        <v>359.86754400000001</v>
      </c>
    </row>
    <row r="192" spans="1:19">
      <c r="A192" s="1">
        <v>200</v>
      </c>
      <c r="B192" s="1">
        <v>9994</v>
      </c>
      <c r="C192" s="1">
        <v>1896</v>
      </c>
      <c r="D192" s="1" t="s">
        <v>17</v>
      </c>
      <c r="E192" s="1" t="s">
        <v>960</v>
      </c>
      <c r="F192" s="1">
        <v>0</v>
      </c>
      <c r="G192" s="1">
        <v>28</v>
      </c>
      <c r="H192" s="1">
        <v>0.86</v>
      </c>
      <c r="I192" s="1" t="s">
        <v>957</v>
      </c>
      <c r="J192" s="1" t="s">
        <v>958</v>
      </c>
      <c r="L192" s="1">
        <v>55</v>
      </c>
      <c r="M192" s="1">
        <f>IF(L192&gt;0,L192,"")</f>
        <v>55</v>
      </c>
      <c r="N192" s="1">
        <v>12.51</v>
      </c>
      <c r="O192" s="1" t="s">
        <v>959</v>
      </c>
      <c r="P192" s="2">
        <f t="shared" si="15"/>
        <v>13555.835999999999</v>
      </c>
      <c r="R192" s="2">
        <f t="shared" si="16"/>
        <v>13555.835999999999</v>
      </c>
    </row>
    <row r="193" spans="1:19">
      <c r="A193" s="1">
        <v>201</v>
      </c>
      <c r="B193" s="1">
        <v>9995</v>
      </c>
      <c r="C193" s="1">
        <v>1896</v>
      </c>
      <c r="D193" s="1" t="s">
        <v>77</v>
      </c>
      <c r="E193" s="1" t="s">
        <v>960</v>
      </c>
      <c r="F193" s="1">
        <v>28</v>
      </c>
      <c r="G193" s="1">
        <v>24</v>
      </c>
      <c r="H193" s="1">
        <v>0.86</v>
      </c>
      <c r="I193" s="1" t="s">
        <v>957</v>
      </c>
      <c r="J193" s="1" t="s">
        <v>958</v>
      </c>
      <c r="L193" s="1">
        <v>52</v>
      </c>
      <c r="M193" s="1">
        <f>IF(L193&gt;0,L193,"")</f>
        <v>52</v>
      </c>
      <c r="N193" s="1">
        <v>6.47</v>
      </c>
      <c r="O193" s="1" t="s">
        <v>959</v>
      </c>
      <c r="P193" s="2">
        <f t="shared" si="15"/>
        <v>6409.9583999999986</v>
      </c>
      <c r="R193" s="2">
        <f t="shared" si="16"/>
        <v>6409.9583999999986</v>
      </c>
    </row>
    <row r="194" spans="1:19">
      <c r="A194" s="1">
        <v>202</v>
      </c>
      <c r="B194" s="1">
        <v>9996</v>
      </c>
      <c r="C194" s="1">
        <v>1896</v>
      </c>
      <c r="D194" s="1" t="s">
        <v>861</v>
      </c>
      <c r="E194" s="1" t="s">
        <v>960</v>
      </c>
      <c r="F194" s="1">
        <v>52</v>
      </c>
      <c r="G194" s="1">
        <v>12</v>
      </c>
      <c r="H194" s="1">
        <v>0.86</v>
      </c>
      <c r="I194" s="1" t="s">
        <v>957</v>
      </c>
      <c r="J194" s="1" t="s">
        <v>958</v>
      </c>
      <c r="L194" s="1">
        <v>70</v>
      </c>
      <c r="M194" s="1">
        <f>IF(L194&gt;0,L194,"")</f>
        <v>70</v>
      </c>
      <c r="N194" s="1">
        <v>8.3000000000000007</v>
      </c>
      <c r="O194" s="1" t="s">
        <v>957</v>
      </c>
      <c r="P194" s="2">
        <f t="shared" si="15"/>
        <v>2569.6799999999998</v>
      </c>
      <c r="R194" s="2">
        <f t="shared" si="16"/>
        <v>2569.6799999999998</v>
      </c>
    </row>
    <row r="195" spans="1:19">
      <c r="A195" s="1">
        <v>203</v>
      </c>
      <c r="B195" s="1">
        <v>9997</v>
      </c>
      <c r="C195" s="1">
        <v>1896</v>
      </c>
      <c r="D195" s="1" t="s">
        <v>682</v>
      </c>
      <c r="E195" s="1" t="s">
        <v>960</v>
      </c>
      <c r="F195" s="1">
        <v>64</v>
      </c>
      <c r="G195" s="1">
        <v>12</v>
      </c>
      <c r="H195" s="1">
        <v>1.74</v>
      </c>
      <c r="I195" s="1" t="s">
        <v>957</v>
      </c>
      <c r="J195" s="1" t="s">
        <v>958</v>
      </c>
      <c r="L195" s="1">
        <v>70</v>
      </c>
      <c r="M195" s="1">
        <f>IF(L195&gt;0,L195,"")</f>
        <v>70</v>
      </c>
      <c r="N195" s="1">
        <v>0.3</v>
      </c>
      <c r="O195" s="1" t="s">
        <v>957</v>
      </c>
      <c r="P195" s="2">
        <f t="shared" si="15"/>
        <v>187.92</v>
      </c>
      <c r="R195" s="2">
        <f t="shared" si="16"/>
        <v>187.92</v>
      </c>
    </row>
    <row r="196" spans="1:19">
      <c r="A196" s="1">
        <v>204</v>
      </c>
      <c r="B196" s="1">
        <v>9998</v>
      </c>
      <c r="C196" s="1">
        <v>1896</v>
      </c>
      <c r="D196" s="1" t="s">
        <v>971</v>
      </c>
      <c r="E196" s="1" t="s">
        <v>960</v>
      </c>
      <c r="F196" s="1">
        <v>76</v>
      </c>
      <c r="G196" s="1">
        <v>24</v>
      </c>
      <c r="H196" s="1" t="s">
        <v>35</v>
      </c>
      <c r="I196" s="1" t="s">
        <v>35</v>
      </c>
      <c r="J196" s="1" t="s">
        <v>35</v>
      </c>
      <c r="L196" s="1" t="s">
        <v>35</v>
      </c>
      <c r="M196" s="1" t="str">
        <f>IF(L196&gt;0,L196,"")</f>
        <v>NA</v>
      </c>
      <c r="N196" s="1" t="s">
        <v>35</v>
      </c>
      <c r="O196" s="1" t="s">
        <v>35</v>
      </c>
      <c r="P196" s="1" t="s">
        <v>35</v>
      </c>
      <c r="R196" s="1" t="s">
        <v>35</v>
      </c>
    </row>
    <row r="197" spans="1:19" s="5" customFormat="1">
      <c r="A197" s="3">
        <v>210</v>
      </c>
      <c r="B197" s="3">
        <v>10004</v>
      </c>
      <c r="C197" s="3">
        <v>1898</v>
      </c>
      <c r="D197" s="3" t="s">
        <v>104</v>
      </c>
      <c r="E197" s="3" t="s">
        <v>960</v>
      </c>
      <c r="F197" s="3">
        <v>0</v>
      </c>
      <c r="G197" s="3">
        <v>10</v>
      </c>
      <c r="H197" s="3">
        <v>1.31</v>
      </c>
      <c r="I197" s="3" t="s">
        <v>957</v>
      </c>
      <c r="J197" s="3" t="s">
        <v>958</v>
      </c>
      <c r="K197" s="3"/>
      <c r="L197" s="3" t="s">
        <v>35</v>
      </c>
      <c r="M197" s="125">
        <v>33.5</v>
      </c>
      <c r="N197" s="3">
        <v>9.1</v>
      </c>
      <c r="O197" s="3" t="s">
        <v>959</v>
      </c>
      <c r="P197" s="4">
        <f t="shared" ref="P197:P228" si="17">G197*N197/100*H197*100*100*((100-M197)/100)</f>
        <v>7927.465000000002</v>
      </c>
      <c r="Q197" s="4">
        <f>SUM(P197:P201)</f>
        <v>22452.712500000001</v>
      </c>
      <c r="R197" s="4">
        <f t="shared" ref="R197:R228" si="18">G197*N197/100*H197*100*100*((100-M197)/100)</f>
        <v>7927.465000000002</v>
      </c>
      <c r="S197" s="121">
        <f>SUM(R197:R201)/10^6*10^4</f>
        <v>224.52712500000004</v>
      </c>
    </row>
    <row r="198" spans="1:19">
      <c r="A198" s="1">
        <v>211</v>
      </c>
      <c r="B198" s="1">
        <v>10005</v>
      </c>
      <c r="C198" s="1">
        <v>1898</v>
      </c>
      <c r="D198" s="1" t="s">
        <v>122</v>
      </c>
      <c r="E198" s="1" t="s">
        <v>960</v>
      </c>
      <c r="F198" s="1">
        <v>10</v>
      </c>
      <c r="G198" s="1">
        <v>30</v>
      </c>
      <c r="H198" s="1">
        <v>1.57</v>
      </c>
      <c r="I198" s="1" t="s">
        <v>957</v>
      </c>
      <c r="J198" s="1" t="s">
        <v>958</v>
      </c>
      <c r="L198" s="1" t="s">
        <v>35</v>
      </c>
      <c r="M198" s="13">
        <v>33.5</v>
      </c>
      <c r="N198" s="1">
        <v>2.76</v>
      </c>
      <c r="O198" s="1" t="s">
        <v>959</v>
      </c>
      <c r="P198" s="2">
        <f t="shared" si="17"/>
        <v>8644.7340000000004</v>
      </c>
      <c r="Q198" s="2"/>
      <c r="R198" s="2">
        <f t="shared" si="18"/>
        <v>8644.7340000000004</v>
      </c>
      <c r="S198" s="7"/>
    </row>
    <row r="199" spans="1:19">
      <c r="A199" s="1">
        <v>212</v>
      </c>
      <c r="B199" s="1">
        <v>10006</v>
      </c>
      <c r="C199" s="1">
        <v>1898</v>
      </c>
      <c r="D199" s="1" t="s">
        <v>824</v>
      </c>
      <c r="E199" s="1" t="s">
        <v>960</v>
      </c>
      <c r="F199" s="1">
        <v>40</v>
      </c>
      <c r="G199" s="1">
        <v>14</v>
      </c>
      <c r="H199" s="1">
        <v>1.57</v>
      </c>
      <c r="I199" s="1" t="s">
        <v>957</v>
      </c>
      <c r="J199" s="1" t="s">
        <v>958</v>
      </c>
      <c r="L199" s="1">
        <v>5</v>
      </c>
      <c r="M199" s="1">
        <f>IF(L199&gt;0,L199,"")</f>
        <v>5</v>
      </c>
      <c r="N199" s="1">
        <v>0.92</v>
      </c>
      <c r="O199" s="1" t="s">
        <v>959</v>
      </c>
      <c r="P199" s="2">
        <f t="shared" si="17"/>
        <v>1921.0520000000001</v>
      </c>
      <c r="R199" s="2">
        <f t="shared" si="18"/>
        <v>1921.0520000000001</v>
      </c>
    </row>
    <row r="200" spans="1:19">
      <c r="A200" s="1">
        <v>213</v>
      </c>
      <c r="B200" s="1">
        <v>10007</v>
      </c>
      <c r="C200" s="1">
        <v>1898</v>
      </c>
      <c r="D200" s="1" t="s">
        <v>986</v>
      </c>
      <c r="E200" s="1" t="s">
        <v>960</v>
      </c>
      <c r="F200" s="1">
        <v>54</v>
      </c>
      <c r="G200" s="1">
        <v>24</v>
      </c>
      <c r="H200" s="1">
        <v>1.57</v>
      </c>
      <c r="I200" s="1" t="s">
        <v>957</v>
      </c>
      <c r="J200" s="1" t="s">
        <v>958</v>
      </c>
      <c r="L200" s="1">
        <v>95</v>
      </c>
      <c r="M200" s="1">
        <f>IF(L200&gt;0,L200,"")</f>
        <v>95</v>
      </c>
      <c r="N200" s="1">
        <v>0.9</v>
      </c>
      <c r="O200" s="1" t="s">
        <v>957</v>
      </c>
      <c r="P200" s="2">
        <f t="shared" si="17"/>
        <v>169.56000000000006</v>
      </c>
      <c r="R200" s="2">
        <f t="shared" si="18"/>
        <v>169.56000000000006</v>
      </c>
    </row>
    <row r="201" spans="1:19" s="9" customFormat="1">
      <c r="A201" s="10">
        <v>214</v>
      </c>
      <c r="B201" s="10">
        <v>10008</v>
      </c>
      <c r="C201" s="10">
        <v>1898</v>
      </c>
      <c r="D201" s="10" t="s">
        <v>987</v>
      </c>
      <c r="E201" s="10" t="s">
        <v>960</v>
      </c>
      <c r="F201" s="10">
        <v>78</v>
      </c>
      <c r="G201" s="10">
        <v>22</v>
      </c>
      <c r="H201" s="10">
        <v>1.57</v>
      </c>
      <c r="I201" s="10" t="s">
        <v>957</v>
      </c>
      <c r="J201" s="10" t="s">
        <v>958</v>
      </c>
      <c r="K201" s="10"/>
      <c r="L201" s="10" t="s">
        <v>35</v>
      </c>
      <c r="M201" s="13">
        <v>33.5</v>
      </c>
      <c r="N201" s="10">
        <v>1.65</v>
      </c>
      <c r="O201" s="10" t="s">
        <v>959</v>
      </c>
      <c r="P201" s="11">
        <f t="shared" si="17"/>
        <v>3789.9015000000004</v>
      </c>
      <c r="Q201" s="10"/>
      <c r="R201" s="11">
        <f t="shared" si="18"/>
        <v>3789.9015000000004</v>
      </c>
      <c r="S201" s="10"/>
    </row>
    <row r="202" spans="1:19">
      <c r="A202" s="1">
        <v>215</v>
      </c>
      <c r="B202" s="1">
        <v>10009</v>
      </c>
      <c r="C202" s="1">
        <v>1899</v>
      </c>
      <c r="D202" s="1" t="s">
        <v>57</v>
      </c>
      <c r="E202" s="1" t="s">
        <v>934</v>
      </c>
      <c r="F202" s="1">
        <v>-2</v>
      </c>
      <c r="G202" s="1">
        <v>2</v>
      </c>
      <c r="H202" s="1">
        <v>0.14000000000000001</v>
      </c>
      <c r="I202" s="1" t="s">
        <v>957</v>
      </c>
      <c r="J202" s="1" t="s">
        <v>958</v>
      </c>
      <c r="L202" s="1" t="s">
        <v>35</v>
      </c>
      <c r="M202" s="1">
        <v>0</v>
      </c>
      <c r="N202" s="1">
        <v>50.3</v>
      </c>
      <c r="O202" s="1" t="s">
        <v>957</v>
      </c>
      <c r="P202" s="2">
        <f t="shared" si="17"/>
        <v>1408.4</v>
      </c>
      <c r="Q202" s="2">
        <f>SUM(P202:P207)</f>
        <v>14222.870800000001</v>
      </c>
      <c r="R202" s="2">
        <f t="shared" si="18"/>
        <v>1408.4</v>
      </c>
      <c r="S202" s="7">
        <f>SUM(R202:R207)/10^6*10^4</f>
        <v>142.22870800000001</v>
      </c>
    </row>
    <row r="203" spans="1:19">
      <c r="A203" s="1">
        <v>216</v>
      </c>
      <c r="B203" s="1">
        <v>10010</v>
      </c>
      <c r="C203" s="1">
        <v>1899</v>
      </c>
      <c r="D203" s="1" t="s">
        <v>17</v>
      </c>
      <c r="E203" s="1" t="s">
        <v>960</v>
      </c>
      <c r="F203" s="1">
        <v>0</v>
      </c>
      <c r="G203" s="1">
        <v>6</v>
      </c>
      <c r="H203" s="1">
        <v>0.87</v>
      </c>
      <c r="I203" s="1" t="s">
        <v>957</v>
      </c>
      <c r="J203" s="1" t="s">
        <v>958</v>
      </c>
      <c r="L203" s="1">
        <v>5</v>
      </c>
      <c r="M203" s="1">
        <f>IF(L203&gt;0,L203,"")</f>
        <v>5</v>
      </c>
      <c r="N203" s="1">
        <v>5.08</v>
      </c>
      <c r="O203" s="1" t="s">
        <v>959</v>
      </c>
      <c r="P203" s="2">
        <f t="shared" si="17"/>
        <v>2519.172</v>
      </c>
      <c r="R203" s="2">
        <f t="shared" si="18"/>
        <v>2519.172</v>
      </c>
    </row>
    <row r="204" spans="1:19">
      <c r="A204" s="1">
        <v>217</v>
      </c>
      <c r="B204" s="1">
        <v>10011</v>
      </c>
      <c r="C204" s="1">
        <v>1899</v>
      </c>
      <c r="D204" s="1" t="s">
        <v>18</v>
      </c>
      <c r="E204" s="1" t="s">
        <v>960</v>
      </c>
      <c r="F204" s="1">
        <v>6</v>
      </c>
      <c r="G204" s="1">
        <v>28</v>
      </c>
      <c r="H204" s="1">
        <v>1.46</v>
      </c>
      <c r="I204" s="1" t="s">
        <v>957</v>
      </c>
      <c r="J204" s="1" t="s">
        <v>958</v>
      </c>
      <c r="L204" s="1">
        <v>5</v>
      </c>
      <c r="M204" s="1">
        <f>IF(L204&gt;0,L204,"")</f>
        <v>5</v>
      </c>
      <c r="N204" s="1">
        <v>1.85</v>
      </c>
      <c r="O204" s="1" t="s">
        <v>959</v>
      </c>
      <c r="P204" s="2">
        <f t="shared" si="17"/>
        <v>7184.66</v>
      </c>
      <c r="R204" s="2">
        <f t="shared" si="18"/>
        <v>7184.66</v>
      </c>
    </row>
    <row r="205" spans="1:19">
      <c r="A205" s="1">
        <v>218</v>
      </c>
      <c r="B205" s="1">
        <v>10012</v>
      </c>
      <c r="C205" s="1">
        <v>1899</v>
      </c>
      <c r="D205" s="1" t="s">
        <v>872</v>
      </c>
      <c r="E205" s="1" t="s">
        <v>960</v>
      </c>
      <c r="F205" s="1">
        <v>34</v>
      </c>
      <c r="G205" s="1">
        <v>16</v>
      </c>
      <c r="H205" s="1">
        <v>1.46</v>
      </c>
      <c r="I205" s="1" t="s">
        <v>957</v>
      </c>
      <c r="J205" s="1" t="s">
        <v>958</v>
      </c>
      <c r="L205" s="1">
        <v>10</v>
      </c>
      <c r="M205" s="1">
        <f>IF(L205&gt;0,L205,"")</f>
        <v>10</v>
      </c>
      <c r="N205" s="1">
        <v>0.76</v>
      </c>
      <c r="O205" s="1" t="s">
        <v>959</v>
      </c>
      <c r="P205" s="2">
        <f t="shared" si="17"/>
        <v>1597.8239999999998</v>
      </c>
      <c r="R205" s="2">
        <f t="shared" si="18"/>
        <v>1597.8239999999998</v>
      </c>
    </row>
    <row r="206" spans="1:19">
      <c r="A206" s="1">
        <v>219</v>
      </c>
      <c r="B206" s="1">
        <v>10013</v>
      </c>
      <c r="C206" s="1">
        <v>1899</v>
      </c>
      <c r="D206" s="1" t="s">
        <v>982</v>
      </c>
      <c r="E206" s="1" t="s">
        <v>960</v>
      </c>
      <c r="F206" s="1">
        <v>50</v>
      </c>
      <c r="G206" s="1">
        <v>44</v>
      </c>
      <c r="H206" s="1">
        <v>1.19</v>
      </c>
      <c r="I206" s="1" t="s">
        <v>957</v>
      </c>
      <c r="J206" s="1" t="s">
        <v>958</v>
      </c>
      <c r="L206" s="1">
        <v>40</v>
      </c>
      <c r="M206" s="1">
        <f>IF(L206&gt;0,L206,"")</f>
        <v>40</v>
      </c>
      <c r="N206" s="1">
        <v>0.33</v>
      </c>
      <c r="O206" s="1" t="s">
        <v>959</v>
      </c>
      <c r="P206" s="2">
        <f t="shared" si="17"/>
        <v>1036.7280000000001</v>
      </c>
      <c r="R206" s="2">
        <f t="shared" si="18"/>
        <v>1036.7280000000001</v>
      </c>
    </row>
    <row r="207" spans="1:19" s="9" customFormat="1">
      <c r="A207" s="10">
        <v>220</v>
      </c>
      <c r="B207" s="10">
        <v>10014</v>
      </c>
      <c r="C207" s="10">
        <v>1899</v>
      </c>
      <c r="D207" s="10" t="s">
        <v>988</v>
      </c>
      <c r="E207" s="10" t="s">
        <v>960</v>
      </c>
      <c r="F207" s="10">
        <v>94</v>
      </c>
      <c r="G207" s="10">
        <v>6</v>
      </c>
      <c r="H207" s="10">
        <v>1.57</v>
      </c>
      <c r="I207" s="10" t="s">
        <v>957</v>
      </c>
      <c r="J207" s="10" t="s">
        <v>958</v>
      </c>
      <c r="K207" s="10"/>
      <c r="L207" s="10" t="s">
        <v>35</v>
      </c>
      <c r="M207" s="13">
        <v>33.5</v>
      </c>
      <c r="N207" s="10">
        <v>0.76</v>
      </c>
      <c r="O207" s="10" t="s">
        <v>959</v>
      </c>
      <c r="P207" s="11">
        <f t="shared" si="17"/>
        <v>476.0868000000001</v>
      </c>
      <c r="Q207" s="10"/>
      <c r="R207" s="11">
        <f t="shared" si="18"/>
        <v>476.0868000000001</v>
      </c>
      <c r="S207" s="10"/>
    </row>
    <row r="208" spans="1:19">
      <c r="A208" s="1">
        <v>221</v>
      </c>
      <c r="B208" s="1">
        <v>10015</v>
      </c>
      <c r="C208" s="1">
        <v>1901</v>
      </c>
      <c r="D208" s="1" t="s">
        <v>57</v>
      </c>
      <c r="E208" s="1" t="s">
        <v>934</v>
      </c>
      <c r="F208" s="1">
        <v>-8</v>
      </c>
      <c r="G208" s="1">
        <v>8</v>
      </c>
      <c r="H208" s="1">
        <v>0.11</v>
      </c>
      <c r="I208" s="1" t="s">
        <v>957</v>
      </c>
      <c r="J208" s="1" t="s">
        <v>958</v>
      </c>
      <c r="L208" s="1" t="s">
        <v>35</v>
      </c>
      <c r="M208" s="1">
        <v>0</v>
      </c>
      <c r="N208" s="1">
        <v>53.82</v>
      </c>
      <c r="O208" s="1" t="s">
        <v>959</v>
      </c>
      <c r="P208" s="2">
        <f t="shared" si="17"/>
        <v>4736.16</v>
      </c>
      <c r="Q208" s="2">
        <f>SUM(P208:P214)</f>
        <v>11784.168000000001</v>
      </c>
      <c r="R208" s="2">
        <f t="shared" si="18"/>
        <v>4736.16</v>
      </c>
      <c r="S208" s="7">
        <f>SUM(R208:R214)/10^6*10^4</f>
        <v>117.84168000000001</v>
      </c>
    </row>
    <row r="209" spans="1:19">
      <c r="A209" s="1">
        <v>222</v>
      </c>
      <c r="B209" s="1">
        <v>10016</v>
      </c>
      <c r="C209" s="1">
        <v>1901</v>
      </c>
      <c r="D209" s="1" t="s">
        <v>16</v>
      </c>
      <c r="E209" s="1" t="s">
        <v>960</v>
      </c>
      <c r="F209" s="1">
        <v>0</v>
      </c>
      <c r="G209" s="1">
        <v>1</v>
      </c>
      <c r="H209" s="1">
        <v>0.93</v>
      </c>
      <c r="I209" s="1" t="s">
        <v>957</v>
      </c>
      <c r="J209" s="1" t="s">
        <v>958</v>
      </c>
      <c r="L209" s="1">
        <v>80</v>
      </c>
      <c r="M209" s="1">
        <f t="shared" ref="M209:M214" si="19">IF(L209&gt;0,L209,"")</f>
        <v>80</v>
      </c>
      <c r="N209" s="1">
        <v>3.2</v>
      </c>
      <c r="O209" s="1" t="s">
        <v>957</v>
      </c>
      <c r="P209" s="2">
        <f t="shared" si="17"/>
        <v>59.52000000000001</v>
      </c>
      <c r="R209" s="2">
        <f t="shared" si="18"/>
        <v>59.52000000000001</v>
      </c>
    </row>
    <row r="210" spans="1:19">
      <c r="A210" s="1">
        <v>223</v>
      </c>
      <c r="B210" s="1">
        <v>10017</v>
      </c>
      <c r="C210" s="1">
        <v>1901</v>
      </c>
      <c r="D210" s="1" t="s">
        <v>17</v>
      </c>
      <c r="E210" s="1" t="s">
        <v>960</v>
      </c>
      <c r="F210" s="1">
        <v>1</v>
      </c>
      <c r="G210" s="1">
        <v>3</v>
      </c>
      <c r="H210" s="1">
        <v>0.86</v>
      </c>
      <c r="I210" s="1" t="s">
        <v>957</v>
      </c>
      <c r="J210" s="1" t="s">
        <v>958</v>
      </c>
      <c r="L210" s="1">
        <v>80</v>
      </c>
      <c r="M210" s="1">
        <f t="shared" si="19"/>
        <v>80</v>
      </c>
      <c r="N210" s="1">
        <v>6.61</v>
      </c>
      <c r="O210" s="1" t="s">
        <v>959</v>
      </c>
      <c r="P210" s="2">
        <f t="shared" si="17"/>
        <v>341.07600000000008</v>
      </c>
      <c r="R210" s="2">
        <f t="shared" si="18"/>
        <v>341.07600000000008</v>
      </c>
    </row>
    <row r="211" spans="1:19">
      <c r="A211" s="1">
        <v>224</v>
      </c>
      <c r="B211" s="1">
        <v>10018</v>
      </c>
      <c r="C211" s="1">
        <v>1901</v>
      </c>
      <c r="D211" s="1" t="s">
        <v>76</v>
      </c>
      <c r="E211" s="1" t="s">
        <v>960</v>
      </c>
      <c r="F211" s="1">
        <v>4</v>
      </c>
      <c r="G211" s="1">
        <v>16</v>
      </c>
      <c r="H211" s="1">
        <v>0.86</v>
      </c>
      <c r="I211" s="1" t="s">
        <v>957</v>
      </c>
      <c r="J211" s="1" t="s">
        <v>958</v>
      </c>
      <c r="L211" s="1">
        <v>80</v>
      </c>
      <c r="M211" s="1">
        <f t="shared" si="19"/>
        <v>80</v>
      </c>
      <c r="N211" s="1">
        <v>5.61</v>
      </c>
      <c r="O211" s="1" t="s">
        <v>959</v>
      </c>
      <c r="P211" s="2">
        <f t="shared" si="17"/>
        <v>1543.8720000000003</v>
      </c>
      <c r="R211" s="2">
        <f t="shared" si="18"/>
        <v>1543.8720000000003</v>
      </c>
    </row>
    <row r="212" spans="1:19">
      <c r="A212" s="1">
        <v>225</v>
      </c>
      <c r="B212" s="1">
        <v>10019</v>
      </c>
      <c r="C212" s="1">
        <v>1901</v>
      </c>
      <c r="D212" s="1" t="s">
        <v>59</v>
      </c>
      <c r="E212" s="1" t="s">
        <v>960</v>
      </c>
      <c r="F212" s="1">
        <v>20</v>
      </c>
      <c r="G212" s="1">
        <v>25</v>
      </c>
      <c r="H212" s="1">
        <v>1.17</v>
      </c>
      <c r="I212" s="1" t="s">
        <v>957</v>
      </c>
      <c r="J212" s="1" t="s">
        <v>958</v>
      </c>
      <c r="L212" s="1">
        <v>80</v>
      </c>
      <c r="M212" s="1">
        <f t="shared" si="19"/>
        <v>80</v>
      </c>
      <c r="N212" s="1">
        <v>4.0199999999999996</v>
      </c>
      <c r="O212" s="1" t="s">
        <v>959</v>
      </c>
      <c r="P212" s="2">
        <f t="shared" si="17"/>
        <v>2351.6999999999998</v>
      </c>
      <c r="R212" s="2">
        <f t="shared" si="18"/>
        <v>2351.6999999999998</v>
      </c>
    </row>
    <row r="213" spans="1:19">
      <c r="A213" s="1">
        <v>226</v>
      </c>
      <c r="B213" s="1">
        <v>10020</v>
      </c>
      <c r="C213" s="1">
        <v>1901</v>
      </c>
      <c r="D213" s="1" t="s">
        <v>60</v>
      </c>
      <c r="E213" s="1" t="s">
        <v>960</v>
      </c>
      <c r="F213" s="1">
        <v>45</v>
      </c>
      <c r="G213" s="1">
        <v>15</v>
      </c>
      <c r="H213" s="1">
        <v>1.17</v>
      </c>
      <c r="I213" s="1" t="s">
        <v>957</v>
      </c>
      <c r="J213" s="1" t="s">
        <v>958</v>
      </c>
      <c r="L213" s="1">
        <v>80</v>
      </c>
      <c r="M213" s="1">
        <f t="shared" si="19"/>
        <v>80</v>
      </c>
      <c r="N213" s="1">
        <v>2.08</v>
      </c>
      <c r="O213" s="1" t="s">
        <v>959</v>
      </c>
      <c r="P213" s="2">
        <f t="shared" si="17"/>
        <v>730.08000000000015</v>
      </c>
      <c r="R213" s="2">
        <f t="shared" si="18"/>
        <v>730.08000000000015</v>
      </c>
    </row>
    <row r="214" spans="1:19" s="9" customFormat="1">
      <c r="A214" s="10">
        <v>227</v>
      </c>
      <c r="B214" s="10">
        <v>10021</v>
      </c>
      <c r="C214" s="10">
        <v>1901</v>
      </c>
      <c r="D214" s="10" t="s">
        <v>989</v>
      </c>
      <c r="E214" s="10" t="s">
        <v>960</v>
      </c>
      <c r="F214" s="10">
        <v>60</v>
      </c>
      <c r="G214" s="10">
        <v>40</v>
      </c>
      <c r="H214" s="10">
        <v>1.17</v>
      </c>
      <c r="I214" s="10" t="s">
        <v>957</v>
      </c>
      <c r="J214" s="10" t="s">
        <v>958</v>
      </c>
      <c r="K214" s="10"/>
      <c r="L214" s="10">
        <v>80</v>
      </c>
      <c r="M214" s="1">
        <f t="shared" si="19"/>
        <v>80</v>
      </c>
      <c r="N214" s="10">
        <v>2.16</v>
      </c>
      <c r="O214" s="10" t="s">
        <v>959</v>
      </c>
      <c r="P214" s="11">
        <f t="shared" si="17"/>
        <v>2021.76</v>
      </c>
      <c r="Q214" s="10"/>
      <c r="R214" s="11">
        <f t="shared" si="18"/>
        <v>2021.76</v>
      </c>
      <c r="S214" s="10"/>
    </row>
    <row r="215" spans="1:19">
      <c r="A215" s="1">
        <v>228</v>
      </c>
      <c r="B215" s="1">
        <v>10022</v>
      </c>
      <c r="C215" s="1">
        <v>1902</v>
      </c>
      <c r="D215" s="1" t="s">
        <v>56</v>
      </c>
      <c r="E215" s="1" t="s">
        <v>934</v>
      </c>
      <c r="F215" s="1">
        <v>-10</v>
      </c>
      <c r="G215" s="1">
        <v>1</v>
      </c>
      <c r="H215" s="1">
        <v>0.11</v>
      </c>
      <c r="I215" s="1" t="s">
        <v>957</v>
      </c>
      <c r="J215" s="1" t="s">
        <v>958</v>
      </c>
      <c r="L215" s="1" t="s">
        <v>35</v>
      </c>
      <c r="M215" s="1">
        <v>0</v>
      </c>
      <c r="N215" s="1">
        <v>42.6</v>
      </c>
      <c r="O215" s="1" t="s">
        <v>957</v>
      </c>
      <c r="P215" s="2">
        <f t="shared" si="17"/>
        <v>468.6</v>
      </c>
      <c r="Q215" s="2">
        <f>SUM(P215:P220)</f>
        <v>15652.968000000001</v>
      </c>
      <c r="R215" s="2">
        <f t="shared" si="18"/>
        <v>468.6</v>
      </c>
      <c r="S215" s="7">
        <f>SUM(R215:R220)/10^6*10^4</f>
        <v>156.52967999999998</v>
      </c>
    </row>
    <row r="216" spans="1:19">
      <c r="A216" s="1">
        <v>229</v>
      </c>
      <c r="B216" s="1">
        <v>10023</v>
      </c>
      <c r="C216" s="1">
        <v>1902</v>
      </c>
      <c r="D216" s="1" t="s">
        <v>57</v>
      </c>
      <c r="E216" s="1" t="s">
        <v>934</v>
      </c>
      <c r="F216" s="1">
        <v>-9</v>
      </c>
      <c r="G216" s="1">
        <v>9</v>
      </c>
      <c r="H216" s="1">
        <v>0.11</v>
      </c>
      <c r="I216" s="1" t="s">
        <v>957</v>
      </c>
      <c r="J216" s="1" t="s">
        <v>958</v>
      </c>
      <c r="L216" s="1" t="s">
        <v>35</v>
      </c>
      <c r="M216" s="1">
        <v>0</v>
      </c>
      <c r="N216" s="1">
        <v>53.53</v>
      </c>
      <c r="O216" s="1" t="s">
        <v>959</v>
      </c>
      <c r="P216" s="2">
        <f t="shared" si="17"/>
        <v>5299.4699999999993</v>
      </c>
      <c r="R216" s="2">
        <f t="shared" si="18"/>
        <v>5299.4699999999993</v>
      </c>
    </row>
    <row r="217" spans="1:19">
      <c r="A217" s="1">
        <v>230</v>
      </c>
      <c r="B217" s="1">
        <v>10024</v>
      </c>
      <c r="C217" s="1">
        <v>1902</v>
      </c>
      <c r="D217" s="1" t="s">
        <v>16</v>
      </c>
      <c r="E217" s="1" t="s">
        <v>960</v>
      </c>
      <c r="F217" s="1">
        <v>0</v>
      </c>
      <c r="G217" s="1">
        <v>7</v>
      </c>
      <c r="H217" s="1">
        <v>0.93</v>
      </c>
      <c r="I217" s="1" t="s">
        <v>957</v>
      </c>
      <c r="J217" s="1" t="s">
        <v>958</v>
      </c>
      <c r="L217" s="1" t="s">
        <v>35</v>
      </c>
      <c r="M217" s="13">
        <v>33.5</v>
      </c>
      <c r="N217" s="1">
        <v>3.2</v>
      </c>
      <c r="O217" s="1" t="s">
        <v>957</v>
      </c>
      <c r="P217" s="2">
        <f t="shared" si="17"/>
        <v>1385.3280000000002</v>
      </c>
      <c r="R217" s="2">
        <f t="shared" si="18"/>
        <v>1385.3280000000002</v>
      </c>
    </row>
    <row r="218" spans="1:19">
      <c r="A218" s="1">
        <v>231</v>
      </c>
      <c r="B218" s="1">
        <v>10025</v>
      </c>
      <c r="C218" s="1">
        <v>1902</v>
      </c>
      <c r="D218" s="1" t="s">
        <v>17</v>
      </c>
      <c r="E218" s="1" t="s">
        <v>960</v>
      </c>
      <c r="F218" s="1">
        <v>7</v>
      </c>
      <c r="G218" s="1">
        <v>21</v>
      </c>
      <c r="H218" s="1">
        <v>0.86</v>
      </c>
      <c r="I218" s="1" t="s">
        <v>957</v>
      </c>
      <c r="J218" s="1" t="s">
        <v>958</v>
      </c>
      <c r="L218" s="1">
        <v>80</v>
      </c>
      <c r="M218" s="1">
        <f>IF(L218&gt;0,L218,"")</f>
        <v>80</v>
      </c>
      <c r="N218" s="1">
        <v>8.1199999999999992</v>
      </c>
      <c r="O218" s="1" t="s">
        <v>959</v>
      </c>
      <c r="P218" s="2">
        <f t="shared" si="17"/>
        <v>2932.9439999999995</v>
      </c>
      <c r="R218" s="2">
        <f t="shared" si="18"/>
        <v>2932.9439999999995</v>
      </c>
    </row>
    <row r="219" spans="1:19">
      <c r="A219" s="1">
        <v>232</v>
      </c>
      <c r="B219" s="1">
        <v>10026</v>
      </c>
      <c r="C219" s="1">
        <v>1902</v>
      </c>
      <c r="D219" s="1" t="s">
        <v>18</v>
      </c>
      <c r="E219" s="1" t="s">
        <v>960</v>
      </c>
      <c r="F219" s="1">
        <v>28</v>
      </c>
      <c r="G219" s="1">
        <v>37</v>
      </c>
      <c r="H219" s="1">
        <v>1.17</v>
      </c>
      <c r="I219" s="1" t="s">
        <v>957</v>
      </c>
      <c r="J219" s="1" t="s">
        <v>958</v>
      </c>
      <c r="L219" s="1">
        <v>80</v>
      </c>
      <c r="M219" s="1">
        <f>IF(L219&gt;0,L219,"")</f>
        <v>80</v>
      </c>
      <c r="N219" s="1">
        <v>3.62</v>
      </c>
      <c r="O219" s="1" t="s">
        <v>959</v>
      </c>
      <c r="P219" s="2">
        <f t="shared" si="17"/>
        <v>3134.1959999999999</v>
      </c>
      <c r="R219" s="2">
        <f t="shared" si="18"/>
        <v>3134.1959999999999</v>
      </c>
    </row>
    <row r="220" spans="1:19" s="9" customFormat="1">
      <c r="A220" s="10">
        <v>233</v>
      </c>
      <c r="B220" s="10">
        <v>10027</v>
      </c>
      <c r="C220" s="10">
        <v>1902</v>
      </c>
      <c r="D220" s="10" t="s">
        <v>872</v>
      </c>
      <c r="E220" s="10" t="s">
        <v>960</v>
      </c>
      <c r="F220" s="10">
        <v>65</v>
      </c>
      <c r="G220" s="10">
        <v>35</v>
      </c>
      <c r="H220" s="10">
        <v>1.17</v>
      </c>
      <c r="I220" s="10" t="s">
        <v>957</v>
      </c>
      <c r="J220" s="10" t="s">
        <v>958</v>
      </c>
      <c r="K220" s="10"/>
      <c r="L220" s="10">
        <v>80</v>
      </c>
      <c r="M220" s="1">
        <f>IF(L220&gt;0,L220,"")</f>
        <v>80</v>
      </c>
      <c r="N220" s="10">
        <v>2.97</v>
      </c>
      <c r="O220" s="10" t="s">
        <v>959</v>
      </c>
      <c r="P220" s="11">
        <f t="shared" si="17"/>
        <v>2432.4299999999998</v>
      </c>
      <c r="Q220" s="10"/>
      <c r="R220" s="11">
        <f t="shared" si="18"/>
        <v>2432.4299999999998</v>
      </c>
      <c r="S220" s="10"/>
    </row>
    <row r="221" spans="1:19">
      <c r="A221" s="1">
        <v>234</v>
      </c>
      <c r="B221" s="1">
        <v>10028</v>
      </c>
      <c r="C221" s="1">
        <v>1903</v>
      </c>
      <c r="D221" s="1" t="s">
        <v>56</v>
      </c>
      <c r="E221" s="1" t="s">
        <v>934</v>
      </c>
      <c r="F221" s="1">
        <v>-13</v>
      </c>
      <c r="G221" s="1">
        <v>2</v>
      </c>
      <c r="H221" s="1">
        <v>0.11</v>
      </c>
      <c r="I221" s="1" t="s">
        <v>957</v>
      </c>
      <c r="J221" s="1" t="s">
        <v>958</v>
      </c>
      <c r="L221" s="1" t="s">
        <v>35</v>
      </c>
      <c r="M221" s="1">
        <v>0</v>
      </c>
      <c r="N221" s="1">
        <v>42.6</v>
      </c>
      <c r="O221" s="1" t="s">
        <v>957</v>
      </c>
      <c r="P221" s="2">
        <f t="shared" si="17"/>
        <v>937.2</v>
      </c>
      <c r="Q221" s="2">
        <f>SUM(P221:P228)</f>
        <v>36289.006200000003</v>
      </c>
      <c r="R221" s="2">
        <f t="shared" si="18"/>
        <v>937.2</v>
      </c>
      <c r="S221" s="7">
        <f>SUM(R221:R228)/10^6*10^4</f>
        <v>362.890062</v>
      </c>
    </row>
    <row r="222" spans="1:19">
      <c r="A222" s="1">
        <v>235</v>
      </c>
      <c r="B222" s="1">
        <v>10029</v>
      </c>
      <c r="C222" s="1">
        <v>1903</v>
      </c>
      <c r="D222" s="1" t="s">
        <v>57</v>
      </c>
      <c r="E222" s="1" t="s">
        <v>934</v>
      </c>
      <c r="F222" s="1">
        <v>-11</v>
      </c>
      <c r="G222" s="1">
        <v>11</v>
      </c>
      <c r="H222" s="1">
        <v>0.11</v>
      </c>
      <c r="I222" s="1" t="s">
        <v>957</v>
      </c>
      <c r="J222" s="1" t="s">
        <v>958</v>
      </c>
      <c r="L222" s="1" t="s">
        <v>35</v>
      </c>
      <c r="M222" s="1">
        <v>0</v>
      </c>
      <c r="N222" s="1">
        <v>30.44</v>
      </c>
      <c r="O222" s="1" t="s">
        <v>959</v>
      </c>
      <c r="P222" s="2">
        <f t="shared" si="17"/>
        <v>3683.2400000000007</v>
      </c>
      <c r="R222" s="2">
        <f t="shared" si="18"/>
        <v>3683.2400000000007</v>
      </c>
    </row>
    <row r="223" spans="1:19">
      <c r="A223" s="1">
        <v>236</v>
      </c>
      <c r="B223" s="1">
        <v>10030</v>
      </c>
      <c r="C223" s="1">
        <v>1903</v>
      </c>
      <c r="D223" s="1" t="s">
        <v>17</v>
      </c>
      <c r="E223" s="1" t="s">
        <v>960</v>
      </c>
      <c r="F223" s="1">
        <v>0</v>
      </c>
      <c r="G223" s="1">
        <v>9</v>
      </c>
      <c r="H223" s="1">
        <v>0.86</v>
      </c>
      <c r="I223" s="1" t="s">
        <v>957</v>
      </c>
      <c r="J223" s="1" t="s">
        <v>958</v>
      </c>
      <c r="L223" s="1">
        <v>15</v>
      </c>
      <c r="M223" s="1">
        <f>IF(L223&gt;0,L223,"")</f>
        <v>15</v>
      </c>
      <c r="N223" s="1">
        <v>12.88</v>
      </c>
      <c r="O223" s="1" t="s">
        <v>959</v>
      </c>
      <c r="P223" s="2">
        <f t="shared" si="17"/>
        <v>8473.7520000000004</v>
      </c>
      <c r="R223" s="2">
        <f t="shared" si="18"/>
        <v>8473.7520000000004</v>
      </c>
    </row>
    <row r="224" spans="1:19">
      <c r="A224" s="1">
        <v>237</v>
      </c>
      <c r="B224" s="1">
        <v>10031</v>
      </c>
      <c r="C224" s="1">
        <v>1903</v>
      </c>
      <c r="D224" s="1" t="s">
        <v>872</v>
      </c>
      <c r="E224" s="1" t="s">
        <v>960</v>
      </c>
      <c r="F224" s="1">
        <v>9</v>
      </c>
      <c r="G224" s="1">
        <v>21</v>
      </c>
      <c r="H224" s="1">
        <v>1.17</v>
      </c>
      <c r="I224" s="1" t="s">
        <v>957</v>
      </c>
      <c r="J224" s="1" t="s">
        <v>958</v>
      </c>
      <c r="L224" s="1">
        <v>80</v>
      </c>
      <c r="M224" s="1">
        <f>IF(L224&gt;0,L224,"")</f>
        <v>80</v>
      </c>
      <c r="N224" s="1">
        <v>1.68</v>
      </c>
      <c r="O224" s="1" t="s">
        <v>959</v>
      </c>
      <c r="P224" s="2">
        <f t="shared" si="17"/>
        <v>825.55200000000013</v>
      </c>
      <c r="R224" s="2">
        <f t="shared" si="18"/>
        <v>825.55200000000013</v>
      </c>
    </row>
    <row r="225" spans="1:19">
      <c r="A225" s="1">
        <v>238</v>
      </c>
      <c r="B225" s="1">
        <v>10032</v>
      </c>
      <c r="C225" s="1">
        <v>1903</v>
      </c>
      <c r="D225" s="1" t="s">
        <v>990</v>
      </c>
      <c r="E225" s="1" t="s">
        <v>960</v>
      </c>
      <c r="F225" s="1">
        <v>30</v>
      </c>
      <c r="G225" s="1">
        <v>20</v>
      </c>
      <c r="H225" s="1">
        <v>0.86</v>
      </c>
      <c r="I225" s="1" t="s">
        <v>957</v>
      </c>
      <c r="J225" s="1" t="s">
        <v>958</v>
      </c>
      <c r="L225" s="1" t="s">
        <v>35</v>
      </c>
      <c r="M225" s="13">
        <v>33.5</v>
      </c>
      <c r="N225" s="1">
        <v>14.08</v>
      </c>
      <c r="O225" s="1" t="s">
        <v>959</v>
      </c>
      <c r="P225" s="2">
        <f t="shared" si="17"/>
        <v>16104.704000000005</v>
      </c>
      <c r="R225" s="2">
        <f t="shared" si="18"/>
        <v>16104.704000000005</v>
      </c>
    </row>
    <row r="226" spans="1:19">
      <c r="A226" s="1">
        <v>239</v>
      </c>
      <c r="B226" s="1">
        <v>10033</v>
      </c>
      <c r="C226" s="1">
        <v>1903</v>
      </c>
      <c r="D226" s="1" t="s">
        <v>991</v>
      </c>
      <c r="E226" s="1" t="s">
        <v>960</v>
      </c>
      <c r="F226" s="1">
        <v>50</v>
      </c>
      <c r="G226" s="1">
        <v>14</v>
      </c>
      <c r="H226" s="1">
        <v>0.86</v>
      </c>
      <c r="I226" s="1" t="s">
        <v>957</v>
      </c>
      <c r="J226" s="1" t="s">
        <v>958</v>
      </c>
      <c r="L226" s="1">
        <v>50</v>
      </c>
      <c r="M226" s="1">
        <f>IF(L226&gt;0,L226,"")</f>
        <v>50</v>
      </c>
      <c r="N226" s="1">
        <v>0.76</v>
      </c>
      <c r="O226" s="1" t="s">
        <v>959</v>
      </c>
      <c r="P226" s="2">
        <f t="shared" si="17"/>
        <v>457.52</v>
      </c>
      <c r="R226" s="2">
        <f t="shared" si="18"/>
        <v>457.52</v>
      </c>
    </row>
    <row r="227" spans="1:19">
      <c r="A227" s="1">
        <v>240</v>
      </c>
      <c r="B227" s="1">
        <v>10034</v>
      </c>
      <c r="C227" s="1">
        <v>1903</v>
      </c>
      <c r="D227" s="1" t="s">
        <v>992</v>
      </c>
      <c r="E227" s="1" t="s">
        <v>960</v>
      </c>
      <c r="F227" s="1">
        <v>64</v>
      </c>
      <c r="G227" s="1">
        <v>7</v>
      </c>
      <c r="H227" s="1">
        <v>0.86</v>
      </c>
      <c r="I227" s="1" t="s">
        <v>957</v>
      </c>
      <c r="J227" s="1" t="s">
        <v>958</v>
      </c>
      <c r="L227" s="1" t="s">
        <v>35</v>
      </c>
      <c r="M227" s="13">
        <v>33.5</v>
      </c>
      <c r="N227" s="1">
        <v>13.54</v>
      </c>
      <c r="O227" s="1" t="s">
        <v>959</v>
      </c>
      <c r="P227" s="2">
        <f t="shared" si="17"/>
        <v>5420.4681999999993</v>
      </c>
      <c r="R227" s="2">
        <f t="shared" si="18"/>
        <v>5420.4681999999993</v>
      </c>
    </row>
    <row r="228" spans="1:19" s="9" customFormat="1">
      <c r="A228" s="10">
        <v>241</v>
      </c>
      <c r="B228" s="10">
        <v>10035</v>
      </c>
      <c r="C228" s="10">
        <v>1903</v>
      </c>
      <c r="D228" s="10" t="s">
        <v>993</v>
      </c>
      <c r="E228" s="10" t="s">
        <v>960</v>
      </c>
      <c r="F228" s="10">
        <v>71</v>
      </c>
      <c r="G228" s="10">
        <v>29</v>
      </c>
      <c r="H228" s="10">
        <v>0.86</v>
      </c>
      <c r="I228" s="10" t="s">
        <v>957</v>
      </c>
      <c r="J228" s="10" t="s">
        <v>958</v>
      </c>
      <c r="K228" s="10"/>
      <c r="L228" s="10">
        <v>95</v>
      </c>
      <c r="M228" s="1">
        <f>IF(L228&gt;0,L228,"")</f>
        <v>95</v>
      </c>
      <c r="N228" s="10">
        <v>3.1</v>
      </c>
      <c r="O228" s="10" t="s">
        <v>959</v>
      </c>
      <c r="P228" s="11">
        <f t="shared" si="17"/>
        <v>386.57000000000005</v>
      </c>
      <c r="Q228" s="10"/>
      <c r="R228" s="11">
        <f t="shared" si="18"/>
        <v>386.57000000000005</v>
      </c>
      <c r="S228" s="10"/>
    </row>
    <row r="229" spans="1:19">
      <c r="A229" s="1">
        <v>242</v>
      </c>
      <c r="B229" s="1">
        <v>10036</v>
      </c>
      <c r="C229" s="1">
        <v>1904</v>
      </c>
      <c r="D229" s="1" t="s">
        <v>56</v>
      </c>
      <c r="E229" s="1" t="s">
        <v>934</v>
      </c>
      <c r="F229" s="1">
        <v>-1</v>
      </c>
      <c r="G229" s="1">
        <v>1</v>
      </c>
      <c r="H229" s="1">
        <v>0.14000000000000001</v>
      </c>
      <c r="I229" s="1" t="s">
        <v>957</v>
      </c>
      <c r="J229" s="1" t="s">
        <v>958</v>
      </c>
      <c r="L229" s="1" t="s">
        <v>35</v>
      </c>
      <c r="M229" s="1">
        <v>0</v>
      </c>
      <c r="N229" s="1">
        <v>39.5</v>
      </c>
      <c r="O229" s="1" t="s">
        <v>957</v>
      </c>
      <c r="P229" s="2">
        <f t="shared" ref="P229:P253" si="20">G229*N229/100*H229*100*100*((100-M229)/100)</f>
        <v>553.00000000000011</v>
      </c>
      <c r="Q229" s="2">
        <f>SUM(P229:P233)</f>
        <v>7584.4054999999998</v>
      </c>
      <c r="R229" s="2">
        <f t="shared" ref="R229:R253" si="21">G229*N229/100*H229*100*100*((100-M229)/100)</f>
        <v>553.00000000000011</v>
      </c>
      <c r="S229" s="7">
        <f>SUM(R229:R233)/10^6*10^4</f>
        <v>75.844054999999997</v>
      </c>
    </row>
    <row r="230" spans="1:19">
      <c r="A230" s="1">
        <v>243</v>
      </c>
      <c r="B230" s="1">
        <v>10037</v>
      </c>
      <c r="C230" s="1">
        <v>1904</v>
      </c>
      <c r="D230" s="1" t="s">
        <v>104</v>
      </c>
      <c r="E230" s="1" t="s">
        <v>960</v>
      </c>
      <c r="F230" s="1">
        <v>0</v>
      </c>
      <c r="G230" s="1">
        <v>3</v>
      </c>
      <c r="H230" s="1">
        <v>1.31</v>
      </c>
      <c r="I230" s="1" t="s">
        <v>957</v>
      </c>
      <c r="J230" s="1" t="s">
        <v>958</v>
      </c>
      <c r="L230" s="1" t="s">
        <v>35</v>
      </c>
      <c r="M230" s="13">
        <v>33.5</v>
      </c>
      <c r="N230" s="1">
        <v>9.1</v>
      </c>
      <c r="O230" s="1" t="s">
        <v>957</v>
      </c>
      <c r="P230" s="2">
        <f t="shared" si="20"/>
        <v>2378.2395000000001</v>
      </c>
      <c r="R230" s="2">
        <f t="shared" si="21"/>
        <v>2378.2395000000001</v>
      </c>
    </row>
    <row r="231" spans="1:19">
      <c r="A231" s="1">
        <v>244</v>
      </c>
      <c r="B231" s="1">
        <v>10038</v>
      </c>
      <c r="C231" s="1">
        <v>1904</v>
      </c>
      <c r="D231" s="1" t="s">
        <v>18</v>
      </c>
      <c r="E231" s="1" t="s">
        <v>960</v>
      </c>
      <c r="F231" s="1">
        <v>3</v>
      </c>
      <c r="G231" s="1">
        <v>13</v>
      </c>
      <c r="H231" s="1">
        <v>1.46</v>
      </c>
      <c r="I231" s="1" t="s">
        <v>957</v>
      </c>
      <c r="J231" s="1" t="s">
        <v>958</v>
      </c>
      <c r="L231" s="1">
        <v>65</v>
      </c>
      <c r="M231" s="1">
        <f>IF(L231&gt;0,L231,"")</f>
        <v>65</v>
      </c>
      <c r="N231" s="1">
        <v>3.22</v>
      </c>
      <c r="O231" s="1" t="s">
        <v>959</v>
      </c>
      <c r="P231" s="2">
        <f t="shared" si="20"/>
        <v>2139.0459999999998</v>
      </c>
      <c r="R231" s="2">
        <f t="shared" si="21"/>
        <v>2139.0459999999998</v>
      </c>
    </row>
    <row r="232" spans="1:19">
      <c r="A232" s="1">
        <v>245</v>
      </c>
      <c r="B232" s="1">
        <v>10039</v>
      </c>
      <c r="C232" s="1">
        <v>1904</v>
      </c>
      <c r="D232" s="1" t="s">
        <v>984</v>
      </c>
      <c r="E232" s="1" t="s">
        <v>960</v>
      </c>
      <c r="F232" s="1">
        <v>16</v>
      </c>
      <c r="G232" s="1">
        <v>30</v>
      </c>
      <c r="H232" s="1">
        <v>1.46</v>
      </c>
      <c r="I232" s="1" t="s">
        <v>957</v>
      </c>
      <c r="J232" s="1" t="s">
        <v>958</v>
      </c>
      <c r="L232" s="1">
        <v>65</v>
      </c>
      <c r="M232" s="1">
        <f>IF(L232&gt;0,L232,"")</f>
        <v>65</v>
      </c>
      <c r="N232" s="1">
        <v>0.65</v>
      </c>
      <c r="O232" s="1" t="s">
        <v>959</v>
      </c>
      <c r="P232" s="2">
        <f t="shared" si="20"/>
        <v>996.45</v>
      </c>
      <c r="R232" s="2">
        <f t="shared" si="21"/>
        <v>996.45</v>
      </c>
    </row>
    <row r="233" spans="1:19" s="9" customFormat="1">
      <c r="A233" s="10">
        <v>246</v>
      </c>
      <c r="B233" s="10">
        <v>10040</v>
      </c>
      <c r="C233" s="10">
        <v>1904</v>
      </c>
      <c r="D233" s="10" t="s">
        <v>985</v>
      </c>
      <c r="E233" s="10" t="s">
        <v>960</v>
      </c>
      <c r="F233" s="10">
        <v>46</v>
      </c>
      <c r="G233" s="10">
        <v>54</v>
      </c>
      <c r="H233" s="10">
        <v>1.46</v>
      </c>
      <c r="I233" s="10" t="s">
        <v>957</v>
      </c>
      <c r="J233" s="10" t="s">
        <v>958</v>
      </c>
      <c r="K233" s="10"/>
      <c r="L233" s="10">
        <v>65</v>
      </c>
      <c r="M233" s="1">
        <f>IF(L233&gt;0,L233,"")</f>
        <v>65</v>
      </c>
      <c r="N233" s="10">
        <v>0.55000000000000004</v>
      </c>
      <c r="O233" s="10" t="s">
        <v>959</v>
      </c>
      <c r="P233" s="11">
        <f t="shared" si="20"/>
        <v>1517.67</v>
      </c>
      <c r="Q233" s="10"/>
      <c r="R233" s="11">
        <f t="shared" si="21"/>
        <v>1517.67</v>
      </c>
      <c r="S233" s="10"/>
    </row>
    <row r="234" spans="1:19">
      <c r="A234" s="1">
        <v>247</v>
      </c>
      <c r="B234" s="1">
        <v>12679</v>
      </c>
      <c r="C234" s="1">
        <v>2365</v>
      </c>
      <c r="D234" s="1" t="s">
        <v>56</v>
      </c>
      <c r="E234" s="1" t="s">
        <v>934</v>
      </c>
      <c r="F234" s="1">
        <v>-4</v>
      </c>
      <c r="G234" s="1">
        <v>4</v>
      </c>
      <c r="H234" s="1">
        <v>0.14000000000000001</v>
      </c>
      <c r="I234" s="1" t="s">
        <v>957</v>
      </c>
      <c r="J234" s="1" t="s">
        <v>958</v>
      </c>
      <c r="L234" s="1" t="s">
        <v>35</v>
      </c>
      <c r="M234" s="1">
        <v>0</v>
      </c>
      <c r="N234" s="1">
        <v>30.6</v>
      </c>
      <c r="O234" s="1" t="s">
        <v>959</v>
      </c>
      <c r="P234" s="2">
        <f t="shared" si="20"/>
        <v>1713.6000000000004</v>
      </c>
      <c r="Q234" s="2">
        <f>SUM(P234:P240)</f>
        <v>19575.8675</v>
      </c>
      <c r="R234" s="2">
        <f t="shared" si="21"/>
        <v>1713.6000000000004</v>
      </c>
      <c r="S234" s="7">
        <f>SUM(R234:R240)/10^6*10^4</f>
        <v>195.75867500000001</v>
      </c>
    </row>
    <row r="235" spans="1:19">
      <c r="A235" s="1">
        <v>248</v>
      </c>
      <c r="B235" s="1">
        <v>12680</v>
      </c>
      <c r="C235" s="1">
        <v>2365</v>
      </c>
      <c r="D235" s="1" t="s">
        <v>104</v>
      </c>
      <c r="E235" s="1" t="s">
        <v>960</v>
      </c>
      <c r="F235" s="1">
        <v>0</v>
      </c>
      <c r="G235" s="1">
        <v>6</v>
      </c>
      <c r="H235" s="1">
        <v>1.31</v>
      </c>
      <c r="I235" s="1" t="s">
        <v>957</v>
      </c>
      <c r="J235" s="1" t="s">
        <v>958</v>
      </c>
      <c r="L235" s="1" t="s">
        <v>35</v>
      </c>
      <c r="M235" s="13">
        <v>33.5</v>
      </c>
      <c r="N235" s="1">
        <v>13.9</v>
      </c>
      <c r="O235" s="1" t="s">
        <v>959</v>
      </c>
      <c r="P235" s="2">
        <f t="shared" si="20"/>
        <v>7265.3910000000005</v>
      </c>
      <c r="R235" s="2">
        <f t="shared" si="21"/>
        <v>7265.3910000000005</v>
      </c>
    </row>
    <row r="236" spans="1:19">
      <c r="A236" s="1">
        <v>249</v>
      </c>
      <c r="B236" s="1">
        <v>12681</v>
      </c>
      <c r="C236" s="1">
        <v>2365</v>
      </c>
      <c r="D236" s="1" t="s">
        <v>59</v>
      </c>
      <c r="E236" s="1" t="s">
        <v>960</v>
      </c>
      <c r="F236" s="1">
        <v>6</v>
      </c>
      <c r="G236" s="1">
        <v>9</v>
      </c>
      <c r="H236" s="1">
        <v>1.46</v>
      </c>
      <c r="I236" s="1" t="s">
        <v>957</v>
      </c>
      <c r="J236" s="1" t="s">
        <v>958</v>
      </c>
      <c r="L236" s="1" t="s">
        <v>35</v>
      </c>
      <c r="M236" s="13">
        <v>33.5</v>
      </c>
      <c r="N236" s="1">
        <v>1.9</v>
      </c>
      <c r="O236" s="1" t="s">
        <v>959</v>
      </c>
      <c r="P236" s="2">
        <f t="shared" si="20"/>
        <v>1660.239</v>
      </c>
      <c r="R236" s="2">
        <f t="shared" si="21"/>
        <v>1660.239</v>
      </c>
    </row>
    <row r="237" spans="1:19">
      <c r="A237" s="1">
        <v>250</v>
      </c>
      <c r="B237" s="1">
        <v>12682</v>
      </c>
      <c r="C237" s="1">
        <v>2365</v>
      </c>
      <c r="D237" s="1" t="s">
        <v>60</v>
      </c>
      <c r="E237" s="1" t="s">
        <v>960</v>
      </c>
      <c r="F237" s="1">
        <v>15</v>
      </c>
      <c r="G237" s="1">
        <v>35</v>
      </c>
      <c r="H237" s="1">
        <v>1.46</v>
      </c>
      <c r="I237" s="1" t="s">
        <v>957</v>
      </c>
      <c r="J237" s="1" t="s">
        <v>958</v>
      </c>
      <c r="L237" s="1" t="s">
        <v>35</v>
      </c>
      <c r="M237" s="13">
        <v>33.5</v>
      </c>
      <c r="N237" s="1">
        <v>1.3</v>
      </c>
      <c r="O237" s="1" t="s">
        <v>959</v>
      </c>
      <c r="P237" s="2">
        <f t="shared" si="20"/>
        <v>4417.5950000000012</v>
      </c>
      <c r="R237" s="2">
        <f t="shared" si="21"/>
        <v>4417.5950000000012</v>
      </c>
    </row>
    <row r="238" spans="1:19">
      <c r="A238" s="1">
        <v>251</v>
      </c>
      <c r="B238" s="1">
        <v>12683</v>
      </c>
      <c r="C238" s="1">
        <v>2365</v>
      </c>
      <c r="D238" s="1" t="s">
        <v>61</v>
      </c>
      <c r="E238" s="1" t="s">
        <v>960</v>
      </c>
      <c r="F238" s="1">
        <v>50</v>
      </c>
      <c r="G238" s="1">
        <v>25</v>
      </c>
      <c r="H238" s="1">
        <v>1.46</v>
      </c>
      <c r="I238" s="1" t="s">
        <v>957</v>
      </c>
      <c r="J238" s="1" t="s">
        <v>958</v>
      </c>
      <c r="L238" s="1" t="s">
        <v>35</v>
      </c>
      <c r="M238" s="13">
        <v>33.5</v>
      </c>
      <c r="N238" s="1">
        <v>1.1000000000000001</v>
      </c>
      <c r="O238" s="1" t="s">
        <v>959</v>
      </c>
      <c r="P238" s="2">
        <f t="shared" si="20"/>
        <v>2669.9750000000004</v>
      </c>
      <c r="R238" s="2">
        <f t="shared" si="21"/>
        <v>2669.9750000000004</v>
      </c>
    </row>
    <row r="239" spans="1:19">
      <c r="A239" s="1">
        <v>252</v>
      </c>
      <c r="B239" s="1">
        <v>12684</v>
      </c>
      <c r="C239" s="1">
        <v>2365</v>
      </c>
      <c r="D239" s="1" t="s">
        <v>615</v>
      </c>
      <c r="E239" s="1" t="s">
        <v>960</v>
      </c>
      <c r="F239" s="1">
        <v>75</v>
      </c>
      <c r="G239" s="1">
        <v>15</v>
      </c>
      <c r="H239" s="1">
        <v>1.57</v>
      </c>
      <c r="I239" s="1" t="s">
        <v>957</v>
      </c>
      <c r="J239" s="1" t="s">
        <v>958</v>
      </c>
      <c r="L239" s="1" t="s">
        <v>35</v>
      </c>
      <c r="M239" s="13">
        <v>33.5</v>
      </c>
      <c r="N239" s="1">
        <v>0.9</v>
      </c>
      <c r="O239" s="1" t="s">
        <v>959</v>
      </c>
      <c r="P239" s="2">
        <f t="shared" si="20"/>
        <v>1409.4675000000004</v>
      </c>
      <c r="R239" s="2">
        <f t="shared" si="21"/>
        <v>1409.4675000000004</v>
      </c>
    </row>
    <row r="240" spans="1:19" s="9" customFormat="1">
      <c r="A240" s="10">
        <v>253</v>
      </c>
      <c r="B240" s="10">
        <v>12685</v>
      </c>
      <c r="C240" s="10">
        <v>2365</v>
      </c>
      <c r="D240" s="10" t="s">
        <v>161</v>
      </c>
      <c r="E240" s="10" t="s">
        <v>960</v>
      </c>
      <c r="F240" s="10">
        <v>90</v>
      </c>
      <c r="G240" s="10">
        <v>10</v>
      </c>
      <c r="H240" s="10">
        <v>1.57</v>
      </c>
      <c r="I240" s="10" t="s">
        <v>957</v>
      </c>
      <c r="J240" s="10" t="s">
        <v>958</v>
      </c>
      <c r="K240" s="10"/>
      <c r="L240" s="10">
        <v>30</v>
      </c>
      <c r="M240" s="1">
        <f>IF(L240&gt;0,L240,"")</f>
        <v>30</v>
      </c>
      <c r="N240" s="10">
        <v>0.4</v>
      </c>
      <c r="O240" s="10" t="s">
        <v>959</v>
      </c>
      <c r="P240" s="11">
        <f t="shared" si="20"/>
        <v>439.60000000000008</v>
      </c>
      <c r="Q240" s="10"/>
      <c r="R240" s="11">
        <f t="shared" si="21"/>
        <v>439.60000000000008</v>
      </c>
      <c r="S240" s="10"/>
    </row>
    <row r="241" spans="1:19">
      <c r="A241" s="1">
        <v>254</v>
      </c>
      <c r="B241" s="1">
        <v>12693</v>
      </c>
      <c r="C241" s="1">
        <v>2368</v>
      </c>
      <c r="D241" s="1" t="s">
        <v>56</v>
      </c>
      <c r="E241" s="1" t="s">
        <v>934</v>
      </c>
      <c r="F241" s="1">
        <v>-1</v>
      </c>
      <c r="G241" s="1">
        <v>1</v>
      </c>
      <c r="H241" s="1">
        <v>0.16</v>
      </c>
      <c r="I241" s="1" t="s">
        <v>957</v>
      </c>
      <c r="J241" s="1" t="s">
        <v>958</v>
      </c>
      <c r="L241" s="1" t="s">
        <v>35</v>
      </c>
      <c r="M241" s="1">
        <v>0</v>
      </c>
      <c r="N241" s="1">
        <v>31.3</v>
      </c>
      <c r="O241" s="1" t="s">
        <v>959</v>
      </c>
      <c r="P241" s="2">
        <f t="shared" si="20"/>
        <v>500.8</v>
      </c>
      <c r="Q241" s="2">
        <f>SUM(P241:P248)</f>
        <v>9766.7000000000007</v>
      </c>
      <c r="R241" s="2">
        <f t="shared" si="21"/>
        <v>500.8</v>
      </c>
      <c r="S241" s="7">
        <f>SUM(R241:R248)/10^6*10^4</f>
        <v>97.667000000000016</v>
      </c>
    </row>
    <row r="242" spans="1:19">
      <c r="A242" s="1">
        <v>255</v>
      </c>
      <c r="B242" s="1">
        <v>12694</v>
      </c>
      <c r="C242" s="1">
        <v>2368</v>
      </c>
      <c r="D242" s="1" t="s">
        <v>104</v>
      </c>
      <c r="E242" s="1" t="s">
        <v>960</v>
      </c>
      <c r="F242" s="1">
        <v>0</v>
      </c>
      <c r="G242" s="1">
        <v>2</v>
      </c>
      <c r="H242" s="1">
        <v>1.07</v>
      </c>
      <c r="I242" s="1" t="s">
        <v>957</v>
      </c>
      <c r="J242" s="1" t="s">
        <v>958</v>
      </c>
      <c r="L242" s="1">
        <v>5</v>
      </c>
      <c r="M242" s="1">
        <f t="shared" ref="M242:M248" si="22">IF(L242&gt;0,L242,"")</f>
        <v>5</v>
      </c>
      <c r="N242" s="1">
        <v>8</v>
      </c>
      <c r="O242" s="1" t="s">
        <v>959</v>
      </c>
      <c r="P242" s="2">
        <f t="shared" si="20"/>
        <v>1626.3999999999999</v>
      </c>
      <c r="R242" s="2">
        <f t="shared" si="21"/>
        <v>1626.3999999999999</v>
      </c>
    </row>
    <row r="243" spans="1:19">
      <c r="A243" s="1">
        <v>256</v>
      </c>
      <c r="B243" s="1">
        <v>12695</v>
      </c>
      <c r="C243" s="1">
        <v>2368</v>
      </c>
      <c r="D243" s="1" t="s">
        <v>32</v>
      </c>
      <c r="E243" s="1" t="s">
        <v>960</v>
      </c>
      <c r="F243" s="1">
        <v>2</v>
      </c>
      <c r="G243" s="1">
        <v>23</v>
      </c>
      <c r="H243" s="1">
        <v>1.45</v>
      </c>
      <c r="I243" s="1" t="s">
        <v>957</v>
      </c>
      <c r="J243" s="1" t="s">
        <v>958</v>
      </c>
      <c r="L243" s="1">
        <v>30</v>
      </c>
      <c r="M243" s="1">
        <f t="shared" si="22"/>
        <v>30</v>
      </c>
      <c r="N243" s="1">
        <v>1.6</v>
      </c>
      <c r="O243" s="1" t="s">
        <v>959</v>
      </c>
      <c r="P243" s="2">
        <f t="shared" si="20"/>
        <v>3735.2000000000003</v>
      </c>
      <c r="R243" s="2">
        <f t="shared" si="21"/>
        <v>3735.2000000000003</v>
      </c>
    </row>
    <row r="244" spans="1:19">
      <c r="A244" s="1">
        <v>257</v>
      </c>
      <c r="B244" s="1">
        <v>12696</v>
      </c>
      <c r="C244" s="1">
        <v>2368</v>
      </c>
      <c r="D244" s="1" t="s">
        <v>34</v>
      </c>
      <c r="E244" s="1" t="s">
        <v>960</v>
      </c>
      <c r="F244" s="1">
        <v>25</v>
      </c>
      <c r="G244" s="1">
        <v>15</v>
      </c>
      <c r="H244" s="1">
        <v>1.45</v>
      </c>
      <c r="I244" s="1" t="s">
        <v>957</v>
      </c>
      <c r="J244" s="1" t="s">
        <v>958</v>
      </c>
      <c r="L244" s="1">
        <v>30</v>
      </c>
      <c r="M244" s="1">
        <f t="shared" si="22"/>
        <v>30</v>
      </c>
      <c r="N244" s="1">
        <v>2</v>
      </c>
      <c r="O244" s="1" t="s">
        <v>959</v>
      </c>
      <c r="P244" s="2">
        <f t="shared" si="20"/>
        <v>3045</v>
      </c>
      <c r="R244" s="2">
        <f t="shared" si="21"/>
        <v>3045</v>
      </c>
    </row>
    <row r="245" spans="1:19">
      <c r="A245" s="1">
        <v>258</v>
      </c>
      <c r="B245" s="1">
        <v>12697</v>
      </c>
      <c r="C245" s="1">
        <v>2368</v>
      </c>
      <c r="D245" s="1" t="s">
        <v>75</v>
      </c>
      <c r="E245" s="1" t="s">
        <v>960</v>
      </c>
      <c r="F245" s="1">
        <v>40</v>
      </c>
      <c r="G245" s="1">
        <v>10</v>
      </c>
      <c r="H245" s="1">
        <v>1.45</v>
      </c>
      <c r="I245" s="1" t="s">
        <v>957</v>
      </c>
      <c r="J245" s="1" t="s">
        <v>958</v>
      </c>
      <c r="L245" s="1">
        <v>50</v>
      </c>
      <c r="M245" s="1">
        <f t="shared" si="22"/>
        <v>50</v>
      </c>
      <c r="N245" s="1">
        <v>0.5</v>
      </c>
      <c r="O245" s="1" t="s">
        <v>959</v>
      </c>
      <c r="P245" s="2">
        <f t="shared" si="20"/>
        <v>362.49999999999994</v>
      </c>
      <c r="R245" s="2">
        <f t="shared" si="21"/>
        <v>362.49999999999994</v>
      </c>
    </row>
    <row r="246" spans="1:19">
      <c r="A246" s="1">
        <v>259</v>
      </c>
      <c r="B246" s="1">
        <v>12698</v>
      </c>
      <c r="C246" s="1">
        <v>2368</v>
      </c>
      <c r="D246" s="1" t="s">
        <v>263</v>
      </c>
      <c r="E246" s="1" t="s">
        <v>960</v>
      </c>
      <c r="F246" s="1">
        <v>50</v>
      </c>
      <c r="G246" s="1">
        <v>30</v>
      </c>
      <c r="H246" s="1">
        <v>1.38</v>
      </c>
      <c r="I246" s="1" t="s">
        <v>957</v>
      </c>
      <c r="J246" s="1" t="s">
        <v>958</v>
      </c>
      <c r="L246" s="1">
        <v>60</v>
      </c>
      <c r="M246" s="1">
        <f t="shared" si="22"/>
        <v>60</v>
      </c>
      <c r="N246" s="1">
        <v>0.2</v>
      </c>
      <c r="O246" s="1" t="s">
        <v>959</v>
      </c>
      <c r="P246" s="2">
        <f t="shared" si="20"/>
        <v>331.19999999999993</v>
      </c>
      <c r="R246" s="2">
        <f t="shared" si="21"/>
        <v>331.19999999999993</v>
      </c>
    </row>
    <row r="247" spans="1:19">
      <c r="A247" s="1">
        <v>260</v>
      </c>
      <c r="B247" s="1">
        <v>12699</v>
      </c>
      <c r="C247" s="1">
        <v>2368</v>
      </c>
      <c r="D247" s="1" t="s">
        <v>264</v>
      </c>
      <c r="E247" s="1" t="s">
        <v>960</v>
      </c>
      <c r="F247" s="1">
        <v>80</v>
      </c>
      <c r="G247" s="1">
        <v>10</v>
      </c>
      <c r="H247" s="1">
        <v>1.38</v>
      </c>
      <c r="I247" s="1" t="s">
        <v>957</v>
      </c>
      <c r="J247" s="1" t="s">
        <v>958</v>
      </c>
      <c r="L247" s="1">
        <v>60</v>
      </c>
      <c r="M247" s="1">
        <f t="shared" si="22"/>
        <v>60</v>
      </c>
      <c r="N247" s="1">
        <v>0.2</v>
      </c>
      <c r="O247" s="1" t="s">
        <v>959</v>
      </c>
      <c r="P247" s="2">
        <f t="shared" si="20"/>
        <v>110.4</v>
      </c>
      <c r="R247" s="2">
        <f t="shared" si="21"/>
        <v>110.4</v>
      </c>
    </row>
    <row r="248" spans="1:19" s="9" customFormat="1">
      <c r="A248" s="10">
        <v>261</v>
      </c>
      <c r="B248" s="10">
        <v>12700</v>
      </c>
      <c r="C248" s="10">
        <v>2368</v>
      </c>
      <c r="D248" s="10" t="s">
        <v>688</v>
      </c>
      <c r="E248" s="10" t="s">
        <v>960</v>
      </c>
      <c r="F248" s="10">
        <v>90</v>
      </c>
      <c r="G248" s="10">
        <v>10</v>
      </c>
      <c r="H248" s="10">
        <v>1.38</v>
      </c>
      <c r="I248" s="10" t="s">
        <v>957</v>
      </c>
      <c r="J248" s="10" t="s">
        <v>958</v>
      </c>
      <c r="K248" s="10"/>
      <c r="L248" s="10">
        <v>60</v>
      </c>
      <c r="M248" s="1">
        <f t="shared" si="22"/>
        <v>60</v>
      </c>
      <c r="N248" s="10">
        <v>0.1</v>
      </c>
      <c r="O248" s="10" t="s">
        <v>959</v>
      </c>
      <c r="P248" s="11">
        <f t="shared" si="20"/>
        <v>55.2</v>
      </c>
      <c r="Q248" s="10"/>
      <c r="R248" s="11">
        <f t="shared" si="21"/>
        <v>55.2</v>
      </c>
      <c r="S248" s="10"/>
    </row>
    <row r="249" spans="1:19">
      <c r="A249" s="1">
        <v>262</v>
      </c>
      <c r="B249" s="1">
        <v>12712</v>
      </c>
      <c r="C249" s="1">
        <v>2372</v>
      </c>
      <c r="D249" s="1" t="s">
        <v>56</v>
      </c>
      <c r="E249" s="1" t="s">
        <v>934</v>
      </c>
      <c r="F249" s="1">
        <v>-3</v>
      </c>
      <c r="G249" s="1">
        <v>3</v>
      </c>
      <c r="H249" s="1">
        <v>0.16</v>
      </c>
      <c r="I249" s="1" t="s">
        <v>957</v>
      </c>
      <c r="J249" s="1" t="s">
        <v>958</v>
      </c>
      <c r="L249" s="1" t="s">
        <v>35</v>
      </c>
      <c r="M249" s="1">
        <v>0</v>
      </c>
      <c r="N249" s="1">
        <v>36.200000000000003</v>
      </c>
      <c r="O249" s="1" t="s">
        <v>959</v>
      </c>
      <c r="P249" s="2">
        <f t="shared" si="20"/>
        <v>1737.6000000000001</v>
      </c>
      <c r="Q249" s="2">
        <f>SUM(P249:P253)</f>
        <v>14250.909999999998</v>
      </c>
      <c r="R249" s="2">
        <f t="shared" si="21"/>
        <v>1737.6000000000001</v>
      </c>
      <c r="S249" s="7">
        <f>SUM(R249:R253)/10^6*10^4</f>
        <v>142.50909999999999</v>
      </c>
    </row>
    <row r="250" spans="1:19">
      <c r="A250" s="1">
        <v>263</v>
      </c>
      <c r="B250" s="1">
        <v>12713</v>
      </c>
      <c r="C250" s="1">
        <v>2372</v>
      </c>
      <c r="D250" s="1" t="s">
        <v>104</v>
      </c>
      <c r="E250" s="1" t="s">
        <v>960</v>
      </c>
      <c r="F250" s="1">
        <v>0</v>
      </c>
      <c r="G250" s="1">
        <v>11</v>
      </c>
      <c r="H250" s="1">
        <v>1.07</v>
      </c>
      <c r="I250" s="1" t="s">
        <v>957</v>
      </c>
      <c r="J250" s="1" t="s">
        <v>958</v>
      </c>
      <c r="L250" s="1">
        <v>20</v>
      </c>
      <c r="M250" s="1">
        <f>IF(L250&gt;0,L250,"")</f>
        <v>20</v>
      </c>
      <c r="N250" s="1">
        <v>7.1</v>
      </c>
      <c r="O250" s="1" t="s">
        <v>959</v>
      </c>
      <c r="P250" s="2">
        <f t="shared" si="20"/>
        <v>6685.36</v>
      </c>
      <c r="R250" s="2">
        <f t="shared" si="21"/>
        <v>6685.36</v>
      </c>
    </row>
    <row r="251" spans="1:19">
      <c r="A251" s="1">
        <v>264</v>
      </c>
      <c r="B251" s="1">
        <v>12714</v>
      </c>
      <c r="C251" s="1">
        <v>2372</v>
      </c>
      <c r="D251" s="1" t="s">
        <v>32</v>
      </c>
      <c r="E251" s="1" t="s">
        <v>960</v>
      </c>
      <c r="F251" s="1">
        <v>11</v>
      </c>
      <c r="G251" s="1">
        <v>19</v>
      </c>
      <c r="H251" s="1">
        <v>1.62</v>
      </c>
      <c r="I251" s="1" t="s">
        <v>957</v>
      </c>
      <c r="J251" s="1" t="s">
        <v>958</v>
      </c>
      <c r="L251" s="1">
        <v>25</v>
      </c>
      <c r="M251" s="1">
        <f>IF(L251&gt;0,L251,"")</f>
        <v>25</v>
      </c>
      <c r="N251" s="1">
        <v>1.5</v>
      </c>
      <c r="O251" s="1" t="s">
        <v>959</v>
      </c>
      <c r="P251" s="2">
        <f t="shared" si="20"/>
        <v>3462.75</v>
      </c>
      <c r="R251" s="2">
        <f t="shared" si="21"/>
        <v>3462.75</v>
      </c>
    </row>
    <row r="252" spans="1:19">
      <c r="A252" s="1">
        <v>265</v>
      </c>
      <c r="B252" s="1">
        <v>12715</v>
      </c>
      <c r="C252" s="1">
        <v>2372</v>
      </c>
      <c r="D252" s="1" t="s">
        <v>34</v>
      </c>
      <c r="E252" s="1" t="s">
        <v>960</v>
      </c>
      <c r="F252" s="1">
        <v>30</v>
      </c>
      <c r="G252" s="1">
        <v>20</v>
      </c>
      <c r="H252" s="1">
        <v>1.62</v>
      </c>
      <c r="I252" s="1" t="s">
        <v>957</v>
      </c>
      <c r="J252" s="1" t="s">
        <v>958</v>
      </c>
      <c r="L252" s="1">
        <v>60</v>
      </c>
      <c r="M252" s="1">
        <f>IF(L252&gt;0,L252,"")</f>
        <v>60</v>
      </c>
      <c r="N252" s="1">
        <v>1.3</v>
      </c>
      <c r="O252" s="1" t="s">
        <v>959</v>
      </c>
      <c r="P252" s="2">
        <f t="shared" si="20"/>
        <v>1684.8000000000002</v>
      </c>
      <c r="R252" s="2">
        <f t="shared" si="21"/>
        <v>1684.8000000000002</v>
      </c>
    </row>
    <row r="253" spans="1:19">
      <c r="A253" s="1">
        <v>266</v>
      </c>
      <c r="B253" s="1">
        <v>12716</v>
      </c>
      <c r="C253" s="1">
        <v>2372</v>
      </c>
      <c r="D253" s="1" t="s">
        <v>505</v>
      </c>
      <c r="E253" s="1" t="s">
        <v>960</v>
      </c>
      <c r="F253" s="1">
        <v>50</v>
      </c>
      <c r="G253" s="1">
        <v>30</v>
      </c>
      <c r="H253" s="1">
        <v>1.62</v>
      </c>
      <c r="I253" s="1" t="s">
        <v>957</v>
      </c>
      <c r="J253" s="1" t="s">
        <v>958</v>
      </c>
      <c r="L253" s="1">
        <v>90</v>
      </c>
      <c r="M253" s="1">
        <f>IF(L253&gt;0,L253,"")</f>
        <v>90</v>
      </c>
      <c r="N253" s="1">
        <v>1.4</v>
      </c>
      <c r="O253" s="1" t="s">
        <v>957</v>
      </c>
      <c r="P253" s="2">
        <f t="shared" si="20"/>
        <v>680.40000000000009</v>
      </c>
      <c r="R253" s="2">
        <f t="shared" si="21"/>
        <v>680.40000000000009</v>
      </c>
    </row>
    <row r="254" spans="1:19" s="9" customFormat="1">
      <c r="A254" s="10">
        <v>267</v>
      </c>
      <c r="B254" s="10">
        <v>12717</v>
      </c>
      <c r="C254" s="10">
        <v>2372</v>
      </c>
      <c r="D254" s="10" t="s">
        <v>971</v>
      </c>
      <c r="E254" s="10" t="s">
        <v>960</v>
      </c>
      <c r="F254" s="10">
        <v>80</v>
      </c>
      <c r="G254" s="10">
        <v>20</v>
      </c>
      <c r="H254" s="10" t="s">
        <v>35</v>
      </c>
      <c r="I254" s="10" t="s">
        <v>35</v>
      </c>
      <c r="J254" s="10" t="s">
        <v>35</v>
      </c>
      <c r="K254" s="10"/>
      <c r="L254" s="10" t="s">
        <v>35</v>
      </c>
      <c r="M254" s="10"/>
      <c r="N254" s="10" t="s">
        <v>35</v>
      </c>
      <c r="O254" s="10" t="s">
        <v>35</v>
      </c>
      <c r="P254" s="10" t="s">
        <v>35</v>
      </c>
      <c r="Q254" s="10"/>
      <c r="R254" s="10" t="s">
        <v>35</v>
      </c>
      <c r="S254" s="10"/>
    </row>
    <row r="255" spans="1:19">
      <c r="A255" s="1">
        <v>268</v>
      </c>
      <c r="B255" s="1">
        <v>12732</v>
      </c>
      <c r="C255" s="1">
        <v>2379</v>
      </c>
      <c r="D255" s="1" t="s">
        <v>625</v>
      </c>
      <c r="E255" s="1" t="s">
        <v>934</v>
      </c>
      <c r="F255" s="1">
        <v>-4</v>
      </c>
      <c r="G255" s="1">
        <v>4</v>
      </c>
      <c r="H255" s="1">
        <v>0.15</v>
      </c>
      <c r="I255" s="1" t="s">
        <v>957</v>
      </c>
      <c r="J255" s="1" t="s">
        <v>958</v>
      </c>
      <c r="L255" s="1" t="s">
        <v>35</v>
      </c>
      <c r="M255" s="1">
        <v>0</v>
      </c>
      <c r="N255" s="1">
        <v>29.6</v>
      </c>
      <c r="O255" s="1" t="s">
        <v>959</v>
      </c>
      <c r="P255" s="2">
        <f t="shared" ref="P255:P291" si="23">G255*N255/100*H255*100*100*((100-M255)/100)</f>
        <v>1776.0000000000002</v>
      </c>
      <c r="Q255" s="2">
        <f>SUM(P255:P261)</f>
        <v>13895.1315</v>
      </c>
      <c r="R255" s="2">
        <f t="shared" ref="R255:R291" si="24">G255*N255/100*H255*100*100*((100-M255)/100)</f>
        <v>1776.0000000000002</v>
      </c>
      <c r="S255" s="7">
        <f>SUM(R255:R261)/10^6*10^4</f>
        <v>138.95131499999999</v>
      </c>
    </row>
    <row r="256" spans="1:19">
      <c r="A256" s="1">
        <v>269</v>
      </c>
      <c r="B256" s="1">
        <v>12733</v>
      </c>
      <c r="C256" s="1">
        <v>2379</v>
      </c>
      <c r="D256" s="1" t="s">
        <v>32</v>
      </c>
      <c r="E256" s="1" t="s">
        <v>960</v>
      </c>
      <c r="F256" s="1">
        <v>0</v>
      </c>
      <c r="G256" s="1">
        <v>20</v>
      </c>
      <c r="H256" s="1">
        <v>1.51</v>
      </c>
      <c r="I256" s="1" t="s">
        <v>957</v>
      </c>
      <c r="J256" s="1" t="s">
        <v>958</v>
      </c>
      <c r="L256" s="1">
        <v>10</v>
      </c>
      <c r="M256" s="1">
        <f>IF(L256&gt;0,L256,"")</f>
        <v>10</v>
      </c>
      <c r="N256" s="1">
        <v>2.2999999999999998</v>
      </c>
      <c r="O256" s="1" t="s">
        <v>959</v>
      </c>
      <c r="P256" s="2">
        <f t="shared" si="23"/>
        <v>6251.4</v>
      </c>
      <c r="R256" s="2">
        <f t="shared" si="24"/>
        <v>6251.4</v>
      </c>
    </row>
    <row r="257" spans="1:19">
      <c r="A257" s="1">
        <v>270</v>
      </c>
      <c r="B257" s="1">
        <v>12734</v>
      </c>
      <c r="C257" s="1">
        <v>2379</v>
      </c>
      <c r="D257" s="1" t="s">
        <v>34</v>
      </c>
      <c r="E257" s="1" t="s">
        <v>960</v>
      </c>
      <c r="F257" s="1">
        <v>20</v>
      </c>
      <c r="G257" s="1">
        <v>9</v>
      </c>
      <c r="H257" s="1">
        <v>1.51</v>
      </c>
      <c r="I257" s="1" t="s">
        <v>957</v>
      </c>
      <c r="J257" s="1" t="s">
        <v>958</v>
      </c>
      <c r="L257" s="1">
        <v>5</v>
      </c>
      <c r="M257" s="1">
        <f>IF(L257&gt;0,L257,"")</f>
        <v>5</v>
      </c>
      <c r="N257" s="1">
        <v>1.3</v>
      </c>
      <c r="O257" s="1" t="s">
        <v>959</v>
      </c>
      <c r="P257" s="2">
        <f t="shared" si="23"/>
        <v>1678.3650000000002</v>
      </c>
      <c r="R257" s="2">
        <f t="shared" si="24"/>
        <v>1678.3650000000002</v>
      </c>
    </row>
    <row r="258" spans="1:19">
      <c r="A258" s="1">
        <v>271</v>
      </c>
      <c r="B258" s="1">
        <v>12735</v>
      </c>
      <c r="C258" s="1">
        <v>2379</v>
      </c>
      <c r="D258" s="1" t="s">
        <v>994</v>
      </c>
      <c r="E258" s="1" t="s">
        <v>960</v>
      </c>
      <c r="F258" s="1">
        <v>29</v>
      </c>
      <c r="G258" s="1">
        <v>8</v>
      </c>
      <c r="H258" s="1">
        <v>1.25</v>
      </c>
      <c r="I258" s="1" t="s">
        <v>957</v>
      </c>
      <c r="J258" s="1" t="s">
        <v>958</v>
      </c>
      <c r="L258" s="1">
        <v>2.5</v>
      </c>
      <c r="M258" s="1">
        <f>IF(L258&gt;0,L258,"")</f>
        <v>2.5</v>
      </c>
      <c r="N258" s="1">
        <v>0.6</v>
      </c>
      <c r="O258" s="1" t="s">
        <v>959</v>
      </c>
      <c r="P258" s="2">
        <f t="shared" si="23"/>
        <v>585</v>
      </c>
      <c r="R258" s="2">
        <f t="shared" si="24"/>
        <v>585</v>
      </c>
    </row>
    <row r="259" spans="1:19">
      <c r="A259" s="1">
        <v>272</v>
      </c>
      <c r="B259" s="1">
        <v>12736</v>
      </c>
      <c r="C259" s="1">
        <v>2379</v>
      </c>
      <c r="D259" s="1" t="s">
        <v>995</v>
      </c>
      <c r="E259" s="1" t="s">
        <v>960</v>
      </c>
      <c r="F259" s="1">
        <v>37</v>
      </c>
      <c r="G259" s="1">
        <v>28</v>
      </c>
      <c r="H259" s="1">
        <v>1.51</v>
      </c>
      <c r="I259" s="1" t="s">
        <v>957</v>
      </c>
      <c r="J259" s="1" t="s">
        <v>958</v>
      </c>
      <c r="L259" s="1" t="s">
        <v>35</v>
      </c>
      <c r="M259" s="13">
        <v>33.5</v>
      </c>
      <c r="N259" s="1">
        <v>0.7</v>
      </c>
      <c r="O259" s="1" t="s">
        <v>959</v>
      </c>
      <c r="P259" s="2">
        <f t="shared" si="23"/>
        <v>1968.1339999999998</v>
      </c>
      <c r="R259" s="2">
        <f t="shared" si="24"/>
        <v>1968.1339999999998</v>
      </c>
    </row>
    <row r="260" spans="1:19">
      <c r="A260" s="1">
        <v>273</v>
      </c>
      <c r="B260" s="1">
        <v>12737</v>
      </c>
      <c r="C260" s="1">
        <v>2379</v>
      </c>
      <c r="D260" s="1" t="s">
        <v>996</v>
      </c>
      <c r="E260" s="1" t="s">
        <v>960</v>
      </c>
      <c r="F260" s="1">
        <v>65</v>
      </c>
      <c r="G260" s="1">
        <v>15</v>
      </c>
      <c r="H260" s="1">
        <v>1.51</v>
      </c>
      <c r="I260" s="1" t="s">
        <v>957</v>
      </c>
      <c r="J260" s="1" t="s">
        <v>958</v>
      </c>
      <c r="L260" s="1" t="s">
        <v>35</v>
      </c>
      <c r="M260" s="13">
        <v>33.5</v>
      </c>
      <c r="N260" s="1">
        <v>0.5</v>
      </c>
      <c r="O260" s="1" t="s">
        <v>959</v>
      </c>
      <c r="P260" s="2">
        <f t="shared" si="23"/>
        <v>753.11250000000007</v>
      </c>
      <c r="R260" s="2">
        <f t="shared" si="24"/>
        <v>753.11250000000007</v>
      </c>
    </row>
    <row r="261" spans="1:19" s="9" customFormat="1">
      <c r="A261" s="10">
        <v>274</v>
      </c>
      <c r="B261" s="10">
        <v>12738</v>
      </c>
      <c r="C261" s="10">
        <v>2379</v>
      </c>
      <c r="D261" s="10" t="s">
        <v>997</v>
      </c>
      <c r="E261" s="10" t="s">
        <v>960</v>
      </c>
      <c r="F261" s="10">
        <v>80</v>
      </c>
      <c r="G261" s="10">
        <v>20</v>
      </c>
      <c r="H261" s="10">
        <v>1.66</v>
      </c>
      <c r="I261" s="10" t="s">
        <v>957</v>
      </c>
      <c r="J261" s="10" t="s">
        <v>958</v>
      </c>
      <c r="K261" s="10"/>
      <c r="L261" s="10" t="s">
        <v>35</v>
      </c>
      <c r="M261" s="13">
        <v>33.5</v>
      </c>
      <c r="N261" s="10">
        <v>0.4</v>
      </c>
      <c r="O261" s="10" t="s">
        <v>959</v>
      </c>
      <c r="P261" s="11">
        <f t="shared" si="23"/>
        <v>883.12</v>
      </c>
      <c r="Q261" s="10"/>
      <c r="R261" s="11">
        <f t="shared" si="24"/>
        <v>883.12</v>
      </c>
      <c r="S261" s="10"/>
    </row>
    <row r="262" spans="1:19">
      <c r="A262" s="1">
        <v>275</v>
      </c>
      <c r="B262" s="1">
        <v>12751</v>
      </c>
      <c r="C262" s="1">
        <v>2383</v>
      </c>
      <c r="D262" s="1" t="s">
        <v>56</v>
      </c>
      <c r="E262" s="1" t="s">
        <v>934</v>
      </c>
      <c r="F262" s="1">
        <v>-3</v>
      </c>
      <c r="G262" s="1">
        <v>3</v>
      </c>
      <c r="H262" s="1">
        <v>0.16</v>
      </c>
      <c r="I262" s="1" t="s">
        <v>957</v>
      </c>
      <c r="J262" s="1" t="s">
        <v>958</v>
      </c>
      <c r="L262" s="1" t="s">
        <v>35</v>
      </c>
      <c r="M262" s="1">
        <v>0</v>
      </c>
      <c r="N262" s="1">
        <v>41.9</v>
      </c>
      <c r="O262" s="1" t="s">
        <v>959</v>
      </c>
      <c r="P262" s="2">
        <f t="shared" si="23"/>
        <v>2011.1999999999998</v>
      </c>
      <c r="Q262" s="2">
        <f>SUM(P262:P269)</f>
        <v>10217.385</v>
      </c>
      <c r="R262" s="2">
        <f t="shared" si="24"/>
        <v>2011.1999999999998</v>
      </c>
      <c r="S262" s="7">
        <f>SUM(R262:R269)/10^6*10^4</f>
        <v>102.17385</v>
      </c>
    </row>
    <row r="263" spans="1:19">
      <c r="A263" s="1">
        <v>276</v>
      </c>
      <c r="B263" s="1">
        <v>12752</v>
      </c>
      <c r="C263" s="1">
        <v>2383</v>
      </c>
      <c r="D263" s="1" t="s">
        <v>104</v>
      </c>
      <c r="E263" s="1" t="s">
        <v>960</v>
      </c>
      <c r="F263" s="1">
        <v>0</v>
      </c>
      <c r="G263" s="1">
        <v>4</v>
      </c>
      <c r="H263" s="1">
        <v>1.07</v>
      </c>
      <c r="I263" s="1" t="s">
        <v>957</v>
      </c>
      <c r="J263" s="1" t="s">
        <v>958</v>
      </c>
      <c r="L263" s="1">
        <v>50</v>
      </c>
      <c r="M263" s="1">
        <f t="shared" ref="M263:M269" si="25">IF(L263&gt;0,L263,"")</f>
        <v>50</v>
      </c>
      <c r="N263" s="1">
        <v>6.2</v>
      </c>
      <c r="O263" s="1" t="s">
        <v>959</v>
      </c>
      <c r="P263" s="2">
        <f t="shared" si="23"/>
        <v>1326.8000000000002</v>
      </c>
      <c r="R263" s="2">
        <f t="shared" si="24"/>
        <v>1326.8000000000002</v>
      </c>
    </row>
    <row r="264" spans="1:19">
      <c r="A264" s="1">
        <v>277</v>
      </c>
      <c r="B264" s="1">
        <v>12753</v>
      </c>
      <c r="C264" s="1">
        <v>2383</v>
      </c>
      <c r="D264" s="1" t="s">
        <v>18</v>
      </c>
      <c r="E264" s="1" t="s">
        <v>960</v>
      </c>
      <c r="F264" s="1">
        <v>4</v>
      </c>
      <c r="G264" s="1">
        <v>8</v>
      </c>
      <c r="H264" s="1">
        <v>1.03</v>
      </c>
      <c r="I264" s="1" t="s">
        <v>957</v>
      </c>
      <c r="J264" s="1" t="s">
        <v>958</v>
      </c>
      <c r="L264" s="1">
        <v>40</v>
      </c>
      <c r="M264" s="1">
        <f t="shared" si="25"/>
        <v>40</v>
      </c>
      <c r="N264" s="1">
        <v>1.9</v>
      </c>
      <c r="O264" s="1" t="s">
        <v>959</v>
      </c>
      <c r="P264" s="2">
        <f t="shared" si="23"/>
        <v>939.36</v>
      </c>
      <c r="R264" s="2">
        <f t="shared" si="24"/>
        <v>939.36</v>
      </c>
    </row>
    <row r="265" spans="1:19">
      <c r="A265" s="1">
        <v>278</v>
      </c>
      <c r="B265" s="1">
        <v>12754</v>
      </c>
      <c r="C265" s="1">
        <v>2383</v>
      </c>
      <c r="D265" s="1" t="s">
        <v>32</v>
      </c>
      <c r="E265" s="1" t="s">
        <v>960</v>
      </c>
      <c r="F265" s="1">
        <v>12</v>
      </c>
      <c r="G265" s="1">
        <v>38</v>
      </c>
      <c r="H265" s="1">
        <v>1.45</v>
      </c>
      <c r="I265" s="1" t="s">
        <v>957</v>
      </c>
      <c r="J265" s="1" t="s">
        <v>958</v>
      </c>
      <c r="L265" s="1">
        <v>40</v>
      </c>
      <c r="M265" s="1">
        <f t="shared" si="25"/>
        <v>40</v>
      </c>
      <c r="N265" s="1">
        <v>1.2</v>
      </c>
      <c r="O265" s="1" t="s">
        <v>959</v>
      </c>
      <c r="P265" s="2">
        <f t="shared" si="23"/>
        <v>3967.2</v>
      </c>
      <c r="R265" s="2">
        <f t="shared" si="24"/>
        <v>3967.2</v>
      </c>
    </row>
    <row r="266" spans="1:19">
      <c r="A266" s="1">
        <v>279</v>
      </c>
      <c r="B266" s="1">
        <v>12755</v>
      </c>
      <c r="C266" s="1">
        <v>2383</v>
      </c>
      <c r="D266" s="1" t="s">
        <v>34</v>
      </c>
      <c r="E266" s="1" t="s">
        <v>960</v>
      </c>
      <c r="F266" s="1">
        <v>50</v>
      </c>
      <c r="G266" s="1">
        <v>10</v>
      </c>
      <c r="H266" s="1">
        <v>1.45</v>
      </c>
      <c r="I266" s="1" t="s">
        <v>957</v>
      </c>
      <c r="J266" s="1" t="s">
        <v>958</v>
      </c>
      <c r="L266" s="1">
        <v>30</v>
      </c>
      <c r="M266" s="1">
        <f t="shared" si="25"/>
        <v>30</v>
      </c>
      <c r="N266" s="1">
        <v>0.6</v>
      </c>
      <c r="O266" s="1" t="s">
        <v>959</v>
      </c>
      <c r="P266" s="2">
        <f t="shared" si="23"/>
        <v>608.99999999999989</v>
      </c>
      <c r="R266" s="2">
        <f t="shared" si="24"/>
        <v>608.99999999999989</v>
      </c>
    </row>
    <row r="267" spans="1:19">
      <c r="A267" s="1">
        <v>280</v>
      </c>
      <c r="B267" s="1">
        <v>12756</v>
      </c>
      <c r="C267" s="1">
        <v>2383</v>
      </c>
      <c r="D267" s="1" t="s">
        <v>998</v>
      </c>
      <c r="E267" s="1" t="s">
        <v>960</v>
      </c>
      <c r="F267" s="1">
        <v>60</v>
      </c>
      <c r="G267" s="1">
        <v>5</v>
      </c>
      <c r="H267" s="1">
        <v>1.45</v>
      </c>
      <c r="I267" s="1" t="s">
        <v>957</v>
      </c>
      <c r="J267" s="1" t="s">
        <v>958</v>
      </c>
      <c r="L267" s="1">
        <v>15</v>
      </c>
      <c r="M267" s="1">
        <f t="shared" si="25"/>
        <v>15</v>
      </c>
      <c r="N267" s="1">
        <v>0.5</v>
      </c>
      <c r="O267" s="1" t="s">
        <v>957</v>
      </c>
      <c r="P267" s="2">
        <f t="shared" si="23"/>
        <v>308.12499999999994</v>
      </c>
      <c r="R267" s="2">
        <f t="shared" si="24"/>
        <v>308.12499999999994</v>
      </c>
    </row>
    <row r="268" spans="1:19">
      <c r="A268" s="1">
        <v>281</v>
      </c>
      <c r="B268" s="1">
        <v>12757</v>
      </c>
      <c r="C268" s="1">
        <v>2383</v>
      </c>
      <c r="D268" s="1" t="s">
        <v>841</v>
      </c>
      <c r="E268" s="1" t="s">
        <v>960</v>
      </c>
      <c r="F268" s="1">
        <v>65</v>
      </c>
      <c r="G268" s="1">
        <v>15</v>
      </c>
      <c r="H268" s="1">
        <v>1.38</v>
      </c>
      <c r="I268" s="1" t="s">
        <v>957</v>
      </c>
      <c r="J268" s="1" t="s">
        <v>958</v>
      </c>
      <c r="L268" s="1">
        <v>30</v>
      </c>
      <c r="M268" s="1">
        <f t="shared" si="25"/>
        <v>30</v>
      </c>
      <c r="N268" s="1">
        <v>0.3</v>
      </c>
      <c r="O268" s="1" t="s">
        <v>957</v>
      </c>
      <c r="P268" s="2">
        <f t="shared" si="23"/>
        <v>434.7</v>
      </c>
      <c r="R268" s="2">
        <f t="shared" si="24"/>
        <v>434.7</v>
      </c>
    </row>
    <row r="269" spans="1:19" s="9" customFormat="1">
      <c r="A269" s="10">
        <v>282</v>
      </c>
      <c r="B269" s="10">
        <v>12758</v>
      </c>
      <c r="C269" s="10">
        <v>2383</v>
      </c>
      <c r="D269" s="10" t="s">
        <v>789</v>
      </c>
      <c r="E269" s="10" t="s">
        <v>960</v>
      </c>
      <c r="F269" s="10">
        <v>80</v>
      </c>
      <c r="G269" s="10">
        <v>20</v>
      </c>
      <c r="H269" s="10">
        <v>1.38</v>
      </c>
      <c r="I269" s="10" t="s">
        <v>957</v>
      </c>
      <c r="J269" s="10" t="s">
        <v>958</v>
      </c>
      <c r="K269" s="10"/>
      <c r="L269" s="10">
        <v>25</v>
      </c>
      <c r="M269" s="1">
        <f t="shared" si="25"/>
        <v>25</v>
      </c>
      <c r="N269" s="10">
        <v>0.3</v>
      </c>
      <c r="O269" s="10" t="s">
        <v>957</v>
      </c>
      <c r="P269" s="11">
        <f t="shared" si="23"/>
        <v>620.99999999999977</v>
      </c>
      <c r="Q269" s="10"/>
      <c r="R269" s="11">
        <f t="shared" si="24"/>
        <v>620.99999999999977</v>
      </c>
      <c r="S269" s="10"/>
    </row>
    <row r="270" spans="1:19">
      <c r="A270" s="1">
        <v>377</v>
      </c>
      <c r="B270" s="1">
        <v>15539</v>
      </c>
      <c r="C270" s="1">
        <v>2888</v>
      </c>
      <c r="D270" s="1" t="s">
        <v>625</v>
      </c>
      <c r="E270" s="1" t="s">
        <v>934</v>
      </c>
      <c r="F270" s="1">
        <v>-15</v>
      </c>
      <c r="G270" s="1">
        <v>15</v>
      </c>
      <c r="H270" s="1">
        <v>0.11</v>
      </c>
      <c r="I270" s="1" t="s">
        <v>957</v>
      </c>
      <c r="J270" s="1" t="s">
        <v>958</v>
      </c>
      <c r="L270" s="1" t="s">
        <v>35</v>
      </c>
      <c r="M270" s="1">
        <v>0</v>
      </c>
      <c r="N270" s="1">
        <v>29.6</v>
      </c>
      <c r="O270" s="1" t="s">
        <v>959</v>
      </c>
      <c r="P270" s="2">
        <f t="shared" si="23"/>
        <v>4884</v>
      </c>
      <c r="Q270" s="2">
        <f>SUM(P270:P273)</f>
        <v>43174.557000000001</v>
      </c>
      <c r="R270" s="2">
        <f t="shared" si="24"/>
        <v>4884</v>
      </c>
      <c r="S270" s="7">
        <f>SUM(R270:R273)/10^6*10^4</f>
        <v>431.74557000000004</v>
      </c>
    </row>
    <row r="271" spans="1:19">
      <c r="A271" s="1">
        <v>378</v>
      </c>
      <c r="B271" s="1">
        <v>15540</v>
      </c>
      <c r="C271" s="1">
        <v>2888</v>
      </c>
      <c r="D271" s="1" t="s">
        <v>104</v>
      </c>
      <c r="E271" s="1" t="s">
        <v>960</v>
      </c>
      <c r="F271" s="1">
        <v>0</v>
      </c>
      <c r="G271" s="1">
        <v>20</v>
      </c>
      <c r="H271" s="1">
        <v>0.93</v>
      </c>
      <c r="I271" s="1" t="s">
        <v>957</v>
      </c>
      <c r="J271" s="1" t="s">
        <v>958</v>
      </c>
      <c r="L271" s="1">
        <v>27.5</v>
      </c>
      <c r="M271" s="1">
        <f>IF(L271&gt;0,L271,"")</f>
        <v>27.5</v>
      </c>
      <c r="N271" s="1">
        <v>7.3</v>
      </c>
      <c r="O271" s="1" t="s">
        <v>959</v>
      </c>
      <c r="P271" s="2">
        <f t="shared" si="23"/>
        <v>9844.0499999999993</v>
      </c>
      <c r="R271" s="2">
        <f t="shared" si="24"/>
        <v>9844.0499999999993</v>
      </c>
    </row>
    <row r="272" spans="1:19">
      <c r="A272" s="1">
        <v>379</v>
      </c>
      <c r="B272" s="1">
        <v>15541</v>
      </c>
      <c r="C272" s="1">
        <v>2888</v>
      </c>
      <c r="D272" s="1" t="s">
        <v>116</v>
      </c>
      <c r="E272" s="1" t="s">
        <v>960</v>
      </c>
      <c r="F272" s="1">
        <v>20</v>
      </c>
      <c r="G272" s="1">
        <v>23</v>
      </c>
      <c r="H272" s="1">
        <v>0.86</v>
      </c>
      <c r="I272" s="1" t="s">
        <v>957</v>
      </c>
      <c r="J272" s="1" t="s">
        <v>958</v>
      </c>
      <c r="L272" s="1">
        <v>37</v>
      </c>
      <c r="M272" s="1">
        <f>IF(L272&gt;0,L272,"")</f>
        <v>37</v>
      </c>
      <c r="N272" s="1">
        <v>8.8000000000000007</v>
      </c>
      <c r="O272" s="1" t="s">
        <v>959</v>
      </c>
      <c r="P272" s="2">
        <f t="shared" si="23"/>
        <v>10966.031999999999</v>
      </c>
      <c r="R272" s="2">
        <f t="shared" si="24"/>
        <v>10966.031999999999</v>
      </c>
    </row>
    <row r="273" spans="1:19" s="9" customFormat="1">
      <c r="A273" s="10">
        <v>380</v>
      </c>
      <c r="B273" s="10">
        <v>15542</v>
      </c>
      <c r="C273" s="10">
        <v>2888</v>
      </c>
      <c r="D273" s="10" t="s">
        <v>21</v>
      </c>
      <c r="E273" s="10" t="s">
        <v>960</v>
      </c>
      <c r="F273" s="10">
        <v>43</v>
      </c>
      <c r="G273" s="10">
        <v>57</v>
      </c>
      <c r="H273" s="10">
        <v>1.74</v>
      </c>
      <c r="I273" s="10" t="s">
        <v>957</v>
      </c>
      <c r="J273" s="10" t="s">
        <v>958</v>
      </c>
      <c r="K273" s="10"/>
      <c r="L273" s="10">
        <v>29.5</v>
      </c>
      <c r="M273" s="1">
        <f>IF(L273&gt;0,L273,"")</f>
        <v>29.5</v>
      </c>
      <c r="N273" s="10">
        <v>2.5</v>
      </c>
      <c r="O273" s="10" t="s">
        <v>959</v>
      </c>
      <c r="P273" s="11">
        <f t="shared" si="23"/>
        <v>17480.474999999999</v>
      </c>
      <c r="Q273" s="10"/>
      <c r="R273" s="11">
        <f t="shared" si="24"/>
        <v>17480.474999999999</v>
      </c>
      <c r="S273" s="10"/>
    </row>
    <row r="274" spans="1:19">
      <c r="A274" s="1">
        <v>381</v>
      </c>
      <c r="B274" s="1">
        <v>15543</v>
      </c>
      <c r="C274" s="1">
        <v>2889</v>
      </c>
      <c r="D274" s="1" t="s">
        <v>625</v>
      </c>
      <c r="E274" s="1" t="s">
        <v>934</v>
      </c>
      <c r="F274" s="1">
        <v>-8</v>
      </c>
      <c r="G274" s="1">
        <v>8</v>
      </c>
      <c r="H274" s="1">
        <v>0.14000000000000001</v>
      </c>
      <c r="I274" s="1" t="s">
        <v>957</v>
      </c>
      <c r="J274" s="1" t="s">
        <v>958</v>
      </c>
      <c r="L274" s="1" t="s">
        <v>35</v>
      </c>
      <c r="M274" s="1">
        <v>0</v>
      </c>
      <c r="N274" s="1">
        <v>52.4</v>
      </c>
      <c r="O274" s="1" t="s">
        <v>959</v>
      </c>
      <c r="P274" s="2">
        <f t="shared" si="23"/>
        <v>5868.8000000000011</v>
      </c>
      <c r="Q274" s="2">
        <f>SUM(P274:P279)</f>
        <v>57576.904999999999</v>
      </c>
      <c r="R274" s="2">
        <f t="shared" si="24"/>
        <v>5868.8000000000011</v>
      </c>
      <c r="S274" s="7">
        <f>SUM(R274:R279)/10^6*10^4</f>
        <v>575.76904999999999</v>
      </c>
    </row>
    <row r="275" spans="1:19">
      <c r="A275" s="1">
        <v>382</v>
      </c>
      <c r="B275" s="1">
        <v>15544</v>
      </c>
      <c r="C275" s="1">
        <v>2889</v>
      </c>
      <c r="D275" s="1" t="s">
        <v>104</v>
      </c>
      <c r="E275" s="1" t="s">
        <v>960</v>
      </c>
      <c r="F275" s="1">
        <v>0</v>
      </c>
      <c r="G275" s="1">
        <v>15</v>
      </c>
      <c r="H275" s="1">
        <v>1.31</v>
      </c>
      <c r="I275" s="1" t="s">
        <v>957</v>
      </c>
      <c r="J275" s="1" t="s">
        <v>958</v>
      </c>
      <c r="L275" s="1">
        <v>37</v>
      </c>
      <c r="M275" s="1">
        <f>IF(L275&gt;0,L275,"")</f>
        <v>37</v>
      </c>
      <c r="N275" s="1">
        <v>6</v>
      </c>
      <c r="O275" s="1" t="s">
        <v>959</v>
      </c>
      <c r="P275" s="2">
        <f t="shared" si="23"/>
        <v>7427.7</v>
      </c>
      <c r="R275" s="2">
        <f t="shared" si="24"/>
        <v>7427.7</v>
      </c>
    </row>
    <row r="276" spans="1:19">
      <c r="A276" s="1">
        <v>383</v>
      </c>
      <c r="B276" s="1">
        <v>15545</v>
      </c>
      <c r="C276" s="1">
        <v>2889</v>
      </c>
      <c r="D276" s="1" t="s">
        <v>59</v>
      </c>
      <c r="E276" s="1" t="s">
        <v>960</v>
      </c>
      <c r="F276" s="1">
        <v>15</v>
      </c>
      <c r="G276" s="1">
        <v>25</v>
      </c>
      <c r="H276" s="1">
        <v>1.38</v>
      </c>
      <c r="I276" s="1" t="s">
        <v>957</v>
      </c>
      <c r="J276" s="1" t="s">
        <v>958</v>
      </c>
      <c r="L276" s="1">
        <v>34.5</v>
      </c>
      <c r="M276" s="1">
        <f>IF(L276&gt;0,L276,"")</f>
        <v>34.5</v>
      </c>
      <c r="N276" s="1">
        <v>4.4000000000000004</v>
      </c>
      <c r="O276" s="1" t="s">
        <v>959</v>
      </c>
      <c r="P276" s="2">
        <f t="shared" si="23"/>
        <v>9942.9000000000015</v>
      </c>
      <c r="R276" s="2">
        <f t="shared" si="24"/>
        <v>9942.9000000000015</v>
      </c>
    </row>
    <row r="277" spans="1:19">
      <c r="A277" s="1">
        <v>384</v>
      </c>
      <c r="B277" s="1">
        <v>15546</v>
      </c>
      <c r="C277" s="1">
        <v>2889</v>
      </c>
      <c r="D277" s="1" t="s">
        <v>60</v>
      </c>
      <c r="E277" s="1" t="s">
        <v>960</v>
      </c>
      <c r="F277" s="1">
        <v>40</v>
      </c>
      <c r="G277" s="1">
        <v>31</v>
      </c>
      <c r="H277" s="1">
        <v>1.38</v>
      </c>
      <c r="I277" s="1" t="s">
        <v>957</v>
      </c>
      <c r="J277" s="1" t="s">
        <v>958</v>
      </c>
      <c r="L277" s="1">
        <v>39</v>
      </c>
      <c r="M277" s="1">
        <f>IF(L277&gt;0,L277,"")</f>
        <v>39</v>
      </c>
      <c r="N277" s="1">
        <v>4</v>
      </c>
      <c r="O277" s="1" t="s">
        <v>959</v>
      </c>
      <c r="P277" s="2">
        <f t="shared" si="23"/>
        <v>10438.319999999998</v>
      </c>
      <c r="R277" s="2">
        <f t="shared" si="24"/>
        <v>10438.319999999998</v>
      </c>
    </row>
    <row r="278" spans="1:19">
      <c r="A278" s="1">
        <v>385</v>
      </c>
      <c r="B278" s="1">
        <v>15547</v>
      </c>
      <c r="C278" s="1">
        <v>2889</v>
      </c>
      <c r="D278" s="1" t="s">
        <v>61</v>
      </c>
      <c r="E278" s="1" t="s">
        <v>960</v>
      </c>
      <c r="F278" s="1">
        <v>71</v>
      </c>
      <c r="G278" s="1">
        <v>18</v>
      </c>
      <c r="H278" s="1">
        <v>1.38</v>
      </c>
      <c r="I278" s="1" t="s">
        <v>957</v>
      </c>
      <c r="J278" s="1" t="s">
        <v>958</v>
      </c>
      <c r="L278" s="1">
        <v>37.5</v>
      </c>
      <c r="M278" s="1">
        <f>IF(L278&gt;0,L278,"")</f>
        <v>37.5</v>
      </c>
      <c r="N278" s="1">
        <v>7.1</v>
      </c>
      <c r="O278" s="1" t="s">
        <v>959</v>
      </c>
      <c r="P278" s="2">
        <f t="shared" si="23"/>
        <v>11022.749999999998</v>
      </c>
      <c r="R278" s="2">
        <f t="shared" si="24"/>
        <v>11022.749999999998</v>
      </c>
    </row>
    <row r="279" spans="1:19" s="9" customFormat="1">
      <c r="A279" s="10">
        <v>386</v>
      </c>
      <c r="B279" s="10">
        <v>15548</v>
      </c>
      <c r="C279" s="10">
        <v>2889</v>
      </c>
      <c r="D279" s="10" t="s">
        <v>87</v>
      </c>
      <c r="E279" s="10" t="s">
        <v>960</v>
      </c>
      <c r="F279" s="10">
        <v>89</v>
      </c>
      <c r="G279" s="10">
        <v>11</v>
      </c>
      <c r="H279" s="10">
        <v>1.38</v>
      </c>
      <c r="I279" s="10" t="s">
        <v>957</v>
      </c>
      <c r="J279" s="10" t="s">
        <v>958</v>
      </c>
      <c r="K279" s="10"/>
      <c r="L279" s="10">
        <v>41.5</v>
      </c>
      <c r="M279" s="1">
        <f>IF(L279&gt;0,L279,"")</f>
        <v>41.5</v>
      </c>
      <c r="N279" s="10">
        <v>14.5</v>
      </c>
      <c r="O279" s="10" t="s">
        <v>959</v>
      </c>
      <c r="P279" s="11">
        <f t="shared" si="23"/>
        <v>12876.434999999999</v>
      </c>
      <c r="Q279" s="10"/>
      <c r="R279" s="11">
        <f t="shared" si="24"/>
        <v>12876.434999999999</v>
      </c>
      <c r="S279" s="10"/>
    </row>
    <row r="280" spans="1:19">
      <c r="A280" s="1">
        <v>387</v>
      </c>
      <c r="B280" s="1">
        <v>15549</v>
      </c>
      <c r="C280" s="1">
        <v>2890</v>
      </c>
      <c r="D280" s="1" t="s">
        <v>625</v>
      </c>
      <c r="E280" s="1" t="s">
        <v>934</v>
      </c>
      <c r="F280" s="1">
        <v>-30</v>
      </c>
      <c r="G280" s="1">
        <v>30</v>
      </c>
      <c r="H280" s="1">
        <v>0.11</v>
      </c>
      <c r="I280" s="1" t="s">
        <v>957</v>
      </c>
      <c r="J280" s="1" t="s">
        <v>958</v>
      </c>
      <c r="L280" s="1" t="s">
        <v>35</v>
      </c>
      <c r="M280" s="1">
        <v>0</v>
      </c>
      <c r="N280" s="1">
        <v>44.3</v>
      </c>
      <c r="O280" s="1" t="s">
        <v>959</v>
      </c>
      <c r="P280" s="2">
        <f t="shared" si="23"/>
        <v>14619</v>
      </c>
      <c r="Q280" s="2">
        <f>SUM(P280:P283)</f>
        <v>41934.587999999996</v>
      </c>
      <c r="R280" s="2">
        <f t="shared" si="24"/>
        <v>14619</v>
      </c>
      <c r="S280" s="7">
        <f>SUM(R280:R283)/10^6*10^4</f>
        <v>419.34587999999997</v>
      </c>
    </row>
    <row r="281" spans="1:19">
      <c r="A281" s="1">
        <v>388</v>
      </c>
      <c r="B281" s="1">
        <v>15550</v>
      </c>
      <c r="C281" s="1">
        <v>2890</v>
      </c>
      <c r="D281" s="1" t="s">
        <v>16</v>
      </c>
      <c r="E281" s="1" t="s">
        <v>960</v>
      </c>
      <c r="F281" s="1">
        <v>0</v>
      </c>
      <c r="G281" s="1">
        <v>20</v>
      </c>
      <c r="H281" s="1">
        <v>0.93</v>
      </c>
      <c r="I281" s="1" t="s">
        <v>957</v>
      </c>
      <c r="J281" s="1" t="s">
        <v>958</v>
      </c>
      <c r="L281" s="1">
        <v>18.5</v>
      </c>
      <c r="M281" s="1">
        <f>IF(L281&gt;0,L281,"")</f>
        <v>18.5</v>
      </c>
      <c r="N281" s="1">
        <v>1.5</v>
      </c>
      <c r="O281" s="1" t="s">
        <v>959</v>
      </c>
      <c r="P281" s="2">
        <f t="shared" si="23"/>
        <v>2273.85</v>
      </c>
      <c r="R281" s="2">
        <f t="shared" si="24"/>
        <v>2273.85</v>
      </c>
    </row>
    <row r="282" spans="1:19">
      <c r="A282" s="1">
        <v>389</v>
      </c>
      <c r="B282" s="1">
        <v>15551</v>
      </c>
      <c r="C282" s="1">
        <v>2890</v>
      </c>
      <c r="D282" s="1" t="s">
        <v>76</v>
      </c>
      <c r="E282" s="1" t="s">
        <v>960</v>
      </c>
      <c r="F282" s="1">
        <v>20</v>
      </c>
      <c r="G282" s="1">
        <v>26</v>
      </c>
      <c r="H282" s="1">
        <v>0.86</v>
      </c>
      <c r="I282" s="1" t="s">
        <v>957</v>
      </c>
      <c r="J282" s="1" t="s">
        <v>958</v>
      </c>
      <c r="L282" s="1">
        <v>23</v>
      </c>
      <c r="M282" s="1">
        <f>IF(L282&gt;0,L282,"")</f>
        <v>23</v>
      </c>
      <c r="N282" s="1">
        <v>5.0999999999999996</v>
      </c>
      <c r="O282" s="1" t="s">
        <v>959</v>
      </c>
      <c r="P282" s="2">
        <f t="shared" si="23"/>
        <v>8780.771999999999</v>
      </c>
      <c r="R282" s="2">
        <f t="shared" si="24"/>
        <v>8780.771999999999</v>
      </c>
    </row>
    <row r="283" spans="1:19" s="9" customFormat="1">
      <c r="A283" s="10">
        <v>390</v>
      </c>
      <c r="B283" s="10">
        <v>15552</v>
      </c>
      <c r="C283" s="10">
        <v>2890</v>
      </c>
      <c r="D283" s="10" t="s">
        <v>77</v>
      </c>
      <c r="E283" s="10" t="s">
        <v>960</v>
      </c>
      <c r="F283" s="10">
        <v>46</v>
      </c>
      <c r="G283" s="10">
        <v>54</v>
      </c>
      <c r="H283" s="10">
        <v>0.86</v>
      </c>
      <c r="I283" s="10" t="s">
        <v>957</v>
      </c>
      <c r="J283" s="10" t="s">
        <v>958</v>
      </c>
      <c r="K283" s="10"/>
      <c r="L283" s="10">
        <v>25.5</v>
      </c>
      <c r="M283" s="1">
        <f>IF(L283&gt;0,L283,"")</f>
        <v>25.5</v>
      </c>
      <c r="N283" s="10">
        <v>4.7</v>
      </c>
      <c r="O283" s="10" t="s">
        <v>959</v>
      </c>
      <c r="P283" s="11">
        <f t="shared" si="23"/>
        <v>16260.966000000002</v>
      </c>
      <c r="Q283" s="10"/>
      <c r="R283" s="11">
        <f t="shared" si="24"/>
        <v>16260.966000000002</v>
      </c>
      <c r="S283" s="10"/>
    </row>
    <row r="284" spans="1:19">
      <c r="A284" s="1">
        <v>391</v>
      </c>
      <c r="B284" s="1">
        <v>15553</v>
      </c>
      <c r="C284" s="1">
        <v>2891</v>
      </c>
      <c r="D284" s="1" t="s">
        <v>625</v>
      </c>
      <c r="E284" s="1" t="s">
        <v>934</v>
      </c>
      <c r="F284" s="1">
        <v>-35</v>
      </c>
      <c r="G284" s="1">
        <v>35</v>
      </c>
      <c r="H284" s="1">
        <v>0.11</v>
      </c>
      <c r="I284" s="1" t="s">
        <v>957</v>
      </c>
      <c r="J284" s="1" t="s">
        <v>958</v>
      </c>
      <c r="L284" s="1" t="s">
        <v>35</v>
      </c>
      <c r="M284" s="1">
        <v>0</v>
      </c>
      <c r="N284" s="1">
        <v>44.2</v>
      </c>
      <c r="O284" s="1" t="s">
        <v>959</v>
      </c>
      <c r="P284" s="2">
        <f t="shared" si="23"/>
        <v>17017</v>
      </c>
      <c r="Q284" s="2">
        <f>SUM(P284:P287)</f>
        <v>70536.456000000006</v>
      </c>
      <c r="R284" s="2">
        <f t="shared" si="24"/>
        <v>17017</v>
      </c>
      <c r="S284" s="7">
        <f>SUM(R284:R287)/10^6*10^4</f>
        <v>705.3645600000001</v>
      </c>
    </row>
    <row r="285" spans="1:19">
      <c r="A285" s="1">
        <v>392</v>
      </c>
      <c r="B285" s="1">
        <v>15554</v>
      </c>
      <c r="C285" s="1">
        <v>2891</v>
      </c>
      <c r="D285" s="1" t="s">
        <v>16</v>
      </c>
      <c r="E285" s="1" t="s">
        <v>960</v>
      </c>
      <c r="F285" s="1">
        <v>0</v>
      </c>
      <c r="G285" s="1">
        <v>10</v>
      </c>
      <c r="H285" s="1">
        <v>0.93</v>
      </c>
      <c r="I285" s="1" t="s">
        <v>957</v>
      </c>
      <c r="J285" s="1" t="s">
        <v>958</v>
      </c>
      <c r="L285" s="1">
        <v>18.5</v>
      </c>
      <c r="M285" s="1">
        <f>IF(L285&gt;0,L285,"")</f>
        <v>18.5</v>
      </c>
      <c r="N285" s="1">
        <v>4.8</v>
      </c>
      <c r="O285" s="1" t="s">
        <v>959</v>
      </c>
      <c r="P285" s="2">
        <f t="shared" si="23"/>
        <v>3638.16</v>
      </c>
      <c r="R285" s="2">
        <f t="shared" si="24"/>
        <v>3638.16</v>
      </c>
    </row>
    <row r="286" spans="1:19">
      <c r="A286" s="1">
        <v>393</v>
      </c>
      <c r="B286" s="1">
        <v>15555</v>
      </c>
      <c r="C286" s="1">
        <v>2891</v>
      </c>
      <c r="D286" s="1" t="s">
        <v>116</v>
      </c>
      <c r="E286" s="1" t="s">
        <v>960</v>
      </c>
      <c r="F286" s="1">
        <v>10</v>
      </c>
      <c r="G286" s="1">
        <v>23</v>
      </c>
      <c r="H286" s="1">
        <v>0.86</v>
      </c>
      <c r="I286" s="1" t="s">
        <v>957</v>
      </c>
      <c r="J286" s="1" t="s">
        <v>958</v>
      </c>
      <c r="L286" s="1">
        <v>29</v>
      </c>
      <c r="M286" s="1">
        <f>IF(L286&gt;0,L286,"")</f>
        <v>29</v>
      </c>
      <c r="N286" s="1">
        <v>10</v>
      </c>
      <c r="O286" s="1" t="s">
        <v>959</v>
      </c>
      <c r="P286" s="2">
        <f t="shared" si="23"/>
        <v>14043.8</v>
      </c>
      <c r="R286" s="2">
        <f t="shared" si="24"/>
        <v>14043.8</v>
      </c>
    </row>
    <row r="287" spans="1:19" s="9" customFormat="1">
      <c r="A287" s="10">
        <v>394</v>
      </c>
      <c r="B287" s="10">
        <v>15556</v>
      </c>
      <c r="C287" s="10">
        <v>2891</v>
      </c>
      <c r="D287" s="10" t="s">
        <v>19</v>
      </c>
      <c r="E287" s="10" t="s">
        <v>960</v>
      </c>
      <c r="F287" s="10">
        <v>33</v>
      </c>
      <c r="G287" s="10">
        <v>67</v>
      </c>
      <c r="H287" s="10">
        <v>1.71</v>
      </c>
      <c r="I287" s="10" t="s">
        <v>957</v>
      </c>
      <c r="J287" s="10" t="s">
        <v>958</v>
      </c>
      <c r="K287" s="10"/>
      <c r="L287" s="10">
        <v>32</v>
      </c>
      <c r="M287" s="1">
        <f>IF(L287&gt;0,L287,"")</f>
        <v>32</v>
      </c>
      <c r="N287" s="10">
        <v>4.5999999999999996</v>
      </c>
      <c r="O287" s="10" t="s">
        <v>959</v>
      </c>
      <c r="P287" s="11">
        <f t="shared" si="23"/>
        <v>35837.495999999999</v>
      </c>
      <c r="Q287" s="10"/>
      <c r="R287" s="11">
        <f t="shared" si="24"/>
        <v>35837.495999999999</v>
      </c>
      <c r="S287" s="10"/>
    </row>
    <row r="288" spans="1:19">
      <c r="A288" s="1">
        <v>395</v>
      </c>
      <c r="B288" s="1">
        <v>15557</v>
      </c>
      <c r="C288" s="1">
        <v>2892</v>
      </c>
      <c r="D288" s="1" t="s">
        <v>625</v>
      </c>
      <c r="E288" s="1" t="s">
        <v>934</v>
      </c>
      <c r="F288" s="1">
        <v>-8</v>
      </c>
      <c r="G288" s="1">
        <v>8</v>
      </c>
      <c r="H288" s="1">
        <v>0.14000000000000001</v>
      </c>
      <c r="I288" s="1" t="s">
        <v>957</v>
      </c>
      <c r="J288" s="1" t="s">
        <v>958</v>
      </c>
      <c r="L288" s="1" t="s">
        <v>35</v>
      </c>
      <c r="M288" s="1">
        <v>0</v>
      </c>
      <c r="N288" s="1">
        <v>35.4</v>
      </c>
      <c r="O288" s="1" t="s">
        <v>959</v>
      </c>
      <c r="P288" s="2">
        <f t="shared" si="23"/>
        <v>3964.8</v>
      </c>
      <c r="Q288" s="2">
        <f>SUM(P288:P291)</f>
        <v>52744.019499999995</v>
      </c>
      <c r="R288" s="2">
        <f t="shared" si="24"/>
        <v>3964.8</v>
      </c>
      <c r="S288" s="7">
        <f>SUM(R288:R291)/10^6*10^4</f>
        <v>527.4401949999999</v>
      </c>
    </row>
    <row r="289" spans="1:19">
      <c r="A289" s="1">
        <v>396</v>
      </c>
      <c r="B289" s="1">
        <v>15558</v>
      </c>
      <c r="C289" s="1">
        <v>2892</v>
      </c>
      <c r="D289" s="1" t="s">
        <v>104</v>
      </c>
      <c r="E289" s="1" t="s">
        <v>960</v>
      </c>
      <c r="F289" s="1">
        <v>0</v>
      </c>
      <c r="G289" s="1">
        <v>8</v>
      </c>
      <c r="H289" s="1">
        <v>1.31</v>
      </c>
      <c r="I289" s="1" t="s">
        <v>957</v>
      </c>
      <c r="J289" s="1" t="s">
        <v>958</v>
      </c>
      <c r="L289" s="1">
        <v>29</v>
      </c>
      <c r="M289" s="1">
        <f>IF(L289&gt;0,L289,"")</f>
        <v>29</v>
      </c>
      <c r="N289" s="1">
        <v>23.9</v>
      </c>
      <c r="O289" s="1" t="s">
        <v>959</v>
      </c>
      <c r="P289" s="2">
        <f t="shared" si="23"/>
        <v>17783.511999999999</v>
      </c>
      <c r="R289" s="2">
        <f t="shared" si="24"/>
        <v>17783.511999999999</v>
      </c>
    </row>
    <row r="290" spans="1:19">
      <c r="A290" s="1">
        <v>397</v>
      </c>
      <c r="B290" s="1">
        <v>15559</v>
      </c>
      <c r="C290" s="1">
        <v>2892</v>
      </c>
      <c r="D290" s="1" t="s">
        <v>76</v>
      </c>
      <c r="E290" s="1" t="s">
        <v>960</v>
      </c>
      <c r="F290" s="1">
        <v>8</v>
      </c>
      <c r="G290" s="1">
        <v>12</v>
      </c>
      <c r="H290" s="1">
        <v>0.87</v>
      </c>
      <c r="I290" s="1" t="s">
        <v>957</v>
      </c>
      <c r="J290" s="1" t="s">
        <v>958</v>
      </c>
      <c r="L290" s="1">
        <v>25.5</v>
      </c>
      <c r="M290" s="1">
        <f>IF(L290&gt;0,L290,"")</f>
        <v>25.5</v>
      </c>
      <c r="N290" s="1">
        <v>12.7</v>
      </c>
      <c r="O290" s="1" t="s">
        <v>959</v>
      </c>
      <c r="P290" s="2">
        <f t="shared" si="23"/>
        <v>9877.8059999999969</v>
      </c>
      <c r="R290" s="2">
        <f t="shared" si="24"/>
        <v>9877.8059999999969</v>
      </c>
    </row>
    <row r="291" spans="1:19">
      <c r="A291" s="1">
        <v>398</v>
      </c>
      <c r="B291" s="1">
        <v>15560</v>
      </c>
      <c r="C291" s="1">
        <v>2892</v>
      </c>
      <c r="D291" s="1" t="s">
        <v>77</v>
      </c>
      <c r="E291" s="1" t="s">
        <v>960</v>
      </c>
      <c r="F291" s="1">
        <v>20</v>
      </c>
      <c r="G291" s="1">
        <v>17</v>
      </c>
      <c r="H291" s="1">
        <v>0.87</v>
      </c>
      <c r="I291" s="1" t="s">
        <v>957</v>
      </c>
      <c r="J291" s="1" t="s">
        <v>958</v>
      </c>
      <c r="L291" s="1">
        <v>14.5</v>
      </c>
      <c r="M291" s="1">
        <f>IF(L291&gt;0,L291,"")</f>
        <v>14.5</v>
      </c>
      <c r="N291" s="1">
        <v>16.7</v>
      </c>
      <c r="O291" s="1" t="s">
        <v>959</v>
      </c>
      <c r="P291" s="2">
        <f t="shared" si="23"/>
        <v>21117.901500000004</v>
      </c>
      <c r="R291" s="2">
        <f t="shared" si="24"/>
        <v>21117.901500000004</v>
      </c>
    </row>
    <row r="292" spans="1:19" s="9" customFormat="1">
      <c r="A292" s="10">
        <v>399</v>
      </c>
      <c r="B292" s="10">
        <v>15561</v>
      </c>
      <c r="C292" s="10">
        <v>2892</v>
      </c>
      <c r="D292" s="10" t="s">
        <v>971</v>
      </c>
      <c r="E292" s="10" t="s">
        <v>960</v>
      </c>
      <c r="F292" s="10">
        <v>37</v>
      </c>
      <c r="G292" s="10">
        <v>63</v>
      </c>
      <c r="H292" s="10" t="s">
        <v>35</v>
      </c>
      <c r="I292" s="10" t="s">
        <v>35</v>
      </c>
      <c r="J292" s="10" t="s">
        <v>35</v>
      </c>
      <c r="K292" s="10"/>
      <c r="L292" s="10" t="s">
        <v>35</v>
      </c>
      <c r="M292" s="10"/>
      <c r="N292" s="10" t="s">
        <v>35</v>
      </c>
      <c r="O292" s="10" t="s">
        <v>35</v>
      </c>
      <c r="P292" s="10" t="s">
        <v>35</v>
      </c>
      <c r="Q292" s="10"/>
      <c r="R292" s="10" t="s">
        <v>35</v>
      </c>
      <c r="S292" s="10"/>
    </row>
    <row r="293" spans="1:19">
      <c r="A293" s="1">
        <v>400</v>
      </c>
      <c r="B293" s="1">
        <v>15562</v>
      </c>
      <c r="C293" s="1">
        <v>2893</v>
      </c>
      <c r="D293" s="1" t="s">
        <v>625</v>
      </c>
      <c r="E293" s="1" t="s">
        <v>934</v>
      </c>
      <c r="F293" s="1">
        <v>-10</v>
      </c>
      <c r="G293" s="1">
        <v>10</v>
      </c>
      <c r="H293" s="1">
        <v>0.11</v>
      </c>
      <c r="I293" s="1" t="s">
        <v>957</v>
      </c>
      <c r="J293" s="1" t="s">
        <v>958</v>
      </c>
      <c r="L293" s="1" t="s">
        <v>35</v>
      </c>
      <c r="M293" s="1">
        <v>0</v>
      </c>
      <c r="N293" s="1">
        <v>17.399999999999999</v>
      </c>
      <c r="O293" s="1" t="s">
        <v>959</v>
      </c>
      <c r="P293" s="2">
        <f t="shared" ref="P293:P304" si="26">G293*N293/100*H293*100*100*((100-M293)/100)</f>
        <v>1913.9999999999998</v>
      </c>
      <c r="Q293" s="2">
        <f>SUM(P293:P297)</f>
        <v>22404.410499999998</v>
      </c>
      <c r="R293" s="2">
        <f t="shared" ref="R293:R304" si="27">G293*N293/100*H293*100*100*((100-M293)/100)</f>
        <v>1913.9999999999998</v>
      </c>
      <c r="S293" s="7">
        <f>SUM(R293:R297)/10^6*10^4</f>
        <v>224.044105</v>
      </c>
    </row>
    <row r="294" spans="1:19">
      <c r="A294" s="1">
        <v>401</v>
      </c>
      <c r="B294" s="1">
        <v>15563</v>
      </c>
      <c r="C294" s="1">
        <v>2893</v>
      </c>
      <c r="D294" s="1" t="s">
        <v>16</v>
      </c>
      <c r="E294" s="1" t="s">
        <v>960</v>
      </c>
      <c r="F294" s="1">
        <v>0</v>
      </c>
      <c r="G294" s="1">
        <v>12</v>
      </c>
      <c r="H294" s="1">
        <v>0.93</v>
      </c>
      <c r="I294" s="1" t="s">
        <v>957</v>
      </c>
      <c r="J294" s="1" t="s">
        <v>958</v>
      </c>
      <c r="L294" s="1">
        <v>16</v>
      </c>
      <c r="M294" s="1">
        <f>IF(L294&gt;0,L294,"")</f>
        <v>16</v>
      </c>
      <c r="N294" s="1">
        <v>3.7</v>
      </c>
      <c r="O294" s="1" t="s">
        <v>959</v>
      </c>
      <c r="P294" s="2">
        <f t="shared" si="26"/>
        <v>3468.5280000000007</v>
      </c>
      <c r="R294" s="2">
        <f t="shared" si="27"/>
        <v>3468.5280000000007</v>
      </c>
    </row>
    <row r="295" spans="1:19">
      <c r="A295" s="1">
        <v>402</v>
      </c>
      <c r="B295" s="1">
        <v>15564</v>
      </c>
      <c r="C295" s="1">
        <v>2893</v>
      </c>
      <c r="D295" s="1" t="s">
        <v>116</v>
      </c>
      <c r="E295" s="1" t="s">
        <v>960</v>
      </c>
      <c r="F295" s="1">
        <v>12</v>
      </c>
      <c r="G295" s="1">
        <v>31</v>
      </c>
      <c r="H295" s="1">
        <v>0.86</v>
      </c>
      <c r="I295" s="1" t="s">
        <v>957</v>
      </c>
      <c r="J295" s="1" t="s">
        <v>958</v>
      </c>
      <c r="L295" s="1">
        <v>12.5</v>
      </c>
      <c r="M295" s="1">
        <f>IF(L295&gt;0,L295,"")</f>
        <v>12.5</v>
      </c>
      <c r="N295" s="1">
        <v>4</v>
      </c>
      <c r="O295" s="1" t="s">
        <v>959</v>
      </c>
      <c r="P295" s="2">
        <f t="shared" si="26"/>
        <v>9331</v>
      </c>
      <c r="R295" s="2">
        <f t="shared" si="27"/>
        <v>9331</v>
      </c>
    </row>
    <row r="296" spans="1:19">
      <c r="A296" s="1">
        <v>403</v>
      </c>
      <c r="B296" s="1">
        <v>15565</v>
      </c>
      <c r="C296" s="1">
        <v>2893</v>
      </c>
      <c r="D296" s="1" t="s">
        <v>18</v>
      </c>
      <c r="E296" s="1" t="s">
        <v>960</v>
      </c>
      <c r="F296" s="1">
        <v>43</v>
      </c>
      <c r="G296" s="1">
        <v>21</v>
      </c>
      <c r="H296" s="1">
        <v>1.17</v>
      </c>
      <c r="I296" s="1" t="s">
        <v>957</v>
      </c>
      <c r="J296" s="1" t="s">
        <v>958</v>
      </c>
      <c r="L296" s="1">
        <v>16.5</v>
      </c>
      <c r="M296" s="1">
        <f>IF(L296&gt;0,L296,"")</f>
        <v>16.5</v>
      </c>
      <c r="N296" s="1">
        <v>1.9</v>
      </c>
      <c r="O296" s="1" t="s">
        <v>959</v>
      </c>
      <c r="P296" s="2">
        <f t="shared" si="26"/>
        <v>3898.0304999999994</v>
      </c>
      <c r="R296" s="2">
        <f t="shared" si="27"/>
        <v>3898.0304999999994</v>
      </c>
    </row>
    <row r="297" spans="1:19" s="9" customFormat="1">
      <c r="A297" s="10">
        <v>404</v>
      </c>
      <c r="B297" s="10">
        <v>15566</v>
      </c>
      <c r="C297" s="10">
        <v>2893</v>
      </c>
      <c r="D297" s="10" t="s">
        <v>21</v>
      </c>
      <c r="E297" s="10" t="s">
        <v>960</v>
      </c>
      <c r="F297" s="10">
        <v>64</v>
      </c>
      <c r="G297" s="10">
        <v>36</v>
      </c>
      <c r="H297" s="10">
        <v>1.74</v>
      </c>
      <c r="I297" s="10" t="s">
        <v>957</v>
      </c>
      <c r="J297" s="10" t="s">
        <v>958</v>
      </c>
      <c r="K297" s="10"/>
      <c r="L297" s="10">
        <v>13.5</v>
      </c>
      <c r="M297" s="1">
        <f>IF(L297&gt;0,L297,"")</f>
        <v>13.5</v>
      </c>
      <c r="N297" s="10">
        <v>0.7</v>
      </c>
      <c r="O297" s="10" t="s">
        <v>959</v>
      </c>
      <c r="P297" s="11">
        <f t="shared" si="26"/>
        <v>3792.8520000000003</v>
      </c>
      <c r="Q297" s="10"/>
      <c r="R297" s="11">
        <f t="shared" si="27"/>
        <v>3792.8520000000003</v>
      </c>
      <c r="S297" s="10"/>
    </row>
    <row r="298" spans="1:19">
      <c r="A298" s="1">
        <v>405</v>
      </c>
      <c r="B298" s="1">
        <v>15567</v>
      </c>
      <c r="C298" s="1">
        <v>2894</v>
      </c>
      <c r="D298" s="1" t="s">
        <v>625</v>
      </c>
      <c r="E298" s="1" t="s">
        <v>934</v>
      </c>
      <c r="F298" s="1">
        <v>-10</v>
      </c>
      <c r="G298" s="1">
        <v>10</v>
      </c>
      <c r="H298" s="1">
        <v>0.11</v>
      </c>
      <c r="I298" s="1" t="s">
        <v>957</v>
      </c>
      <c r="J298" s="1" t="s">
        <v>958</v>
      </c>
      <c r="L298" s="1" t="s">
        <v>35</v>
      </c>
      <c r="M298" s="1">
        <v>0</v>
      </c>
      <c r="N298" s="1">
        <v>22</v>
      </c>
      <c r="O298" s="1" t="s">
        <v>959</v>
      </c>
      <c r="P298" s="2">
        <f t="shared" si="26"/>
        <v>2420.0000000000005</v>
      </c>
      <c r="Q298" s="2">
        <f>SUM(P298:P301)</f>
        <v>22745.786999999997</v>
      </c>
      <c r="R298" s="2">
        <f t="shared" si="27"/>
        <v>2420.0000000000005</v>
      </c>
      <c r="S298" s="7">
        <f>SUM(R298:R301)/10^6*10^4</f>
        <v>227.45786999999996</v>
      </c>
    </row>
    <row r="299" spans="1:19">
      <c r="A299" s="1">
        <v>406</v>
      </c>
      <c r="B299" s="1">
        <v>15568</v>
      </c>
      <c r="C299" s="1">
        <v>2894</v>
      </c>
      <c r="D299" s="1" t="s">
        <v>16</v>
      </c>
      <c r="E299" s="1" t="s">
        <v>960</v>
      </c>
      <c r="F299" s="1">
        <v>0</v>
      </c>
      <c r="G299" s="1">
        <v>8</v>
      </c>
      <c r="H299" s="1">
        <v>0.93</v>
      </c>
      <c r="I299" s="1" t="s">
        <v>957</v>
      </c>
      <c r="J299" s="1" t="s">
        <v>958</v>
      </c>
      <c r="L299" s="1">
        <v>16.5</v>
      </c>
      <c r="M299" s="1">
        <f>IF(L299&gt;0,L299,"")</f>
        <v>16.5</v>
      </c>
      <c r="N299" s="1">
        <v>2.8</v>
      </c>
      <c r="O299" s="1" t="s">
        <v>959</v>
      </c>
      <c r="P299" s="2">
        <f t="shared" si="26"/>
        <v>1739.4719999999998</v>
      </c>
      <c r="R299" s="2">
        <f t="shared" si="27"/>
        <v>1739.4719999999998</v>
      </c>
    </row>
    <row r="300" spans="1:19">
      <c r="A300" s="1">
        <v>407</v>
      </c>
      <c r="B300" s="1">
        <v>15569</v>
      </c>
      <c r="C300" s="1">
        <v>2894</v>
      </c>
      <c r="D300" s="1" t="s">
        <v>116</v>
      </c>
      <c r="E300" s="1" t="s">
        <v>960</v>
      </c>
      <c r="F300" s="1">
        <v>8</v>
      </c>
      <c r="G300" s="1">
        <v>5</v>
      </c>
      <c r="H300" s="1">
        <v>0.86</v>
      </c>
      <c r="I300" s="1" t="s">
        <v>957</v>
      </c>
      <c r="J300" s="1" t="s">
        <v>958</v>
      </c>
      <c r="L300" s="1">
        <v>29</v>
      </c>
      <c r="M300" s="1">
        <f>IF(L300&gt;0,L300,"")</f>
        <v>29</v>
      </c>
      <c r="N300" s="1">
        <v>7.7</v>
      </c>
      <c r="O300" s="1" t="s">
        <v>959</v>
      </c>
      <c r="P300" s="2">
        <f t="shared" si="26"/>
        <v>2350.81</v>
      </c>
      <c r="R300" s="2">
        <f t="shared" si="27"/>
        <v>2350.81</v>
      </c>
    </row>
    <row r="301" spans="1:19" s="9" customFormat="1">
      <c r="A301" s="10">
        <v>408</v>
      </c>
      <c r="B301" s="10">
        <v>15570</v>
      </c>
      <c r="C301" s="10">
        <v>2894</v>
      </c>
      <c r="D301" s="10" t="s">
        <v>21</v>
      </c>
      <c r="E301" s="10" t="s">
        <v>960</v>
      </c>
      <c r="F301" s="10">
        <v>13</v>
      </c>
      <c r="G301" s="10">
        <v>87</v>
      </c>
      <c r="H301" s="10">
        <v>1.74</v>
      </c>
      <c r="I301" s="10" t="s">
        <v>957</v>
      </c>
      <c r="J301" s="10" t="s">
        <v>958</v>
      </c>
      <c r="K301" s="10"/>
      <c r="L301" s="10">
        <v>28.5</v>
      </c>
      <c r="M301" s="1">
        <f>IF(L301&gt;0,L301,"")</f>
        <v>28.5</v>
      </c>
      <c r="N301" s="10">
        <v>1.5</v>
      </c>
      <c r="O301" s="10" t="s">
        <v>959</v>
      </c>
      <c r="P301" s="11">
        <f t="shared" si="26"/>
        <v>16235.504999999997</v>
      </c>
      <c r="Q301" s="10"/>
      <c r="R301" s="11">
        <f t="shared" si="27"/>
        <v>16235.504999999997</v>
      </c>
      <c r="S301" s="10"/>
    </row>
    <row r="302" spans="1:19">
      <c r="A302" s="1">
        <v>409</v>
      </c>
      <c r="B302" s="1">
        <v>15571</v>
      </c>
      <c r="C302" s="1">
        <v>2895</v>
      </c>
      <c r="D302" s="1" t="s">
        <v>625</v>
      </c>
      <c r="E302" s="1" t="s">
        <v>934</v>
      </c>
      <c r="F302" s="1">
        <v>-18</v>
      </c>
      <c r="G302" s="1">
        <v>18</v>
      </c>
      <c r="H302" s="1">
        <v>0.11</v>
      </c>
      <c r="I302" s="1" t="s">
        <v>957</v>
      </c>
      <c r="J302" s="1" t="s">
        <v>958</v>
      </c>
      <c r="L302" s="1" t="s">
        <v>35</v>
      </c>
      <c r="M302" s="1">
        <v>0</v>
      </c>
      <c r="N302" s="1">
        <v>16.5</v>
      </c>
      <c r="O302" s="1" t="s">
        <v>959</v>
      </c>
      <c r="P302" s="2">
        <f t="shared" si="26"/>
        <v>3267</v>
      </c>
      <c r="Q302" s="2">
        <f>SUM(P302:P304)</f>
        <v>54622.415999999997</v>
      </c>
      <c r="R302" s="2">
        <f t="shared" si="27"/>
        <v>3267</v>
      </c>
      <c r="S302" s="7">
        <f>SUM(R302:R304)/10^6*10^4</f>
        <v>546.22415999999998</v>
      </c>
    </row>
    <row r="303" spans="1:19">
      <c r="A303" s="1">
        <v>410</v>
      </c>
      <c r="B303" s="1">
        <v>15572</v>
      </c>
      <c r="C303" s="1">
        <v>2895</v>
      </c>
      <c r="D303" s="1" t="s">
        <v>330</v>
      </c>
      <c r="E303" s="1" t="s">
        <v>960</v>
      </c>
      <c r="F303" s="1">
        <v>0</v>
      </c>
      <c r="G303" s="1">
        <v>25</v>
      </c>
      <c r="H303" s="1">
        <v>0.86</v>
      </c>
      <c r="I303" s="1" t="s">
        <v>957</v>
      </c>
      <c r="J303" s="1" t="s">
        <v>958</v>
      </c>
      <c r="L303" s="1">
        <v>33.5</v>
      </c>
      <c r="M303" s="1">
        <f>IF(L303&gt;0,L303,"")</f>
        <v>33.5</v>
      </c>
      <c r="N303" s="1">
        <v>14.1</v>
      </c>
      <c r="O303" s="1" t="s">
        <v>959</v>
      </c>
      <c r="P303" s="2">
        <f t="shared" si="26"/>
        <v>20159.474999999999</v>
      </c>
      <c r="R303" s="2">
        <f t="shared" si="27"/>
        <v>20159.474999999999</v>
      </c>
    </row>
    <row r="304" spans="1:19">
      <c r="A304" s="1">
        <v>411</v>
      </c>
      <c r="B304" s="1">
        <v>15573</v>
      </c>
      <c r="C304" s="1">
        <v>2895</v>
      </c>
      <c r="D304" s="1" t="s">
        <v>331</v>
      </c>
      <c r="E304" s="1" t="s">
        <v>960</v>
      </c>
      <c r="F304" s="1">
        <v>25</v>
      </c>
      <c r="G304" s="1">
        <v>21</v>
      </c>
      <c r="H304" s="1">
        <v>0.86</v>
      </c>
      <c r="I304" s="1" t="s">
        <v>957</v>
      </c>
      <c r="J304" s="1" t="s">
        <v>958</v>
      </c>
      <c r="L304" s="1">
        <v>3.5</v>
      </c>
      <c r="M304" s="1">
        <f>IF(L304&gt;0,L304,"")</f>
        <v>3.5</v>
      </c>
      <c r="N304" s="1">
        <v>17.899999999999999</v>
      </c>
      <c r="O304" s="1" t="s">
        <v>959</v>
      </c>
      <c r="P304" s="2">
        <f t="shared" si="26"/>
        <v>31195.940999999999</v>
      </c>
      <c r="R304" s="2">
        <f t="shared" si="27"/>
        <v>31195.940999999999</v>
      </c>
    </row>
    <row r="305" spans="1:19" s="9" customFormat="1">
      <c r="A305" s="10">
        <v>412</v>
      </c>
      <c r="B305" s="10">
        <v>15574</v>
      </c>
      <c r="C305" s="10">
        <v>2895</v>
      </c>
      <c r="D305" s="10" t="s">
        <v>971</v>
      </c>
      <c r="E305" s="10" t="s">
        <v>960</v>
      </c>
      <c r="F305" s="10">
        <v>46</v>
      </c>
      <c r="G305" s="10">
        <v>54</v>
      </c>
      <c r="H305" s="10" t="s">
        <v>35</v>
      </c>
      <c r="I305" s="10" t="s">
        <v>35</v>
      </c>
      <c r="J305" s="10" t="s">
        <v>35</v>
      </c>
      <c r="K305" s="10"/>
      <c r="L305" s="10" t="s">
        <v>35</v>
      </c>
      <c r="M305" s="10"/>
      <c r="N305" s="10" t="s">
        <v>35</v>
      </c>
      <c r="O305" s="10" t="s">
        <v>35</v>
      </c>
      <c r="P305" s="10" t="s">
        <v>35</v>
      </c>
      <c r="Q305" s="10"/>
      <c r="R305" s="10" t="s">
        <v>35</v>
      </c>
      <c r="S305" s="10"/>
    </row>
    <row r="306" spans="1:19">
      <c r="A306" s="1">
        <v>413</v>
      </c>
      <c r="B306" s="1">
        <v>15575</v>
      </c>
      <c r="C306" s="1">
        <v>2896</v>
      </c>
      <c r="D306" s="1" t="s">
        <v>625</v>
      </c>
      <c r="E306" s="1" t="s">
        <v>934</v>
      </c>
      <c r="F306" s="1">
        <v>-23</v>
      </c>
      <c r="G306" s="1">
        <v>23</v>
      </c>
      <c r="H306" s="1">
        <v>0.11</v>
      </c>
      <c r="I306" s="1" t="s">
        <v>957</v>
      </c>
      <c r="J306" s="1" t="s">
        <v>958</v>
      </c>
      <c r="L306" s="1" t="s">
        <v>35</v>
      </c>
      <c r="M306" s="1">
        <v>0</v>
      </c>
      <c r="N306" s="1">
        <v>44.8</v>
      </c>
      <c r="O306" s="1" t="s">
        <v>959</v>
      </c>
      <c r="P306" s="2">
        <f>G306*N306/100*H306*100*100*((100-M306)/100)</f>
        <v>11334.399999999998</v>
      </c>
      <c r="Q306" s="2">
        <f>SUM(P306:P311)</f>
        <v>59571.174999999996</v>
      </c>
      <c r="R306" s="2">
        <f>G306*N306/100*H306*100*100*((100-M306)/100)</f>
        <v>11334.399999999998</v>
      </c>
      <c r="S306" s="7">
        <f>SUM(R306:R310)/10^6*10^4</f>
        <v>595.71174999999994</v>
      </c>
    </row>
    <row r="307" spans="1:19">
      <c r="A307" s="1">
        <v>414</v>
      </c>
      <c r="B307" s="1">
        <v>15576</v>
      </c>
      <c r="C307" s="1">
        <v>2896</v>
      </c>
      <c r="D307" s="1" t="s">
        <v>16</v>
      </c>
      <c r="E307" s="1" t="s">
        <v>960</v>
      </c>
      <c r="F307" s="1">
        <v>0</v>
      </c>
      <c r="G307" s="1">
        <v>8</v>
      </c>
      <c r="H307" s="1">
        <v>0.93</v>
      </c>
      <c r="I307" s="1" t="s">
        <v>957</v>
      </c>
      <c r="J307" s="1" t="s">
        <v>958</v>
      </c>
      <c r="L307" s="1">
        <v>18.5</v>
      </c>
      <c r="M307" s="1">
        <f>IF(L307&gt;0,L307,"")</f>
        <v>18.5</v>
      </c>
      <c r="N307" s="1">
        <v>7.5</v>
      </c>
      <c r="O307" s="1" t="s">
        <v>959</v>
      </c>
      <c r="P307" s="2">
        <f>G307*N307/100*H307*100*100*((100-M307)/100)</f>
        <v>4547.7</v>
      </c>
      <c r="R307" s="2">
        <f>G307*N307/100*H307*100*100*((100-M307)/100)</f>
        <v>4547.7</v>
      </c>
    </row>
    <row r="308" spans="1:19">
      <c r="A308" s="1">
        <v>415</v>
      </c>
      <c r="B308" s="1">
        <v>15577</v>
      </c>
      <c r="C308" s="1">
        <v>2896</v>
      </c>
      <c r="D308" s="1" t="s">
        <v>116</v>
      </c>
      <c r="E308" s="1" t="s">
        <v>960</v>
      </c>
      <c r="F308" s="1">
        <v>8</v>
      </c>
      <c r="G308" s="1">
        <v>15</v>
      </c>
      <c r="H308" s="1">
        <v>0.86</v>
      </c>
      <c r="I308" s="1" t="s">
        <v>957</v>
      </c>
      <c r="J308" s="1" t="s">
        <v>958</v>
      </c>
      <c r="L308" s="1">
        <v>17</v>
      </c>
      <c r="M308" s="1">
        <f>IF(L308&gt;0,L308,"")</f>
        <v>17</v>
      </c>
      <c r="N308" s="1">
        <v>14.3</v>
      </c>
      <c r="O308" s="1" t="s">
        <v>959</v>
      </c>
      <c r="P308" s="2">
        <f>G308*N308/100*H308*100*100*((100-M308)/100)</f>
        <v>15311.009999999998</v>
      </c>
      <c r="R308" s="2">
        <f>G308*N308/100*H308*100*100*((100-M308)/100)</f>
        <v>15311.009999999998</v>
      </c>
    </row>
    <row r="309" spans="1:19">
      <c r="A309" s="1">
        <v>416</v>
      </c>
      <c r="B309" s="1">
        <v>15578</v>
      </c>
      <c r="C309" s="1">
        <v>2896</v>
      </c>
      <c r="D309" s="1" t="s">
        <v>76</v>
      </c>
      <c r="E309" s="1" t="s">
        <v>960</v>
      </c>
      <c r="F309" s="1">
        <v>23</v>
      </c>
      <c r="G309" s="1">
        <v>15</v>
      </c>
      <c r="H309" s="1">
        <v>0.86</v>
      </c>
      <c r="I309" s="1" t="s">
        <v>957</v>
      </c>
      <c r="J309" s="1" t="s">
        <v>958</v>
      </c>
      <c r="L309" s="1">
        <v>11.5</v>
      </c>
      <c r="M309" s="1">
        <f>IF(L309&gt;0,L309,"")</f>
        <v>11.5</v>
      </c>
      <c r="N309" s="1">
        <v>10.9</v>
      </c>
      <c r="O309" s="1" t="s">
        <v>959</v>
      </c>
      <c r="P309" s="2">
        <f>G309*N309/100*H309*100*100*((100-M309)/100)</f>
        <v>12443.984999999999</v>
      </c>
      <c r="R309" s="2">
        <f>G309*N309/100*H309*100*100*((100-M309)/100)</f>
        <v>12443.984999999999</v>
      </c>
    </row>
    <row r="310" spans="1:19">
      <c r="A310" s="1">
        <v>417</v>
      </c>
      <c r="B310" s="1">
        <v>15579</v>
      </c>
      <c r="C310" s="1">
        <v>2896</v>
      </c>
      <c r="D310" s="1" t="s">
        <v>77</v>
      </c>
      <c r="E310" s="1" t="s">
        <v>960</v>
      </c>
      <c r="F310" s="1">
        <v>38</v>
      </c>
      <c r="G310" s="1">
        <v>10</v>
      </c>
      <c r="H310" s="1">
        <v>0.86</v>
      </c>
      <c r="I310" s="1" t="s">
        <v>957</v>
      </c>
      <c r="J310" s="1" t="s">
        <v>958</v>
      </c>
      <c r="L310" s="1">
        <v>3.5</v>
      </c>
      <c r="M310" s="1">
        <f>IF(L310&gt;0,L310,"")</f>
        <v>3.5</v>
      </c>
      <c r="N310" s="1">
        <v>19.2</v>
      </c>
      <c r="O310" s="1" t="s">
        <v>959</v>
      </c>
      <c r="P310" s="2">
        <f>G310*N310/100*H310*100*100*((100-M310)/100)</f>
        <v>15934.08</v>
      </c>
      <c r="R310" s="2">
        <f>G310*N310/100*H310*100*100*((100-M310)/100)</f>
        <v>15934.08</v>
      </c>
    </row>
    <row r="311" spans="1:19" s="9" customFormat="1">
      <c r="A311" s="10">
        <v>418</v>
      </c>
      <c r="B311" s="10">
        <v>15580</v>
      </c>
      <c r="C311" s="10">
        <v>2896</v>
      </c>
      <c r="D311" s="10" t="s">
        <v>971</v>
      </c>
      <c r="E311" s="10" t="s">
        <v>960</v>
      </c>
      <c r="F311" s="10">
        <v>48</v>
      </c>
      <c r="G311" s="10">
        <v>52</v>
      </c>
      <c r="H311" s="10" t="s">
        <v>35</v>
      </c>
      <c r="I311" s="10" t="s">
        <v>35</v>
      </c>
      <c r="J311" s="10" t="s">
        <v>35</v>
      </c>
      <c r="K311" s="10"/>
      <c r="L311" s="10" t="s">
        <v>35</v>
      </c>
      <c r="M311" s="10"/>
      <c r="N311" s="10" t="s">
        <v>35</v>
      </c>
      <c r="O311" s="10" t="s">
        <v>35</v>
      </c>
      <c r="P311" s="10" t="s">
        <v>35</v>
      </c>
      <c r="Q311" s="10"/>
      <c r="R311" s="10" t="s">
        <v>35</v>
      </c>
      <c r="S311" s="10"/>
    </row>
    <row r="312" spans="1:19">
      <c r="A312" s="1">
        <v>419</v>
      </c>
      <c r="B312" s="1">
        <v>15581</v>
      </c>
      <c r="C312" s="1">
        <v>2897</v>
      </c>
      <c r="D312" s="1" t="s">
        <v>625</v>
      </c>
      <c r="E312" s="1" t="s">
        <v>934</v>
      </c>
      <c r="F312" s="1">
        <v>-30</v>
      </c>
      <c r="G312" s="1">
        <v>30</v>
      </c>
      <c r="H312" s="1">
        <v>0.14000000000000001</v>
      </c>
      <c r="I312" s="1" t="s">
        <v>957</v>
      </c>
      <c r="J312" s="1" t="s">
        <v>958</v>
      </c>
      <c r="L312" s="1" t="s">
        <v>35</v>
      </c>
      <c r="M312" s="1">
        <v>0</v>
      </c>
      <c r="N312" s="1">
        <v>45</v>
      </c>
      <c r="O312" s="1" t="s">
        <v>959</v>
      </c>
      <c r="P312" s="2">
        <f t="shared" ref="P312:P330" si="28">G312*N312/100*H312*100*100*((100-M312)/100)</f>
        <v>18900</v>
      </c>
      <c r="Q312" s="2">
        <f>SUM(P312:P315)</f>
        <v>53819.669999999991</v>
      </c>
      <c r="R312" s="2">
        <f t="shared" ref="R312:R330" si="29">G312*N312/100*H312*100*100*((100-M312)/100)</f>
        <v>18900</v>
      </c>
      <c r="S312" s="7">
        <f>SUM(R312:R315)/10^6*10^4</f>
        <v>538.19669999999996</v>
      </c>
    </row>
    <row r="313" spans="1:19">
      <c r="A313" s="1">
        <v>420</v>
      </c>
      <c r="B313" s="1">
        <v>15582</v>
      </c>
      <c r="C313" s="1">
        <v>2897</v>
      </c>
      <c r="D313" s="1" t="s">
        <v>18</v>
      </c>
      <c r="E313" s="1" t="s">
        <v>960</v>
      </c>
      <c r="F313" s="1">
        <v>0</v>
      </c>
      <c r="G313" s="1">
        <v>18</v>
      </c>
      <c r="H313" s="1">
        <v>1.46</v>
      </c>
      <c r="I313" s="1" t="s">
        <v>957</v>
      </c>
      <c r="J313" s="1" t="s">
        <v>958</v>
      </c>
      <c r="L313" s="1">
        <v>31</v>
      </c>
      <c r="M313" s="1">
        <f>IF(L313&gt;0,L313,"")</f>
        <v>31</v>
      </c>
      <c r="N313" s="1">
        <v>4.3</v>
      </c>
      <c r="O313" s="1" t="s">
        <v>959</v>
      </c>
      <c r="P313" s="2">
        <f t="shared" si="28"/>
        <v>7797.2759999999989</v>
      </c>
      <c r="R313" s="2">
        <f t="shared" si="29"/>
        <v>7797.2759999999989</v>
      </c>
    </row>
    <row r="314" spans="1:19">
      <c r="A314" s="1">
        <v>421</v>
      </c>
      <c r="B314" s="1">
        <v>15583</v>
      </c>
      <c r="C314" s="1">
        <v>2897</v>
      </c>
      <c r="D314" s="1" t="s">
        <v>19</v>
      </c>
      <c r="E314" s="1" t="s">
        <v>960</v>
      </c>
      <c r="F314" s="1">
        <v>18</v>
      </c>
      <c r="G314" s="1">
        <v>46</v>
      </c>
      <c r="H314" s="1">
        <v>1.19</v>
      </c>
      <c r="I314" s="1" t="s">
        <v>957</v>
      </c>
      <c r="J314" s="1" t="s">
        <v>958</v>
      </c>
      <c r="L314" s="1">
        <v>43</v>
      </c>
      <c r="M314" s="1">
        <f>IF(L314&gt;0,L314,"")</f>
        <v>43</v>
      </c>
      <c r="N314" s="1">
        <v>4.0999999999999996</v>
      </c>
      <c r="O314" s="1" t="s">
        <v>959</v>
      </c>
      <c r="P314" s="2">
        <f t="shared" si="28"/>
        <v>12792.737999999998</v>
      </c>
      <c r="R314" s="2">
        <f t="shared" si="29"/>
        <v>12792.737999999998</v>
      </c>
    </row>
    <row r="315" spans="1:19" s="9" customFormat="1">
      <c r="A315" s="10">
        <v>422</v>
      </c>
      <c r="B315" s="10">
        <v>15584</v>
      </c>
      <c r="C315" s="10">
        <v>2897</v>
      </c>
      <c r="D315" s="10" t="s">
        <v>21</v>
      </c>
      <c r="E315" s="10" t="s">
        <v>960</v>
      </c>
      <c r="F315" s="10">
        <v>64</v>
      </c>
      <c r="G315" s="10">
        <v>36</v>
      </c>
      <c r="H315" s="10">
        <v>1.63</v>
      </c>
      <c r="I315" s="10" t="s">
        <v>957</v>
      </c>
      <c r="J315" s="10" t="s">
        <v>958</v>
      </c>
      <c r="K315" s="10"/>
      <c r="L315" s="10">
        <v>44.5</v>
      </c>
      <c r="M315" s="1">
        <f>IF(L315&gt;0,L315,"")</f>
        <v>44.5</v>
      </c>
      <c r="N315" s="10">
        <v>4.4000000000000004</v>
      </c>
      <c r="O315" s="10" t="s">
        <v>959</v>
      </c>
      <c r="P315" s="11">
        <f t="shared" si="28"/>
        <v>14329.655999999997</v>
      </c>
      <c r="Q315" s="10"/>
      <c r="R315" s="11">
        <f t="shared" si="29"/>
        <v>14329.655999999997</v>
      </c>
      <c r="S315" s="10"/>
    </row>
    <row r="316" spans="1:19">
      <c r="A316" s="1">
        <v>423</v>
      </c>
      <c r="B316" s="1">
        <v>15585</v>
      </c>
      <c r="C316" s="1">
        <v>2898</v>
      </c>
      <c r="D316" s="1" t="s">
        <v>625</v>
      </c>
      <c r="E316" s="1" t="s">
        <v>934</v>
      </c>
      <c r="F316" s="1">
        <v>-10</v>
      </c>
      <c r="G316" s="1">
        <v>10</v>
      </c>
      <c r="H316" s="1">
        <v>0.11</v>
      </c>
      <c r="I316" s="1" t="s">
        <v>957</v>
      </c>
      <c r="J316" s="1" t="s">
        <v>958</v>
      </c>
      <c r="L316" s="1" t="s">
        <v>35</v>
      </c>
      <c r="M316" s="1">
        <v>0</v>
      </c>
      <c r="N316" s="1">
        <v>31.2</v>
      </c>
      <c r="O316" s="1" t="s">
        <v>957</v>
      </c>
      <c r="P316" s="2">
        <f t="shared" si="28"/>
        <v>3432</v>
      </c>
      <c r="Q316" s="2">
        <f>SUM(P316:P321)</f>
        <v>61114.127999999997</v>
      </c>
      <c r="R316" s="2">
        <f t="shared" si="29"/>
        <v>3432</v>
      </c>
      <c r="S316" s="7">
        <f>SUM(R316:R321)/10^6*10^4</f>
        <v>611.14127999999994</v>
      </c>
    </row>
    <row r="317" spans="1:19">
      <c r="A317" s="1">
        <v>424</v>
      </c>
      <c r="B317" s="1">
        <v>15586</v>
      </c>
      <c r="C317" s="1">
        <v>2898</v>
      </c>
      <c r="D317" s="1" t="s">
        <v>677</v>
      </c>
      <c r="E317" s="1" t="s">
        <v>960</v>
      </c>
      <c r="F317" s="1">
        <v>0</v>
      </c>
      <c r="G317" s="1">
        <v>8</v>
      </c>
      <c r="H317" s="1">
        <v>0.93</v>
      </c>
      <c r="I317" s="1" t="s">
        <v>957</v>
      </c>
      <c r="J317" s="1" t="s">
        <v>958</v>
      </c>
      <c r="L317" s="1">
        <v>23.5</v>
      </c>
      <c r="M317" s="1">
        <f>IF(L317&gt;0,L317,"")</f>
        <v>23.5</v>
      </c>
      <c r="N317" s="1">
        <v>14.7</v>
      </c>
      <c r="O317" s="1" t="s">
        <v>959</v>
      </c>
      <c r="P317" s="2">
        <f t="shared" si="28"/>
        <v>8366.652</v>
      </c>
      <c r="R317" s="2">
        <f t="shared" si="29"/>
        <v>8366.652</v>
      </c>
    </row>
    <row r="318" spans="1:19">
      <c r="A318" s="1">
        <v>425</v>
      </c>
      <c r="B318" s="1">
        <v>15587</v>
      </c>
      <c r="C318" s="1">
        <v>2898</v>
      </c>
      <c r="D318" s="1" t="s">
        <v>678</v>
      </c>
      <c r="E318" s="1" t="s">
        <v>960</v>
      </c>
      <c r="F318" s="1">
        <v>8</v>
      </c>
      <c r="G318" s="1">
        <v>10</v>
      </c>
      <c r="H318" s="1">
        <v>0.93</v>
      </c>
      <c r="I318" s="1" t="s">
        <v>957</v>
      </c>
      <c r="J318" s="1" t="s">
        <v>958</v>
      </c>
      <c r="L318" s="1">
        <v>17</v>
      </c>
      <c r="M318" s="1">
        <f>IF(L318&gt;0,L318,"")</f>
        <v>17</v>
      </c>
      <c r="N318" s="1">
        <v>11.6</v>
      </c>
      <c r="O318" s="1" t="s">
        <v>959</v>
      </c>
      <c r="P318" s="2">
        <f t="shared" si="28"/>
        <v>8954.0399999999991</v>
      </c>
      <c r="R318" s="2">
        <f t="shared" si="29"/>
        <v>8954.0399999999991</v>
      </c>
    </row>
    <row r="319" spans="1:19">
      <c r="A319" s="1">
        <v>426</v>
      </c>
      <c r="B319" s="1">
        <v>15588</v>
      </c>
      <c r="C319" s="1">
        <v>2898</v>
      </c>
      <c r="D319" s="1" t="s">
        <v>116</v>
      </c>
      <c r="E319" s="1" t="s">
        <v>960</v>
      </c>
      <c r="F319" s="1">
        <v>18</v>
      </c>
      <c r="G319" s="1">
        <v>30</v>
      </c>
      <c r="H319" s="1">
        <v>0.86</v>
      </c>
      <c r="I319" s="1" t="s">
        <v>957</v>
      </c>
      <c r="J319" s="1" t="s">
        <v>958</v>
      </c>
      <c r="L319" s="1">
        <v>28</v>
      </c>
      <c r="M319" s="1">
        <f>IF(L319&gt;0,L319,"")</f>
        <v>28</v>
      </c>
      <c r="N319" s="1">
        <v>8.6999999999999993</v>
      </c>
      <c r="O319" s="1" t="s">
        <v>959</v>
      </c>
      <c r="P319" s="2">
        <f t="shared" si="28"/>
        <v>16161.119999999997</v>
      </c>
      <c r="R319" s="2">
        <f t="shared" si="29"/>
        <v>16161.119999999997</v>
      </c>
    </row>
    <row r="320" spans="1:19">
      <c r="A320" s="1">
        <v>427</v>
      </c>
      <c r="B320" s="1">
        <v>15589</v>
      </c>
      <c r="C320" s="1">
        <v>2898</v>
      </c>
      <c r="D320" s="1" t="s">
        <v>17</v>
      </c>
      <c r="E320" s="1" t="s">
        <v>960</v>
      </c>
      <c r="F320" s="1">
        <v>48</v>
      </c>
      <c r="G320" s="1">
        <v>18</v>
      </c>
      <c r="H320" s="1">
        <v>0.86</v>
      </c>
      <c r="I320" s="1" t="s">
        <v>957</v>
      </c>
      <c r="J320" s="1" t="s">
        <v>958</v>
      </c>
      <c r="L320" s="1">
        <v>23.5</v>
      </c>
      <c r="M320" s="1">
        <f>IF(L320&gt;0,L320,"")</f>
        <v>23.5</v>
      </c>
      <c r="N320" s="1">
        <v>6.7</v>
      </c>
      <c r="O320" s="1" t="s">
        <v>959</v>
      </c>
      <c r="P320" s="2">
        <f t="shared" si="28"/>
        <v>7934.2740000000003</v>
      </c>
      <c r="R320" s="2">
        <f t="shared" si="29"/>
        <v>7934.2740000000003</v>
      </c>
    </row>
    <row r="321" spans="1:19" s="9" customFormat="1">
      <c r="A321" s="10">
        <v>428</v>
      </c>
      <c r="B321" s="10">
        <v>15590</v>
      </c>
      <c r="C321" s="10">
        <v>2898</v>
      </c>
      <c r="D321" s="10" t="s">
        <v>18</v>
      </c>
      <c r="E321" s="10" t="s">
        <v>960</v>
      </c>
      <c r="F321" s="10">
        <v>66</v>
      </c>
      <c r="G321" s="10">
        <v>34</v>
      </c>
      <c r="H321" s="10">
        <v>1.17</v>
      </c>
      <c r="I321" s="10" t="s">
        <v>957</v>
      </c>
      <c r="J321" s="10" t="s">
        <v>958</v>
      </c>
      <c r="K321" s="10"/>
      <c r="L321" s="10">
        <v>13</v>
      </c>
      <c r="M321" s="1">
        <f>IF(L321&gt;0,L321,"")</f>
        <v>13</v>
      </c>
      <c r="N321" s="10">
        <v>4.7</v>
      </c>
      <c r="O321" s="10" t="s">
        <v>959</v>
      </c>
      <c r="P321" s="11">
        <f t="shared" si="28"/>
        <v>16266.041999999999</v>
      </c>
      <c r="Q321" s="10"/>
      <c r="R321" s="11">
        <f t="shared" si="29"/>
        <v>16266.041999999999</v>
      </c>
      <c r="S321" s="10"/>
    </row>
    <row r="322" spans="1:19">
      <c r="A322" s="1">
        <v>429</v>
      </c>
      <c r="B322" s="1">
        <v>15591</v>
      </c>
      <c r="C322" s="1">
        <v>2899</v>
      </c>
      <c r="D322" s="1" t="s">
        <v>625</v>
      </c>
      <c r="E322" s="1" t="s">
        <v>934</v>
      </c>
      <c r="F322" s="1">
        <v>-13</v>
      </c>
      <c r="G322" s="1">
        <v>13</v>
      </c>
      <c r="H322" s="1">
        <v>0.14000000000000001</v>
      </c>
      <c r="I322" s="1" t="s">
        <v>957</v>
      </c>
      <c r="J322" s="1" t="s">
        <v>958</v>
      </c>
      <c r="L322" s="1" t="s">
        <v>35</v>
      </c>
      <c r="M322" s="1">
        <v>0</v>
      </c>
      <c r="N322" s="1">
        <v>29.8</v>
      </c>
      <c r="O322" s="1" t="s">
        <v>959</v>
      </c>
      <c r="P322" s="2">
        <f t="shared" si="28"/>
        <v>5423.6000000000022</v>
      </c>
      <c r="Q322" s="2">
        <f>SUM(P322:P326)</f>
        <v>62541.176000000007</v>
      </c>
      <c r="R322" s="2">
        <f t="shared" si="29"/>
        <v>5423.6000000000022</v>
      </c>
      <c r="S322" s="7">
        <f>SUM(R322:R326)/10^6*10^4</f>
        <v>625.41176000000007</v>
      </c>
    </row>
    <row r="323" spans="1:19">
      <c r="A323" s="1">
        <v>430</v>
      </c>
      <c r="B323" s="1">
        <v>15592</v>
      </c>
      <c r="C323" s="1">
        <v>2899</v>
      </c>
      <c r="D323" s="1" t="s">
        <v>104</v>
      </c>
      <c r="E323" s="1" t="s">
        <v>960</v>
      </c>
      <c r="F323" s="1">
        <v>0</v>
      </c>
      <c r="G323" s="1">
        <v>18</v>
      </c>
      <c r="H323" s="1">
        <v>1.31</v>
      </c>
      <c r="I323" s="1" t="s">
        <v>957</v>
      </c>
      <c r="J323" s="1" t="s">
        <v>958</v>
      </c>
      <c r="L323" s="1">
        <v>8.5</v>
      </c>
      <c r="M323" s="1">
        <f>IF(L323&gt;0,L323,"")</f>
        <v>8.5</v>
      </c>
      <c r="N323" s="1">
        <v>6</v>
      </c>
      <c r="O323" s="1" t="s">
        <v>959</v>
      </c>
      <c r="P323" s="2">
        <f t="shared" si="28"/>
        <v>12945.420000000002</v>
      </c>
      <c r="R323" s="2">
        <f t="shared" si="29"/>
        <v>12945.420000000002</v>
      </c>
    </row>
    <row r="324" spans="1:19">
      <c r="A324" s="1">
        <v>431</v>
      </c>
      <c r="B324" s="1">
        <v>15593</v>
      </c>
      <c r="C324" s="1">
        <v>2899</v>
      </c>
      <c r="D324" s="1" t="s">
        <v>59</v>
      </c>
      <c r="E324" s="1" t="s">
        <v>960</v>
      </c>
      <c r="F324" s="1">
        <v>18</v>
      </c>
      <c r="G324" s="1">
        <v>23</v>
      </c>
      <c r="H324" s="1">
        <v>1.38</v>
      </c>
      <c r="I324" s="1" t="s">
        <v>957</v>
      </c>
      <c r="J324" s="1" t="s">
        <v>958</v>
      </c>
      <c r="L324" s="1">
        <v>11.5</v>
      </c>
      <c r="M324" s="1">
        <f>IF(L324&gt;0,L324,"")</f>
        <v>11.5</v>
      </c>
      <c r="N324" s="1">
        <v>4.5999999999999996</v>
      </c>
      <c r="O324" s="1" t="s">
        <v>959</v>
      </c>
      <c r="P324" s="2">
        <f t="shared" si="28"/>
        <v>12921.353999999999</v>
      </c>
      <c r="R324" s="2">
        <f t="shared" si="29"/>
        <v>12921.353999999999</v>
      </c>
    </row>
    <row r="325" spans="1:19">
      <c r="A325" s="1">
        <v>432</v>
      </c>
      <c r="B325" s="1">
        <v>15594</v>
      </c>
      <c r="C325" s="1">
        <v>2899</v>
      </c>
      <c r="D325" s="1" t="s">
        <v>60</v>
      </c>
      <c r="E325" s="1" t="s">
        <v>960</v>
      </c>
      <c r="F325" s="1">
        <v>41</v>
      </c>
      <c r="G325" s="1">
        <v>17</v>
      </c>
      <c r="H325" s="1">
        <v>1.38</v>
      </c>
      <c r="I325" s="1" t="s">
        <v>957</v>
      </c>
      <c r="J325" s="1" t="s">
        <v>958</v>
      </c>
      <c r="L325" s="1">
        <v>0.5</v>
      </c>
      <c r="M325" s="1">
        <f>IF(L325&gt;0,L325,"")</f>
        <v>0.5</v>
      </c>
      <c r="N325" s="1">
        <v>5.5</v>
      </c>
      <c r="O325" s="1" t="s">
        <v>959</v>
      </c>
      <c r="P325" s="2">
        <f t="shared" si="28"/>
        <v>12838.485000000001</v>
      </c>
      <c r="R325" s="2">
        <f t="shared" si="29"/>
        <v>12838.485000000001</v>
      </c>
    </row>
    <row r="326" spans="1:19" s="9" customFormat="1">
      <c r="A326" s="10">
        <v>433</v>
      </c>
      <c r="B326" s="10">
        <v>15595</v>
      </c>
      <c r="C326" s="10">
        <v>2899</v>
      </c>
      <c r="D326" s="10" t="s">
        <v>21</v>
      </c>
      <c r="E326" s="10" t="s">
        <v>960</v>
      </c>
      <c r="F326" s="10">
        <v>58</v>
      </c>
      <c r="G326" s="10">
        <v>42</v>
      </c>
      <c r="H326" s="10">
        <v>1.63</v>
      </c>
      <c r="I326" s="10" t="s">
        <v>957</v>
      </c>
      <c r="J326" s="10" t="s">
        <v>958</v>
      </c>
      <c r="K326" s="10"/>
      <c r="L326" s="10">
        <v>18.5</v>
      </c>
      <c r="M326" s="1">
        <f>IF(L326&gt;0,L326,"")</f>
        <v>18.5</v>
      </c>
      <c r="N326" s="10">
        <v>3.3</v>
      </c>
      <c r="O326" s="10" t="s">
        <v>959</v>
      </c>
      <c r="P326" s="11">
        <f t="shared" si="28"/>
        <v>18412.316999999999</v>
      </c>
      <c r="Q326" s="10"/>
      <c r="R326" s="11">
        <f t="shared" si="29"/>
        <v>18412.316999999999</v>
      </c>
      <c r="S326" s="10"/>
    </row>
    <row r="327" spans="1:19">
      <c r="A327" s="1">
        <v>434</v>
      </c>
      <c r="B327" s="1">
        <v>15596</v>
      </c>
      <c r="C327" s="1">
        <v>2900</v>
      </c>
      <c r="D327" s="1" t="s">
        <v>625</v>
      </c>
      <c r="E327" s="1" t="s">
        <v>934</v>
      </c>
      <c r="F327" s="1">
        <v>-38</v>
      </c>
      <c r="G327" s="1">
        <v>38</v>
      </c>
      <c r="H327" s="1">
        <v>0.11</v>
      </c>
      <c r="I327" s="1" t="s">
        <v>957</v>
      </c>
      <c r="J327" s="1" t="s">
        <v>958</v>
      </c>
      <c r="L327" s="1" t="s">
        <v>35</v>
      </c>
      <c r="M327" s="1">
        <v>0</v>
      </c>
      <c r="N327" s="1">
        <v>43.4</v>
      </c>
      <c r="O327" s="1" t="s">
        <v>959</v>
      </c>
      <c r="P327" s="2">
        <f t="shared" si="28"/>
        <v>18141.2</v>
      </c>
      <c r="Q327" s="2">
        <f>SUM(P327:P330)</f>
        <v>58023.545500000007</v>
      </c>
      <c r="R327" s="2">
        <f t="shared" si="29"/>
        <v>18141.2</v>
      </c>
      <c r="S327" s="7">
        <f>SUM(R327:R330)/10^6*10^4</f>
        <v>580.23545500000012</v>
      </c>
    </row>
    <row r="328" spans="1:19">
      <c r="A328" s="1">
        <v>435</v>
      </c>
      <c r="B328" s="1">
        <v>15597</v>
      </c>
      <c r="C328" s="1">
        <v>2900</v>
      </c>
      <c r="D328" s="1" t="s">
        <v>16</v>
      </c>
      <c r="E328" s="1" t="s">
        <v>960</v>
      </c>
      <c r="F328" s="1">
        <v>0</v>
      </c>
      <c r="G328" s="1">
        <v>15</v>
      </c>
      <c r="H328" s="1">
        <v>0.93</v>
      </c>
      <c r="I328" s="1" t="s">
        <v>957</v>
      </c>
      <c r="J328" s="1" t="s">
        <v>958</v>
      </c>
      <c r="L328" s="1">
        <v>17.5</v>
      </c>
      <c r="M328" s="1">
        <f>IF(L328&gt;0,L328,"")</f>
        <v>17.5</v>
      </c>
      <c r="N328" s="1">
        <v>4.5</v>
      </c>
      <c r="O328" s="1" t="s">
        <v>959</v>
      </c>
      <c r="P328" s="2">
        <f t="shared" si="28"/>
        <v>5178.9375000000009</v>
      </c>
      <c r="R328" s="2">
        <f t="shared" si="29"/>
        <v>5178.9375000000009</v>
      </c>
    </row>
    <row r="329" spans="1:19">
      <c r="A329" s="1">
        <v>436</v>
      </c>
      <c r="B329" s="1">
        <v>15598</v>
      </c>
      <c r="C329" s="1">
        <v>2900</v>
      </c>
      <c r="D329" s="1" t="s">
        <v>76</v>
      </c>
      <c r="E329" s="1" t="s">
        <v>960</v>
      </c>
      <c r="F329" s="1">
        <v>15</v>
      </c>
      <c r="G329" s="1">
        <v>20</v>
      </c>
      <c r="H329" s="1">
        <v>0.86</v>
      </c>
      <c r="I329" s="1" t="s">
        <v>957</v>
      </c>
      <c r="J329" s="1" t="s">
        <v>958</v>
      </c>
      <c r="L329" s="1">
        <v>15</v>
      </c>
      <c r="M329" s="1">
        <f>IF(L329&gt;0,L329,"")</f>
        <v>15</v>
      </c>
      <c r="N329" s="1">
        <v>7.1</v>
      </c>
      <c r="O329" s="1" t="s">
        <v>959</v>
      </c>
      <c r="P329" s="2">
        <f t="shared" si="28"/>
        <v>10380.199999999999</v>
      </c>
      <c r="R329" s="2">
        <f t="shared" si="29"/>
        <v>10380.199999999999</v>
      </c>
    </row>
    <row r="330" spans="1:19">
      <c r="A330" s="1">
        <v>437</v>
      </c>
      <c r="B330" s="1">
        <v>15599</v>
      </c>
      <c r="C330" s="1">
        <v>2900</v>
      </c>
      <c r="D330" s="1" t="s">
        <v>77</v>
      </c>
      <c r="E330" s="1" t="s">
        <v>960</v>
      </c>
      <c r="F330" s="1">
        <v>35</v>
      </c>
      <c r="G330" s="1">
        <v>26</v>
      </c>
      <c r="H330" s="1">
        <v>0.86</v>
      </c>
      <c r="I330" s="1" t="s">
        <v>957</v>
      </c>
      <c r="J330" s="1" t="s">
        <v>958</v>
      </c>
      <c r="L330" s="1">
        <v>26.5</v>
      </c>
      <c r="M330" s="1">
        <f>IF(L330&gt;0,L330,"")</f>
        <v>26.5</v>
      </c>
      <c r="N330" s="1">
        <v>14.8</v>
      </c>
      <c r="O330" s="1" t="s">
        <v>959</v>
      </c>
      <c r="P330" s="2">
        <f t="shared" si="28"/>
        <v>24323.208000000002</v>
      </c>
      <c r="R330" s="2">
        <f t="shared" si="29"/>
        <v>24323.208000000002</v>
      </c>
    </row>
    <row r="331" spans="1:19" s="9" customFormat="1">
      <c r="A331" s="10">
        <v>438</v>
      </c>
      <c r="B331" s="10">
        <v>15600</v>
      </c>
      <c r="C331" s="10">
        <v>2900</v>
      </c>
      <c r="D331" s="10" t="s">
        <v>971</v>
      </c>
      <c r="E331" s="10" t="s">
        <v>960</v>
      </c>
      <c r="F331" s="10">
        <v>61</v>
      </c>
      <c r="G331" s="10">
        <v>39</v>
      </c>
      <c r="H331" s="10" t="s">
        <v>35</v>
      </c>
      <c r="I331" s="10" t="s">
        <v>35</v>
      </c>
      <c r="J331" s="10" t="s">
        <v>35</v>
      </c>
      <c r="K331" s="10"/>
      <c r="L331" s="10" t="s">
        <v>35</v>
      </c>
      <c r="M331" s="10"/>
      <c r="N331" s="10" t="s">
        <v>35</v>
      </c>
      <c r="O331" s="10" t="s">
        <v>35</v>
      </c>
      <c r="P331" s="10" t="s">
        <v>35</v>
      </c>
      <c r="Q331" s="10"/>
      <c r="R331" s="10" t="s">
        <v>35</v>
      </c>
      <c r="S331" s="10"/>
    </row>
    <row r="332" spans="1:19">
      <c r="A332" s="1">
        <v>439</v>
      </c>
      <c r="B332" s="1">
        <v>15601</v>
      </c>
      <c r="C332" s="1">
        <v>2901</v>
      </c>
      <c r="D332" s="1" t="s">
        <v>625</v>
      </c>
      <c r="E332" s="1" t="s">
        <v>934</v>
      </c>
      <c r="F332" s="1">
        <v>-18</v>
      </c>
      <c r="G332" s="1">
        <v>18</v>
      </c>
      <c r="H332" s="1">
        <v>0.11</v>
      </c>
      <c r="I332" s="1" t="s">
        <v>957</v>
      </c>
      <c r="J332" s="1" t="s">
        <v>958</v>
      </c>
      <c r="L332" s="1" t="s">
        <v>35</v>
      </c>
      <c r="M332" s="1">
        <v>0</v>
      </c>
      <c r="N332" s="1">
        <v>36.299999999999997</v>
      </c>
      <c r="O332" s="1" t="s">
        <v>959</v>
      </c>
      <c r="P332" s="2">
        <f t="shared" ref="P332:P353" si="30">G332*N332/100*H332*100*100*((100-M332)/100)</f>
        <v>7187.4</v>
      </c>
      <c r="Q332" s="2">
        <f>SUM(P332:P335)</f>
        <v>88480.293999999994</v>
      </c>
      <c r="R332" s="2">
        <f t="shared" ref="R332:R353" si="31">G332*N332/100*H332*100*100*((100-M332)/100)</f>
        <v>7187.4</v>
      </c>
      <c r="S332" s="7">
        <f>SUM(R332:R335)/10^6*10^4</f>
        <v>884.80294000000004</v>
      </c>
    </row>
    <row r="333" spans="1:19">
      <c r="A333" s="1">
        <v>440</v>
      </c>
      <c r="B333" s="1">
        <v>15602</v>
      </c>
      <c r="C333" s="1">
        <v>2901</v>
      </c>
      <c r="D333" s="1" t="s">
        <v>104</v>
      </c>
      <c r="E333" s="1" t="s">
        <v>960</v>
      </c>
      <c r="F333" s="1">
        <v>0</v>
      </c>
      <c r="G333" s="1">
        <v>15</v>
      </c>
      <c r="H333" s="1">
        <v>0.93</v>
      </c>
      <c r="I333" s="1" t="s">
        <v>957</v>
      </c>
      <c r="J333" s="1" t="s">
        <v>958</v>
      </c>
      <c r="L333" s="1">
        <v>21.5</v>
      </c>
      <c r="M333" s="1">
        <f>IF(L333&gt;0,L333,"")</f>
        <v>21.5</v>
      </c>
      <c r="N333" s="1">
        <v>20.5</v>
      </c>
      <c r="O333" s="1" t="s">
        <v>959</v>
      </c>
      <c r="P333" s="2">
        <f t="shared" si="30"/>
        <v>22449.037500000002</v>
      </c>
      <c r="R333" s="2">
        <f t="shared" si="31"/>
        <v>22449.037500000002</v>
      </c>
    </row>
    <row r="334" spans="1:19">
      <c r="A334" s="1">
        <v>441</v>
      </c>
      <c r="B334" s="1">
        <v>15603</v>
      </c>
      <c r="C334" s="1">
        <v>2901</v>
      </c>
      <c r="D334" s="1" t="s">
        <v>116</v>
      </c>
      <c r="E334" s="1" t="s">
        <v>960</v>
      </c>
      <c r="F334" s="1">
        <v>15</v>
      </c>
      <c r="G334" s="1">
        <v>26</v>
      </c>
      <c r="H334" s="1">
        <v>0.86</v>
      </c>
      <c r="I334" s="1" t="s">
        <v>957</v>
      </c>
      <c r="J334" s="1" t="s">
        <v>958</v>
      </c>
      <c r="L334" s="1">
        <v>28.5</v>
      </c>
      <c r="M334" s="1">
        <f>IF(L334&gt;0,L334,"")</f>
        <v>28.5</v>
      </c>
      <c r="N334" s="1">
        <v>11.8</v>
      </c>
      <c r="O334" s="1" t="s">
        <v>959</v>
      </c>
      <c r="P334" s="2">
        <f t="shared" si="30"/>
        <v>18865.132000000001</v>
      </c>
      <c r="R334" s="2">
        <f t="shared" si="31"/>
        <v>18865.132000000001</v>
      </c>
    </row>
    <row r="335" spans="1:19" s="9" customFormat="1">
      <c r="A335" s="10">
        <v>442</v>
      </c>
      <c r="B335" s="10">
        <v>15604</v>
      </c>
      <c r="C335" s="10">
        <v>2901</v>
      </c>
      <c r="D335" s="10" t="s">
        <v>18</v>
      </c>
      <c r="E335" s="10" t="s">
        <v>960</v>
      </c>
      <c r="F335" s="10">
        <v>41</v>
      </c>
      <c r="G335" s="10">
        <v>59</v>
      </c>
      <c r="H335" s="10">
        <v>1.17</v>
      </c>
      <c r="I335" s="10" t="s">
        <v>957</v>
      </c>
      <c r="J335" s="10" t="s">
        <v>958</v>
      </c>
      <c r="K335" s="10"/>
      <c r="L335" s="10">
        <v>28.5</v>
      </c>
      <c r="M335" s="1">
        <f>IF(L335&gt;0,L335,"")</f>
        <v>28.5</v>
      </c>
      <c r="N335" s="10">
        <v>8.1</v>
      </c>
      <c r="O335" s="10" t="s">
        <v>959</v>
      </c>
      <c r="P335" s="11">
        <f t="shared" si="30"/>
        <v>39978.724500000004</v>
      </c>
      <c r="Q335" s="10"/>
      <c r="R335" s="11">
        <f t="shared" si="31"/>
        <v>39978.724500000004</v>
      </c>
      <c r="S335" s="10"/>
    </row>
    <row r="336" spans="1:19">
      <c r="A336" s="1">
        <v>443</v>
      </c>
      <c r="B336" s="1">
        <v>15605</v>
      </c>
      <c r="C336" s="1">
        <v>2902</v>
      </c>
      <c r="D336" s="1" t="s">
        <v>625</v>
      </c>
      <c r="E336" s="1" t="s">
        <v>934</v>
      </c>
      <c r="F336" s="1">
        <v>-10</v>
      </c>
      <c r="G336" s="1">
        <v>10</v>
      </c>
      <c r="H336" s="1">
        <v>0.11</v>
      </c>
      <c r="I336" s="1" t="s">
        <v>957</v>
      </c>
      <c r="J336" s="1" t="s">
        <v>958</v>
      </c>
      <c r="L336" s="1" t="s">
        <v>35</v>
      </c>
      <c r="M336" s="1">
        <v>0</v>
      </c>
      <c r="N336" s="1">
        <v>30.7</v>
      </c>
      <c r="O336" s="1" t="s">
        <v>959</v>
      </c>
      <c r="P336" s="2">
        <f t="shared" si="30"/>
        <v>3377.0000000000005</v>
      </c>
      <c r="Q336" s="2">
        <f>SUM(P336:P341)</f>
        <v>76676.218499999988</v>
      </c>
      <c r="R336" s="2">
        <f t="shared" si="31"/>
        <v>3377.0000000000005</v>
      </c>
      <c r="S336" s="7">
        <f>SUM(R336:R341)/10^6*10^4</f>
        <v>766.76218499999993</v>
      </c>
    </row>
    <row r="337" spans="1:19">
      <c r="A337" s="1">
        <v>444</v>
      </c>
      <c r="B337" s="1">
        <v>15606</v>
      </c>
      <c r="C337" s="1">
        <v>2902</v>
      </c>
      <c r="D337" s="1" t="s">
        <v>104</v>
      </c>
      <c r="E337" s="1" t="s">
        <v>960</v>
      </c>
      <c r="F337" s="1">
        <v>0</v>
      </c>
      <c r="G337" s="1">
        <v>15</v>
      </c>
      <c r="H337" s="1">
        <v>0.93</v>
      </c>
      <c r="I337" s="1" t="s">
        <v>957</v>
      </c>
      <c r="J337" s="1" t="s">
        <v>958</v>
      </c>
      <c r="L337" s="1">
        <v>24.5</v>
      </c>
      <c r="M337" s="1">
        <f>IF(L337&gt;0,L337,"")</f>
        <v>24.5</v>
      </c>
      <c r="N337" s="1">
        <v>10.1</v>
      </c>
      <c r="O337" s="1" t="s">
        <v>959</v>
      </c>
      <c r="P337" s="2">
        <f t="shared" si="30"/>
        <v>10637.572499999998</v>
      </c>
      <c r="R337" s="2">
        <f t="shared" si="31"/>
        <v>10637.572499999998</v>
      </c>
    </row>
    <row r="338" spans="1:19">
      <c r="A338" s="1">
        <v>445</v>
      </c>
      <c r="B338" s="1">
        <v>15607</v>
      </c>
      <c r="C338" s="1">
        <v>2902</v>
      </c>
      <c r="D338" s="1" t="s">
        <v>116</v>
      </c>
      <c r="E338" s="1" t="s">
        <v>960</v>
      </c>
      <c r="F338" s="1">
        <v>15</v>
      </c>
      <c r="G338" s="1">
        <v>17</v>
      </c>
      <c r="H338" s="1">
        <v>0.86</v>
      </c>
      <c r="I338" s="1" t="s">
        <v>957</v>
      </c>
      <c r="J338" s="1" t="s">
        <v>958</v>
      </c>
      <c r="L338" s="1">
        <v>28.5</v>
      </c>
      <c r="M338" s="1">
        <f>IF(L338&gt;0,L338,"")</f>
        <v>28.5</v>
      </c>
      <c r="N338" s="1">
        <v>8.6</v>
      </c>
      <c r="O338" s="1" t="s">
        <v>959</v>
      </c>
      <c r="P338" s="2">
        <f t="shared" si="30"/>
        <v>8989.8379999999997</v>
      </c>
      <c r="R338" s="2">
        <f t="shared" si="31"/>
        <v>8989.8379999999997</v>
      </c>
    </row>
    <row r="339" spans="1:19">
      <c r="A339" s="1">
        <v>446</v>
      </c>
      <c r="B339" s="1">
        <v>15608</v>
      </c>
      <c r="C339" s="1">
        <v>2902</v>
      </c>
      <c r="D339" s="1" t="s">
        <v>76</v>
      </c>
      <c r="E339" s="1" t="s">
        <v>960</v>
      </c>
      <c r="F339" s="1">
        <v>32</v>
      </c>
      <c r="G339" s="1">
        <v>16</v>
      </c>
      <c r="H339" s="1">
        <v>0.86</v>
      </c>
      <c r="I339" s="1" t="s">
        <v>957</v>
      </c>
      <c r="J339" s="1" t="s">
        <v>958</v>
      </c>
      <c r="L339" s="1">
        <v>24</v>
      </c>
      <c r="M339" s="1">
        <f>IF(L339&gt;0,L339,"")</f>
        <v>24</v>
      </c>
      <c r="N339" s="1">
        <v>8.1999999999999993</v>
      </c>
      <c r="O339" s="1" t="s">
        <v>959</v>
      </c>
      <c r="P339" s="2">
        <f t="shared" si="30"/>
        <v>8575.2319999999982</v>
      </c>
      <c r="R339" s="2">
        <f t="shared" si="31"/>
        <v>8575.2319999999982</v>
      </c>
    </row>
    <row r="340" spans="1:19">
      <c r="A340" s="1">
        <v>447</v>
      </c>
      <c r="B340" s="1">
        <v>15609</v>
      </c>
      <c r="C340" s="1">
        <v>2902</v>
      </c>
      <c r="D340" s="1" t="s">
        <v>77</v>
      </c>
      <c r="E340" s="1" t="s">
        <v>960</v>
      </c>
      <c r="F340" s="1">
        <v>48</v>
      </c>
      <c r="G340" s="1">
        <v>16</v>
      </c>
      <c r="H340" s="1">
        <v>0.86</v>
      </c>
      <c r="I340" s="1" t="s">
        <v>957</v>
      </c>
      <c r="J340" s="1" t="s">
        <v>958</v>
      </c>
      <c r="L340" s="1">
        <v>28.5</v>
      </c>
      <c r="M340" s="1">
        <f>IF(L340&gt;0,L340,"")</f>
        <v>28.5</v>
      </c>
      <c r="N340" s="1">
        <v>8.4</v>
      </c>
      <c r="O340" s="1" t="s">
        <v>959</v>
      </c>
      <c r="P340" s="2">
        <f t="shared" si="30"/>
        <v>8264.2559999999994</v>
      </c>
      <c r="R340" s="2">
        <f t="shared" si="31"/>
        <v>8264.2559999999994</v>
      </c>
    </row>
    <row r="341" spans="1:19" s="9" customFormat="1">
      <c r="A341" s="10">
        <v>448</v>
      </c>
      <c r="B341" s="10">
        <v>15610</v>
      </c>
      <c r="C341" s="10">
        <v>2902</v>
      </c>
      <c r="D341" s="10" t="s">
        <v>21</v>
      </c>
      <c r="E341" s="10" t="s">
        <v>960</v>
      </c>
      <c r="F341" s="10">
        <v>64</v>
      </c>
      <c r="G341" s="10">
        <v>36</v>
      </c>
      <c r="H341" s="10">
        <v>1.74</v>
      </c>
      <c r="I341" s="10" t="s">
        <v>957</v>
      </c>
      <c r="J341" s="10" t="s">
        <v>958</v>
      </c>
      <c r="K341" s="10"/>
      <c r="L341" s="10">
        <v>30</v>
      </c>
      <c r="M341" s="1">
        <f>IF(L341&gt;0,L341,"")</f>
        <v>30</v>
      </c>
      <c r="N341" s="10">
        <v>8.4</v>
      </c>
      <c r="O341" s="10" t="s">
        <v>959</v>
      </c>
      <c r="P341" s="11">
        <f t="shared" si="30"/>
        <v>36832.32</v>
      </c>
      <c r="Q341" s="10"/>
      <c r="R341" s="11">
        <f t="shared" si="31"/>
        <v>36832.32</v>
      </c>
      <c r="S341" s="10"/>
    </row>
    <row r="342" spans="1:19">
      <c r="A342" s="1">
        <v>449</v>
      </c>
      <c r="B342" s="1">
        <v>15611</v>
      </c>
      <c r="C342" s="1">
        <v>2903</v>
      </c>
      <c r="D342" s="1" t="s">
        <v>625</v>
      </c>
      <c r="E342" s="1" t="s">
        <v>934</v>
      </c>
      <c r="F342" s="1">
        <v>-10</v>
      </c>
      <c r="G342" s="1">
        <v>10</v>
      </c>
      <c r="H342" s="1">
        <v>0.14000000000000001</v>
      </c>
      <c r="I342" s="1" t="s">
        <v>957</v>
      </c>
      <c r="J342" s="1" t="s">
        <v>958</v>
      </c>
      <c r="L342" s="1" t="s">
        <v>35</v>
      </c>
      <c r="M342" s="1">
        <v>0</v>
      </c>
      <c r="N342" s="1">
        <v>23</v>
      </c>
      <c r="O342" s="1" t="s">
        <v>959</v>
      </c>
      <c r="P342" s="2">
        <f t="shared" si="30"/>
        <v>3220.0000000000005</v>
      </c>
      <c r="Q342" s="2">
        <f>SUM(P342:P346)</f>
        <v>47167.468999999997</v>
      </c>
      <c r="R342" s="2">
        <f t="shared" si="31"/>
        <v>3220.0000000000005</v>
      </c>
      <c r="S342" s="7">
        <f>SUM(R342:R346)/10^6*10^4</f>
        <v>471.67468999999994</v>
      </c>
    </row>
    <row r="343" spans="1:19">
      <c r="A343" s="1">
        <v>450</v>
      </c>
      <c r="B343" s="1">
        <v>15612</v>
      </c>
      <c r="C343" s="1">
        <v>2903</v>
      </c>
      <c r="D343" s="1" t="s">
        <v>104</v>
      </c>
      <c r="E343" s="1" t="s">
        <v>960</v>
      </c>
      <c r="F343" s="1">
        <v>0</v>
      </c>
      <c r="G343" s="1">
        <v>13</v>
      </c>
      <c r="H343" s="1">
        <v>1.31</v>
      </c>
      <c r="I343" s="1" t="s">
        <v>957</v>
      </c>
      <c r="J343" s="1" t="s">
        <v>958</v>
      </c>
      <c r="L343" s="1">
        <v>33</v>
      </c>
      <c r="M343" s="1">
        <f>IF(L343&gt;0,L343,"")</f>
        <v>33</v>
      </c>
      <c r="N343" s="1">
        <v>8.6</v>
      </c>
      <c r="O343" s="1" t="s">
        <v>959</v>
      </c>
      <c r="P343" s="2">
        <f t="shared" si="30"/>
        <v>9812.6859999999997</v>
      </c>
      <c r="R343" s="2">
        <f t="shared" si="31"/>
        <v>9812.6859999999997</v>
      </c>
    </row>
    <row r="344" spans="1:19">
      <c r="A344" s="1">
        <v>451</v>
      </c>
      <c r="B344" s="1">
        <v>15613</v>
      </c>
      <c r="C344" s="1">
        <v>2903</v>
      </c>
      <c r="D344" s="1" t="s">
        <v>59</v>
      </c>
      <c r="E344" s="1" t="s">
        <v>960</v>
      </c>
      <c r="F344" s="1">
        <v>13</v>
      </c>
      <c r="G344" s="1">
        <v>17</v>
      </c>
      <c r="H344" s="1">
        <v>1.38</v>
      </c>
      <c r="I344" s="1" t="s">
        <v>957</v>
      </c>
      <c r="J344" s="1" t="s">
        <v>958</v>
      </c>
      <c r="L344" s="1">
        <v>30.5</v>
      </c>
      <c r="M344" s="1">
        <f>IF(L344&gt;0,L344,"")</f>
        <v>30.5</v>
      </c>
      <c r="N344" s="1">
        <v>4.7</v>
      </c>
      <c r="O344" s="1" t="s">
        <v>959</v>
      </c>
      <c r="P344" s="2">
        <f t="shared" si="30"/>
        <v>7663.2089999999998</v>
      </c>
      <c r="R344" s="2">
        <f t="shared" si="31"/>
        <v>7663.2089999999998</v>
      </c>
    </row>
    <row r="345" spans="1:19">
      <c r="A345" s="1">
        <v>452</v>
      </c>
      <c r="B345" s="1">
        <v>15614</v>
      </c>
      <c r="C345" s="1">
        <v>2903</v>
      </c>
      <c r="D345" s="1" t="s">
        <v>60</v>
      </c>
      <c r="E345" s="1" t="s">
        <v>960</v>
      </c>
      <c r="F345" s="1">
        <v>30</v>
      </c>
      <c r="G345" s="1">
        <v>41</v>
      </c>
      <c r="H345" s="1">
        <v>1.38</v>
      </c>
      <c r="I345" s="1" t="s">
        <v>957</v>
      </c>
      <c r="J345" s="1" t="s">
        <v>958</v>
      </c>
      <c r="L345" s="1">
        <v>27</v>
      </c>
      <c r="M345" s="1">
        <f>IF(L345&gt;0,L345,"")</f>
        <v>27</v>
      </c>
      <c r="N345" s="1">
        <v>2.7</v>
      </c>
      <c r="O345" s="1" t="s">
        <v>959</v>
      </c>
      <c r="P345" s="2">
        <f t="shared" si="30"/>
        <v>11151.917999999998</v>
      </c>
      <c r="R345" s="2">
        <f t="shared" si="31"/>
        <v>11151.917999999998</v>
      </c>
    </row>
    <row r="346" spans="1:19" s="9" customFormat="1">
      <c r="A346" s="10">
        <v>453</v>
      </c>
      <c r="B346" s="10">
        <v>15615</v>
      </c>
      <c r="C346" s="10">
        <v>2903</v>
      </c>
      <c r="D346" s="10" t="s">
        <v>17</v>
      </c>
      <c r="E346" s="10" t="s">
        <v>960</v>
      </c>
      <c r="F346" s="10">
        <v>71</v>
      </c>
      <c r="G346" s="10">
        <v>29</v>
      </c>
      <c r="H346" s="10">
        <v>0.87</v>
      </c>
      <c r="I346" s="10" t="s">
        <v>957</v>
      </c>
      <c r="J346" s="10" t="s">
        <v>958</v>
      </c>
      <c r="K346" s="10"/>
      <c r="L346" s="10">
        <v>31</v>
      </c>
      <c r="M346" s="1">
        <f>IF(L346&gt;0,L346,"")</f>
        <v>31</v>
      </c>
      <c r="N346" s="10">
        <v>8.8000000000000007</v>
      </c>
      <c r="O346" s="10" t="s">
        <v>959</v>
      </c>
      <c r="P346" s="11">
        <f t="shared" si="30"/>
        <v>15319.655999999999</v>
      </c>
      <c r="Q346" s="10"/>
      <c r="R346" s="11">
        <f t="shared" si="31"/>
        <v>15319.655999999999</v>
      </c>
      <c r="S346" s="10"/>
    </row>
    <row r="347" spans="1:19">
      <c r="A347" s="1">
        <v>454</v>
      </c>
      <c r="B347" s="1">
        <v>15616</v>
      </c>
      <c r="C347" s="1">
        <v>2904</v>
      </c>
      <c r="D347" s="1" t="s">
        <v>625</v>
      </c>
      <c r="E347" s="1" t="s">
        <v>934</v>
      </c>
      <c r="F347" s="1">
        <v>-28</v>
      </c>
      <c r="G347" s="1">
        <v>28</v>
      </c>
      <c r="H347" s="1">
        <v>0.11</v>
      </c>
      <c r="I347" s="1" t="s">
        <v>957</v>
      </c>
      <c r="J347" s="1" t="s">
        <v>958</v>
      </c>
      <c r="L347" s="1" t="s">
        <v>35</v>
      </c>
      <c r="M347" s="1">
        <v>0</v>
      </c>
      <c r="N347" s="1">
        <v>47.9</v>
      </c>
      <c r="O347" s="1" t="s">
        <v>959</v>
      </c>
      <c r="P347" s="2">
        <f t="shared" si="30"/>
        <v>14753.2</v>
      </c>
      <c r="Q347" s="2">
        <f>SUM(P347:P353)</f>
        <v>62944.346999999994</v>
      </c>
      <c r="R347" s="2">
        <f t="shared" si="31"/>
        <v>14753.2</v>
      </c>
      <c r="S347" s="7">
        <f>SUM(R347:R353)/10^6*10^4</f>
        <v>629.44346999999993</v>
      </c>
    </row>
    <row r="348" spans="1:19">
      <c r="A348" s="1">
        <v>455</v>
      </c>
      <c r="B348" s="1">
        <v>15617</v>
      </c>
      <c r="C348" s="1">
        <v>2904</v>
      </c>
      <c r="D348" s="1" t="s">
        <v>16</v>
      </c>
      <c r="E348" s="1" t="s">
        <v>960</v>
      </c>
      <c r="F348" s="1">
        <v>0</v>
      </c>
      <c r="G348" s="1">
        <v>5</v>
      </c>
      <c r="H348" s="1">
        <v>0.93</v>
      </c>
      <c r="I348" s="1" t="s">
        <v>957</v>
      </c>
      <c r="J348" s="1" t="s">
        <v>958</v>
      </c>
      <c r="L348" s="1">
        <v>15</v>
      </c>
      <c r="M348" s="1">
        <f t="shared" ref="M348:M353" si="32">IF(L348&gt;0,L348,"")</f>
        <v>15</v>
      </c>
      <c r="N348" s="1">
        <v>5.9</v>
      </c>
      <c r="O348" s="1" t="s">
        <v>959</v>
      </c>
      <c r="P348" s="2">
        <f t="shared" si="30"/>
        <v>2331.9749999999999</v>
      </c>
      <c r="R348" s="2">
        <f t="shared" si="31"/>
        <v>2331.9749999999999</v>
      </c>
    </row>
    <row r="349" spans="1:19">
      <c r="A349" s="1">
        <v>456</v>
      </c>
      <c r="B349" s="1">
        <v>15618</v>
      </c>
      <c r="C349" s="1">
        <v>2904</v>
      </c>
      <c r="D349" s="1" t="s">
        <v>116</v>
      </c>
      <c r="E349" s="1" t="s">
        <v>960</v>
      </c>
      <c r="F349" s="1">
        <v>5</v>
      </c>
      <c r="G349" s="1">
        <v>10</v>
      </c>
      <c r="H349" s="1">
        <v>0.86</v>
      </c>
      <c r="I349" s="1" t="s">
        <v>957</v>
      </c>
      <c r="J349" s="1" t="s">
        <v>958</v>
      </c>
      <c r="L349" s="1">
        <v>26</v>
      </c>
      <c r="M349" s="1">
        <f t="shared" si="32"/>
        <v>26</v>
      </c>
      <c r="N349" s="1">
        <v>7.8</v>
      </c>
      <c r="O349" s="1" t="s">
        <v>959</v>
      </c>
      <c r="P349" s="2">
        <f t="shared" si="30"/>
        <v>4963.920000000001</v>
      </c>
      <c r="R349" s="2">
        <f t="shared" si="31"/>
        <v>4963.920000000001</v>
      </c>
    </row>
    <row r="350" spans="1:19">
      <c r="A350" s="1">
        <v>457</v>
      </c>
      <c r="B350" s="1">
        <v>15619</v>
      </c>
      <c r="C350" s="1">
        <v>2904</v>
      </c>
      <c r="D350" s="1" t="s">
        <v>76</v>
      </c>
      <c r="E350" s="1" t="s">
        <v>960</v>
      </c>
      <c r="F350" s="1">
        <v>15</v>
      </c>
      <c r="G350" s="1">
        <v>26</v>
      </c>
      <c r="H350" s="1">
        <v>0.86</v>
      </c>
      <c r="I350" s="1" t="s">
        <v>957</v>
      </c>
      <c r="J350" s="1" t="s">
        <v>958</v>
      </c>
      <c r="L350" s="1">
        <v>28</v>
      </c>
      <c r="M350" s="1">
        <f t="shared" si="32"/>
        <v>28</v>
      </c>
      <c r="N350" s="1">
        <v>5.0999999999999996</v>
      </c>
      <c r="O350" s="1" t="s">
        <v>959</v>
      </c>
      <c r="P350" s="2">
        <f t="shared" si="30"/>
        <v>8210.5919999999987</v>
      </c>
      <c r="R350" s="2">
        <f t="shared" si="31"/>
        <v>8210.5919999999987</v>
      </c>
    </row>
    <row r="351" spans="1:19">
      <c r="A351" s="1">
        <v>458</v>
      </c>
      <c r="B351" s="1">
        <v>15620</v>
      </c>
      <c r="C351" s="1">
        <v>2904</v>
      </c>
      <c r="D351" s="1" t="s">
        <v>77</v>
      </c>
      <c r="E351" s="1" t="s">
        <v>960</v>
      </c>
      <c r="F351" s="1">
        <v>41</v>
      </c>
      <c r="G351" s="1">
        <v>23</v>
      </c>
      <c r="H351" s="1">
        <v>0.86</v>
      </c>
      <c r="I351" s="1" t="s">
        <v>957</v>
      </c>
      <c r="J351" s="1" t="s">
        <v>958</v>
      </c>
      <c r="L351" s="1">
        <v>27.5</v>
      </c>
      <c r="M351" s="1">
        <f t="shared" si="32"/>
        <v>27.5</v>
      </c>
      <c r="N351" s="1">
        <v>6.4</v>
      </c>
      <c r="O351" s="1" t="s">
        <v>959</v>
      </c>
      <c r="P351" s="2">
        <f t="shared" si="30"/>
        <v>9177.92</v>
      </c>
      <c r="R351" s="2">
        <f t="shared" si="31"/>
        <v>9177.92</v>
      </c>
    </row>
    <row r="352" spans="1:19">
      <c r="A352" s="1">
        <v>459</v>
      </c>
      <c r="B352" s="1">
        <v>15621</v>
      </c>
      <c r="C352" s="1">
        <v>2904</v>
      </c>
      <c r="D352" s="1" t="s">
        <v>78</v>
      </c>
      <c r="E352" s="1" t="s">
        <v>960</v>
      </c>
      <c r="F352" s="1">
        <v>64</v>
      </c>
      <c r="G352" s="1">
        <v>15</v>
      </c>
      <c r="H352" s="1">
        <v>0.86</v>
      </c>
      <c r="I352" s="1" t="s">
        <v>957</v>
      </c>
      <c r="J352" s="1" t="s">
        <v>958</v>
      </c>
      <c r="L352" s="1">
        <v>21.5</v>
      </c>
      <c r="M352" s="1">
        <f t="shared" si="32"/>
        <v>21.5</v>
      </c>
      <c r="N352" s="1">
        <v>7.5</v>
      </c>
      <c r="O352" s="1" t="s">
        <v>959</v>
      </c>
      <c r="P352" s="2">
        <f t="shared" si="30"/>
        <v>7594.875</v>
      </c>
      <c r="R352" s="2">
        <f t="shared" si="31"/>
        <v>7594.875</v>
      </c>
    </row>
    <row r="353" spans="1:19">
      <c r="A353" s="1">
        <v>460</v>
      </c>
      <c r="B353" s="1">
        <v>15622</v>
      </c>
      <c r="C353" s="1">
        <v>2904</v>
      </c>
      <c r="D353" s="1" t="s">
        <v>21</v>
      </c>
      <c r="E353" s="1" t="s">
        <v>960</v>
      </c>
      <c r="F353" s="1">
        <v>79</v>
      </c>
      <c r="G353" s="1">
        <v>15</v>
      </c>
      <c r="H353" s="1">
        <v>1.74</v>
      </c>
      <c r="I353" s="1" t="s">
        <v>957</v>
      </c>
      <c r="J353" s="1" t="s">
        <v>958</v>
      </c>
      <c r="L353" s="1">
        <v>31.5</v>
      </c>
      <c r="M353" s="1">
        <f t="shared" si="32"/>
        <v>31.5</v>
      </c>
      <c r="N353" s="1">
        <v>8.9</v>
      </c>
      <c r="O353" s="1" t="s">
        <v>959</v>
      </c>
      <c r="P353" s="2">
        <f t="shared" si="30"/>
        <v>15911.864999999998</v>
      </c>
      <c r="R353" s="2">
        <f t="shared" si="31"/>
        <v>15911.864999999998</v>
      </c>
    </row>
    <row r="354" spans="1:19" s="9" customFormat="1">
      <c r="A354" s="10">
        <v>461</v>
      </c>
      <c r="B354" s="10">
        <v>15623</v>
      </c>
      <c r="C354" s="10">
        <v>2904</v>
      </c>
      <c r="D354" s="10" t="s">
        <v>971</v>
      </c>
      <c r="E354" s="10" t="s">
        <v>960</v>
      </c>
      <c r="F354" s="10">
        <v>94</v>
      </c>
      <c r="G354" s="10">
        <v>6</v>
      </c>
      <c r="H354" s="10" t="s">
        <v>35</v>
      </c>
      <c r="I354" s="10" t="s">
        <v>35</v>
      </c>
      <c r="J354" s="10" t="s">
        <v>35</v>
      </c>
      <c r="K354" s="10"/>
      <c r="L354" s="10" t="s">
        <v>35</v>
      </c>
      <c r="M354" s="10"/>
      <c r="N354" s="10" t="s">
        <v>35</v>
      </c>
      <c r="O354" s="10" t="s">
        <v>35</v>
      </c>
      <c r="P354" s="10" t="s">
        <v>35</v>
      </c>
      <c r="Q354" s="10"/>
      <c r="R354" s="10" t="s">
        <v>35</v>
      </c>
      <c r="S354" s="10"/>
    </row>
    <row r="355" spans="1:19">
      <c r="A355" s="1">
        <v>462</v>
      </c>
      <c r="B355" s="1">
        <v>15624</v>
      </c>
      <c r="C355" s="1">
        <v>2905</v>
      </c>
      <c r="D355" s="1" t="s">
        <v>625</v>
      </c>
      <c r="E355" s="1" t="s">
        <v>934</v>
      </c>
      <c r="F355" s="1">
        <v>-15</v>
      </c>
      <c r="G355" s="1">
        <v>15</v>
      </c>
      <c r="H355" s="1">
        <v>0.14000000000000001</v>
      </c>
      <c r="I355" s="1" t="s">
        <v>957</v>
      </c>
      <c r="J355" s="1" t="s">
        <v>958</v>
      </c>
      <c r="L355" s="1" t="s">
        <v>35</v>
      </c>
      <c r="M355" s="1">
        <v>0</v>
      </c>
      <c r="N355" s="1">
        <v>43.4</v>
      </c>
      <c r="O355" s="1" t="s">
        <v>959</v>
      </c>
      <c r="P355" s="2">
        <f t="shared" ref="P355:P360" si="33">G355*N355/100*H355*100*100*((100-M355)/100)</f>
        <v>9114.0000000000018</v>
      </c>
      <c r="Q355" s="2">
        <f>SUM(P355:P360)</f>
        <v>35913.329000000005</v>
      </c>
      <c r="R355" s="2">
        <f t="shared" ref="R355:R360" si="34">G355*N355/100*H355*100*100*((100-M355)/100)</f>
        <v>9114.0000000000018</v>
      </c>
      <c r="S355" s="7">
        <f>SUM(R355:R360)/10^6*10^4</f>
        <v>359.1332900000001</v>
      </c>
    </row>
    <row r="356" spans="1:19">
      <c r="A356" s="1">
        <v>463</v>
      </c>
      <c r="B356" s="1">
        <v>15625</v>
      </c>
      <c r="C356" s="1">
        <v>2905</v>
      </c>
      <c r="D356" s="1" t="s">
        <v>104</v>
      </c>
      <c r="E356" s="1" t="s">
        <v>960</v>
      </c>
      <c r="F356" s="1">
        <v>0</v>
      </c>
      <c r="G356" s="1">
        <v>10</v>
      </c>
      <c r="H356" s="1">
        <v>1.31</v>
      </c>
      <c r="I356" s="1" t="s">
        <v>957</v>
      </c>
      <c r="J356" s="1" t="s">
        <v>958</v>
      </c>
      <c r="L356" s="1">
        <v>25.5</v>
      </c>
      <c r="M356" s="1">
        <f>IF(L356&gt;0,L356,"")</f>
        <v>25.5</v>
      </c>
      <c r="N356" s="1">
        <v>4.3</v>
      </c>
      <c r="O356" s="1" t="s">
        <v>959</v>
      </c>
      <c r="P356" s="2">
        <f t="shared" si="33"/>
        <v>4196.5850000000009</v>
      </c>
      <c r="R356" s="2">
        <f t="shared" si="34"/>
        <v>4196.5850000000009</v>
      </c>
    </row>
    <row r="357" spans="1:19">
      <c r="A357" s="1">
        <v>464</v>
      </c>
      <c r="B357" s="1">
        <v>15626</v>
      </c>
      <c r="C357" s="1">
        <v>2905</v>
      </c>
      <c r="D357" s="1" t="s">
        <v>59</v>
      </c>
      <c r="E357" s="1" t="s">
        <v>960</v>
      </c>
      <c r="F357" s="1">
        <v>10</v>
      </c>
      <c r="G357" s="1">
        <v>13</v>
      </c>
      <c r="H357" s="1">
        <v>1.38</v>
      </c>
      <c r="I357" s="1" t="s">
        <v>957</v>
      </c>
      <c r="J357" s="1" t="s">
        <v>958</v>
      </c>
      <c r="L357" s="1">
        <v>25</v>
      </c>
      <c r="M357" s="1">
        <f>IF(L357&gt;0,L357,"")</f>
        <v>25</v>
      </c>
      <c r="N357" s="1">
        <v>2.4</v>
      </c>
      <c r="O357" s="1" t="s">
        <v>959</v>
      </c>
      <c r="P357" s="2">
        <f t="shared" si="33"/>
        <v>3229.2</v>
      </c>
      <c r="R357" s="2">
        <f t="shared" si="34"/>
        <v>3229.2</v>
      </c>
    </row>
    <row r="358" spans="1:19">
      <c r="A358" s="1">
        <v>465</v>
      </c>
      <c r="B358" s="1">
        <v>15627</v>
      </c>
      <c r="C358" s="1">
        <v>2905</v>
      </c>
      <c r="D358" s="1" t="s">
        <v>60</v>
      </c>
      <c r="E358" s="1" t="s">
        <v>960</v>
      </c>
      <c r="F358" s="1">
        <v>23</v>
      </c>
      <c r="G358" s="1">
        <v>20</v>
      </c>
      <c r="H358" s="1">
        <v>1.38</v>
      </c>
      <c r="I358" s="1" t="s">
        <v>957</v>
      </c>
      <c r="J358" s="1" t="s">
        <v>958</v>
      </c>
      <c r="L358" s="1">
        <v>32</v>
      </c>
      <c r="M358" s="1">
        <f>IF(L358&gt;0,L358,"")</f>
        <v>32</v>
      </c>
      <c r="N358" s="1">
        <v>2.2000000000000002</v>
      </c>
      <c r="O358" s="1" t="s">
        <v>959</v>
      </c>
      <c r="P358" s="2">
        <f t="shared" si="33"/>
        <v>4128.96</v>
      </c>
      <c r="R358" s="2">
        <f t="shared" si="34"/>
        <v>4128.96</v>
      </c>
    </row>
    <row r="359" spans="1:19">
      <c r="A359" s="1">
        <v>466</v>
      </c>
      <c r="B359" s="1">
        <v>15628</v>
      </c>
      <c r="C359" s="1">
        <v>2905</v>
      </c>
      <c r="D359" s="1" t="s">
        <v>61</v>
      </c>
      <c r="E359" s="1" t="s">
        <v>960</v>
      </c>
      <c r="F359" s="1">
        <v>43</v>
      </c>
      <c r="G359" s="1">
        <v>10</v>
      </c>
      <c r="H359" s="1">
        <v>1.38</v>
      </c>
      <c r="I359" s="1" t="s">
        <v>957</v>
      </c>
      <c r="J359" s="1" t="s">
        <v>958</v>
      </c>
      <c r="L359" s="1">
        <v>36</v>
      </c>
      <c r="M359" s="1">
        <f>IF(L359&gt;0,L359,"")</f>
        <v>36</v>
      </c>
      <c r="N359" s="1">
        <v>4.7</v>
      </c>
      <c r="O359" s="1" t="s">
        <v>959</v>
      </c>
      <c r="P359" s="2">
        <f t="shared" si="33"/>
        <v>4151.04</v>
      </c>
      <c r="R359" s="2">
        <f t="shared" si="34"/>
        <v>4151.04</v>
      </c>
    </row>
    <row r="360" spans="1:19">
      <c r="A360" s="1">
        <v>467</v>
      </c>
      <c r="B360" s="1">
        <v>15629</v>
      </c>
      <c r="C360" s="1">
        <v>2905</v>
      </c>
      <c r="D360" s="1" t="s">
        <v>17</v>
      </c>
      <c r="E360" s="1" t="s">
        <v>960</v>
      </c>
      <c r="F360" s="1">
        <v>53</v>
      </c>
      <c r="G360" s="1">
        <v>23</v>
      </c>
      <c r="H360" s="1">
        <v>0.87</v>
      </c>
      <c r="I360" s="1" t="s">
        <v>957</v>
      </c>
      <c r="J360" s="1" t="s">
        <v>958</v>
      </c>
      <c r="L360" s="1">
        <v>37</v>
      </c>
      <c r="M360" s="1">
        <f>IF(L360&gt;0,L360,"")</f>
        <v>37</v>
      </c>
      <c r="N360" s="1">
        <v>8.8000000000000007</v>
      </c>
      <c r="O360" s="1" t="s">
        <v>959</v>
      </c>
      <c r="P360" s="2">
        <f t="shared" si="33"/>
        <v>11093.544</v>
      </c>
      <c r="R360" s="2">
        <f t="shared" si="34"/>
        <v>11093.544</v>
      </c>
    </row>
    <row r="361" spans="1:19" s="9" customFormat="1">
      <c r="A361" s="10">
        <v>468</v>
      </c>
      <c r="B361" s="10">
        <v>15630</v>
      </c>
      <c r="C361" s="10">
        <v>2905</v>
      </c>
      <c r="D361" s="10" t="s">
        <v>971</v>
      </c>
      <c r="E361" s="10" t="s">
        <v>960</v>
      </c>
      <c r="F361" s="10">
        <v>76</v>
      </c>
      <c r="G361" s="10">
        <v>24</v>
      </c>
      <c r="H361" s="10" t="s">
        <v>35</v>
      </c>
      <c r="I361" s="10" t="s">
        <v>35</v>
      </c>
      <c r="J361" s="10" t="s">
        <v>35</v>
      </c>
      <c r="K361" s="10"/>
      <c r="L361" s="10" t="s">
        <v>35</v>
      </c>
      <c r="M361" s="10"/>
      <c r="N361" s="10" t="s">
        <v>35</v>
      </c>
      <c r="O361" s="10" t="s">
        <v>35</v>
      </c>
      <c r="P361" s="10" t="s">
        <v>35</v>
      </c>
      <c r="Q361" s="10"/>
      <c r="R361" s="10" t="s">
        <v>35</v>
      </c>
      <c r="S361" s="10"/>
    </row>
    <row r="362" spans="1:19">
      <c r="A362" s="1">
        <v>469</v>
      </c>
      <c r="B362" s="1">
        <v>15631</v>
      </c>
      <c r="C362" s="1">
        <v>2907</v>
      </c>
      <c r="D362" s="1" t="s">
        <v>625</v>
      </c>
      <c r="E362" s="1" t="s">
        <v>934</v>
      </c>
      <c r="F362" s="1">
        <v>-13</v>
      </c>
      <c r="G362" s="1">
        <v>13</v>
      </c>
      <c r="H362" s="1">
        <v>0.11</v>
      </c>
      <c r="I362" s="1" t="s">
        <v>957</v>
      </c>
      <c r="J362" s="1" t="s">
        <v>958</v>
      </c>
      <c r="L362" s="1" t="s">
        <v>35</v>
      </c>
      <c r="M362" s="1">
        <v>0</v>
      </c>
      <c r="N362" s="1">
        <v>32.4</v>
      </c>
      <c r="O362" s="1" t="s">
        <v>959</v>
      </c>
      <c r="P362" s="2">
        <f>G362*N362/100*H362*100*100*((100-M362)/100)</f>
        <v>4633.1999999999989</v>
      </c>
      <c r="Q362" s="2">
        <f>SUM(P362:P364)</f>
        <v>43261.648000000001</v>
      </c>
      <c r="R362" s="2">
        <f>G362*N362/100*H362*100*100*((100-M362)/100)</f>
        <v>4633.1999999999989</v>
      </c>
      <c r="S362" s="7">
        <f>SUM(R362:R364)/10^6*10^4</f>
        <v>432.61648000000002</v>
      </c>
    </row>
    <row r="363" spans="1:19">
      <c r="A363" s="1">
        <v>470</v>
      </c>
      <c r="B363" s="1">
        <v>15632</v>
      </c>
      <c r="C363" s="1">
        <v>2907</v>
      </c>
      <c r="D363" s="1" t="s">
        <v>330</v>
      </c>
      <c r="E363" s="1" t="s">
        <v>960</v>
      </c>
      <c r="F363" s="1">
        <v>0</v>
      </c>
      <c r="G363" s="1">
        <v>30</v>
      </c>
      <c r="H363" s="1">
        <v>0.86</v>
      </c>
      <c r="I363" s="1" t="s">
        <v>957</v>
      </c>
      <c r="J363" s="1" t="s">
        <v>958</v>
      </c>
      <c r="L363" s="1">
        <v>35</v>
      </c>
      <c r="M363" s="1">
        <f>IF(L363&gt;0,L363,"")</f>
        <v>35</v>
      </c>
      <c r="N363" s="1">
        <v>15.2</v>
      </c>
      <c r="O363" s="1" t="s">
        <v>959</v>
      </c>
      <c r="P363" s="2">
        <f>G363*N363/100*H363*100*100*((100-M363)/100)</f>
        <v>25490.400000000001</v>
      </c>
      <c r="R363" s="2">
        <f>G363*N363/100*H363*100*100*((100-M363)/100)</f>
        <v>25490.400000000001</v>
      </c>
    </row>
    <row r="364" spans="1:19">
      <c r="A364" s="1">
        <v>471</v>
      </c>
      <c r="B364" s="1">
        <v>15633</v>
      </c>
      <c r="C364" s="1">
        <v>2907</v>
      </c>
      <c r="D364" s="1" t="s">
        <v>331</v>
      </c>
      <c r="E364" s="1" t="s">
        <v>960</v>
      </c>
      <c r="F364" s="1">
        <v>30</v>
      </c>
      <c r="G364" s="1">
        <v>16</v>
      </c>
      <c r="H364" s="1">
        <v>0.86</v>
      </c>
      <c r="I364" s="1" t="s">
        <v>957</v>
      </c>
      <c r="J364" s="1" t="s">
        <v>958</v>
      </c>
      <c r="L364" s="1">
        <v>23</v>
      </c>
      <c r="M364" s="1">
        <f>IF(L364&gt;0,L364,"")</f>
        <v>23</v>
      </c>
      <c r="N364" s="1">
        <v>12.4</v>
      </c>
      <c r="O364" s="1" t="s">
        <v>959</v>
      </c>
      <c r="P364" s="2">
        <f>G364*N364/100*H364*100*100*((100-M364)/100)</f>
        <v>13138.047999999999</v>
      </c>
      <c r="R364" s="2">
        <f>G364*N364/100*H364*100*100*((100-M364)/100)</f>
        <v>13138.047999999999</v>
      </c>
    </row>
    <row r="365" spans="1:19" s="9" customFormat="1">
      <c r="A365" s="10">
        <v>472</v>
      </c>
      <c r="B365" s="10">
        <v>15634</v>
      </c>
      <c r="C365" s="10">
        <v>2907</v>
      </c>
      <c r="D365" s="10" t="s">
        <v>971</v>
      </c>
      <c r="E365" s="10" t="s">
        <v>960</v>
      </c>
      <c r="F365" s="10">
        <v>46</v>
      </c>
      <c r="G365" s="10">
        <v>54</v>
      </c>
      <c r="H365" s="10" t="s">
        <v>35</v>
      </c>
      <c r="I365" s="10" t="s">
        <v>35</v>
      </c>
      <c r="J365" s="10" t="s">
        <v>35</v>
      </c>
      <c r="K365" s="10"/>
      <c r="L365" s="10" t="s">
        <v>35</v>
      </c>
      <c r="M365" s="10"/>
      <c r="N365" s="10" t="s">
        <v>35</v>
      </c>
      <c r="O365" s="10" t="s">
        <v>35</v>
      </c>
      <c r="P365" s="10" t="s">
        <v>35</v>
      </c>
      <c r="Q365" s="10"/>
      <c r="R365" s="10" t="s">
        <v>35</v>
      </c>
      <c r="S365" s="10"/>
    </row>
    <row r="366" spans="1:19">
      <c r="A366" s="1">
        <v>473</v>
      </c>
      <c r="B366" s="1">
        <v>15635</v>
      </c>
      <c r="C366" s="1">
        <v>2908</v>
      </c>
      <c r="D366" s="1" t="s">
        <v>104</v>
      </c>
      <c r="E366" s="1" t="s">
        <v>960</v>
      </c>
      <c r="F366" s="1">
        <v>0</v>
      </c>
      <c r="G366" s="1">
        <v>23</v>
      </c>
      <c r="H366" s="1">
        <v>1.31</v>
      </c>
      <c r="I366" s="1" t="s">
        <v>957</v>
      </c>
      <c r="J366" s="1" t="s">
        <v>958</v>
      </c>
      <c r="L366" s="1">
        <v>39</v>
      </c>
      <c r="M366" s="1">
        <f>IF(L366&gt;0,L366,"")</f>
        <v>39</v>
      </c>
      <c r="N366" s="1">
        <v>7</v>
      </c>
      <c r="O366" s="1" t="s">
        <v>959</v>
      </c>
      <c r="P366" s="2">
        <f t="shared" ref="P366:P384" si="35">G366*N366/100*H366*100*100*((100-M366)/100)</f>
        <v>12865.510000000002</v>
      </c>
      <c r="Q366" s="2">
        <f>SUM(P366:P370)</f>
        <v>39454.889500000005</v>
      </c>
      <c r="R366" s="2">
        <f t="shared" ref="R366:R384" si="36">G366*N366/100*H366*100*100*((100-M366)/100)</f>
        <v>12865.510000000002</v>
      </c>
      <c r="S366" s="7">
        <f>SUM(R366:R370)/10^6*10^4</f>
        <v>394.54889500000007</v>
      </c>
    </row>
    <row r="367" spans="1:19">
      <c r="A367" s="1">
        <v>474</v>
      </c>
      <c r="B367" s="1">
        <v>15636</v>
      </c>
      <c r="C367" s="1">
        <v>2908</v>
      </c>
      <c r="D367" s="1" t="s">
        <v>17</v>
      </c>
      <c r="E367" s="1" t="s">
        <v>960</v>
      </c>
      <c r="F367" s="1">
        <v>23</v>
      </c>
      <c r="G367" s="1">
        <v>15</v>
      </c>
      <c r="H367" s="1">
        <v>0.87</v>
      </c>
      <c r="I367" s="1" t="s">
        <v>957</v>
      </c>
      <c r="J367" s="1" t="s">
        <v>958</v>
      </c>
      <c r="L367" s="1">
        <v>30.5</v>
      </c>
      <c r="M367" s="1">
        <f>IF(L367&gt;0,L367,"")</f>
        <v>30.5</v>
      </c>
      <c r="N367" s="1">
        <v>7.3</v>
      </c>
      <c r="O367" s="1" t="s">
        <v>959</v>
      </c>
      <c r="P367" s="2">
        <f t="shared" si="35"/>
        <v>6620.9174999999996</v>
      </c>
      <c r="R367" s="2">
        <f t="shared" si="36"/>
        <v>6620.9174999999996</v>
      </c>
    </row>
    <row r="368" spans="1:19">
      <c r="A368" s="1">
        <v>475</v>
      </c>
      <c r="B368" s="1">
        <v>15637</v>
      </c>
      <c r="C368" s="1">
        <v>2908</v>
      </c>
      <c r="D368" s="1" t="s">
        <v>59</v>
      </c>
      <c r="E368" s="1" t="s">
        <v>960</v>
      </c>
      <c r="F368" s="1">
        <v>38</v>
      </c>
      <c r="G368" s="1">
        <v>15</v>
      </c>
      <c r="H368" s="1">
        <v>1.38</v>
      </c>
      <c r="I368" s="1" t="s">
        <v>957</v>
      </c>
      <c r="J368" s="1" t="s">
        <v>958</v>
      </c>
      <c r="L368" s="1">
        <v>31</v>
      </c>
      <c r="M368" s="1">
        <f>IF(L368&gt;0,L368,"")</f>
        <v>31</v>
      </c>
      <c r="N368" s="1">
        <v>2.9</v>
      </c>
      <c r="O368" s="1" t="s">
        <v>959</v>
      </c>
      <c r="P368" s="2">
        <f t="shared" si="35"/>
        <v>4142.0699999999988</v>
      </c>
      <c r="R368" s="2">
        <f t="shared" si="36"/>
        <v>4142.0699999999988</v>
      </c>
    </row>
    <row r="369" spans="1:19">
      <c r="A369" s="1">
        <v>476</v>
      </c>
      <c r="B369" s="1">
        <v>15638</v>
      </c>
      <c r="C369" s="1">
        <v>2908</v>
      </c>
      <c r="D369" s="1" t="s">
        <v>60</v>
      </c>
      <c r="E369" s="1" t="s">
        <v>960</v>
      </c>
      <c r="F369" s="1">
        <v>53</v>
      </c>
      <c r="G369" s="1">
        <v>26</v>
      </c>
      <c r="H369" s="1">
        <v>1.38</v>
      </c>
      <c r="I369" s="1" t="s">
        <v>957</v>
      </c>
      <c r="J369" s="1" t="s">
        <v>958</v>
      </c>
      <c r="L369" s="1">
        <v>34</v>
      </c>
      <c r="M369" s="1">
        <f>IF(L369&gt;0,L369,"")</f>
        <v>34</v>
      </c>
      <c r="N369" s="1">
        <v>3.8</v>
      </c>
      <c r="O369" s="1" t="s">
        <v>957</v>
      </c>
      <c r="P369" s="2">
        <f t="shared" si="35"/>
        <v>8998.7039999999997</v>
      </c>
      <c r="R369" s="2">
        <f t="shared" si="36"/>
        <v>8998.7039999999997</v>
      </c>
    </row>
    <row r="370" spans="1:19" s="9" customFormat="1">
      <c r="A370" s="10">
        <v>477</v>
      </c>
      <c r="B370" s="10">
        <v>15639</v>
      </c>
      <c r="C370" s="10">
        <v>2908</v>
      </c>
      <c r="D370" s="10" t="s">
        <v>61</v>
      </c>
      <c r="E370" s="10" t="s">
        <v>960</v>
      </c>
      <c r="F370" s="10">
        <v>79</v>
      </c>
      <c r="G370" s="10">
        <v>21</v>
      </c>
      <c r="H370" s="10">
        <v>1.38</v>
      </c>
      <c r="I370" s="10" t="s">
        <v>957</v>
      </c>
      <c r="J370" s="10" t="s">
        <v>958</v>
      </c>
      <c r="K370" s="10"/>
      <c r="L370" s="10">
        <v>38</v>
      </c>
      <c r="M370" s="1">
        <f>IF(L370&gt;0,L370,"")</f>
        <v>38</v>
      </c>
      <c r="N370" s="10">
        <v>3.8</v>
      </c>
      <c r="O370" s="10" t="s">
        <v>959</v>
      </c>
      <c r="P370" s="11">
        <f t="shared" si="35"/>
        <v>6827.6879999999983</v>
      </c>
      <c r="Q370" s="10"/>
      <c r="R370" s="11">
        <f t="shared" si="36"/>
        <v>6827.6879999999983</v>
      </c>
      <c r="S370" s="10"/>
    </row>
    <row r="371" spans="1:19">
      <c r="A371" s="1">
        <v>478</v>
      </c>
      <c r="B371" s="1">
        <v>15640</v>
      </c>
      <c r="C371" s="1">
        <v>2909</v>
      </c>
      <c r="D371" s="1" t="s">
        <v>625</v>
      </c>
      <c r="E371" s="1" t="s">
        <v>934</v>
      </c>
      <c r="F371" s="1">
        <v>-33</v>
      </c>
      <c r="G371" s="1">
        <v>33</v>
      </c>
      <c r="H371" s="1">
        <v>0.14000000000000001</v>
      </c>
      <c r="I371" s="1" t="s">
        <v>957</v>
      </c>
      <c r="J371" s="1" t="s">
        <v>958</v>
      </c>
      <c r="L371" s="1" t="s">
        <v>35</v>
      </c>
      <c r="M371" s="1">
        <v>0</v>
      </c>
      <c r="N371" s="1">
        <v>32.1</v>
      </c>
      <c r="O371" s="1" t="s">
        <v>959</v>
      </c>
      <c r="P371" s="2">
        <f t="shared" si="35"/>
        <v>14830.200000000003</v>
      </c>
      <c r="Q371" s="2">
        <f>SUM(P371:P375)</f>
        <v>37947.756000000001</v>
      </c>
      <c r="R371" s="2">
        <f t="shared" si="36"/>
        <v>14830.200000000003</v>
      </c>
      <c r="S371" s="7">
        <f>SUM(R371:R375)/10^6*10^4</f>
        <v>379.47755999999998</v>
      </c>
    </row>
    <row r="372" spans="1:19">
      <c r="A372" s="1">
        <v>479</v>
      </c>
      <c r="B372" s="1">
        <v>15641</v>
      </c>
      <c r="C372" s="1">
        <v>2909</v>
      </c>
      <c r="D372" s="1" t="s">
        <v>104</v>
      </c>
      <c r="E372" s="1" t="s">
        <v>960</v>
      </c>
      <c r="F372" s="1">
        <v>0</v>
      </c>
      <c r="G372" s="1">
        <v>13</v>
      </c>
      <c r="H372" s="1">
        <v>1.31</v>
      </c>
      <c r="I372" s="1" t="s">
        <v>957</v>
      </c>
      <c r="J372" s="1" t="s">
        <v>958</v>
      </c>
      <c r="L372" s="1">
        <v>31</v>
      </c>
      <c r="M372" s="1">
        <f>IF(L372&gt;0,L372,"")</f>
        <v>31</v>
      </c>
      <c r="N372" s="1">
        <v>7</v>
      </c>
      <c r="O372" s="1" t="s">
        <v>959</v>
      </c>
      <c r="P372" s="2">
        <f t="shared" si="35"/>
        <v>8225.49</v>
      </c>
      <c r="R372" s="2">
        <f t="shared" si="36"/>
        <v>8225.49</v>
      </c>
    </row>
    <row r="373" spans="1:19">
      <c r="A373" s="1">
        <v>480</v>
      </c>
      <c r="B373" s="1">
        <v>15642</v>
      </c>
      <c r="C373" s="1">
        <v>2909</v>
      </c>
      <c r="D373" s="1" t="s">
        <v>18</v>
      </c>
      <c r="E373" s="1" t="s">
        <v>960</v>
      </c>
      <c r="F373" s="1">
        <v>13</v>
      </c>
      <c r="G373" s="1">
        <v>33</v>
      </c>
      <c r="H373" s="1">
        <v>1.38</v>
      </c>
      <c r="I373" s="1" t="s">
        <v>957</v>
      </c>
      <c r="J373" s="1" t="s">
        <v>958</v>
      </c>
      <c r="L373" s="1">
        <v>33</v>
      </c>
      <c r="M373" s="1">
        <f>IF(L373&gt;0,L373,"")</f>
        <v>33</v>
      </c>
      <c r="N373" s="1">
        <v>2.7</v>
      </c>
      <c r="O373" s="1" t="s">
        <v>959</v>
      </c>
      <c r="P373" s="2">
        <f t="shared" si="35"/>
        <v>8238.1860000000015</v>
      </c>
      <c r="R373" s="2">
        <f t="shared" si="36"/>
        <v>8238.1860000000015</v>
      </c>
    </row>
    <row r="374" spans="1:19">
      <c r="A374" s="1">
        <v>481</v>
      </c>
      <c r="B374" s="1">
        <v>15643</v>
      </c>
      <c r="C374" s="1">
        <v>2909</v>
      </c>
      <c r="D374" s="1" t="s">
        <v>19</v>
      </c>
      <c r="E374" s="1" t="s">
        <v>960</v>
      </c>
      <c r="F374" s="1">
        <v>46</v>
      </c>
      <c r="G374" s="1">
        <v>18</v>
      </c>
      <c r="H374" s="1">
        <v>1.38</v>
      </c>
      <c r="I374" s="1" t="s">
        <v>957</v>
      </c>
      <c r="J374" s="1" t="s">
        <v>958</v>
      </c>
      <c r="L374" s="1">
        <v>26</v>
      </c>
      <c r="M374" s="1">
        <f>IF(L374&gt;0,L374,"")</f>
        <v>26</v>
      </c>
      <c r="N374" s="1">
        <v>0.9</v>
      </c>
      <c r="O374" s="1" t="s">
        <v>959</v>
      </c>
      <c r="P374" s="2">
        <f t="shared" si="35"/>
        <v>1654.3439999999998</v>
      </c>
      <c r="R374" s="2">
        <f t="shared" si="36"/>
        <v>1654.3439999999998</v>
      </c>
    </row>
    <row r="375" spans="1:19" s="9" customFormat="1">
      <c r="A375" s="10">
        <v>482</v>
      </c>
      <c r="B375" s="10">
        <v>15644</v>
      </c>
      <c r="C375" s="10">
        <v>2909</v>
      </c>
      <c r="D375" s="10" t="s">
        <v>21</v>
      </c>
      <c r="E375" s="10" t="s">
        <v>960</v>
      </c>
      <c r="F375" s="10">
        <v>64</v>
      </c>
      <c r="G375" s="10">
        <v>36</v>
      </c>
      <c r="H375" s="10">
        <v>1.63</v>
      </c>
      <c r="I375" s="10" t="s">
        <v>957</v>
      </c>
      <c r="J375" s="10" t="s">
        <v>958</v>
      </c>
      <c r="K375" s="10"/>
      <c r="L375" s="10">
        <v>29</v>
      </c>
      <c r="M375" s="1">
        <f>IF(L375&gt;0,L375,"")</f>
        <v>29</v>
      </c>
      <c r="N375" s="10">
        <v>1.2</v>
      </c>
      <c r="O375" s="10" t="s">
        <v>959</v>
      </c>
      <c r="P375" s="11">
        <f t="shared" si="35"/>
        <v>4999.5359999999991</v>
      </c>
      <c r="Q375" s="10"/>
      <c r="R375" s="11">
        <f t="shared" si="36"/>
        <v>4999.5359999999991</v>
      </c>
      <c r="S375" s="10"/>
    </row>
    <row r="376" spans="1:19">
      <c r="A376" s="1">
        <v>483</v>
      </c>
      <c r="B376" s="1">
        <v>15645</v>
      </c>
      <c r="C376" s="1">
        <v>2910</v>
      </c>
      <c r="D376" s="1" t="s">
        <v>625</v>
      </c>
      <c r="E376" s="1" t="s">
        <v>934</v>
      </c>
      <c r="F376" s="1">
        <v>-35</v>
      </c>
      <c r="G376" s="1">
        <v>35</v>
      </c>
      <c r="H376" s="1">
        <v>0.11</v>
      </c>
      <c r="I376" s="1" t="s">
        <v>957</v>
      </c>
      <c r="J376" s="1" t="s">
        <v>958</v>
      </c>
      <c r="L376" s="1" t="s">
        <v>35</v>
      </c>
      <c r="M376" s="1">
        <v>0</v>
      </c>
      <c r="N376" s="1">
        <v>46.3</v>
      </c>
      <c r="O376" s="1" t="s">
        <v>959</v>
      </c>
      <c r="P376" s="2">
        <f t="shared" si="35"/>
        <v>17825.5</v>
      </c>
      <c r="Q376" s="2">
        <f>SUM(P376:P380)</f>
        <v>50245.608999999997</v>
      </c>
      <c r="R376" s="2">
        <f t="shared" si="36"/>
        <v>17825.5</v>
      </c>
      <c r="S376" s="7">
        <f>SUM(R376:R380)/10^6*10^4</f>
        <v>502.45608999999996</v>
      </c>
    </row>
    <row r="377" spans="1:19">
      <c r="A377" s="1">
        <v>484</v>
      </c>
      <c r="B377" s="1">
        <v>15646</v>
      </c>
      <c r="C377" s="1">
        <v>2910</v>
      </c>
      <c r="D377" s="1" t="s">
        <v>16</v>
      </c>
      <c r="E377" s="1" t="s">
        <v>960</v>
      </c>
      <c r="F377" s="1">
        <v>0</v>
      </c>
      <c r="G377" s="1">
        <v>10</v>
      </c>
      <c r="H377" s="1">
        <v>0.93</v>
      </c>
      <c r="I377" s="1" t="s">
        <v>957</v>
      </c>
      <c r="J377" s="1" t="s">
        <v>958</v>
      </c>
      <c r="L377" s="1">
        <v>9</v>
      </c>
      <c r="M377" s="1">
        <f>IF(L377&gt;0,L377,"")</f>
        <v>9</v>
      </c>
      <c r="N377" s="1">
        <v>2.9</v>
      </c>
      <c r="O377" s="1" t="s">
        <v>959</v>
      </c>
      <c r="P377" s="2">
        <f t="shared" si="35"/>
        <v>2454.27</v>
      </c>
      <c r="R377" s="2">
        <f t="shared" si="36"/>
        <v>2454.27</v>
      </c>
    </row>
    <row r="378" spans="1:19">
      <c r="A378" s="1">
        <v>485</v>
      </c>
      <c r="B378" s="1">
        <v>15647</v>
      </c>
      <c r="C378" s="1">
        <v>2910</v>
      </c>
      <c r="D378" s="1" t="s">
        <v>116</v>
      </c>
      <c r="E378" s="1" t="s">
        <v>960</v>
      </c>
      <c r="F378" s="1">
        <v>10</v>
      </c>
      <c r="G378" s="1">
        <v>3</v>
      </c>
      <c r="H378" s="1">
        <v>0.86</v>
      </c>
      <c r="I378" s="1" t="s">
        <v>957</v>
      </c>
      <c r="J378" s="1" t="s">
        <v>958</v>
      </c>
      <c r="L378" s="1">
        <v>15.5</v>
      </c>
      <c r="M378" s="1">
        <f>IF(L378&gt;0,L378,"")</f>
        <v>15.5</v>
      </c>
      <c r="N378" s="1">
        <v>11.3</v>
      </c>
      <c r="O378" s="1" t="s">
        <v>959</v>
      </c>
      <c r="P378" s="2">
        <f t="shared" si="35"/>
        <v>2463.5130000000004</v>
      </c>
      <c r="R378" s="2">
        <f t="shared" si="36"/>
        <v>2463.5130000000004</v>
      </c>
    </row>
    <row r="379" spans="1:19">
      <c r="A379" s="1">
        <v>486</v>
      </c>
      <c r="B379" s="1">
        <v>15648</v>
      </c>
      <c r="C379" s="1">
        <v>2910</v>
      </c>
      <c r="D379" s="1" t="s">
        <v>17</v>
      </c>
      <c r="E379" s="1" t="s">
        <v>960</v>
      </c>
      <c r="F379" s="1">
        <v>13</v>
      </c>
      <c r="G379" s="1">
        <v>7</v>
      </c>
      <c r="H379" s="1">
        <v>0.86</v>
      </c>
      <c r="I379" s="1" t="s">
        <v>957</v>
      </c>
      <c r="J379" s="1" t="s">
        <v>958</v>
      </c>
      <c r="L379" s="1">
        <v>21</v>
      </c>
      <c r="M379" s="1">
        <f>IF(L379&gt;0,L379,"")</f>
        <v>21</v>
      </c>
      <c r="N379" s="1">
        <v>5.7</v>
      </c>
      <c r="O379" s="1" t="s">
        <v>959</v>
      </c>
      <c r="P379" s="2">
        <f t="shared" si="35"/>
        <v>2710.8059999999996</v>
      </c>
      <c r="R379" s="2">
        <f t="shared" si="36"/>
        <v>2710.8059999999996</v>
      </c>
    </row>
    <row r="380" spans="1:19" s="9" customFormat="1">
      <c r="A380" s="10">
        <v>487</v>
      </c>
      <c r="B380" s="10">
        <v>15649</v>
      </c>
      <c r="C380" s="10">
        <v>2910</v>
      </c>
      <c r="D380" s="10" t="s">
        <v>21</v>
      </c>
      <c r="E380" s="10" t="s">
        <v>960</v>
      </c>
      <c r="F380" s="10">
        <v>20</v>
      </c>
      <c r="G380" s="10">
        <v>80</v>
      </c>
      <c r="H380" s="10">
        <v>1.74</v>
      </c>
      <c r="I380" s="10" t="s">
        <v>957</v>
      </c>
      <c r="J380" s="10" t="s">
        <v>958</v>
      </c>
      <c r="K380" s="10"/>
      <c r="L380" s="10">
        <v>31.5</v>
      </c>
      <c r="M380" s="1">
        <f>IF(L380&gt;0,L380,"")</f>
        <v>31.5</v>
      </c>
      <c r="N380" s="10">
        <v>2.6</v>
      </c>
      <c r="O380" s="10" t="s">
        <v>959</v>
      </c>
      <c r="P380" s="11">
        <f t="shared" si="35"/>
        <v>24791.52</v>
      </c>
      <c r="Q380" s="10"/>
      <c r="R380" s="11">
        <f t="shared" si="36"/>
        <v>24791.52</v>
      </c>
      <c r="S380" s="10"/>
    </row>
    <row r="381" spans="1:19">
      <c r="A381" s="1">
        <v>488</v>
      </c>
      <c r="B381" s="1">
        <v>15650</v>
      </c>
      <c r="C381" s="1">
        <v>2911</v>
      </c>
      <c r="D381" s="1" t="s">
        <v>625</v>
      </c>
      <c r="E381" s="1" t="s">
        <v>934</v>
      </c>
      <c r="F381" s="1">
        <v>-5</v>
      </c>
      <c r="G381" s="1">
        <v>5</v>
      </c>
      <c r="H381" s="1">
        <v>0.11</v>
      </c>
      <c r="I381" s="1" t="s">
        <v>957</v>
      </c>
      <c r="J381" s="1" t="s">
        <v>958</v>
      </c>
      <c r="L381" s="1" t="s">
        <v>35</v>
      </c>
      <c r="M381" s="1">
        <v>0</v>
      </c>
      <c r="N381" s="1">
        <v>15.8</v>
      </c>
      <c r="O381" s="1" t="s">
        <v>959</v>
      </c>
      <c r="P381" s="2">
        <f t="shared" si="35"/>
        <v>869.00000000000011</v>
      </c>
      <c r="Q381" s="2">
        <f>SUM(P381:P384)</f>
        <v>45073.190999999992</v>
      </c>
      <c r="R381" s="2">
        <f t="shared" si="36"/>
        <v>869.00000000000011</v>
      </c>
      <c r="S381" s="7">
        <f>SUM(R381:R384)/10^6*10^4</f>
        <v>450.73190999999991</v>
      </c>
    </row>
    <row r="382" spans="1:19">
      <c r="A382" s="1">
        <v>489</v>
      </c>
      <c r="B382" s="1">
        <v>15651</v>
      </c>
      <c r="C382" s="1">
        <v>2911</v>
      </c>
      <c r="D382" s="1" t="s">
        <v>116</v>
      </c>
      <c r="E382" s="1" t="s">
        <v>960</v>
      </c>
      <c r="F382" s="1">
        <v>0</v>
      </c>
      <c r="G382" s="1">
        <v>15</v>
      </c>
      <c r="H382" s="1">
        <v>0.86</v>
      </c>
      <c r="I382" s="1" t="s">
        <v>957</v>
      </c>
      <c r="J382" s="1" t="s">
        <v>958</v>
      </c>
      <c r="L382" s="1">
        <v>42</v>
      </c>
      <c r="M382" s="1">
        <f>IF(L382&gt;0,L382,"")</f>
        <v>42</v>
      </c>
      <c r="N382" s="1">
        <v>6.1</v>
      </c>
      <c r="O382" s="1" t="s">
        <v>959</v>
      </c>
      <c r="P382" s="2">
        <f t="shared" si="35"/>
        <v>4564.0199999999995</v>
      </c>
      <c r="R382" s="2">
        <f t="shared" si="36"/>
        <v>4564.0199999999995</v>
      </c>
    </row>
    <row r="383" spans="1:19">
      <c r="A383" s="1">
        <v>490</v>
      </c>
      <c r="B383" s="1">
        <v>15652</v>
      </c>
      <c r="C383" s="1">
        <v>2911</v>
      </c>
      <c r="D383" s="1" t="s">
        <v>18</v>
      </c>
      <c r="E383" s="1" t="s">
        <v>960</v>
      </c>
      <c r="F383" s="1">
        <v>15</v>
      </c>
      <c r="G383" s="1">
        <v>17</v>
      </c>
      <c r="H383" s="1">
        <v>1.17</v>
      </c>
      <c r="I383" s="1" t="s">
        <v>957</v>
      </c>
      <c r="J383" s="1" t="s">
        <v>958</v>
      </c>
      <c r="L383" s="1">
        <v>44</v>
      </c>
      <c r="M383" s="1">
        <f>IF(L383&gt;0,L383,"")</f>
        <v>44</v>
      </c>
      <c r="N383" s="1">
        <v>2.9</v>
      </c>
      <c r="O383" s="1" t="s">
        <v>959</v>
      </c>
      <c r="P383" s="2">
        <f t="shared" si="35"/>
        <v>3230.136</v>
      </c>
      <c r="R383" s="2">
        <f t="shared" si="36"/>
        <v>3230.136</v>
      </c>
    </row>
    <row r="384" spans="1:19">
      <c r="A384" s="1">
        <v>491</v>
      </c>
      <c r="B384" s="1">
        <v>15653</v>
      </c>
      <c r="C384" s="1">
        <v>2911</v>
      </c>
      <c r="D384" s="1" t="s">
        <v>17</v>
      </c>
      <c r="E384" s="1" t="s">
        <v>960</v>
      </c>
      <c r="F384" s="1">
        <v>32</v>
      </c>
      <c r="G384" s="1">
        <v>37</v>
      </c>
      <c r="H384" s="1">
        <v>0.86</v>
      </c>
      <c r="I384" s="1" t="s">
        <v>957</v>
      </c>
      <c r="J384" s="1" t="s">
        <v>958</v>
      </c>
      <c r="L384" s="1">
        <v>42.5</v>
      </c>
      <c r="M384" s="1">
        <f>IF(L384&gt;0,L384,"")</f>
        <v>42.5</v>
      </c>
      <c r="N384" s="1">
        <v>19.899999999999999</v>
      </c>
      <c r="O384" s="1" t="s">
        <v>959</v>
      </c>
      <c r="P384" s="2">
        <f t="shared" si="35"/>
        <v>36410.034999999996</v>
      </c>
      <c r="R384" s="2">
        <f t="shared" si="36"/>
        <v>36410.034999999996</v>
      </c>
    </row>
    <row r="385" spans="1:19" s="9" customFormat="1">
      <c r="A385" s="10">
        <v>492</v>
      </c>
      <c r="B385" s="10">
        <v>15654</v>
      </c>
      <c r="C385" s="10">
        <v>2911</v>
      </c>
      <c r="D385" s="10" t="s">
        <v>971</v>
      </c>
      <c r="E385" s="10" t="s">
        <v>960</v>
      </c>
      <c r="F385" s="10">
        <v>69</v>
      </c>
      <c r="G385" s="10">
        <v>31</v>
      </c>
      <c r="H385" s="10" t="s">
        <v>35</v>
      </c>
      <c r="I385" s="10" t="s">
        <v>35</v>
      </c>
      <c r="J385" s="10" t="s">
        <v>35</v>
      </c>
      <c r="K385" s="10"/>
      <c r="L385" s="10" t="s">
        <v>35</v>
      </c>
      <c r="M385" s="1"/>
      <c r="N385" s="10" t="s">
        <v>35</v>
      </c>
      <c r="O385" s="10" t="s">
        <v>35</v>
      </c>
      <c r="P385" s="10" t="s">
        <v>35</v>
      </c>
      <c r="Q385" s="10"/>
      <c r="R385" s="10" t="s">
        <v>35</v>
      </c>
      <c r="S385" s="10"/>
    </row>
    <row r="386" spans="1:19">
      <c r="A386" s="1">
        <v>493</v>
      </c>
      <c r="B386" s="1">
        <v>15655</v>
      </c>
      <c r="C386" s="1">
        <v>2912</v>
      </c>
      <c r="D386" s="1" t="s">
        <v>625</v>
      </c>
      <c r="E386" s="1" t="s">
        <v>934</v>
      </c>
      <c r="F386" s="1">
        <v>-8</v>
      </c>
      <c r="G386" s="1">
        <v>8</v>
      </c>
      <c r="H386" s="1">
        <v>0.14000000000000001</v>
      </c>
      <c r="I386" s="1" t="s">
        <v>957</v>
      </c>
      <c r="J386" s="1" t="s">
        <v>958</v>
      </c>
      <c r="L386" s="1" t="s">
        <v>35</v>
      </c>
      <c r="M386" s="1">
        <v>0</v>
      </c>
      <c r="N386" s="1">
        <v>14.4</v>
      </c>
      <c r="O386" s="1" t="s">
        <v>959</v>
      </c>
      <c r="P386" s="2">
        <f>G386*N386/100*H386*100*100*((100-M386)/100)</f>
        <v>1612.8000000000004</v>
      </c>
      <c r="Q386" s="2">
        <f>SUM(P386:P390)</f>
        <v>36950.936999999998</v>
      </c>
      <c r="R386" s="2">
        <f>G386*N386/100*H386*100*100*((100-M386)/100)</f>
        <v>1612.8000000000004</v>
      </c>
      <c r="S386" s="7">
        <f>SUM(R386:R390)/10^6*10^4</f>
        <v>369.50936999999999</v>
      </c>
    </row>
    <row r="387" spans="1:19">
      <c r="A387" s="1">
        <v>494</v>
      </c>
      <c r="B387" s="1">
        <v>15656</v>
      </c>
      <c r="C387" s="1">
        <v>2912</v>
      </c>
      <c r="D387" s="1" t="s">
        <v>59</v>
      </c>
      <c r="E387" s="1" t="s">
        <v>960</v>
      </c>
      <c r="F387" s="1">
        <v>0</v>
      </c>
      <c r="G387" s="1">
        <v>15</v>
      </c>
      <c r="H387" s="1">
        <v>1.46</v>
      </c>
      <c r="I387" s="1" t="s">
        <v>957</v>
      </c>
      <c r="J387" s="1" t="s">
        <v>958</v>
      </c>
      <c r="L387" s="1">
        <v>26</v>
      </c>
      <c r="M387" s="1">
        <f>IF(L387&gt;0,L387,"")</f>
        <v>26</v>
      </c>
      <c r="N387" s="1">
        <v>5.6</v>
      </c>
      <c r="O387" s="1" t="s">
        <v>959</v>
      </c>
      <c r="P387" s="2">
        <f>G387*N387/100*H387*100*100*((100-M387)/100)</f>
        <v>9075.3599999999988</v>
      </c>
      <c r="R387" s="2">
        <f>G387*N387/100*H387*100*100*((100-M387)/100)</f>
        <v>9075.3599999999988</v>
      </c>
    </row>
    <row r="388" spans="1:19">
      <c r="A388" s="1">
        <v>495</v>
      </c>
      <c r="B388" s="1">
        <v>15657</v>
      </c>
      <c r="C388" s="1">
        <v>2912</v>
      </c>
      <c r="D388" s="1" t="s">
        <v>60</v>
      </c>
      <c r="E388" s="1" t="s">
        <v>960</v>
      </c>
      <c r="F388" s="1">
        <v>15</v>
      </c>
      <c r="G388" s="1">
        <v>15</v>
      </c>
      <c r="H388" s="1">
        <v>1.46</v>
      </c>
      <c r="I388" s="1" t="s">
        <v>957</v>
      </c>
      <c r="J388" s="1" t="s">
        <v>958</v>
      </c>
      <c r="L388" s="1">
        <v>27.5</v>
      </c>
      <c r="M388" s="1">
        <f>IF(L388&gt;0,L388,"")</f>
        <v>27.5</v>
      </c>
      <c r="N388" s="1">
        <v>7.5</v>
      </c>
      <c r="O388" s="1" t="s">
        <v>959</v>
      </c>
      <c r="P388" s="2">
        <f>G388*N388/100*H388*100*100*((100-M388)/100)</f>
        <v>11908.125</v>
      </c>
      <c r="R388" s="2">
        <f>G388*N388/100*H388*100*100*((100-M388)/100)</f>
        <v>11908.125</v>
      </c>
    </row>
    <row r="389" spans="1:19">
      <c r="A389" s="1">
        <v>496</v>
      </c>
      <c r="B389" s="1">
        <v>15658</v>
      </c>
      <c r="C389" s="1">
        <v>2912</v>
      </c>
      <c r="D389" s="1" t="s">
        <v>76</v>
      </c>
      <c r="E389" s="1" t="s">
        <v>960</v>
      </c>
      <c r="F389" s="1">
        <v>30</v>
      </c>
      <c r="G389" s="1">
        <v>11</v>
      </c>
      <c r="H389" s="1">
        <v>0.87</v>
      </c>
      <c r="I389" s="1" t="s">
        <v>957</v>
      </c>
      <c r="J389" s="1" t="s">
        <v>958</v>
      </c>
      <c r="L389" s="1">
        <v>24</v>
      </c>
      <c r="M389" s="1">
        <f>IF(L389&gt;0,L389,"")</f>
        <v>24</v>
      </c>
      <c r="N389" s="1">
        <v>10</v>
      </c>
      <c r="O389" s="1" t="s">
        <v>959</v>
      </c>
      <c r="P389" s="2">
        <f>G389*N389/100*H389*100*100*((100-M389)/100)</f>
        <v>7273.2</v>
      </c>
      <c r="R389" s="2">
        <f>G389*N389/100*H389*100*100*((100-M389)/100)</f>
        <v>7273.2</v>
      </c>
    </row>
    <row r="390" spans="1:19">
      <c r="A390" s="1">
        <v>497</v>
      </c>
      <c r="B390" s="1">
        <v>15659</v>
      </c>
      <c r="C390" s="1">
        <v>2912</v>
      </c>
      <c r="D390" s="1" t="s">
        <v>77</v>
      </c>
      <c r="E390" s="1" t="s">
        <v>960</v>
      </c>
      <c r="F390" s="1">
        <v>41</v>
      </c>
      <c r="G390" s="1">
        <v>12</v>
      </c>
      <c r="H390" s="1">
        <v>0.87</v>
      </c>
      <c r="I390" s="1" t="s">
        <v>957</v>
      </c>
      <c r="J390" s="1" t="s">
        <v>958</v>
      </c>
      <c r="L390" s="1">
        <v>33.5</v>
      </c>
      <c r="M390" s="1">
        <f>IF(L390&gt;0,L390,"")</f>
        <v>33.5</v>
      </c>
      <c r="N390" s="1">
        <v>10.199999999999999</v>
      </c>
      <c r="O390" s="1" t="s">
        <v>959</v>
      </c>
      <c r="P390" s="2">
        <f>G390*N390/100*H390*100*100*((100-M390)/100)</f>
        <v>7081.4520000000002</v>
      </c>
      <c r="R390" s="2">
        <f>G390*N390/100*H390*100*100*((100-M390)/100)</f>
        <v>7081.4520000000002</v>
      </c>
    </row>
    <row r="391" spans="1:19" s="9" customFormat="1">
      <c r="A391" s="10">
        <v>498</v>
      </c>
      <c r="B391" s="10">
        <v>15660</v>
      </c>
      <c r="C391" s="10">
        <v>2912</v>
      </c>
      <c r="D391" s="10" t="s">
        <v>971</v>
      </c>
      <c r="E391" s="10" t="s">
        <v>960</v>
      </c>
      <c r="F391" s="10">
        <v>53</v>
      </c>
      <c r="G391" s="10">
        <v>47</v>
      </c>
      <c r="H391" s="10" t="s">
        <v>35</v>
      </c>
      <c r="I391" s="10" t="s">
        <v>35</v>
      </c>
      <c r="J391" s="10" t="s">
        <v>35</v>
      </c>
      <c r="K391" s="10"/>
      <c r="L391" s="10" t="s">
        <v>35</v>
      </c>
      <c r="M391" s="1"/>
      <c r="N391" s="10" t="s">
        <v>35</v>
      </c>
      <c r="O391" s="10" t="s">
        <v>35</v>
      </c>
      <c r="P391" s="10" t="s">
        <v>35</v>
      </c>
      <c r="Q391" s="10"/>
      <c r="R391" s="10" t="s">
        <v>35</v>
      </c>
      <c r="S391" s="10"/>
    </row>
    <row r="392" spans="1:19">
      <c r="A392" s="1">
        <v>499</v>
      </c>
      <c r="B392" s="1">
        <v>15661</v>
      </c>
      <c r="C392" s="1">
        <v>2913</v>
      </c>
      <c r="D392" s="1" t="s">
        <v>625</v>
      </c>
      <c r="E392" s="1" t="s">
        <v>934</v>
      </c>
      <c r="F392" s="1">
        <v>-13</v>
      </c>
      <c r="G392" s="1">
        <v>13</v>
      </c>
      <c r="H392" s="1">
        <v>0.11</v>
      </c>
      <c r="I392" s="1" t="s">
        <v>957</v>
      </c>
      <c r="J392" s="1" t="s">
        <v>958</v>
      </c>
      <c r="L392" s="1" t="s">
        <v>35</v>
      </c>
      <c r="M392" s="1">
        <v>0</v>
      </c>
      <c r="N392" s="1">
        <v>21.2</v>
      </c>
      <c r="O392" s="1" t="s">
        <v>959</v>
      </c>
      <c r="P392" s="2">
        <f t="shared" ref="P392:P422" si="37">G392*N392/100*H392*100*100*((100-M392)/100)</f>
        <v>3031.6</v>
      </c>
      <c r="Q392" s="2">
        <f>SUM(P392:P397)</f>
        <v>56302.930999999997</v>
      </c>
      <c r="R392" s="2">
        <f t="shared" ref="R392:R422" si="38">G392*N392/100*H392*100*100*((100-M392)/100)</f>
        <v>3031.6</v>
      </c>
      <c r="S392" s="7">
        <f>SUM(R392:R397)/10^6*10^4</f>
        <v>563.0293099999999</v>
      </c>
    </row>
    <row r="393" spans="1:19">
      <c r="A393" s="1">
        <v>500</v>
      </c>
      <c r="B393" s="1">
        <v>15662</v>
      </c>
      <c r="C393" s="1">
        <v>2913</v>
      </c>
      <c r="D393" s="1" t="s">
        <v>330</v>
      </c>
      <c r="E393" s="1" t="s">
        <v>960</v>
      </c>
      <c r="F393" s="1">
        <v>0</v>
      </c>
      <c r="G393" s="1">
        <v>8</v>
      </c>
      <c r="H393" s="1">
        <v>0.86</v>
      </c>
      <c r="I393" s="1" t="s">
        <v>957</v>
      </c>
      <c r="J393" s="1" t="s">
        <v>958</v>
      </c>
      <c r="L393" s="1">
        <v>12</v>
      </c>
      <c r="M393" s="1">
        <f t="shared" ref="M393:M403" si="39">IF(L393&gt;0,L393,"")</f>
        <v>12</v>
      </c>
      <c r="N393" s="1">
        <v>16</v>
      </c>
      <c r="O393" s="1" t="s">
        <v>959</v>
      </c>
      <c r="P393" s="2">
        <f t="shared" si="37"/>
        <v>9687.0400000000009</v>
      </c>
      <c r="R393" s="2">
        <f t="shared" si="38"/>
        <v>9687.0400000000009</v>
      </c>
    </row>
    <row r="394" spans="1:19">
      <c r="A394" s="1">
        <v>501</v>
      </c>
      <c r="B394" s="1">
        <v>15663</v>
      </c>
      <c r="C394" s="1">
        <v>2913</v>
      </c>
      <c r="D394" s="1" t="s">
        <v>331</v>
      </c>
      <c r="E394" s="1" t="s">
        <v>960</v>
      </c>
      <c r="F394" s="1">
        <v>8</v>
      </c>
      <c r="G394" s="1">
        <v>15</v>
      </c>
      <c r="H394" s="1">
        <v>0.86</v>
      </c>
      <c r="I394" s="1" t="s">
        <v>957</v>
      </c>
      <c r="J394" s="1" t="s">
        <v>958</v>
      </c>
      <c r="L394" s="1">
        <v>29.5</v>
      </c>
      <c r="M394" s="1">
        <f t="shared" si="39"/>
        <v>29.5</v>
      </c>
      <c r="N394" s="1">
        <v>9.6</v>
      </c>
      <c r="O394" s="1" t="s">
        <v>959</v>
      </c>
      <c r="P394" s="2">
        <f t="shared" si="37"/>
        <v>8730.7199999999975</v>
      </c>
      <c r="R394" s="2">
        <f t="shared" si="38"/>
        <v>8730.7199999999975</v>
      </c>
    </row>
    <row r="395" spans="1:19">
      <c r="A395" s="1">
        <v>502</v>
      </c>
      <c r="B395" s="1">
        <v>15664</v>
      </c>
      <c r="C395" s="1">
        <v>2913</v>
      </c>
      <c r="D395" s="1" t="s">
        <v>76</v>
      </c>
      <c r="E395" s="1" t="s">
        <v>960</v>
      </c>
      <c r="F395" s="1">
        <v>23</v>
      </c>
      <c r="G395" s="1">
        <v>23</v>
      </c>
      <c r="H395" s="1">
        <v>0.86</v>
      </c>
      <c r="I395" s="1" t="s">
        <v>957</v>
      </c>
      <c r="J395" s="1" t="s">
        <v>958</v>
      </c>
      <c r="L395" s="1">
        <v>23.5</v>
      </c>
      <c r="M395" s="1">
        <f t="shared" si="39"/>
        <v>23.5</v>
      </c>
      <c r="N395" s="1">
        <v>7.4</v>
      </c>
      <c r="O395" s="1" t="s">
        <v>959</v>
      </c>
      <c r="P395" s="2">
        <f t="shared" si="37"/>
        <v>11197.458000000001</v>
      </c>
      <c r="R395" s="2">
        <f t="shared" si="38"/>
        <v>11197.458000000001</v>
      </c>
    </row>
    <row r="396" spans="1:19">
      <c r="A396" s="1">
        <v>503</v>
      </c>
      <c r="B396" s="1">
        <v>15665</v>
      </c>
      <c r="C396" s="1">
        <v>2913</v>
      </c>
      <c r="D396" s="1" t="s">
        <v>77</v>
      </c>
      <c r="E396" s="1" t="s">
        <v>960</v>
      </c>
      <c r="F396" s="1">
        <v>46</v>
      </c>
      <c r="G396" s="1">
        <v>33</v>
      </c>
      <c r="H396" s="1">
        <v>0.86</v>
      </c>
      <c r="I396" s="1" t="s">
        <v>957</v>
      </c>
      <c r="J396" s="1" t="s">
        <v>958</v>
      </c>
      <c r="L396" s="1">
        <v>26</v>
      </c>
      <c r="M396" s="1">
        <f t="shared" si="39"/>
        <v>26</v>
      </c>
      <c r="N396" s="1">
        <v>7.8</v>
      </c>
      <c r="O396" s="1" t="s">
        <v>959</v>
      </c>
      <c r="P396" s="2">
        <f t="shared" si="37"/>
        <v>16380.935999999998</v>
      </c>
      <c r="R396" s="2">
        <f t="shared" si="38"/>
        <v>16380.935999999998</v>
      </c>
    </row>
    <row r="397" spans="1:19" s="9" customFormat="1">
      <c r="A397" s="10">
        <v>504</v>
      </c>
      <c r="B397" s="10">
        <v>15666</v>
      </c>
      <c r="C397" s="10">
        <v>2913</v>
      </c>
      <c r="D397" s="10" t="s">
        <v>18</v>
      </c>
      <c r="E397" s="10" t="s">
        <v>960</v>
      </c>
      <c r="F397" s="10">
        <v>79</v>
      </c>
      <c r="G397" s="10">
        <v>21</v>
      </c>
      <c r="H397" s="10">
        <v>1.17</v>
      </c>
      <c r="I397" s="10" t="s">
        <v>957</v>
      </c>
      <c r="J397" s="10" t="s">
        <v>958</v>
      </c>
      <c r="K397" s="10"/>
      <c r="L397" s="10">
        <v>29.5</v>
      </c>
      <c r="M397" s="1">
        <f t="shared" si="39"/>
        <v>29.5</v>
      </c>
      <c r="N397" s="10">
        <v>4.2</v>
      </c>
      <c r="O397" s="10" t="s">
        <v>959</v>
      </c>
      <c r="P397" s="11">
        <f t="shared" si="37"/>
        <v>7275.1769999999997</v>
      </c>
      <c r="Q397" s="10"/>
      <c r="R397" s="11">
        <f t="shared" si="38"/>
        <v>7275.1769999999997</v>
      </c>
      <c r="S397" s="10"/>
    </row>
    <row r="398" spans="1:19">
      <c r="A398" s="1">
        <v>505</v>
      </c>
      <c r="B398" s="1">
        <v>15667</v>
      </c>
      <c r="C398" s="1">
        <v>2914</v>
      </c>
      <c r="D398" s="1" t="s">
        <v>104</v>
      </c>
      <c r="E398" s="1" t="s">
        <v>960</v>
      </c>
      <c r="F398" s="1">
        <v>0</v>
      </c>
      <c r="G398" s="1">
        <v>8</v>
      </c>
      <c r="H398" s="1">
        <v>1.31</v>
      </c>
      <c r="I398" s="1" t="s">
        <v>957</v>
      </c>
      <c r="J398" s="1" t="s">
        <v>958</v>
      </c>
      <c r="L398" s="1">
        <v>20</v>
      </c>
      <c r="M398" s="1">
        <f t="shared" si="39"/>
        <v>20</v>
      </c>
      <c r="N398" s="1">
        <v>10.7</v>
      </c>
      <c r="O398" s="1" t="s">
        <v>959</v>
      </c>
      <c r="P398" s="2">
        <f t="shared" si="37"/>
        <v>8970.880000000001</v>
      </c>
      <c r="Q398" s="2">
        <f>SUM(P398:P403)</f>
        <v>37471.06</v>
      </c>
      <c r="R398" s="2">
        <f t="shared" si="38"/>
        <v>8970.880000000001</v>
      </c>
      <c r="S398" s="7">
        <f>SUM(R398:R403)/10^6*10^4</f>
        <v>374.7106</v>
      </c>
    </row>
    <row r="399" spans="1:19">
      <c r="A399" s="1">
        <v>506</v>
      </c>
      <c r="B399" s="1">
        <v>15668</v>
      </c>
      <c r="C399" s="1">
        <v>2914</v>
      </c>
      <c r="D399" s="1" t="s">
        <v>17</v>
      </c>
      <c r="E399" s="1" t="s">
        <v>960</v>
      </c>
      <c r="F399" s="1">
        <v>8</v>
      </c>
      <c r="G399" s="1">
        <v>7</v>
      </c>
      <c r="H399" s="1">
        <v>0.87</v>
      </c>
      <c r="I399" s="1" t="s">
        <v>957</v>
      </c>
      <c r="J399" s="1" t="s">
        <v>958</v>
      </c>
      <c r="L399" s="1">
        <v>12</v>
      </c>
      <c r="M399" s="1">
        <f t="shared" si="39"/>
        <v>12</v>
      </c>
      <c r="N399" s="1">
        <v>5.5</v>
      </c>
      <c r="O399" s="1" t="s">
        <v>959</v>
      </c>
      <c r="P399" s="2">
        <f t="shared" si="37"/>
        <v>2947.5600000000004</v>
      </c>
      <c r="R399" s="2">
        <f t="shared" si="38"/>
        <v>2947.5600000000004</v>
      </c>
    </row>
    <row r="400" spans="1:19">
      <c r="A400" s="1">
        <v>507</v>
      </c>
      <c r="B400" s="1">
        <v>15669</v>
      </c>
      <c r="C400" s="1">
        <v>2914</v>
      </c>
      <c r="D400" s="1" t="s">
        <v>18</v>
      </c>
      <c r="E400" s="1" t="s">
        <v>960</v>
      </c>
      <c r="F400" s="1">
        <v>15</v>
      </c>
      <c r="G400" s="1">
        <v>22</v>
      </c>
      <c r="H400" s="1">
        <v>1.38</v>
      </c>
      <c r="I400" s="1" t="s">
        <v>957</v>
      </c>
      <c r="J400" s="1" t="s">
        <v>958</v>
      </c>
      <c r="L400" s="1">
        <v>11.5</v>
      </c>
      <c r="M400" s="1">
        <f t="shared" si="39"/>
        <v>11.5</v>
      </c>
      <c r="N400" s="1">
        <v>4.3</v>
      </c>
      <c r="O400" s="1" t="s">
        <v>959</v>
      </c>
      <c r="P400" s="2">
        <f t="shared" si="37"/>
        <v>11553.497999999998</v>
      </c>
      <c r="R400" s="2">
        <f t="shared" si="38"/>
        <v>11553.497999999998</v>
      </c>
    </row>
    <row r="401" spans="1:19">
      <c r="A401" s="1">
        <v>508</v>
      </c>
      <c r="B401" s="1">
        <v>15670</v>
      </c>
      <c r="C401" s="1">
        <v>2914</v>
      </c>
      <c r="D401" s="1" t="s">
        <v>727</v>
      </c>
      <c r="E401" s="1" t="s">
        <v>960</v>
      </c>
      <c r="F401" s="1">
        <v>37</v>
      </c>
      <c r="G401" s="1">
        <v>9</v>
      </c>
      <c r="H401" s="1">
        <v>1.63</v>
      </c>
      <c r="I401" s="1" t="s">
        <v>957</v>
      </c>
      <c r="J401" s="1" t="s">
        <v>958</v>
      </c>
      <c r="L401" s="1">
        <v>24</v>
      </c>
      <c r="M401" s="1">
        <f t="shared" si="39"/>
        <v>24</v>
      </c>
      <c r="N401" s="1">
        <v>2</v>
      </c>
      <c r="O401" s="1" t="s">
        <v>959</v>
      </c>
      <c r="P401" s="2">
        <f t="shared" si="37"/>
        <v>2229.84</v>
      </c>
      <c r="R401" s="2">
        <f t="shared" si="38"/>
        <v>2229.84</v>
      </c>
    </row>
    <row r="402" spans="1:19">
      <c r="A402" s="1">
        <v>509</v>
      </c>
      <c r="B402" s="1">
        <v>15671</v>
      </c>
      <c r="C402" s="1">
        <v>2914</v>
      </c>
      <c r="D402" s="1" t="s">
        <v>872</v>
      </c>
      <c r="E402" s="1" t="s">
        <v>960</v>
      </c>
      <c r="F402" s="1">
        <v>46</v>
      </c>
      <c r="G402" s="1">
        <v>33</v>
      </c>
      <c r="H402" s="1">
        <v>1.38</v>
      </c>
      <c r="I402" s="1" t="s">
        <v>957</v>
      </c>
      <c r="J402" s="1" t="s">
        <v>958</v>
      </c>
      <c r="L402" s="1">
        <v>7</v>
      </c>
      <c r="M402" s="1">
        <f t="shared" si="39"/>
        <v>7</v>
      </c>
      <c r="N402" s="1">
        <v>2.1</v>
      </c>
      <c r="O402" s="1" t="s">
        <v>959</v>
      </c>
      <c r="P402" s="2">
        <f t="shared" si="37"/>
        <v>8893.9619999999977</v>
      </c>
      <c r="R402" s="2">
        <f t="shared" si="38"/>
        <v>8893.9619999999977</v>
      </c>
    </row>
    <row r="403" spans="1:19" s="9" customFormat="1">
      <c r="A403" s="10">
        <v>510</v>
      </c>
      <c r="B403" s="10">
        <v>15672</v>
      </c>
      <c r="C403" s="10">
        <v>2914</v>
      </c>
      <c r="D403" s="10" t="s">
        <v>701</v>
      </c>
      <c r="E403" s="10" t="s">
        <v>960</v>
      </c>
      <c r="F403" s="10">
        <v>79</v>
      </c>
      <c r="G403" s="10">
        <v>21</v>
      </c>
      <c r="H403" s="10">
        <v>1.63</v>
      </c>
      <c r="I403" s="10" t="s">
        <v>957</v>
      </c>
      <c r="J403" s="10" t="s">
        <v>958</v>
      </c>
      <c r="K403" s="10"/>
      <c r="L403" s="10">
        <v>40</v>
      </c>
      <c r="M403" s="1">
        <f t="shared" si="39"/>
        <v>40</v>
      </c>
      <c r="N403" s="10">
        <v>1.4</v>
      </c>
      <c r="O403" s="10" t="s">
        <v>959</v>
      </c>
      <c r="P403" s="11">
        <f t="shared" si="37"/>
        <v>2875.3199999999993</v>
      </c>
      <c r="Q403" s="10"/>
      <c r="R403" s="11">
        <f t="shared" si="38"/>
        <v>2875.3199999999993</v>
      </c>
      <c r="S403" s="10"/>
    </row>
    <row r="404" spans="1:19">
      <c r="A404" s="1">
        <v>511</v>
      </c>
      <c r="B404" s="1">
        <v>15673</v>
      </c>
      <c r="C404" s="1">
        <v>2915</v>
      </c>
      <c r="D404" s="1" t="s">
        <v>625</v>
      </c>
      <c r="E404" s="1" t="s">
        <v>934</v>
      </c>
      <c r="F404" s="1">
        <v>-8</v>
      </c>
      <c r="G404" s="1">
        <v>8</v>
      </c>
      <c r="H404" s="1">
        <v>0.11</v>
      </c>
      <c r="I404" s="1" t="s">
        <v>957</v>
      </c>
      <c r="J404" s="1" t="s">
        <v>958</v>
      </c>
      <c r="L404" s="1" t="s">
        <v>35</v>
      </c>
      <c r="M404" s="1">
        <v>0</v>
      </c>
      <c r="N404" s="1">
        <v>18.7</v>
      </c>
      <c r="O404" s="1" t="s">
        <v>959</v>
      </c>
      <c r="P404" s="2">
        <f t="shared" si="37"/>
        <v>1645.6</v>
      </c>
      <c r="Q404" s="2">
        <f>SUM(P404:P408)</f>
        <v>52477.99</v>
      </c>
      <c r="R404" s="2">
        <f t="shared" si="38"/>
        <v>1645.6</v>
      </c>
      <c r="S404" s="7">
        <f>SUM(R404:R408)/10^6*10^4</f>
        <v>524.7799</v>
      </c>
    </row>
    <row r="405" spans="1:19">
      <c r="A405" s="1">
        <v>512</v>
      </c>
      <c r="B405" s="1">
        <v>15674</v>
      </c>
      <c r="C405" s="1">
        <v>2915</v>
      </c>
      <c r="D405" s="1" t="s">
        <v>104</v>
      </c>
      <c r="E405" s="1" t="s">
        <v>960</v>
      </c>
      <c r="F405" s="1">
        <v>0</v>
      </c>
      <c r="G405" s="1">
        <v>28</v>
      </c>
      <c r="H405" s="1">
        <v>0.93</v>
      </c>
      <c r="I405" s="1" t="s">
        <v>957</v>
      </c>
      <c r="J405" s="1" t="s">
        <v>958</v>
      </c>
      <c r="L405" s="1">
        <v>36.5</v>
      </c>
      <c r="M405" s="1">
        <f t="shared" ref="M405:M413" si="40">IF(L405&gt;0,L405,"")</f>
        <v>36.5</v>
      </c>
      <c r="N405" s="1">
        <v>12.6</v>
      </c>
      <c r="O405" s="1" t="s">
        <v>959</v>
      </c>
      <c r="P405" s="2">
        <f t="shared" si="37"/>
        <v>20834.604000000003</v>
      </c>
      <c r="R405" s="2">
        <f t="shared" si="38"/>
        <v>20834.604000000003</v>
      </c>
    </row>
    <row r="406" spans="1:19">
      <c r="A406" s="1">
        <v>513</v>
      </c>
      <c r="B406" s="1">
        <v>15675</v>
      </c>
      <c r="C406" s="1">
        <v>2915</v>
      </c>
      <c r="D406" s="1" t="s">
        <v>59</v>
      </c>
      <c r="E406" s="1" t="s">
        <v>960</v>
      </c>
      <c r="F406" s="1">
        <v>28</v>
      </c>
      <c r="G406" s="1">
        <v>33</v>
      </c>
      <c r="H406" s="1">
        <v>1.17</v>
      </c>
      <c r="I406" s="1" t="s">
        <v>957</v>
      </c>
      <c r="J406" s="1" t="s">
        <v>958</v>
      </c>
      <c r="L406" s="1">
        <v>31.5</v>
      </c>
      <c r="M406" s="1">
        <f t="shared" si="40"/>
        <v>31.5</v>
      </c>
      <c r="N406" s="1">
        <v>4.2</v>
      </c>
      <c r="O406" s="1" t="s">
        <v>959</v>
      </c>
      <c r="P406" s="2">
        <f t="shared" si="37"/>
        <v>11108.097</v>
      </c>
      <c r="R406" s="2">
        <f t="shared" si="38"/>
        <v>11108.097</v>
      </c>
    </row>
    <row r="407" spans="1:19">
      <c r="A407" s="1">
        <v>514</v>
      </c>
      <c r="B407" s="1">
        <v>15676</v>
      </c>
      <c r="C407" s="1">
        <v>2915</v>
      </c>
      <c r="D407" s="1" t="s">
        <v>60</v>
      </c>
      <c r="E407" s="1" t="s">
        <v>960</v>
      </c>
      <c r="F407" s="1">
        <v>61</v>
      </c>
      <c r="G407" s="1">
        <v>18</v>
      </c>
      <c r="H407" s="1">
        <v>1.17</v>
      </c>
      <c r="I407" s="1" t="s">
        <v>957</v>
      </c>
      <c r="J407" s="1" t="s">
        <v>958</v>
      </c>
      <c r="L407" s="1">
        <v>32.5</v>
      </c>
      <c r="M407" s="1">
        <f t="shared" si="40"/>
        <v>32.5</v>
      </c>
      <c r="N407" s="1">
        <v>5.6</v>
      </c>
      <c r="O407" s="1" t="s">
        <v>959</v>
      </c>
      <c r="P407" s="2">
        <f t="shared" si="37"/>
        <v>7960.6799999999994</v>
      </c>
      <c r="R407" s="2">
        <f t="shared" si="38"/>
        <v>7960.6799999999994</v>
      </c>
    </row>
    <row r="408" spans="1:19" s="9" customFormat="1">
      <c r="A408" s="10">
        <v>515</v>
      </c>
      <c r="B408" s="10">
        <v>15677</v>
      </c>
      <c r="C408" s="10">
        <v>2915</v>
      </c>
      <c r="D408" s="10" t="s">
        <v>17</v>
      </c>
      <c r="E408" s="10" t="s">
        <v>960</v>
      </c>
      <c r="F408" s="10">
        <v>79</v>
      </c>
      <c r="G408" s="10">
        <v>21</v>
      </c>
      <c r="H408" s="10">
        <v>0.86</v>
      </c>
      <c r="I408" s="10" t="s">
        <v>957</v>
      </c>
      <c r="J408" s="10" t="s">
        <v>958</v>
      </c>
      <c r="K408" s="10"/>
      <c r="L408" s="10">
        <v>33.5</v>
      </c>
      <c r="M408" s="1">
        <f t="shared" si="40"/>
        <v>33.5</v>
      </c>
      <c r="N408" s="10">
        <v>9.1</v>
      </c>
      <c r="O408" s="10" t="s">
        <v>959</v>
      </c>
      <c r="P408" s="11">
        <f t="shared" si="37"/>
        <v>10929.009</v>
      </c>
      <c r="Q408" s="10"/>
      <c r="R408" s="11">
        <f t="shared" si="38"/>
        <v>10929.009</v>
      </c>
      <c r="S408" s="10"/>
    </row>
    <row r="409" spans="1:19">
      <c r="A409" s="1">
        <v>516</v>
      </c>
      <c r="B409" s="1">
        <v>15678</v>
      </c>
      <c r="C409" s="1">
        <v>2916</v>
      </c>
      <c r="D409" s="1" t="s">
        <v>104</v>
      </c>
      <c r="E409" s="1" t="s">
        <v>960</v>
      </c>
      <c r="F409" s="1">
        <v>0</v>
      </c>
      <c r="G409" s="1">
        <v>10</v>
      </c>
      <c r="H409" s="1">
        <v>0.93</v>
      </c>
      <c r="I409" s="1" t="s">
        <v>957</v>
      </c>
      <c r="J409" s="1" t="s">
        <v>958</v>
      </c>
      <c r="L409" s="1">
        <v>35</v>
      </c>
      <c r="M409" s="1">
        <f t="shared" si="40"/>
        <v>35</v>
      </c>
      <c r="N409" s="1">
        <v>13.3</v>
      </c>
      <c r="O409" s="1" t="s">
        <v>959</v>
      </c>
      <c r="P409" s="2">
        <f t="shared" si="37"/>
        <v>8039.8500000000013</v>
      </c>
      <c r="Q409" s="2">
        <f>SUM(P409:P413)</f>
        <v>50138.609000000004</v>
      </c>
      <c r="R409" s="2">
        <f t="shared" si="38"/>
        <v>8039.8500000000013</v>
      </c>
      <c r="S409" s="7">
        <f>SUM(R409:R413)/10^6*10^4</f>
        <v>501.38609000000002</v>
      </c>
    </row>
    <row r="410" spans="1:19">
      <c r="A410" s="1">
        <v>517</v>
      </c>
      <c r="B410" s="1">
        <v>15679</v>
      </c>
      <c r="C410" s="1">
        <v>2916</v>
      </c>
      <c r="D410" s="1" t="s">
        <v>18</v>
      </c>
      <c r="E410" s="1" t="s">
        <v>960</v>
      </c>
      <c r="F410" s="1">
        <v>10</v>
      </c>
      <c r="G410" s="1">
        <v>18</v>
      </c>
      <c r="H410" s="1">
        <v>1.17</v>
      </c>
      <c r="I410" s="1" t="s">
        <v>957</v>
      </c>
      <c r="J410" s="1" t="s">
        <v>958</v>
      </c>
      <c r="L410" s="1">
        <v>32.5</v>
      </c>
      <c r="M410" s="1">
        <f t="shared" si="40"/>
        <v>32.5</v>
      </c>
      <c r="N410" s="1">
        <v>7.3</v>
      </c>
      <c r="O410" s="1" t="s">
        <v>959</v>
      </c>
      <c r="P410" s="2">
        <f t="shared" si="37"/>
        <v>10377.315000000001</v>
      </c>
      <c r="R410" s="2">
        <f t="shared" si="38"/>
        <v>10377.315000000001</v>
      </c>
    </row>
    <row r="411" spans="1:19">
      <c r="A411" s="1">
        <v>518</v>
      </c>
      <c r="B411" s="1">
        <v>15680</v>
      </c>
      <c r="C411" s="1">
        <v>2916</v>
      </c>
      <c r="D411" s="1" t="s">
        <v>76</v>
      </c>
      <c r="E411" s="1" t="s">
        <v>960</v>
      </c>
      <c r="F411" s="1">
        <v>28</v>
      </c>
      <c r="G411" s="1">
        <v>20</v>
      </c>
      <c r="H411" s="1">
        <v>0.86</v>
      </c>
      <c r="I411" s="1" t="s">
        <v>957</v>
      </c>
      <c r="J411" s="1" t="s">
        <v>958</v>
      </c>
      <c r="L411" s="1">
        <v>20.5</v>
      </c>
      <c r="M411" s="1">
        <f t="shared" si="40"/>
        <v>20.5</v>
      </c>
      <c r="N411" s="1">
        <v>7.7</v>
      </c>
      <c r="O411" s="1" t="s">
        <v>959</v>
      </c>
      <c r="P411" s="2">
        <f t="shared" si="37"/>
        <v>10528.980000000001</v>
      </c>
      <c r="R411" s="2">
        <f t="shared" si="38"/>
        <v>10528.980000000001</v>
      </c>
    </row>
    <row r="412" spans="1:19">
      <c r="A412" s="1">
        <v>519</v>
      </c>
      <c r="B412" s="1">
        <v>15681</v>
      </c>
      <c r="C412" s="1">
        <v>2916</v>
      </c>
      <c r="D412" s="1" t="s">
        <v>77</v>
      </c>
      <c r="E412" s="1" t="s">
        <v>960</v>
      </c>
      <c r="F412" s="1">
        <v>48</v>
      </c>
      <c r="G412" s="1">
        <v>36</v>
      </c>
      <c r="H412" s="1">
        <v>0.86</v>
      </c>
      <c r="I412" s="1" t="s">
        <v>957</v>
      </c>
      <c r="J412" s="1" t="s">
        <v>958</v>
      </c>
      <c r="L412" s="1">
        <v>29.5</v>
      </c>
      <c r="M412" s="1">
        <f t="shared" si="40"/>
        <v>29.5</v>
      </c>
      <c r="N412" s="1">
        <v>6.8</v>
      </c>
      <c r="O412" s="1" t="s">
        <v>959</v>
      </c>
      <c r="P412" s="2">
        <f t="shared" si="37"/>
        <v>14842.223999999998</v>
      </c>
      <c r="R412" s="2">
        <f t="shared" si="38"/>
        <v>14842.223999999998</v>
      </c>
    </row>
    <row r="413" spans="1:19" s="9" customFormat="1">
      <c r="A413" s="10">
        <v>520</v>
      </c>
      <c r="B413" s="10">
        <v>15682</v>
      </c>
      <c r="C413" s="10">
        <v>2916</v>
      </c>
      <c r="D413" s="10" t="s">
        <v>78</v>
      </c>
      <c r="E413" s="10" t="s">
        <v>960</v>
      </c>
      <c r="F413" s="10">
        <v>84</v>
      </c>
      <c r="G413" s="10">
        <v>16</v>
      </c>
      <c r="H413" s="10">
        <v>0.86</v>
      </c>
      <c r="I413" s="10" t="s">
        <v>957</v>
      </c>
      <c r="J413" s="10" t="s">
        <v>958</v>
      </c>
      <c r="K413" s="10"/>
      <c r="L413" s="10">
        <v>29</v>
      </c>
      <c r="M413" s="1">
        <f t="shared" si="40"/>
        <v>29</v>
      </c>
      <c r="N413" s="10">
        <v>6.5</v>
      </c>
      <c r="O413" s="10" t="s">
        <v>959</v>
      </c>
      <c r="P413" s="11">
        <f t="shared" si="37"/>
        <v>6350.24</v>
      </c>
      <c r="Q413" s="10"/>
      <c r="R413" s="11">
        <f t="shared" si="38"/>
        <v>6350.24</v>
      </c>
      <c r="S413" s="10"/>
    </row>
    <row r="414" spans="1:19">
      <c r="A414" s="1">
        <v>521</v>
      </c>
      <c r="B414" s="1">
        <v>15683</v>
      </c>
      <c r="C414" s="1">
        <v>2917</v>
      </c>
      <c r="D414" s="1" t="s">
        <v>104</v>
      </c>
      <c r="E414" s="1" t="s">
        <v>960</v>
      </c>
      <c r="F414" s="1">
        <v>0</v>
      </c>
      <c r="G414" s="1">
        <v>10</v>
      </c>
      <c r="H414" s="1">
        <v>0.93</v>
      </c>
      <c r="I414" s="1" t="s">
        <v>957</v>
      </c>
      <c r="J414" s="1" t="s">
        <v>958</v>
      </c>
      <c r="L414" s="1" t="s">
        <v>35</v>
      </c>
      <c r="M414" s="13">
        <v>33.5</v>
      </c>
      <c r="N414" s="1">
        <v>7.5</v>
      </c>
      <c r="O414" s="1" t="s">
        <v>959</v>
      </c>
      <c r="P414" s="2">
        <f t="shared" si="37"/>
        <v>4638.375</v>
      </c>
      <c r="Q414" s="2">
        <f>SUM(P414:P419)</f>
        <v>28257.891000000003</v>
      </c>
      <c r="R414" s="2">
        <f t="shared" si="38"/>
        <v>4638.375</v>
      </c>
      <c r="S414" s="7">
        <f>SUM(R414:R419)/10^6*10^4</f>
        <v>282.57891000000006</v>
      </c>
    </row>
    <row r="415" spans="1:19">
      <c r="A415" s="1">
        <v>522</v>
      </c>
      <c r="B415" s="1">
        <v>15684</v>
      </c>
      <c r="C415" s="1">
        <v>2917</v>
      </c>
      <c r="D415" s="1" t="s">
        <v>59</v>
      </c>
      <c r="E415" s="1" t="s">
        <v>960</v>
      </c>
      <c r="F415" s="1">
        <v>10</v>
      </c>
      <c r="G415" s="1">
        <v>18</v>
      </c>
      <c r="H415" s="1">
        <v>1.17</v>
      </c>
      <c r="I415" s="1" t="s">
        <v>957</v>
      </c>
      <c r="J415" s="1" t="s">
        <v>958</v>
      </c>
      <c r="L415" s="1">
        <v>3</v>
      </c>
      <c r="M415" s="1">
        <f>IF(L415&gt;0,L415,"")</f>
        <v>3</v>
      </c>
      <c r="N415" s="1">
        <v>3.6</v>
      </c>
      <c r="O415" s="1" t="s">
        <v>959</v>
      </c>
      <c r="P415" s="2">
        <f t="shared" si="37"/>
        <v>7354.1519999999982</v>
      </c>
      <c r="R415" s="2">
        <f t="shared" si="38"/>
        <v>7354.1519999999982</v>
      </c>
    </row>
    <row r="416" spans="1:19">
      <c r="A416" s="1">
        <v>523</v>
      </c>
      <c r="B416" s="1">
        <v>15685</v>
      </c>
      <c r="C416" s="1">
        <v>2917</v>
      </c>
      <c r="D416" s="1" t="s">
        <v>116</v>
      </c>
      <c r="E416" s="1" t="s">
        <v>960</v>
      </c>
      <c r="F416" s="1">
        <v>28</v>
      </c>
      <c r="G416" s="1">
        <v>15</v>
      </c>
      <c r="H416" s="1">
        <v>0.86</v>
      </c>
      <c r="I416" s="1" t="s">
        <v>957</v>
      </c>
      <c r="J416" s="1" t="s">
        <v>958</v>
      </c>
      <c r="L416" s="1" t="s">
        <v>35</v>
      </c>
      <c r="M416" s="13">
        <v>33.5</v>
      </c>
      <c r="N416" s="1">
        <v>4.5999999999999996</v>
      </c>
      <c r="O416" s="1" t="s">
        <v>959</v>
      </c>
      <c r="P416" s="2">
        <f t="shared" si="37"/>
        <v>3946.1099999999997</v>
      </c>
      <c r="R416" s="2">
        <f t="shared" si="38"/>
        <v>3946.1099999999997</v>
      </c>
    </row>
    <row r="417" spans="1:19">
      <c r="A417" s="1">
        <v>524</v>
      </c>
      <c r="B417" s="1">
        <v>15686</v>
      </c>
      <c r="C417" s="1">
        <v>2917</v>
      </c>
      <c r="D417" s="1" t="s">
        <v>60</v>
      </c>
      <c r="E417" s="1" t="s">
        <v>960</v>
      </c>
      <c r="F417" s="1">
        <v>43</v>
      </c>
      <c r="G417" s="1">
        <v>13</v>
      </c>
      <c r="H417" s="1">
        <v>1.17</v>
      </c>
      <c r="I417" s="1" t="s">
        <v>957</v>
      </c>
      <c r="J417" s="1" t="s">
        <v>958</v>
      </c>
      <c r="L417" s="1">
        <v>2</v>
      </c>
      <c r="M417" s="1">
        <f>IF(L417&gt;0,L417,"")</f>
        <v>2</v>
      </c>
      <c r="N417" s="1">
        <v>1.3</v>
      </c>
      <c r="O417" s="1" t="s">
        <v>959</v>
      </c>
      <c r="P417" s="2">
        <f t="shared" si="37"/>
        <v>1937.7539999999999</v>
      </c>
      <c r="R417" s="2">
        <f t="shared" si="38"/>
        <v>1937.7539999999999</v>
      </c>
    </row>
    <row r="418" spans="1:19">
      <c r="A418" s="1">
        <v>525</v>
      </c>
      <c r="B418" s="1">
        <v>15687</v>
      </c>
      <c r="C418" s="1">
        <v>2917</v>
      </c>
      <c r="D418" s="1" t="s">
        <v>19</v>
      </c>
      <c r="E418" s="1" t="s">
        <v>960</v>
      </c>
      <c r="F418" s="1">
        <v>56</v>
      </c>
      <c r="G418" s="1">
        <v>8</v>
      </c>
      <c r="H418" s="1">
        <v>1.71</v>
      </c>
      <c r="I418" s="1" t="s">
        <v>957</v>
      </c>
      <c r="J418" s="1" t="s">
        <v>958</v>
      </c>
      <c r="L418" s="1">
        <v>16.5</v>
      </c>
      <c r="M418" s="1">
        <f>IF(L418&gt;0,L418,"")</f>
        <v>16.5</v>
      </c>
      <c r="N418" s="1">
        <v>1.2</v>
      </c>
      <c r="O418" s="1" t="s">
        <v>959</v>
      </c>
      <c r="P418" s="2">
        <f t="shared" si="37"/>
        <v>1370.7360000000001</v>
      </c>
      <c r="R418" s="2">
        <f t="shared" si="38"/>
        <v>1370.7360000000001</v>
      </c>
    </row>
    <row r="419" spans="1:19" s="9" customFormat="1">
      <c r="A419" s="10">
        <v>526</v>
      </c>
      <c r="B419" s="10">
        <v>15688</v>
      </c>
      <c r="C419" s="10">
        <v>2917</v>
      </c>
      <c r="D419" s="10" t="s">
        <v>21</v>
      </c>
      <c r="E419" s="10" t="s">
        <v>960</v>
      </c>
      <c r="F419" s="10">
        <v>64</v>
      </c>
      <c r="G419" s="10">
        <v>36</v>
      </c>
      <c r="H419" s="10">
        <v>1.74</v>
      </c>
      <c r="I419" s="10" t="s">
        <v>957</v>
      </c>
      <c r="J419" s="10" t="s">
        <v>958</v>
      </c>
      <c r="K419" s="10"/>
      <c r="L419" s="10">
        <v>31.5</v>
      </c>
      <c r="M419" s="1">
        <f>IF(L419&gt;0,L419,"")</f>
        <v>31.5</v>
      </c>
      <c r="N419" s="10">
        <v>2.1</v>
      </c>
      <c r="O419" s="10" t="s">
        <v>959</v>
      </c>
      <c r="P419" s="11">
        <f t="shared" si="37"/>
        <v>9010.764000000001</v>
      </c>
      <c r="Q419" s="10"/>
      <c r="R419" s="11">
        <f t="shared" si="38"/>
        <v>9010.764000000001</v>
      </c>
      <c r="S419" s="10"/>
    </row>
    <row r="420" spans="1:19">
      <c r="A420" s="1">
        <v>527</v>
      </c>
      <c r="B420" s="1">
        <v>15689</v>
      </c>
      <c r="C420" s="1">
        <v>2918</v>
      </c>
      <c r="D420" s="1" t="s">
        <v>625</v>
      </c>
      <c r="E420" s="1" t="s">
        <v>934</v>
      </c>
      <c r="F420" s="1">
        <v>-15</v>
      </c>
      <c r="G420" s="1">
        <v>15</v>
      </c>
      <c r="H420" s="1">
        <v>0.11</v>
      </c>
      <c r="I420" s="1" t="s">
        <v>957</v>
      </c>
      <c r="J420" s="1" t="s">
        <v>958</v>
      </c>
      <c r="L420" s="1" t="s">
        <v>35</v>
      </c>
      <c r="M420" s="1">
        <v>0</v>
      </c>
      <c r="N420" s="1">
        <v>17</v>
      </c>
      <c r="O420" s="1" t="s">
        <v>959</v>
      </c>
      <c r="P420" s="2">
        <f t="shared" si="37"/>
        <v>2804.9999999999995</v>
      </c>
      <c r="Q420" s="2">
        <f>SUM(P420:P422)</f>
        <v>9940.6139999999996</v>
      </c>
      <c r="R420" s="2">
        <f t="shared" si="38"/>
        <v>2804.9999999999995</v>
      </c>
      <c r="S420" s="7">
        <f>SUM(R420:R422)/10^6*10^4</f>
        <v>99.406140000000008</v>
      </c>
    </row>
    <row r="421" spans="1:19">
      <c r="A421" s="1">
        <v>528</v>
      </c>
      <c r="B421" s="1">
        <v>15690</v>
      </c>
      <c r="C421" s="1">
        <v>2918</v>
      </c>
      <c r="D421" s="1" t="s">
        <v>18</v>
      </c>
      <c r="E421" s="1" t="s">
        <v>960</v>
      </c>
      <c r="F421" s="1">
        <v>0</v>
      </c>
      <c r="G421" s="1">
        <v>13</v>
      </c>
      <c r="H421" s="1">
        <v>1.17</v>
      </c>
      <c r="I421" s="1" t="s">
        <v>957</v>
      </c>
      <c r="J421" s="1" t="s">
        <v>958</v>
      </c>
      <c r="L421" s="1">
        <v>18</v>
      </c>
      <c r="M421" s="1">
        <f>IF(L421&gt;0,L421,"")</f>
        <v>18</v>
      </c>
      <c r="N421" s="1">
        <v>4.7</v>
      </c>
      <c r="O421" s="1" t="s">
        <v>959</v>
      </c>
      <c r="P421" s="2">
        <f t="shared" si="37"/>
        <v>5861.9339999999993</v>
      </c>
      <c r="R421" s="2">
        <f t="shared" si="38"/>
        <v>5861.9339999999993</v>
      </c>
    </row>
    <row r="422" spans="1:19">
      <c r="A422" s="1">
        <v>529</v>
      </c>
      <c r="B422" s="1">
        <v>15691</v>
      </c>
      <c r="C422" s="1">
        <v>2918</v>
      </c>
      <c r="D422" s="1" t="s">
        <v>21</v>
      </c>
      <c r="E422" s="1" t="s">
        <v>960</v>
      </c>
      <c r="F422" s="1">
        <v>13</v>
      </c>
      <c r="G422" s="1">
        <v>10</v>
      </c>
      <c r="H422" s="1">
        <v>1.74</v>
      </c>
      <c r="I422" s="1" t="s">
        <v>957</v>
      </c>
      <c r="J422" s="1" t="s">
        <v>958</v>
      </c>
      <c r="L422" s="1">
        <v>39</v>
      </c>
      <c r="M422" s="1">
        <f>IF(L422&gt;0,L422,"")</f>
        <v>39</v>
      </c>
      <c r="N422" s="1">
        <v>1.2</v>
      </c>
      <c r="O422" s="1" t="s">
        <v>959</v>
      </c>
      <c r="P422" s="2">
        <f t="shared" si="37"/>
        <v>1273.68</v>
      </c>
      <c r="R422" s="2">
        <f t="shared" si="38"/>
        <v>1273.68</v>
      </c>
    </row>
    <row r="423" spans="1:19" s="9" customFormat="1">
      <c r="A423" s="10">
        <v>530</v>
      </c>
      <c r="B423" s="10">
        <v>15692</v>
      </c>
      <c r="C423" s="10">
        <v>2918</v>
      </c>
      <c r="D423" s="10" t="s">
        <v>971</v>
      </c>
      <c r="E423" s="10" t="s">
        <v>960</v>
      </c>
      <c r="F423" s="10">
        <v>23</v>
      </c>
      <c r="G423" s="10">
        <v>77</v>
      </c>
      <c r="H423" s="10" t="s">
        <v>35</v>
      </c>
      <c r="I423" s="10" t="s">
        <v>35</v>
      </c>
      <c r="J423" s="10" t="s">
        <v>35</v>
      </c>
      <c r="K423" s="10"/>
      <c r="L423" s="10" t="s">
        <v>35</v>
      </c>
      <c r="M423" s="13">
        <v>33.5</v>
      </c>
      <c r="N423" s="10" t="s">
        <v>35</v>
      </c>
      <c r="O423" s="10" t="s">
        <v>35</v>
      </c>
      <c r="P423" s="10" t="s">
        <v>35</v>
      </c>
      <c r="Q423" s="10"/>
      <c r="R423" s="10" t="s">
        <v>35</v>
      </c>
      <c r="S423" s="10"/>
    </row>
    <row r="424" spans="1:19">
      <c r="A424" s="1">
        <v>531</v>
      </c>
      <c r="B424" s="1">
        <v>15693</v>
      </c>
      <c r="C424" s="1">
        <v>2919</v>
      </c>
      <c r="D424" s="1" t="s">
        <v>104</v>
      </c>
      <c r="E424" s="1" t="s">
        <v>960</v>
      </c>
      <c r="F424" s="1">
        <v>0</v>
      </c>
      <c r="G424" s="1">
        <v>5</v>
      </c>
      <c r="H424" s="1">
        <v>0.93</v>
      </c>
      <c r="I424" s="1" t="s">
        <v>957</v>
      </c>
      <c r="J424" s="1" t="s">
        <v>958</v>
      </c>
      <c r="L424" s="1" t="s">
        <v>35</v>
      </c>
      <c r="M424" s="13">
        <v>33.5</v>
      </c>
      <c r="N424" s="1">
        <v>13.9</v>
      </c>
      <c r="O424" s="1" t="s">
        <v>959</v>
      </c>
      <c r="P424" s="2">
        <f t="shared" ref="P424:P452" si="41">G424*N424/100*H424*100*100*((100-M424)/100)</f>
        <v>4298.2275</v>
      </c>
      <c r="Q424" s="2">
        <f>SUM(P424:P428)</f>
        <v>48639.578000000001</v>
      </c>
      <c r="R424" s="2">
        <f t="shared" ref="R424:R452" si="42">G424*N424/100*H424*100*100*((100-M424)/100)</f>
        <v>4298.2275</v>
      </c>
      <c r="S424" s="7">
        <f>SUM(R424:R428)/10^6*10^4</f>
        <v>486.39578</v>
      </c>
    </row>
    <row r="425" spans="1:19">
      <c r="A425" s="1">
        <v>532</v>
      </c>
      <c r="B425" s="1">
        <v>15694</v>
      </c>
      <c r="C425" s="1">
        <v>2919</v>
      </c>
      <c r="D425" s="1" t="s">
        <v>116</v>
      </c>
      <c r="E425" s="1" t="s">
        <v>960</v>
      </c>
      <c r="F425" s="1">
        <v>5</v>
      </c>
      <c r="G425" s="1">
        <v>25</v>
      </c>
      <c r="H425" s="1">
        <v>0.86</v>
      </c>
      <c r="I425" s="1" t="s">
        <v>957</v>
      </c>
      <c r="J425" s="1" t="s">
        <v>958</v>
      </c>
      <c r="L425" s="1" t="s">
        <v>35</v>
      </c>
      <c r="M425" s="13">
        <v>33.5</v>
      </c>
      <c r="N425" s="1">
        <v>12.5</v>
      </c>
      <c r="O425" s="1" t="s">
        <v>959</v>
      </c>
      <c r="P425" s="2">
        <f t="shared" si="41"/>
        <v>17871.875</v>
      </c>
      <c r="R425" s="2">
        <f t="shared" si="42"/>
        <v>17871.875</v>
      </c>
    </row>
    <row r="426" spans="1:19">
      <c r="A426" s="1">
        <v>533</v>
      </c>
      <c r="B426" s="1">
        <v>15695</v>
      </c>
      <c r="C426" s="1">
        <v>2919</v>
      </c>
      <c r="D426" s="1" t="s">
        <v>739</v>
      </c>
      <c r="E426" s="1" t="s">
        <v>960</v>
      </c>
      <c r="F426" s="1">
        <v>30</v>
      </c>
      <c r="G426" s="1">
        <v>13</v>
      </c>
      <c r="H426" s="1">
        <v>1.71</v>
      </c>
      <c r="I426" s="1" t="s">
        <v>957</v>
      </c>
      <c r="J426" s="1" t="s">
        <v>958</v>
      </c>
      <c r="L426" s="1">
        <v>37</v>
      </c>
      <c r="M426" s="1">
        <f>IF(L426&gt;0,L426,"")</f>
        <v>37</v>
      </c>
      <c r="N426" s="1">
        <v>0.5</v>
      </c>
      <c r="O426" s="1" t="s">
        <v>959</v>
      </c>
      <c r="P426" s="2">
        <f t="shared" si="41"/>
        <v>700.245</v>
      </c>
      <c r="R426" s="2">
        <f t="shared" si="42"/>
        <v>700.245</v>
      </c>
    </row>
    <row r="427" spans="1:19">
      <c r="A427" s="1">
        <v>534</v>
      </c>
      <c r="B427" s="1">
        <v>15696</v>
      </c>
      <c r="C427" s="1">
        <v>2919</v>
      </c>
      <c r="D427" s="1" t="s">
        <v>740</v>
      </c>
      <c r="E427" s="1" t="s">
        <v>960</v>
      </c>
      <c r="F427" s="1">
        <v>43</v>
      </c>
      <c r="G427" s="1">
        <v>23</v>
      </c>
      <c r="H427" s="1">
        <v>1.71</v>
      </c>
      <c r="I427" s="1" t="s">
        <v>957</v>
      </c>
      <c r="J427" s="1" t="s">
        <v>958</v>
      </c>
      <c r="L427" s="1">
        <v>16.5</v>
      </c>
      <c r="M427" s="1">
        <f>IF(L427&gt;0,L427,"")</f>
        <v>16.5</v>
      </c>
      <c r="N427" s="1">
        <v>3.1</v>
      </c>
      <c r="O427" s="1" t="s">
        <v>959</v>
      </c>
      <c r="P427" s="2">
        <f t="shared" si="41"/>
        <v>10180.5705</v>
      </c>
      <c r="R427" s="2">
        <f t="shared" si="42"/>
        <v>10180.5705</v>
      </c>
    </row>
    <row r="428" spans="1:19" s="9" customFormat="1">
      <c r="A428" s="10">
        <v>535</v>
      </c>
      <c r="B428" s="10">
        <v>15697</v>
      </c>
      <c r="C428" s="10">
        <v>2919</v>
      </c>
      <c r="D428" s="10" t="s">
        <v>21</v>
      </c>
      <c r="E428" s="10" t="s">
        <v>960</v>
      </c>
      <c r="F428" s="10">
        <v>66</v>
      </c>
      <c r="G428" s="10">
        <v>34</v>
      </c>
      <c r="H428" s="10">
        <v>1.74</v>
      </c>
      <c r="I428" s="10" t="s">
        <v>957</v>
      </c>
      <c r="J428" s="10" t="s">
        <v>958</v>
      </c>
      <c r="K428" s="10"/>
      <c r="L428" s="10">
        <v>15</v>
      </c>
      <c r="M428" s="1">
        <f>IF(L428&gt;0,L428,"")</f>
        <v>15</v>
      </c>
      <c r="N428" s="10">
        <v>3.1</v>
      </c>
      <c r="O428" s="10" t="s">
        <v>959</v>
      </c>
      <c r="P428" s="11">
        <f t="shared" si="41"/>
        <v>15588.660000000002</v>
      </c>
      <c r="Q428" s="10"/>
      <c r="R428" s="11">
        <f t="shared" si="42"/>
        <v>15588.660000000002</v>
      </c>
      <c r="S428" s="10"/>
    </row>
    <row r="429" spans="1:19">
      <c r="A429" s="1">
        <v>536</v>
      </c>
      <c r="B429" s="1">
        <v>15739</v>
      </c>
      <c r="C429" s="1">
        <v>2928</v>
      </c>
      <c r="D429" s="1" t="s">
        <v>89</v>
      </c>
      <c r="E429" s="1" t="s">
        <v>934</v>
      </c>
      <c r="F429" s="1">
        <v>-1</v>
      </c>
      <c r="G429" s="1">
        <v>1</v>
      </c>
      <c r="H429" s="1">
        <v>0.14000000000000001</v>
      </c>
      <c r="I429" s="1" t="s">
        <v>957</v>
      </c>
      <c r="J429" s="1" t="s">
        <v>958</v>
      </c>
      <c r="L429" s="1" t="s">
        <v>35</v>
      </c>
      <c r="M429" s="1">
        <v>0</v>
      </c>
      <c r="N429" s="1">
        <v>39</v>
      </c>
      <c r="O429" s="1" t="s">
        <v>957</v>
      </c>
      <c r="P429" s="2">
        <f t="shared" si="41"/>
        <v>546.00000000000011</v>
      </c>
      <c r="Q429" s="2">
        <f>SUM(P429:P435)</f>
        <v>12989.214000000002</v>
      </c>
      <c r="R429" s="2">
        <f t="shared" si="42"/>
        <v>546.00000000000011</v>
      </c>
      <c r="S429" s="7">
        <f>SUM(R429:R435)/10^6*10^4</f>
        <v>129.89214000000001</v>
      </c>
    </row>
    <row r="430" spans="1:19">
      <c r="A430" s="1">
        <v>537</v>
      </c>
      <c r="B430" s="1">
        <v>15740</v>
      </c>
      <c r="C430" s="1">
        <v>2928</v>
      </c>
      <c r="D430" s="1" t="s">
        <v>104</v>
      </c>
      <c r="E430" s="1" t="s">
        <v>960</v>
      </c>
      <c r="F430" s="1">
        <v>0</v>
      </c>
      <c r="G430" s="1">
        <v>8</v>
      </c>
      <c r="H430" s="1">
        <v>1.31</v>
      </c>
      <c r="I430" s="1" t="s">
        <v>957</v>
      </c>
      <c r="J430" s="1" t="s">
        <v>958</v>
      </c>
      <c r="L430" s="1" t="s">
        <v>35</v>
      </c>
      <c r="M430" s="13">
        <v>33.5</v>
      </c>
      <c r="N430" s="1">
        <v>5.4</v>
      </c>
      <c r="O430" s="1" t="s">
        <v>959</v>
      </c>
      <c r="P430" s="2">
        <f t="shared" si="41"/>
        <v>3763.3680000000008</v>
      </c>
      <c r="R430" s="2">
        <f t="shared" si="42"/>
        <v>3763.3680000000008</v>
      </c>
    </row>
    <row r="431" spans="1:19">
      <c r="A431" s="1">
        <v>538</v>
      </c>
      <c r="B431" s="1">
        <v>15741</v>
      </c>
      <c r="C431" s="1">
        <v>2928</v>
      </c>
      <c r="D431" s="1" t="s">
        <v>59</v>
      </c>
      <c r="E431" s="1" t="s">
        <v>960</v>
      </c>
      <c r="F431" s="1">
        <v>8</v>
      </c>
      <c r="G431" s="1">
        <v>20</v>
      </c>
      <c r="H431" s="1">
        <v>1.46</v>
      </c>
      <c r="I431" s="1" t="s">
        <v>957</v>
      </c>
      <c r="J431" s="1" t="s">
        <v>958</v>
      </c>
      <c r="L431" s="1" t="s">
        <v>35</v>
      </c>
      <c r="M431" s="13">
        <v>33.5</v>
      </c>
      <c r="N431" s="1">
        <v>1.8</v>
      </c>
      <c r="O431" s="1" t="s">
        <v>959</v>
      </c>
      <c r="P431" s="2">
        <f t="shared" si="41"/>
        <v>3495.24</v>
      </c>
      <c r="R431" s="2">
        <f t="shared" si="42"/>
        <v>3495.24</v>
      </c>
    </row>
    <row r="432" spans="1:19">
      <c r="A432" s="1">
        <v>539</v>
      </c>
      <c r="B432" s="1">
        <v>15742</v>
      </c>
      <c r="C432" s="1">
        <v>2928</v>
      </c>
      <c r="D432" s="1" t="s">
        <v>60</v>
      </c>
      <c r="E432" s="1" t="s">
        <v>960</v>
      </c>
      <c r="F432" s="1">
        <v>28</v>
      </c>
      <c r="G432" s="1">
        <v>10</v>
      </c>
      <c r="H432" s="1">
        <v>1.46</v>
      </c>
      <c r="I432" s="1" t="s">
        <v>957</v>
      </c>
      <c r="J432" s="1" t="s">
        <v>958</v>
      </c>
      <c r="L432" s="1" t="s">
        <v>35</v>
      </c>
      <c r="M432" s="13">
        <v>33.5</v>
      </c>
      <c r="N432" s="1">
        <v>0.8</v>
      </c>
      <c r="O432" s="1" t="s">
        <v>959</v>
      </c>
      <c r="P432" s="2">
        <f t="shared" si="41"/>
        <v>776.72</v>
      </c>
      <c r="R432" s="2">
        <f t="shared" si="42"/>
        <v>776.72</v>
      </c>
    </row>
    <row r="433" spans="1:19">
      <c r="A433" s="1">
        <v>540</v>
      </c>
      <c r="B433" s="1">
        <v>15743</v>
      </c>
      <c r="C433" s="1">
        <v>2928</v>
      </c>
      <c r="D433" s="1" t="s">
        <v>695</v>
      </c>
      <c r="E433" s="1" t="s">
        <v>960</v>
      </c>
      <c r="F433" s="1">
        <v>38</v>
      </c>
      <c r="G433" s="1">
        <v>30</v>
      </c>
      <c r="H433" s="1">
        <v>1.46</v>
      </c>
      <c r="I433" s="1" t="s">
        <v>957</v>
      </c>
      <c r="J433" s="1" t="s">
        <v>958</v>
      </c>
      <c r="L433" s="1" t="s">
        <v>35</v>
      </c>
      <c r="M433" s="13">
        <v>33.5</v>
      </c>
      <c r="N433" s="1">
        <v>0.7</v>
      </c>
      <c r="O433" s="1" t="s">
        <v>959</v>
      </c>
      <c r="P433" s="2">
        <f t="shared" si="41"/>
        <v>2038.8899999999999</v>
      </c>
      <c r="R433" s="2">
        <f t="shared" si="42"/>
        <v>2038.8899999999999</v>
      </c>
    </row>
    <row r="434" spans="1:19">
      <c r="A434" s="1">
        <v>541</v>
      </c>
      <c r="B434" s="1">
        <v>15744</v>
      </c>
      <c r="C434" s="1">
        <v>2928</v>
      </c>
      <c r="D434" s="1" t="s">
        <v>61</v>
      </c>
      <c r="E434" s="1" t="s">
        <v>960</v>
      </c>
      <c r="F434" s="1">
        <v>68</v>
      </c>
      <c r="G434" s="1">
        <v>20</v>
      </c>
      <c r="H434" s="1">
        <v>1.46</v>
      </c>
      <c r="I434" s="1" t="s">
        <v>957</v>
      </c>
      <c r="J434" s="1" t="s">
        <v>958</v>
      </c>
      <c r="L434" s="1" t="s">
        <v>35</v>
      </c>
      <c r="M434" s="13">
        <v>33.5</v>
      </c>
      <c r="N434" s="1">
        <v>0.8</v>
      </c>
      <c r="O434" s="1" t="s">
        <v>959</v>
      </c>
      <c r="P434" s="2">
        <f t="shared" si="41"/>
        <v>1553.44</v>
      </c>
      <c r="R434" s="2">
        <f t="shared" si="42"/>
        <v>1553.44</v>
      </c>
    </row>
    <row r="435" spans="1:19" s="9" customFormat="1">
      <c r="A435" s="10">
        <v>542</v>
      </c>
      <c r="B435" s="10">
        <v>15745</v>
      </c>
      <c r="C435" s="10">
        <v>2928</v>
      </c>
      <c r="D435" s="10" t="s">
        <v>696</v>
      </c>
      <c r="E435" s="10" t="s">
        <v>960</v>
      </c>
      <c r="F435" s="10">
        <v>88</v>
      </c>
      <c r="G435" s="10">
        <v>12</v>
      </c>
      <c r="H435" s="10">
        <v>1.46</v>
      </c>
      <c r="I435" s="10" t="s">
        <v>957</v>
      </c>
      <c r="J435" s="10" t="s">
        <v>958</v>
      </c>
      <c r="K435" s="10"/>
      <c r="L435" s="10" t="s">
        <v>35</v>
      </c>
      <c r="M435" s="13">
        <v>33.5</v>
      </c>
      <c r="N435" s="10">
        <v>0.7</v>
      </c>
      <c r="O435" s="10" t="s">
        <v>959</v>
      </c>
      <c r="P435" s="11">
        <f t="shared" si="41"/>
        <v>815.55599999999993</v>
      </c>
      <c r="Q435" s="10"/>
      <c r="R435" s="11">
        <f t="shared" si="42"/>
        <v>815.55599999999993</v>
      </c>
      <c r="S435" s="10"/>
    </row>
    <row r="436" spans="1:19">
      <c r="A436" s="1">
        <v>543</v>
      </c>
      <c r="B436" s="1">
        <v>15746</v>
      </c>
      <c r="C436" s="1">
        <v>2929</v>
      </c>
      <c r="D436" s="1" t="s">
        <v>104</v>
      </c>
      <c r="E436" s="1" t="s">
        <v>960</v>
      </c>
      <c r="F436" s="1">
        <v>0</v>
      </c>
      <c r="G436" s="1">
        <v>8</v>
      </c>
      <c r="H436" s="1">
        <v>1.31</v>
      </c>
      <c r="I436" s="1" t="s">
        <v>957</v>
      </c>
      <c r="J436" s="1" t="s">
        <v>958</v>
      </c>
      <c r="L436" s="1" t="s">
        <v>35</v>
      </c>
      <c r="M436" s="13">
        <v>33.5</v>
      </c>
      <c r="N436" s="1">
        <v>7.1</v>
      </c>
      <c r="O436" s="1" t="s">
        <v>959</v>
      </c>
      <c r="P436" s="2">
        <f t="shared" si="41"/>
        <v>4948.1320000000005</v>
      </c>
      <c r="Q436" s="2">
        <f>SUM(P436:P438)</f>
        <v>17675.500500000002</v>
      </c>
      <c r="R436" s="2">
        <f t="shared" si="42"/>
        <v>4948.1320000000005</v>
      </c>
      <c r="S436" s="7">
        <f>SUM(R436:R438)/10^6*10^4</f>
        <v>176.75500500000004</v>
      </c>
    </row>
    <row r="437" spans="1:19">
      <c r="A437" s="1">
        <v>544</v>
      </c>
      <c r="B437" s="1">
        <v>15747</v>
      </c>
      <c r="C437" s="1">
        <v>2929</v>
      </c>
      <c r="D437" s="1" t="s">
        <v>18</v>
      </c>
      <c r="E437" s="1" t="s">
        <v>960</v>
      </c>
      <c r="F437" s="1">
        <v>8</v>
      </c>
      <c r="G437" s="1">
        <v>15</v>
      </c>
      <c r="H437" s="1">
        <v>1.46</v>
      </c>
      <c r="I437" s="1" t="s">
        <v>957</v>
      </c>
      <c r="J437" s="1" t="s">
        <v>958</v>
      </c>
      <c r="L437" s="1" t="s">
        <v>35</v>
      </c>
      <c r="M437" s="13">
        <v>33.5</v>
      </c>
      <c r="N437" s="1">
        <v>3.3</v>
      </c>
      <c r="O437" s="1" t="s">
        <v>959</v>
      </c>
      <c r="P437" s="2">
        <f t="shared" si="41"/>
        <v>4805.9549999999999</v>
      </c>
      <c r="R437" s="2">
        <f t="shared" si="42"/>
        <v>4805.9549999999999</v>
      </c>
    </row>
    <row r="438" spans="1:19" s="9" customFormat="1">
      <c r="A438" s="10">
        <v>545</v>
      </c>
      <c r="B438" s="10">
        <v>15748</v>
      </c>
      <c r="C438" s="10">
        <v>2929</v>
      </c>
      <c r="D438" s="10" t="s">
        <v>101</v>
      </c>
      <c r="E438" s="10" t="s">
        <v>960</v>
      </c>
      <c r="F438" s="10">
        <v>23</v>
      </c>
      <c r="G438" s="10">
        <v>77</v>
      </c>
      <c r="H438" s="10">
        <v>1.19</v>
      </c>
      <c r="I438" s="10" t="s">
        <v>957</v>
      </c>
      <c r="J438" s="10" t="s">
        <v>958</v>
      </c>
      <c r="K438" s="10"/>
      <c r="L438" s="10" t="s">
        <v>35</v>
      </c>
      <c r="M438" s="13">
        <v>33.5</v>
      </c>
      <c r="N438" s="10">
        <v>1.3</v>
      </c>
      <c r="O438" s="10" t="s">
        <v>959</v>
      </c>
      <c r="P438" s="11">
        <f t="shared" si="41"/>
        <v>7921.4135000000006</v>
      </c>
      <c r="Q438" s="10"/>
      <c r="R438" s="11">
        <f t="shared" si="42"/>
        <v>7921.4135000000006</v>
      </c>
      <c r="S438" s="10"/>
    </row>
    <row r="439" spans="1:19">
      <c r="A439" s="1">
        <v>546</v>
      </c>
      <c r="B439" s="1">
        <v>15749</v>
      </c>
      <c r="C439" s="1">
        <v>2930</v>
      </c>
      <c r="D439" s="1" t="s">
        <v>625</v>
      </c>
      <c r="E439" s="1" t="s">
        <v>934</v>
      </c>
      <c r="F439" s="1">
        <v>-15</v>
      </c>
      <c r="G439" s="1">
        <v>15</v>
      </c>
      <c r="H439" s="1">
        <v>0.14000000000000001</v>
      </c>
      <c r="I439" s="1" t="s">
        <v>957</v>
      </c>
      <c r="J439" s="1" t="s">
        <v>958</v>
      </c>
      <c r="L439" s="1" t="s">
        <v>35</v>
      </c>
      <c r="M439" s="1">
        <v>0</v>
      </c>
      <c r="N439" s="1">
        <v>27.7</v>
      </c>
      <c r="O439" s="1" t="s">
        <v>959</v>
      </c>
      <c r="P439" s="2">
        <f t="shared" si="41"/>
        <v>5817.0000000000009</v>
      </c>
      <c r="Q439" s="2">
        <f>SUM(P439:P443)</f>
        <v>16393.05</v>
      </c>
      <c r="R439" s="2">
        <f t="shared" si="42"/>
        <v>5817.0000000000009</v>
      </c>
      <c r="S439" s="7">
        <f>SUM(R439:R443)/10^6*10^4</f>
        <v>163.93049999999999</v>
      </c>
    </row>
    <row r="440" spans="1:19">
      <c r="A440" s="1">
        <v>547</v>
      </c>
      <c r="B440" s="1">
        <v>15750</v>
      </c>
      <c r="C440" s="1">
        <v>2930</v>
      </c>
      <c r="D440" s="1" t="s">
        <v>104</v>
      </c>
      <c r="E440" s="1" t="s">
        <v>960</v>
      </c>
      <c r="F440" s="1">
        <v>0</v>
      </c>
      <c r="G440" s="1">
        <v>25</v>
      </c>
      <c r="H440" s="1">
        <v>1.31</v>
      </c>
      <c r="I440" s="1" t="s">
        <v>957</v>
      </c>
      <c r="J440" s="1" t="s">
        <v>958</v>
      </c>
      <c r="L440" s="1">
        <v>80</v>
      </c>
      <c r="M440" s="1">
        <f>IF(L440&gt;0,L440,"")</f>
        <v>80</v>
      </c>
      <c r="N440" s="1">
        <v>5.0999999999999996</v>
      </c>
      <c r="O440" s="1" t="s">
        <v>959</v>
      </c>
      <c r="P440" s="2">
        <f t="shared" si="41"/>
        <v>3340.5</v>
      </c>
      <c r="R440" s="2">
        <f t="shared" si="42"/>
        <v>3340.5</v>
      </c>
    </row>
    <row r="441" spans="1:19">
      <c r="A441" s="1">
        <v>548</v>
      </c>
      <c r="B441" s="1">
        <v>15751</v>
      </c>
      <c r="C441" s="1">
        <v>2930</v>
      </c>
      <c r="D441" s="1" t="s">
        <v>59</v>
      </c>
      <c r="E441" s="1" t="s">
        <v>960</v>
      </c>
      <c r="F441" s="1">
        <v>25</v>
      </c>
      <c r="G441" s="1">
        <v>25</v>
      </c>
      <c r="H441" s="1">
        <v>1.38</v>
      </c>
      <c r="I441" s="1" t="s">
        <v>957</v>
      </c>
      <c r="J441" s="1" t="s">
        <v>958</v>
      </c>
      <c r="L441" s="1">
        <v>55</v>
      </c>
      <c r="M441" s="1">
        <f>IF(L441&gt;0,L441,"")</f>
        <v>55</v>
      </c>
      <c r="N441" s="1">
        <v>1.5</v>
      </c>
      <c r="O441" s="1" t="s">
        <v>959</v>
      </c>
      <c r="P441" s="2">
        <f t="shared" si="41"/>
        <v>2328.7499999999995</v>
      </c>
      <c r="R441" s="2">
        <f t="shared" si="42"/>
        <v>2328.7499999999995</v>
      </c>
    </row>
    <row r="442" spans="1:19">
      <c r="A442" s="1">
        <v>549</v>
      </c>
      <c r="B442" s="1">
        <v>15752</v>
      </c>
      <c r="C442" s="1">
        <v>2930</v>
      </c>
      <c r="D442" s="1" t="s">
        <v>60</v>
      </c>
      <c r="E442" s="1" t="s">
        <v>960</v>
      </c>
      <c r="F442" s="1">
        <v>50</v>
      </c>
      <c r="G442" s="1">
        <v>20</v>
      </c>
      <c r="H442" s="1">
        <v>1.38</v>
      </c>
      <c r="I442" s="1" t="s">
        <v>957</v>
      </c>
      <c r="J442" s="1" t="s">
        <v>958</v>
      </c>
      <c r="L442" s="1">
        <v>40</v>
      </c>
      <c r="M442" s="1">
        <f>IF(L442&gt;0,L442,"")</f>
        <v>40</v>
      </c>
      <c r="N442" s="1">
        <v>1.3</v>
      </c>
      <c r="O442" s="1" t="s">
        <v>959</v>
      </c>
      <c r="P442" s="2">
        <f t="shared" si="41"/>
        <v>2152.8000000000002</v>
      </c>
      <c r="R442" s="2">
        <f t="shared" si="42"/>
        <v>2152.8000000000002</v>
      </c>
    </row>
    <row r="443" spans="1:19" s="9" customFormat="1">
      <c r="A443" s="10">
        <v>550</v>
      </c>
      <c r="B443" s="10">
        <v>15753</v>
      </c>
      <c r="C443" s="10">
        <v>2930</v>
      </c>
      <c r="D443" s="10" t="s">
        <v>101</v>
      </c>
      <c r="E443" s="10" t="s">
        <v>960</v>
      </c>
      <c r="F443" s="10">
        <v>70</v>
      </c>
      <c r="G443" s="10">
        <v>30</v>
      </c>
      <c r="H443" s="10">
        <v>1.7</v>
      </c>
      <c r="I443" s="10" t="s">
        <v>957</v>
      </c>
      <c r="J443" s="10" t="s">
        <v>958</v>
      </c>
      <c r="K443" s="10"/>
      <c r="L443" s="10">
        <v>40</v>
      </c>
      <c r="M443" s="1">
        <f>IF(L443&gt;0,L443,"")</f>
        <v>40</v>
      </c>
      <c r="N443" s="10">
        <v>0.9</v>
      </c>
      <c r="O443" s="10" t="s">
        <v>959</v>
      </c>
      <c r="P443" s="11">
        <f t="shared" si="41"/>
        <v>2754</v>
      </c>
      <c r="Q443" s="10"/>
      <c r="R443" s="11">
        <f t="shared" si="42"/>
        <v>2754</v>
      </c>
      <c r="S443" s="10"/>
    </row>
    <row r="444" spans="1:19">
      <c r="A444" s="1">
        <v>551</v>
      </c>
      <c r="B444" s="1">
        <v>15754</v>
      </c>
      <c r="C444" s="1">
        <v>2931</v>
      </c>
      <c r="D444" s="1" t="s">
        <v>89</v>
      </c>
      <c r="E444" s="1" t="s">
        <v>934</v>
      </c>
      <c r="F444" s="1">
        <v>-1</v>
      </c>
      <c r="G444" s="1">
        <v>1</v>
      </c>
      <c r="H444" s="1">
        <v>0.11</v>
      </c>
      <c r="I444" s="1" t="s">
        <v>957</v>
      </c>
      <c r="J444" s="1" t="s">
        <v>958</v>
      </c>
      <c r="L444" s="1" t="s">
        <v>35</v>
      </c>
      <c r="M444" s="1">
        <v>0</v>
      </c>
      <c r="N444" s="1">
        <v>26</v>
      </c>
      <c r="O444" s="1" t="s">
        <v>957</v>
      </c>
      <c r="P444" s="2">
        <f t="shared" si="41"/>
        <v>286</v>
      </c>
      <c r="Q444" s="2">
        <f>SUM(P444:P447)</f>
        <v>10616.545</v>
      </c>
      <c r="R444" s="2">
        <f t="shared" si="42"/>
        <v>286</v>
      </c>
      <c r="S444" s="7">
        <f>SUM(R444:R447)/10^6*10^4</f>
        <v>106.16544999999999</v>
      </c>
    </row>
    <row r="445" spans="1:19">
      <c r="A445" s="1">
        <v>552</v>
      </c>
      <c r="B445" s="1">
        <v>15755</v>
      </c>
      <c r="C445" s="1">
        <v>2931</v>
      </c>
      <c r="D445" s="1" t="s">
        <v>677</v>
      </c>
      <c r="E445" s="1" t="s">
        <v>960</v>
      </c>
      <c r="F445" s="1">
        <v>0</v>
      </c>
      <c r="G445" s="1">
        <v>25</v>
      </c>
      <c r="H445" s="1">
        <v>0.97</v>
      </c>
      <c r="I445" s="1" t="s">
        <v>957</v>
      </c>
      <c r="J445" s="1" t="s">
        <v>958</v>
      </c>
      <c r="L445" s="1" t="s">
        <v>35</v>
      </c>
      <c r="M445" s="13">
        <v>33.5</v>
      </c>
      <c r="N445" s="1">
        <v>3.6</v>
      </c>
      <c r="O445" s="1" t="s">
        <v>959</v>
      </c>
      <c r="P445" s="2">
        <f t="shared" si="41"/>
        <v>5805.4500000000007</v>
      </c>
      <c r="R445" s="2">
        <f t="shared" si="42"/>
        <v>5805.4500000000007</v>
      </c>
    </row>
    <row r="446" spans="1:19">
      <c r="A446" s="1">
        <v>553</v>
      </c>
      <c r="B446" s="1">
        <v>15756</v>
      </c>
      <c r="C446" s="1">
        <v>2931</v>
      </c>
      <c r="D446" s="1" t="s">
        <v>678</v>
      </c>
      <c r="E446" s="1" t="s">
        <v>960</v>
      </c>
      <c r="F446" s="1">
        <v>25</v>
      </c>
      <c r="G446" s="1">
        <v>30</v>
      </c>
      <c r="H446" s="1">
        <v>0.97</v>
      </c>
      <c r="I446" s="1" t="s">
        <v>957</v>
      </c>
      <c r="J446" s="1" t="s">
        <v>958</v>
      </c>
      <c r="L446" s="1" t="s">
        <v>35</v>
      </c>
      <c r="M446" s="13">
        <v>33.5</v>
      </c>
      <c r="N446" s="1">
        <v>2.2999999999999998</v>
      </c>
      <c r="O446" s="1" t="s">
        <v>959</v>
      </c>
      <c r="P446" s="2">
        <f t="shared" si="41"/>
        <v>4450.8449999999993</v>
      </c>
      <c r="R446" s="2">
        <f t="shared" si="42"/>
        <v>4450.8449999999993</v>
      </c>
    </row>
    <row r="447" spans="1:19" s="9" customFormat="1">
      <c r="A447" s="10">
        <v>554</v>
      </c>
      <c r="B447" s="10">
        <v>15757</v>
      </c>
      <c r="C447" s="10">
        <v>2931</v>
      </c>
      <c r="D447" s="10" t="s">
        <v>21</v>
      </c>
      <c r="E447" s="10" t="s">
        <v>960</v>
      </c>
      <c r="F447" s="10">
        <v>55</v>
      </c>
      <c r="G447" s="10">
        <v>45</v>
      </c>
      <c r="H447" s="10">
        <v>1.1000000000000001</v>
      </c>
      <c r="I447" s="10" t="s">
        <v>957</v>
      </c>
      <c r="J447" s="10" t="s">
        <v>958</v>
      </c>
      <c r="K447" s="10"/>
      <c r="L447" s="10">
        <v>95</v>
      </c>
      <c r="M447" s="1">
        <f>IF(L447&gt;0,L447,"")</f>
        <v>95</v>
      </c>
      <c r="N447" s="10">
        <v>0.3</v>
      </c>
      <c r="O447" s="10" t="s">
        <v>959</v>
      </c>
      <c r="P447" s="11">
        <f t="shared" si="41"/>
        <v>74.250000000000014</v>
      </c>
      <c r="Q447" s="10"/>
      <c r="R447" s="11">
        <f t="shared" si="42"/>
        <v>74.250000000000014</v>
      </c>
      <c r="S447" s="10"/>
    </row>
    <row r="448" spans="1:19">
      <c r="A448" s="1">
        <v>555</v>
      </c>
      <c r="B448" s="1">
        <v>15758</v>
      </c>
      <c r="C448" s="1">
        <v>2932</v>
      </c>
      <c r="D448" s="1" t="s">
        <v>89</v>
      </c>
      <c r="E448" s="1" t="s">
        <v>934</v>
      </c>
      <c r="F448" s="1">
        <v>-1</v>
      </c>
      <c r="G448" s="1">
        <v>1</v>
      </c>
      <c r="H448" s="1">
        <v>0.14000000000000001</v>
      </c>
      <c r="I448" s="1" t="s">
        <v>957</v>
      </c>
      <c r="J448" s="1" t="s">
        <v>958</v>
      </c>
      <c r="L448" s="1" t="s">
        <v>35</v>
      </c>
      <c r="M448" s="1">
        <v>0</v>
      </c>
      <c r="N448" s="1">
        <v>41.3</v>
      </c>
      <c r="O448" s="1" t="s">
        <v>957</v>
      </c>
      <c r="P448" s="2">
        <f t="shared" si="41"/>
        <v>578.20000000000005</v>
      </c>
      <c r="Q448" s="2">
        <f>SUM(P448:P452)</f>
        <v>22370.915000000001</v>
      </c>
      <c r="R448" s="2">
        <f t="shared" si="42"/>
        <v>578.20000000000005</v>
      </c>
      <c r="S448" s="7">
        <f>SUM(R448:R452)/10^6*10^4</f>
        <v>223.70915000000002</v>
      </c>
    </row>
    <row r="449" spans="1:19">
      <c r="A449" s="1">
        <v>556</v>
      </c>
      <c r="B449" s="1">
        <v>15759</v>
      </c>
      <c r="C449" s="1">
        <v>2932</v>
      </c>
      <c r="D449" s="1" t="s">
        <v>104</v>
      </c>
      <c r="E449" s="1" t="s">
        <v>960</v>
      </c>
      <c r="F449" s="1">
        <v>0</v>
      </c>
      <c r="G449" s="1">
        <v>20</v>
      </c>
      <c r="H449" s="1">
        <v>1.31</v>
      </c>
      <c r="I449" s="1" t="s">
        <v>957</v>
      </c>
      <c r="J449" s="1" t="s">
        <v>958</v>
      </c>
      <c r="L449" s="1" t="s">
        <v>35</v>
      </c>
      <c r="M449" s="13">
        <v>33.5</v>
      </c>
      <c r="N449" s="1">
        <v>7</v>
      </c>
      <c r="O449" s="1" t="s">
        <v>959</v>
      </c>
      <c r="P449" s="2">
        <f t="shared" si="41"/>
        <v>12196.099999999999</v>
      </c>
      <c r="R449" s="2">
        <f t="shared" si="42"/>
        <v>12196.099999999999</v>
      </c>
    </row>
    <row r="450" spans="1:19">
      <c r="A450" s="1">
        <v>557</v>
      </c>
      <c r="B450" s="1">
        <v>15760</v>
      </c>
      <c r="C450" s="1">
        <v>2932</v>
      </c>
      <c r="D450" s="1" t="s">
        <v>18</v>
      </c>
      <c r="E450" s="1" t="s">
        <v>960</v>
      </c>
      <c r="F450" s="1">
        <v>20</v>
      </c>
      <c r="G450" s="1">
        <v>20</v>
      </c>
      <c r="H450" s="1">
        <v>1.46</v>
      </c>
      <c r="I450" s="1" t="s">
        <v>957</v>
      </c>
      <c r="J450" s="1" t="s">
        <v>958</v>
      </c>
      <c r="L450" s="1" t="s">
        <v>35</v>
      </c>
      <c r="M450" s="13">
        <v>33.5</v>
      </c>
      <c r="N450" s="1">
        <v>2.2000000000000002</v>
      </c>
      <c r="O450" s="1" t="s">
        <v>959</v>
      </c>
      <c r="P450" s="2">
        <f t="shared" si="41"/>
        <v>4271.96</v>
      </c>
      <c r="R450" s="2">
        <f t="shared" si="42"/>
        <v>4271.96</v>
      </c>
    </row>
    <row r="451" spans="1:19">
      <c r="A451" s="1">
        <v>558</v>
      </c>
      <c r="B451" s="1">
        <v>15761</v>
      </c>
      <c r="C451" s="1">
        <v>2932</v>
      </c>
      <c r="D451" s="1" t="s">
        <v>679</v>
      </c>
      <c r="E451" s="1" t="s">
        <v>960</v>
      </c>
      <c r="F451" s="1">
        <v>40</v>
      </c>
      <c r="G451" s="1">
        <v>30</v>
      </c>
      <c r="H451" s="1">
        <v>1.57</v>
      </c>
      <c r="I451" s="1" t="s">
        <v>957</v>
      </c>
      <c r="J451" s="1" t="s">
        <v>958</v>
      </c>
      <c r="L451" s="1" t="s">
        <v>35</v>
      </c>
      <c r="M451" s="13">
        <v>33.5</v>
      </c>
      <c r="N451" s="1">
        <v>1.1000000000000001</v>
      </c>
      <c r="O451" s="1" t="s">
        <v>959</v>
      </c>
      <c r="P451" s="2">
        <f t="shared" si="41"/>
        <v>3445.3650000000002</v>
      </c>
      <c r="R451" s="2">
        <f t="shared" si="42"/>
        <v>3445.3650000000002</v>
      </c>
    </row>
    <row r="452" spans="1:19">
      <c r="A452" s="1">
        <v>559</v>
      </c>
      <c r="B452" s="1">
        <v>15762</v>
      </c>
      <c r="C452" s="1">
        <v>2932</v>
      </c>
      <c r="D452" s="1" t="s">
        <v>122</v>
      </c>
      <c r="E452" s="1" t="s">
        <v>960</v>
      </c>
      <c r="F452" s="1">
        <v>70</v>
      </c>
      <c r="G452" s="1">
        <v>20</v>
      </c>
      <c r="H452" s="1">
        <v>1.57</v>
      </c>
      <c r="I452" s="1" t="s">
        <v>957</v>
      </c>
      <c r="J452" s="1" t="s">
        <v>958</v>
      </c>
      <c r="L452" s="1" t="s">
        <v>35</v>
      </c>
      <c r="M452" s="13">
        <v>33.5</v>
      </c>
      <c r="N452" s="1">
        <v>0.9</v>
      </c>
      <c r="O452" s="1" t="s">
        <v>959</v>
      </c>
      <c r="P452" s="2">
        <f t="shared" si="41"/>
        <v>1879.2900000000002</v>
      </c>
      <c r="R452" s="2">
        <f t="shared" si="42"/>
        <v>1879.2900000000002</v>
      </c>
    </row>
    <row r="453" spans="1:19" s="9" customFormat="1">
      <c r="A453" s="10">
        <v>560</v>
      </c>
      <c r="B453" s="10">
        <v>15763</v>
      </c>
      <c r="C453" s="10">
        <v>2932</v>
      </c>
      <c r="D453" s="10" t="s">
        <v>971</v>
      </c>
      <c r="E453" s="10" t="s">
        <v>960</v>
      </c>
      <c r="F453" s="10">
        <v>90</v>
      </c>
      <c r="G453" s="10">
        <v>10</v>
      </c>
      <c r="H453" s="10" t="s">
        <v>35</v>
      </c>
      <c r="I453" s="10" t="s">
        <v>35</v>
      </c>
      <c r="J453" s="10" t="s">
        <v>35</v>
      </c>
      <c r="K453" s="10"/>
      <c r="L453" s="10" t="s">
        <v>35</v>
      </c>
      <c r="M453" s="13">
        <v>33.5</v>
      </c>
      <c r="N453" s="10" t="s">
        <v>35</v>
      </c>
      <c r="O453" s="10" t="s">
        <v>35</v>
      </c>
      <c r="P453" s="10" t="s">
        <v>35</v>
      </c>
      <c r="Q453" s="10"/>
      <c r="R453" s="10" t="s">
        <v>35</v>
      </c>
      <c r="S453" s="10"/>
    </row>
    <row r="454" spans="1:19">
      <c r="A454" s="1">
        <v>561</v>
      </c>
      <c r="B454" s="1">
        <v>15764</v>
      </c>
      <c r="C454" s="1">
        <v>2933</v>
      </c>
      <c r="D454" s="1" t="s">
        <v>625</v>
      </c>
      <c r="E454" s="1" t="s">
        <v>934</v>
      </c>
      <c r="F454" s="1">
        <v>-5</v>
      </c>
      <c r="G454" s="1">
        <v>5</v>
      </c>
      <c r="H454" s="1">
        <v>0.14000000000000001</v>
      </c>
      <c r="I454" s="1" t="s">
        <v>957</v>
      </c>
      <c r="J454" s="1" t="s">
        <v>958</v>
      </c>
      <c r="L454" s="1" t="s">
        <v>35</v>
      </c>
      <c r="M454" s="1">
        <v>0</v>
      </c>
      <c r="N454" s="1">
        <v>36.4</v>
      </c>
      <c r="O454" s="1" t="s">
        <v>959</v>
      </c>
      <c r="P454" s="2">
        <f t="shared" ref="P454:P494" si="43">G454*N454/100*H454*100*100*((100-M454)/100)</f>
        <v>2548.0000000000005</v>
      </c>
      <c r="Q454" s="2">
        <f>SUM(P454:P457)</f>
        <v>9432.1</v>
      </c>
      <c r="R454" s="2">
        <f t="shared" ref="R454:R494" si="44">G454*N454/100*H454*100*100*((100-M454)/100)</f>
        <v>2548.0000000000005</v>
      </c>
      <c r="S454" s="7">
        <f>SUM(R454:R457)/10^6*10^4</f>
        <v>94.321000000000012</v>
      </c>
    </row>
    <row r="455" spans="1:19">
      <c r="A455" s="1">
        <v>562</v>
      </c>
      <c r="B455" s="1">
        <v>15765</v>
      </c>
      <c r="C455" s="1">
        <v>2933</v>
      </c>
      <c r="D455" s="1" t="s">
        <v>59</v>
      </c>
      <c r="E455" s="1" t="s">
        <v>960</v>
      </c>
      <c r="F455" s="1">
        <v>0</v>
      </c>
      <c r="G455" s="1">
        <v>40</v>
      </c>
      <c r="H455" s="1">
        <v>1.46</v>
      </c>
      <c r="I455" s="1" t="s">
        <v>957</v>
      </c>
      <c r="J455" s="1" t="s">
        <v>958</v>
      </c>
      <c r="L455" s="1">
        <v>70</v>
      </c>
      <c r="M455" s="1">
        <f>IF(L455&gt;0,L455,"")</f>
        <v>70</v>
      </c>
      <c r="N455" s="1">
        <v>1.9</v>
      </c>
      <c r="O455" s="1" t="s">
        <v>959</v>
      </c>
      <c r="P455" s="2">
        <f t="shared" si="43"/>
        <v>3328.7999999999997</v>
      </c>
      <c r="R455" s="2">
        <f t="shared" si="44"/>
        <v>3328.7999999999997</v>
      </c>
    </row>
    <row r="456" spans="1:19">
      <c r="A456" s="1">
        <v>563</v>
      </c>
      <c r="B456" s="1">
        <v>15766</v>
      </c>
      <c r="C456" s="1">
        <v>2933</v>
      </c>
      <c r="D456" s="1" t="s">
        <v>32</v>
      </c>
      <c r="E456" s="1" t="s">
        <v>960</v>
      </c>
      <c r="F456" s="1">
        <v>40</v>
      </c>
      <c r="G456" s="1">
        <v>30</v>
      </c>
      <c r="H456" s="1">
        <v>1.19</v>
      </c>
      <c r="I456" s="1" t="s">
        <v>957</v>
      </c>
      <c r="J456" s="1" t="s">
        <v>958</v>
      </c>
      <c r="L456" s="1">
        <v>70</v>
      </c>
      <c r="M456" s="1">
        <f>IF(L456&gt;0,L456,"")</f>
        <v>70</v>
      </c>
      <c r="N456" s="1">
        <v>0.6</v>
      </c>
      <c r="O456" s="1" t="s">
        <v>959</v>
      </c>
      <c r="P456" s="2">
        <f t="shared" si="43"/>
        <v>642.6</v>
      </c>
      <c r="R456" s="2">
        <f t="shared" si="44"/>
        <v>642.6</v>
      </c>
    </row>
    <row r="457" spans="1:19" s="9" customFormat="1">
      <c r="A457" s="10">
        <v>564</v>
      </c>
      <c r="B457" s="10">
        <v>15767</v>
      </c>
      <c r="C457" s="10">
        <v>2933</v>
      </c>
      <c r="D457" s="10" t="s">
        <v>60</v>
      </c>
      <c r="E457" s="10" t="s">
        <v>960</v>
      </c>
      <c r="F457" s="10">
        <v>70</v>
      </c>
      <c r="G457" s="10">
        <v>30</v>
      </c>
      <c r="H457" s="10">
        <v>1.46</v>
      </c>
      <c r="I457" s="10" t="s">
        <v>957</v>
      </c>
      <c r="J457" s="10" t="s">
        <v>958</v>
      </c>
      <c r="K457" s="10"/>
      <c r="L457" s="10" t="s">
        <v>35</v>
      </c>
      <c r="M457" s="13">
        <v>33.5</v>
      </c>
      <c r="N457" s="10">
        <v>1</v>
      </c>
      <c r="O457" s="10" t="s">
        <v>959</v>
      </c>
      <c r="P457" s="11">
        <f t="shared" si="43"/>
        <v>2912.7000000000003</v>
      </c>
      <c r="Q457" s="10"/>
      <c r="R457" s="11">
        <f t="shared" si="44"/>
        <v>2912.7000000000003</v>
      </c>
      <c r="S457" s="10"/>
    </row>
    <row r="458" spans="1:19">
      <c r="A458" s="1">
        <v>565</v>
      </c>
      <c r="B458" s="1">
        <v>15768</v>
      </c>
      <c r="C458" s="1">
        <v>2934</v>
      </c>
      <c r="D458" s="1" t="s">
        <v>625</v>
      </c>
      <c r="E458" s="1" t="s">
        <v>934</v>
      </c>
      <c r="F458" s="1">
        <v>-6</v>
      </c>
      <c r="G458" s="1">
        <v>6</v>
      </c>
      <c r="H458" s="1">
        <v>0.16</v>
      </c>
      <c r="I458" s="1" t="s">
        <v>957</v>
      </c>
      <c r="J458" s="1" t="s">
        <v>958</v>
      </c>
      <c r="L458" s="1" t="s">
        <v>35</v>
      </c>
      <c r="M458" s="1">
        <v>0</v>
      </c>
      <c r="N458" s="1">
        <v>44</v>
      </c>
      <c r="O458" s="1" t="s">
        <v>959</v>
      </c>
      <c r="P458" s="2">
        <f t="shared" si="43"/>
        <v>4224</v>
      </c>
      <c r="Q458" s="2">
        <f>SUM(P458:P463)</f>
        <v>12417.997000000001</v>
      </c>
      <c r="R458" s="2">
        <f t="shared" si="44"/>
        <v>4224</v>
      </c>
      <c r="S458" s="7">
        <f>SUM(R458:R463)/10^6*10^4</f>
        <v>124.17997000000001</v>
      </c>
    </row>
    <row r="459" spans="1:19">
      <c r="A459" s="1">
        <v>566</v>
      </c>
      <c r="B459" s="1">
        <v>15769</v>
      </c>
      <c r="C459" s="1">
        <v>2934</v>
      </c>
      <c r="D459" s="1" t="s">
        <v>680</v>
      </c>
      <c r="E459" s="1" t="s">
        <v>960</v>
      </c>
      <c r="F459" s="1">
        <v>0</v>
      </c>
      <c r="G459" s="1">
        <v>8</v>
      </c>
      <c r="H459" s="1">
        <v>1.07</v>
      </c>
      <c r="I459" s="1" t="s">
        <v>957</v>
      </c>
      <c r="J459" s="1" t="s">
        <v>958</v>
      </c>
      <c r="L459" s="1" t="s">
        <v>35</v>
      </c>
      <c r="M459" s="13">
        <v>33.5</v>
      </c>
      <c r="N459" s="1">
        <v>3.3</v>
      </c>
      <c r="O459" s="1" t="s">
        <v>959</v>
      </c>
      <c r="P459" s="2">
        <f t="shared" si="43"/>
        <v>1878.4920000000002</v>
      </c>
      <c r="R459" s="2">
        <f t="shared" si="44"/>
        <v>1878.4920000000002</v>
      </c>
    </row>
    <row r="460" spans="1:19">
      <c r="A460" s="1">
        <v>567</v>
      </c>
      <c r="B460" s="1">
        <v>15770</v>
      </c>
      <c r="C460" s="1">
        <v>2934</v>
      </c>
      <c r="D460" s="1" t="s">
        <v>32</v>
      </c>
      <c r="E460" s="1" t="s">
        <v>960</v>
      </c>
      <c r="F460" s="1">
        <v>8</v>
      </c>
      <c r="G460" s="1">
        <v>22</v>
      </c>
      <c r="H460" s="1">
        <v>1.45</v>
      </c>
      <c r="I460" s="1" t="s">
        <v>957</v>
      </c>
      <c r="J460" s="1" t="s">
        <v>958</v>
      </c>
      <c r="L460" s="1" t="s">
        <v>35</v>
      </c>
      <c r="M460" s="13">
        <v>33.5</v>
      </c>
      <c r="N460" s="1">
        <v>1.1000000000000001</v>
      </c>
      <c r="O460" s="1" t="s">
        <v>959</v>
      </c>
      <c r="P460" s="2">
        <f t="shared" si="43"/>
        <v>2333.4850000000006</v>
      </c>
      <c r="R460" s="2">
        <f t="shared" si="44"/>
        <v>2333.4850000000006</v>
      </c>
    </row>
    <row r="461" spans="1:19">
      <c r="A461" s="1">
        <v>568</v>
      </c>
      <c r="B461" s="1">
        <v>15771</v>
      </c>
      <c r="C461" s="1">
        <v>2934</v>
      </c>
      <c r="D461" s="1" t="s">
        <v>695</v>
      </c>
      <c r="E461" s="1" t="s">
        <v>960</v>
      </c>
      <c r="F461" s="1">
        <v>30</v>
      </c>
      <c r="G461" s="1">
        <v>25</v>
      </c>
      <c r="H461" s="1">
        <v>1.03</v>
      </c>
      <c r="I461" s="1" t="s">
        <v>957</v>
      </c>
      <c r="J461" s="1" t="s">
        <v>958</v>
      </c>
      <c r="L461" s="1" t="s">
        <v>35</v>
      </c>
      <c r="M461" s="13">
        <v>33.5</v>
      </c>
      <c r="N461" s="1">
        <v>1.1000000000000001</v>
      </c>
      <c r="O461" s="1" t="s">
        <v>959</v>
      </c>
      <c r="P461" s="2">
        <f t="shared" si="43"/>
        <v>1883.6125000000004</v>
      </c>
      <c r="R461" s="2">
        <f t="shared" si="44"/>
        <v>1883.6125000000004</v>
      </c>
    </row>
    <row r="462" spans="1:19">
      <c r="A462" s="1">
        <v>569</v>
      </c>
      <c r="B462" s="1">
        <v>15772</v>
      </c>
      <c r="C462" s="1">
        <v>2934</v>
      </c>
      <c r="D462" s="1" t="s">
        <v>34</v>
      </c>
      <c r="E462" s="1" t="s">
        <v>960</v>
      </c>
      <c r="F462" s="1">
        <v>55</v>
      </c>
      <c r="G462" s="1">
        <v>35</v>
      </c>
      <c r="H462" s="1">
        <v>1.45</v>
      </c>
      <c r="I462" s="1" t="s">
        <v>957</v>
      </c>
      <c r="J462" s="1" t="s">
        <v>958</v>
      </c>
      <c r="L462" s="1" t="s">
        <v>35</v>
      </c>
      <c r="M462" s="13">
        <v>33.5</v>
      </c>
      <c r="N462" s="1">
        <v>0.5</v>
      </c>
      <c r="O462" s="1" t="s">
        <v>959</v>
      </c>
      <c r="P462" s="2">
        <f t="shared" si="43"/>
        <v>1687.4374999999998</v>
      </c>
      <c r="R462" s="2">
        <f t="shared" si="44"/>
        <v>1687.4374999999998</v>
      </c>
    </row>
    <row r="463" spans="1:19" s="9" customFormat="1">
      <c r="A463" s="10">
        <v>570</v>
      </c>
      <c r="B463" s="10">
        <v>15773</v>
      </c>
      <c r="C463" s="10">
        <v>2934</v>
      </c>
      <c r="D463" s="10" t="s">
        <v>696</v>
      </c>
      <c r="E463" s="10" t="s">
        <v>960</v>
      </c>
      <c r="F463" s="10">
        <v>90</v>
      </c>
      <c r="G463" s="10">
        <v>10</v>
      </c>
      <c r="H463" s="10">
        <v>1.03</v>
      </c>
      <c r="I463" s="10" t="s">
        <v>957</v>
      </c>
      <c r="J463" s="10" t="s">
        <v>958</v>
      </c>
      <c r="K463" s="10"/>
      <c r="L463" s="10" t="s">
        <v>35</v>
      </c>
      <c r="M463" s="13">
        <v>33.5</v>
      </c>
      <c r="N463" s="10">
        <v>0.6</v>
      </c>
      <c r="O463" s="10" t="s">
        <v>959</v>
      </c>
      <c r="P463" s="11">
        <f t="shared" si="43"/>
        <v>410.97</v>
      </c>
      <c r="Q463" s="10"/>
      <c r="R463" s="11">
        <f t="shared" si="44"/>
        <v>410.97</v>
      </c>
      <c r="S463" s="10"/>
    </row>
    <row r="464" spans="1:19">
      <c r="A464" s="1">
        <v>571</v>
      </c>
      <c r="B464" s="1">
        <v>15774</v>
      </c>
      <c r="C464" s="1">
        <v>2935</v>
      </c>
      <c r="D464" s="1" t="s">
        <v>625</v>
      </c>
      <c r="E464" s="1" t="s">
        <v>934</v>
      </c>
      <c r="F464" s="1">
        <v>-10</v>
      </c>
      <c r="G464" s="1">
        <v>10</v>
      </c>
      <c r="H464" s="1">
        <v>0.16</v>
      </c>
      <c r="I464" s="1" t="s">
        <v>957</v>
      </c>
      <c r="J464" s="1" t="s">
        <v>958</v>
      </c>
      <c r="L464" s="1" t="s">
        <v>35</v>
      </c>
      <c r="M464" s="1">
        <v>0</v>
      </c>
      <c r="N464" s="1">
        <v>43.8</v>
      </c>
      <c r="O464" s="1" t="s">
        <v>959</v>
      </c>
      <c r="P464" s="2">
        <f t="shared" si="43"/>
        <v>7008</v>
      </c>
      <c r="Q464" s="2">
        <f>SUM(P464:P468)</f>
        <v>12473.59</v>
      </c>
      <c r="R464" s="2">
        <f t="shared" si="44"/>
        <v>7008</v>
      </c>
      <c r="S464" s="7">
        <f>SUM(R464:R468)/10^6*10^4</f>
        <v>124.7359</v>
      </c>
    </row>
    <row r="465" spans="1:19">
      <c r="A465" s="1">
        <v>572</v>
      </c>
      <c r="B465" s="1">
        <v>15775</v>
      </c>
      <c r="C465" s="1">
        <v>2935</v>
      </c>
      <c r="D465" s="1" t="s">
        <v>104</v>
      </c>
      <c r="E465" s="1" t="s">
        <v>960</v>
      </c>
      <c r="F465" s="1">
        <v>0</v>
      </c>
      <c r="G465" s="1">
        <v>2</v>
      </c>
      <c r="H465" s="1">
        <v>1.07</v>
      </c>
      <c r="I465" s="1" t="s">
        <v>957</v>
      </c>
      <c r="J465" s="1" t="s">
        <v>958</v>
      </c>
      <c r="L465" s="1">
        <v>35</v>
      </c>
      <c r="M465" s="1">
        <f>IF(L465&gt;0,L465,"")</f>
        <v>35</v>
      </c>
      <c r="N465" s="1">
        <v>14.9</v>
      </c>
      <c r="O465" s="1" t="s">
        <v>959</v>
      </c>
      <c r="P465" s="2">
        <f t="shared" si="43"/>
        <v>2072.59</v>
      </c>
      <c r="R465" s="2">
        <f t="shared" si="44"/>
        <v>2072.59</v>
      </c>
    </row>
    <row r="466" spans="1:19">
      <c r="A466" s="1">
        <v>573</v>
      </c>
      <c r="B466" s="1">
        <v>15776</v>
      </c>
      <c r="C466" s="1">
        <v>2935</v>
      </c>
      <c r="D466" s="1" t="s">
        <v>32</v>
      </c>
      <c r="E466" s="1" t="s">
        <v>960</v>
      </c>
      <c r="F466" s="1">
        <v>2</v>
      </c>
      <c r="G466" s="1">
        <v>58</v>
      </c>
      <c r="H466" s="1">
        <v>1.45</v>
      </c>
      <c r="I466" s="1" t="s">
        <v>957</v>
      </c>
      <c r="J466" s="1" t="s">
        <v>958</v>
      </c>
      <c r="L466" s="1">
        <v>80</v>
      </c>
      <c r="M466" s="1">
        <f>IF(L466&gt;0,L466,"")</f>
        <v>80</v>
      </c>
      <c r="N466" s="1">
        <v>1.5</v>
      </c>
      <c r="O466" s="1" t="s">
        <v>959</v>
      </c>
      <c r="P466" s="2">
        <f t="shared" si="43"/>
        <v>2523</v>
      </c>
      <c r="R466" s="2">
        <f t="shared" si="44"/>
        <v>2523</v>
      </c>
    </row>
    <row r="467" spans="1:19">
      <c r="A467" s="1">
        <v>574</v>
      </c>
      <c r="B467" s="1">
        <v>15777</v>
      </c>
      <c r="C467" s="1">
        <v>2935</v>
      </c>
      <c r="D467" s="1" t="s">
        <v>34</v>
      </c>
      <c r="E467" s="1" t="s">
        <v>960</v>
      </c>
      <c r="F467" s="1">
        <v>60</v>
      </c>
      <c r="G467" s="1">
        <v>40</v>
      </c>
      <c r="H467" s="1">
        <v>1.45</v>
      </c>
      <c r="I467" s="1" t="s">
        <v>957</v>
      </c>
      <c r="J467" s="1" t="s">
        <v>958</v>
      </c>
      <c r="L467" s="1">
        <v>85</v>
      </c>
      <c r="M467" s="1">
        <f>IF(L467&gt;0,L467,"")</f>
        <v>85</v>
      </c>
      <c r="N467" s="1">
        <v>1</v>
      </c>
      <c r="O467" s="1" t="s">
        <v>959</v>
      </c>
      <c r="P467" s="2">
        <f t="shared" si="43"/>
        <v>869.99999999999989</v>
      </c>
      <c r="R467" s="2">
        <f t="shared" si="44"/>
        <v>869.99999999999989</v>
      </c>
    </row>
    <row r="468" spans="1:19" s="9" customFormat="1">
      <c r="A468" s="10">
        <v>575</v>
      </c>
      <c r="B468" s="10">
        <v>15778</v>
      </c>
      <c r="C468" s="10">
        <v>2935</v>
      </c>
      <c r="D468" s="10" t="s">
        <v>75</v>
      </c>
      <c r="E468" s="10" t="s">
        <v>960</v>
      </c>
      <c r="F468" s="10">
        <v>100</v>
      </c>
      <c r="G468" s="10">
        <v>0</v>
      </c>
      <c r="H468" s="10">
        <v>1.45</v>
      </c>
      <c r="I468" s="10" t="s">
        <v>957</v>
      </c>
      <c r="J468" s="10" t="s">
        <v>958</v>
      </c>
      <c r="K468" s="10"/>
      <c r="L468" s="10">
        <v>90</v>
      </c>
      <c r="M468" s="1">
        <f>IF(L468&gt;0,L468,"")</f>
        <v>90</v>
      </c>
      <c r="N468" s="10">
        <v>0.4</v>
      </c>
      <c r="O468" s="10" t="s">
        <v>959</v>
      </c>
      <c r="P468" s="11">
        <f t="shared" si="43"/>
        <v>0</v>
      </c>
      <c r="Q468" s="10"/>
      <c r="R468" s="11">
        <f t="shared" si="44"/>
        <v>0</v>
      </c>
      <c r="S468" s="10"/>
    </row>
    <row r="469" spans="1:19">
      <c r="A469" s="1">
        <v>576</v>
      </c>
      <c r="B469" s="1">
        <v>15779</v>
      </c>
      <c r="C469" s="1">
        <v>2936</v>
      </c>
      <c r="D469" s="1" t="s">
        <v>625</v>
      </c>
      <c r="E469" s="1" t="s">
        <v>934</v>
      </c>
      <c r="F469" s="1">
        <v>-7</v>
      </c>
      <c r="G469" s="1">
        <v>7</v>
      </c>
      <c r="H469" s="1">
        <v>0.14000000000000001</v>
      </c>
      <c r="I469" s="1" t="s">
        <v>957</v>
      </c>
      <c r="J469" s="1" t="s">
        <v>958</v>
      </c>
      <c r="L469" s="1" t="s">
        <v>35</v>
      </c>
      <c r="M469" s="1">
        <v>0</v>
      </c>
      <c r="N469" s="1">
        <v>40</v>
      </c>
      <c r="O469" s="1" t="s">
        <v>959</v>
      </c>
      <c r="P469" s="2">
        <f t="shared" si="43"/>
        <v>3920.0000000000005</v>
      </c>
      <c r="Q469" s="2">
        <f>SUM(P469:P474)</f>
        <v>21042.486500000003</v>
      </c>
      <c r="R469" s="2">
        <f t="shared" si="44"/>
        <v>3920.0000000000005</v>
      </c>
      <c r="S469" s="7">
        <f>SUM(R469:R474)/10^6*10^4</f>
        <v>210.42486500000001</v>
      </c>
    </row>
    <row r="470" spans="1:19">
      <c r="A470" s="1">
        <v>577</v>
      </c>
      <c r="B470" s="1">
        <v>15780</v>
      </c>
      <c r="C470" s="1">
        <v>2936</v>
      </c>
      <c r="D470" s="1" t="s">
        <v>104</v>
      </c>
      <c r="E470" s="1" t="s">
        <v>960</v>
      </c>
      <c r="F470" s="1">
        <v>0</v>
      </c>
      <c r="G470" s="1">
        <v>8</v>
      </c>
      <c r="H470" s="1">
        <v>1.31</v>
      </c>
      <c r="I470" s="1" t="s">
        <v>957</v>
      </c>
      <c r="J470" s="1" t="s">
        <v>958</v>
      </c>
      <c r="L470" s="1" t="s">
        <v>35</v>
      </c>
      <c r="M470" s="13">
        <v>33.5</v>
      </c>
      <c r="N470" s="1">
        <v>10.6</v>
      </c>
      <c r="O470" s="1" t="s">
        <v>957</v>
      </c>
      <c r="P470" s="2">
        <f t="shared" si="43"/>
        <v>7387.3520000000008</v>
      </c>
      <c r="R470" s="2">
        <f t="shared" si="44"/>
        <v>7387.3520000000008</v>
      </c>
    </row>
    <row r="471" spans="1:19">
      <c r="A471" s="1">
        <v>578</v>
      </c>
      <c r="B471" s="1">
        <v>15781</v>
      </c>
      <c r="C471" s="1">
        <v>2936</v>
      </c>
      <c r="D471" s="1" t="s">
        <v>59</v>
      </c>
      <c r="E471" s="1" t="s">
        <v>960</v>
      </c>
      <c r="F471" s="1">
        <v>8</v>
      </c>
      <c r="G471" s="1">
        <v>7</v>
      </c>
      <c r="H471" s="1">
        <v>1.46</v>
      </c>
      <c r="I471" s="1" t="s">
        <v>957</v>
      </c>
      <c r="J471" s="1" t="s">
        <v>958</v>
      </c>
      <c r="L471" s="1" t="s">
        <v>35</v>
      </c>
      <c r="M471" s="13">
        <v>33.5</v>
      </c>
      <c r="N471" s="1">
        <v>1.9</v>
      </c>
      <c r="O471" s="1" t="s">
        <v>959</v>
      </c>
      <c r="P471" s="2">
        <f t="shared" si="43"/>
        <v>1291.2969999999998</v>
      </c>
      <c r="R471" s="2">
        <f t="shared" si="44"/>
        <v>1291.2969999999998</v>
      </c>
    </row>
    <row r="472" spans="1:19">
      <c r="A472" s="1">
        <v>579</v>
      </c>
      <c r="B472" s="1">
        <v>15782</v>
      </c>
      <c r="C472" s="1">
        <v>2936</v>
      </c>
      <c r="D472" s="1" t="s">
        <v>60</v>
      </c>
      <c r="E472" s="1" t="s">
        <v>960</v>
      </c>
      <c r="F472" s="1">
        <v>15</v>
      </c>
      <c r="G472" s="1">
        <v>20</v>
      </c>
      <c r="H472" s="1">
        <v>1.46</v>
      </c>
      <c r="I472" s="1" t="s">
        <v>957</v>
      </c>
      <c r="J472" s="1" t="s">
        <v>958</v>
      </c>
      <c r="L472" s="1" t="s">
        <v>35</v>
      </c>
      <c r="M472" s="13">
        <v>33.5</v>
      </c>
      <c r="N472" s="1">
        <v>1.4</v>
      </c>
      <c r="O472" s="1" t="s">
        <v>959</v>
      </c>
      <c r="P472" s="2">
        <f t="shared" si="43"/>
        <v>2718.5200000000004</v>
      </c>
      <c r="R472" s="2">
        <f t="shared" si="44"/>
        <v>2718.5200000000004</v>
      </c>
    </row>
    <row r="473" spans="1:19">
      <c r="A473" s="1">
        <v>580</v>
      </c>
      <c r="B473" s="1">
        <v>15783</v>
      </c>
      <c r="C473" s="1">
        <v>2936</v>
      </c>
      <c r="D473" s="1" t="s">
        <v>608</v>
      </c>
      <c r="E473" s="1" t="s">
        <v>960</v>
      </c>
      <c r="F473" s="1">
        <v>35</v>
      </c>
      <c r="G473" s="1">
        <v>30</v>
      </c>
      <c r="H473" s="1">
        <v>1.46</v>
      </c>
      <c r="I473" s="1" t="s">
        <v>957</v>
      </c>
      <c r="J473" s="1" t="s">
        <v>958</v>
      </c>
      <c r="L473" s="1" t="s">
        <v>35</v>
      </c>
      <c r="M473" s="13">
        <v>33.5</v>
      </c>
      <c r="N473" s="1">
        <v>1.3</v>
      </c>
      <c r="O473" s="1" t="s">
        <v>959</v>
      </c>
      <c r="P473" s="2">
        <f t="shared" si="43"/>
        <v>3786.5100000000007</v>
      </c>
      <c r="R473" s="2">
        <f t="shared" si="44"/>
        <v>3786.5100000000007</v>
      </c>
    </row>
    <row r="474" spans="1:19" s="9" customFormat="1">
      <c r="A474" s="10">
        <v>581</v>
      </c>
      <c r="B474" s="10">
        <v>15784</v>
      </c>
      <c r="C474" s="10">
        <v>2936</v>
      </c>
      <c r="D474" s="10" t="s">
        <v>101</v>
      </c>
      <c r="E474" s="10" t="s">
        <v>960</v>
      </c>
      <c r="F474" s="10">
        <v>65</v>
      </c>
      <c r="G474" s="10">
        <v>35</v>
      </c>
      <c r="H474" s="10">
        <v>1.19</v>
      </c>
      <c r="I474" s="10" t="s">
        <v>957</v>
      </c>
      <c r="J474" s="10" t="s">
        <v>958</v>
      </c>
      <c r="K474" s="10"/>
      <c r="L474" s="10" t="s">
        <v>35</v>
      </c>
      <c r="M474" s="13">
        <v>33.5</v>
      </c>
      <c r="N474" s="10">
        <v>0.7</v>
      </c>
      <c r="O474" s="10" t="s">
        <v>959</v>
      </c>
      <c r="P474" s="11">
        <f t="shared" si="43"/>
        <v>1938.8074999999999</v>
      </c>
      <c r="Q474" s="10"/>
      <c r="R474" s="11">
        <f t="shared" si="44"/>
        <v>1938.8074999999999</v>
      </c>
      <c r="S474" s="10"/>
    </row>
    <row r="475" spans="1:19">
      <c r="A475" s="1">
        <v>582</v>
      </c>
      <c r="B475" s="1">
        <v>15785</v>
      </c>
      <c r="C475" s="1">
        <v>2937</v>
      </c>
      <c r="D475" s="1" t="s">
        <v>89</v>
      </c>
      <c r="E475" s="1" t="s">
        <v>934</v>
      </c>
      <c r="F475" s="1">
        <v>-1</v>
      </c>
      <c r="G475" s="1">
        <v>1</v>
      </c>
      <c r="H475" s="1">
        <v>0.16</v>
      </c>
      <c r="I475" s="1" t="s">
        <v>957</v>
      </c>
      <c r="J475" s="1" t="s">
        <v>958</v>
      </c>
      <c r="L475" s="1" t="s">
        <v>35</v>
      </c>
      <c r="M475" s="1">
        <v>0</v>
      </c>
      <c r="N475" s="1">
        <v>38</v>
      </c>
      <c r="O475" s="1" t="s">
        <v>957</v>
      </c>
      <c r="P475" s="2">
        <f t="shared" si="43"/>
        <v>608</v>
      </c>
      <c r="Q475" s="2">
        <f>SUM(P475:P478)</f>
        <v>8699.277500000002</v>
      </c>
      <c r="R475" s="2">
        <f t="shared" si="44"/>
        <v>608</v>
      </c>
      <c r="S475" s="7">
        <f>SUM(R475:R478)/10^6*10^4</f>
        <v>86.992775000000009</v>
      </c>
    </row>
    <row r="476" spans="1:19">
      <c r="A476" s="1">
        <v>583</v>
      </c>
      <c r="B476" s="1">
        <v>15786</v>
      </c>
      <c r="C476" s="1">
        <v>2937</v>
      </c>
      <c r="D476" s="1" t="s">
        <v>104</v>
      </c>
      <c r="E476" s="1" t="s">
        <v>960</v>
      </c>
      <c r="F476" s="1">
        <v>0</v>
      </c>
      <c r="G476" s="1">
        <v>13</v>
      </c>
      <c r="H476" s="1">
        <v>1.07</v>
      </c>
      <c r="I476" s="1" t="s">
        <v>957</v>
      </c>
      <c r="J476" s="1" t="s">
        <v>958</v>
      </c>
      <c r="L476" s="1" t="s">
        <v>35</v>
      </c>
      <c r="M476" s="13">
        <v>33.5</v>
      </c>
      <c r="N476" s="1">
        <v>5.7</v>
      </c>
      <c r="O476" s="1" t="s">
        <v>959</v>
      </c>
      <c r="P476" s="2">
        <f t="shared" si="43"/>
        <v>5272.585500000001</v>
      </c>
      <c r="R476" s="2">
        <f t="shared" si="44"/>
        <v>5272.585500000001</v>
      </c>
    </row>
    <row r="477" spans="1:19">
      <c r="A477" s="1">
        <v>584</v>
      </c>
      <c r="B477" s="1">
        <v>15787</v>
      </c>
      <c r="C477" s="1">
        <v>2937</v>
      </c>
      <c r="D477" s="1" t="s">
        <v>101</v>
      </c>
      <c r="E477" s="1" t="s">
        <v>960</v>
      </c>
      <c r="F477" s="1">
        <v>13</v>
      </c>
      <c r="G477" s="1">
        <v>12</v>
      </c>
      <c r="H477" s="1">
        <v>1.62</v>
      </c>
      <c r="I477" s="1" t="s">
        <v>957</v>
      </c>
      <c r="J477" s="1" t="s">
        <v>958</v>
      </c>
      <c r="L477" s="1" t="s">
        <v>35</v>
      </c>
      <c r="M477" s="13">
        <v>33.5</v>
      </c>
      <c r="N477" s="1">
        <v>1.7</v>
      </c>
      <c r="O477" s="1" t="s">
        <v>959</v>
      </c>
      <c r="P477" s="2">
        <f t="shared" si="43"/>
        <v>2197.6920000000005</v>
      </c>
      <c r="R477" s="2">
        <f t="shared" si="44"/>
        <v>2197.6920000000005</v>
      </c>
    </row>
    <row r="478" spans="1:19" s="9" customFormat="1">
      <c r="A478" s="10">
        <v>585</v>
      </c>
      <c r="B478" s="10">
        <v>15788</v>
      </c>
      <c r="C478" s="10">
        <v>2937</v>
      </c>
      <c r="D478" s="10" t="s">
        <v>701</v>
      </c>
      <c r="E478" s="10" t="s">
        <v>960</v>
      </c>
      <c r="F478" s="10">
        <v>25</v>
      </c>
      <c r="G478" s="10">
        <v>75</v>
      </c>
      <c r="H478" s="10">
        <v>1.84</v>
      </c>
      <c r="I478" s="10" t="s">
        <v>957</v>
      </c>
      <c r="J478" s="10" t="s">
        <v>958</v>
      </c>
      <c r="K478" s="10"/>
      <c r="L478" s="10">
        <v>95</v>
      </c>
      <c r="M478" s="1">
        <f>IF(L478&gt;0,L478,"")</f>
        <v>95</v>
      </c>
      <c r="N478" s="10">
        <v>0.9</v>
      </c>
      <c r="O478" s="10" t="s">
        <v>959</v>
      </c>
      <c r="P478" s="11">
        <f t="shared" si="43"/>
        <v>621.00000000000011</v>
      </c>
      <c r="Q478" s="10"/>
      <c r="R478" s="11">
        <f t="shared" si="44"/>
        <v>621.00000000000011</v>
      </c>
      <c r="S478" s="10"/>
    </row>
    <row r="479" spans="1:19">
      <c r="A479" s="1">
        <v>586</v>
      </c>
      <c r="B479" s="1">
        <v>15789</v>
      </c>
      <c r="C479" s="1">
        <v>2938</v>
      </c>
      <c r="D479" s="1" t="s">
        <v>56</v>
      </c>
      <c r="E479" s="1" t="s">
        <v>934</v>
      </c>
      <c r="F479" s="1">
        <v>-2</v>
      </c>
      <c r="G479" s="1">
        <v>2</v>
      </c>
      <c r="H479" s="1">
        <v>0.14000000000000001</v>
      </c>
      <c r="I479" s="1" t="s">
        <v>957</v>
      </c>
      <c r="J479" s="1" t="s">
        <v>958</v>
      </c>
      <c r="L479" s="1" t="s">
        <v>35</v>
      </c>
      <c r="M479" s="1">
        <v>0</v>
      </c>
      <c r="N479" s="1">
        <v>29</v>
      </c>
      <c r="O479" s="1" t="s">
        <v>959</v>
      </c>
      <c r="P479" s="2">
        <f t="shared" si="43"/>
        <v>812.00000000000011</v>
      </c>
      <c r="Q479" s="2">
        <f>SUM(P479:P484)</f>
        <v>17417.858500000002</v>
      </c>
      <c r="R479" s="2">
        <f t="shared" si="44"/>
        <v>812.00000000000011</v>
      </c>
      <c r="S479" s="7">
        <f>SUM(R479:R484)/10^6*10^4</f>
        <v>174.178585</v>
      </c>
    </row>
    <row r="480" spans="1:19">
      <c r="A480" s="1">
        <v>587</v>
      </c>
      <c r="B480" s="1">
        <v>15790</v>
      </c>
      <c r="C480" s="1">
        <v>2938</v>
      </c>
      <c r="D480" s="1" t="s">
        <v>104</v>
      </c>
      <c r="E480" s="1" t="s">
        <v>960</v>
      </c>
      <c r="F480" s="1">
        <v>0</v>
      </c>
      <c r="G480" s="1">
        <v>7</v>
      </c>
      <c r="H480" s="1">
        <v>1.31</v>
      </c>
      <c r="I480" s="1" t="s">
        <v>957</v>
      </c>
      <c r="J480" s="1" t="s">
        <v>958</v>
      </c>
      <c r="L480" s="1" t="s">
        <v>35</v>
      </c>
      <c r="M480" s="13">
        <v>33.5</v>
      </c>
      <c r="N480" s="1">
        <v>6.1</v>
      </c>
      <c r="O480" s="1" t="s">
        <v>959</v>
      </c>
      <c r="P480" s="2">
        <f t="shared" si="43"/>
        <v>3719.8104999999996</v>
      </c>
      <c r="R480" s="2">
        <f t="shared" si="44"/>
        <v>3719.8104999999996</v>
      </c>
    </row>
    <row r="481" spans="1:19">
      <c r="A481" s="1">
        <v>588</v>
      </c>
      <c r="B481" s="1">
        <v>15791</v>
      </c>
      <c r="C481" s="1">
        <v>2938</v>
      </c>
      <c r="D481" s="1" t="s">
        <v>59</v>
      </c>
      <c r="E481" s="1" t="s">
        <v>960</v>
      </c>
      <c r="F481" s="1">
        <v>7</v>
      </c>
      <c r="G481" s="1">
        <v>16</v>
      </c>
      <c r="H481" s="1">
        <v>1.46</v>
      </c>
      <c r="I481" s="1" t="s">
        <v>957</v>
      </c>
      <c r="J481" s="1" t="s">
        <v>958</v>
      </c>
      <c r="L481" s="1" t="s">
        <v>35</v>
      </c>
      <c r="M481" s="13">
        <v>33.5</v>
      </c>
      <c r="N481" s="1">
        <v>1.6</v>
      </c>
      <c r="O481" s="1" t="s">
        <v>959</v>
      </c>
      <c r="P481" s="2">
        <f t="shared" si="43"/>
        <v>2485.5039999999999</v>
      </c>
      <c r="R481" s="2">
        <f t="shared" si="44"/>
        <v>2485.5039999999999</v>
      </c>
    </row>
    <row r="482" spans="1:19">
      <c r="A482" s="1">
        <v>589</v>
      </c>
      <c r="B482" s="1">
        <v>15792</v>
      </c>
      <c r="C482" s="1">
        <v>2938</v>
      </c>
      <c r="D482" s="1" t="s">
        <v>60</v>
      </c>
      <c r="E482" s="1" t="s">
        <v>960</v>
      </c>
      <c r="F482" s="1">
        <v>23</v>
      </c>
      <c r="G482" s="1">
        <v>37</v>
      </c>
      <c r="H482" s="1">
        <v>1.46</v>
      </c>
      <c r="I482" s="1" t="s">
        <v>957</v>
      </c>
      <c r="J482" s="1" t="s">
        <v>958</v>
      </c>
      <c r="L482" s="1" t="s">
        <v>35</v>
      </c>
      <c r="M482" s="13">
        <v>33.5</v>
      </c>
      <c r="N482" s="1">
        <v>0.8</v>
      </c>
      <c r="O482" s="1" t="s">
        <v>959</v>
      </c>
      <c r="P482" s="2">
        <f t="shared" si="43"/>
        <v>2873.8640000000005</v>
      </c>
      <c r="R482" s="2">
        <f t="shared" si="44"/>
        <v>2873.8640000000005</v>
      </c>
    </row>
    <row r="483" spans="1:19">
      <c r="A483" s="1">
        <v>590</v>
      </c>
      <c r="B483" s="1">
        <v>15793</v>
      </c>
      <c r="C483" s="1">
        <v>2938</v>
      </c>
      <c r="D483" s="1" t="s">
        <v>608</v>
      </c>
      <c r="E483" s="1" t="s">
        <v>960</v>
      </c>
      <c r="F483" s="1">
        <v>60</v>
      </c>
      <c r="G483" s="1">
        <v>40</v>
      </c>
      <c r="H483" s="1">
        <v>1.46</v>
      </c>
      <c r="I483" s="1" t="s">
        <v>957</v>
      </c>
      <c r="J483" s="1" t="s">
        <v>958</v>
      </c>
      <c r="L483" s="1" t="s">
        <v>35</v>
      </c>
      <c r="M483" s="13">
        <v>33.5</v>
      </c>
      <c r="N483" s="1">
        <v>0.8</v>
      </c>
      <c r="O483" s="1" t="s">
        <v>959</v>
      </c>
      <c r="P483" s="2">
        <f t="shared" si="43"/>
        <v>3106.88</v>
      </c>
      <c r="R483" s="2">
        <f t="shared" si="44"/>
        <v>3106.88</v>
      </c>
    </row>
    <row r="484" spans="1:19" s="9" customFormat="1">
      <c r="A484" s="10">
        <v>591</v>
      </c>
      <c r="B484" s="10">
        <v>15794</v>
      </c>
      <c r="C484" s="10">
        <v>2939</v>
      </c>
      <c r="D484" s="10" t="s">
        <v>56</v>
      </c>
      <c r="E484" s="10" t="s">
        <v>934</v>
      </c>
      <c r="F484" s="10">
        <v>-7</v>
      </c>
      <c r="G484" s="10">
        <v>7</v>
      </c>
      <c r="H484" s="10">
        <v>0.14000000000000001</v>
      </c>
      <c r="I484" s="10" t="s">
        <v>957</v>
      </c>
      <c r="J484" s="10" t="s">
        <v>958</v>
      </c>
      <c r="K484" s="10"/>
      <c r="L484" s="10" t="s">
        <v>35</v>
      </c>
      <c r="M484" s="1">
        <v>0</v>
      </c>
      <c r="N484" s="10">
        <v>45.1</v>
      </c>
      <c r="O484" s="10" t="s">
        <v>959</v>
      </c>
      <c r="P484" s="11">
        <f t="shared" si="43"/>
        <v>4419.8000000000011</v>
      </c>
      <c r="Q484" s="10"/>
      <c r="R484" s="11">
        <f t="shared" si="44"/>
        <v>4419.8000000000011</v>
      </c>
      <c r="S484" s="10"/>
    </row>
    <row r="485" spans="1:19">
      <c r="A485" s="1">
        <v>592</v>
      </c>
      <c r="B485" s="1">
        <v>15795</v>
      </c>
      <c r="C485" s="1">
        <v>2939</v>
      </c>
      <c r="D485" s="1" t="s">
        <v>104</v>
      </c>
      <c r="E485" s="1" t="s">
        <v>960</v>
      </c>
      <c r="F485" s="1">
        <v>0</v>
      </c>
      <c r="G485" s="1">
        <v>5</v>
      </c>
      <c r="H485" s="1">
        <v>1.31</v>
      </c>
      <c r="I485" s="1" t="s">
        <v>957</v>
      </c>
      <c r="J485" s="1" t="s">
        <v>958</v>
      </c>
      <c r="L485" s="1" t="s">
        <v>35</v>
      </c>
      <c r="M485" s="13">
        <v>33.5</v>
      </c>
      <c r="N485" s="1">
        <v>6.5</v>
      </c>
      <c r="O485" s="1" t="s">
        <v>959</v>
      </c>
      <c r="P485" s="2">
        <f t="shared" si="43"/>
        <v>2831.2375000000002</v>
      </c>
      <c r="Q485" s="2">
        <f>SUM(P485:P488)</f>
        <v>13630.172499999999</v>
      </c>
      <c r="R485" s="2">
        <f t="shared" si="44"/>
        <v>2831.2375000000002</v>
      </c>
      <c r="S485" s="7">
        <f>SUM(R485:R488)/10^6*10^4</f>
        <v>136.301725</v>
      </c>
    </row>
    <row r="486" spans="1:19">
      <c r="A486" s="1">
        <v>593</v>
      </c>
      <c r="B486" s="1">
        <v>15796</v>
      </c>
      <c r="C486" s="1">
        <v>2939</v>
      </c>
      <c r="D486" s="1" t="s">
        <v>59</v>
      </c>
      <c r="E486" s="1" t="s">
        <v>960</v>
      </c>
      <c r="F486" s="1">
        <v>5</v>
      </c>
      <c r="G486" s="1">
        <v>30</v>
      </c>
      <c r="H486" s="1">
        <v>1.46</v>
      </c>
      <c r="I486" s="1" t="s">
        <v>957</v>
      </c>
      <c r="J486" s="1" t="s">
        <v>958</v>
      </c>
      <c r="L486" s="1" t="s">
        <v>35</v>
      </c>
      <c r="M486" s="13">
        <v>33.5</v>
      </c>
      <c r="N486" s="1">
        <v>2.1</v>
      </c>
      <c r="O486" s="1" t="s">
        <v>959</v>
      </c>
      <c r="P486" s="2">
        <f t="shared" si="43"/>
        <v>6116.6699999999992</v>
      </c>
      <c r="R486" s="2">
        <f t="shared" si="44"/>
        <v>6116.6699999999992</v>
      </c>
    </row>
    <row r="487" spans="1:19">
      <c r="A487" s="1">
        <v>594</v>
      </c>
      <c r="B487" s="1">
        <v>15797</v>
      </c>
      <c r="C487" s="1">
        <v>2939</v>
      </c>
      <c r="D487" s="1" t="s">
        <v>60</v>
      </c>
      <c r="E487" s="1" t="s">
        <v>960</v>
      </c>
      <c r="F487" s="1">
        <v>35</v>
      </c>
      <c r="G487" s="1">
        <v>40</v>
      </c>
      <c r="H487" s="1">
        <v>1.46</v>
      </c>
      <c r="I487" s="1" t="s">
        <v>957</v>
      </c>
      <c r="J487" s="1" t="s">
        <v>958</v>
      </c>
      <c r="L487" s="1" t="s">
        <v>35</v>
      </c>
      <c r="M487" s="13">
        <v>33.5</v>
      </c>
      <c r="N487" s="1">
        <v>0.9</v>
      </c>
      <c r="O487" s="1" t="s">
        <v>959</v>
      </c>
      <c r="P487" s="2">
        <f t="shared" si="43"/>
        <v>3495.24</v>
      </c>
      <c r="R487" s="2">
        <f t="shared" si="44"/>
        <v>3495.24</v>
      </c>
    </row>
    <row r="488" spans="1:19" s="9" customFormat="1">
      <c r="A488" s="10">
        <v>595</v>
      </c>
      <c r="B488" s="10">
        <v>15798</v>
      </c>
      <c r="C488" s="10">
        <v>2939</v>
      </c>
      <c r="D488" s="10" t="s">
        <v>101</v>
      </c>
      <c r="E488" s="10" t="s">
        <v>960</v>
      </c>
      <c r="F488" s="10">
        <v>75</v>
      </c>
      <c r="G488" s="10">
        <v>25</v>
      </c>
      <c r="H488" s="10">
        <v>1.19</v>
      </c>
      <c r="I488" s="10" t="s">
        <v>957</v>
      </c>
      <c r="J488" s="10" t="s">
        <v>958</v>
      </c>
      <c r="K488" s="10"/>
      <c r="L488" s="10" t="s">
        <v>35</v>
      </c>
      <c r="M488" s="13">
        <v>33.5</v>
      </c>
      <c r="N488" s="10">
        <v>0.6</v>
      </c>
      <c r="O488" s="10" t="s">
        <v>959</v>
      </c>
      <c r="P488" s="11">
        <f t="shared" si="43"/>
        <v>1187.0249999999999</v>
      </c>
      <c r="Q488" s="10"/>
      <c r="R488" s="11">
        <f t="shared" si="44"/>
        <v>1187.0249999999999</v>
      </c>
      <c r="S488" s="10"/>
    </row>
    <row r="489" spans="1:19">
      <c r="A489" s="1">
        <v>596</v>
      </c>
      <c r="B489" s="1">
        <v>15799</v>
      </c>
      <c r="C489" s="1">
        <v>2940</v>
      </c>
      <c r="D489" s="1" t="s">
        <v>625</v>
      </c>
      <c r="E489" s="1" t="s">
        <v>934</v>
      </c>
      <c r="F489" s="1">
        <v>-20</v>
      </c>
      <c r="G489" s="1">
        <v>8</v>
      </c>
      <c r="H489" s="1">
        <v>0.14000000000000001</v>
      </c>
      <c r="I489" s="1" t="s">
        <v>957</v>
      </c>
      <c r="J489" s="1" t="s">
        <v>958</v>
      </c>
      <c r="L489" s="1" t="s">
        <v>35</v>
      </c>
      <c r="M489" s="1">
        <v>0</v>
      </c>
      <c r="N489" s="1">
        <v>52</v>
      </c>
      <c r="O489" s="1" t="s">
        <v>959</v>
      </c>
      <c r="P489" s="2">
        <f t="shared" si="43"/>
        <v>5824</v>
      </c>
      <c r="Q489" s="2">
        <f>SUM(P489:P494)</f>
        <v>26236.566999999999</v>
      </c>
      <c r="R489" s="2">
        <f t="shared" si="44"/>
        <v>5824</v>
      </c>
      <c r="S489" s="7">
        <f>SUM(R489:R494)/10^6*10^4</f>
        <v>262.36566999999997</v>
      </c>
    </row>
    <row r="490" spans="1:19">
      <c r="A490" s="1">
        <v>597</v>
      </c>
      <c r="B490" s="1">
        <v>15800</v>
      </c>
      <c r="C490" s="1">
        <v>2940</v>
      </c>
      <c r="D490" s="1" t="s">
        <v>980</v>
      </c>
      <c r="E490" s="1" t="s">
        <v>934</v>
      </c>
      <c r="F490" s="1">
        <v>-12</v>
      </c>
      <c r="G490" s="1">
        <v>12</v>
      </c>
      <c r="H490" s="1">
        <v>0.14000000000000001</v>
      </c>
      <c r="I490" s="1" t="s">
        <v>957</v>
      </c>
      <c r="J490" s="1" t="s">
        <v>958</v>
      </c>
      <c r="L490" s="1" t="s">
        <v>35</v>
      </c>
      <c r="M490" s="1">
        <v>0</v>
      </c>
      <c r="N490" s="1">
        <v>47.8</v>
      </c>
      <c r="O490" s="1" t="s">
        <v>959</v>
      </c>
      <c r="P490" s="2">
        <f t="shared" si="43"/>
        <v>8030.3999999999987</v>
      </c>
      <c r="R490" s="2">
        <f t="shared" si="44"/>
        <v>8030.3999999999987</v>
      </c>
    </row>
    <row r="491" spans="1:19">
      <c r="A491" s="1">
        <v>598</v>
      </c>
      <c r="B491" s="1">
        <v>15801</v>
      </c>
      <c r="C491" s="1">
        <v>2940</v>
      </c>
      <c r="D491" s="1" t="s">
        <v>104</v>
      </c>
      <c r="E491" s="1" t="s">
        <v>960</v>
      </c>
      <c r="F491" s="1">
        <v>0</v>
      </c>
      <c r="G491" s="1">
        <v>6</v>
      </c>
      <c r="H491" s="1">
        <v>1.31</v>
      </c>
      <c r="I491" s="1" t="s">
        <v>957</v>
      </c>
      <c r="J491" s="1" t="s">
        <v>958</v>
      </c>
      <c r="L491" s="1" t="s">
        <v>35</v>
      </c>
      <c r="M491" s="13">
        <v>33.5</v>
      </c>
      <c r="N491" s="1">
        <v>5.3</v>
      </c>
      <c r="O491" s="1" t="s">
        <v>959</v>
      </c>
      <c r="P491" s="2">
        <f t="shared" si="43"/>
        <v>2770.2569999999996</v>
      </c>
      <c r="R491" s="2">
        <f t="shared" si="44"/>
        <v>2770.2569999999996</v>
      </c>
    </row>
    <row r="492" spans="1:19">
      <c r="A492" s="1">
        <v>599</v>
      </c>
      <c r="B492" s="1">
        <v>15802</v>
      </c>
      <c r="C492" s="1">
        <v>2940</v>
      </c>
      <c r="D492" s="1" t="s">
        <v>59</v>
      </c>
      <c r="E492" s="1" t="s">
        <v>960</v>
      </c>
      <c r="F492" s="1">
        <v>6</v>
      </c>
      <c r="G492" s="1">
        <v>29</v>
      </c>
      <c r="H492" s="1">
        <v>1.46</v>
      </c>
      <c r="I492" s="1" t="s">
        <v>957</v>
      </c>
      <c r="J492" s="1" t="s">
        <v>958</v>
      </c>
      <c r="L492" s="1" t="s">
        <v>35</v>
      </c>
      <c r="M492" s="13">
        <v>33.5</v>
      </c>
      <c r="N492" s="1">
        <v>1.5</v>
      </c>
      <c r="O492" s="1" t="s">
        <v>959</v>
      </c>
      <c r="P492" s="2">
        <f t="shared" si="43"/>
        <v>4223.415</v>
      </c>
      <c r="R492" s="2">
        <f t="shared" si="44"/>
        <v>4223.415</v>
      </c>
    </row>
    <row r="493" spans="1:19">
      <c r="A493" s="1">
        <v>600</v>
      </c>
      <c r="B493" s="1">
        <v>15803</v>
      </c>
      <c r="C493" s="1">
        <v>2940</v>
      </c>
      <c r="D493" s="1" t="s">
        <v>60</v>
      </c>
      <c r="E493" s="1" t="s">
        <v>960</v>
      </c>
      <c r="F493" s="1">
        <v>35</v>
      </c>
      <c r="G493" s="1">
        <v>50</v>
      </c>
      <c r="H493" s="1">
        <v>1.46</v>
      </c>
      <c r="I493" s="1" t="s">
        <v>957</v>
      </c>
      <c r="J493" s="1" t="s">
        <v>958</v>
      </c>
      <c r="L493" s="1" t="s">
        <v>35</v>
      </c>
      <c r="M493" s="13">
        <v>33.5</v>
      </c>
      <c r="N493" s="1">
        <v>0.9</v>
      </c>
      <c r="O493" s="1" t="s">
        <v>959</v>
      </c>
      <c r="P493" s="2">
        <f t="shared" si="43"/>
        <v>4369.05</v>
      </c>
      <c r="R493" s="2">
        <f t="shared" si="44"/>
        <v>4369.05</v>
      </c>
    </row>
    <row r="494" spans="1:19" s="9" customFormat="1">
      <c r="A494" s="10">
        <v>601</v>
      </c>
      <c r="B494" s="10">
        <v>15804</v>
      </c>
      <c r="C494" s="10">
        <v>2940</v>
      </c>
      <c r="D494" s="10" t="s">
        <v>679</v>
      </c>
      <c r="E494" s="10" t="s">
        <v>960</v>
      </c>
      <c r="F494" s="10">
        <v>85</v>
      </c>
      <c r="G494" s="10">
        <v>15</v>
      </c>
      <c r="H494" s="10">
        <v>1.46</v>
      </c>
      <c r="I494" s="10" t="s">
        <v>957</v>
      </c>
      <c r="J494" s="10" t="s">
        <v>958</v>
      </c>
      <c r="K494" s="10"/>
      <c r="L494" s="10" t="s">
        <v>35</v>
      </c>
      <c r="M494" s="13">
        <v>33.5</v>
      </c>
      <c r="N494" s="10">
        <v>0.7</v>
      </c>
      <c r="O494" s="10" t="s">
        <v>959</v>
      </c>
      <c r="P494" s="11">
        <f t="shared" si="43"/>
        <v>1019.4449999999999</v>
      </c>
      <c r="Q494" s="10"/>
      <c r="R494" s="11">
        <f t="shared" si="44"/>
        <v>1019.4449999999999</v>
      </c>
      <c r="S494" s="10"/>
    </row>
  </sheetData>
  <sortState xmlns:xlrd2="http://schemas.microsoft.com/office/spreadsheetml/2017/richdata2" ref="A2:T603">
    <sortCondition ref="A2:A60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91"/>
  <sheetViews>
    <sheetView zoomScale="60" zoomScaleNormal="60" workbookViewId="0">
      <selection activeCell="D41" sqref="D41"/>
    </sheetView>
  </sheetViews>
  <sheetFormatPr baseColWidth="10" defaultColWidth="8.83203125" defaultRowHeight="15"/>
  <cols>
    <col min="1" max="1" width="36.5" bestFit="1" customWidth="1"/>
    <col min="2" max="2" width="6.33203125" bestFit="1" customWidth="1"/>
    <col min="3" max="3" width="39" bestFit="1" customWidth="1"/>
    <col min="4" max="4" width="8" bestFit="1" customWidth="1"/>
    <col min="5" max="5" width="9.5" bestFit="1" customWidth="1"/>
    <col min="6" max="6" width="12.6640625" bestFit="1" customWidth="1"/>
    <col min="10" max="10" width="16.1640625" bestFit="1" customWidth="1"/>
    <col min="11" max="11" width="25.1640625" bestFit="1" customWidth="1"/>
  </cols>
  <sheetData>
    <row r="1" spans="1:14">
      <c r="A1" s="28" t="s">
        <v>0</v>
      </c>
      <c r="B1" s="28" t="s">
        <v>2</v>
      </c>
      <c r="C1" s="28" t="s">
        <v>168</v>
      </c>
      <c r="D1" s="28" t="s">
        <v>3</v>
      </c>
      <c r="E1" s="28" t="s">
        <v>1</v>
      </c>
      <c r="F1" s="28" t="s">
        <v>181</v>
      </c>
      <c r="G1" s="28" t="s">
        <v>110</v>
      </c>
      <c r="H1" s="28" t="s">
        <v>111</v>
      </c>
      <c r="I1" s="28" t="s">
        <v>109</v>
      </c>
      <c r="J1" s="28" t="s">
        <v>174</v>
      </c>
      <c r="K1" s="28" t="s">
        <v>1000</v>
      </c>
      <c r="L1" s="1"/>
      <c r="M1" s="1"/>
      <c r="N1" s="1"/>
    </row>
    <row r="2" spans="1:14">
      <c r="A2" s="22" t="s">
        <v>214</v>
      </c>
      <c r="B2" s="22">
        <v>687</v>
      </c>
      <c r="C2" s="22" t="s">
        <v>190</v>
      </c>
      <c r="D2" s="42">
        <v>48.63</v>
      </c>
      <c r="E2" s="42">
        <v>-123.73</v>
      </c>
      <c r="F2" s="22" t="s">
        <v>182</v>
      </c>
      <c r="G2" s="22">
        <v>100</v>
      </c>
      <c r="H2" s="22">
        <v>1</v>
      </c>
      <c r="I2" s="22">
        <f>G2+H2</f>
        <v>101</v>
      </c>
      <c r="J2" s="8">
        <v>124.6</v>
      </c>
      <c r="K2" s="7">
        <v>123.42501600000001</v>
      </c>
      <c r="L2" s="170" t="s">
        <v>1124</v>
      </c>
      <c r="M2" s="170"/>
      <c r="N2" s="170"/>
    </row>
    <row r="3" spans="1:14">
      <c r="A3" s="22" t="s">
        <v>214</v>
      </c>
      <c r="B3" s="22">
        <v>690</v>
      </c>
      <c r="C3" s="22" t="s">
        <v>193</v>
      </c>
      <c r="D3" s="42">
        <v>50.05</v>
      </c>
      <c r="E3" s="42">
        <v>-125.35</v>
      </c>
      <c r="F3" s="22" t="s">
        <v>182</v>
      </c>
      <c r="G3" s="22">
        <v>100</v>
      </c>
      <c r="H3" s="22">
        <v>1</v>
      </c>
      <c r="I3" s="22">
        <f t="shared" ref="I3:I48" si="0">G3+H3</f>
        <v>101</v>
      </c>
      <c r="J3" s="8">
        <v>182.8</v>
      </c>
      <c r="K3" s="7">
        <v>182.71292000000003</v>
      </c>
      <c r="L3" s="170"/>
      <c r="M3" s="170"/>
      <c r="N3" s="170"/>
    </row>
    <row r="4" spans="1:14">
      <c r="A4" s="22" t="s">
        <v>215</v>
      </c>
      <c r="B4" s="22">
        <v>1123</v>
      </c>
      <c r="C4" s="22" t="s">
        <v>188</v>
      </c>
      <c r="D4" s="42">
        <v>48.6</v>
      </c>
      <c r="E4" s="42">
        <v>-124.45</v>
      </c>
      <c r="F4" s="22" t="s">
        <v>182</v>
      </c>
      <c r="G4" s="22">
        <v>100</v>
      </c>
      <c r="H4" s="22">
        <v>11</v>
      </c>
      <c r="I4" s="22">
        <f t="shared" si="0"/>
        <v>111</v>
      </c>
      <c r="J4" s="8">
        <v>934.8</v>
      </c>
      <c r="K4" s="7">
        <v>934.83774000000005</v>
      </c>
      <c r="L4" s="170"/>
      <c r="M4" s="170"/>
      <c r="N4" s="170"/>
    </row>
    <row r="5" spans="1:14">
      <c r="A5" s="22" t="s">
        <v>215</v>
      </c>
      <c r="B5" s="22">
        <v>1274</v>
      </c>
      <c r="C5" s="22" t="s">
        <v>221</v>
      </c>
      <c r="D5" s="42">
        <v>49.08</v>
      </c>
      <c r="E5" s="42">
        <v>-125.63</v>
      </c>
      <c r="F5" s="22" t="s">
        <v>182</v>
      </c>
      <c r="G5" s="22">
        <v>100</v>
      </c>
      <c r="H5" s="22">
        <v>10</v>
      </c>
      <c r="I5" s="22">
        <f t="shared" si="0"/>
        <v>110</v>
      </c>
      <c r="J5" s="8">
        <v>226</v>
      </c>
      <c r="K5" s="7">
        <v>173.311014</v>
      </c>
    </row>
    <row r="6" spans="1:14">
      <c r="A6" s="22" t="s">
        <v>215</v>
      </c>
      <c r="B6" s="22">
        <v>1774</v>
      </c>
      <c r="C6" s="22" t="s">
        <v>188</v>
      </c>
      <c r="D6" s="42">
        <v>52.43</v>
      </c>
      <c r="E6" s="42">
        <v>-131.44999999999999</v>
      </c>
      <c r="F6" s="22" t="s">
        <v>182</v>
      </c>
      <c r="G6" s="22">
        <v>100</v>
      </c>
      <c r="H6" s="22">
        <v>8.5</v>
      </c>
      <c r="I6" s="22">
        <f t="shared" si="0"/>
        <v>108.5</v>
      </c>
      <c r="J6" s="8">
        <v>287.10000000000002</v>
      </c>
      <c r="K6" s="7">
        <v>287.11160999999998</v>
      </c>
    </row>
    <row r="7" spans="1:14">
      <c r="A7" s="22" t="s">
        <v>215</v>
      </c>
      <c r="B7" s="22">
        <v>1775</v>
      </c>
      <c r="C7" s="22" t="s">
        <v>188</v>
      </c>
      <c r="D7" s="42">
        <v>52.77</v>
      </c>
      <c r="E7" s="42">
        <v>-131.56</v>
      </c>
      <c r="F7" s="22" t="s">
        <v>182</v>
      </c>
      <c r="G7" s="22">
        <v>100</v>
      </c>
      <c r="H7" s="22">
        <v>20</v>
      </c>
      <c r="I7" s="22">
        <f t="shared" si="0"/>
        <v>120</v>
      </c>
      <c r="J7" s="8">
        <v>387.6</v>
      </c>
      <c r="K7" s="7">
        <v>387.57508799999999</v>
      </c>
    </row>
    <row r="8" spans="1:14">
      <c r="A8" s="22" t="s">
        <v>215</v>
      </c>
      <c r="B8" s="22">
        <v>1776</v>
      </c>
      <c r="C8" s="22" t="s">
        <v>222</v>
      </c>
      <c r="D8" s="42">
        <v>50.7</v>
      </c>
      <c r="E8" s="42">
        <v>-127.97</v>
      </c>
      <c r="F8" s="22" t="s">
        <v>182</v>
      </c>
      <c r="G8" s="22">
        <v>100</v>
      </c>
      <c r="H8" s="22">
        <v>30</v>
      </c>
      <c r="I8" s="22">
        <f t="shared" si="0"/>
        <v>130</v>
      </c>
      <c r="J8" s="8">
        <v>356.9</v>
      </c>
      <c r="K8" s="7">
        <v>356.85859600000003</v>
      </c>
    </row>
    <row r="9" spans="1:14">
      <c r="A9" s="22" t="s">
        <v>215</v>
      </c>
      <c r="B9" s="22">
        <v>1778</v>
      </c>
      <c r="C9" s="22" t="s">
        <v>223</v>
      </c>
      <c r="D9" s="42">
        <v>50.72</v>
      </c>
      <c r="E9" s="42">
        <v>-128.08000000000001</v>
      </c>
      <c r="F9" s="22" t="s">
        <v>182</v>
      </c>
      <c r="G9" s="22">
        <v>100</v>
      </c>
      <c r="H9" s="22">
        <v>15</v>
      </c>
      <c r="I9" s="22">
        <f t="shared" si="0"/>
        <v>115</v>
      </c>
      <c r="J9" s="8">
        <v>559.29999999999995</v>
      </c>
      <c r="K9" s="7">
        <v>559.35684000000003</v>
      </c>
    </row>
    <row r="10" spans="1:14">
      <c r="A10" s="22" t="s">
        <v>215</v>
      </c>
      <c r="B10" s="22">
        <v>1779</v>
      </c>
      <c r="C10" s="22" t="s">
        <v>224</v>
      </c>
      <c r="D10" s="42">
        <v>50.62</v>
      </c>
      <c r="E10" s="42">
        <v>-127.22</v>
      </c>
      <c r="F10" s="22" t="s">
        <v>182</v>
      </c>
      <c r="G10" s="22">
        <v>100</v>
      </c>
      <c r="H10" s="22">
        <v>21</v>
      </c>
      <c r="I10" s="22">
        <f t="shared" si="0"/>
        <v>121</v>
      </c>
      <c r="J10" s="8">
        <v>334.4</v>
      </c>
      <c r="K10" s="7">
        <v>334.41712800000005</v>
      </c>
    </row>
    <row r="11" spans="1:14">
      <c r="A11" s="22" t="s">
        <v>215</v>
      </c>
      <c r="B11" s="22">
        <v>1780</v>
      </c>
      <c r="C11" s="22" t="s">
        <v>198</v>
      </c>
      <c r="D11" s="42">
        <v>50.68</v>
      </c>
      <c r="E11" s="42">
        <v>-127.9</v>
      </c>
      <c r="F11" s="22" t="s">
        <v>182</v>
      </c>
      <c r="G11" s="22">
        <v>100</v>
      </c>
      <c r="H11" s="22">
        <v>12</v>
      </c>
      <c r="I11" s="22">
        <f t="shared" si="0"/>
        <v>112</v>
      </c>
      <c r="J11" s="8">
        <v>257.60000000000002</v>
      </c>
      <c r="K11" s="7">
        <v>257.56545</v>
      </c>
    </row>
    <row r="12" spans="1:14">
      <c r="A12" s="22" t="s">
        <v>215</v>
      </c>
      <c r="B12" s="22">
        <v>1781</v>
      </c>
      <c r="C12" s="22" t="s">
        <v>198</v>
      </c>
      <c r="D12" s="42">
        <v>50.68</v>
      </c>
      <c r="E12" s="42">
        <v>-127.73</v>
      </c>
      <c r="F12" s="22" t="s">
        <v>182</v>
      </c>
      <c r="G12" s="22">
        <v>100</v>
      </c>
      <c r="H12" s="22">
        <v>25</v>
      </c>
      <c r="I12" s="22">
        <f t="shared" si="0"/>
        <v>125</v>
      </c>
      <c r="J12" s="8">
        <v>339.7</v>
      </c>
      <c r="K12" s="7">
        <v>339.65694400000001</v>
      </c>
    </row>
    <row r="13" spans="1:14">
      <c r="A13" s="22" t="s">
        <v>215</v>
      </c>
      <c r="B13" s="22">
        <v>1794</v>
      </c>
      <c r="C13" s="22" t="s">
        <v>198</v>
      </c>
      <c r="D13" s="42">
        <v>49.2</v>
      </c>
      <c r="E13" s="42">
        <v>-125.32</v>
      </c>
      <c r="F13" s="22" t="s">
        <v>182</v>
      </c>
      <c r="G13" s="22">
        <v>100</v>
      </c>
      <c r="H13" s="22">
        <v>23</v>
      </c>
      <c r="I13" s="22">
        <f t="shared" si="0"/>
        <v>123</v>
      </c>
      <c r="J13" s="8">
        <v>253.6</v>
      </c>
      <c r="K13" s="7">
        <v>253.56470000000002</v>
      </c>
    </row>
    <row r="14" spans="1:14">
      <c r="A14" s="22" t="s">
        <v>215</v>
      </c>
      <c r="B14" s="22">
        <v>1795</v>
      </c>
      <c r="C14" s="22" t="s">
        <v>198</v>
      </c>
      <c r="D14" s="42">
        <v>49.72</v>
      </c>
      <c r="E14" s="42">
        <v>-126</v>
      </c>
      <c r="F14" s="22" t="s">
        <v>182</v>
      </c>
      <c r="G14" s="22">
        <v>86</v>
      </c>
      <c r="H14" s="22">
        <v>15</v>
      </c>
      <c r="I14" s="22">
        <f t="shared" si="0"/>
        <v>101</v>
      </c>
      <c r="J14" s="8">
        <v>274.5</v>
      </c>
      <c r="K14" s="7">
        <v>274.589292</v>
      </c>
    </row>
    <row r="15" spans="1:14">
      <c r="A15" s="22" t="s">
        <v>215</v>
      </c>
      <c r="B15" s="22">
        <v>1796</v>
      </c>
      <c r="C15" s="22" t="s">
        <v>198</v>
      </c>
      <c r="D15" s="42">
        <v>49.7</v>
      </c>
      <c r="E15" s="42">
        <v>-125.24</v>
      </c>
      <c r="F15" s="22" t="s">
        <v>182</v>
      </c>
      <c r="G15" s="22">
        <v>100</v>
      </c>
      <c r="H15" s="22">
        <v>6</v>
      </c>
      <c r="I15" s="22">
        <f t="shared" si="0"/>
        <v>106</v>
      </c>
      <c r="J15" s="8">
        <v>316.2</v>
      </c>
      <c r="K15" s="7">
        <v>316.20340800000002</v>
      </c>
    </row>
    <row r="16" spans="1:14">
      <c r="A16" s="22" t="s">
        <v>215</v>
      </c>
      <c r="B16" s="22">
        <v>1797</v>
      </c>
      <c r="C16" s="22" t="s">
        <v>193</v>
      </c>
      <c r="D16" s="42">
        <v>49.62</v>
      </c>
      <c r="E16" s="42">
        <v>-125.15</v>
      </c>
      <c r="F16" s="22" t="s">
        <v>182</v>
      </c>
      <c r="G16" s="22">
        <v>100</v>
      </c>
      <c r="H16" s="22">
        <v>2</v>
      </c>
      <c r="I16" s="22">
        <f t="shared" si="0"/>
        <v>102</v>
      </c>
      <c r="J16" s="8">
        <v>128.4</v>
      </c>
      <c r="K16" s="7">
        <v>128.39952000000002</v>
      </c>
    </row>
    <row r="17" spans="1:11">
      <c r="A17" s="22" t="s">
        <v>215</v>
      </c>
      <c r="B17" s="22">
        <v>1798</v>
      </c>
      <c r="C17" s="22" t="s">
        <v>193</v>
      </c>
      <c r="D17" s="42">
        <v>49.2</v>
      </c>
      <c r="E17" s="42">
        <v>-124.08</v>
      </c>
      <c r="F17" s="22" t="s">
        <v>182</v>
      </c>
      <c r="G17" s="22">
        <v>69</v>
      </c>
      <c r="H17" s="22">
        <v>3</v>
      </c>
      <c r="I17" s="22">
        <f t="shared" si="0"/>
        <v>72</v>
      </c>
      <c r="J17" s="8">
        <v>75.099999999999994</v>
      </c>
      <c r="K17" s="7">
        <v>75.065775000000002</v>
      </c>
    </row>
    <row r="18" spans="1:11">
      <c r="A18" s="22" t="s">
        <v>215</v>
      </c>
      <c r="B18" s="22">
        <v>1799</v>
      </c>
      <c r="C18" s="22" t="s">
        <v>198</v>
      </c>
      <c r="D18" s="42">
        <v>49.23</v>
      </c>
      <c r="E18" s="42">
        <v>-124.61</v>
      </c>
      <c r="F18" s="22" t="s">
        <v>182</v>
      </c>
      <c r="G18" s="22">
        <v>100</v>
      </c>
      <c r="H18" s="22">
        <v>5</v>
      </c>
      <c r="I18" s="22">
        <f t="shared" si="0"/>
        <v>105</v>
      </c>
      <c r="J18" s="8">
        <v>305.7</v>
      </c>
      <c r="K18" s="7">
        <v>305.68010000000004</v>
      </c>
    </row>
    <row r="19" spans="1:11">
      <c r="A19" s="22" t="s">
        <v>215</v>
      </c>
      <c r="B19" s="22">
        <v>1800</v>
      </c>
      <c r="C19" s="22" t="s">
        <v>198</v>
      </c>
      <c r="D19" s="42">
        <v>49.77</v>
      </c>
      <c r="E19" s="42">
        <v>-125.25</v>
      </c>
      <c r="F19" s="22" t="s">
        <v>182</v>
      </c>
      <c r="G19" s="22">
        <v>100</v>
      </c>
      <c r="H19" s="22">
        <v>7</v>
      </c>
      <c r="I19" s="22">
        <f t="shared" si="0"/>
        <v>107</v>
      </c>
      <c r="J19" s="8">
        <v>767.9</v>
      </c>
      <c r="K19" s="7">
        <v>768.01926000000003</v>
      </c>
    </row>
    <row r="20" spans="1:11">
      <c r="A20" s="22" t="s">
        <v>215</v>
      </c>
      <c r="B20" s="22">
        <v>1801</v>
      </c>
      <c r="C20" s="22" t="s">
        <v>221</v>
      </c>
      <c r="D20" s="42">
        <v>49.58</v>
      </c>
      <c r="E20" s="42">
        <v>-124.97</v>
      </c>
      <c r="F20" s="22" t="s">
        <v>182</v>
      </c>
      <c r="G20" s="22">
        <v>100</v>
      </c>
      <c r="H20" s="22">
        <v>3</v>
      </c>
      <c r="I20" s="22">
        <f t="shared" si="0"/>
        <v>103</v>
      </c>
      <c r="J20" s="8">
        <v>86.2</v>
      </c>
      <c r="K20" s="7">
        <v>86.112799999999993</v>
      </c>
    </row>
    <row r="21" spans="1:11">
      <c r="A21" s="22" t="s">
        <v>215</v>
      </c>
      <c r="B21" s="22">
        <v>1802</v>
      </c>
      <c r="C21" s="22" t="s">
        <v>188</v>
      </c>
      <c r="D21" s="42">
        <v>49.32</v>
      </c>
      <c r="E21" s="42">
        <v>-125.08</v>
      </c>
      <c r="F21" s="22" t="s">
        <v>182</v>
      </c>
      <c r="G21" s="22">
        <v>100</v>
      </c>
      <c r="H21" s="22">
        <v>7</v>
      </c>
      <c r="I21" s="22">
        <f t="shared" si="0"/>
        <v>107</v>
      </c>
      <c r="J21" s="8">
        <v>241</v>
      </c>
      <c r="K21" s="7">
        <v>240.90066399999998</v>
      </c>
    </row>
    <row r="22" spans="1:11">
      <c r="A22" s="46" t="s">
        <v>216</v>
      </c>
      <c r="B22" s="46">
        <v>1885</v>
      </c>
      <c r="C22" s="46" t="s">
        <v>193</v>
      </c>
      <c r="D22" s="47">
        <v>50.2</v>
      </c>
      <c r="E22" s="47">
        <v>-127.5</v>
      </c>
      <c r="F22" s="46" t="s">
        <v>183</v>
      </c>
      <c r="G22" s="46">
        <v>100</v>
      </c>
      <c r="H22" s="46">
        <v>9</v>
      </c>
      <c r="I22" s="22">
        <f t="shared" si="0"/>
        <v>109</v>
      </c>
      <c r="J22" s="48">
        <v>268.8</v>
      </c>
      <c r="K22" s="7">
        <v>268.88603999999998</v>
      </c>
    </row>
    <row r="23" spans="1:11">
      <c r="A23" s="46" t="s">
        <v>216</v>
      </c>
      <c r="B23" s="46">
        <v>1886</v>
      </c>
      <c r="C23" s="46" t="s">
        <v>198</v>
      </c>
      <c r="D23" s="47">
        <v>50.22</v>
      </c>
      <c r="E23" s="47">
        <v>-127.48</v>
      </c>
      <c r="F23" s="46" t="s">
        <v>183</v>
      </c>
      <c r="G23" s="46">
        <v>100</v>
      </c>
      <c r="H23" s="46">
        <v>3</v>
      </c>
      <c r="I23" s="22">
        <f t="shared" si="0"/>
        <v>103</v>
      </c>
      <c r="J23" s="48">
        <v>469.1</v>
      </c>
      <c r="K23" s="7">
        <v>469.19848599999995</v>
      </c>
    </row>
    <row r="24" spans="1:11">
      <c r="A24" s="46" t="s">
        <v>216</v>
      </c>
      <c r="B24" s="46">
        <v>1887</v>
      </c>
      <c r="C24" s="46" t="s">
        <v>193</v>
      </c>
      <c r="D24" s="47">
        <v>50.2</v>
      </c>
      <c r="E24" s="47">
        <v>-127.5</v>
      </c>
      <c r="F24" s="46" t="s">
        <v>183</v>
      </c>
      <c r="G24" s="46">
        <v>100</v>
      </c>
      <c r="H24" s="46">
        <v>14</v>
      </c>
      <c r="I24" s="22">
        <f t="shared" si="0"/>
        <v>114</v>
      </c>
      <c r="J24" s="48">
        <v>215</v>
      </c>
      <c r="K24" s="7">
        <v>214.31245000000001</v>
      </c>
    </row>
    <row r="25" spans="1:11">
      <c r="A25" s="46" t="s">
        <v>216</v>
      </c>
      <c r="B25" s="46">
        <v>1888</v>
      </c>
      <c r="C25" s="46" t="s">
        <v>223</v>
      </c>
      <c r="D25" s="47">
        <v>50.2</v>
      </c>
      <c r="E25" s="47">
        <v>-127.5</v>
      </c>
      <c r="F25" s="46" t="s">
        <v>183</v>
      </c>
      <c r="G25" s="46">
        <v>100</v>
      </c>
      <c r="H25" s="46">
        <v>20</v>
      </c>
      <c r="I25" s="22">
        <f t="shared" si="0"/>
        <v>120</v>
      </c>
      <c r="J25" s="48">
        <v>387.4</v>
      </c>
      <c r="K25" s="7">
        <v>386.37794999999994</v>
      </c>
    </row>
    <row r="26" spans="1:11">
      <c r="A26" s="46" t="s">
        <v>216</v>
      </c>
      <c r="B26" s="46">
        <v>1889</v>
      </c>
      <c r="C26" s="46" t="s">
        <v>198</v>
      </c>
      <c r="D26" s="47">
        <v>50.23</v>
      </c>
      <c r="E26" s="47">
        <v>-127.5</v>
      </c>
      <c r="F26" s="46" t="s">
        <v>183</v>
      </c>
      <c r="G26" s="46">
        <v>47</v>
      </c>
      <c r="H26" s="46">
        <v>14</v>
      </c>
      <c r="I26" s="22">
        <f t="shared" si="0"/>
        <v>61</v>
      </c>
      <c r="J26" s="48">
        <v>483.9</v>
      </c>
      <c r="K26" s="7">
        <v>484.00583499999999</v>
      </c>
    </row>
    <row r="27" spans="1:11">
      <c r="A27" s="46" t="s">
        <v>216</v>
      </c>
      <c r="B27" s="46">
        <v>1890</v>
      </c>
      <c r="C27" s="46" t="s">
        <v>207</v>
      </c>
      <c r="D27" s="47">
        <v>50.2</v>
      </c>
      <c r="E27" s="47">
        <v>-127.45</v>
      </c>
      <c r="F27" s="46" t="s">
        <v>183</v>
      </c>
      <c r="G27" s="46">
        <v>32</v>
      </c>
      <c r="H27" s="46">
        <v>18</v>
      </c>
      <c r="I27" s="22">
        <f t="shared" si="0"/>
        <v>50</v>
      </c>
      <c r="J27" s="48">
        <v>278.3</v>
      </c>
      <c r="K27" s="7">
        <v>242.70115799999999</v>
      </c>
    </row>
    <row r="28" spans="1:11">
      <c r="A28" s="46" t="s">
        <v>216</v>
      </c>
      <c r="B28" s="46">
        <v>1891</v>
      </c>
      <c r="C28" s="46" t="s">
        <v>223</v>
      </c>
      <c r="D28" s="47">
        <v>50.2</v>
      </c>
      <c r="E28" s="47">
        <v>-127.5</v>
      </c>
      <c r="F28" s="46" t="s">
        <v>183</v>
      </c>
      <c r="G28" s="46">
        <v>100</v>
      </c>
      <c r="H28" s="46">
        <v>10</v>
      </c>
      <c r="I28" s="22">
        <f t="shared" si="0"/>
        <v>110</v>
      </c>
      <c r="J28" s="48">
        <v>381.9</v>
      </c>
      <c r="K28" s="7">
        <v>381.85771999999997</v>
      </c>
    </row>
    <row r="29" spans="1:11">
      <c r="A29" s="46" t="s">
        <v>216</v>
      </c>
      <c r="B29" s="46">
        <v>1892</v>
      </c>
      <c r="C29" s="46" t="s">
        <v>221</v>
      </c>
      <c r="D29" s="47">
        <v>50.2</v>
      </c>
      <c r="E29" s="47">
        <v>-127.5</v>
      </c>
      <c r="F29" s="46" t="s">
        <v>183</v>
      </c>
      <c r="G29" s="46">
        <v>100</v>
      </c>
      <c r="H29" s="46">
        <v>0</v>
      </c>
      <c r="I29" s="22">
        <f t="shared" si="0"/>
        <v>100</v>
      </c>
      <c r="J29" s="48">
        <v>90.3</v>
      </c>
      <c r="K29" s="7">
        <v>64.703710000000001</v>
      </c>
    </row>
    <row r="30" spans="1:11">
      <c r="A30" s="46" t="s">
        <v>216</v>
      </c>
      <c r="B30" s="46">
        <v>1893</v>
      </c>
      <c r="C30" s="46" t="s">
        <v>193</v>
      </c>
      <c r="D30" s="47">
        <v>50.2</v>
      </c>
      <c r="E30" s="47">
        <v>-127.5</v>
      </c>
      <c r="F30" s="46" t="s">
        <v>183</v>
      </c>
      <c r="G30" s="46">
        <v>100</v>
      </c>
      <c r="H30" s="46">
        <v>1</v>
      </c>
      <c r="I30" s="22">
        <f t="shared" si="0"/>
        <v>101</v>
      </c>
      <c r="J30" s="48">
        <v>308.3</v>
      </c>
      <c r="K30" s="7">
        <v>207.57334500000005</v>
      </c>
    </row>
    <row r="31" spans="1:11">
      <c r="A31" s="46" t="s">
        <v>216</v>
      </c>
      <c r="B31" s="46">
        <v>1894</v>
      </c>
      <c r="C31" s="46" t="s">
        <v>193</v>
      </c>
      <c r="D31" s="47">
        <v>50.2</v>
      </c>
      <c r="E31" s="47">
        <v>-127.5</v>
      </c>
      <c r="F31" s="46" t="s">
        <v>183</v>
      </c>
      <c r="G31" s="46">
        <v>100</v>
      </c>
      <c r="H31" s="46">
        <v>11</v>
      </c>
      <c r="I31" s="22">
        <f t="shared" si="0"/>
        <v>111</v>
      </c>
      <c r="J31" s="48">
        <v>236</v>
      </c>
      <c r="K31" s="7">
        <v>187.19366799999995</v>
      </c>
    </row>
    <row r="32" spans="1:11">
      <c r="A32" s="46" t="s">
        <v>216</v>
      </c>
      <c r="B32" s="46">
        <v>1895</v>
      </c>
      <c r="C32" s="46" t="s">
        <v>223</v>
      </c>
      <c r="D32" s="47">
        <v>50.2</v>
      </c>
      <c r="E32" s="47">
        <v>-127.45</v>
      </c>
      <c r="F32" s="46" t="s">
        <v>183</v>
      </c>
      <c r="G32" s="46">
        <v>100</v>
      </c>
      <c r="H32" s="46">
        <v>11</v>
      </c>
      <c r="I32" s="22">
        <f t="shared" si="0"/>
        <v>111</v>
      </c>
      <c r="J32" s="48">
        <v>490.6</v>
      </c>
      <c r="K32" s="7">
        <v>490.59735999999998</v>
      </c>
    </row>
    <row r="33" spans="1:11">
      <c r="A33" s="46" t="s">
        <v>216</v>
      </c>
      <c r="B33" s="46">
        <v>1896</v>
      </c>
      <c r="C33" s="46" t="s">
        <v>223</v>
      </c>
      <c r="D33" s="47">
        <v>50.23</v>
      </c>
      <c r="E33" s="47">
        <v>-127.5</v>
      </c>
      <c r="F33" s="46" t="s">
        <v>183</v>
      </c>
      <c r="G33" s="46">
        <v>76</v>
      </c>
      <c r="H33" s="46">
        <v>24</v>
      </c>
      <c r="I33" s="22">
        <f t="shared" si="0"/>
        <v>100</v>
      </c>
      <c r="J33" s="48">
        <v>359.9</v>
      </c>
      <c r="K33" s="7">
        <v>359.86754400000001</v>
      </c>
    </row>
    <row r="34" spans="1:11">
      <c r="A34" s="46" t="s">
        <v>216</v>
      </c>
      <c r="B34" s="46">
        <v>1897</v>
      </c>
      <c r="C34" s="46" t="s">
        <v>198</v>
      </c>
      <c r="D34" s="47">
        <v>50.2</v>
      </c>
      <c r="E34" s="47">
        <v>-127.45</v>
      </c>
      <c r="F34" s="46" t="s">
        <v>183</v>
      </c>
      <c r="G34" s="46">
        <v>100</v>
      </c>
      <c r="H34" s="46">
        <v>12</v>
      </c>
      <c r="I34" s="22">
        <f t="shared" si="0"/>
        <v>112</v>
      </c>
      <c r="J34" s="48">
        <v>300.60000000000002</v>
      </c>
      <c r="K34" s="7">
        <v>308.62332599999991</v>
      </c>
    </row>
    <row r="35" spans="1:11">
      <c r="A35" s="46" t="s">
        <v>216</v>
      </c>
      <c r="B35" s="46">
        <v>1898</v>
      </c>
      <c r="C35" s="46" t="s">
        <v>207</v>
      </c>
      <c r="D35" s="47">
        <v>50.2</v>
      </c>
      <c r="E35" s="47">
        <v>-127.5</v>
      </c>
      <c r="F35" s="46" t="s">
        <v>183</v>
      </c>
      <c r="G35" s="46">
        <v>100</v>
      </c>
      <c r="H35" s="46">
        <v>0</v>
      </c>
      <c r="I35" s="22">
        <f t="shared" si="0"/>
        <v>100</v>
      </c>
      <c r="J35" s="48">
        <v>327.10000000000002</v>
      </c>
      <c r="K35" s="7">
        <v>145.252475</v>
      </c>
    </row>
    <row r="36" spans="1:11">
      <c r="A36" s="46" t="s">
        <v>216</v>
      </c>
      <c r="B36" s="46">
        <v>1899</v>
      </c>
      <c r="C36" s="46" t="s">
        <v>207</v>
      </c>
      <c r="D36" s="47">
        <v>50.22</v>
      </c>
      <c r="E36" s="47">
        <v>-127.48</v>
      </c>
      <c r="F36" s="46" t="s">
        <v>183</v>
      </c>
      <c r="G36" s="46">
        <v>100</v>
      </c>
      <c r="H36" s="46">
        <v>2</v>
      </c>
      <c r="I36" s="22">
        <f t="shared" si="0"/>
        <v>102</v>
      </c>
      <c r="J36" s="48">
        <v>144.69999999999999</v>
      </c>
      <c r="K36" s="7">
        <v>142.22870800000001</v>
      </c>
    </row>
    <row r="37" spans="1:11">
      <c r="A37" s="46" t="s">
        <v>216</v>
      </c>
      <c r="B37" s="46">
        <v>1901</v>
      </c>
      <c r="C37" s="46" t="s">
        <v>198</v>
      </c>
      <c r="D37" s="47">
        <v>50.2</v>
      </c>
      <c r="E37" s="47">
        <v>-127.5</v>
      </c>
      <c r="F37" s="46" t="s">
        <v>183</v>
      </c>
      <c r="G37" s="46">
        <v>100</v>
      </c>
      <c r="H37" s="46">
        <v>8</v>
      </c>
      <c r="I37" s="22">
        <f t="shared" si="0"/>
        <v>108</v>
      </c>
      <c r="J37" s="48">
        <v>117.8</v>
      </c>
      <c r="K37" s="7">
        <v>117.84168000000001</v>
      </c>
    </row>
    <row r="38" spans="1:11">
      <c r="A38" s="46" t="s">
        <v>216</v>
      </c>
      <c r="B38" s="46">
        <v>1902</v>
      </c>
      <c r="C38" s="46" t="s">
        <v>198</v>
      </c>
      <c r="D38" s="47">
        <v>50.2</v>
      </c>
      <c r="E38" s="47">
        <v>-127.5</v>
      </c>
      <c r="F38" s="46" t="s">
        <v>183</v>
      </c>
      <c r="G38" s="46">
        <v>100</v>
      </c>
      <c r="H38" s="46">
        <v>10</v>
      </c>
      <c r="I38" s="22">
        <f t="shared" si="0"/>
        <v>110</v>
      </c>
      <c r="J38" s="48">
        <v>163.4</v>
      </c>
      <c r="K38" s="7">
        <v>156.52967999999998</v>
      </c>
    </row>
    <row r="39" spans="1:11">
      <c r="A39" s="46" t="s">
        <v>216</v>
      </c>
      <c r="B39" s="46">
        <v>1903</v>
      </c>
      <c r="C39" s="46" t="s">
        <v>198</v>
      </c>
      <c r="D39" s="47">
        <v>50.2</v>
      </c>
      <c r="E39" s="47">
        <v>-127.5</v>
      </c>
      <c r="F39" s="46" t="s">
        <v>183</v>
      </c>
      <c r="G39" s="46">
        <v>100</v>
      </c>
      <c r="H39" s="46">
        <v>13</v>
      </c>
      <c r="I39" s="22">
        <f t="shared" si="0"/>
        <v>113</v>
      </c>
      <c r="J39" s="48">
        <v>471.4</v>
      </c>
      <c r="K39" s="7">
        <v>362.890062</v>
      </c>
    </row>
    <row r="40" spans="1:11">
      <c r="A40" s="46" t="s">
        <v>216</v>
      </c>
      <c r="B40" s="46">
        <v>1904</v>
      </c>
      <c r="C40" s="46" t="s">
        <v>193</v>
      </c>
      <c r="D40" s="47">
        <v>50.2</v>
      </c>
      <c r="E40" s="47">
        <v>-127.5</v>
      </c>
      <c r="F40" s="46" t="s">
        <v>183</v>
      </c>
      <c r="G40" s="46">
        <v>100</v>
      </c>
      <c r="H40" s="46">
        <v>1</v>
      </c>
      <c r="I40" s="22">
        <f t="shared" si="0"/>
        <v>101</v>
      </c>
      <c r="J40" s="48">
        <v>87.9</v>
      </c>
      <c r="K40" s="7">
        <v>75.844054999999997</v>
      </c>
    </row>
    <row r="41" spans="1:11">
      <c r="A41" s="22" t="s">
        <v>217</v>
      </c>
      <c r="B41" s="22">
        <v>2365</v>
      </c>
      <c r="C41" s="22" t="s">
        <v>207</v>
      </c>
      <c r="D41" s="42">
        <v>49.16</v>
      </c>
      <c r="E41" s="42">
        <v>-123.74</v>
      </c>
      <c r="F41" s="22" t="s">
        <v>182</v>
      </c>
      <c r="G41" s="22">
        <v>100</v>
      </c>
      <c r="H41" s="22">
        <v>4</v>
      </c>
      <c r="I41" s="22">
        <f t="shared" si="0"/>
        <v>104</v>
      </c>
      <c r="J41" s="8">
        <v>283.60000000000002</v>
      </c>
      <c r="K41" s="7">
        <v>195.75867500000001</v>
      </c>
    </row>
    <row r="42" spans="1:11">
      <c r="A42" s="22" t="s">
        <v>217</v>
      </c>
      <c r="B42" s="22">
        <v>2368</v>
      </c>
      <c r="C42" s="22" t="s">
        <v>221</v>
      </c>
      <c r="D42" s="42">
        <v>48.74</v>
      </c>
      <c r="E42" s="42">
        <v>-123.51</v>
      </c>
      <c r="F42" s="22" t="s">
        <v>182</v>
      </c>
      <c r="G42" s="22">
        <v>100</v>
      </c>
      <c r="H42" s="22">
        <v>1</v>
      </c>
      <c r="I42" s="22">
        <f t="shared" si="0"/>
        <v>101</v>
      </c>
      <c r="J42" s="8">
        <v>97.8</v>
      </c>
      <c r="K42" s="7">
        <v>97.667000000000016</v>
      </c>
    </row>
    <row r="43" spans="1:11">
      <c r="A43" s="22" t="s">
        <v>217</v>
      </c>
      <c r="B43" s="22">
        <v>2372</v>
      </c>
      <c r="C43" s="22" t="s">
        <v>225</v>
      </c>
      <c r="D43" s="42">
        <v>49.16</v>
      </c>
      <c r="E43" s="42">
        <v>-123.79</v>
      </c>
      <c r="F43" s="22" t="s">
        <v>182</v>
      </c>
      <c r="G43" s="22">
        <v>80</v>
      </c>
      <c r="H43" s="22">
        <v>3</v>
      </c>
      <c r="I43" s="22">
        <f t="shared" si="0"/>
        <v>83</v>
      </c>
      <c r="J43" s="8">
        <v>142.5</v>
      </c>
      <c r="K43" s="7">
        <v>142.50909999999999</v>
      </c>
    </row>
    <row r="44" spans="1:11">
      <c r="A44" s="22" t="s">
        <v>218</v>
      </c>
      <c r="B44" s="22">
        <v>2379</v>
      </c>
      <c r="C44" s="22" t="s">
        <v>226</v>
      </c>
      <c r="D44" s="42">
        <v>49</v>
      </c>
      <c r="E44" s="42">
        <v>-123.67</v>
      </c>
      <c r="F44" s="22" t="s">
        <v>182</v>
      </c>
      <c r="G44" s="22">
        <v>100</v>
      </c>
      <c r="H44" s="22">
        <v>4</v>
      </c>
      <c r="I44" s="22">
        <f t="shared" si="0"/>
        <v>104</v>
      </c>
      <c r="J44" s="8">
        <v>157.19999999999999</v>
      </c>
      <c r="K44" s="7">
        <v>138.95131499999999</v>
      </c>
    </row>
    <row r="45" spans="1:11">
      <c r="A45" s="22" t="s">
        <v>218</v>
      </c>
      <c r="B45" s="22">
        <v>2383</v>
      </c>
      <c r="C45" s="22" t="s">
        <v>221</v>
      </c>
      <c r="D45" s="42">
        <v>48.97</v>
      </c>
      <c r="E45" s="42">
        <v>-123.64</v>
      </c>
      <c r="F45" s="22" t="s">
        <v>182</v>
      </c>
      <c r="G45" s="22">
        <v>100</v>
      </c>
      <c r="H45" s="22">
        <v>3</v>
      </c>
      <c r="I45" s="22">
        <f t="shared" si="0"/>
        <v>103</v>
      </c>
      <c r="J45" s="8">
        <v>102.2</v>
      </c>
      <c r="K45" s="7">
        <v>102.17385</v>
      </c>
    </row>
    <row r="46" spans="1:11">
      <c r="A46" s="46" t="s">
        <v>219</v>
      </c>
      <c r="B46" s="46">
        <v>2888</v>
      </c>
      <c r="C46" s="46" t="s">
        <v>209</v>
      </c>
      <c r="D46" s="47">
        <v>48.92</v>
      </c>
      <c r="E46" s="47">
        <v>-124.97</v>
      </c>
      <c r="F46" s="46" t="s">
        <v>183</v>
      </c>
      <c r="G46" s="46">
        <v>100</v>
      </c>
      <c r="H46" s="46">
        <v>15</v>
      </c>
      <c r="I46" s="22">
        <f t="shared" si="0"/>
        <v>115</v>
      </c>
      <c r="J46" s="48">
        <v>431.2</v>
      </c>
      <c r="K46" s="7">
        <v>431.74557000000004</v>
      </c>
    </row>
    <row r="47" spans="1:11">
      <c r="A47" s="46" t="s">
        <v>219</v>
      </c>
      <c r="B47" s="46">
        <v>2889</v>
      </c>
      <c r="C47" s="46" t="s">
        <v>227</v>
      </c>
      <c r="D47" s="47">
        <v>48.92</v>
      </c>
      <c r="E47" s="47">
        <v>-124.97</v>
      </c>
      <c r="F47" s="46" t="s">
        <v>183</v>
      </c>
      <c r="G47" s="46">
        <v>100</v>
      </c>
      <c r="H47" s="46">
        <v>8</v>
      </c>
      <c r="I47" s="22">
        <f t="shared" si="0"/>
        <v>108</v>
      </c>
      <c r="J47" s="48">
        <v>573.1</v>
      </c>
      <c r="K47" s="7">
        <v>575.76904999999999</v>
      </c>
    </row>
    <row r="48" spans="1:11">
      <c r="A48" s="46" t="s">
        <v>219</v>
      </c>
      <c r="B48" s="46">
        <v>2890</v>
      </c>
      <c r="C48" s="46" t="s">
        <v>198</v>
      </c>
      <c r="D48" s="47">
        <v>48.92</v>
      </c>
      <c r="E48" s="47">
        <v>-124.97</v>
      </c>
      <c r="F48" s="46" t="s">
        <v>183</v>
      </c>
      <c r="G48" s="46">
        <v>100</v>
      </c>
      <c r="H48" s="46">
        <v>30</v>
      </c>
      <c r="I48" s="22">
        <f t="shared" si="0"/>
        <v>130</v>
      </c>
      <c r="J48" s="48">
        <v>420.3</v>
      </c>
      <c r="K48" s="7">
        <v>419.34587999999997</v>
      </c>
    </row>
    <row r="49" spans="1:11">
      <c r="A49" s="46" t="s">
        <v>219</v>
      </c>
      <c r="B49" s="46">
        <v>2891</v>
      </c>
      <c r="C49" s="46" t="s">
        <v>209</v>
      </c>
      <c r="D49" s="47">
        <v>48.92</v>
      </c>
      <c r="E49" s="47">
        <v>-124.97</v>
      </c>
      <c r="F49" s="46" t="s">
        <v>183</v>
      </c>
      <c r="G49" s="46">
        <v>100</v>
      </c>
      <c r="H49" s="46">
        <v>35</v>
      </c>
      <c r="I49" s="22">
        <f t="shared" ref="I49:I89" si="1">G49+H49</f>
        <v>135</v>
      </c>
      <c r="J49" s="48">
        <v>705.2</v>
      </c>
      <c r="K49" s="7">
        <v>705.3645600000001</v>
      </c>
    </row>
    <row r="50" spans="1:11">
      <c r="A50" s="46" t="s">
        <v>219</v>
      </c>
      <c r="B50" s="46">
        <v>2892</v>
      </c>
      <c r="C50" s="46" t="s">
        <v>193</v>
      </c>
      <c r="D50" s="47">
        <v>48.92</v>
      </c>
      <c r="E50" s="47">
        <v>-124.97</v>
      </c>
      <c r="F50" s="46" t="s">
        <v>183</v>
      </c>
      <c r="G50" s="46">
        <v>37</v>
      </c>
      <c r="H50" s="46">
        <v>8</v>
      </c>
      <c r="I50" s="22">
        <f t="shared" si="1"/>
        <v>45</v>
      </c>
      <c r="J50" s="48">
        <v>529.20000000000005</v>
      </c>
      <c r="K50" s="7">
        <v>527.4401949999999</v>
      </c>
    </row>
    <row r="51" spans="1:11">
      <c r="A51" s="46" t="s">
        <v>219</v>
      </c>
      <c r="B51" s="46">
        <v>2893</v>
      </c>
      <c r="C51" s="46" t="s">
        <v>209</v>
      </c>
      <c r="D51" s="47">
        <v>48.92</v>
      </c>
      <c r="E51" s="47">
        <v>-124.97</v>
      </c>
      <c r="F51" s="46" t="s">
        <v>183</v>
      </c>
      <c r="G51" s="46">
        <v>100</v>
      </c>
      <c r="H51" s="46">
        <v>10</v>
      </c>
      <c r="I51" s="22">
        <f t="shared" si="1"/>
        <v>110</v>
      </c>
      <c r="J51" s="48">
        <v>224.4</v>
      </c>
      <c r="K51" s="7">
        <v>224.044105</v>
      </c>
    </row>
    <row r="52" spans="1:11">
      <c r="A52" s="46" t="s">
        <v>219</v>
      </c>
      <c r="B52" s="46">
        <v>2894</v>
      </c>
      <c r="C52" s="46" t="s">
        <v>209</v>
      </c>
      <c r="D52" s="47">
        <v>48.92</v>
      </c>
      <c r="E52" s="47">
        <v>-124.97</v>
      </c>
      <c r="F52" s="46" t="s">
        <v>183</v>
      </c>
      <c r="G52" s="46">
        <v>100</v>
      </c>
      <c r="H52" s="46">
        <v>10</v>
      </c>
      <c r="I52" s="22">
        <f t="shared" si="1"/>
        <v>110</v>
      </c>
      <c r="J52" s="48">
        <v>226.2</v>
      </c>
      <c r="K52" s="7">
        <v>227.45786999999996</v>
      </c>
    </row>
    <row r="53" spans="1:11">
      <c r="A53" s="46" t="s">
        <v>219</v>
      </c>
      <c r="B53" s="46">
        <v>2895</v>
      </c>
      <c r="C53" s="46" t="s">
        <v>209</v>
      </c>
      <c r="D53" s="47">
        <v>48.92</v>
      </c>
      <c r="E53" s="47">
        <v>-124.97</v>
      </c>
      <c r="F53" s="46" t="s">
        <v>183</v>
      </c>
      <c r="G53" s="46">
        <v>46</v>
      </c>
      <c r="H53" s="46">
        <v>18</v>
      </c>
      <c r="I53" s="22">
        <f t="shared" si="1"/>
        <v>64</v>
      </c>
      <c r="J53" s="48">
        <v>546.1</v>
      </c>
      <c r="K53" s="7">
        <v>546.22415999999998</v>
      </c>
    </row>
    <row r="54" spans="1:11">
      <c r="A54" s="46" t="s">
        <v>219</v>
      </c>
      <c r="B54" s="46">
        <v>2896</v>
      </c>
      <c r="C54" s="46" t="s">
        <v>209</v>
      </c>
      <c r="D54" s="47">
        <v>48.92</v>
      </c>
      <c r="E54" s="47">
        <v>-124.97</v>
      </c>
      <c r="F54" s="46" t="s">
        <v>183</v>
      </c>
      <c r="G54" s="46">
        <v>48</v>
      </c>
      <c r="H54" s="46">
        <v>23</v>
      </c>
      <c r="I54" s="22">
        <f t="shared" si="1"/>
        <v>71</v>
      </c>
      <c r="J54" s="48">
        <v>593.79999999999995</v>
      </c>
      <c r="K54" s="7">
        <v>595.71174999999994</v>
      </c>
    </row>
    <row r="55" spans="1:11">
      <c r="A55" s="46" t="s">
        <v>219</v>
      </c>
      <c r="B55" s="46">
        <v>2897</v>
      </c>
      <c r="C55" s="46" t="s">
        <v>193</v>
      </c>
      <c r="D55" s="47">
        <v>48.92</v>
      </c>
      <c r="E55" s="47">
        <v>-124.97</v>
      </c>
      <c r="F55" s="46" t="s">
        <v>183</v>
      </c>
      <c r="G55" s="46">
        <v>100</v>
      </c>
      <c r="H55" s="46">
        <v>30</v>
      </c>
      <c r="I55" s="22">
        <f t="shared" si="1"/>
        <v>130</v>
      </c>
      <c r="J55" s="48">
        <v>539.5</v>
      </c>
      <c r="K55" s="7">
        <v>538.19669999999996</v>
      </c>
    </row>
    <row r="56" spans="1:11">
      <c r="A56" s="46" t="s">
        <v>219</v>
      </c>
      <c r="B56" s="46">
        <v>2898</v>
      </c>
      <c r="C56" s="46" t="s">
        <v>209</v>
      </c>
      <c r="D56" s="47">
        <v>48.92</v>
      </c>
      <c r="E56" s="47">
        <v>-124.97</v>
      </c>
      <c r="F56" s="46" t="s">
        <v>183</v>
      </c>
      <c r="G56" s="46">
        <v>100</v>
      </c>
      <c r="H56" s="46">
        <v>10</v>
      </c>
      <c r="I56" s="22">
        <f t="shared" si="1"/>
        <v>110</v>
      </c>
      <c r="J56" s="48">
        <v>610</v>
      </c>
      <c r="K56" s="7">
        <v>611.14127999999994</v>
      </c>
    </row>
    <row r="57" spans="1:11">
      <c r="A57" s="46" t="s">
        <v>219</v>
      </c>
      <c r="B57" s="46">
        <v>2899</v>
      </c>
      <c r="C57" s="46" t="s">
        <v>227</v>
      </c>
      <c r="D57" s="47">
        <v>48.92</v>
      </c>
      <c r="E57" s="47">
        <v>-124.97</v>
      </c>
      <c r="F57" s="46" t="s">
        <v>183</v>
      </c>
      <c r="G57" s="46">
        <v>100</v>
      </c>
      <c r="H57" s="46">
        <v>13</v>
      </c>
      <c r="I57" s="22">
        <f t="shared" si="1"/>
        <v>113</v>
      </c>
      <c r="J57" s="48">
        <v>624.9</v>
      </c>
      <c r="K57" s="7">
        <v>625.41176000000007</v>
      </c>
    </row>
    <row r="58" spans="1:11">
      <c r="A58" s="46" t="s">
        <v>219</v>
      </c>
      <c r="B58" s="46">
        <v>2900</v>
      </c>
      <c r="C58" s="46" t="s">
        <v>198</v>
      </c>
      <c r="D58" s="47">
        <v>48.92</v>
      </c>
      <c r="E58" s="47">
        <v>-124.97</v>
      </c>
      <c r="F58" s="46" t="s">
        <v>183</v>
      </c>
      <c r="G58" s="46">
        <v>61</v>
      </c>
      <c r="H58" s="46">
        <v>38</v>
      </c>
      <c r="I58" s="22">
        <f t="shared" si="1"/>
        <v>99</v>
      </c>
      <c r="J58" s="48">
        <v>581.6</v>
      </c>
      <c r="K58" s="7">
        <v>580.23545500000012</v>
      </c>
    </row>
    <row r="59" spans="1:11">
      <c r="A59" s="46" t="s">
        <v>219</v>
      </c>
      <c r="B59" s="46">
        <v>2901</v>
      </c>
      <c r="C59" s="46" t="s">
        <v>209</v>
      </c>
      <c r="D59" s="47">
        <v>48.92</v>
      </c>
      <c r="E59" s="47">
        <v>-124.97</v>
      </c>
      <c r="F59" s="46" t="s">
        <v>183</v>
      </c>
      <c r="G59" s="46">
        <v>100</v>
      </c>
      <c r="H59" s="46">
        <v>18</v>
      </c>
      <c r="I59" s="22">
        <f t="shared" si="1"/>
        <v>118</v>
      </c>
      <c r="J59" s="48">
        <v>882.1</v>
      </c>
      <c r="K59" s="7">
        <v>884.80294000000004</v>
      </c>
    </row>
    <row r="60" spans="1:11">
      <c r="A60" s="46" t="s">
        <v>219</v>
      </c>
      <c r="B60" s="46">
        <v>2902</v>
      </c>
      <c r="C60" s="46" t="s">
        <v>209</v>
      </c>
      <c r="D60" s="47">
        <v>48.92</v>
      </c>
      <c r="E60" s="47">
        <v>-124.97</v>
      </c>
      <c r="F60" s="46" t="s">
        <v>183</v>
      </c>
      <c r="G60" s="46">
        <v>100</v>
      </c>
      <c r="H60" s="46">
        <v>10</v>
      </c>
      <c r="I60" s="22">
        <f t="shared" si="1"/>
        <v>110</v>
      </c>
      <c r="J60" s="48">
        <v>765</v>
      </c>
      <c r="K60" s="7">
        <v>766.76218499999993</v>
      </c>
    </row>
    <row r="61" spans="1:11">
      <c r="A61" s="46" t="s">
        <v>219</v>
      </c>
      <c r="B61" s="46">
        <v>2903</v>
      </c>
      <c r="C61" s="46" t="s">
        <v>227</v>
      </c>
      <c r="D61" s="47">
        <v>48.92</v>
      </c>
      <c r="E61" s="47">
        <v>-124.97</v>
      </c>
      <c r="F61" s="46" t="s">
        <v>183</v>
      </c>
      <c r="G61" s="46">
        <v>100</v>
      </c>
      <c r="H61" s="46">
        <v>10</v>
      </c>
      <c r="I61" s="22">
        <f t="shared" si="1"/>
        <v>110</v>
      </c>
      <c r="J61" s="48">
        <v>471.1</v>
      </c>
      <c r="K61" s="7">
        <v>471.67468999999994</v>
      </c>
    </row>
    <row r="62" spans="1:11">
      <c r="A62" s="46" t="s">
        <v>219</v>
      </c>
      <c r="B62" s="46">
        <v>2904</v>
      </c>
      <c r="C62" s="46" t="s">
        <v>209</v>
      </c>
      <c r="D62" s="47">
        <v>48.92</v>
      </c>
      <c r="E62" s="47">
        <v>-124.97</v>
      </c>
      <c r="F62" s="46" t="s">
        <v>183</v>
      </c>
      <c r="G62" s="46">
        <v>94</v>
      </c>
      <c r="H62" s="46">
        <v>28</v>
      </c>
      <c r="I62" s="22">
        <f t="shared" si="1"/>
        <v>122</v>
      </c>
      <c r="J62" s="48">
        <v>631.6</v>
      </c>
      <c r="K62" s="7">
        <v>629.44346999999993</v>
      </c>
    </row>
    <row r="63" spans="1:11">
      <c r="A63" s="46" t="s">
        <v>219</v>
      </c>
      <c r="B63" s="46">
        <v>2905</v>
      </c>
      <c r="C63" s="46" t="s">
        <v>227</v>
      </c>
      <c r="D63" s="47">
        <v>48.92</v>
      </c>
      <c r="E63" s="47">
        <v>-124.97</v>
      </c>
      <c r="F63" s="46" t="s">
        <v>183</v>
      </c>
      <c r="G63" s="46">
        <v>76</v>
      </c>
      <c r="H63" s="46">
        <v>15</v>
      </c>
      <c r="I63" s="22">
        <f t="shared" si="1"/>
        <v>91</v>
      </c>
      <c r="J63" s="48">
        <v>359.3</v>
      </c>
      <c r="K63" s="7">
        <v>359.1332900000001</v>
      </c>
    </row>
    <row r="64" spans="1:11">
      <c r="A64" s="46" t="s">
        <v>219</v>
      </c>
      <c r="B64" s="46">
        <v>2907</v>
      </c>
      <c r="C64" s="46" t="s">
        <v>209</v>
      </c>
      <c r="D64" s="47">
        <v>48.92</v>
      </c>
      <c r="E64" s="47">
        <v>-124.97</v>
      </c>
      <c r="F64" s="46" t="s">
        <v>183</v>
      </c>
      <c r="G64" s="46">
        <v>46</v>
      </c>
      <c r="H64" s="46">
        <v>13</v>
      </c>
      <c r="I64" s="22">
        <f t="shared" si="1"/>
        <v>59</v>
      </c>
      <c r="J64" s="48">
        <v>432.6</v>
      </c>
      <c r="K64" s="7">
        <v>432.61648000000002</v>
      </c>
    </row>
    <row r="65" spans="1:11">
      <c r="A65" s="46" t="s">
        <v>219</v>
      </c>
      <c r="B65" s="46">
        <v>2908</v>
      </c>
      <c r="C65" s="46" t="s">
        <v>227</v>
      </c>
      <c r="D65" s="47">
        <v>48.92</v>
      </c>
      <c r="E65" s="47">
        <v>-124.97</v>
      </c>
      <c r="F65" s="46" t="s">
        <v>183</v>
      </c>
      <c r="G65" s="46">
        <v>100</v>
      </c>
      <c r="H65" s="46">
        <v>0</v>
      </c>
      <c r="I65" s="22">
        <f t="shared" si="1"/>
        <v>100</v>
      </c>
      <c r="J65" s="48">
        <v>394.1</v>
      </c>
      <c r="K65" s="7">
        <v>394.54889500000007</v>
      </c>
    </row>
    <row r="66" spans="1:11">
      <c r="A66" s="46" t="s">
        <v>219</v>
      </c>
      <c r="B66" s="46">
        <v>2909</v>
      </c>
      <c r="C66" s="46" t="s">
        <v>227</v>
      </c>
      <c r="D66" s="47">
        <v>48.92</v>
      </c>
      <c r="E66" s="47">
        <v>-124.97</v>
      </c>
      <c r="F66" s="46" t="s">
        <v>183</v>
      </c>
      <c r="G66" s="46">
        <v>100</v>
      </c>
      <c r="H66" s="46">
        <v>33</v>
      </c>
      <c r="I66" s="22">
        <f t="shared" si="1"/>
        <v>133</v>
      </c>
      <c r="J66" s="48">
        <v>379.5</v>
      </c>
      <c r="K66" s="7">
        <v>379.47755999999998</v>
      </c>
    </row>
    <row r="67" spans="1:11">
      <c r="A67" s="46" t="s">
        <v>219</v>
      </c>
      <c r="B67" s="46">
        <v>2910</v>
      </c>
      <c r="C67" s="46" t="s">
        <v>209</v>
      </c>
      <c r="D67" s="47">
        <v>48.92</v>
      </c>
      <c r="E67" s="47">
        <v>-124.97</v>
      </c>
      <c r="F67" s="46" t="s">
        <v>183</v>
      </c>
      <c r="G67" s="46">
        <v>100</v>
      </c>
      <c r="H67" s="46">
        <v>35</v>
      </c>
      <c r="I67" s="22">
        <f t="shared" si="1"/>
        <v>135</v>
      </c>
      <c r="J67" s="48">
        <v>504.4</v>
      </c>
      <c r="K67" s="7">
        <v>502.45608999999996</v>
      </c>
    </row>
    <row r="68" spans="1:11">
      <c r="A68" s="46" t="s">
        <v>219</v>
      </c>
      <c r="B68" s="46">
        <v>2911</v>
      </c>
      <c r="C68" s="46" t="s">
        <v>209</v>
      </c>
      <c r="D68" s="47">
        <v>48.92</v>
      </c>
      <c r="E68" s="47">
        <v>-124.97</v>
      </c>
      <c r="F68" s="46" t="s">
        <v>183</v>
      </c>
      <c r="G68" s="46">
        <v>69</v>
      </c>
      <c r="H68" s="46">
        <v>5</v>
      </c>
      <c r="I68" s="22">
        <f t="shared" si="1"/>
        <v>74</v>
      </c>
      <c r="J68" s="48">
        <v>447.5</v>
      </c>
      <c r="K68" s="7">
        <v>450.73190999999991</v>
      </c>
    </row>
    <row r="69" spans="1:11">
      <c r="A69" s="46" t="s">
        <v>219</v>
      </c>
      <c r="B69" s="46">
        <v>2912</v>
      </c>
      <c r="C69" s="46" t="s">
        <v>193</v>
      </c>
      <c r="D69" s="47">
        <v>48.92</v>
      </c>
      <c r="E69" s="47">
        <v>-124.97</v>
      </c>
      <c r="F69" s="46" t="s">
        <v>183</v>
      </c>
      <c r="G69" s="46">
        <v>53</v>
      </c>
      <c r="H69" s="46">
        <v>8</v>
      </c>
      <c r="I69" s="22">
        <f t="shared" si="1"/>
        <v>61</v>
      </c>
      <c r="J69" s="48">
        <v>370.8</v>
      </c>
      <c r="K69" s="7">
        <v>369.50936999999999</v>
      </c>
    </row>
    <row r="70" spans="1:11">
      <c r="A70" s="46" t="s">
        <v>219</v>
      </c>
      <c r="B70" s="46">
        <v>2913</v>
      </c>
      <c r="C70" s="46" t="s">
        <v>209</v>
      </c>
      <c r="D70" s="47">
        <v>48.92</v>
      </c>
      <c r="E70" s="47">
        <v>-124.97</v>
      </c>
      <c r="F70" s="46" t="s">
        <v>183</v>
      </c>
      <c r="G70" s="46">
        <v>100</v>
      </c>
      <c r="H70" s="46">
        <v>13</v>
      </c>
      <c r="I70" s="22">
        <f t="shared" si="1"/>
        <v>113</v>
      </c>
      <c r="J70" s="48">
        <v>561.1</v>
      </c>
      <c r="K70" s="7">
        <v>563.0293099999999</v>
      </c>
    </row>
    <row r="71" spans="1:11">
      <c r="A71" s="46" t="s">
        <v>219</v>
      </c>
      <c r="B71" s="46">
        <v>2914</v>
      </c>
      <c r="C71" s="46" t="s">
        <v>227</v>
      </c>
      <c r="D71" s="47">
        <v>48.92</v>
      </c>
      <c r="E71" s="47">
        <v>-124.97</v>
      </c>
      <c r="F71" s="46" t="s">
        <v>183</v>
      </c>
      <c r="G71" s="46">
        <v>100</v>
      </c>
      <c r="H71" s="46">
        <v>0</v>
      </c>
      <c r="I71" s="22">
        <f t="shared" si="1"/>
        <v>100</v>
      </c>
      <c r="J71" s="48">
        <v>374.1</v>
      </c>
      <c r="K71" s="7">
        <v>374.7106</v>
      </c>
    </row>
    <row r="72" spans="1:11">
      <c r="A72" s="46" t="s">
        <v>219</v>
      </c>
      <c r="B72" s="46">
        <v>2915</v>
      </c>
      <c r="C72" s="46" t="s">
        <v>228</v>
      </c>
      <c r="D72" s="47">
        <v>48.92</v>
      </c>
      <c r="E72" s="47">
        <v>-124.97</v>
      </c>
      <c r="F72" s="46" t="s">
        <v>183</v>
      </c>
      <c r="G72" s="46">
        <v>100</v>
      </c>
      <c r="H72" s="46">
        <v>8</v>
      </c>
      <c r="I72" s="22">
        <f t="shared" si="1"/>
        <v>108</v>
      </c>
      <c r="J72" s="48">
        <v>525.4</v>
      </c>
      <c r="K72" s="7">
        <v>524.7799</v>
      </c>
    </row>
    <row r="73" spans="1:11">
      <c r="A73" s="46" t="s">
        <v>219</v>
      </c>
      <c r="B73" s="46">
        <v>2916</v>
      </c>
      <c r="C73" s="46" t="s">
        <v>198</v>
      </c>
      <c r="D73" s="47">
        <v>48.92</v>
      </c>
      <c r="E73" s="47">
        <v>-124.97</v>
      </c>
      <c r="F73" s="46" t="s">
        <v>183</v>
      </c>
      <c r="G73" s="46">
        <v>100</v>
      </c>
      <c r="H73" s="46">
        <v>0</v>
      </c>
      <c r="I73" s="22">
        <f t="shared" si="1"/>
        <v>100</v>
      </c>
      <c r="J73" s="48">
        <v>501.8</v>
      </c>
      <c r="K73" s="7">
        <v>501.38609000000002</v>
      </c>
    </row>
    <row r="74" spans="1:11">
      <c r="A74" s="46" t="s">
        <v>219</v>
      </c>
      <c r="B74" s="46">
        <v>2917</v>
      </c>
      <c r="C74" s="46" t="s">
        <v>198</v>
      </c>
      <c r="D74" s="47">
        <v>48.92</v>
      </c>
      <c r="E74" s="47">
        <v>-124.97</v>
      </c>
      <c r="F74" s="46" t="s">
        <v>183</v>
      </c>
      <c r="G74" s="46">
        <v>100</v>
      </c>
      <c r="H74" s="46">
        <v>0</v>
      </c>
      <c r="I74" s="22">
        <f t="shared" si="1"/>
        <v>100</v>
      </c>
      <c r="J74" s="48">
        <v>326.39999999999998</v>
      </c>
      <c r="K74" s="7">
        <v>282.57891000000006</v>
      </c>
    </row>
    <row r="75" spans="1:11">
      <c r="A75" s="46" t="s">
        <v>219</v>
      </c>
      <c r="B75" s="46">
        <v>2918</v>
      </c>
      <c r="C75" s="46" t="s">
        <v>198</v>
      </c>
      <c r="D75" s="47">
        <v>48.92</v>
      </c>
      <c r="E75" s="47">
        <v>-124.97</v>
      </c>
      <c r="F75" s="46" t="s">
        <v>183</v>
      </c>
      <c r="G75" s="46">
        <v>23</v>
      </c>
      <c r="H75" s="46">
        <v>15</v>
      </c>
      <c r="I75" s="22">
        <f t="shared" si="1"/>
        <v>38</v>
      </c>
      <c r="J75" s="48">
        <v>99.3</v>
      </c>
      <c r="K75" s="7">
        <v>99.406140000000008</v>
      </c>
    </row>
    <row r="76" spans="1:11">
      <c r="A76" s="46" t="s">
        <v>219</v>
      </c>
      <c r="B76" s="46">
        <v>2919</v>
      </c>
      <c r="C76" s="46" t="s">
        <v>209</v>
      </c>
      <c r="D76" s="47">
        <v>48.92</v>
      </c>
      <c r="E76" s="47">
        <v>-124.97</v>
      </c>
      <c r="F76" s="46" t="s">
        <v>183</v>
      </c>
      <c r="G76" s="46">
        <v>100</v>
      </c>
      <c r="H76" s="46">
        <v>0</v>
      </c>
      <c r="I76" s="22">
        <f t="shared" si="1"/>
        <v>100</v>
      </c>
      <c r="J76" s="48">
        <v>597.5</v>
      </c>
      <c r="K76" s="7">
        <v>486.39578</v>
      </c>
    </row>
    <row r="77" spans="1:11">
      <c r="A77" s="22" t="s">
        <v>220</v>
      </c>
      <c r="B77" s="22">
        <v>2928</v>
      </c>
      <c r="C77" s="22" t="s">
        <v>193</v>
      </c>
      <c r="D77" s="42">
        <v>49.28</v>
      </c>
      <c r="E77" s="42">
        <v>-124.67</v>
      </c>
      <c r="F77" s="22" t="s">
        <v>182</v>
      </c>
      <c r="G77" s="22">
        <v>100</v>
      </c>
      <c r="H77" s="22">
        <v>1</v>
      </c>
      <c r="I77" s="22">
        <f t="shared" si="1"/>
        <v>101</v>
      </c>
      <c r="J77" s="8">
        <v>192.8</v>
      </c>
      <c r="K77" s="7">
        <v>129.89214000000001</v>
      </c>
    </row>
    <row r="78" spans="1:11">
      <c r="A78" s="22" t="s">
        <v>220</v>
      </c>
      <c r="B78" s="22">
        <v>2929</v>
      </c>
      <c r="C78" s="22" t="s">
        <v>193</v>
      </c>
      <c r="D78" s="42">
        <v>49.28</v>
      </c>
      <c r="E78" s="42">
        <v>-124.67</v>
      </c>
      <c r="F78" s="22" t="s">
        <v>182</v>
      </c>
      <c r="G78" s="22">
        <v>100</v>
      </c>
      <c r="H78" s="22">
        <v>0</v>
      </c>
      <c r="I78" s="22">
        <f t="shared" si="1"/>
        <v>100</v>
      </c>
      <c r="J78" s="8">
        <v>265.8</v>
      </c>
      <c r="K78" s="7">
        <v>176.75500500000004</v>
      </c>
    </row>
    <row r="79" spans="1:11">
      <c r="A79" s="22" t="s">
        <v>220</v>
      </c>
      <c r="B79" s="22">
        <v>2930</v>
      </c>
      <c r="C79" s="22" t="s">
        <v>227</v>
      </c>
      <c r="D79" s="42">
        <v>49.28</v>
      </c>
      <c r="E79" s="42">
        <v>-124.67</v>
      </c>
      <c r="F79" s="22" t="s">
        <v>182</v>
      </c>
      <c r="G79" s="22">
        <v>100</v>
      </c>
      <c r="H79" s="22">
        <v>15</v>
      </c>
      <c r="I79" s="22">
        <f t="shared" si="1"/>
        <v>115</v>
      </c>
      <c r="J79" s="8">
        <v>163.9</v>
      </c>
      <c r="K79" s="7">
        <v>163.93049999999999</v>
      </c>
    </row>
    <row r="80" spans="1:11">
      <c r="A80" s="22" t="s">
        <v>220</v>
      </c>
      <c r="B80" s="22">
        <v>2931</v>
      </c>
      <c r="C80" s="22" t="s">
        <v>229</v>
      </c>
      <c r="D80" s="42">
        <v>49.28</v>
      </c>
      <c r="E80" s="42">
        <v>-124.67</v>
      </c>
      <c r="F80" s="22" t="s">
        <v>182</v>
      </c>
      <c r="G80" s="22">
        <v>100</v>
      </c>
      <c r="H80" s="22">
        <v>1</v>
      </c>
      <c r="I80" s="22">
        <f t="shared" si="1"/>
        <v>101</v>
      </c>
      <c r="J80" s="8">
        <v>157.80000000000001</v>
      </c>
      <c r="K80" s="7">
        <v>106.16544999999999</v>
      </c>
    </row>
    <row r="81" spans="1:11">
      <c r="A81" s="22" t="s">
        <v>220</v>
      </c>
      <c r="B81" s="22">
        <v>2932</v>
      </c>
      <c r="C81" s="22" t="s">
        <v>230</v>
      </c>
      <c r="D81" s="42">
        <v>49.28</v>
      </c>
      <c r="E81" s="42">
        <v>-124.67</v>
      </c>
      <c r="F81" s="22" t="s">
        <v>182</v>
      </c>
      <c r="G81" s="22">
        <v>90</v>
      </c>
      <c r="H81" s="22">
        <v>1</v>
      </c>
      <c r="I81" s="22">
        <f t="shared" si="1"/>
        <v>91</v>
      </c>
      <c r="J81" s="8">
        <v>333.5</v>
      </c>
      <c r="K81" s="7">
        <v>223.70915000000002</v>
      </c>
    </row>
    <row r="82" spans="1:11">
      <c r="A82" s="22" t="s">
        <v>220</v>
      </c>
      <c r="B82" s="22">
        <v>2933</v>
      </c>
      <c r="C82" s="22" t="s">
        <v>193</v>
      </c>
      <c r="D82" s="42">
        <v>49.28</v>
      </c>
      <c r="E82" s="42">
        <v>-124.67</v>
      </c>
      <c r="F82" s="22" t="s">
        <v>182</v>
      </c>
      <c r="G82" s="22">
        <v>100</v>
      </c>
      <c r="H82" s="22">
        <v>5</v>
      </c>
      <c r="I82" s="22">
        <f t="shared" si="1"/>
        <v>105</v>
      </c>
      <c r="J82" s="8">
        <v>109</v>
      </c>
      <c r="K82" s="7">
        <v>94.321000000000012</v>
      </c>
    </row>
    <row r="83" spans="1:11">
      <c r="A83" s="22" t="s">
        <v>220</v>
      </c>
      <c r="B83" s="22">
        <v>2934</v>
      </c>
      <c r="C83" s="22" t="s">
        <v>221</v>
      </c>
      <c r="D83" s="42">
        <v>49.28</v>
      </c>
      <c r="E83" s="42">
        <v>-124.67</v>
      </c>
      <c r="F83" s="22" t="s">
        <v>182</v>
      </c>
      <c r="G83" s="22">
        <v>100</v>
      </c>
      <c r="H83" s="22">
        <v>6</v>
      </c>
      <c r="I83" s="22">
        <f t="shared" si="1"/>
        <v>106</v>
      </c>
      <c r="J83" s="8">
        <v>165.4</v>
      </c>
      <c r="K83" s="7">
        <v>124.17997000000001</v>
      </c>
    </row>
    <row r="84" spans="1:11">
      <c r="A84" s="22" t="s">
        <v>220</v>
      </c>
      <c r="B84" s="22">
        <v>2935</v>
      </c>
      <c r="C84" s="22" t="s">
        <v>221</v>
      </c>
      <c r="D84" s="42">
        <v>49.28</v>
      </c>
      <c r="E84" s="42">
        <v>-124.67</v>
      </c>
      <c r="F84" s="22" t="s">
        <v>182</v>
      </c>
      <c r="G84" s="22">
        <v>100</v>
      </c>
      <c r="H84" s="22">
        <v>10</v>
      </c>
      <c r="I84" s="22">
        <f t="shared" si="1"/>
        <v>110</v>
      </c>
      <c r="J84" s="8">
        <v>124.7</v>
      </c>
      <c r="K84" s="7">
        <v>124.7359</v>
      </c>
    </row>
    <row r="85" spans="1:11">
      <c r="A85" s="22" t="s">
        <v>220</v>
      </c>
      <c r="B85" s="22">
        <v>2936</v>
      </c>
      <c r="C85" s="22" t="s">
        <v>193</v>
      </c>
      <c r="D85" s="42">
        <v>49.28</v>
      </c>
      <c r="E85" s="42">
        <v>-124.67</v>
      </c>
      <c r="F85" s="22" t="s">
        <v>182</v>
      </c>
      <c r="G85" s="22">
        <v>100</v>
      </c>
      <c r="H85" s="22">
        <v>7</v>
      </c>
      <c r="I85" s="22">
        <f t="shared" si="1"/>
        <v>107</v>
      </c>
      <c r="J85" s="8">
        <v>296.7</v>
      </c>
      <c r="K85" s="7">
        <v>210.42486500000001</v>
      </c>
    </row>
    <row r="86" spans="1:11">
      <c r="A86" s="22" t="s">
        <v>220</v>
      </c>
      <c r="B86" s="22">
        <v>2937</v>
      </c>
      <c r="C86" s="22" t="s">
        <v>225</v>
      </c>
      <c r="D86" s="42">
        <v>49.28</v>
      </c>
      <c r="E86" s="42">
        <v>-124.67</v>
      </c>
      <c r="F86" s="22" t="s">
        <v>182</v>
      </c>
      <c r="G86" s="22">
        <v>100</v>
      </c>
      <c r="H86" s="22">
        <v>1</v>
      </c>
      <c r="I86" s="22">
        <f t="shared" si="1"/>
        <v>101</v>
      </c>
      <c r="J86" s="8">
        <v>124.6</v>
      </c>
      <c r="K86" s="7">
        <v>86.992775000000009</v>
      </c>
    </row>
    <row r="87" spans="1:11">
      <c r="A87" s="22" t="s">
        <v>220</v>
      </c>
      <c r="B87" s="22">
        <v>2938</v>
      </c>
      <c r="C87" s="22" t="s">
        <v>193</v>
      </c>
      <c r="D87" s="42">
        <v>49.28</v>
      </c>
      <c r="E87" s="42">
        <v>-124.67</v>
      </c>
      <c r="F87" s="22" t="s">
        <v>182</v>
      </c>
      <c r="G87" s="22">
        <v>100</v>
      </c>
      <c r="H87" s="22">
        <v>2</v>
      </c>
      <c r="I87" s="22">
        <f t="shared" si="1"/>
        <v>102</v>
      </c>
      <c r="J87" s="8">
        <v>191.3</v>
      </c>
      <c r="K87" s="7">
        <v>174.178585</v>
      </c>
    </row>
    <row r="88" spans="1:11">
      <c r="A88" s="22" t="s">
        <v>220</v>
      </c>
      <c r="B88" s="22">
        <v>2939</v>
      </c>
      <c r="C88" s="22" t="s">
        <v>193</v>
      </c>
      <c r="D88" s="42">
        <v>49.28</v>
      </c>
      <c r="E88" s="42">
        <v>-124.67</v>
      </c>
      <c r="F88" s="22" t="s">
        <v>182</v>
      </c>
      <c r="G88" s="22">
        <v>100</v>
      </c>
      <c r="H88" s="22">
        <v>7</v>
      </c>
      <c r="I88" s="22">
        <f t="shared" si="1"/>
        <v>107</v>
      </c>
      <c r="J88" s="8">
        <v>249.3</v>
      </c>
      <c r="K88" s="7">
        <v>136.301725</v>
      </c>
    </row>
    <row r="89" spans="1:11">
      <c r="A89" s="22" t="s">
        <v>220</v>
      </c>
      <c r="B89" s="22">
        <v>2940</v>
      </c>
      <c r="C89" s="22" t="s">
        <v>193</v>
      </c>
      <c r="D89" s="42">
        <v>49.28</v>
      </c>
      <c r="E89" s="42">
        <v>-124.67</v>
      </c>
      <c r="F89" s="22" t="s">
        <v>182</v>
      </c>
      <c r="G89" s="22">
        <v>100</v>
      </c>
      <c r="H89" s="22">
        <v>20</v>
      </c>
      <c r="I89" s="22">
        <f t="shared" si="1"/>
        <v>120</v>
      </c>
      <c r="J89" s="8">
        <v>324.7</v>
      </c>
      <c r="K89" s="7">
        <v>262.36566999999997</v>
      </c>
    </row>
    <row r="90" spans="1:11">
      <c r="J90" s="122"/>
      <c r="K90" s="122"/>
    </row>
    <row r="91" spans="1:11">
      <c r="J91" s="123"/>
      <c r="K91" s="123"/>
    </row>
  </sheetData>
  <mergeCells count="1">
    <mergeCell ref="L2:N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I780"/>
  <sheetViews>
    <sheetView tabSelected="1" topLeftCell="A745" zoomScale="70" zoomScaleNormal="70" workbookViewId="0">
      <selection activeCell="E759" sqref="E759"/>
    </sheetView>
  </sheetViews>
  <sheetFormatPr baseColWidth="10" defaultColWidth="9.1640625" defaultRowHeight="15"/>
  <cols>
    <col min="1" max="1" width="9.1640625" style="52"/>
    <col min="2" max="2" width="29.5" style="50" bestFit="1" customWidth="1"/>
    <col min="3" max="3" width="24" style="50" bestFit="1" customWidth="1"/>
    <col min="4" max="4" width="58.1640625" style="50" bestFit="1" customWidth="1"/>
    <col min="5" max="5" width="9.33203125" style="50" bestFit="1" customWidth="1"/>
    <col min="6" max="6" width="11.1640625" style="50" bestFit="1" customWidth="1"/>
    <col min="7" max="10" width="9.1640625" style="50"/>
    <col min="11" max="11" width="11" style="50" bestFit="1" customWidth="1"/>
    <col min="12" max="13" width="9.1640625" style="50"/>
    <col min="14" max="14" width="10" style="50" bestFit="1" customWidth="1"/>
    <col min="15" max="15" width="12.83203125" style="50" bestFit="1" customWidth="1"/>
    <col min="16" max="16" width="6.5" style="50" bestFit="1" customWidth="1"/>
    <col min="17" max="17" width="10.6640625" style="50" bestFit="1" customWidth="1"/>
    <col min="18" max="18" width="23.33203125" style="50" bestFit="1" customWidth="1"/>
    <col min="19" max="19" width="16" style="50" customWidth="1"/>
    <col min="20" max="20" width="16" style="50" bestFit="1" customWidth="1"/>
    <col min="21" max="21" width="6.83203125" style="50" bestFit="1" customWidth="1"/>
    <col min="22" max="22" width="8.83203125" style="50" bestFit="1" customWidth="1"/>
    <col min="23" max="23" width="12.6640625" style="50" bestFit="1" customWidth="1"/>
    <col min="24" max="24" width="10.6640625" style="50" bestFit="1" customWidth="1"/>
    <col min="25" max="25" width="16.6640625" style="50" bestFit="1" customWidth="1"/>
    <col min="26" max="27" width="14.33203125" style="50" customWidth="1"/>
    <col min="28" max="28" width="10.5" style="52" bestFit="1" customWidth="1"/>
    <col min="29" max="30" width="9.1640625" style="52"/>
    <col min="31" max="31" width="9.5" style="52" customWidth="1"/>
    <col min="32" max="32" width="5" style="50" bestFit="1" customWidth="1"/>
    <col min="33" max="33" width="57.5" style="50" bestFit="1" customWidth="1"/>
    <col min="34" max="34" width="10.5" style="50" bestFit="1" customWidth="1"/>
    <col min="35" max="35" width="19.6640625" style="50" bestFit="1" customWidth="1"/>
    <col min="36" max="36" width="11.83203125" style="50" bestFit="1" customWidth="1"/>
    <col min="37" max="37" width="23.83203125" style="50" bestFit="1" customWidth="1"/>
    <col min="38" max="44" width="9.1640625" style="52"/>
    <col min="45" max="45" width="9.1640625" style="52" customWidth="1"/>
    <col min="53" max="56" width="9.1640625" style="52"/>
    <col min="57" max="57" width="58.1640625" style="50" bestFit="1" customWidth="1"/>
    <col min="58" max="58" width="11" style="50" bestFit="1" customWidth="1"/>
    <col min="59" max="59" width="20.33203125" style="52" customWidth="1"/>
    <col min="60" max="60" width="11" style="50" bestFit="1" customWidth="1"/>
    <col min="61" max="61" width="16" style="50" customWidth="1"/>
    <col min="62" max="16384" width="9.1640625" style="52"/>
  </cols>
  <sheetData>
    <row r="1" spans="1:61" ht="14.5" customHeight="1">
      <c r="A1" s="52" t="s">
        <v>556</v>
      </c>
      <c r="B1" s="49" t="s">
        <v>0</v>
      </c>
      <c r="C1" s="49" t="s">
        <v>2</v>
      </c>
      <c r="D1" s="49" t="s">
        <v>168</v>
      </c>
      <c r="E1" s="49" t="s">
        <v>3</v>
      </c>
      <c r="F1" s="49" t="s">
        <v>1</v>
      </c>
      <c r="G1" s="49" t="s">
        <v>181</v>
      </c>
      <c r="H1" s="49" t="s">
        <v>178</v>
      </c>
      <c r="I1" s="49" t="s">
        <v>179</v>
      </c>
      <c r="J1" s="49" t="s">
        <v>180</v>
      </c>
      <c r="K1" s="50" t="s">
        <v>12</v>
      </c>
      <c r="L1" s="50" t="s">
        <v>36</v>
      </c>
      <c r="M1" s="50" t="s">
        <v>37</v>
      </c>
      <c r="N1" s="50" t="s">
        <v>4</v>
      </c>
      <c r="O1" s="49" t="s">
        <v>110</v>
      </c>
      <c r="P1" s="49" t="s">
        <v>111</v>
      </c>
      <c r="Q1" s="49" t="s">
        <v>109</v>
      </c>
      <c r="R1" s="50" t="s">
        <v>557</v>
      </c>
      <c r="S1" s="50" t="s">
        <v>558</v>
      </c>
      <c r="T1" s="51" t="s">
        <v>38</v>
      </c>
      <c r="U1" s="50" t="s">
        <v>108</v>
      </c>
      <c r="V1" s="50" t="s">
        <v>40</v>
      </c>
      <c r="W1" s="50" t="s">
        <v>39</v>
      </c>
      <c r="X1" s="50" t="s">
        <v>107</v>
      </c>
      <c r="Y1" s="50" t="s">
        <v>175</v>
      </c>
      <c r="Z1" s="49" t="s">
        <v>174</v>
      </c>
      <c r="AA1" s="49"/>
      <c r="AB1" s="126"/>
      <c r="AD1" s="172" t="s">
        <v>1034</v>
      </c>
      <c r="AE1" s="172"/>
      <c r="AF1" s="135"/>
      <c r="AG1" s="135"/>
      <c r="AH1" s="135"/>
      <c r="AI1" s="135" t="s">
        <v>527</v>
      </c>
      <c r="AJ1" s="135" t="s">
        <v>1126</v>
      </c>
      <c r="AK1" s="135"/>
      <c r="AL1" s="132"/>
      <c r="AN1" s="88"/>
      <c r="AO1" s="132"/>
      <c r="AT1" s="52"/>
      <c r="AU1" s="52"/>
      <c r="AV1" s="52"/>
      <c r="AW1" s="52"/>
      <c r="AX1" s="52"/>
      <c r="AY1" s="52"/>
      <c r="AZ1" s="52"/>
      <c r="BA1" s="132"/>
      <c r="BB1" s="132"/>
      <c r="BC1" s="132"/>
      <c r="BE1" s="52"/>
      <c r="BF1" s="52"/>
      <c r="BH1" s="52"/>
      <c r="BI1" s="52"/>
    </row>
    <row r="2" spans="1:61" ht="14" customHeight="1">
      <c r="A2" s="52">
        <v>1</v>
      </c>
      <c r="B2" s="50" t="s">
        <v>1033</v>
      </c>
      <c r="C2" s="61" t="s">
        <v>238</v>
      </c>
      <c r="D2" s="61" t="s">
        <v>239</v>
      </c>
      <c r="E2" s="68">
        <v>58.29774444444444</v>
      </c>
      <c r="F2" s="68">
        <v>-134.54691111111111</v>
      </c>
      <c r="G2" s="56" t="s">
        <v>182</v>
      </c>
      <c r="H2" s="50" t="s">
        <v>35</v>
      </c>
      <c r="I2" s="50" t="s">
        <v>35</v>
      </c>
      <c r="J2" s="50" t="s">
        <v>35</v>
      </c>
      <c r="K2" s="61" t="s">
        <v>240</v>
      </c>
      <c r="L2" s="56">
        <v>0</v>
      </c>
      <c r="M2" s="56">
        <v>16</v>
      </c>
      <c r="N2" s="56">
        <f t="shared" ref="N2:N65" si="0">ABS(M2-L2)</f>
        <v>16</v>
      </c>
      <c r="O2" s="73">
        <f>M8-P2</f>
        <v>38</v>
      </c>
      <c r="P2" s="73">
        <f>M6</f>
        <v>102</v>
      </c>
      <c r="Q2" s="73">
        <f>O2+P2</f>
        <v>140</v>
      </c>
      <c r="R2" s="69">
        <v>0</v>
      </c>
      <c r="S2" s="52">
        <v>0.12</v>
      </c>
      <c r="T2" s="52">
        <f t="shared" ref="T2:T65" si="1">IF(R2=0,S2,R2)</f>
        <v>0.12</v>
      </c>
      <c r="U2" s="65">
        <v>0</v>
      </c>
      <c r="V2" s="66">
        <v>50.09</v>
      </c>
      <c r="W2" s="2">
        <f>T2*V2/100*N2*100*100*((100-U2)/100)</f>
        <v>9617.2800000000007</v>
      </c>
      <c r="X2" s="2">
        <f>SUM(W2:W8)</f>
        <v>65023.494899999991</v>
      </c>
      <c r="Y2" s="2">
        <f>T2*V2/100*N2*100*100*((100-U2)/100)</f>
        <v>9617.2800000000007</v>
      </c>
      <c r="Z2" s="7">
        <f>SUM(Y2:Y8)/10^6*10^4</f>
        <v>597.01080000000002</v>
      </c>
      <c r="AA2" s="12">
        <v>155.96504708746301</v>
      </c>
      <c r="AB2" s="69"/>
      <c r="AC2" s="50"/>
      <c r="AD2" s="50"/>
      <c r="AE2" s="50"/>
      <c r="AG2" s="61"/>
      <c r="AH2" s="61"/>
      <c r="AI2" s="50" t="s">
        <v>210</v>
      </c>
      <c r="AJ2" s="61" t="s">
        <v>114</v>
      </c>
      <c r="AT2" s="52"/>
      <c r="AU2" s="52"/>
      <c r="AV2" s="52"/>
      <c r="AW2" s="52"/>
      <c r="AX2" s="52"/>
      <c r="AY2" s="52"/>
      <c r="AZ2" s="52"/>
      <c r="BE2" s="52"/>
      <c r="BF2" s="52"/>
      <c r="BH2" s="52"/>
      <c r="BI2" s="52"/>
    </row>
    <row r="3" spans="1:61" ht="14.5" customHeight="1">
      <c r="A3" s="52">
        <v>2</v>
      </c>
      <c r="B3" s="50" t="s">
        <v>1033</v>
      </c>
      <c r="C3" s="61" t="s">
        <v>238</v>
      </c>
      <c r="D3" s="61" t="s">
        <v>239</v>
      </c>
      <c r="E3" s="68">
        <v>58.29774444444444</v>
      </c>
      <c r="F3" s="68">
        <v>-134.54691111111111</v>
      </c>
      <c r="G3" s="56" t="s">
        <v>182</v>
      </c>
      <c r="H3" s="50" t="s">
        <v>35</v>
      </c>
      <c r="I3" s="50" t="s">
        <v>35</v>
      </c>
      <c r="J3" s="50" t="s">
        <v>35</v>
      </c>
      <c r="K3" s="61" t="s">
        <v>241</v>
      </c>
      <c r="L3" s="56">
        <v>16</v>
      </c>
      <c r="M3" s="56">
        <v>33</v>
      </c>
      <c r="N3" s="56">
        <f t="shared" si="0"/>
        <v>17</v>
      </c>
      <c r="O3" s="173"/>
      <c r="P3" s="173"/>
      <c r="Q3" s="173"/>
      <c r="R3" s="76">
        <v>0</v>
      </c>
      <c r="S3" s="52">
        <v>0.12</v>
      </c>
      <c r="T3" s="52">
        <f t="shared" si="1"/>
        <v>0.12</v>
      </c>
      <c r="U3" s="65">
        <v>0</v>
      </c>
      <c r="V3" s="66">
        <v>50.6</v>
      </c>
      <c r="W3" s="2">
        <f t="shared" ref="W3:W66" si="2">T3*V3/100*N3*100*100*((100-U3)/100)</f>
        <v>10322.4</v>
      </c>
      <c r="X3" s="67"/>
      <c r="Y3" s="2">
        <f>T3*V3/100*N3*100*100*((100-U3)/100)</f>
        <v>10322.4</v>
      </c>
      <c r="AB3" s="128"/>
      <c r="AC3" s="136"/>
      <c r="AD3" s="87"/>
      <c r="AE3" s="88"/>
      <c r="AG3" s="61"/>
      <c r="AH3" s="61"/>
      <c r="AI3" s="50" t="s">
        <v>210</v>
      </c>
      <c r="AJ3" s="61" t="s">
        <v>115</v>
      </c>
      <c r="AN3" s="88"/>
      <c r="AT3" s="52"/>
      <c r="AU3" s="52"/>
      <c r="AV3" s="52"/>
      <c r="AW3" s="52"/>
      <c r="AX3" s="52"/>
      <c r="AY3" s="52"/>
      <c r="AZ3" s="52"/>
      <c r="BE3" s="52"/>
      <c r="BF3" s="52"/>
      <c r="BH3" s="52"/>
      <c r="BI3" s="52"/>
    </row>
    <row r="4" spans="1:61" ht="14.5" customHeight="1">
      <c r="A4" s="52">
        <v>3</v>
      </c>
      <c r="B4" s="50" t="s">
        <v>1033</v>
      </c>
      <c r="C4" s="61" t="s">
        <v>238</v>
      </c>
      <c r="D4" s="61" t="s">
        <v>239</v>
      </c>
      <c r="E4" s="68">
        <v>58.29774444444444</v>
      </c>
      <c r="F4" s="68">
        <v>-134.54691111111111</v>
      </c>
      <c r="G4" s="56" t="s">
        <v>182</v>
      </c>
      <c r="H4" s="50" t="s">
        <v>35</v>
      </c>
      <c r="I4" s="50" t="s">
        <v>35</v>
      </c>
      <c r="J4" s="50" t="s">
        <v>35</v>
      </c>
      <c r="K4" s="61" t="s">
        <v>242</v>
      </c>
      <c r="L4" s="56">
        <v>33</v>
      </c>
      <c r="M4" s="56">
        <v>60</v>
      </c>
      <c r="N4" s="56">
        <f t="shared" si="0"/>
        <v>27</v>
      </c>
      <c r="O4" s="173"/>
      <c r="P4" s="173"/>
      <c r="Q4" s="173"/>
      <c r="R4" s="76">
        <v>0</v>
      </c>
      <c r="S4" s="52">
        <v>0.12</v>
      </c>
      <c r="T4" s="52">
        <f t="shared" si="1"/>
        <v>0.12</v>
      </c>
      <c r="U4" s="65">
        <v>0</v>
      </c>
      <c r="V4" s="66">
        <v>56.11</v>
      </c>
      <c r="W4" s="2">
        <f t="shared" si="2"/>
        <v>18179.64</v>
      </c>
      <c r="X4" s="67"/>
      <c r="Y4" s="2">
        <f>T4*V4/100*N4*100*100*((100-U4)/100)</f>
        <v>18179.64</v>
      </c>
      <c r="AB4" s="127"/>
      <c r="AC4" s="134"/>
      <c r="AD4" s="87"/>
      <c r="AG4" s="61"/>
      <c r="AH4" s="61"/>
      <c r="AI4" s="50" t="s">
        <v>210</v>
      </c>
      <c r="AJ4" s="61" t="s">
        <v>551</v>
      </c>
      <c r="AN4" s="88"/>
      <c r="AT4" s="52"/>
      <c r="AU4" s="52"/>
      <c r="AV4" s="52"/>
      <c r="AW4" s="52"/>
      <c r="AX4" s="52"/>
      <c r="AY4" s="52"/>
      <c r="AZ4" s="52"/>
      <c r="BE4" s="52"/>
      <c r="BF4" s="52"/>
      <c r="BH4" s="52"/>
      <c r="BI4" s="52"/>
    </row>
    <row r="5" spans="1:61">
      <c r="A5" s="52">
        <v>4</v>
      </c>
      <c r="B5" s="50" t="s">
        <v>1033</v>
      </c>
      <c r="C5" s="61" t="s">
        <v>238</v>
      </c>
      <c r="D5" s="61" t="s">
        <v>239</v>
      </c>
      <c r="E5" s="68">
        <v>58.29774444444444</v>
      </c>
      <c r="F5" s="68">
        <v>-134.54691111111111</v>
      </c>
      <c r="G5" s="56" t="s">
        <v>182</v>
      </c>
      <c r="H5" s="50" t="s">
        <v>35</v>
      </c>
      <c r="I5" s="50" t="s">
        <v>35</v>
      </c>
      <c r="J5" s="50" t="s">
        <v>35</v>
      </c>
      <c r="K5" s="61" t="s">
        <v>243</v>
      </c>
      <c r="L5" s="56">
        <v>60</v>
      </c>
      <c r="M5" s="56">
        <v>84</v>
      </c>
      <c r="N5" s="56">
        <f t="shared" si="0"/>
        <v>24</v>
      </c>
      <c r="O5" s="173"/>
      <c r="P5" s="173"/>
      <c r="Q5" s="173"/>
      <c r="R5" s="76">
        <v>0</v>
      </c>
      <c r="S5" s="52">
        <v>0.12</v>
      </c>
      <c r="T5" s="52">
        <f t="shared" si="1"/>
        <v>0.12</v>
      </c>
      <c r="U5" s="65">
        <v>0</v>
      </c>
      <c r="V5" s="66">
        <v>56.39</v>
      </c>
      <c r="W5" s="2">
        <f t="shared" si="2"/>
        <v>16240.320000000003</v>
      </c>
      <c r="X5" s="67"/>
      <c r="Y5" s="2">
        <f>T5*V5/100*N5*100*100*((100-U5)/100)</f>
        <v>16240.320000000003</v>
      </c>
      <c r="AB5" s="127"/>
      <c r="AC5" s="134"/>
      <c r="AD5" s="87"/>
      <c r="AE5" s="88"/>
      <c r="AG5" s="61"/>
      <c r="AH5" s="61"/>
      <c r="AI5" s="50" t="s">
        <v>210</v>
      </c>
      <c r="AJ5" s="61" t="s">
        <v>552</v>
      </c>
      <c r="AN5" s="88"/>
      <c r="AT5" s="52"/>
      <c r="AU5" s="52"/>
      <c r="AV5" s="52"/>
      <c r="AW5" s="52"/>
      <c r="AX5" s="52"/>
      <c r="AY5" s="52"/>
      <c r="AZ5" s="52"/>
      <c r="BE5" s="52"/>
      <c r="BF5" s="52"/>
      <c r="BH5" s="52"/>
      <c r="BI5" s="52"/>
    </row>
    <row r="6" spans="1:61">
      <c r="A6" s="52">
        <v>5</v>
      </c>
      <c r="B6" s="50" t="s">
        <v>1033</v>
      </c>
      <c r="C6" s="61" t="s">
        <v>238</v>
      </c>
      <c r="D6" s="61" t="s">
        <v>239</v>
      </c>
      <c r="E6" s="68">
        <v>58.29774444444444</v>
      </c>
      <c r="F6" s="68">
        <v>-134.54691111111111</v>
      </c>
      <c r="G6" s="56" t="s">
        <v>182</v>
      </c>
      <c r="H6" s="50" t="s">
        <v>35</v>
      </c>
      <c r="I6" s="50" t="s">
        <v>35</v>
      </c>
      <c r="J6" s="50" t="s">
        <v>35</v>
      </c>
      <c r="K6" s="61" t="s">
        <v>244</v>
      </c>
      <c r="L6" s="56">
        <v>84</v>
      </c>
      <c r="M6" s="56">
        <v>102</v>
      </c>
      <c r="N6" s="56">
        <f t="shared" si="0"/>
        <v>18</v>
      </c>
      <c r="O6" s="173"/>
      <c r="P6" s="173"/>
      <c r="Q6" s="173"/>
      <c r="R6" s="76">
        <v>0</v>
      </c>
      <c r="S6" s="52">
        <v>0.12</v>
      </c>
      <c r="T6" s="52">
        <f t="shared" si="1"/>
        <v>0.12</v>
      </c>
      <c r="U6" s="65">
        <v>0</v>
      </c>
      <c r="V6" s="66">
        <v>27.82</v>
      </c>
      <c r="W6" s="2">
        <f t="shared" si="2"/>
        <v>6009.119999999999</v>
      </c>
      <c r="X6" s="67"/>
      <c r="Y6" s="2">
        <f>IF(L6&gt;-100,W6-W6*(ABS(M6)-100)/(ABS(M6)-ABS(L6)),0)</f>
        <v>5341.4399999999987</v>
      </c>
      <c r="AB6" s="127"/>
      <c r="AC6" s="134"/>
      <c r="AD6" s="87"/>
      <c r="AE6" s="88"/>
      <c r="AG6" s="61"/>
      <c r="AH6" s="61"/>
      <c r="AI6" s="50" t="s">
        <v>210</v>
      </c>
      <c r="AJ6" s="61" t="s">
        <v>553</v>
      </c>
      <c r="AN6" s="88"/>
      <c r="AT6" s="52"/>
      <c r="AU6" s="52"/>
      <c r="AV6" s="52"/>
      <c r="AW6" s="52"/>
      <c r="AX6" s="52"/>
      <c r="AY6" s="52"/>
      <c r="AZ6" s="52"/>
      <c r="BE6" s="52"/>
      <c r="BF6" s="52"/>
      <c r="BH6" s="52"/>
      <c r="BI6" s="52"/>
    </row>
    <row r="7" spans="1:61">
      <c r="A7" s="52">
        <v>6</v>
      </c>
      <c r="B7" s="50" t="s">
        <v>1033</v>
      </c>
      <c r="C7" s="61" t="s">
        <v>238</v>
      </c>
      <c r="D7" s="61" t="s">
        <v>239</v>
      </c>
      <c r="E7" s="68">
        <v>58.29774444444444</v>
      </c>
      <c r="F7" s="68">
        <v>-134.54691111111111</v>
      </c>
      <c r="G7" s="56" t="s">
        <v>182</v>
      </c>
      <c r="H7" s="50" t="s">
        <v>35</v>
      </c>
      <c r="I7" s="50" t="s">
        <v>35</v>
      </c>
      <c r="J7" s="50" t="s">
        <v>35</v>
      </c>
      <c r="K7" s="61" t="s">
        <v>245</v>
      </c>
      <c r="L7" s="56">
        <v>102</v>
      </c>
      <c r="M7" s="56">
        <v>115</v>
      </c>
      <c r="N7" s="56">
        <f t="shared" si="0"/>
        <v>13</v>
      </c>
      <c r="O7" s="173"/>
      <c r="P7" s="173"/>
      <c r="Q7" s="173"/>
      <c r="R7" s="69">
        <v>0.99</v>
      </c>
      <c r="S7" s="52">
        <v>1.71</v>
      </c>
      <c r="T7" s="52">
        <f t="shared" si="1"/>
        <v>0.99</v>
      </c>
      <c r="U7" s="65">
        <v>13</v>
      </c>
      <c r="V7" s="66">
        <v>3.21</v>
      </c>
      <c r="W7" s="2">
        <f t="shared" si="2"/>
        <v>3594.2048999999997</v>
      </c>
      <c r="X7" s="67"/>
      <c r="Y7" s="2">
        <v>0</v>
      </c>
      <c r="AB7" s="127"/>
      <c r="AC7" s="134"/>
      <c r="AD7" s="87"/>
      <c r="AE7" s="88"/>
      <c r="AG7" s="61"/>
      <c r="AH7" s="61"/>
      <c r="AI7" s="50" t="s">
        <v>210</v>
      </c>
      <c r="AJ7" s="61" t="s">
        <v>245</v>
      </c>
      <c r="AN7" s="88"/>
      <c r="AT7" s="52"/>
      <c r="AU7" s="52"/>
      <c r="AV7" s="52"/>
      <c r="AW7" s="52"/>
      <c r="AX7" s="52"/>
      <c r="AY7" s="52"/>
      <c r="AZ7" s="52"/>
      <c r="BE7" s="52"/>
      <c r="BF7" s="52"/>
      <c r="BH7" s="52"/>
      <c r="BI7" s="52"/>
    </row>
    <row r="8" spans="1:61">
      <c r="A8" s="52">
        <v>7</v>
      </c>
      <c r="B8" s="50" t="s">
        <v>1033</v>
      </c>
      <c r="C8" s="61" t="s">
        <v>238</v>
      </c>
      <c r="D8" s="61" t="s">
        <v>239</v>
      </c>
      <c r="E8" s="68">
        <v>58.29774444444444</v>
      </c>
      <c r="F8" s="68">
        <v>-134.54691111111111</v>
      </c>
      <c r="G8" s="56" t="s">
        <v>182</v>
      </c>
      <c r="H8" s="50" t="s">
        <v>35</v>
      </c>
      <c r="I8" s="50" t="s">
        <v>35</v>
      </c>
      <c r="J8" s="50" t="s">
        <v>35</v>
      </c>
      <c r="K8" s="61" t="s">
        <v>246</v>
      </c>
      <c r="L8" s="56">
        <v>115</v>
      </c>
      <c r="M8" s="56">
        <v>140</v>
      </c>
      <c r="N8" s="56">
        <f t="shared" si="0"/>
        <v>25</v>
      </c>
      <c r="O8" s="56"/>
      <c r="P8" s="56"/>
      <c r="Q8" s="60"/>
      <c r="R8" s="69">
        <v>0</v>
      </c>
      <c r="S8" s="52">
        <v>1.74</v>
      </c>
      <c r="T8" s="52">
        <f t="shared" si="1"/>
        <v>1.74</v>
      </c>
      <c r="U8" s="65">
        <v>54</v>
      </c>
      <c r="V8" s="66">
        <v>0.53</v>
      </c>
      <c r="W8" s="2">
        <f t="shared" si="2"/>
        <v>1060.5300000000002</v>
      </c>
      <c r="X8" s="67"/>
      <c r="Y8" s="2">
        <v>0</v>
      </c>
      <c r="AB8" s="127"/>
      <c r="AC8" s="134"/>
      <c r="AD8" s="133"/>
      <c r="AE8" s="88"/>
      <c r="AG8" s="61"/>
      <c r="AH8" s="61"/>
      <c r="AI8" s="50" t="s">
        <v>210</v>
      </c>
      <c r="AJ8" s="61" t="s">
        <v>246</v>
      </c>
      <c r="AN8" s="88"/>
      <c r="AT8" s="52"/>
      <c r="AU8" s="52"/>
      <c r="AV8" s="52"/>
      <c r="AW8" s="52"/>
      <c r="AX8" s="52"/>
      <c r="AY8" s="52"/>
      <c r="AZ8" s="52"/>
      <c r="BE8" s="52"/>
      <c r="BF8" s="52"/>
      <c r="BH8" s="52"/>
      <c r="BI8" s="52"/>
    </row>
    <row r="9" spans="1:61">
      <c r="A9" s="52">
        <v>8</v>
      </c>
      <c r="B9" s="50" t="s">
        <v>1033</v>
      </c>
      <c r="C9" s="61" t="s">
        <v>247</v>
      </c>
      <c r="D9" s="61" t="s">
        <v>239</v>
      </c>
      <c r="E9" s="68">
        <v>58.297466666666665</v>
      </c>
      <c r="F9" s="68">
        <v>-134.54843888888888</v>
      </c>
      <c r="G9" s="56" t="s">
        <v>182</v>
      </c>
      <c r="H9" s="50" t="s">
        <v>35</v>
      </c>
      <c r="I9" s="50" t="s">
        <v>35</v>
      </c>
      <c r="J9" s="50" t="s">
        <v>35</v>
      </c>
      <c r="K9" s="61" t="s">
        <v>240</v>
      </c>
      <c r="L9" s="56">
        <v>0</v>
      </c>
      <c r="M9" s="56">
        <v>10</v>
      </c>
      <c r="N9" s="56">
        <f t="shared" si="0"/>
        <v>10</v>
      </c>
      <c r="O9" s="73">
        <f>M15-P9</f>
        <v>99</v>
      </c>
      <c r="P9" s="73">
        <f>M12</f>
        <v>51</v>
      </c>
      <c r="Q9" s="73">
        <f>O9+P9</f>
        <v>150</v>
      </c>
      <c r="R9" s="69">
        <v>0</v>
      </c>
      <c r="S9" s="52">
        <v>0.12</v>
      </c>
      <c r="T9" s="52">
        <f t="shared" si="1"/>
        <v>0.12</v>
      </c>
      <c r="U9" s="65">
        <v>0</v>
      </c>
      <c r="V9" s="66">
        <v>43.2</v>
      </c>
      <c r="W9" s="2">
        <f t="shared" si="2"/>
        <v>5184.0000000000009</v>
      </c>
      <c r="X9" s="2">
        <f>SUM(W9:W15)</f>
        <v>23625.801199999998</v>
      </c>
      <c r="Y9" s="2">
        <f>T9*V9/100*N9*100*100*((100-U9)/100)</f>
        <v>5184.0000000000009</v>
      </c>
      <c r="Z9" s="7">
        <f>SUM(Y9:Y15)/10^6*10^4</f>
        <v>223.03661199999999</v>
      </c>
      <c r="AA9" s="12">
        <v>66.904080646689081</v>
      </c>
      <c r="AB9" s="127"/>
      <c r="AC9" s="134"/>
      <c r="AD9" s="87"/>
      <c r="AE9" s="88"/>
      <c r="AG9" s="61"/>
      <c r="AH9" s="61"/>
      <c r="AI9" s="50" t="s">
        <v>210</v>
      </c>
      <c r="AJ9" s="61" t="s">
        <v>114</v>
      </c>
      <c r="AN9" s="88"/>
      <c r="AT9" s="52"/>
      <c r="AU9" s="52"/>
      <c r="AV9" s="52"/>
      <c r="AW9" s="52"/>
      <c r="AX9" s="52"/>
      <c r="AY9" s="52"/>
      <c r="AZ9" s="52"/>
      <c r="BE9" s="52"/>
      <c r="BF9" s="52"/>
      <c r="BH9" s="52"/>
      <c r="BI9" s="52"/>
    </row>
    <row r="10" spans="1:61">
      <c r="A10" s="52">
        <v>9</v>
      </c>
      <c r="B10" s="50" t="s">
        <v>1033</v>
      </c>
      <c r="C10" s="61" t="s">
        <v>247</v>
      </c>
      <c r="D10" s="61" t="s">
        <v>239</v>
      </c>
      <c r="E10" s="68">
        <v>58.297466666666665</v>
      </c>
      <c r="F10" s="68">
        <v>-134.54843888888888</v>
      </c>
      <c r="G10" s="56" t="s">
        <v>182</v>
      </c>
      <c r="H10" s="50" t="s">
        <v>35</v>
      </c>
      <c r="I10" s="50" t="s">
        <v>35</v>
      </c>
      <c r="J10" s="50" t="s">
        <v>35</v>
      </c>
      <c r="K10" s="61" t="s">
        <v>241</v>
      </c>
      <c r="L10" s="56">
        <v>10</v>
      </c>
      <c r="M10" s="56">
        <v>23</v>
      </c>
      <c r="N10" s="56">
        <f t="shared" si="0"/>
        <v>13</v>
      </c>
      <c r="O10" s="56"/>
      <c r="P10" s="56"/>
      <c r="Q10" s="60"/>
      <c r="R10" s="76">
        <v>0</v>
      </c>
      <c r="S10" s="52">
        <v>0.12</v>
      </c>
      <c r="T10" s="52">
        <f t="shared" si="1"/>
        <v>0.12</v>
      </c>
      <c r="U10" s="65">
        <v>0</v>
      </c>
      <c r="V10" s="66">
        <v>27.33</v>
      </c>
      <c r="W10" s="2">
        <f t="shared" si="2"/>
        <v>4263.4799999999996</v>
      </c>
      <c r="X10" s="67"/>
      <c r="Y10" s="2">
        <f>T10*V10/100*N10*100*100*((100-U10)/100)</f>
        <v>4263.4799999999996</v>
      </c>
      <c r="AB10" s="127"/>
      <c r="AC10" s="134"/>
      <c r="AD10" s="87"/>
      <c r="AG10" s="61"/>
      <c r="AH10" s="61"/>
      <c r="AI10" s="50" t="s">
        <v>210</v>
      </c>
      <c r="AJ10" s="61" t="s">
        <v>115</v>
      </c>
      <c r="AN10" s="88"/>
      <c r="AT10" s="52"/>
      <c r="AU10" s="52"/>
      <c r="AV10" s="52"/>
      <c r="AW10" s="52"/>
      <c r="AX10" s="52"/>
      <c r="AY10" s="52"/>
      <c r="AZ10" s="52"/>
      <c r="BE10" s="52"/>
      <c r="BF10" s="52"/>
      <c r="BH10" s="52"/>
      <c r="BI10" s="52"/>
    </row>
    <row r="11" spans="1:61">
      <c r="A11" s="52">
        <v>10</v>
      </c>
      <c r="B11" s="50" t="s">
        <v>1033</v>
      </c>
      <c r="C11" s="61" t="s">
        <v>247</v>
      </c>
      <c r="D11" s="61" t="s">
        <v>239</v>
      </c>
      <c r="E11" s="68">
        <v>58.297466666666665</v>
      </c>
      <c r="F11" s="68">
        <v>-134.54843888888888</v>
      </c>
      <c r="G11" s="56" t="s">
        <v>182</v>
      </c>
      <c r="H11" s="50" t="s">
        <v>35</v>
      </c>
      <c r="I11" s="50" t="s">
        <v>35</v>
      </c>
      <c r="J11" s="50" t="s">
        <v>35</v>
      </c>
      <c r="K11" s="61" t="s">
        <v>242</v>
      </c>
      <c r="L11" s="56">
        <v>23</v>
      </c>
      <c r="M11" s="56">
        <v>31</v>
      </c>
      <c r="N11" s="56">
        <f t="shared" si="0"/>
        <v>8</v>
      </c>
      <c r="O11" s="56"/>
      <c r="P11" s="56"/>
      <c r="Q11" s="60"/>
      <c r="R11" s="76">
        <v>0</v>
      </c>
      <c r="S11" s="52">
        <v>0.12</v>
      </c>
      <c r="T11" s="52">
        <f t="shared" si="1"/>
        <v>0.12</v>
      </c>
      <c r="U11" s="65">
        <v>0</v>
      </c>
      <c r="V11" s="66">
        <v>29.84</v>
      </c>
      <c r="W11" s="2">
        <f t="shared" si="2"/>
        <v>2864.64</v>
      </c>
      <c r="X11" s="67"/>
      <c r="Y11" s="2">
        <f>T11*V11/100*N11*100*100*((100-U11)/100)</f>
        <v>2864.64</v>
      </c>
      <c r="AB11" s="127"/>
      <c r="AC11" s="134"/>
      <c r="AD11" s="134"/>
      <c r="AG11" s="61"/>
      <c r="AH11" s="61"/>
      <c r="AI11" s="50" t="s">
        <v>210</v>
      </c>
      <c r="AJ11" s="61" t="s">
        <v>551</v>
      </c>
      <c r="AN11" s="88"/>
      <c r="AT11" s="52"/>
      <c r="AU11" s="52"/>
      <c r="AV11" s="52"/>
      <c r="AW11" s="52"/>
      <c r="AX11" s="52"/>
      <c r="AY11" s="52"/>
      <c r="AZ11" s="52"/>
      <c r="BE11" s="52"/>
      <c r="BF11" s="52"/>
      <c r="BH11" s="52"/>
      <c r="BI11" s="52"/>
    </row>
    <row r="12" spans="1:61" ht="14.5" customHeight="1">
      <c r="A12" s="52">
        <v>11</v>
      </c>
      <c r="B12" s="50" t="s">
        <v>1033</v>
      </c>
      <c r="C12" s="61" t="s">
        <v>247</v>
      </c>
      <c r="D12" s="61" t="s">
        <v>239</v>
      </c>
      <c r="E12" s="68">
        <v>58.297466666666665</v>
      </c>
      <c r="F12" s="68">
        <v>-134.54843888888888</v>
      </c>
      <c r="G12" s="56" t="s">
        <v>182</v>
      </c>
      <c r="H12" s="50" t="s">
        <v>35</v>
      </c>
      <c r="I12" s="50" t="s">
        <v>35</v>
      </c>
      <c r="J12" s="50" t="s">
        <v>35</v>
      </c>
      <c r="K12" s="61" t="s">
        <v>248</v>
      </c>
      <c r="L12" s="56">
        <v>31</v>
      </c>
      <c r="M12" s="56">
        <v>51</v>
      </c>
      <c r="N12" s="56">
        <f t="shared" si="0"/>
        <v>20</v>
      </c>
      <c r="O12" s="56"/>
      <c r="P12" s="56"/>
      <c r="Q12" s="60"/>
      <c r="R12" s="76">
        <v>0</v>
      </c>
      <c r="S12" s="52">
        <v>0.12</v>
      </c>
      <c r="T12" s="52">
        <f t="shared" si="1"/>
        <v>0.12</v>
      </c>
      <c r="U12" s="65">
        <v>0</v>
      </c>
      <c r="V12" s="66">
        <v>12.71</v>
      </c>
      <c r="W12" s="2">
        <f t="shared" si="2"/>
        <v>3050.4000000000005</v>
      </c>
      <c r="X12" s="67"/>
      <c r="Y12" s="2">
        <f>T12*V12/100*N12*100*100*((100-U12)/100)</f>
        <v>3050.4000000000005</v>
      </c>
      <c r="AB12" s="171"/>
      <c r="AC12" s="171"/>
      <c r="AD12" s="171"/>
      <c r="AE12" s="88"/>
      <c r="AG12" s="61"/>
      <c r="AH12" s="61"/>
      <c r="AI12" s="50" t="s">
        <v>210</v>
      </c>
      <c r="AJ12" s="61" t="s">
        <v>554</v>
      </c>
      <c r="AN12" s="88"/>
      <c r="AT12" s="52"/>
      <c r="AU12" s="52"/>
      <c r="AV12" s="52"/>
      <c r="AW12" s="52"/>
      <c r="AX12" s="52"/>
      <c r="AY12" s="52"/>
      <c r="AZ12" s="52"/>
      <c r="BE12" s="52"/>
      <c r="BF12" s="52"/>
      <c r="BH12" s="52"/>
      <c r="BI12" s="52"/>
    </row>
    <row r="13" spans="1:61">
      <c r="A13" s="52">
        <v>12</v>
      </c>
      <c r="B13" s="50" t="s">
        <v>1033</v>
      </c>
      <c r="C13" s="61" t="s">
        <v>247</v>
      </c>
      <c r="D13" s="61" t="s">
        <v>239</v>
      </c>
      <c r="E13" s="68">
        <v>58.297466666666665</v>
      </c>
      <c r="F13" s="68">
        <v>-134.54843888888888</v>
      </c>
      <c r="G13" s="56" t="s">
        <v>182</v>
      </c>
      <c r="H13" s="50" t="s">
        <v>35</v>
      </c>
      <c r="I13" s="50" t="s">
        <v>35</v>
      </c>
      <c r="J13" s="50" t="s">
        <v>35</v>
      </c>
      <c r="K13" s="61" t="s">
        <v>249</v>
      </c>
      <c r="L13" s="56">
        <v>51</v>
      </c>
      <c r="M13" s="56">
        <v>75</v>
      </c>
      <c r="N13" s="56">
        <f t="shared" si="0"/>
        <v>24</v>
      </c>
      <c r="O13" s="56"/>
      <c r="P13" s="56"/>
      <c r="Q13" s="60"/>
      <c r="R13" s="69">
        <v>1.38</v>
      </c>
      <c r="S13" s="52">
        <v>1.74</v>
      </c>
      <c r="T13" s="52">
        <f t="shared" si="1"/>
        <v>1.38</v>
      </c>
      <c r="U13" s="65">
        <v>38</v>
      </c>
      <c r="V13" s="66">
        <v>2.73</v>
      </c>
      <c r="W13" s="2">
        <f t="shared" si="2"/>
        <v>5605.8911999999991</v>
      </c>
      <c r="X13" s="67"/>
      <c r="Y13" s="2">
        <f>T13*V13/100*N13*100*100*((100-U13)/100)</f>
        <v>5605.8911999999991</v>
      </c>
      <c r="AB13" s="171"/>
      <c r="AC13" s="171"/>
      <c r="AD13" s="171"/>
      <c r="AE13" s="88"/>
      <c r="AG13" s="61"/>
      <c r="AH13" s="61"/>
      <c r="AI13" s="50" t="s">
        <v>210</v>
      </c>
      <c r="AJ13" s="61" t="s">
        <v>249</v>
      </c>
      <c r="AN13" s="88"/>
      <c r="AT13" s="52"/>
      <c r="AU13" s="52"/>
      <c r="AV13" s="52"/>
      <c r="AW13" s="52"/>
      <c r="AX13" s="52"/>
      <c r="AY13" s="52"/>
      <c r="AZ13" s="52"/>
      <c r="BE13" s="52"/>
      <c r="BF13" s="52"/>
      <c r="BH13" s="52"/>
      <c r="BI13" s="52"/>
    </row>
    <row r="14" spans="1:61">
      <c r="A14" s="52">
        <v>13</v>
      </c>
      <c r="B14" s="50" t="s">
        <v>1033</v>
      </c>
      <c r="C14" s="61" t="s">
        <v>247</v>
      </c>
      <c r="D14" s="61" t="s">
        <v>239</v>
      </c>
      <c r="E14" s="68">
        <v>58.297466666666665</v>
      </c>
      <c r="F14" s="68">
        <v>-134.54843888888888</v>
      </c>
      <c r="G14" s="56" t="s">
        <v>182</v>
      </c>
      <c r="H14" s="50" t="s">
        <v>35</v>
      </c>
      <c r="I14" s="50" t="s">
        <v>35</v>
      </c>
      <c r="J14" s="50" t="s">
        <v>35</v>
      </c>
      <c r="K14" s="61" t="s">
        <v>246</v>
      </c>
      <c r="L14" s="56">
        <v>75</v>
      </c>
      <c r="M14" s="129">
        <v>110</v>
      </c>
      <c r="N14" s="56">
        <f t="shared" si="0"/>
        <v>35</v>
      </c>
      <c r="O14" s="56"/>
      <c r="P14" s="56"/>
      <c r="Q14" s="60"/>
      <c r="R14" s="69">
        <v>1.75</v>
      </c>
      <c r="S14" s="52">
        <v>1.74</v>
      </c>
      <c r="T14" s="52">
        <f t="shared" si="1"/>
        <v>1.75</v>
      </c>
      <c r="U14" s="65">
        <v>72</v>
      </c>
      <c r="V14" s="66">
        <v>1.0900000000000001</v>
      </c>
      <c r="W14" s="2">
        <f t="shared" si="2"/>
        <v>1869.3500000000001</v>
      </c>
      <c r="X14" s="67"/>
      <c r="Y14" s="2">
        <f>IF(L14&gt;-100,W14-W14*(ABS(M14)-100)/(ABS(M14)-ABS(L14)),0)</f>
        <v>1335.25</v>
      </c>
      <c r="AB14" s="171"/>
      <c r="AC14" s="171"/>
      <c r="AD14" s="171"/>
      <c r="AE14" s="88"/>
      <c r="AG14" s="61"/>
      <c r="AH14" s="61"/>
      <c r="AI14" s="50" t="s">
        <v>210</v>
      </c>
      <c r="AJ14" s="61" t="s">
        <v>246</v>
      </c>
      <c r="AN14" s="88"/>
      <c r="AT14" s="52"/>
      <c r="AU14" s="52"/>
      <c r="AV14" s="52"/>
      <c r="AW14" s="52"/>
      <c r="AX14" s="52"/>
      <c r="AY14" s="52"/>
      <c r="AZ14" s="52"/>
      <c r="BE14" s="52"/>
      <c r="BF14" s="52"/>
      <c r="BH14" s="52"/>
      <c r="BI14" s="52"/>
    </row>
    <row r="15" spans="1:61" ht="13.25" customHeight="1">
      <c r="A15" s="52">
        <v>14</v>
      </c>
      <c r="B15" s="50" t="s">
        <v>1033</v>
      </c>
      <c r="C15" s="61" t="s">
        <v>247</v>
      </c>
      <c r="D15" s="61" t="s">
        <v>239</v>
      </c>
      <c r="E15" s="68">
        <v>58.297466666666665</v>
      </c>
      <c r="F15" s="68">
        <v>-134.54843888888888</v>
      </c>
      <c r="G15" s="56" t="s">
        <v>182</v>
      </c>
      <c r="H15" s="50" t="s">
        <v>35</v>
      </c>
      <c r="I15" s="50" t="s">
        <v>35</v>
      </c>
      <c r="J15" s="50" t="s">
        <v>35</v>
      </c>
      <c r="K15" s="61" t="s">
        <v>250</v>
      </c>
      <c r="L15" s="129">
        <v>120</v>
      </c>
      <c r="M15" s="56">
        <v>150</v>
      </c>
      <c r="N15" s="56">
        <f t="shared" si="0"/>
        <v>30</v>
      </c>
      <c r="O15" s="56"/>
      <c r="P15" s="56"/>
      <c r="Q15" s="60"/>
      <c r="R15" s="69">
        <v>1.99</v>
      </c>
      <c r="S15" s="52">
        <v>1.74</v>
      </c>
      <c r="T15" s="52">
        <f t="shared" si="1"/>
        <v>1.99</v>
      </c>
      <c r="U15" s="65">
        <v>40</v>
      </c>
      <c r="V15" s="66">
        <v>0.22</v>
      </c>
      <c r="W15" s="2">
        <f t="shared" si="2"/>
        <v>788.04000000000008</v>
      </c>
      <c r="X15" s="67"/>
      <c r="Y15" s="2">
        <v>0</v>
      </c>
      <c r="AB15" s="171"/>
      <c r="AC15" s="171"/>
      <c r="AD15" s="171"/>
      <c r="AE15" s="88"/>
      <c r="AG15" s="61"/>
      <c r="AH15" s="61"/>
      <c r="AI15" s="50" t="s">
        <v>210</v>
      </c>
      <c r="AJ15" s="61" t="s">
        <v>250</v>
      </c>
      <c r="AN15" s="88"/>
      <c r="AT15" s="52"/>
      <c r="AU15" s="52"/>
      <c r="AV15" s="52"/>
      <c r="AW15" s="52"/>
      <c r="AX15" s="52"/>
      <c r="AY15" s="52"/>
      <c r="AZ15" s="52"/>
      <c r="BE15" s="52"/>
      <c r="BF15" s="52"/>
      <c r="BH15" s="52"/>
      <c r="BI15" s="52"/>
    </row>
    <row r="16" spans="1:61">
      <c r="A16" s="52">
        <v>15</v>
      </c>
      <c r="B16" s="50" t="s">
        <v>1033</v>
      </c>
      <c r="C16" s="61" t="s">
        <v>251</v>
      </c>
      <c r="D16" s="61" t="s">
        <v>252</v>
      </c>
      <c r="E16" s="68">
        <v>58.297327777777774</v>
      </c>
      <c r="F16" s="68">
        <v>-134.54968888888888</v>
      </c>
      <c r="G16" s="56" t="s">
        <v>182</v>
      </c>
      <c r="H16" s="50" t="s">
        <v>35</v>
      </c>
      <c r="I16" s="50" t="s">
        <v>35</v>
      </c>
      <c r="J16" s="50" t="s">
        <v>35</v>
      </c>
      <c r="K16" s="61" t="s">
        <v>44</v>
      </c>
      <c r="L16" s="56">
        <v>0</v>
      </c>
      <c r="M16" s="56">
        <v>16</v>
      </c>
      <c r="N16" s="56">
        <f t="shared" si="0"/>
        <v>16</v>
      </c>
      <c r="O16" s="73">
        <f>M21-P16</f>
        <v>84</v>
      </c>
      <c r="P16" s="73">
        <f>M16</f>
        <v>16</v>
      </c>
      <c r="Q16" s="73">
        <f>O16+P16</f>
        <v>100</v>
      </c>
      <c r="R16" s="69">
        <v>0</v>
      </c>
      <c r="S16" s="52">
        <v>0.08</v>
      </c>
      <c r="T16" s="52">
        <f t="shared" si="1"/>
        <v>0.08</v>
      </c>
      <c r="U16" s="65">
        <v>0</v>
      </c>
      <c r="V16" s="66">
        <v>46.21</v>
      </c>
      <c r="W16" s="2">
        <f t="shared" si="2"/>
        <v>5914.88</v>
      </c>
      <c r="X16" s="2">
        <f>SUM(W16:W21)</f>
        <v>13162.322</v>
      </c>
      <c r="Y16" s="2">
        <f t="shared" ref="Y16:Y79" si="3">T16*V16/100*N16*100*100*((100-U16)/100)</f>
        <v>5914.88</v>
      </c>
      <c r="Z16" s="7">
        <f>SUM(Y16:Y21)/10^6*10^4</f>
        <v>131.62322</v>
      </c>
      <c r="AA16" s="12">
        <v>51.433511540334074</v>
      </c>
      <c r="AB16" s="171"/>
      <c r="AC16" s="171"/>
      <c r="AD16" s="171"/>
      <c r="AE16" s="88"/>
      <c r="AG16" s="61"/>
      <c r="AH16" s="61"/>
      <c r="AI16" s="50" t="s">
        <v>528</v>
      </c>
      <c r="AJ16" s="61" t="s">
        <v>140</v>
      </c>
      <c r="AN16" s="88"/>
      <c r="AT16" s="52"/>
      <c r="AU16" s="52"/>
      <c r="AV16" s="52"/>
      <c r="AW16" s="52"/>
      <c r="AX16" s="52"/>
      <c r="AY16" s="52"/>
      <c r="AZ16" s="52"/>
      <c r="BE16" s="52"/>
      <c r="BF16" s="52"/>
      <c r="BH16" s="52"/>
      <c r="BI16" s="52"/>
    </row>
    <row r="17" spans="1:61">
      <c r="A17" s="52">
        <v>16</v>
      </c>
      <c r="B17" s="50" t="s">
        <v>1033</v>
      </c>
      <c r="C17" s="61" t="s">
        <v>251</v>
      </c>
      <c r="D17" s="61" t="s">
        <v>252</v>
      </c>
      <c r="E17" s="68">
        <v>58.297327777777774</v>
      </c>
      <c r="F17" s="68">
        <v>-134.54968888888888</v>
      </c>
      <c r="G17" s="56" t="s">
        <v>182</v>
      </c>
      <c r="H17" s="50" t="s">
        <v>35</v>
      </c>
      <c r="I17" s="50" t="s">
        <v>35</v>
      </c>
      <c r="J17" s="50" t="s">
        <v>35</v>
      </c>
      <c r="K17" s="61" t="s">
        <v>253</v>
      </c>
      <c r="L17" s="56">
        <v>16</v>
      </c>
      <c r="M17" s="56">
        <v>27</v>
      </c>
      <c r="N17" s="56">
        <f t="shared" si="0"/>
        <v>11</v>
      </c>
      <c r="O17" s="56"/>
      <c r="P17" s="56"/>
      <c r="Q17" s="60"/>
      <c r="R17" s="69">
        <v>1.46</v>
      </c>
      <c r="S17" s="52">
        <v>1.17</v>
      </c>
      <c r="T17" s="52">
        <f t="shared" si="1"/>
        <v>1.46</v>
      </c>
      <c r="U17" s="65">
        <v>48</v>
      </c>
      <c r="V17" s="66">
        <v>2.12</v>
      </c>
      <c r="W17" s="2">
        <f t="shared" si="2"/>
        <v>1770.4543999999999</v>
      </c>
      <c r="X17" s="67"/>
      <c r="Y17" s="2">
        <f t="shared" si="3"/>
        <v>1770.4543999999999</v>
      </c>
      <c r="AE17" s="88"/>
      <c r="AG17" s="61"/>
      <c r="AH17" s="61"/>
      <c r="AI17" s="50" t="s">
        <v>528</v>
      </c>
      <c r="AJ17" s="61" t="s">
        <v>534</v>
      </c>
      <c r="AN17" s="88"/>
      <c r="AT17" s="52"/>
      <c r="AU17" s="52"/>
      <c r="AV17" s="52"/>
      <c r="AW17" s="52"/>
      <c r="AX17" s="52"/>
      <c r="AY17" s="52"/>
      <c r="AZ17" s="52"/>
      <c r="BE17" s="52"/>
      <c r="BF17" s="52"/>
      <c r="BH17" s="52"/>
      <c r="BI17" s="52"/>
    </row>
    <row r="18" spans="1:61">
      <c r="A18" s="52">
        <v>17</v>
      </c>
      <c r="B18" s="50" t="s">
        <v>1033</v>
      </c>
      <c r="C18" s="61" t="s">
        <v>251</v>
      </c>
      <c r="D18" s="61" t="s">
        <v>252</v>
      </c>
      <c r="E18" s="68">
        <v>58.297327777777774</v>
      </c>
      <c r="F18" s="68">
        <v>-134.54968888888888</v>
      </c>
      <c r="G18" s="56" t="s">
        <v>182</v>
      </c>
      <c r="H18" s="50" t="s">
        <v>35</v>
      </c>
      <c r="I18" s="50" t="s">
        <v>35</v>
      </c>
      <c r="J18" s="50" t="s">
        <v>35</v>
      </c>
      <c r="K18" s="61" t="s">
        <v>101</v>
      </c>
      <c r="L18" s="56">
        <v>27</v>
      </c>
      <c r="M18" s="56">
        <v>42</v>
      </c>
      <c r="N18" s="56">
        <f t="shared" si="0"/>
        <v>15</v>
      </c>
      <c r="O18" s="56"/>
      <c r="P18" s="56"/>
      <c r="Q18" s="60"/>
      <c r="R18" s="69">
        <v>1.37</v>
      </c>
      <c r="S18" s="52">
        <v>1.71</v>
      </c>
      <c r="T18" s="52">
        <f t="shared" si="1"/>
        <v>1.37</v>
      </c>
      <c r="U18" s="65">
        <v>25</v>
      </c>
      <c r="V18" s="66">
        <v>2.2400000000000002</v>
      </c>
      <c r="W18" s="2">
        <f t="shared" si="2"/>
        <v>3452.4000000000005</v>
      </c>
      <c r="X18" s="67"/>
      <c r="Y18" s="2">
        <f t="shared" si="3"/>
        <v>3452.4000000000005</v>
      </c>
      <c r="AE18" s="88"/>
      <c r="AG18" s="61"/>
      <c r="AH18" s="61"/>
      <c r="AI18" s="50" t="s">
        <v>528</v>
      </c>
      <c r="AJ18" s="61" t="s">
        <v>101</v>
      </c>
      <c r="AN18" s="88"/>
      <c r="AT18" s="52"/>
      <c r="AU18" s="52"/>
      <c r="AV18" s="52"/>
      <c r="AW18" s="52"/>
      <c r="AX18" s="52"/>
      <c r="AY18" s="52"/>
      <c r="AZ18" s="52"/>
      <c r="BE18" s="52"/>
      <c r="BF18" s="52"/>
      <c r="BH18" s="52"/>
      <c r="BI18" s="52"/>
    </row>
    <row r="19" spans="1:61">
      <c r="A19" s="52">
        <v>18</v>
      </c>
      <c r="B19" s="50" t="s">
        <v>1033</v>
      </c>
      <c r="C19" s="61" t="s">
        <v>251</v>
      </c>
      <c r="D19" s="61" t="s">
        <v>252</v>
      </c>
      <c r="E19" s="68">
        <v>58.297327777777774</v>
      </c>
      <c r="F19" s="68">
        <v>-134.54968888888888</v>
      </c>
      <c r="G19" s="56" t="s">
        <v>182</v>
      </c>
      <c r="H19" s="50" t="s">
        <v>35</v>
      </c>
      <c r="I19" s="50" t="s">
        <v>35</v>
      </c>
      <c r="J19" s="50" t="s">
        <v>35</v>
      </c>
      <c r="K19" s="61" t="s">
        <v>254</v>
      </c>
      <c r="L19" s="56">
        <v>42</v>
      </c>
      <c r="M19" s="56">
        <v>59</v>
      </c>
      <c r="N19" s="56">
        <f t="shared" si="0"/>
        <v>17</v>
      </c>
      <c r="O19" s="56"/>
      <c r="P19" s="56"/>
      <c r="Q19" s="60"/>
      <c r="R19" s="69">
        <v>1.67</v>
      </c>
      <c r="S19" s="52">
        <v>1.74</v>
      </c>
      <c r="T19" s="52">
        <f t="shared" si="1"/>
        <v>1.67</v>
      </c>
      <c r="U19" s="65">
        <v>47</v>
      </c>
      <c r="V19" s="66">
        <v>0.76</v>
      </c>
      <c r="W19" s="2">
        <f t="shared" si="2"/>
        <v>1143.5491999999999</v>
      </c>
      <c r="X19" s="67"/>
      <c r="Y19" s="2">
        <f t="shared" si="3"/>
        <v>1143.5491999999999</v>
      </c>
      <c r="AE19" s="88"/>
      <c r="AG19" s="61"/>
      <c r="AH19" s="61"/>
      <c r="AI19" s="50" t="s">
        <v>528</v>
      </c>
      <c r="AJ19" s="61" t="s">
        <v>254</v>
      </c>
      <c r="AN19" s="88"/>
      <c r="AT19" s="52"/>
      <c r="AU19" s="52"/>
      <c r="AV19" s="52"/>
      <c r="AW19" s="52"/>
      <c r="AX19" s="52"/>
      <c r="AY19" s="52"/>
      <c r="AZ19" s="52"/>
      <c r="BE19" s="52"/>
      <c r="BF19" s="52"/>
      <c r="BH19" s="52"/>
      <c r="BI19" s="52"/>
    </row>
    <row r="20" spans="1:61">
      <c r="A20" s="52">
        <v>19</v>
      </c>
      <c r="B20" s="50" t="s">
        <v>1033</v>
      </c>
      <c r="C20" s="61" t="s">
        <v>251</v>
      </c>
      <c r="D20" s="61" t="s">
        <v>252</v>
      </c>
      <c r="E20" s="68">
        <v>58.297327777777774</v>
      </c>
      <c r="F20" s="68">
        <v>-134.54968888888888</v>
      </c>
      <c r="G20" s="56" t="s">
        <v>182</v>
      </c>
      <c r="H20" s="50" t="s">
        <v>35</v>
      </c>
      <c r="I20" s="50" t="s">
        <v>35</v>
      </c>
      <c r="J20" s="50" t="s">
        <v>35</v>
      </c>
      <c r="K20" s="61" t="s">
        <v>255</v>
      </c>
      <c r="L20" s="56">
        <v>59</v>
      </c>
      <c r="M20" s="56">
        <v>71</v>
      </c>
      <c r="N20" s="56">
        <f t="shared" si="0"/>
        <v>12</v>
      </c>
      <c r="O20" s="56"/>
      <c r="P20" s="56"/>
      <c r="Q20" s="60"/>
      <c r="R20" s="69">
        <v>1.82</v>
      </c>
      <c r="S20" s="52">
        <v>1.74</v>
      </c>
      <c r="T20" s="52">
        <f t="shared" si="1"/>
        <v>1.82</v>
      </c>
      <c r="U20" s="65">
        <v>53</v>
      </c>
      <c r="V20" s="66">
        <v>0.33</v>
      </c>
      <c r="W20" s="2">
        <f t="shared" si="2"/>
        <v>338.73839999999996</v>
      </c>
      <c r="X20" s="67"/>
      <c r="Y20" s="2">
        <f t="shared" si="3"/>
        <v>338.73839999999996</v>
      </c>
      <c r="AE20" s="88"/>
      <c r="AG20" s="61"/>
      <c r="AH20" s="61"/>
      <c r="AI20" s="50" t="s">
        <v>528</v>
      </c>
      <c r="AJ20" s="61" t="s">
        <v>255</v>
      </c>
      <c r="AN20" s="88"/>
      <c r="AT20" s="52"/>
      <c r="AU20" s="52"/>
      <c r="AV20" s="52"/>
      <c r="AW20" s="52"/>
      <c r="AX20" s="52"/>
      <c r="AY20" s="52"/>
      <c r="AZ20" s="52"/>
      <c r="BE20" s="52"/>
      <c r="BF20" s="52"/>
      <c r="BH20" s="52"/>
      <c r="BI20" s="52"/>
    </row>
    <row r="21" spans="1:61">
      <c r="A21" s="52">
        <v>20</v>
      </c>
      <c r="B21" s="50" t="s">
        <v>1033</v>
      </c>
      <c r="C21" s="61" t="s">
        <v>251</v>
      </c>
      <c r="D21" s="61" t="s">
        <v>252</v>
      </c>
      <c r="E21" s="68">
        <v>58.297327777777774</v>
      </c>
      <c r="F21" s="68">
        <v>-134.54968888888888</v>
      </c>
      <c r="G21" s="56" t="s">
        <v>182</v>
      </c>
      <c r="H21" s="50" t="s">
        <v>35</v>
      </c>
      <c r="I21" s="50" t="s">
        <v>35</v>
      </c>
      <c r="J21" s="50" t="s">
        <v>35</v>
      </c>
      <c r="K21" s="61" t="s">
        <v>246</v>
      </c>
      <c r="L21" s="56">
        <v>71</v>
      </c>
      <c r="M21" s="56">
        <v>100</v>
      </c>
      <c r="N21" s="56">
        <f t="shared" si="0"/>
        <v>29</v>
      </c>
      <c r="O21" s="56"/>
      <c r="P21" s="56"/>
      <c r="Q21" s="60"/>
      <c r="R21" s="69">
        <v>2</v>
      </c>
      <c r="S21" s="52">
        <v>1.74</v>
      </c>
      <c r="T21" s="52">
        <f t="shared" si="1"/>
        <v>2</v>
      </c>
      <c r="U21" s="65">
        <v>45</v>
      </c>
      <c r="V21" s="66">
        <v>0.17</v>
      </c>
      <c r="W21" s="2">
        <f t="shared" si="2"/>
        <v>542.30000000000007</v>
      </c>
      <c r="X21" s="67"/>
      <c r="Y21" s="2">
        <f t="shared" si="3"/>
        <v>542.30000000000007</v>
      </c>
      <c r="AG21" s="61"/>
      <c r="AH21" s="61"/>
      <c r="AI21" s="50" t="s">
        <v>528</v>
      </c>
      <c r="AJ21" s="61" t="s">
        <v>246</v>
      </c>
      <c r="AN21" s="88"/>
      <c r="AT21" s="52"/>
      <c r="AU21" s="52"/>
      <c r="AV21" s="52"/>
      <c r="AW21" s="52"/>
      <c r="AX21" s="52"/>
      <c r="AY21" s="52"/>
      <c r="AZ21" s="52"/>
      <c r="BE21" s="52"/>
      <c r="BF21" s="52"/>
      <c r="BH21" s="52"/>
      <c r="BI21" s="52"/>
    </row>
    <row r="22" spans="1:61">
      <c r="A22" s="52">
        <v>21</v>
      </c>
      <c r="B22" s="50" t="s">
        <v>1033</v>
      </c>
      <c r="C22" s="61" t="s">
        <v>256</v>
      </c>
      <c r="D22" s="61" t="s">
        <v>257</v>
      </c>
      <c r="E22" s="68">
        <v>58.297049999999999</v>
      </c>
      <c r="F22" s="68">
        <v>-134.55097222222224</v>
      </c>
      <c r="G22" s="56" t="s">
        <v>182</v>
      </c>
      <c r="H22" s="50" t="s">
        <v>35</v>
      </c>
      <c r="I22" s="50" t="s">
        <v>35</v>
      </c>
      <c r="J22" s="50" t="s">
        <v>35</v>
      </c>
      <c r="K22" s="61" t="s">
        <v>45</v>
      </c>
      <c r="L22" s="56">
        <v>0</v>
      </c>
      <c r="M22" s="56">
        <v>7</v>
      </c>
      <c r="N22" s="56">
        <f t="shared" si="0"/>
        <v>7</v>
      </c>
      <c r="O22" s="73">
        <f>M27-P22</f>
        <v>65</v>
      </c>
      <c r="P22" s="73">
        <f>M22</f>
        <v>7</v>
      </c>
      <c r="Q22" s="73">
        <f>O22+P22</f>
        <v>72</v>
      </c>
      <c r="R22" s="69">
        <v>0</v>
      </c>
      <c r="S22" s="52">
        <v>0.12</v>
      </c>
      <c r="T22" s="52">
        <f t="shared" si="1"/>
        <v>0.12</v>
      </c>
      <c r="U22" s="65">
        <v>0</v>
      </c>
      <c r="V22" s="66">
        <v>44.75</v>
      </c>
      <c r="W22" s="2">
        <f t="shared" si="2"/>
        <v>3759.0000000000005</v>
      </c>
      <c r="X22" s="2">
        <f>SUM(W22:W27)</f>
        <v>22608.497200000002</v>
      </c>
      <c r="Y22" s="2">
        <f t="shared" si="3"/>
        <v>3759.0000000000005</v>
      </c>
      <c r="Z22" s="7">
        <f>SUM(Y22:Y27)/10^6*10^4</f>
        <v>226.08497200000002</v>
      </c>
      <c r="AA22" s="12">
        <v>36.722455683388475</v>
      </c>
      <c r="AG22" s="61"/>
      <c r="AH22" s="61"/>
      <c r="AI22" s="50" t="s">
        <v>528</v>
      </c>
      <c r="AJ22" s="61" t="s">
        <v>141</v>
      </c>
      <c r="AN22" s="88"/>
      <c r="AT22" s="52"/>
      <c r="AU22" s="52"/>
      <c r="AV22" s="52"/>
      <c r="AW22" s="52"/>
      <c r="AX22" s="52"/>
      <c r="AY22" s="52"/>
      <c r="AZ22" s="52"/>
      <c r="BE22" s="52"/>
      <c r="BF22" s="52"/>
      <c r="BH22" s="52"/>
      <c r="BI22" s="52"/>
    </row>
    <row r="23" spans="1:61">
      <c r="A23" s="52">
        <v>22</v>
      </c>
      <c r="B23" s="50" t="s">
        <v>1033</v>
      </c>
      <c r="C23" s="61" t="s">
        <v>256</v>
      </c>
      <c r="D23" s="61" t="s">
        <v>257</v>
      </c>
      <c r="E23" s="68">
        <v>58.297049999999999</v>
      </c>
      <c r="F23" s="68">
        <v>-134.55097222222224</v>
      </c>
      <c r="G23" s="56" t="s">
        <v>182</v>
      </c>
      <c r="H23" s="50" t="s">
        <v>35</v>
      </c>
      <c r="I23" s="50" t="s">
        <v>35</v>
      </c>
      <c r="J23" s="50" t="s">
        <v>35</v>
      </c>
      <c r="K23" s="61" t="s">
        <v>47</v>
      </c>
      <c r="L23" s="56">
        <v>7</v>
      </c>
      <c r="M23" s="56">
        <v>11</v>
      </c>
      <c r="N23" s="56">
        <f t="shared" si="0"/>
        <v>4</v>
      </c>
      <c r="O23" s="56"/>
      <c r="P23" s="56"/>
      <c r="Q23" s="60"/>
      <c r="R23" s="76">
        <v>0</v>
      </c>
      <c r="S23" s="52">
        <v>0.93</v>
      </c>
      <c r="T23" s="52">
        <f t="shared" si="1"/>
        <v>0.93</v>
      </c>
      <c r="U23" s="65">
        <v>12</v>
      </c>
      <c r="V23" s="66">
        <v>11.05</v>
      </c>
      <c r="W23" s="2">
        <f t="shared" si="2"/>
        <v>3617.3280000000004</v>
      </c>
      <c r="X23" s="67"/>
      <c r="Y23" s="2">
        <f t="shared" si="3"/>
        <v>3617.3280000000004</v>
      </c>
      <c r="AG23" s="61"/>
      <c r="AH23" s="61"/>
      <c r="AI23" s="50" t="s">
        <v>528</v>
      </c>
      <c r="AJ23" s="61" t="s">
        <v>47</v>
      </c>
      <c r="AN23" s="88"/>
      <c r="AT23" s="52"/>
      <c r="AU23" s="52"/>
      <c r="AV23" s="52"/>
      <c r="AW23" s="52"/>
      <c r="AX23" s="52"/>
      <c r="AY23" s="52"/>
      <c r="AZ23" s="52"/>
      <c r="BE23" s="52"/>
      <c r="BF23" s="52"/>
      <c r="BH23" s="52"/>
      <c r="BI23" s="52"/>
    </row>
    <row r="24" spans="1:61">
      <c r="A24" s="52">
        <v>23</v>
      </c>
      <c r="B24" s="50" t="s">
        <v>1033</v>
      </c>
      <c r="C24" s="61" t="s">
        <v>256</v>
      </c>
      <c r="D24" s="61" t="s">
        <v>257</v>
      </c>
      <c r="E24" s="68">
        <v>58.297049999999999</v>
      </c>
      <c r="F24" s="68">
        <v>-134.55097222222224</v>
      </c>
      <c r="G24" s="56" t="s">
        <v>182</v>
      </c>
      <c r="H24" s="50" t="s">
        <v>35</v>
      </c>
      <c r="I24" s="50" t="s">
        <v>35</v>
      </c>
      <c r="J24" s="50" t="s">
        <v>35</v>
      </c>
      <c r="K24" s="61" t="s">
        <v>116</v>
      </c>
      <c r="L24" s="56">
        <v>11</v>
      </c>
      <c r="M24" s="56">
        <v>15</v>
      </c>
      <c r="N24" s="56">
        <f t="shared" si="0"/>
        <v>4</v>
      </c>
      <c r="O24" s="56"/>
      <c r="P24" s="56"/>
      <c r="Q24" s="60"/>
      <c r="R24" s="76">
        <v>0</v>
      </c>
      <c r="S24" s="52">
        <v>0.86</v>
      </c>
      <c r="T24" s="52">
        <f t="shared" si="1"/>
        <v>0.86</v>
      </c>
      <c r="U24" s="65">
        <v>4</v>
      </c>
      <c r="V24" s="66">
        <v>12.02</v>
      </c>
      <c r="W24" s="2">
        <f t="shared" si="2"/>
        <v>3969.4848000000002</v>
      </c>
      <c r="X24" s="67"/>
      <c r="Y24" s="2">
        <f t="shared" si="3"/>
        <v>3969.4848000000002</v>
      </c>
      <c r="AG24" s="61"/>
      <c r="AH24" s="61"/>
      <c r="AI24" s="50" t="s">
        <v>528</v>
      </c>
      <c r="AJ24" s="61" t="s">
        <v>116</v>
      </c>
      <c r="AN24" s="88"/>
      <c r="AT24" s="52"/>
      <c r="AU24" s="52"/>
      <c r="AV24" s="52"/>
      <c r="AW24" s="52"/>
      <c r="AX24" s="52"/>
      <c r="AY24" s="52"/>
      <c r="AZ24" s="52"/>
      <c r="BE24" s="52"/>
      <c r="BF24" s="52"/>
      <c r="BH24" s="52"/>
      <c r="BI24" s="52"/>
    </row>
    <row r="25" spans="1:61">
      <c r="A25" s="52">
        <v>24</v>
      </c>
      <c r="B25" s="50" t="s">
        <v>1033</v>
      </c>
      <c r="C25" s="61" t="s">
        <v>256</v>
      </c>
      <c r="D25" s="61" t="s">
        <v>257</v>
      </c>
      <c r="E25" s="68">
        <v>58.297049999999999</v>
      </c>
      <c r="F25" s="68">
        <v>-134.55097222222224</v>
      </c>
      <c r="G25" s="56" t="s">
        <v>182</v>
      </c>
      <c r="H25" s="50" t="s">
        <v>35</v>
      </c>
      <c r="I25" s="50" t="s">
        <v>35</v>
      </c>
      <c r="J25" s="50" t="s">
        <v>35</v>
      </c>
      <c r="K25" s="61" t="s">
        <v>258</v>
      </c>
      <c r="L25" s="56">
        <v>15</v>
      </c>
      <c r="M25" s="56">
        <v>20</v>
      </c>
      <c r="N25" s="56">
        <f t="shared" si="0"/>
        <v>5</v>
      </c>
      <c r="O25" s="56"/>
      <c r="P25" s="56"/>
      <c r="Q25" s="60"/>
      <c r="R25" s="69">
        <v>0.68</v>
      </c>
      <c r="S25" s="52">
        <v>1.17</v>
      </c>
      <c r="T25" s="52">
        <f t="shared" si="1"/>
        <v>0.68</v>
      </c>
      <c r="U25" s="65">
        <v>6</v>
      </c>
      <c r="V25" s="66">
        <v>5.28</v>
      </c>
      <c r="W25" s="2">
        <f t="shared" si="2"/>
        <v>1687.4880000000001</v>
      </c>
      <c r="X25" s="67"/>
      <c r="Y25" s="2">
        <f t="shared" si="3"/>
        <v>1687.4880000000001</v>
      </c>
      <c r="AB25" s="54"/>
      <c r="AC25" s="54"/>
      <c r="AD25" s="54"/>
      <c r="AG25" s="61"/>
      <c r="AH25" s="61"/>
      <c r="AI25" s="50" t="s">
        <v>528</v>
      </c>
      <c r="AJ25" s="61" t="s">
        <v>535</v>
      </c>
      <c r="AN25" s="88"/>
      <c r="AT25" s="52"/>
      <c r="AU25" s="52"/>
      <c r="AV25" s="52"/>
      <c r="AW25" s="52"/>
      <c r="AX25" s="52"/>
      <c r="AY25" s="52"/>
      <c r="AZ25" s="52"/>
      <c r="BE25" s="52"/>
      <c r="BF25" s="52"/>
      <c r="BH25" s="52"/>
      <c r="BI25" s="52"/>
    </row>
    <row r="26" spans="1:61">
      <c r="A26" s="52">
        <v>25</v>
      </c>
      <c r="B26" s="50" t="s">
        <v>1033</v>
      </c>
      <c r="C26" s="61" t="s">
        <v>256</v>
      </c>
      <c r="D26" s="61" t="s">
        <v>257</v>
      </c>
      <c r="E26" s="68">
        <v>58.297049999999999</v>
      </c>
      <c r="F26" s="68">
        <v>-134.55097222222224</v>
      </c>
      <c r="G26" s="56" t="s">
        <v>182</v>
      </c>
      <c r="H26" s="50" t="s">
        <v>35</v>
      </c>
      <c r="I26" s="50" t="s">
        <v>35</v>
      </c>
      <c r="J26" s="50" t="s">
        <v>35</v>
      </c>
      <c r="K26" s="61" t="s">
        <v>259</v>
      </c>
      <c r="L26" s="56">
        <v>20</v>
      </c>
      <c r="M26" s="56">
        <v>39</v>
      </c>
      <c r="N26" s="56">
        <f t="shared" si="0"/>
        <v>19</v>
      </c>
      <c r="O26" s="56"/>
      <c r="P26" s="56"/>
      <c r="Q26" s="60"/>
      <c r="R26" s="69">
        <v>1.54</v>
      </c>
      <c r="S26" s="52">
        <v>1.17</v>
      </c>
      <c r="T26" s="52">
        <f t="shared" si="1"/>
        <v>1.54</v>
      </c>
      <c r="U26" s="65">
        <v>23</v>
      </c>
      <c r="V26" s="66">
        <v>3.62</v>
      </c>
      <c r="W26" s="2">
        <f t="shared" si="2"/>
        <v>8155.9323999999997</v>
      </c>
      <c r="X26" s="67"/>
      <c r="Y26" s="2">
        <f t="shared" si="3"/>
        <v>8155.9323999999997</v>
      </c>
      <c r="AB26" s="126"/>
      <c r="AD26" s="54"/>
      <c r="AG26" s="61"/>
      <c r="AH26" s="61"/>
      <c r="AI26" s="50" t="s">
        <v>528</v>
      </c>
      <c r="AJ26" s="61" t="s">
        <v>536</v>
      </c>
      <c r="AN26" s="88"/>
      <c r="AT26" s="52"/>
      <c r="AU26" s="52"/>
      <c r="AV26" s="52"/>
      <c r="AW26" s="52"/>
      <c r="AX26" s="52"/>
      <c r="AY26" s="52"/>
      <c r="AZ26" s="52"/>
      <c r="BE26" s="52"/>
      <c r="BF26" s="52"/>
      <c r="BH26" s="52"/>
      <c r="BI26" s="52"/>
    </row>
    <row r="27" spans="1:61">
      <c r="A27" s="52">
        <v>26</v>
      </c>
      <c r="B27" s="50" t="s">
        <v>1033</v>
      </c>
      <c r="C27" s="61" t="s">
        <v>256</v>
      </c>
      <c r="D27" s="61" t="s">
        <v>257</v>
      </c>
      <c r="E27" s="68">
        <v>58.297049999999999</v>
      </c>
      <c r="F27" s="68">
        <v>-134.55097222222224</v>
      </c>
      <c r="G27" s="56" t="s">
        <v>182</v>
      </c>
      <c r="H27" s="50" t="s">
        <v>35</v>
      </c>
      <c r="I27" s="50" t="s">
        <v>35</v>
      </c>
      <c r="J27" s="50" t="s">
        <v>35</v>
      </c>
      <c r="K27" s="61" t="s">
        <v>21</v>
      </c>
      <c r="L27" s="56">
        <v>39</v>
      </c>
      <c r="M27" s="56">
        <v>72</v>
      </c>
      <c r="N27" s="56">
        <f t="shared" si="0"/>
        <v>33</v>
      </c>
      <c r="O27" s="56"/>
      <c r="P27" s="56"/>
      <c r="Q27" s="60"/>
      <c r="R27" s="69">
        <v>1.92</v>
      </c>
      <c r="S27" s="52">
        <v>1.74</v>
      </c>
      <c r="T27" s="52">
        <f t="shared" si="1"/>
        <v>1.92</v>
      </c>
      <c r="U27" s="65">
        <v>44</v>
      </c>
      <c r="V27" s="66">
        <v>0.4</v>
      </c>
      <c r="W27" s="2">
        <f t="shared" si="2"/>
        <v>1419.2640000000001</v>
      </c>
      <c r="X27" s="67"/>
      <c r="Y27" s="2">
        <f t="shared" si="3"/>
        <v>1419.2640000000001</v>
      </c>
      <c r="AB27" s="126"/>
      <c r="AD27" s="54"/>
      <c r="AG27" s="61"/>
      <c r="AH27" s="61"/>
      <c r="AI27" s="50" t="s">
        <v>528</v>
      </c>
      <c r="AJ27" s="61" t="s">
        <v>21</v>
      </c>
      <c r="AN27" s="88"/>
      <c r="AT27" s="52"/>
      <c r="AU27" s="52"/>
      <c r="AV27" s="52"/>
      <c r="AW27" s="52"/>
      <c r="AX27" s="52"/>
      <c r="AY27" s="52"/>
      <c r="AZ27" s="52"/>
      <c r="BE27" s="52"/>
      <c r="BF27" s="52"/>
      <c r="BH27" s="52"/>
      <c r="BI27" s="52"/>
    </row>
    <row r="28" spans="1:61">
      <c r="A28" s="52">
        <v>27</v>
      </c>
      <c r="B28" s="50" t="s">
        <v>1033</v>
      </c>
      <c r="C28" s="61" t="s">
        <v>260</v>
      </c>
      <c r="D28" s="61" t="s">
        <v>261</v>
      </c>
      <c r="E28" s="68">
        <v>58.395800000000001</v>
      </c>
      <c r="F28" s="68">
        <v>-134.56166666666667</v>
      </c>
      <c r="G28" s="56" t="s">
        <v>182</v>
      </c>
      <c r="H28" s="50" t="s">
        <v>35</v>
      </c>
      <c r="I28" s="50" t="s">
        <v>35</v>
      </c>
      <c r="J28" s="50" t="s">
        <v>35</v>
      </c>
      <c r="K28" s="61" t="s">
        <v>44</v>
      </c>
      <c r="L28" s="56">
        <v>7</v>
      </c>
      <c r="M28" s="56">
        <v>4</v>
      </c>
      <c r="N28" s="56">
        <f t="shared" si="0"/>
        <v>3</v>
      </c>
      <c r="O28" s="53">
        <f>M35</f>
        <v>93</v>
      </c>
      <c r="P28" s="53">
        <f>L28</f>
        <v>7</v>
      </c>
      <c r="Q28" s="53">
        <f>P28+O28</f>
        <v>100</v>
      </c>
      <c r="R28" s="69">
        <v>0</v>
      </c>
      <c r="S28" s="52">
        <v>0.08</v>
      </c>
      <c r="T28" s="52">
        <f t="shared" si="1"/>
        <v>0.08</v>
      </c>
      <c r="U28" s="65">
        <v>0</v>
      </c>
      <c r="V28" s="66">
        <v>51.712180000000004</v>
      </c>
      <c r="W28" s="2">
        <f t="shared" si="2"/>
        <v>1241.0923200000002</v>
      </c>
      <c r="X28" s="2">
        <f>SUM(W28:W35)</f>
        <v>7827.0200886951252</v>
      </c>
      <c r="Y28" s="2">
        <f t="shared" si="3"/>
        <v>1241.0923200000002</v>
      </c>
      <c r="Z28" s="7">
        <f>SUM(Y28:Y35)/10^6*10^4</f>
        <v>78.270200886951244</v>
      </c>
      <c r="AA28" s="12">
        <v>24.584605032147376</v>
      </c>
      <c r="AB28" s="126"/>
      <c r="AD28" s="54"/>
      <c r="AG28" s="61"/>
      <c r="AH28" s="61"/>
      <c r="AI28" s="50" t="s">
        <v>529</v>
      </c>
      <c r="AJ28" s="61" t="s">
        <v>140</v>
      </c>
      <c r="AN28" s="88"/>
      <c r="AT28" s="52"/>
      <c r="AU28" s="52"/>
      <c r="AV28" s="52"/>
      <c r="AW28" s="52"/>
      <c r="AX28" s="52"/>
      <c r="AY28" s="52"/>
      <c r="AZ28" s="52"/>
      <c r="BE28" s="52"/>
      <c r="BF28" s="52"/>
      <c r="BH28" s="52"/>
      <c r="BI28" s="52"/>
    </row>
    <row r="29" spans="1:61">
      <c r="A29" s="52">
        <v>28</v>
      </c>
      <c r="B29" s="50" t="s">
        <v>1033</v>
      </c>
      <c r="C29" s="61" t="s">
        <v>260</v>
      </c>
      <c r="D29" s="61" t="s">
        <v>261</v>
      </c>
      <c r="E29" s="68">
        <v>58.395800000000001</v>
      </c>
      <c r="F29" s="68">
        <v>-134.56166666666667</v>
      </c>
      <c r="G29" s="56" t="s">
        <v>182</v>
      </c>
      <c r="H29" s="50" t="s">
        <v>35</v>
      </c>
      <c r="I29" s="50" t="s">
        <v>35</v>
      </c>
      <c r="J29" s="50" t="s">
        <v>35</v>
      </c>
      <c r="K29" s="61" t="s">
        <v>45</v>
      </c>
      <c r="L29" s="56">
        <v>4</v>
      </c>
      <c r="M29" s="56">
        <v>2</v>
      </c>
      <c r="N29" s="56">
        <f t="shared" si="0"/>
        <v>2</v>
      </c>
      <c r="O29" s="56"/>
      <c r="P29" s="56"/>
      <c r="Q29" s="60"/>
      <c r="R29" s="69">
        <v>0</v>
      </c>
      <c r="S29" s="52">
        <v>0.12</v>
      </c>
      <c r="T29" s="52">
        <f t="shared" si="1"/>
        <v>0.12</v>
      </c>
      <c r="U29" s="65">
        <v>0</v>
      </c>
      <c r="V29" s="66">
        <v>51.461149999999996</v>
      </c>
      <c r="W29" s="2">
        <f t="shared" si="2"/>
        <v>1235.0675999999999</v>
      </c>
      <c r="X29" s="60"/>
      <c r="Y29" s="2">
        <f t="shared" si="3"/>
        <v>1235.0675999999999</v>
      </c>
      <c r="AB29" s="126"/>
      <c r="AC29" s="126"/>
      <c r="AD29" s="54"/>
      <c r="AG29" s="61"/>
      <c r="AH29" s="61"/>
      <c r="AI29" s="50" t="s">
        <v>529</v>
      </c>
      <c r="AJ29" s="61" t="s">
        <v>141</v>
      </c>
      <c r="AN29" s="88"/>
      <c r="AT29" s="52"/>
      <c r="AU29" s="52"/>
      <c r="AV29" s="52"/>
      <c r="AW29" s="52"/>
      <c r="AX29" s="52"/>
      <c r="AY29" s="52"/>
      <c r="AZ29" s="52"/>
      <c r="BE29" s="52"/>
      <c r="BF29" s="52"/>
      <c r="BH29" s="52"/>
      <c r="BI29" s="52"/>
    </row>
    <row r="30" spans="1:61">
      <c r="A30" s="52">
        <v>29</v>
      </c>
      <c r="B30" s="50" t="s">
        <v>1033</v>
      </c>
      <c r="C30" s="61" t="s">
        <v>260</v>
      </c>
      <c r="D30" s="61" t="s">
        <v>261</v>
      </c>
      <c r="E30" s="68">
        <v>58.395800000000001</v>
      </c>
      <c r="F30" s="68">
        <v>-134.56166666666667</v>
      </c>
      <c r="G30" s="56" t="s">
        <v>182</v>
      </c>
      <c r="H30" s="50" t="s">
        <v>35</v>
      </c>
      <c r="I30" s="50" t="s">
        <v>35</v>
      </c>
      <c r="J30" s="50" t="s">
        <v>35</v>
      </c>
      <c r="K30" s="61" t="s">
        <v>46</v>
      </c>
      <c r="L30" s="56">
        <v>2</v>
      </c>
      <c r="M30" s="56">
        <v>0</v>
      </c>
      <c r="N30" s="56">
        <f t="shared" si="0"/>
        <v>2</v>
      </c>
      <c r="O30" s="56"/>
      <c r="P30" s="56"/>
      <c r="Q30" s="60"/>
      <c r="R30" s="69">
        <v>0</v>
      </c>
      <c r="S30" s="52">
        <v>0.15</v>
      </c>
      <c r="T30" s="52">
        <f t="shared" si="1"/>
        <v>0.15</v>
      </c>
      <c r="U30" s="65">
        <v>0</v>
      </c>
      <c r="V30" s="66">
        <v>51.441839999999999</v>
      </c>
      <c r="W30" s="2">
        <f t="shared" si="2"/>
        <v>1543.2551999999998</v>
      </c>
      <c r="X30" s="60"/>
      <c r="Y30" s="2">
        <f t="shared" si="3"/>
        <v>1543.2551999999998</v>
      </c>
      <c r="AB30" s="126"/>
      <c r="AD30" s="54"/>
      <c r="AG30" s="61"/>
      <c r="AH30" s="61"/>
      <c r="AI30" s="50" t="s">
        <v>529</v>
      </c>
      <c r="AJ30" s="61" t="s">
        <v>162</v>
      </c>
      <c r="AN30" s="88"/>
      <c r="AT30" s="52"/>
      <c r="AU30" s="52"/>
      <c r="AV30" s="52"/>
      <c r="AW30" s="52"/>
      <c r="AX30" s="52"/>
      <c r="AY30" s="52"/>
      <c r="AZ30" s="52"/>
      <c r="BE30" s="52"/>
      <c r="BF30" s="52"/>
      <c r="BH30" s="52"/>
      <c r="BI30" s="52"/>
    </row>
    <row r="31" spans="1:61">
      <c r="A31" s="52">
        <v>30</v>
      </c>
      <c r="B31" s="50" t="s">
        <v>1033</v>
      </c>
      <c r="C31" s="61" t="s">
        <v>260</v>
      </c>
      <c r="D31" s="61" t="s">
        <v>261</v>
      </c>
      <c r="E31" s="68">
        <v>58.395800000000001</v>
      </c>
      <c r="F31" s="68">
        <v>-134.56166666666667</v>
      </c>
      <c r="G31" s="56" t="s">
        <v>182</v>
      </c>
      <c r="H31" s="50" t="s">
        <v>35</v>
      </c>
      <c r="I31" s="50" t="s">
        <v>35</v>
      </c>
      <c r="J31" s="50" t="s">
        <v>35</v>
      </c>
      <c r="K31" s="61" t="s">
        <v>47</v>
      </c>
      <c r="L31" s="56">
        <v>0</v>
      </c>
      <c r="M31" s="56">
        <v>4</v>
      </c>
      <c r="N31" s="56">
        <f t="shared" si="0"/>
        <v>4</v>
      </c>
      <c r="O31" s="56"/>
      <c r="P31" s="56"/>
      <c r="Q31" s="60"/>
      <c r="R31" s="69">
        <v>0</v>
      </c>
      <c r="S31" s="52">
        <v>1.31</v>
      </c>
      <c r="T31" s="52">
        <f t="shared" si="1"/>
        <v>1.31</v>
      </c>
      <c r="U31" s="65">
        <v>23.170152091254756</v>
      </c>
      <c r="V31" s="66">
        <v>5.76</v>
      </c>
      <c r="W31" s="2">
        <f t="shared" si="2"/>
        <v>2318.909201520913</v>
      </c>
      <c r="X31" s="67"/>
      <c r="Y31" s="2">
        <f t="shared" si="3"/>
        <v>2318.909201520913</v>
      </c>
      <c r="AB31" s="126"/>
      <c r="AD31" s="54"/>
      <c r="AG31" s="61"/>
      <c r="AH31" s="61"/>
      <c r="AI31" s="50" t="s">
        <v>529</v>
      </c>
      <c r="AJ31" s="61" t="s">
        <v>47</v>
      </c>
      <c r="AN31" s="88"/>
      <c r="AT31" s="52"/>
      <c r="AU31" s="52"/>
      <c r="AV31" s="52"/>
      <c r="AW31" s="52"/>
      <c r="AX31" s="52"/>
      <c r="AY31" s="52"/>
      <c r="AZ31" s="52"/>
      <c r="BE31" s="52"/>
      <c r="BF31" s="52"/>
      <c r="BH31" s="52"/>
      <c r="BI31" s="52"/>
    </row>
    <row r="32" spans="1:61">
      <c r="A32" s="52">
        <v>31</v>
      </c>
      <c r="B32" s="50" t="s">
        <v>1033</v>
      </c>
      <c r="C32" s="61" t="s">
        <v>260</v>
      </c>
      <c r="D32" s="61" t="s">
        <v>261</v>
      </c>
      <c r="E32" s="68">
        <v>58.395800000000001</v>
      </c>
      <c r="F32" s="68">
        <v>-134.56166666666667</v>
      </c>
      <c r="G32" s="56" t="s">
        <v>182</v>
      </c>
      <c r="H32" s="50" t="s">
        <v>35</v>
      </c>
      <c r="I32" s="50" t="s">
        <v>35</v>
      </c>
      <c r="J32" s="50" t="s">
        <v>35</v>
      </c>
      <c r="K32" s="61" t="s">
        <v>262</v>
      </c>
      <c r="L32" s="56">
        <v>4</v>
      </c>
      <c r="M32" s="56">
        <v>14</v>
      </c>
      <c r="N32" s="56">
        <f t="shared" si="0"/>
        <v>10</v>
      </c>
      <c r="O32" s="56"/>
      <c r="P32" s="56"/>
      <c r="Q32" s="60"/>
      <c r="R32" s="69">
        <v>1.25</v>
      </c>
      <c r="S32" s="52">
        <v>1.19</v>
      </c>
      <c r="T32" s="52">
        <f t="shared" si="1"/>
        <v>1.25</v>
      </c>
      <c r="U32" s="65">
        <v>67.446456230304975</v>
      </c>
      <c r="V32" s="66">
        <v>1.38</v>
      </c>
      <c r="W32" s="2">
        <f t="shared" si="2"/>
        <v>561.54863002723914</v>
      </c>
      <c r="X32" s="67"/>
      <c r="Y32" s="2">
        <f t="shared" si="3"/>
        <v>561.54863002723914</v>
      </c>
      <c r="AB32" s="126"/>
      <c r="AD32" s="54"/>
      <c r="AG32" s="61"/>
      <c r="AH32" s="61"/>
      <c r="AI32" s="50" t="s">
        <v>529</v>
      </c>
      <c r="AJ32" s="61" t="s">
        <v>17</v>
      </c>
      <c r="AN32" s="88"/>
      <c r="AT32" s="52"/>
      <c r="AU32" s="52"/>
      <c r="AV32" s="52"/>
      <c r="AW32" s="52"/>
      <c r="AX32" s="52"/>
      <c r="AY32" s="52"/>
      <c r="AZ32" s="52"/>
      <c r="BE32" s="52"/>
      <c r="BF32" s="52"/>
      <c r="BH32" s="52"/>
      <c r="BI32" s="52"/>
    </row>
    <row r="33" spans="1:61">
      <c r="A33" s="52">
        <v>32</v>
      </c>
      <c r="B33" s="50" t="s">
        <v>1033</v>
      </c>
      <c r="C33" s="61" t="s">
        <v>260</v>
      </c>
      <c r="D33" s="61" t="s">
        <v>261</v>
      </c>
      <c r="E33" s="68">
        <v>58.395800000000001</v>
      </c>
      <c r="F33" s="68">
        <v>-134.56166666666667</v>
      </c>
      <c r="G33" s="56" t="s">
        <v>182</v>
      </c>
      <c r="H33" s="50" t="s">
        <v>35</v>
      </c>
      <c r="I33" s="50" t="s">
        <v>35</v>
      </c>
      <c r="J33" s="50" t="s">
        <v>35</v>
      </c>
      <c r="K33" s="61" t="s">
        <v>19</v>
      </c>
      <c r="L33" s="56">
        <v>14</v>
      </c>
      <c r="M33" s="56">
        <v>21</v>
      </c>
      <c r="N33" s="56">
        <f t="shared" si="0"/>
        <v>7</v>
      </c>
      <c r="O33" s="56"/>
      <c r="P33" s="56"/>
      <c r="Q33" s="60"/>
      <c r="R33" s="69">
        <v>1.64</v>
      </c>
      <c r="S33" s="52">
        <v>1.19</v>
      </c>
      <c r="T33" s="52">
        <f t="shared" si="1"/>
        <v>1.64</v>
      </c>
      <c r="U33" s="65">
        <v>59.339792205514883</v>
      </c>
      <c r="V33" s="66">
        <v>0.46</v>
      </c>
      <c r="W33" s="2">
        <f t="shared" si="2"/>
        <v>214.71842532111697</v>
      </c>
      <c r="X33" s="67"/>
      <c r="Y33" s="2">
        <f t="shared" si="3"/>
        <v>214.71842532111697</v>
      </c>
      <c r="AB33" s="126"/>
      <c r="AD33" s="54"/>
      <c r="AG33" s="61"/>
      <c r="AH33" s="61"/>
      <c r="AI33" s="50" t="s">
        <v>529</v>
      </c>
      <c r="AJ33" s="61" t="s">
        <v>19</v>
      </c>
      <c r="AN33" s="88"/>
      <c r="AT33" s="52"/>
      <c r="AU33" s="52"/>
      <c r="AV33" s="52"/>
      <c r="AW33" s="52"/>
      <c r="AX33" s="52"/>
      <c r="AY33" s="52"/>
      <c r="AZ33" s="52"/>
      <c r="BE33" s="52"/>
      <c r="BF33" s="52"/>
      <c r="BH33" s="52"/>
      <c r="BI33" s="52"/>
    </row>
    <row r="34" spans="1:61">
      <c r="A34" s="52">
        <v>33</v>
      </c>
      <c r="B34" s="50" t="s">
        <v>1033</v>
      </c>
      <c r="C34" s="61" t="s">
        <v>260</v>
      </c>
      <c r="D34" s="61" t="s">
        <v>261</v>
      </c>
      <c r="E34" s="68">
        <v>58.395800000000001</v>
      </c>
      <c r="F34" s="68">
        <v>-134.56166666666667</v>
      </c>
      <c r="G34" s="56" t="s">
        <v>182</v>
      </c>
      <c r="H34" s="50" t="s">
        <v>35</v>
      </c>
      <c r="I34" s="50" t="s">
        <v>35</v>
      </c>
      <c r="J34" s="50" t="s">
        <v>35</v>
      </c>
      <c r="K34" s="61" t="s">
        <v>263</v>
      </c>
      <c r="L34" s="56">
        <v>21</v>
      </c>
      <c r="M34" s="56">
        <v>33</v>
      </c>
      <c r="N34" s="56">
        <f t="shared" si="0"/>
        <v>12</v>
      </c>
      <c r="O34" s="56"/>
      <c r="P34" s="56"/>
      <c r="Q34" s="60"/>
      <c r="R34" s="69">
        <v>0</v>
      </c>
      <c r="S34" s="52">
        <v>1.91</v>
      </c>
      <c r="T34" s="52">
        <f t="shared" si="1"/>
        <v>1.91</v>
      </c>
      <c r="U34" s="65">
        <v>60.616268701079953</v>
      </c>
      <c r="V34" s="66">
        <v>0.28999999999999998</v>
      </c>
      <c r="W34" s="2">
        <f t="shared" si="2"/>
        <v>261.77578519766178</v>
      </c>
      <c r="X34" s="67"/>
      <c r="Y34" s="2">
        <f t="shared" si="3"/>
        <v>261.77578519766178</v>
      </c>
      <c r="AB34" s="126"/>
      <c r="AD34" s="54"/>
      <c r="AG34" s="61"/>
      <c r="AH34" s="61"/>
      <c r="AI34" s="50" t="s">
        <v>529</v>
      </c>
      <c r="AJ34" s="61" t="s">
        <v>263</v>
      </c>
      <c r="AN34" s="88"/>
      <c r="AT34" s="52"/>
      <c r="AU34" s="52"/>
      <c r="AV34" s="52"/>
      <c r="AW34" s="52"/>
      <c r="AX34" s="52"/>
      <c r="AY34" s="52"/>
      <c r="AZ34" s="52"/>
      <c r="BE34" s="52"/>
      <c r="BF34" s="52"/>
      <c r="BH34" s="52"/>
      <c r="BI34" s="52"/>
    </row>
    <row r="35" spans="1:61">
      <c r="A35" s="52">
        <v>34</v>
      </c>
      <c r="B35" s="50" t="s">
        <v>1033</v>
      </c>
      <c r="C35" s="61" t="s">
        <v>260</v>
      </c>
      <c r="D35" s="61" t="s">
        <v>261</v>
      </c>
      <c r="E35" s="68">
        <v>58.395800000000001</v>
      </c>
      <c r="F35" s="68">
        <v>-134.56166666666667</v>
      </c>
      <c r="G35" s="56" t="s">
        <v>182</v>
      </c>
      <c r="H35" s="50" t="s">
        <v>35</v>
      </c>
      <c r="I35" s="50" t="s">
        <v>35</v>
      </c>
      <c r="J35" s="50" t="s">
        <v>35</v>
      </c>
      <c r="K35" s="61" t="s">
        <v>264</v>
      </c>
      <c r="L35" s="56">
        <v>33</v>
      </c>
      <c r="M35" s="56">
        <v>93</v>
      </c>
      <c r="N35" s="56">
        <f t="shared" si="0"/>
        <v>60</v>
      </c>
      <c r="O35" s="56"/>
      <c r="P35" s="56"/>
      <c r="Q35" s="60"/>
      <c r="R35" s="69">
        <v>0</v>
      </c>
      <c r="S35" s="52">
        <v>1.91</v>
      </c>
      <c r="T35" s="52">
        <f t="shared" si="1"/>
        <v>1.91</v>
      </c>
      <c r="U35" s="65">
        <v>67.230008244023082</v>
      </c>
      <c r="V35" s="66">
        <v>0.12</v>
      </c>
      <c r="W35" s="2">
        <f t="shared" si="2"/>
        <v>450.65292662819451</v>
      </c>
      <c r="X35" s="67"/>
      <c r="Y35" s="2">
        <f t="shared" si="3"/>
        <v>450.65292662819451</v>
      </c>
      <c r="AB35" s="126"/>
      <c r="AD35" s="54"/>
      <c r="AG35" s="61"/>
      <c r="AH35" s="61"/>
      <c r="AI35" s="50" t="s">
        <v>529</v>
      </c>
      <c r="AJ35" s="61" t="s">
        <v>264</v>
      </c>
      <c r="AN35" s="88"/>
      <c r="AT35" s="52"/>
      <c r="AU35" s="52"/>
      <c r="AV35" s="52"/>
      <c r="AW35" s="52"/>
      <c r="AX35" s="52"/>
      <c r="AY35" s="52"/>
      <c r="AZ35" s="52"/>
      <c r="BE35" s="52"/>
      <c r="BF35" s="52"/>
      <c r="BH35" s="52"/>
      <c r="BI35" s="52"/>
    </row>
    <row r="36" spans="1:61">
      <c r="A36" s="52">
        <v>35</v>
      </c>
      <c r="B36" s="50" t="s">
        <v>1033</v>
      </c>
      <c r="C36" s="61" t="s">
        <v>265</v>
      </c>
      <c r="D36" s="61" t="s">
        <v>266</v>
      </c>
      <c r="E36" s="68">
        <v>58.411388888888887</v>
      </c>
      <c r="F36" s="68">
        <v>-134.55666666666667</v>
      </c>
      <c r="G36" s="56" t="s">
        <v>182</v>
      </c>
      <c r="H36" s="50" t="s">
        <v>35</v>
      </c>
      <c r="I36" s="50" t="s">
        <v>35</v>
      </c>
      <c r="J36" s="50" t="s">
        <v>35</v>
      </c>
      <c r="K36" s="61" t="s">
        <v>44</v>
      </c>
      <c r="L36" s="56">
        <v>10</v>
      </c>
      <c r="M36" s="56">
        <v>9</v>
      </c>
      <c r="N36" s="56">
        <f t="shared" si="0"/>
        <v>1</v>
      </c>
      <c r="O36" s="53">
        <f>M42</f>
        <v>90</v>
      </c>
      <c r="P36" s="53">
        <f>L36</f>
        <v>10</v>
      </c>
      <c r="Q36" s="53">
        <f>P36+O36</f>
        <v>100</v>
      </c>
      <c r="R36" s="69">
        <v>0</v>
      </c>
      <c r="S36" s="52">
        <v>0.08</v>
      </c>
      <c r="T36" s="52">
        <f t="shared" si="1"/>
        <v>0.08</v>
      </c>
      <c r="U36" s="65">
        <v>0</v>
      </c>
      <c r="V36" s="66">
        <v>46.140898999999997</v>
      </c>
      <c r="W36" s="2">
        <f t="shared" si="2"/>
        <v>369.12719200000004</v>
      </c>
      <c r="X36" s="2">
        <f>SUM(W36:W42)</f>
        <v>5407.5834997091079</v>
      </c>
      <c r="Y36" s="2">
        <f t="shared" si="3"/>
        <v>369.12719200000004</v>
      </c>
      <c r="Z36" s="7">
        <f>SUM(Y36:Y42)/10^6*10^4</f>
        <v>54.075834997091079</v>
      </c>
      <c r="AA36" s="12">
        <v>16.186744805420297</v>
      </c>
      <c r="AB36" s="126"/>
      <c r="AD36" s="54"/>
      <c r="AG36" s="61"/>
      <c r="AH36" s="61"/>
      <c r="AI36" s="50" t="s">
        <v>530</v>
      </c>
      <c r="AJ36" s="61" t="s">
        <v>140</v>
      </c>
      <c r="AN36" s="88"/>
      <c r="AT36" s="52"/>
      <c r="AU36" s="52"/>
      <c r="AV36" s="52"/>
      <c r="AW36" s="52"/>
      <c r="AX36" s="52"/>
      <c r="AY36" s="52"/>
      <c r="AZ36" s="52"/>
      <c r="BE36" s="52"/>
      <c r="BF36" s="52"/>
      <c r="BH36" s="52"/>
      <c r="BI36" s="52"/>
    </row>
    <row r="37" spans="1:61">
      <c r="A37" s="52">
        <v>36</v>
      </c>
      <c r="B37" s="50" t="s">
        <v>1033</v>
      </c>
      <c r="C37" s="61" t="s">
        <v>265</v>
      </c>
      <c r="D37" s="61" t="s">
        <v>266</v>
      </c>
      <c r="E37" s="68">
        <v>58.411388888888887</v>
      </c>
      <c r="F37" s="68">
        <v>-134.55666666666667</v>
      </c>
      <c r="G37" s="56" t="s">
        <v>182</v>
      </c>
      <c r="H37" s="50" t="s">
        <v>35</v>
      </c>
      <c r="I37" s="50" t="s">
        <v>35</v>
      </c>
      <c r="J37" s="50" t="s">
        <v>35</v>
      </c>
      <c r="K37" s="61" t="s">
        <v>45</v>
      </c>
      <c r="L37" s="56">
        <v>9</v>
      </c>
      <c r="M37" s="56">
        <v>5</v>
      </c>
      <c r="N37" s="56">
        <f t="shared" si="0"/>
        <v>4</v>
      </c>
      <c r="O37" s="56"/>
      <c r="P37" s="56"/>
      <c r="Q37" s="60"/>
      <c r="R37" s="69">
        <v>0</v>
      </c>
      <c r="S37" s="52">
        <v>0.12</v>
      </c>
      <c r="T37" s="52">
        <f t="shared" si="1"/>
        <v>0.12</v>
      </c>
      <c r="U37" s="65">
        <v>0</v>
      </c>
      <c r="V37" s="66">
        <v>35.074339999999999</v>
      </c>
      <c r="W37" s="2">
        <f t="shared" si="2"/>
        <v>1683.5683199999999</v>
      </c>
      <c r="X37" s="60"/>
      <c r="Y37" s="2">
        <f t="shared" si="3"/>
        <v>1683.5683199999999</v>
      </c>
      <c r="AB37" s="126"/>
      <c r="AC37" s="126"/>
      <c r="AD37" s="54"/>
      <c r="AG37" s="61"/>
      <c r="AH37" s="61"/>
      <c r="AI37" s="50" t="s">
        <v>530</v>
      </c>
      <c r="AJ37" s="61" t="s">
        <v>141</v>
      </c>
      <c r="AN37" s="88"/>
      <c r="AT37" s="52"/>
      <c r="AU37" s="52"/>
      <c r="AV37" s="52"/>
      <c r="AW37" s="52"/>
      <c r="AX37" s="52"/>
      <c r="AY37" s="52"/>
      <c r="AZ37" s="52"/>
      <c r="BE37" s="52"/>
      <c r="BF37" s="52"/>
      <c r="BH37" s="52"/>
      <c r="BI37" s="52"/>
    </row>
    <row r="38" spans="1:61">
      <c r="A38" s="52">
        <v>37</v>
      </c>
      <c r="B38" s="50" t="s">
        <v>1033</v>
      </c>
      <c r="C38" s="61" t="s">
        <v>265</v>
      </c>
      <c r="D38" s="61" t="s">
        <v>266</v>
      </c>
      <c r="E38" s="68">
        <v>58.411388888888887</v>
      </c>
      <c r="F38" s="68">
        <v>-134.55666666666667</v>
      </c>
      <c r="G38" s="56" t="s">
        <v>182</v>
      </c>
      <c r="H38" s="50" t="s">
        <v>35</v>
      </c>
      <c r="I38" s="50" t="s">
        <v>35</v>
      </c>
      <c r="J38" s="50" t="s">
        <v>35</v>
      </c>
      <c r="K38" s="61" t="s">
        <v>46</v>
      </c>
      <c r="L38" s="56">
        <v>5</v>
      </c>
      <c r="M38" s="56">
        <v>0</v>
      </c>
      <c r="N38" s="56">
        <f t="shared" si="0"/>
        <v>5</v>
      </c>
      <c r="O38" s="56"/>
      <c r="P38" s="56"/>
      <c r="Q38" s="60"/>
      <c r="R38" s="69">
        <v>0</v>
      </c>
      <c r="S38" s="52">
        <v>0.15</v>
      </c>
      <c r="T38" s="52">
        <f t="shared" si="1"/>
        <v>0.15</v>
      </c>
      <c r="U38" s="65">
        <v>1.8367535251945344</v>
      </c>
      <c r="V38" s="66">
        <v>23.739972000000002</v>
      </c>
      <c r="W38" s="2">
        <f t="shared" si="2"/>
        <v>1747.7945420557357</v>
      </c>
      <c r="X38" s="60"/>
      <c r="Y38" s="2">
        <f t="shared" si="3"/>
        <v>1747.7945420557357</v>
      </c>
      <c r="AB38" s="126"/>
      <c r="AD38" s="54"/>
      <c r="AG38" s="61"/>
      <c r="AH38" s="61"/>
      <c r="AI38" s="50" t="s">
        <v>530</v>
      </c>
      <c r="AJ38" s="61" t="s">
        <v>162</v>
      </c>
      <c r="AN38" s="88"/>
      <c r="AT38" s="52"/>
      <c r="AU38" s="52"/>
      <c r="AV38" s="52"/>
      <c r="AW38" s="52"/>
      <c r="AX38" s="52"/>
      <c r="AY38" s="52"/>
      <c r="AZ38" s="52"/>
      <c r="BE38" s="52"/>
      <c r="BF38" s="52"/>
      <c r="BH38" s="52"/>
      <c r="BI38" s="52"/>
    </row>
    <row r="39" spans="1:61">
      <c r="A39" s="52">
        <v>38</v>
      </c>
      <c r="B39" s="50" t="s">
        <v>1033</v>
      </c>
      <c r="C39" s="61" t="s">
        <v>265</v>
      </c>
      <c r="D39" s="61" t="s">
        <v>266</v>
      </c>
      <c r="E39" s="68">
        <v>58.411388888888887</v>
      </c>
      <c r="F39" s="68">
        <v>-134.55666666666667</v>
      </c>
      <c r="G39" s="56" t="s">
        <v>182</v>
      </c>
      <c r="H39" s="50" t="s">
        <v>35</v>
      </c>
      <c r="I39" s="50" t="s">
        <v>35</v>
      </c>
      <c r="J39" s="50" t="s">
        <v>35</v>
      </c>
      <c r="K39" s="61" t="s">
        <v>47</v>
      </c>
      <c r="L39" s="56">
        <v>0</v>
      </c>
      <c r="M39" s="56">
        <v>4</v>
      </c>
      <c r="N39" s="56">
        <f t="shared" si="0"/>
        <v>4</v>
      </c>
      <c r="O39" s="56"/>
      <c r="P39" s="56"/>
      <c r="Q39" s="60"/>
      <c r="R39" s="69">
        <v>0</v>
      </c>
      <c r="S39" s="52">
        <v>0.11</v>
      </c>
      <c r="T39" s="52">
        <f t="shared" si="1"/>
        <v>0.11</v>
      </c>
      <c r="U39" s="65">
        <v>24.609754627534929</v>
      </c>
      <c r="V39" s="66">
        <v>1.68</v>
      </c>
      <c r="W39" s="2">
        <f t="shared" si="2"/>
        <v>55.728469379326178</v>
      </c>
      <c r="X39" s="67"/>
      <c r="Y39" s="2">
        <f t="shared" si="3"/>
        <v>55.728469379326178</v>
      </c>
      <c r="AB39" s="126"/>
      <c r="AD39" s="54"/>
      <c r="AG39" s="61"/>
      <c r="AH39" s="61"/>
      <c r="AI39" s="50" t="s">
        <v>530</v>
      </c>
      <c r="AJ39" s="61" t="s">
        <v>47</v>
      </c>
      <c r="AN39" s="88"/>
      <c r="AT39" s="52"/>
      <c r="AU39" s="52"/>
      <c r="AV39" s="52"/>
      <c r="AW39" s="52"/>
      <c r="AX39" s="52"/>
      <c r="AY39" s="52"/>
      <c r="AZ39" s="52"/>
      <c r="BE39" s="52"/>
      <c r="BF39" s="52"/>
      <c r="BH39" s="52"/>
      <c r="BI39" s="52"/>
    </row>
    <row r="40" spans="1:61">
      <c r="A40" s="52">
        <v>39</v>
      </c>
      <c r="B40" s="50" t="s">
        <v>1033</v>
      </c>
      <c r="C40" s="61" t="s">
        <v>265</v>
      </c>
      <c r="D40" s="61" t="s">
        <v>266</v>
      </c>
      <c r="E40" s="68">
        <v>58.411388888888887</v>
      </c>
      <c r="F40" s="68">
        <v>-134.55666666666667</v>
      </c>
      <c r="G40" s="56" t="s">
        <v>182</v>
      </c>
      <c r="H40" s="50" t="s">
        <v>35</v>
      </c>
      <c r="I40" s="50" t="s">
        <v>35</v>
      </c>
      <c r="J40" s="50" t="s">
        <v>35</v>
      </c>
      <c r="K40" s="61" t="s">
        <v>253</v>
      </c>
      <c r="L40" s="56">
        <v>4</v>
      </c>
      <c r="M40" s="56">
        <v>18</v>
      </c>
      <c r="N40" s="56">
        <f t="shared" si="0"/>
        <v>14</v>
      </c>
      <c r="O40" s="56"/>
      <c r="P40" s="56"/>
      <c r="Q40" s="60"/>
      <c r="R40" s="69">
        <v>0</v>
      </c>
      <c r="S40" s="52">
        <v>1.1000000000000001</v>
      </c>
      <c r="T40" s="52">
        <f t="shared" si="1"/>
        <v>1.1000000000000001</v>
      </c>
      <c r="U40" s="65">
        <v>23.63653567129899</v>
      </c>
      <c r="V40" s="66">
        <v>0.36</v>
      </c>
      <c r="W40" s="2">
        <f t="shared" si="2"/>
        <v>423.35904623831851</v>
      </c>
      <c r="X40" s="67"/>
      <c r="Y40" s="2">
        <f t="shared" si="3"/>
        <v>423.35904623831851</v>
      </c>
      <c r="AB40" s="126"/>
      <c r="AD40" s="54"/>
      <c r="AG40" s="61"/>
      <c r="AH40" s="61"/>
      <c r="AI40" s="50" t="s">
        <v>530</v>
      </c>
      <c r="AJ40" s="61" t="s">
        <v>534</v>
      </c>
      <c r="AN40" s="88"/>
      <c r="AT40" s="52"/>
      <c r="AU40" s="52"/>
      <c r="AV40" s="52"/>
      <c r="AW40" s="52"/>
      <c r="AX40" s="52"/>
      <c r="AY40" s="52"/>
      <c r="AZ40" s="52"/>
      <c r="BE40" s="52"/>
      <c r="BF40" s="52"/>
      <c r="BH40" s="52"/>
      <c r="BI40" s="52"/>
    </row>
    <row r="41" spans="1:61">
      <c r="A41" s="52">
        <v>40</v>
      </c>
      <c r="B41" s="50" t="s">
        <v>1033</v>
      </c>
      <c r="C41" s="61" t="s">
        <v>265</v>
      </c>
      <c r="D41" s="61" t="s">
        <v>266</v>
      </c>
      <c r="E41" s="68">
        <v>58.411388888888887</v>
      </c>
      <c r="F41" s="68">
        <v>-134.55666666666667</v>
      </c>
      <c r="G41" s="56" t="s">
        <v>182</v>
      </c>
      <c r="H41" s="50" t="s">
        <v>35</v>
      </c>
      <c r="I41" s="50" t="s">
        <v>35</v>
      </c>
      <c r="J41" s="50" t="s">
        <v>35</v>
      </c>
      <c r="K41" s="61" t="s">
        <v>263</v>
      </c>
      <c r="L41" s="56">
        <v>18</v>
      </c>
      <c r="M41" s="56">
        <v>56</v>
      </c>
      <c r="N41" s="56">
        <f t="shared" si="0"/>
        <v>38</v>
      </c>
      <c r="O41" s="56"/>
      <c r="P41" s="56"/>
      <c r="Q41" s="60"/>
      <c r="R41" s="69">
        <v>0</v>
      </c>
      <c r="S41" s="52">
        <v>1.1000000000000001</v>
      </c>
      <c r="T41" s="52">
        <f t="shared" si="1"/>
        <v>1.1000000000000001</v>
      </c>
      <c r="U41" s="65">
        <v>24.490403833901322</v>
      </c>
      <c r="V41" s="66">
        <v>0.2</v>
      </c>
      <c r="W41" s="2">
        <f t="shared" si="2"/>
        <v>631.26022394858501</v>
      </c>
      <c r="X41" s="67"/>
      <c r="Y41" s="2">
        <f t="shared" si="3"/>
        <v>631.26022394858501</v>
      </c>
      <c r="AB41" s="126"/>
      <c r="AD41" s="54"/>
      <c r="AG41" s="61"/>
      <c r="AH41" s="61"/>
      <c r="AI41" s="50" t="s">
        <v>530</v>
      </c>
      <c r="AJ41" s="61" t="s">
        <v>263</v>
      </c>
      <c r="AN41" s="88"/>
      <c r="AT41" s="52"/>
      <c r="AU41" s="52"/>
      <c r="AV41" s="52"/>
      <c r="AW41" s="52"/>
      <c r="AX41" s="52"/>
      <c r="AY41" s="52"/>
      <c r="AZ41" s="52"/>
      <c r="BE41" s="52"/>
      <c r="BF41" s="52"/>
      <c r="BH41" s="52"/>
      <c r="BI41" s="52"/>
    </row>
    <row r="42" spans="1:61">
      <c r="A42" s="52">
        <v>41</v>
      </c>
      <c r="B42" s="50" t="s">
        <v>1033</v>
      </c>
      <c r="C42" s="61" t="s">
        <v>265</v>
      </c>
      <c r="D42" s="61" t="s">
        <v>266</v>
      </c>
      <c r="E42" s="68">
        <v>58.411388888888887</v>
      </c>
      <c r="F42" s="68">
        <v>-134.55666666666667</v>
      </c>
      <c r="G42" s="56" t="s">
        <v>182</v>
      </c>
      <c r="H42" s="50" t="s">
        <v>35</v>
      </c>
      <c r="I42" s="50" t="s">
        <v>35</v>
      </c>
      <c r="J42" s="50" t="s">
        <v>35</v>
      </c>
      <c r="K42" s="61" t="s">
        <v>264</v>
      </c>
      <c r="L42" s="56">
        <v>56</v>
      </c>
      <c r="M42" s="56">
        <v>90</v>
      </c>
      <c r="N42" s="56">
        <f t="shared" si="0"/>
        <v>34</v>
      </c>
      <c r="O42" s="56"/>
      <c r="P42" s="56"/>
      <c r="Q42" s="60"/>
      <c r="R42" s="69">
        <v>0</v>
      </c>
      <c r="S42" s="52">
        <v>1.1000000000000001</v>
      </c>
      <c r="T42" s="52">
        <f t="shared" si="1"/>
        <v>1.1000000000000001</v>
      </c>
      <c r="U42" s="65">
        <v>21.870760288275736</v>
      </c>
      <c r="V42" s="66">
        <v>0.17</v>
      </c>
      <c r="W42" s="2">
        <f t="shared" si="2"/>
        <v>496.74570608714299</v>
      </c>
      <c r="X42" s="67"/>
      <c r="Y42" s="2">
        <f t="shared" si="3"/>
        <v>496.74570608714299</v>
      </c>
      <c r="AB42" s="126"/>
      <c r="AD42" s="54"/>
      <c r="AG42" s="61"/>
      <c r="AH42" s="61"/>
      <c r="AI42" s="50" t="s">
        <v>530</v>
      </c>
      <c r="AJ42" s="61" t="s">
        <v>264</v>
      </c>
      <c r="AN42" s="88"/>
      <c r="AT42" s="52"/>
      <c r="AU42" s="52"/>
      <c r="AV42" s="52"/>
      <c r="AW42" s="52"/>
      <c r="AX42" s="52"/>
      <c r="AY42" s="52"/>
      <c r="AZ42" s="52"/>
      <c r="BE42" s="52"/>
      <c r="BF42" s="52"/>
      <c r="BH42" s="52"/>
      <c r="BI42" s="52"/>
    </row>
    <row r="43" spans="1:61">
      <c r="A43" s="52">
        <v>42</v>
      </c>
      <c r="B43" s="50" t="s">
        <v>1033</v>
      </c>
      <c r="C43" s="61" t="s">
        <v>267</v>
      </c>
      <c r="D43" s="61" t="s">
        <v>268</v>
      </c>
      <c r="E43" s="68">
        <v>58.42187777777778</v>
      </c>
      <c r="F43" s="68">
        <v>-134.54079999999999</v>
      </c>
      <c r="G43" s="56" t="s">
        <v>182</v>
      </c>
      <c r="H43" s="50" t="s">
        <v>35</v>
      </c>
      <c r="I43" s="50" t="s">
        <v>35</v>
      </c>
      <c r="J43" s="50" t="s">
        <v>35</v>
      </c>
      <c r="K43" s="61" t="s">
        <v>176</v>
      </c>
      <c r="L43" s="56">
        <v>0</v>
      </c>
      <c r="M43" s="56">
        <v>5</v>
      </c>
      <c r="N43" s="56">
        <f t="shared" si="0"/>
        <v>5</v>
      </c>
      <c r="O43" s="53">
        <f>M45</f>
        <v>100</v>
      </c>
      <c r="P43" s="53">
        <f>L43</f>
        <v>0</v>
      </c>
      <c r="Q43" s="53">
        <f>P43+O43</f>
        <v>100</v>
      </c>
      <c r="R43" s="69">
        <v>0</v>
      </c>
      <c r="S43" s="52">
        <v>0.97</v>
      </c>
      <c r="T43" s="52">
        <f t="shared" si="1"/>
        <v>0.97</v>
      </c>
      <c r="U43" s="65">
        <v>17.730178462284357</v>
      </c>
      <c r="V43" s="66">
        <v>0.04</v>
      </c>
      <c r="W43" s="2">
        <f t="shared" si="2"/>
        <v>15.960345378316834</v>
      </c>
      <c r="X43" s="2">
        <f>SUM(W43:W45)</f>
        <v>200.53400349299943</v>
      </c>
      <c r="Y43" s="2">
        <f t="shared" si="3"/>
        <v>15.960345378316834</v>
      </c>
      <c r="Z43" s="7">
        <f>SUM(Y43:Y45)/10^6*10^4</f>
        <v>2.0053400349299944</v>
      </c>
      <c r="AA43" s="12">
        <v>0.38740749048007184</v>
      </c>
      <c r="AB43" s="126"/>
      <c r="AD43" s="54"/>
      <c r="AG43" s="61"/>
      <c r="AH43" s="61"/>
      <c r="AI43" s="50" t="s">
        <v>530</v>
      </c>
      <c r="AJ43" s="61" t="s">
        <v>176</v>
      </c>
      <c r="AN43" s="88"/>
      <c r="AT43" s="52"/>
      <c r="AU43" s="52"/>
      <c r="AV43" s="52"/>
      <c r="AW43" s="52"/>
      <c r="AX43" s="52"/>
      <c r="AY43" s="52"/>
      <c r="AZ43" s="52"/>
      <c r="BE43" s="52"/>
      <c r="BF43" s="52"/>
      <c r="BH43" s="52"/>
      <c r="BI43" s="52"/>
    </row>
    <row r="44" spans="1:61">
      <c r="A44" s="52">
        <v>43</v>
      </c>
      <c r="B44" s="50" t="s">
        <v>1033</v>
      </c>
      <c r="C44" s="61" t="s">
        <v>267</v>
      </c>
      <c r="D44" s="61" t="s">
        <v>268</v>
      </c>
      <c r="E44" s="68">
        <v>58.42187777777778</v>
      </c>
      <c r="F44" s="68">
        <v>-134.54079999999999</v>
      </c>
      <c r="G44" s="56" t="s">
        <v>182</v>
      </c>
      <c r="H44" s="50" t="s">
        <v>35</v>
      </c>
      <c r="I44" s="50" t="s">
        <v>35</v>
      </c>
      <c r="J44" s="50" t="s">
        <v>35</v>
      </c>
      <c r="K44" s="61" t="s">
        <v>263</v>
      </c>
      <c r="L44" s="56">
        <v>5</v>
      </c>
      <c r="M44" s="56">
        <v>22</v>
      </c>
      <c r="N44" s="56">
        <f t="shared" si="0"/>
        <v>17</v>
      </c>
      <c r="O44" s="56"/>
      <c r="P44" s="56"/>
      <c r="Q44" s="60"/>
      <c r="R44" s="69">
        <v>0</v>
      </c>
      <c r="S44" s="52">
        <v>1.1000000000000001</v>
      </c>
      <c r="T44" s="52">
        <f t="shared" si="1"/>
        <v>1.1000000000000001</v>
      </c>
      <c r="U44" s="65">
        <v>7.8187201331455398</v>
      </c>
      <c r="V44" s="66">
        <v>2.5916999999999999E-2</v>
      </c>
      <c r="W44" s="2">
        <f t="shared" si="2"/>
        <v>44.675463706783283</v>
      </c>
      <c r="X44" s="60"/>
      <c r="Y44" s="2">
        <f t="shared" si="3"/>
        <v>44.675463706783283</v>
      </c>
      <c r="AB44" s="126"/>
      <c r="AC44" s="126"/>
      <c r="AD44" s="54"/>
      <c r="AG44" s="61"/>
      <c r="AH44" s="61"/>
      <c r="AI44" s="50" t="s">
        <v>530</v>
      </c>
      <c r="AJ44" s="61" t="s">
        <v>263</v>
      </c>
      <c r="AN44" s="88"/>
      <c r="AT44" s="52"/>
      <c r="AU44" s="52"/>
      <c r="AV44" s="52"/>
      <c r="AW44" s="52"/>
      <c r="AX44" s="52"/>
      <c r="AY44" s="52"/>
      <c r="AZ44" s="52"/>
      <c r="BE44" s="52"/>
      <c r="BF44" s="52"/>
      <c r="BH44" s="52"/>
      <c r="BI44" s="52"/>
    </row>
    <row r="45" spans="1:61">
      <c r="A45" s="52">
        <v>44</v>
      </c>
      <c r="B45" s="50" t="s">
        <v>1033</v>
      </c>
      <c r="C45" s="61" t="s">
        <v>267</v>
      </c>
      <c r="D45" s="61" t="s">
        <v>268</v>
      </c>
      <c r="E45" s="68">
        <v>58.42187777777778</v>
      </c>
      <c r="F45" s="68">
        <v>-134.54079999999999</v>
      </c>
      <c r="G45" s="56" t="s">
        <v>182</v>
      </c>
      <c r="H45" s="50" t="s">
        <v>35</v>
      </c>
      <c r="I45" s="50" t="s">
        <v>35</v>
      </c>
      <c r="J45" s="50" t="s">
        <v>35</v>
      </c>
      <c r="K45" s="61" t="s">
        <v>264</v>
      </c>
      <c r="L45" s="56">
        <v>22</v>
      </c>
      <c r="M45" s="56">
        <v>100</v>
      </c>
      <c r="N45" s="56">
        <f t="shared" si="0"/>
        <v>78</v>
      </c>
      <c r="O45" s="56"/>
      <c r="P45" s="56"/>
      <c r="Q45" s="60"/>
      <c r="R45" s="69">
        <v>0</v>
      </c>
      <c r="S45" s="52">
        <v>1.1000000000000001</v>
      </c>
      <c r="T45" s="52">
        <f t="shared" si="1"/>
        <v>1.1000000000000001</v>
      </c>
      <c r="U45" s="65">
        <v>5.6305656708442919</v>
      </c>
      <c r="V45" s="66">
        <v>1.7278000000000002E-2</v>
      </c>
      <c r="W45" s="2">
        <f t="shared" si="2"/>
        <v>139.8981944078993</v>
      </c>
      <c r="X45" s="60"/>
      <c r="Y45" s="2">
        <f t="shared" si="3"/>
        <v>139.8981944078993</v>
      </c>
      <c r="AB45" s="126"/>
      <c r="AD45" s="54"/>
      <c r="AG45" s="61"/>
      <c r="AH45" s="61"/>
      <c r="AI45" s="50" t="s">
        <v>530</v>
      </c>
      <c r="AJ45" s="61" t="s">
        <v>264</v>
      </c>
      <c r="AN45" s="88"/>
      <c r="AT45" s="52"/>
      <c r="AU45" s="52"/>
      <c r="AV45" s="52"/>
      <c r="AW45" s="52"/>
      <c r="AX45" s="52"/>
      <c r="AY45" s="52"/>
      <c r="AZ45" s="52"/>
      <c r="BE45" s="52"/>
      <c r="BF45" s="52"/>
      <c r="BH45" s="52"/>
      <c r="BI45" s="52"/>
    </row>
    <row r="46" spans="1:61">
      <c r="A46" s="52">
        <v>45</v>
      </c>
      <c r="B46" s="50" t="s">
        <v>1033</v>
      </c>
      <c r="C46" s="61" t="s">
        <v>269</v>
      </c>
      <c r="D46" s="61" t="s">
        <v>270</v>
      </c>
      <c r="E46" s="68">
        <v>58.417988888888893</v>
      </c>
      <c r="F46" s="68">
        <v>-134.55194444444444</v>
      </c>
      <c r="G46" s="56" t="s">
        <v>182</v>
      </c>
      <c r="H46" s="50" t="s">
        <v>35</v>
      </c>
      <c r="I46" s="50" t="s">
        <v>35</v>
      </c>
      <c r="J46" s="50" t="s">
        <v>35</v>
      </c>
      <c r="K46" s="61" t="s">
        <v>44</v>
      </c>
      <c r="L46" s="56">
        <v>5</v>
      </c>
      <c r="M46" s="56">
        <v>4</v>
      </c>
      <c r="N46" s="56">
        <f t="shared" si="0"/>
        <v>1</v>
      </c>
      <c r="O46" s="53">
        <f>M50</f>
        <v>95</v>
      </c>
      <c r="P46" s="53">
        <f>L46</f>
        <v>5</v>
      </c>
      <c r="Q46" s="53">
        <f>P46+O46</f>
        <v>100</v>
      </c>
      <c r="R46" s="69">
        <v>0</v>
      </c>
      <c r="S46" s="52">
        <v>0.08</v>
      </c>
      <c r="T46" s="52">
        <f t="shared" si="1"/>
        <v>0.08</v>
      </c>
      <c r="U46" s="65">
        <v>0</v>
      </c>
      <c r="V46" s="66">
        <v>36.71575</v>
      </c>
      <c r="W46" s="2">
        <f t="shared" si="2"/>
        <v>293.726</v>
      </c>
      <c r="X46" s="2">
        <f>SUM(W46:W50)</f>
        <v>1641.2548397227044</v>
      </c>
      <c r="Y46" s="2">
        <f t="shared" si="3"/>
        <v>293.726</v>
      </c>
      <c r="Z46" s="7">
        <f>SUM(Y46:Y50)/10^6*10^4</f>
        <v>16.412548397227045</v>
      </c>
      <c r="AA46" s="12">
        <v>6.3414159929896652</v>
      </c>
      <c r="AB46" s="126"/>
      <c r="AD46" s="54"/>
      <c r="AE46" s="54"/>
      <c r="AG46" s="61"/>
      <c r="AH46" s="61"/>
      <c r="AI46" s="50" t="s">
        <v>530</v>
      </c>
      <c r="AJ46" s="61" t="s">
        <v>140</v>
      </c>
      <c r="AN46" s="88"/>
      <c r="AT46" s="52"/>
      <c r="AU46" s="52"/>
      <c r="AV46" s="52"/>
      <c r="AW46" s="52"/>
      <c r="AX46" s="52"/>
      <c r="AY46" s="52"/>
      <c r="AZ46" s="52"/>
      <c r="BE46" s="52"/>
      <c r="BF46" s="52"/>
      <c r="BH46" s="52"/>
      <c r="BI46" s="52"/>
    </row>
    <row r="47" spans="1:61">
      <c r="A47" s="52">
        <v>46</v>
      </c>
      <c r="B47" s="50" t="s">
        <v>1033</v>
      </c>
      <c r="C47" s="61" t="s">
        <v>269</v>
      </c>
      <c r="D47" s="61" t="s">
        <v>270</v>
      </c>
      <c r="E47" s="68">
        <v>58.417988888888893</v>
      </c>
      <c r="F47" s="68">
        <v>-134.55194444444444</v>
      </c>
      <c r="G47" s="56" t="s">
        <v>182</v>
      </c>
      <c r="H47" s="50" t="s">
        <v>35</v>
      </c>
      <c r="I47" s="50" t="s">
        <v>35</v>
      </c>
      <c r="J47" s="50" t="s">
        <v>35</v>
      </c>
      <c r="K47" s="61" t="s">
        <v>45</v>
      </c>
      <c r="L47" s="56">
        <v>4</v>
      </c>
      <c r="M47" s="56">
        <v>0</v>
      </c>
      <c r="N47" s="56">
        <f t="shared" si="0"/>
        <v>4</v>
      </c>
      <c r="O47" s="56"/>
      <c r="P47" s="56"/>
      <c r="Q47" s="60"/>
      <c r="R47" s="69">
        <v>0</v>
      </c>
      <c r="S47" s="52">
        <v>0.12</v>
      </c>
      <c r="T47" s="52">
        <f t="shared" si="1"/>
        <v>0.12</v>
      </c>
      <c r="U47" s="65">
        <v>0</v>
      </c>
      <c r="V47" s="66">
        <v>17.010191000000003</v>
      </c>
      <c r="W47" s="2">
        <f t="shared" si="2"/>
        <v>816.48916800000006</v>
      </c>
      <c r="X47" s="60"/>
      <c r="Y47" s="2">
        <f t="shared" si="3"/>
        <v>816.48916800000006</v>
      </c>
      <c r="AB47" s="126"/>
      <c r="AC47" s="126"/>
      <c r="AD47" s="54"/>
      <c r="AE47" s="54"/>
      <c r="AG47" s="61"/>
      <c r="AH47" s="61"/>
      <c r="AI47" s="50" t="s">
        <v>530</v>
      </c>
      <c r="AJ47" s="61" t="s">
        <v>141</v>
      </c>
      <c r="AN47" s="88"/>
      <c r="AT47" s="52"/>
      <c r="AU47" s="52"/>
      <c r="AV47" s="52"/>
      <c r="AW47" s="52"/>
      <c r="AX47" s="52"/>
      <c r="AY47" s="52"/>
      <c r="AZ47" s="52"/>
      <c r="BE47" s="52"/>
      <c r="BF47" s="52"/>
      <c r="BH47" s="52"/>
      <c r="BI47" s="52"/>
    </row>
    <row r="48" spans="1:61">
      <c r="A48" s="52">
        <v>47</v>
      </c>
      <c r="B48" s="50" t="s">
        <v>1033</v>
      </c>
      <c r="C48" s="61" t="s">
        <v>269</v>
      </c>
      <c r="D48" s="61" t="s">
        <v>270</v>
      </c>
      <c r="E48" s="68">
        <v>58.417988888888893</v>
      </c>
      <c r="F48" s="68">
        <v>-134.55194444444444</v>
      </c>
      <c r="G48" s="56" t="s">
        <v>182</v>
      </c>
      <c r="H48" s="50" t="s">
        <v>35</v>
      </c>
      <c r="I48" s="50" t="s">
        <v>35</v>
      </c>
      <c r="J48" s="50" t="s">
        <v>35</v>
      </c>
      <c r="K48" s="61" t="s">
        <v>176</v>
      </c>
      <c r="L48" s="56">
        <v>0</v>
      </c>
      <c r="M48" s="56">
        <v>12</v>
      </c>
      <c r="N48" s="56">
        <f t="shared" si="0"/>
        <v>12</v>
      </c>
      <c r="O48" s="56"/>
      <c r="P48" s="56"/>
      <c r="Q48" s="60"/>
      <c r="R48" s="69">
        <v>0</v>
      </c>
      <c r="S48" s="52">
        <v>0.97</v>
      </c>
      <c r="T48" s="52">
        <f t="shared" si="1"/>
        <v>0.97</v>
      </c>
      <c r="U48" s="65">
        <v>29.732452323904585</v>
      </c>
      <c r="V48" s="66">
        <v>0.23</v>
      </c>
      <c r="W48" s="2">
        <f t="shared" si="2"/>
        <v>188.12027863844264</v>
      </c>
      <c r="X48" s="67"/>
      <c r="Y48" s="2">
        <f t="shared" si="3"/>
        <v>188.12027863844264</v>
      </c>
      <c r="AB48" s="126"/>
      <c r="AD48" s="54"/>
      <c r="AE48" s="54"/>
      <c r="AG48" s="61"/>
      <c r="AH48" s="61"/>
      <c r="AI48" s="50" t="s">
        <v>530</v>
      </c>
      <c r="AJ48" s="61" t="s">
        <v>176</v>
      </c>
      <c r="AN48" s="88"/>
      <c r="AT48" s="52"/>
      <c r="AU48" s="52"/>
      <c r="AV48" s="52"/>
      <c r="AW48" s="52"/>
      <c r="AX48" s="52"/>
      <c r="AY48" s="52"/>
      <c r="AZ48" s="52"/>
      <c r="BE48" s="52"/>
      <c r="BF48" s="52"/>
      <c r="BH48" s="52"/>
      <c r="BI48" s="52"/>
    </row>
    <row r="49" spans="1:61">
      <c r="A49" s="52">
        <v>48</v>
      </c>
      <c r="B49" s="50" t="s">
        <v>1033</v>
      </c>
      <c r="C49" s="61" t="s">
        <v>269</v>
      </c>
      <c r="D49" s="61" t="s">
        <v>270</v>
      </c>
      <c r="E49" s="68">
        <v>58.417988888888893</v>
      </c>
      <c r="F49" s="68">
        <v>-134.55194444444444</v>
      </c>
      <c r="G49" s="56" t="s">
        <v>182</v>
      </c>
      <c r="H49" s="50" t="s">
        <v>35</v>
      </c>
      <c r="I49" s="50" t="s">
        <v>35</v>
      </c>
      <c r="J49" s="50" t="s">
        <v>35</v>
      </c>
      <c r="K49" s="61" t="s">
        <v>263</v>
      </c>
      <c r="L49" s="56">
        <v>12</v>
      </c>
      <c r="M49" s="56">
        <v>48</v>
      </c>
      <c r="N49" s="56">
        <f t="shared" si="0"/>
        <v>36</v>
      </c>
      <c r="O49" s="56"/>
      <c r="P49" s="56"/>
      <c r="Q49" s="60"/>
      <c r="R49" s="69">
        <v>0</v>
      </c>
      <c r="S49" s="52">
        <v>1.1000000000000001</v>
      </c>
      <c r="T49" s="52">
        <f t="shared" si="1"/>
        <v>1.1000000000000001</v>
      </c>
      <c r="U49" s="65">
        <v>35.422915338182804</v>
      </c>
      <c r="V49" s="66">
        <v>7.0000000000000007E-2</v>
      </c>
      <c r="W49" s="2">
        <f t="shared" si="2"/>
        <v>179.0076786825573</v>
      </c>
      <c r="X49" s="67"/>
      <c r="Y49" s="2">
        <f t="shared" si="3"/>
        <v>179.0076786825573</v>
      </c>
      <c r="AB49" s="126"/>
      <c r="AD49" s="54"/>
      <c r="AE49" s="54"/>
      <c r="AG49" s="61"/>
      <c r="AH49" s="61"/>
      <c r="AI49" s="50" t="s">
        <v>530</v>
      </c>
      <c r="AJ49" s="61" t="s">
        <v>263</v>
      </c>
      <c r="AN49" s="88"/>
      <c r="AT49" s="52"/>
      <c r="AU49" s="52"/>
      <c r="AV49" s="52"/>
      <c r="AW49" s="52"/>
      <c r="AX49" s="52"/>
      <c r="AY49" s="52"/>
      <c r="AZ49" s="52"/>
      <c r="BE49" s="52"/>
      <c r="BF49" s="52"/>
      <c r="BH49" s="52"/>
      <c r="BI49" s="52"/>
    </row>
    <row r="50" spans="1:61">
      <c r="A50" s="52">
        <v>49</v>
      </c>
      <c r="B50" s="50" t="s">
        <v>1033</v>
      </c>
      <c r="C50" s="61" t="s">
        <v>269</v>
      </c>
      <c r="D50" s="61" t="s">
        <v>270</v>
      </c>
      <c r="E50" s="68">
        <v>58.417988888888893</v>
      </c>
      <c r="F50" s="68">
        <v>-134.55194444444444</v>
      </c>
      <c r="G50" s="56" t="s">
        <v>182</v>
      </c>
      <c r="H50" s="50" t="s">
        <v>35</v>
      </c>
      <c r="I50" s="50" t="s">
        <v>35</v>
      </c>
      <c r="J50" s="50" t="s">
        <v>35</v>
      </c>
      <c r="K50" s="61" t="s">
        <v>264</v>
      </c>
      <c r="L50" s="56">
        <v>48</v>
      </c>
      <c r="M50" s="56">
        <v>95</v>
      </c>
      <c r="N50" s="56">
        <f t="shared" si="0"/>
        <v>47</v>
      </c>
      <c r="O50" s="56"/>
      <c r="P50" s="56"/>
      <c r="Q50" s="60"/>
      <c r="R50" s="69">
        <v>0</v>
      </c>
      <c r="S50" s="52">
        <v>1.1000000000000001</v>
      </c>
      <c r="T50" s="52">
        <f t="shared" si="1"/>
        <v>1.1000000000000001</v>
      </c>
      <c r="U50" s="65">
        <v>36.591212997406444</v>
      </c>
      <c r="V50" s="66">
        <v>0.05</v>
      </c>
      <c r="W50" s="2">
        <f t="shared" si="2"/>
        <v>163.91171440170436</v>
      </c>
      <c r="X50" s="67"/>
      <c r="Y50" s="2">
        <f t="shared" si="3"/>
        <v>163.91171440170436</v>
      </c>
      <c r="AB50" s="126"/>
      <c r="AD50" s="54"/>
      <c r="AE50" s="54"/>
      <c r="AG50" s="61"/>
      <c r="AH50" s="61"/>
      <c r="AI50" s="50" t="s">
        <v>530</v>
      </c>
      <c r="AJ50" s="61" t="s">
        <v>264</v>
      </c>
      <c r="AN50" s="88"/>
      <c r="AT50" s="52"/>
      <c r="AU50" s="52"/>
      <c r="AV50" s="52"/>
      <c r="AW50" s="52"/>
      <c r="AX50" s="52"/>
      <c r="AY50" s="52"/>
      <c r="AZ50" s="52"/>
      <c r="BE50" s="52"/>
      <c r="BF50" s="52"/>
      <c r="BH50" s="52"/>
      <c r="BI50" s="52"/>
    </row>
    <row r="51" spans="1:61">
      <c r="A51" s="52">
        <v>50</v>
      </c>
      <c r="B51" s="50" t="s">
        <v>1033</v>
      </c>
      <c r="C51" s="61" t="s">
        <v>271</v>
      </c>
      <c r="D51" s="61" t="s">
        <v>261</v>
      </c>
      <c r="E51" s="68">
        <v>58.4191</v>
      </c>
      <c r="F51" s="68">
        <v>-134.60111111111109</v>
      </c>
      <c r="G51" s="56" t="s">
        <v>182</v>
      </c>
      <c r="H51" s="50" t="s">
        <v>35</v>
      </c>
      <c r="I51" s="50" t="s">
        <v>35</v>
      </c>
      <c r="J51" s="50" t="s">
        <v>35</v>
      </c>
      <c r="K51" s="61" t="s">
        <v>44</v>
      </c>
      <c r="L51" s="56">
        <v>10</v>
      </c>
      <c r="M51" s="56">
        <v>8</v>
      </c>
      <c r="N51" s="56">
        <f t="shared" si="0"/>
        <v>2</v>
      </c>
      <c r="O51" s="53">
        <f>M54</f>
        <v>9</v>
      </c>
      <c r="P51" s="53">
        <f>L51</f>
        <v>10</v>
      </c>
      <c r="Q51" s="53">
        <f>P51+O51</f>
        <v>19</v>
      </c>
      <c r="R51" s="69">
        <v>0</v>
      </c>
      <c r="S51" s="52">
        <v>0.08</v>
      </c>
      <c r="T51" s="52">
        <f t="shared" si="1"/>
        <v>0.08</v>
      </c>
      <c r="U51" s="65">
        <v>0</v>
      </c>
      <c r="V51" s="66">
        <v>48.786434999999997</v>
      </c>
      <c r="W51" s="2">
        <f t="shared" si="2"/>
        <v>780.58295999999996</v>
      </c>
      <c r="X51" s="2">
        <f>SUM(W51:W54)</f>
        <v>6607.1571026861639</v>
      </c>
      <c r="Y51" s="2">
        <f t="shared" si="3"/>
        <v>780.58295999999996</v>
      </c>
      <c r="Z51" s="7">
        <f>SUM(Y51:Y54)/10^6*10^4</f>
        <v>66.071571026861633</v>
      </c>
      <c r="AA51" s="12">
        <v>19.144924997191954</v>
      </c>
      <c r="AB51" s="126"/>
      <c r="AD51" s="54"/>
      <c r="AE51" s="54"/>
      <c r="AG51" s="61"/>
      <c r="AH51" s="61"/>
      <c r="AI51" s="50" t="s">
        <v>529</v>
      </c>
      <c r="AJ51" s="61" t="s">
        <v>140</v>
      </c>
      <c r="AN51" s="88"/>
      <c r="AT51" s="52"/>
      <c r="AU51" s="52"/>
      <c r="AV51" s="52"/>
      <c r="AW51" s="52"/>
      <c r="AX51" s="52"/>
      <c r="AY51" s="52"/>
      <c r="AZ51" s="52"/>
      <c r="BE51" s="52"/>
      <c r="BF51" s="52"/>
      <c r="BH51" s="52"/>
      <c r="BI51" s="52"/>
    </row>
    <row r="52" spans="1:61">
      <c r="A52" s="52">
        <v>51</v>
      </c>
      <c r="B52" s="50" t="s">
        <v>1033</v>
      </c>
      <c r="C52" s="61" t="s">
        <v>271</v>
      </c>
      <c r="D52" s="61" t="s">
        <v>261</v>
      </c>
      <c r="E52" s="68">
        <v>58.4191</v>
      </c>
      <c r="F52" s="68">
        <v>-134.60111111111109</v>
      </c>
      <c r="G52" s="56" t="s">
        <v>182</v>
      </c>
      <c r="H52" s="50" t="s">
        <v>35</v>
      </c>
      <c r="I52" s="50" t="s">
        <v>35</v>
      </c>
      <c r="J52" s="50" t="s">
        <v>35</v>
      </c>
      <c r="K52" s="61" t="s">
        <v>45</v>
      </c>
      <c r="L52" s="56">
        <v>8</v>
      </c>
      <c r="M52" s="56">
        <v>4</v>
      </c>
      <c r="N52" s="56">
        <f t="shared" si="0"/>
        <v>4</v>
      </c>
      <c r="O52" s="56"/>
      <c r="P52" s="56"/>
      <c r="Q52" s="60"/>
      <c r="R52" s="69">
        <v>0</v>
      </c>
      <c r="S52" s="52">
        <v>0.12</v>
      </c>
      <c r="T52" s="52">
        <f t="shared" si="1"/>
        <v>0.12</v>
      </c>
      <c r="U52" s="65">
        <v>0</v>
      </c>
      <c r="V52" s="66">
        <v>48.234608999999999</v>
      </c>
      <c r="W52" s="2">
        <f t="shared" si="2"/>
        <v>2315.2612319999998</v>
      </c>
      <c r="X52" s="60"/>
      <c r="Y52" s="2">
        <f t="shared" si="3"/>
        <v>2315.2612319999998</v>
      </c>
      <c r="AB52" s="126"/>
      <c r="AC52" s="126"/>
      <c r="AD52" s="54"/>
      <c r="AE52" s="54"/>
      <c r="AG52" s="61"/>
      <c r="AH52" s="61"/>
      <c r="AI52" s="50" t="s">
        <v>529</v>
      </c>
      <c r="AJ52" s="61" t="s">
        <v>141</v>
      </c>
      <c r="AN52" s="88"/>
      <c r="AT52" s="52"/>
      <c r="AU52" s="52"/>
      <c r="AV52" s="52"/>
      <c r="AW52" s="52"/>
      <c r="AX52" s="52"/>
      <c r="AY52" s="52"/>
      <c r="AZ52" s="52"/>
      <c r="BE52" s="52"/>
      <c r="BF52" s="52"/>
      <c r="BH52" s="52"/>
      <c r="BI52" s="52"/>
    </row>
    <row r="53" spans="1:61">
      <c r="A53" s="52">
        <v>52</v>
      </c>
      <c r="B53" s="50" t="s">
        <v>1033</v>
      </c>
      <c r="C53" s="61" t="s">
        <v>271</v>
      </c>
      <c r="D53" s="61" t="s">
        <v>261</v>
      </c>
      <c r="E53" s="68">
        <v>58.4191</v>
      </c>
      <c r="F53" s="68">
        <v>-134.60111111111109</v>
      </c>
      <c r="G53" s="56" t="s">
        <v>182</v>
      </c>
      <c r="H53" s="50" t="s">
        <v>35</v>
      </c>
      <c r="I53" s="50" t="s">
        <v>35</v>
      </c>
      <c r="J53" s="50" t="s">
        <v>35</v>
      </c>
      <c r="K53" s="61" t="s">
        <v>46</v>
      </c>
      <c r="L53" s="56">
        <v>4</v>
      </c>
      <c r="M53" s="56">
        <v>0</v>
      </c>
      <c r="N53" s="56">
        <f t="shared" si="0"/>
        <v>4</v>
      </c>
      <c r="O53" s="56"/>
      <c r="P53" s="56"/>
      <c r="Q53" s="60"/>
      <c r="R53" s="69">
        <v>0</v>
      </c>
      <c r="S53" s="52">
        <v>0.15</v>
      </c>
      <c r="T53" s="52">
        <f t="shared" si="1"/>
        <v>0.15</v>
      </c>
      <c r="U53" s="65">
        <v>0</v>
      </c>
      <c r="V53" s="66">
        <v>45.191204999999997</v>
      </c>
      <c r="W53" s="2">
        <f t="shared" si="2"/>
        <v>2711.4722999999999</v>
      </c>
      <c r="X53" s="60"/>
      <c r="Y53" s="2">
        <f t="shared" si="3"/>
        <v>2711.4722999999999</v>
      </c>
      <c r="AB53" s="126"/>
      <c r="AD53" s="54"/>
      <c r="AE53" s="54"/>
      <c r="AG53" s="61"/>
      <c r="AH53" s="61"/>
      <c r="AI53" s="50" t="s">
        <v>529</v>
      </c>
      <c r="AJ53" s="61" t="s">
        <v>162</v>
      </c>
      <c r="AN53" s="88"/>
      <c r="AT53" s="52"/>
      <c r="AU53" s="52"/>
      <c r="AV53" s="52"/>
      <c r="AW53" s="52"/>
      <c r="AX53" s="52"/>
      <c r="AY53" s="52"/>
      <c r="AZ53" s="52"/>
      <c r="BE53" s="52"/>
      <c r="BF53" s="52"/>
      <c r="BH53" s="52"/>
      <c r="BI53" s="52"/>
    </row>
    <row r="54" spans="1:61">
      <c r="A54" s="52">
        <v>53</v>
      </c>
      <c r="B54" s="50" t="s">
        <v>1033</v>
      </c>
      <c r="C54" s="61" t="s">
        <v>271</v>
      </c>
      <c r="D54" s="61" t="s">
        <v>261</v>
      </c>
      <c r="E54" s="68">
        <v>58.4191</v>
      </c>
      <c r="F54" s="68">
        <v>-134.60111111111109</v>
      </c>
      <c r="G54" s="56" t="s">
        <v>182</v>
      </c>
      <c r="H54" s="50" t="s">
        <v>35</v>
      </c>
      <c r="I54" s="50" t="s">
        <v>35</v>
      </c>
      <c r="J54" s="50" t="s">
        <v>35</v>
      </c>
      <c r="K54" s="61" t="s">
        <v>253</v>
      </c>
      <c r="L54" s="129">
        <v>3</v>
      </c>
      <c r="M54" s="56">
        <v>9</v>
      </c>
      <c r="N54" s="56">
        <f t="shared" si="0"/>
        <v>6</v>
      </c>
      <c r="O54" s="56"/>
      <c r="P54" s="56"/>
      <c r="Q54" s="60"/>
      <c r="R54" s="69">
        <v>0</v>
      </c>
      <c r="S54" s="52">
        <v>1.46</v>
      </c>
      <c r="T54" s="52">
        <f t="shared" si="1"/>
        <v>1.46</v>
      </c>
      <c r="U54" s="65">
        <v>12.205763667219447</v>
      </c>
      <c r="V54" s="66">
        <v>1.04</v>
      </c>
      <c r="W54" s="2">
        <f t="shared" si="2"/>
        <v>799.84061068616393</v>
      </c>
      <c r="X54" s="67"/>
      <c r="Y54" s="2">
        <f t="shared" si="3"/>
        <v>799.84061068616393</v>
      </c>
      <c r="AB54" s="126"/>
      <c r="AD54" s="54"/>
      <c r="AE54" s="54"/>
      <c r="AG54" s="61"/>
      <c r="AH54" s="61"/>
      <c r="AI54" s="50" t="s">
        <v>529</v>
      </c>
      <c r="AJ54" s="61" t="s">
        <v>534</v>
      </c>
      <c r="AN54" s="88"/>
      <c r="AT54" s="52"/>
      <c r="AU54" s="52"/>
      <c r="AV54" s="52"/>
      <c r="AW54" s="52"/>
      <c r="AX54" s="52"/>
      <c r="AY54" s="52"/>
      <c r="AZ54" s="52"/>
      <c r="BE54" s="52"/>
      <c r="BF54" s="52"/>
      <c r="BH54" s="52"/>
      <c r="BI54" s="52"/>
    </row>
    <row r="55" spans="1:61">
      <c r="A55" s="52">
        <v>54</v>
      </c>
      <c r="B55" s="50" t="s">
        <v>1033</v>
      </c>
      <c r="C55" s="61" t="s">
        <v>272</v>
      </c>
      <c r="D55" s="61" t="s">
        <v>273</v>
      </c>
      <c r="E55" s="68">
        <v>58.4191</v>
      </c>
      <c r="F55" s="68">
        <v>-134.60111111111109</v>
      </c>
      <c r="G55" s="56" t="s">
        <v>182</v>
      </c>
      <c r="H55" s="50" t="s">
        <v>35</v>
      </c>
      <c r="I55" s="50" t="s">
        <v>35</v>
      </c>
      <c r="J55" s="50" t="s">
        <v>35</v>
      </c>
      <c r="K55" s="61" t="s">
        <v>44</v>
      </c>
      <c r="L55" s="56">
        <v>18</v>
      </c>
      <c r="M55" s="56">
        <v>17</v>
      </c>
      <c r="N55" s="56">
        <f t="shared" si="0"/>
        <v>1</v>
      </c>
      <c r="O55" s="53">
        <f>M61</f>
        <v>42</v>
      </c>
      <c r="P55" s="53">
        <f>L55</f>
        <v>18</v>
      </c>
      <c r="Q55" s="53">
        <f>P55+O55</f>
        <v>60</v>
      </c>
      <c r="R55" s="69">
        <v>0</v>
      </c>
      <c r="S55" s="52">
        <v>0.08</v>
      </c>
      <c r="T55" s="52">
        <f t="shared" si="1"/>
        <v>0.08</v>
      </c>
      <c r="U55" s="65">
        <v>0</v>
      </c>
      <c r="V55" s="66">
        <v>57.862414999999999</v>
      </c>
      <c r="W55" s="2">
        <f t="shared" si="2"/>
        <v>462.89931999999999</v>
      </c>
      <c r="X55" s="2">
        <f>SUM(W55:W61)</f>
        <v>20006.513902089915</v>
      </c>
      <c r="Y55" s="2">
        <f t="shared" si="3"/>
        <v>462.89931999999999</v>
      </c>
      <c r="Z55" s="7">
        <f>SUM(Y55:Y61)/10^6*10^4</f>
        <v>200.06513902089918</v>
      </c>
      <c r="AA55" s="12">
        <v>59.027925269512643</v>
      </c>
      <c r="AB55" s="126"/>
      <c r="AD55" s="54"/>
      <c r="AE55" s="54"/>
      <c r="AG55" s="61"/>
      <c r="AH55" s="61"/>
      <c r="AI55" s="50" t="s">
        <v>529</v>
      </c>
      <c r="AJ55" s="61" t="s">
        <v>140</v>
      </c>
      <c r="AN55" s="88"/>
      <c r="AT55" s="52"/>
      <c r="AU55" s="52"/>
      <c r="AV55" s="52"/>
      <c r="AW55" s="52"/>
      <c r="AX55" s="52"/>
      <c r="AY55" s="52"/>
      <c r="AZ55" s="52"/>
      <c r="BE55" s="52"/>
      <c r="BF55" s="52"/>
      <c r="BH55" s="52"/>
      <c r="BI55" s="52"/>
    </row>
    <row r="56" spans="1:61">
      <c r="A56" s="52">
        <v>55</v>
      </c>
      <c r="B56" s="50" t="s">
        <v>1033</v>
      </c>
      <c r="C56" s="61" t="s">
        <v>272</v>
      </c>
      <c r="D56" s="61" t="s">
        <v>273</v>
      </c>
      <c r="E56" s="68">
        <v>58.4191</v>
      </c>
      <c r="F56" s="68">
        <v>-134.60111111111109</v>
      </c>
      <c r="G56" s="56" t="s">
        <v>182</v>
      </c>
      <c r="H56" s="50" t="s">
        <v>35</v>
      </c>
      <c r="I56" s="50" t="s">
        <v>35</v>
      </c>
      <c r="J56" s="50" t="s">
        <v>35</v>
      </c>
      <c r="K56" s="61" t="s">
        <v>45</v>
      </c>
      <c r="L56" s="56">
        <v>17</v>
      </c>
      <c r="M56" s="56">
        <v>10</v>
      </c>
      <c r="N56" s="56">
        <f t="shared" si="0"/>
        <v>7</v>
      </c>
      <c r="O56" s="56"/>
      <c r="P56" s="56"/>
      <c r="Q56" s="60"/>
      <c r="R56" s="69">
        <v>0</v>
      </c>
      <c r="S56" s="52">
        <v>0.12</v>
      </c>
      <c r="T56" s="52">
        <f t="shared" si="1"/>
        <v>0.12</v>
      </c>
      <c r="U56" s="65">
        <v>0</v>
      </c>
      <c r="V56" s="66">
        <v>55.187979999999996</v>
      </c>
      <c r="W56" s="2">
        <f t="shared" si="2"/>
        <v>4635.7903199999992</v>
      </c>
      <c r="X56" s="60"/>
      <c r="Y56" s="2">
        <f t="shared" si="3"/>
        <v>4635.7903199999992</v>
      </c>
      <c r="AB56" s="126"/>
      <c r="AC56" s="126"/>
      <c r="AD56" s="54"/>
      <c r="AE56" s="54"/>
      <c r="AG56" s="61"/>
      <c r="AH56" s="61"/>
      <c r="AI56" s="50" t="s">
        <v>529</v>
      </c>
      <c r="AJ56" s="61" t="s">
        <v>141</v>
      </c>
      <c r="AN56" s="88"/>
      <c r="AT56" s="52"/>
      <c r="AU56" s="52"/>
      <c r="AV56" s="52"/>
      <c r="AW56" s="52"/>
      <c r="AX56" s="52"/>
      <c r="AY56" s="52"/>
      <c r="AZ56" s="52"/>
      <c r="BE56" s="52"/>
      <c r="BF56" s="52"/>
      <c r="BH56" s="52"/>
      <c r="BI56" s="52"/>
    </row>
    <row r="57" spans="1:61">
      <c r="A57" s="52">
        <v>56</v>
      </c>
      <c r="B57" s="50" t="s">
        <v>1033</v>
      </c>
      <c r="C57" s="61" t="s">
        <v>272</v>
      </c>
      <c r="D57" s="61" t="s">
        <v>273</v>
      </c>
      <c r="E57" s="68">
        <v>58.4191</v>
      </c>
      <c r="F57" s="68">
        <v>-134.60111111111109</v>
      </c>
      <c r="G57" s="56" t="s">
        <v>182</v>
      </c>
      <c r="H57" s="50" t="s">
        <v>35</v>
      </c>
      <c r="I57" s="50" t="s">
        <v>35</v>
      </c>
      <c r="J57" s="50" t="s">
        <v>35</v>
      </c>
      <c r="K57" s="61" t="s">
        <v>46</v>
      </c>
      <c r="L57" s="56">
        <v>10</v>
      </c>
      <c r="M57" s="56">
        <v>0</v>
      </c>
      <c r="N57" s="56">
        <f t="shared" si="0"/>
        <v>10</v>
      </c>
      <c r="O57" s="56"/>
      <c r="P57" s="56"/>
      <c r="Q57" s="60"/>
      <c r="R57" s="69">
        <v>0</v>
      </c>
      <c r="S57" s="52">
        <v>0.15</v>
      </c>
      <c r="T57" s="52">
        <f t="shared" si="1"/>
        <v>0.15</v>
      </c>
      <c r="U57" s="65">
        <v>0</v>
      </c>
      <c r="V57" s="66">
        <v>41.757874999999999</v>
      </c>
      <c r="W57" s="2">
        <f t="shared" si="2"/>
        <v>6263.6812499999987</v>
      </c>
      <c r="X57" s="60"/>
      <c r="Y57" s="2">
        <f t="shared" si="3"/>
        <v>6263.6812499999987</v>
      </c>
      <c r="AB57" s="126"/>
      <c r="AD57" s="54"/>
      <c r="AE57" s="54"/>
      <c r="AG57" s="61"/>
      <c r="AH57" s="61"/>
      <c r="AI57" s="50" t="s">
        <v>529</v>
      </c>
      <c r="AJ57" s="61" t="s">
        <v>162</v>
      </c>
      <c r="AN57" s="88"/>
      <c r="AT57" s="52"/>
      <c r="AU57" s="52"/>
      <c r="AV57" s="52"/>
      <c r="AW57" s="52"/>
      <c r="AX57" s="52"/>
      <c r="AY57" s="52"/>
      <c r="AZ57" s="52"/>
      <c r="BE57" s="52"/>
      <c r="BF57" s="52"/>
      <c r="BH57" s="52"/>
      <c r="BI57" s="52"/>
    </row>
    <row r="58" spans="1:61">
      <c r="A58" s="52">
        <v>57</v>
      </c>
      <c r="B58" s="50" t="s">
        <v>1033</v>
      </c>
      <c r="C58" s="61" t="s">
        <v>272</v>
      </c>
      <c r="D58" s="61" t="s">
        <v>273</v>
      </c>
      <c r="E58" s="68">
        <v>58.4191</v>
      </c>
      <c r="F58" s="68">
        <v>-134.60111111111109</v>
      </c>
      <c r="G58" s="56" t="s">
        <v>182</v>
      </c>
      <c r="H58" s="50" t="s">
        <v>35</v>
      </c>
      <c r="I58" s="50" t="s">
        <v>35</v>
      </c>
      <c r="J58" s="50" t="s">
        <v>35</v>
      </c>
      <c r="K58" s="61" t="s">
        <v>47</v>
      </c>
      <c r="L58" s="56">
        <v>0</v>
      </c>
      <c r="M58" s="56">
        <v>2</v>
      </c>
      <c r="N58" s="56">
        <f t="shared" si="0"/>
        <v>2</v>
      </c>
      <c r="O58" s="56"/>
      <c r="P58" s="56"/>
      <c r="Q58" s="60"/>
      <c r="R58" s="69">
        <v>0.99</v>
      </c>
      <c r="S58" s="52">
        <v>1.31</v>
      </c>
      <c r="T58" s="52">
        <f t="shared" si="1"/>
        <v>0.99</v>
      </c>
      <c r="U58" s="65">
        <v>24.885014440047062</v>
      </c>
      <c r="V58" s="66">
        <v>1.04</v>
      </c>
      <c r="W58" s="2">
        <f t="shared" si="2"/>
        <v>154.67677826505511</v>
      </c>
      <c r="X58" s="67"/>
      <c r="Y58" s="2">
        <f t="shared" si="3"/>
        <v>154.67677826505511</v>
      </c>
      <c r="AB58" s="126"/>
      <c r="AD58" s="54"/>
      <c r="AE58" s="54"/>
      <c r="AG58" s="61"/>
      <c r="AH58" s="61"/>
      <c r="AI58" s="50" t="s">
        <v>529</v>
      </c>
      <c r="AJ58" s="61" t="s">
        <v>47</v>
      </c>
      <c r="AN58" s="88"/>
      <c r="AT58" s="52"/>
      <c r="AU58" s="52"/>
      <c r="AV58" s="52"/>
      <c r="AW58" s="52"/>
      <c r="AX58" s="52"/>
      <c r="AY58" s="52"/>
      <c r="AZ58" s="52"/>
      <c r="BE58" s="52"/>
      <c r="BF58" s="52"/>
      <c r="BH58" s="52"/>
      <c r="BI58" s="52"/>
    </row>
    <row r="59" spans="1:61">
      <c r="A59" s="52">
        <v>58</v>
      </c>
      <c r="B59" s="50" t="s">
        <v>1033</v>
      </c>
      <c r="C59" s="61" t="s">
        <v>272</v>
      </c>
      <c r="D59" s="61" t="s">
        <v>273</v>
      </c>
      <c r="E59" s="68">
        <v>58.4191</v>
      </c>
      <c r="F59" s="68">
        <v>-134.60111111111109</v>
      </c>
      <c r="G59" s="56" t="s">
        <v>182</v>
      </c>
      <c r="H59" s="50" t="s">
        <v>35</v>
      </c>
      <c r="I59" s="50" t="s">
        <v>35</v>
      </c>
      <c r="J59" s="50" t="s">
        <v>35</v>
      </c>
      <c r="K59" s="61" t="s">
        <v>116</v>
      </c>
      <c r="L59" s="56">
        <v>2</v>
      </c>
      <c r="M59" s="56">
        <v>9</v>
      </c>
      <c r="N59" s="56">
        <f t="shared" si="0"/>
        <v>7</v>
      </c>
      <c r="O59" s="56"/>
      <c r="P59" s="56"/>
      <c r="Q59" s="60"/>
      <c r="R59" s="69">
        <v>0</v>
      </c>
      <c r="S59" s="52">
        <v>1.19</v>
      </c>
      <c r="T59" s="52">
        <f t="shared" si="1"/>
        <v>1.19</v>
      </c>
      <c r="U59" s="65">
        <v>19.551131972626582</v>
      </c>
      <c r="V59" s="66">
        <v>4.07</v>
      </c>
      <c r="W59" s="2">
        <f t="shared" si="2"/>
        <v>2727.466017618844</v>
      </c>
      <c r="X59" s="67"/>
      <c r="Y59" s="2">
        <f t="shared" si="3"/>
        <v>2727.466017618844</v>
      </c>
      <c r="AB59" s="126"/>
      <c r="AD59" s="54"/>
      <c r="AE59" s="54"/>
      <c r="AG59" s="61"/>
      <c r="AH59" s="61"/>
      <c r="AI59" s="50" t="s">
        <v>529</v>
      </c>
      <c r="AJ59" s="61" t="s">
        <v>116</v>
      </c>
      <c r="AN59" s="88"/>
      <c r="AT59" s="52"/>
      <c r="AU59" s="52"/>
      <c r="AV59" s="52"/>
      <c r="AW59" s="52"/>
      <c r="AX59" s="52"/>
      <c r="AY59" s="52"/>
      <c r="AZ59" s="52"/>
      <c r="BE59" s="52"/>
      <c r="BF59" s="52"/>
      <c r="BH59" s="52"/>
      <c r="BI59" s="52"/>
    </row>
    <row r="60" spans="1:61">
      <c r="A60" s="52">
        <v>59</v>
      </c>
      <c r="B60" s="50" t="s">
        <v>1033</v>
      </c>
      <c r="C60" s="61" t="s">
        <v>272</v>
      </c>
      <c r="D60" s="61" t="s">
        <v>273</v>
      </c>
      <c r="E60" s="68">
        <v>58.4191</v>
      </c>
      <c r="F60" s="68">
        <v>-134.60111111111109</v>
      </c>
      <c r="G60" s="56" t="s">
        <v>182</v>
      </c>
      <c r="H60" s="50" t="s">
        <v>35</v>
      </c>
      <c r="I60" s="50" t="s">
        <v>35</v>
      </c>
      <c r="J60" s="50" t="s">
        <v>35</v>
      </c>
      <c r="K60" s="61" t="s">
        <v>274</v>
      </c>
      <c r="L60" s="56">
        <v>9</v>
      </c>
      <c r="M60" s="56">
        <v>24</v>
      </c>
      <c r="N60" s="56">
        <f t="shared" si="0"/>
        <v>15</v>
      </c>
      <c r="O60" s="56"/>
      <c r="P60" s="56"/>
      <c r="Q60" s="60"/>
      <c r="R60" s="69">
        <v>0</v>
      </c>
      <c r="S60" s="52">
        <v>1.19</v>
      </c>
      <c r="T60" s="52">
        <f t="shared" si="1"/>
        <v>1.19</v>
      </c>
      <c r="U60" s="65">
        <v>20.939450886357989</v>
      </c>
      <c r="V60" s="66">
        <v>2.2999999999999998</v>
      </c>
      <c r="W60" s="2">
        <f t="shared" si="2"/>
        <v>3245.8308438605718</v>
      </c>
      <c r="X60" s="67"/>
      <c r="Y60" s="2">
        <f t="shared" si="3"/>
        <v>3245.8308438605718</v>
      </c>
      <c r="AB60" s="126"/>
      <c r="AD60" s="54"/>
      <c r="AE60" s="54"/>
      <c r="AG60" s="61"/>
      <c r="AH60" s="61"/>
      <c r="AI60" s="50" t="s">
        <v>529</v>
      </c>
      <c r="AJ60" s="61" t="s">
        <v>537</v>
      </c>
      <c r="AN60" s="88"/>
      <c r="AT60" s="52"/>
      <c r="AU60" s="52"/>
      <c r="AV60" s="52"/>
      <c r="AW60" s="52"/>
      <c r="AX60" s="52"/>
      <c r="AY60" s="52"/>
      <c r="AZ60" s="52"/>
      <c r="BE60" s="52"/>
      <c r="BF60" s="52"/>
      <c r="BH60" s="52"/>
      <c r="BI60" s="52"/>
    </row>
    <row r="61" spans="1:61">
      <c r="A61" s="52">
        <v>60</v>
      </c>
      <c r="B61" s="50" t="s">
        <v>1033</v>
      </c>
      <c r="C61" s="61" t="s">
        <v>272</v>
      </c>
      <c r="D61" s="61" t="s">
        <v>273</v>
      </c>
      <c r="E61" s="68">
        <v>58.4191</v>
      </c>
      <c r="F61" s="68">
        <v>-134.60111111111109</v>
      </c>
      <c r="G61" s="56" t="s">
        <v>182</v>
      </c>
      <c r="H61" s="50" t="s">
        <v>35</v>
      </c>
      <c r="I61" s="50" t="s">
        <v>35</v>
      </c>
      <c r="J61" s="50" t="s">
        <v>35</v>
      </c>
      <c r="K61" s="61" t="s">
        <v>249</v>
      </c>
      <c r="L61" s="56">
        <v>24</v>
      </c>
      <c r="M61" s="56">
        <v>42</v>
      </c>
      <c r="N61" s="56">
        <f t="shared" si="0"/>
        <v>18</v>
      </c>
      <c r="O61" s="56"/>
      <c r="P61" s="56"/>
      <c r="Q61" s="60"/>
      <c r="R61" s="69">
        <v>1.1100000000000001</v>
      </c>
      <c r="S61" s="52">
        <v>1.91</v>
      </c>
      <c r="T61" s="52">
        <f t="shared" si="1"/>
        <v>1.1100000000000001</v>
      </c>
      <c r="U61" s="65">
        <v>40.596979707409162</v>
      </c>
      <c r="V61" s="66">
        <v>2.12</v>
      </c>
      <c r="W61" s="2">
        <f t="shared" si="2"/>
        <v>2516.1693723454459</v>
      </c>
      <c r="X61" s="67"/>
      <c r="Y61" s="2">
        <f t="shared" si="3"/>
        <v>2516.1693723454459</v>
      </c>
      <c r="AB61" s="126"/>
      <c r="AD61" s="54"/>
      <c r="AE61" s="54"/>
      <c r="AG61" s="61"/>
      <c r="AH61" s="61"/>
      <c r="AI61" s="50" t="s">
        <v>529</v>
      </c>
      <c r="AJ61" s="61" t="s">
        <v>249</v>
      </c>
      <c r="AN61" s="88"/>
      <c r="AT61" s="52"/>
      <c r="AU61" s="52"/>
      <c r="AV61" s="52"/>
      <c r="AW61" s="52"/>
      <c r="AX61" s="52"/>
      <c r="AY61" s="52"/>
      <c r="AZ61" s="52"/>
      <c r="BE61" s="52"/>
      <c r="BF61" s="52"/>
      <c r="BH61" s="52"/>
      <c r="BI61" s="52"/>
    </row>
    <row r="62" spans="1:61">
      <c r="A62" s="52">
        <v>61</v>
      </c>
      <c r="B62" s="50" t="s">
        <v>1033</v>
      </c>
      <c r="C62" s="61" t="s">
        <v>275</v>
      </c>
      <c r="D62" s="61" t="s">
        <v>261</v>
      </c>
      <c r="E62" s="68">
        <v>58.489133333333335</v>
      </c>
      <c r="F62" s="68">
        <v>-134.54885555555555</v>
      </c>
      <c r="G62" s="56" t="s">
        <v>182</v>
      </c>
      <c r="H62" s="50" t="s">
        <v>35</v>
      </c>
      <c r="I62" s="50" t="s">
        <v>35</v>
      </c>
      <c r="J62" s="50" t="s">
        <v>35</v>
      </c>
      <c r="K62" s="61" t="s">
        <v>44</v>
      </c>
      <c r="L62" s="56">
        <v>10</v>
      </c>
      <c r="M62" s="56">
        <v>8</v>
      </c>
      <c r="N62" s="56">
        <f t="shared" si="0"/>
        <v>2</v>
      </c>
      <c r="O62" s="53">
        <f>M68</f>
        <v>100</v>
      </c>
      <c r="P62" s="53">
        <f>L62</f>
        <v>10</v>
      </c>
      <c r="Q62" s="53">
        <f>P62+O62</f>
        <v>110</v>
      </c>
      <c r="R62" s="69">
        <v>0</v>
      </c>
      <c r="S62" s="52">
        <v>0.08</v>
      </c>
      <c r="T62" s="52">
        <f t="shared" si="1"/>
        <v>0.08</v>
      </c>
      <c r="U62" s="65">
        <v>0</v>
      </c>
      <c r="V62" s="66">
        <v>57.070705000000004</v>
      </c>
      <c r="W62" s="2">
        <f t="shared" si="2"/>
        <v>913.13128000000017</v>
      </c>
      <c r="X62" s="2">
        <f>SUM(W62:W68)</f>
        <v>9418.2428315597135</v>
      </c>
      <c r="Y62" s="2">
        <f t="shared" si="3"/>
        <v>913.13128000000017</v>
      </c>
      <c r="Z62" s="7">
        <f>SUM(Y62:Y68)/10^6*10^4</f>
        <v>94.182428315597136</v>
      </c>
      <c r="AA62" s="12">
        <v>33.018902583137184</v>
      </c>
      <c r="AB62" s="126"/>
      <c r="AD62" s="54"/>
      <c r="AE62" s="54"/>
      <c r="AG62" s="61"/>
      <c r="AH62" s="61"/>
      <c r="AI62" s="50" t="s">
        <v>529</v>
      </c>
      <c r="AJ62" s="61" t="s">
        <v>140</v>
      </c>
      <c r="AN62" s="88"/>
      <c r="AT62" s="52"/>
      <c r="AU62" s="52"/>
      <c r="AV62" s="52"/>
      <c r="AW62" s="52"/>
      <c r="AX62" s="52"/>
      <c r="AY62" s="52"/>
      <c r="AZ62" s="52"/>
      <c r="BE62" s="52"/>
      <c r="BF62" s="52"/>
      <c r="BH62" s="52"/>
      <c r="BI62" s="52"/>
    </row>
    <row r="63" spans="1:61">
      <c r="A63" s="52">
        <v>62</v>
      </c>
      <c r="B63" s="50" t="s">
        <v>1033</v>
      </c>
      <c r="C63" s="61" t="s">
        <v>275</v>
      </c>
      <c r="D63" s="61" t="s">
        <v>261</v>
      </c>
      <c r="E63" s="68">
        <v>58.489133333333335</v>
      </c>
      <c r="F63" s="68">
        <v>-134.54885555555555</v>
      </c>
      <c r="G63" s="56" t="s">
        <v>182</v>
      </c>
      <c r="H63" s="50" t="s">
        <v>35</v>
      </c>
      <c r="I63" s="50" t="s">
        <v>35</v>
      </c>
      <c r="J63" s="50" t="s">
        <v>35</v>
      </c>
      <c r="K63" s="61" t="s">
        <v>45</v>
      </c>
      <c r="L63" s="56">
        <v>8</v>
      </c>
      <c r="M63" s="56">
        <v>4</v>
      </c>
      <c r="N63" s="56">
        <f t="shared" si="0"/>
        <v>4</v>
      </c>
      <c r="O63" s="56"/>
      <c r="P63" s="56"/>
      <c r="Q63" s="60"/>
      <c r="R63" s="69">
        <v>0</v>
      </c>
      <c r="S63" s="52">
        <v>0.12</v>
      </c>
      <c r="T63" s="52">
        <f t="shared" si="1"/>
        <v>0.12</v>
      </c>
      <c r="U63" s="65">
        <v>0</v>
      </c>
      <c r="V63" s="66">
        <v>57.485869999999998</v>
      </c>
      <c r="W63" s="2">
        <f t="shared" si="2"/>
        <v>2759.3217599999994</v>
      </c>
      <c r="X63" s="60"/>
      <c r="Y63" s="2">
        <f t="shared" si="3"/>
        <v>2759.3217599999994</v>
      </c>
      <c r="AB63" s="126"/>
      <c r="AC63" s="126"/>
      <c r="AD63" s="54"/>
      <c r="AE63" s="54"/>
      <c r="AG63" s="61"/>
      <c r="AH63" s="61"/>
      <c r="AI63" s="50" t="s">
        <v>529</v>
      </c>
      <c r="AJ63" s="61" t="s">
        <v>141</v>
      </c>
      <c r="AN63" s="88"/>
      <c r="AT63" s="52"/>
      <c r="AU63" s="52"/>
      <c r="AV63" s="52"/>
      <c r="AW63" s="52"/>
      <c r="AX63" s="52"/>
      <c r="AY63" s="52"/>
      <c r="AZ63" s="52"/>
      <c r="BE63" s="52"/>
      <c r="BF63" s="52"/>
      <c r="BH63" s="52"/>
      <c r="BI63" s="52"/>
    </row>
    <row r="64" spans="1:61">
      <c r="A64" s="52">
        <v>63</v>
      </c>
      <c r="B64" s="50" t="s">
        <v>1033</v>
      </c>
      <c r="C64" s="61" t="s">
        <v>275</v>
      </c>
      <c r="D64" s="61" t="s">
        <v>261</v>
      </c>
      <c r="E64" s="68">
        <v>58.489133333333335</v>
      </c>
      <c r="F64" s="68">
        <v>-134.54885555555555</v>
      </c>
      <c r="G64" s="56" t="s">
        <v>182</v>
      </c>
      <c r="H64" s="50" t="s">
        <v>35</v>
      </c>
      <c r="I64" s="50" t="s">
        <v>35</v>
      </c>
      <c r="J64" s="50" t="s">
        <v>35</v>
      </c>
      <c r="K64" s="61" t="s">
        <v>46</v>
      </c>
      <c r="L64" s="56">
        <v>4</v>
      </c>
      <c r="M64" s="56">
        <v>0</v>
      </c>
      <c r="N64" s="56">
        <f t="shared" si="0"/>
        <v>4</v>
      </c>
      <c r="O64" s="56"/>
      <c r="P64" s="56"/>
      <c r="Q64" s="60"/>
      <c r="R64" s="69">
        <v>0</v>
      </c>
      <c r="S64" s="52">
        <v>0.15</v>
      </c>
      <c r="T64" s="52">
        <f t="shared" si="1"/>
        <v>0.15</v>
      </c>
      <c r="U64" s="65">
        <v>0</v>
      </c>
      <c r="V64" s="66">
        <v>47.483290000000004</v>
      </c>
      <c r="W64" s="2">
        <f t="shared" si="2"/>
        <v>2848.9974000000002</v>
      </c>
      <c r="X64" s="60"/>
      <c r="Y64" s="2">
        <f t="shared" si="3"/>
        <v>2848.9974000000002</v>
      </c>
      <c r="AB64" s="126"/>
      <c r="AD64" s="54"/>
      <c r="AE64" s="54"/>
      <c r="AG64" s="61"/>
      <c r="AH64" s="61"/>
      <c r="AI64" s="50" t="s">
        <v>529</v>
      </c>
      <c r="AJ64" s="61" t="s">
        <v>162</v>
      </c>
      <c r="AN64" s="88"/>
      <c r="AT64" s="52"/>
      <c r="AU64" s="52"/>
      <c r="AV64" s="52"/>
      <c r="AW64" s="52"/>
      <c r="AX64" s="52"/>
      <c r="AY64" s="52"/>
      <c r="AZ64" s="52"/>
      <c r="BE64" s="52"/>
      <c r="BF64" s="52"/>
      <c r="BH64" s="52"/>
      <c r="BI64" s="52"/>
    </row>
    <row r="65" spans="1:61">
      <c r="A65" s="52">
        <v>64</v>
      </c>
      <c r="B65" s="50" t="s">
        <v>1033</v>
      </c>
      <c r="C65" s="61" t="s">
        <v>275</v>
      </c>
      <c r="D65" s="61" t="s">
        <v>261</v>
      </c>
      <c r="E65" s="68">
        <v>58.489133333333335</v>
      </c>
      <c r="F65" s="68">
        <v>-134.54885555555555</v>
      </c>
      <c r="G65" s="56" t="s">
        <v>182</v>
      </c>
      <c r="H65" s="50" t="s">
        <v>35</v>
      </c>
      <c r="I65" s="50" t="s">
        <v>35</v>
      </c>
      <c r="J65" s="50" t="s">
        <v>35</v>
      </c>
      <c r="K65" s="61" t="s">
        <v>47</v>
      </c>
      <c r="L65" s="56">
        <v>0</v>
      </c>
      <c r="M65" s="56">
        <v>3</v>
      </c>
      <c r="N65" s="56">
        <f t="shared" si="0"/>
        <v>3</v>
      </c>
      <c r="O65" s="56"/>
      <c r="P65" s="56"/>
      <c r="Q65" s="60"/>
      <c r="R65" s="69">
        <v>1.55</v>
      </c>
      <c r="S65" s="52">
        <v>1.31</v>
      </c>
      <c r="T65" s="52">
        <f t="shared" si="1"/>
        <v>1.55</v>
      </c>
      <c r="U65" s="65">
        <v>19.283569283569285</v>
      </c>
      <c r="V65" s="66">
        <v>2.1</v>
      </c>
      <c r="W65" s="2">
        <f t="shared" si="2"/>
        <v>788.19594594594594</v>
      </c>
      <c r="X65" s="67"/>
      <c r="Y65" s="2">
        <f t="shared" si="3"/>
        <v>788.19594594594594</v>
      </c>
      <c r="AB65" s="126"/>
      <c r="AD65" s="54"/>
      <c r="AE65" s="54"/>
      <c r="AG65" s="61"/>
      <c r="AH65" s="61"/>
      <c r="AI65" s="50" t="s">
        <v>529</v>
      </c>
      <c r="AJ65" s="61" t="s">
        <v>47</v>
      </c>
      <c r="AN65" s="88"/>
      <c r="AT65" s="52"/>
      <c r="AU65" s="52"/>
      <c r="AV65" s="52"/>
      <c r="AW65" s="52"/>
      <c r="AX65" s="52"/>
      <c r="AY65" s="52"/>
      <c r="AZ65" s="52"/>
      <c r="BE65" s="52"/>
      <c r="BF65" s="52"/>
      <c r="BH65" s="52"/>
      <c r="BI65" s="52"/>
    </row>
    <row r="66" spans="1:61">
      <c r="A66" s="52">
        <v>65</v>
      </c>
      <c r="B66" s="50" t="s">
        <v>1033</v>
      </c>
      <c r="C66" s="61" t="s">
        <v>275</v>
      </c>
      <c r="D66" s="61" t="s">
        <v>261</v>
      </c>
      <c r="E66" s="68">
        <v>58.489133333333335</v>
      </c>
      <c r="F66" s="68">
        <v>-134.54885555555555</v>
      </c>
      <c r="G66" s="56" t="s">
        <v>182</v>
      </c>
      <c r="H66" s="50" t="s">
        <v>35</v>
      </c>
      <c r="I66" s="50" t="s">
        <v>35</v>
      </c>
      <c r="J66" s="50" t="s">
        <v>35</v>
      </c>
      <c r="K66" s="61" t="s">
        <v>253</v>
      </c>
      <c r="L66" s="56">
        <v>3</v>
      </c>
      <c r="M66" s="56">
        <v>9</v>
      </c>
      <c r="N66" s="56">
        <f t="shared" ref="N66:N129" si="4">ABS(M66-L66)</f>
        <v>6</v>
      </c>
      <c r="O66" s="56"/>
      <c r="P66" s="56"/>
      <c r="Q66" s="60"/>
      <c r="R66" s="69">
        <v>1.63</v>
      </c>
      <c r="S66" s="52">
        <v>1.46</v>
      </c>
      <c r="T66" s="52">
        <f t="shared" ref="T66:T129" si="5">IF(R66=0,S66,R66)</f>
        <v>1.63</v>
      </c>
      <c r="U66" s="65">
        <v>17.014613778705638</v>
      </c>
      <c r="V66" s="66">
        <v>0.6</v>
      </c>
      <c r="W66" s="2">
        <f t="shared" si="2"/>
        <v>486.95824634655531</v>
      </c>
      <c r="X66" s="67"/>
      <c r="Y66" s="2">
        <f t="shared" si="3"/>
        <v>486.95824634655531</v>
      </c>
      <c r="AB66" s="126"/>
      <c r="AD66" s="54"/>
      <c r="AE66" s="54"/>
      <c r="AG66" s="61"/>
      <c r="AH66" s="61"/>
      <c r="AI66" s="50" t="s">
        <v>529</v>
      </c>
      <c r="AJ66" s="61" t="s">
        <v>534</v>
      </c>
      <c r="AN66" s="88"/>
      <c r="AT66" s="52"/>
      <c r="AU66" s="52"/>
      <c r="AV66" s="52"/>
      <c r="AW66" s="52"/>
      <c r="AX66" s="52"/>
      <c r="AY66" s="52"/>
      <c r="AZ66" s="52"/>
      <c r="BE66" s="52"/>
      <c r="BF66" s="52"/>
      <c r="BH66" s="52"/>
      <c r="BI66" s="52"/>
    </row>
    <row r="67" spans="1:61">
      <c r="A67" s="52">
        <v>66</v>
      </c>
      <c r="B67" s="50" t="s">
        <v>1033</v>
      </c>
      <c r="C67" s="61" t="s">
        <v>275</v>
      </c>
      <c r="D67" s="61" t="s">
        <v>261</v>
      </c>
      <c r="E67" s="68">
        <v>58.489133333333335</v>
      </c>
      <c r="F67" s="68">
        <v>-134.54885555555555</v>
      </c>
      <c r="G67" s="56" t="s">
        <v>182</v>
      </c>
      <c r="H67" s="50" t="s">
        <v>35</v>
      </c>
      <c r="I67" s="50" t="s">
        <v>35</v>
      </c>
      <c r="J67" s="50" t="s">
        <v>35</v>
      </c>
      <c r="K67" s="61" t="s">
        <v>263</v>
      </c>
      <c r="L67" s="56">
        <v>9</v>
      </c>
      <c r="M67" s="56">
        <v>42</v>
      </c>
      <c r="N67" s="56">
        <f t="shared" si="4"/>
        <v>33</v>
      </c>
      <c r="O67" s="56"/>
      <c r="P67" s="56"/>
      <c r="Q67" s="60"/>
      <c r="R67" s="69">
        <v>0</v>
      </c>
      <c r="S67" s="52">
        <v>1.91</v>
      </c>
      <c r="T67" s="52">
        <f t="shared" si="5"/>
        <v>1.91</v>
      </c>
      <c r="U67" s="65">
        <v>23.985871628929559</v>
      </c>
      <c r="V67" s="66">
        <v>0.24</v>
      </c>
      <c r="W67" s="2">
        <f t="shared" ref="W67:W130" si="6">T67*V67/100*N67*100*100*((100-U67)/100)</f>
        <v>1149.8809226948567</v>
      </c>
      <c r="X67" s="67"/>
      <c r="Y67" s="2">
        <f t="shared" si="3"/>
        <v>1149.8809226948567</v>
      </c>
      <c r="AB67" s="126"/>
      <c r="AD67" s="54"/>
      <c r="AE67" s="54"/>
      <c r="AG67" s="61"/>
      <c r="AH67" s="61"/>
      <c r="AI67" s="50" t="s">
        <v>529</v>
      </c>
      <c r="AJ67" s="61" t="s">
        <v>263</v>
      </c>
      <c r="AN67" s="88"/>
      <c r="AT67" s="52"/>
      <c r="AU67" s="52"/>
      <c r="AV67" s="52"/>
      <c r="AW67" s="52"/>
      <c r="AX67" s="52"/>
      <c r="AY67" s="52"/>
      <c r="AZ67" s="52"/>
      <c r="BE67" s="52"/>
      <c r="BF67" s="52"/>
      <c r="BH67" s="52"/>
      <c r="BI67" s="52"/>
    </row>
    <row r="68" spans="1:61">
      <c r="A68" s="52">
        <v>67</v>
      </c>
      <c r="B68" s="50" t="s">
        <v>1033</v>
      </c>
      <c r="C68" s="61" t="s">
        <v>275</v>
      </c>
      <c r="D68" s="61" t="s">
        <v>261</v>
      </c>
      <c r="E68" s="68">
        <v>58.489133333333335</v>
      </c>
      <c r="F68" s="68">
        <v>-134.54885555555555</v>
      </c>
      <c r="G68" s="56" t="s">
        <v>182</v>
      </c>
      <c r="H68" s="50" t="s">
        <v>35</v>
      </c>
      <c r="I68" s="50" t="s">
        <v>35</v>
      </c>
      <c r="J68" s="50" t="s">
        <v>35</v>
      </c>
      <c r="K68" s="61" t="s">
        <v>264</v>
      </c>
      <c r="L68" s="56">
        <v>42</v>
      </c>
      <c r="M68" s="56">
        <v>100</v>
      </c>
      <c r="N68" s="56">
        <f t="shared" si="4"/>
        <v>58</v>
      </c>
      <c r="O68" s="56"/>
      <c r="P68" s="56"/>
      <c r="Q68" s="60"/>
      <c r="R68" s="69">
        <v>0</v>
      </c>
      <c r="S68" s="52">
        <v>1.91</v>
      </c>
      <c r="T68" s="52">
        <f t="shared" si="5"/>
        <v>1.91</v>
      </c>
      <c r="U68" s="65">
        <v>39.164202335084077</v>
      </c>
      <c r="V68" s="66">
        <v>7.0000000000000007E-2</v>
      </c>
      <c r="W68" s="2">
        <f t="shared" si="6"/>
        <v>471.75727657235706</v>
      </c>
      <c r="X68" s="67"/>
      <c r="Y68" s="2">
        <f t="shared" si="3"/>
        <v>471.75727657235706</v>
      </c>
      <c r="AB68" s="126"/>
      <c r="AD68" s="54"/>
      <c r="AE68" s="54"/>
      <c r="AG68" s="61"/>
      <c r="AH68" s="61"/>
      <c r="AI68" s="50" t="s">
        <v>529</v>
      </c>
      <c r="AJ68" s="61" t="s">
        <v>264</v>
      </c>
      <c r="AN68" s="88"/>
      <c r="AT68" s="52"/>
      <c r="AU68" s="52"/>
      <c r="AV68" s="52"/>
      <c r="AW68" s="52"/>
      <c r="AX68" s="52"/>
      <c r="AY68" s="52"/>
      <c r="AZ68" s="52"/>
      <c r="BE68" s="52"/>
      <c r="BF68" s="52"/>
      <c r="BH68" s="52"/>
      <c r="BI68" s="52"/>
    </row>
    <row r="69" spans="1:61">
      <c r="A69" s="52">
        <v>68</v>
      </c>
      <c r="B69" s="50" t="s">
        <v>1033</v>
      </c>
      <c r="C69" s="50" t="s">
        <v>276</v>
      </c>
      <c r="D69" s="50" t="s">
        <v>277</v>
      </c>
      <c r="E69" s="81">
        <v>57.051916666666664</v>
      </c>
      <c r="F69" s="81">
        <v>-135.73086944444444</v>
      </c>
      <c r="G69" s="56" t="s">
        <v>182</v>
      </c>
      <c r="H69" s="50" t="s">
        <v>35</v>
      </c>
      <c r="I69" s="50" t="s">
        <v>35</v>
      </c>
      <c r="J69" s="50" t="s">
        <v>35</v>
      </c>
      <c r="K69" s="61" t="s">
        <v>278</v>
      </c>
      <c r="L69" s="56">
        <v>0</v>
      </c>
      <c r="M69" s="56">
        <v>20</v>
      </c>
      <c r="N69" s="56">
        <f t="shared" si="4"/>
        <v>20</v>
      </c>
      <c r="O69" s="73">
        <f>M74-P69</f>
        <v>33</v>
      </c>
      <c r="P69" s="73">
        <f>M69</f>
        <v>20</v>
      </c>
      <c r="Q69" s="73">
        <f>O69+P69</f>
        <v>53</v>
      </c>
      <c r="R69" s="69">
        <v>0</v>
      </c>
      <c r="S69" s="52">
        <v>0.11</v>
      </c>
      <c r="T69" s="52">
        <f t="shared" si="5"/>
        <v>0.11</v>
      </c>
      <c r="U69" s="65"/>
      <c r="V69" s="83">
        <v>37.79128262471886</v>
      </c>
      <c r="W69" s="2">
        <f t="shared" si="6"/>
        <v>8314.0821774381475</v>
      </c>
      <c r="X69" s="2">
        <f>SUM(W69:W74)</f>
        <v>33851.823136402825</v>
      </c>
      <c r="Y69" s="2">
        <f t="shared" si="3"/>
        <v>8314.0821774381475</v>
      </c>
      <c r="Z69" s="7">
        <f>SUM(Y69:Y74)/10^6*10^4</f>
        <v>338.51823136402822</v>
      </c>
      <c r="AA69" s="12">
        <v>85.314549116685384</v>
      </c>
      <c r="AB69" s="126"/>
      <c r="AD69" s="54"/>
      <c r="AE69" s="54"/>
      <c r="AH69" s="61"/>
      <c r="AI69" s="50" t="s">
        <v>528</v>
      </c>
      <c r="AJ69" s="61" t="s">
        <v>278</v>
      </c>
      <c r="AN69" s="88"/>
      <c r="AT69" s="52"/>
      <c r="AU69" s="52"/>
      <c r="AV69" s="52"/>
      <c r="AW69" s="52"/>
      <c r="AX69" s="52"/>
      <c r="AY69" s="52"/>
      <c r="AZ69" s="52"/>
      <c r="BE69" s="52"/>
      <c r="BF69" s="52"/>
      <c r="BH69" s="52"/>
      <c r="BI69" s="52"/>
    </row>
    <row r="70" spans="1:61">
      <c r="A70" s="52">
        <v>69</v>
      </c>
      <c r="B70" s="50" t="s">
        <v>1033</v>
      </c>
      <c r="C70" s="50" t="s">
        <v>276</v>
      </c>
      <c r="D70" s="50" t="s">
        <v>277</v>
      </c>
      <c r="E70" s="81">
        <v>57.051916666666664</v>
      </c>
      <c r="F70" s="81">
        <v>-135.73086944444444</v>
      </c>
      <c r="G70" s="56" t="s">
        <v>182</v>
      </c>
      <c r="H70" s="50" t="s">
        <v>35</v>
      </c>
      <c r="I70" s="50" t="s">
        <v>35</v>
      </c>
      <c r="J70" s="50" t="s">
        <v>35</v>
      </c>
      <c r="K70" s="61" t="s">
        <v>45</v>
      </c>
      <c r="L70" s="56">
        <v>20</v>
      </c>
      <c r="M70" s="56">
        <v>28</v>
      </c>
      <c r="N70" s="56">
        <f t="shared" si="4"/>
        <v>8</v>
      </c>
      <c r="O70" s="56"/>
      <c r="P70" s="56"/>
      <c r="Q70" s="60"/>
      <c r="R70" s="69">
        <v>0</v>
      </c>
      <c r="S70" s="52">
        <v>0.12</v>
      </c>
      <c r="T70" s="52">
        <f t="shared" si="5"/>
        <v>0.12</v>
      </c>
      <c r="U70" s="65">
        <v>0</v>
      </c>
      <c r="V70" s="66">
        <v>33.450000000000003</v>
      </c>
      <c r="W70" s="2">
        <f t="shared" si="6"/>
        <v>3211.2000000000003</v>
      </c>
      <c r="X70" s="60"/>
      <c r="Y70" s="2">
        <f t="shared" si="3"/>
        <v>3211.2000000000003</v>
      </c>
      <c r="AB70" s="126"/>
      <c r="AC70" s="126"/>
      <c r="AD70" s="55"/>
      <c r="AE70" s="55"/>
      <c r="AI70" s="50" t="s">
        <v>528</v>
      </c>
      <c r="AJ70" s="50" t="s">
        <v>176</v>
      </c>
      <c r="AN70" s="88"/>
      <c r="AT70" s="52"/>
      <c r="AU70" s="52"/>
      <c r="AV70" s="52"/>
      <c r="AW70" s="52"/>
      <c r="AX70" s="52"/>
      <c r="AY70" s="52"/>
      <c r="AZ70" s="52"/>
      <c r="BE70" s="52"/>
      <c r="BF70" s="52"/>
      <c r="BH70" s="52"/>
      <c r="BI70" s="52"/>
    </row>
    <row r="71" spans="1:61">
      <c r="A71" s="52">
        <v>70</v>
      </c>
      <c r="B71" s="50" t="s">
        <v>1033</v>
      </c>
      <c r="C71" s="50" t="s">
        <v>276</v>
      </c>
      <c r="D71" s="50" t="s">
        <v>277</v>
      </c>
      <c r="E71" s="81">
        <v>57.051916666666664</v>
      </c>
      <c r="F71" s="81">
        <v>-135.73086944444444</v>
      </c>
      <c r="G71" s="56" t="s">
        <v>182</v>
      </c>
      <c r="H71" s="50" t="s">
        <v>35</v>
      </c>
      <c r="I71" s="50" t="s">
        <v>35</v>
      </c>
      <c r="J71" s="50" t="s">
        <v>35</v>
      </c>
      <c r="K71" s="50" t="s">
        <v>47</v>
      </c>
      <c r="L71" s="56">
        <v>28</v>
      </c>
      <c r="M71" s="56">
        <v>33</v>
      </c>
      <c r="N71" s="56">
        <f t="shared" si="4"/>
        <v>5</v>
      </c>
      <c r="O71" s="56"/>
      <c r="P71" s="56"/>
      <c r="Q71" s="60"/>
      <c r="R71" s="69">
        <v>0</v>
      </c>
      <c r="S71" s="52">
        <v>0.93</v>
      </c>
      <c r="T71" s="52">
        <f t="shared" si="5"/>
        <v>0.93</v>
      </c>
      <c r="U71" s="65">
        <v>3.7765998300994092</v>
      </c>
      <c r="V71" s="66">
        <v>8.64</v>
      </c>
      <c r="W71" s="2">
        <f t="shared" si="6"/>
        <v>3865.8713252259267</v>
      </c>
      <c r="X71" s="60"/>
      <c r="Y71" s="2">
        <f t="shared" si="3"/>
        <v>3865.8713252259267</v>
      </c>
      <c r="AB71" s="126"/>
      <c r="AD71" s="54"/>
      <c r="AE71" s="54"/>
      <c r="AI71" s="50" t="s">
        <v>528</v>
      </c>
      <c r="AJ71" s="50" t="s">
        <v>47</v>
      </c>
      <c r="AN71" s="88"/>
      <c r="AT71" s="52"/>
      <c r="AU71" s="52"/>
      <c r="AV71" s="52"/>
      <c r="AW71" s="52"/>
      <c r="AX71" s="52"/>
      <c r="AY71" s="52"/>
      <c r="AZ71" s="52"/>
      <c r="BE71" s="52"/>
      <c r="BF71" s="52"/>
      <c r="BH71" s="52"/>
      <c r="BI71" s="52"/>
    </row>
    <row r="72" spans="1:61">
      <c r="A72" s="52">
        <v>71</v>
      </c>
      <c r="B72" s="50" t="s">
        <v>1033</v>
      </c>
      <c r="C72" s="50" t="s">
        <v>276</v>
      </c>
      <c r="D72" s="50" t="s">
        <v>277</v>
      </c>
      <c r="E72" s="81">
        <v>57.051916666666664</v>
      </c>
      <c r="F72" s="81">
        <v>-135.73086944444444</v>
      </c>
      <c r="G72" s="56" t="s">
        <v>182</v>
      </c>
      <c r="H72" s="50" t="s">
        <v>35</v>
      </c>
      <c r="I72" s="50" t="s">
        <v>35</v>
      </c>
      <c r="J72" s="50" t="s">
        <v>35</v>
      </c>
      <c r="K72" s="50" t="s">
        <v>262</v>
      </c>
      <c r="L72" s="56">
        <v>33</v>
      </c>
      <c r="M72" s="56">
        <v>43</v>
      </c>
      <c r="N72" s="56">
        <f t="shared" si="4"/>
        <v>10</v>
      </c>
      <c r="O72" s="56"/>
      <c r="P72" s="56"/>
      <c r="Q72" s="60"/>
      <c r="R72" s="69">
        <v>0</v>
      </c>
      <c r="S72" s="52">
        <v>0.86</v>
      </c>
      <c r="T72" s="52">
        <f t="shared" si="5"/>
        <v>0.86</v>
      </c>
      <c r="U72" s="65">
        <v>4.0163627657316416</v>
      </c>
      <c r="V72" s="66">
        <v>10.58</v>
      </c>
      <c r="W72" s="2">
        <f t="shared" si="6"/>
        <v>8733.3591846716099</v>
      </c>
      <c r="X72" s="60"/>
      <c r="Y72" s="2">
        <f t="shared" si="3"/>
        <v>8733.3591846716099</v>
      </c>
      <c r="AB72" s="126"/>
      <c r="AD72" s="54"/>
      <c r="AE72" s="54"/>
      <c r="AI72" s="50" t="s">
        <v>528</v>
      </c>
      <c r="AJ72" s="50" t="s">
        <v>17</v>
      </c>
      <c r="AN72" s="88"/>
      <c r="AT72" s="52"/>
      <c r="AU72" s="52"/>
      <c r="AV72" s="52"/>
      <c r="AW72" s="52"/>
      <c r="AX72" s="52"/>
      <c r="AY72" s="52"/>
      <c r="AZ72" s="52"/>
      <c r="BE72" s="52"/>
      <c r="BF72" s="52"/>
      <c r="BH72" s="52"/>
      <c r="BI72" s="52"/>
    </row>
    <row r="73" spans="1:61">
      <c r="A73" s="52">
        <v>72</v>
      </c>
      <c r="B73" s="50" t="s">
        <v>1033</v>
      </c>
      <c r="C73" s="50" t="s">
        <v>276</v>
      </c>
      <c r="D73" s="50" t="s">
        <v>277</v>
      </c>
      <c r="E73" s="81">
        <v>57.051916666666664</v>
      </c>
      <c r="F73" s="81">
        <v>-135.73086944444444</v>
      </c>
      <c r="G73" s="56" t="s">
        <v>182</v>
      </c>
      <c r="H73" s="50" t="s">
        <v>35</v>
      </c>
      <c r="I73" s="50" t="s">
        <v>35</v>
      </c>
      <c r="J73" s="50" t="s">
        <v>35</v>
      </c>
      <c r="K73" s="50" t="s">
        <v>263</v>
      </c>
      <c r="L73" s="56">
        <v>43</v>
      </c>
      <c r="M73" s="56">
        <v>53</v>
      </c>
      <c r="N73" s="56">
        <f t="shared" si="4"/>
        <v>10</v>
      </c>
      <c r="O73" s="56"/>
      <c r="P73" s="56"/>
      <c r="Q73" s="60"/>
      <c r="R73" s="69">
        <v>0</v>
      </c>
      <c r="S73" s="52">
        <v>1.74</v>
      </c>
      <c r="T73" s="52">
        <f t="shared" si="5"/>
        <v>1.74</v>
      </c>
      <c r="U73" s="65">
        <v>22.355440221367033</v>
      </c>
      <c r="V73" s="66">
        <v>7.2</v>
      </c>
      <c r="W73" s="2">
        <f t="shared" si="6"/>
        <v>9727.3104490671394</v>
      </c>
      <c r="X73" s="60"/>
      <c r="Y73" s="2">
        <f t="shared" si="3"/>
        <v>9727.3104490671394</v>
      </c>
      <c r="AB73" s="126"/>
      <c r="AD73" s="54"/>
      <c r="AE73" s="54"/>
      <c r="AI73" s="50" t="s">
        <v>528</v>
      </c>
      <c r="AJ73" s="50" t="s">
        <v>263</v>
      </c>
      <c r="AN73" s="88"/>
      <c r="AT73" s="52"/>
      <c r="AU73" s="52"/>
      <c r="AV73" s="52"/>
      <c r="AW73" s="52"/>
      <c r="AX73" s="52"/>
      <c r="AY73" s="52"/>
      <c r="AZ73" s="52"/>
      <c r="BE73" s="52"/>
      <c r="BF73" s="52"/>
      <c r="BH73" s="52"/>
      <c r="BI73" s="52"/>
    </row>
    <row r="74" spans="1:61">
      <c r="A74" s="52">
        <v>73</v>
      </c>
      <c r="B74" s="50" t="s">
        <v>1033</v>
      </c>
      <c r="C74" s="50" t="s">
        <v>276</v>
      </c>
      <c r="D74" s="50" t="s">
        <v>277</v>
      </c>
      <c r="E74" s="81">
        <v>57.051916666666664</v>
      </c>
      <c r="F74" s="81">
        <v>-135.73086944444444</v>
      </c>
      <c r="G74" s="56" t="s">
        <v>182</v>
      </c>
      <c r="H74" s="50" t="s">
        <v>35</v>
      </c>
      <c r="I74" s="50" t="s">
        <v>35</v>
      </c>
      <c r="J74" s="50" t="s">
        <v>35</v>
      </c>
      <c r="K74" s="50" t="s">
        <v>279</v>
      </c>
      <c r="L74" s="56">
        <v>53</v>
      </c>
      <c r="M74" s="56">
        <v>53</v>
      </c>
      <c r="N74" s="56">
        <f t="shared" si="4"/>
        <v>0</v>
      </c>
      <c r="O74" s="56"/>
      <c r="P74" s="56"/>
      <c r="Q74" s="60"/>
      <c r="R74" s="69">
        <v>0</v>
      </c>
      <c r="S74" s="52">
        <v>1.74</v>
      </c>
      <c r="T74" s="52">
        <f t="shared" si="5"/>
        <v>1.74</v>
      </c>
      <c r="U74" s="65">
        <v>28.743197267006611</v>
      </c>
      <c r="V74" s="66">
        <v>5.38</v>
      </c>
      <c r="W74" s="2">
        <f t="shared" si="6"/>
        <v>0</v>
      </c>
      <c r="X74" s="60"/>
      <c r="Y74" s="2">
        <f t="shared" si="3"/>
        <v>0</v>
      </c>
      <c r="AB74" s="126"/>
      <c r="AD74" s="54"/>
      <c r="AE74" s="54"/>
      <c r="AI74" s="50" t="s">
        <v>528</v>
      </c>
      <c r="AJ74" s="50" t="s">
        <v>279</v>
      </c>
      <c r="AN74" s="88"/>
      <c r="AT74" s="52"/>
      <c r="AU74" s="52"/>
      <c r="AV74" s="52"/>
      <c r="AW74" s="52"/>
      <c r="AX74" s="52"/>
      <c r="AY74" s="52"/>
      <c r="AZ74" s="52"/>
      <c r="BE74" s="52"/>
      <c r="BF74" s="52"/>
      <c r="BH74" s="52"/>
      <c r="BI74" s="52"/>
    </row>
    <row r="75" spans="1:61">
      <c r="A75" s="52">
        <v>74</v>
      </c>
      <c r="B75" s="50" t="s">
        <v>1033</v>
      </c>
      <c r="C75" s="50" t="s">
        <v>280</v>
      </c>
      <c r="D75" s="50" t="s">
        <v>281</v>
      </c>
      <c r="E75" s="81">
        <v>57.051986111111106</v>
      </c>
      <c r="F75" s="81">
        <v>-135.73390555555557</v>
      </c>
      <c r="G75" s="56" t="s">
        <v>182</v>
      </c>
      <c r="H75" s="50" t="s">
        <v>35</v>
      </c>
      <c r="I75" s="50" t="s">
        <v>35</v>
      </c>
      <c r="J75" s="50" t="s">
        <v>35</v>
      </c>
      <c r="K75" s="50" t="s">
        <v>278</v>
      </c>
      <c r="L75" s="56">
        <v>0</v>
      </c>
      <c r="M75" s="56">
        <v>6</v>
      </c>
      <c r="N75" s="56">
        <f t="shared" si="4"/>
        <v>6</v>
      </c>
      <c r="O75" s="73">
        <f>M80-P75</f>
        <v>52</v>
      </c>
      <c r="P75" s="73">
        <f>M75</f>
        <v>6</v>
      </c>
      <c r="Q75" s="73">
        <f>O75+P75</f>
        <v>58</v>
      </c>
      <c r="R75" s="69">
        <v>0</v>
      </c>
      <c r="S75" s="52">
        <v>0.11</v>
      </c>
      <c r="T75" s="52">
        <f t="shared" si="5"/>
        <v>0.11</v>
      </c>
      <c r="U75" s="65"/>
      <c r="V75" s="83">
        <v>37.79128262471886</v>
      </c>
      <c r="W75" s="2">
        <f t="shared" si="6"/>
        <v>2494.2246532314443</v>
      </c>
      <c r="X75" s="2">
        <f>SUM(W75:W80)</f>
        <v>39024.603873930733</v>
      </c>
      <c r="Y75" s="2">
        <f t="shared" si="3"/>
        <v>2494.2246532314443</v>
      </c>
      <c r="Z75" s="7">
        <f>SUM(Y75:Y80)/10^6*10^4</f>
        <v>390.24603873930732</v>
      </c>
      <c r="AA75" s="12">
        <v>59.400676013887583</v>
      </c>
      <c r="AB75" s="126"/>
      <c r="AD75" s="54"/>
      <c r="AE75" s="54"/>
      <c r="AI75" s="50" t="s">
        <v>528</v>
      </c>
      <c r="AJ75" s="50" t="s">
        <v>278</v>
      </c>
      <c r="AN75" s="88"/>
      <c r="AT75" s="52"/>
      <c r="AU75" s="52"/>
      <c r="AV75" s="52"/>
      <c r="AW75" s="52"/>
      <c r="AX75" s="52"/>
      <c r="AY75" s="52"/>
      <c r="AZ75" s="52"/>
      <c r="BE75" s="52"/>
      <c r="BF75" s="52"/>
      <c r="BH75" s="52"/>
      <c r="BI75" s="52"/>
    </row>
    <row r="76" spans="1:61">
      <c r="A76" s="52">
        <v>75</v>
      </c>
      <c r="B76" s="50" t="s">
        <v>1033</v>
      </c>
      <c r="C76" s="50" t="s">
        <v>280</v>
      </c>
      <c r="D76" s="50" t="s">
        <v>281</v>
      </c>
      <c r="E76" s="81">
        <v>57.051986111111106</v>
      </c>
      <c r="F76" s="81">
        <v>-135.73390555555557</v>
      </c>
      <c r="G76" s="56" t="s">
        <v>182</v>
      </c>
      <c r="H76" s="50" t="s">
        <v>35</v>
      </c>
      <c r="I76" s="50" t="s">
        <v>35</v>
      </c>
      <c r="J76" s="50" t="s">
        <v>35</v>
      </c>
      <c r="K76" s="61" t="s">
        <v>45</v>
      </c>
      <c r="L76" s="56">
        <v>6</v>
      </c>
      <c r="M76" s="56">
        <v>11</v>
      </c>
      <c r="N76" s="56">
        <f t="shared" si="4"/>
        <v>5</v>
      </c>
      <c r="O76" s="56"/>
      <c r="P76" s="56"/>
      <c r="Q76" s="60"/>
      <c r="R76" s="69">
        <v>0</v>
      </c>
      <c r="S76" s="52">
        <v>0.12</v>
      </c>
      <c r="T76" s="52">
        <f t="shared" si="5"/>
        <v>0.12</v>
      </c>
      <c r="U76" s="65">
        <v>2.3195269227920696</v>
      </c>
      <c r="V76" s="66">
        <v>26.12</v>
      </c>
      <c r="W76" s="2">
        <f t="shared" si="6"/>
        <v>1530.8483740660024</v>
      </c>
      <c r="X76" s="60"/>
      <c r="Y76" s="2">
        <f t="shared" si="3"/>
        <v>1530.8483740660024</v>
      </c>
      <c r="AB76" s="126"/>
      <c r="AC76" s="126"/>
      <c r="AD76" s="55"/>
      <c r="AE76" s="55"/>
      <c r="AI76" s="50" t="s">
        <v>528</v>
      </c>
      <c r="AJ76" s="50" t="s">
        <v>176</v>
      </c>
      <c r="AN76" s="88"/>
      <c r="AT76" s="52"/>
      <c r="AU76" s="52"/>
      <c r="AV76" s="52"/>
      <c r="AW76" s="52"/>
      <c r="AX76" s="52"/>
      <c r="AY76" s="52"/>
      <c r="AZ76" s="52"/>
      <c r="BE76" s="52"/>
      <c r="BF76" s="52"/>
      <c r="BH76" s="52"/>
      <c r="BI76" s="52"/>
    </row>
    <row r="77" spans="1:61">
      <c r="A77" s="52">
        <v>76</v>
      </c>
      <c r="B77" s="50" t="s">
        <v>1033</v>
      </c>
      <c r="C77" s="50" t="s">
        <v>280</v>
      </c>
      <c r="D77" s="50" t="s">
        <v>281</v>
      </c>
      <c r="E77" s="81">
        <v>57.051986111111106</v>
      </c>
      <c r="F77" s="81">
        <v>-135.73390555555557</v>
      </c>
      <c r="G77" s="56" t="s">
        <v>182</v>
      </c>
      <c r="H77" s="50" t="s">
        <v>35</v>
      </c>
      <c r="I77" s="50" t="s">
        <v>35</v>
      </c>
      <c r="J77" s="50" t="s">
        <v>35</v>
      </c>
      <c r="K77" s="50" t="s">
        <v>47</v>
      </c>
      <c r="L77" s="56">
        <v>11</v>
      </c>
      <c r="M77" s="56">
        <v>16</v>
      </c>
      <c r="N77" s="56">
        <f t="shared" si="4"/>
        <v>5</v>
      </c>
      <c r="O77" s="56"/>
      <c r="P77" s="56"/>
      <c r="Q77" s="60"/>
      <c r="R77" s="69">
        <v>0</v>
      </c>
      <c r="S77" s="52">
        <v>0.93</v>
      </c>
      <c r="T77" s="52">
        <f t="shared" si="5"/>
        <v>0.93</v>
      </c>
      <c r="U77" s="65">
        <v>9.7091275613632035</v>
      </c>
      <c r="V77" s="66">
        <v>7.87</v>
      </c>
      <c r="W77" s="2">
        <f t="shared" si="6"/>
        <v>3304.239622328133</v>
      </c>
      <c r="X77" s="60"/>
      <c r="Y77" s="2">
        <f t="shared" si="3"/>
        <v>3304.239622328133</v>
      </c>
      <c r="AB77" s="126"/>
      <c r="AD77" s="54"/>
      <c r="AE77" s="54"/>
      <c r="AI77" s="50" t="s">
        <v>528</v>
      </c>
      <c r="AJ77" s="50" t="s">
        <v>47</v>
      </c>
      <c r="AN77" s="88"/>
      <c r="AT77" s="52"/>
      <c r="AU77" s="52"/>
      <c r="AV77" s="52"/>
      <c r="AW77" s="52"/>
      <c r="AX77" s="52"/>
      <c r="AY77" s="52"/>
      <c r="AZ77" s="52"/>
      <c r="BE77" s="52"/>
      <c r="BF77" s="52"/>
      <c r="BH77" s="52"/>
      <c r="BI77" s="52"/>
    </row>
    <row r="78" spans="1:61">
      <c r="A78" s="52">
        <v>77</v>
      </c>
      <c r="B78" s="50" t="s">
        <v>1033</v>
      </c>
      <c r="C78" s="50" t="s">
        <v>280</v>
      </c>
      <c r="D78" s="50" t="s">
        <v>281</v>
      </c>
      <c r="E78" s="81">
        <v>57.051986111111106</v>
      </c>
      <c r="F78" s="81">
        <v>-135.73390555555557</v>
      </c>
      <c r="G78" s="56" t="s">
        <v>182</v>
      </c>
      <c r="H78" s="50" t="s">
        <v>35</v>
      </c>
      <c r="I78" s="50" t="s">
        <v>35</v>
      </c>
      <c r="J78" s="50" t="s">
        <v>35</v>
      </c>
      <c r="K78" s="50" t="s">
        <v>48</v>
      </c>
      <c r="L78" s="56">
        <v>16</v>
      </c>
      <c r="M78" s="56">
        <v>38</v>
      </c>
      <c r="N78" s="56">
        <f t="shared" si="4"/>
        <v>22</v>
      </c>
      <c r="O78" s="56"/>
      <c r="P78" s="56"/>
      <c r="Q78" s="60"/>
      <c r="R78" s="69">
        <v>0</v>
      </c>
      <c r="S78" s="52">
        <v>0.86</v>
      </c>
      <c r="T78" s="52">
        <f t="shared" si="5"/>
        <v>0.86</v>
      </c>
      <c r="U78" s="65">
        <v>8.1212142592430059</v>
      </c>
      <c r="V78" s="66">
        <v>11.5</v>
      </c>
      <c r="W78" s="2">
        <f t="shared" si="6"/>
        <v>19990.986201473908</v>
      </c>
      <c r="X78" s="60"/>
      <c r="Y78" s="2">
        <f t="shared" si="3"/>
        <v>19990.986201473908</v>
      </c>
      <c r="AB78" s="126"/>
      <c r="AD78" s="54"/>
      <c r="AE78" s="54"/>
      <c r="AI78" s="50" t="s">
        <v>528</v>
      </c>
      <c r="AJ78" s="50" t="s">
        <v>76</v>
      </c>
      <c r="AN78" s="88"/>
      <c r="AT78" s="52"/>
      <c r="AU78" s="52"/>
      <c r="AV78" s="52"/>
      <c r="AW78" s="52"/>
      <c r="AX78" s="52"/>
      <c r="AY78" s="52"/>
      <c r="AZ78" s="52"/>
      <c r="BE78" s="52"/>
      <c r="BF78" s="52"/>
      <c r="BH78" s="52"/>
      <c r="BI78" s="52"/>
    </row>
    <row r="79" spans="1:61">
      <c r="A79" s="52">
        <v>78</v>
      </c>
      <c r="B79" s="50" t="s">
        <v>1033</v>
      </c>
      <c r="C79" s="50" t="s">
        <v>280</v>
      </c>
      <c r="D79" s="50" t="s">
        <v>281</v>
      </c>
      <c r="E79" s="81">
        <v>57.051986111111106</v>
      </c>
      <c r="F79" s="81">
        <v>-135.73390555555557</v>
      </c>
      <c r="G79" s="56" t="s">
        <v>182</v>
      </c>
      <c r="H79" s="50" t="s">
        <v>35</v>
      </c>
      <c r="I79" s="50" t="s">
        <v>35</v>
      </c>
      <c r="J79" s="50" t="s">
        <v>35</v>
      </c>
      <c r="K79" s="50" t="s">
        <v>49</v>
      </c>
      <c r="L79" s="56">
        <v>38</v>
      </c>
      <c r="M79" s="56">
        <v>58</v>
      </c>
      <c r="N79" s="56">
        <f t="shared" si="4"/>
        <v>20</v>
      </c>
      <c r="O79" s="56"/>
      <c r="P79" s="56"/>
      <c r="Q79" s="60"/>
      <c r="R79" s="69">
        <v>0</v>
      </c>
      <c r="S79" s="52">
        <v>0.86</v>
      </c>
      <c r="T79" s="52">
        <f t="shared" si="5"/>
        <v>0.86</v>
      </c>
      <c r="U79" s="65">
        <v>11.279941308395385</v>
      </c>
      <c r="V79" s="66">
        <v>7.67</v>
      </c>
      <c r="W79" s="2">
        <f t="shared" si="6"/>
        <v>11704.305022831246</v>
      </c>
      <c r="X79" s="60"/>
      <c r="Y79" s="2">
        <f t="shared" si="3"/>
        <v>11704.305022831246</v>
      </c>
      <c r="AB79" s="126"/>
      <c r="AD79" s="54"/>
      <c r="AE79" s="54"/>
      <c r="AI79" s="50" t="s">
        <v>528</v>
      </c>
      <c r="AJ79" s="50" t="s">
        <v>77</v>
      </c>
      <c r="AN79" s="88"/>
      <c r="AT79" s="52"/>
      <c r="AU79" s="52"/>
      <c r="AV79" s="52"/>
      <c r="AW79" s="52"/>
      <c r="AX79" s="52"/>
      <c r="AY79" s="52"/>
      <c r="AZ79" s="52"/>
      <c r="BE79" s="52"/>
      <c r="BF79" s="52"/>
      <c r="BH79" s="52"/>
      <c r="BI79" s="52"/>
    </row>
    <row r="80" spans="1:61">
      <c r="A80" s="52">
        <v>79</v>
      </c>
      <c r="B80" s="50" t="s">
        <v>1033</v>
      </c>
      <c r="C80" s="50" t="s">
        <v>280</v>
      </c>
      <c r="D80" s="50" t="s">
        <v>281</v>
      </c>
      <c r="E80" s="81">
        <v>57.051986111111106</v>
      </c>
      <c r="F80" s="81">
        <v>-135.73390555555557</v>
      </c>
      <c r="G80" s="56" t="s">
        <v>182</v>
      </c>
      <c r="H80" s="50" t="s">
        <v>35</v>
      </c>
      <c r="I80" s="50" t="s">
        <v>35</v>
      </c>
      <c r="J80" s="50" t="s">
        <v>35</v>
      </c>
      <c r="K80" s="50" t="s">
        <v>21</v>
      </c>
      <c r="L80" s="56">
        <v>58</v>
      </c>
      <c r="M80" s="56">
        <v>58</v>
      </c>
      <c r="N80" s="56">
        <f t="shared" si="4"/>
        <v>0</v>
      </c>
      <c r="O80" s="56"/>
      <c r="P80" s="56"/>
      <c r="Q80" s="60"/>
      <c r="R80" s="69">
        <v>0</v>
      </c>
      <c r="S80" s="52">
        <v>1.74</v>
      </c>
      <c r="T80" s="52">
        <f t="shared" si="5"/>
        <v>1.74</v>
      </c>
      <c r="U80" s="65">
        <v>47.591273511210389</v>
      </c>
      <c r="V80" s="66">
        <v>6.77</v>
      </c>
      <c r="W80" s="2">
        <f t="shared" si="6"/>
        <v>0</v>
      </c>
      <c r="X80" s="60"/>
      <c r="Y80" s="2">
        <f t="shared" ref="Y80:Y89" si="7">T80*V80/100*N80*100*100*((100-U80)/100)</f>
        <v>0</v>
      </c>
      <c r="AB80" s="126"/>
      <c r="AD80" s="54"/>
      <c r="AE80" s="54"/>
      <c r="AI80" s="50" t="s">
        <v>528</v>
      </c>
      <c r="AJ80" s="50" t="s">
        <v>21</v>
      </c>
      <c r="AN80" s="88"/>
      <c r="AT80" s="52"/>
      <c r="AU80" s="52"/>
      <c r="AV80" s="52"/>
      <c r="AW80" s="52"/>
      <c r="AX80" s="52"/>
      <c r="AY80" s="52"/>
      <c r="AZ80" s="52"/>
      <c r="BE80" s="52"/>
      <c r="BF80" s="52"/>
      <c r="BH80" s="52"/>
      <c r="BI80" s="52"/>
    </row>
    <row r="81" spans="1:61">
      <c r="A81" s="52">
        <v>80</v>
      </c>
      <c r="B81" s="50" t="s">
        <v>1033</v>
      </c>
      <c r="C81" s="61" t="s">
        <v>282</v>
      </c>
      <c r="D81" s="61" t="s">
        <v>283</v>
      </c>
      <c r="E81" s="68">
        <v>57</v>
      </c>
      <c r="F81" s="68">
        <v>-135</v>
      </c>
      <c r="G81" s="56" t="s">
        <v>182</v>
      </c>
      <c r="H81" s="50" t="s">
        <v>35</v>
      </c>
      <c r="I81" s="50" t="s">
        <v>35</v>
      </c>
      <c r="J81" s="50" t="s">
        <v>35</v>
      </c>
      <c r="K81" s="61" t="s">
        <v>44</v>
      </c>
      <c r="L81" s="56">
        <v>0</v>
      </c>
      <c r="M81" s="56">
        <v>3</v>
      </c>
      <c r="N81" s="56">
        <f t="shared" si="4"/>
        <v>3</v>
      </c>
      <c r="O81" s="73">
        <f>M90-P81</f>
        <v>113</v>
      </c>
      <c r="P81" s="73">
        <f>M82</f>
        <v>7</v>
      </c>
      <c r="Q81" s="73">
        <f>O81+P81</f>
        <v>120</v>
      </c>
      <c r="R81" s="69">
        <v>0</v>
      </c>
      <c r="S81" s="52">
        <v>0.08</v>
      </c>
      <c r="T81" s="52">
        <f t="shared" si="5"/>
        <v>0.08</v>
      </c>
      <c r="U81" s="65">
        <v>0</v>
      </c>
      <c r="V81" s="66">
        <v>30.956288999999998</v>
      </c>
      <c r="W81" s="2">
        <f t="shared" si="6"/>
        <v>742.95093599999996</v>
      </c>
      <c r="X81" s="2">
        <f>SUM(W81:W90)</f>
        <v>43278.337630779999</v>
      </c>
      <c r="Y81" s="2">
        <f t="shared" si="7"/>
        <v>742.95093599999996</v>
      </c>
      <c r="Z81" s="7">
        <f>SUM(Y81:Y90)/10^6*10^4</f>
        <v>402.05401826379995</v>
      </c>
      <c r="AA81" s="12">
        <v>32.00480559798995</v>
      </c>
      <c r="AB81" s="126"/>
      <c r="AD81" s="54"/>
      <c r="AE81" s="54"/>
      <c r="AG81" s="61"/>
      <c r="AH81" s="61"/>
      <c r="AI81" s="50" t="s">
        <v>171</v>
      </c>
      <c r="AJ81" s="61" t="s">
        <v>140</v>
      </c>
      <c r="AN81" s="88"/>
      <c r="AT81" s="52"/>
      <c r="AU81" s="52"/>
      <c r="AV81" s="52"/>
      <c r="AW81" s="52"/>
      <c r="AX81" s="52"/>
      <c r="AY81" s="52"/>
      <c r="AZ81" s="52"/>
      <c r="BE81" s="52"/>
      <c r="BF81" s="52"/>
      <c r="BH81" s="52"/>
      <c r="BI81" s="52"/>
    </row>
    <row r="82" spans="1:61">
      <c r="A82" s="52">
        <v>81</v>
      </c>
      <c r="B82" s="50" t="s">
        <v>1033</v>
      </c>
      <c r="C82" s="61" t="s">
        <v>282</v>
      </c>
      <c r="D82" s="61" t="s">
        <v>283</v>
      </c>
      <c r="E82" s="68">
        <v>57</v>
      </c>
      <c r="F82" s="68">
        <v>-135</v>
      </c>
      <c r="G82" s="56" t="s">
        <v>182</v>
      </c>
      <c r="H82" s="50" t="s">
        <v>35</v>
      </c>
      <c r="I82" s="50" t="s">
        <v>35</v>
      </c>
      <c r="J82" s="50" t="s">
        <v>35</v>
      </c>
      <c r="K82" s="61" t="s">
        <v>45</v>
      </c>
      <c r="L82" s="56">
        <v>3</v>
      </c>
      <c r="M82" s="56">
        <v>7</v>
      </c>
      <c r="N82" s="56">
        <f t="shared" si="4"/>
        <v>4</v>
      </c>
      <c r="O82" s="56"/>
      <c r="P82" s="56"/>
      <c r="Q82" s="60"/>
      <c r="R82" s="69">
        <v>0</v>
      </c>
      <c r="S82" s="52">
        <v>0.12</v>
      </c>
      <c r="T82" s="52">
        <f t="shared" si="5"/>
        <v>0.12</v>
      </c>
      <c r="U82" s="65">
        <v>0</v>
      </c>
      <c r="V82" s="66">
        <v>23.738883000000001</v>
      </c>
      <c r="W82" s="2">
        <f t="shared" si="6"/>
        <v>1139.4663840000001</v>
      </c>
      <c r="X82" s="60"/>
      <c r="Y82" s="2">
        <f t="shared" si="7"/>
        <v>1139.4663840000001</v>
      </c>
      <c r="AB82" s="126"/>
      <c r="AC82" s="126"/>
      <c r="AD82" s="54"/>
      <c r="AE82" s="54"/>
      <c r="AG82" s="61"/>
      <c r="AH82" s="61"/>
      <c r="AI82" s="50" t="s">
        <v>171</v>
      </c>
      <c r="AJ82" s="61" t="s">
        <v>141</v>
      </c>
      <c r="AN82" s="88"/>
      <c r="AT82" s="52"/>
      <c r="AU82" s="52"/>
      <c r="AV82" s="52"/>
      <c r="AW82" s="52"/>
      <c r="AX82" s="52"/>
      <c r="AY82" s="52"/>
      <c r="AZ82" s="52"/>
      <c r="BE82" s="52"/>
      <c r="BF82" s="52"/>
      <c r="BH82" s="52"/>
      <c r="BI82" s="52"/>
    </row>
    <row r="83" spans="1:61">
      <c r="A83" s="52">
        <v>82</v>
      </c>
      <c r="B83" s="50" t="s">
        <v>1033</v>
      </c>
      <c r="C83" s="61" t="s">
        <v>282</v>
      </c>
      <c r="D83" s="61" t="s">
        <v>283</v>
      </c>
      <c r="E83" s="68">
        <v>57</v>
      </c>
      <c r="F83" s="68">
        <v>-135</v>
      </c>
      <c r="G83" s="56" t="s">
        <v>182</v>
      </c>
      <c r="H83" s="50" t="s">
        <v>35</v>
      </c>
      <c r="I83" s="50" t="s">
        <v>35</v>
      </c>
      <c r="J83" s="50" t="s">
        <v>35</v>
      </c>
      <c r="K83" s="61" t="s">
        <v>116</v>
      </c>
      <c r="L83" s="56">
        <v>7</v>
      </c>
      <c r="M83" s="56">
        <v>14</v>
      </c>
      <c r="N83" s="56">
        <f t="shared" si="4"/>
        <v>7</v>
      </c>
      <c r="O83" s="56"/>
      <c r="P83" s="56"/>
      <c r="Q83" s="60"/>
      <c r="R83" s="76">
        <v>0</v>
      </c>
      <c r="S83" s="52">
        <v>0.86</v>
      </c>
      <c r="T83" s="52">
        <f t="shared" si="5"/>
        <v>0.86</v>
      </c>
      <c r="U83" s="65">
        <v>0</v>
      </c>
      <c r="V83" s="66">
        <v>18.469031000000001</v>
      </c>
      <c r="W83" s="2">
        <f t="shared" si="6"/>
        <v>11118.356662</v>
      </c>
      <c r="X83" s="60"/>
      <c r="Y83" s="2">
        <f t="shared" si="7"/>
        <v>11118.356662</v>
      </c>
      <c r="AB83" s="126"/>
      <c r="AD83" s="54"/>
      <c r="AE83" s="54"/>
      <c r="AG83" s="61"/>
      <c r="AH83" s="61"/>
      <c r="AI83" s="50" t="s">
        <v>171</v>
      </c>
      <c r="AJ83" s="61" t="s">
        <v>116</v>
      </c>
      <c r="AN83" s="88"/>
      <c r="AT83" s="52"/>
      <c r="AU83" s="52"/>
      <c r="AV83" s="52"/>
      <c r="AW83" s="52"/>
      <c r="AX83" s="52"/>
      <c r="AY83" s="52"/>
      <c r="AZ83" s="52"/>
      <c r="BE83" s="52"/>
      <c r="BF83" s="52"/>
      <c r="BH83" s="52"/>
      <c r="BI83" s="52"/>
    </row>
    <row r="84" spans="1:61">
      <c r="A84" s="52">
        <v>83</v>
      </c>
      <c r="B84" s="50" t="s">
        <v>1033</v>
      </c>
      <c r="C84" s="61" t="s">
        <v>282</v>
      </c>
      <c r="D84" s="61" t="s">
        <v>283</v>
      </c>
      <c r="E84" s="68">
        <v>57</v>
      </c>
      <c r="F84" s="68">
        <v>-135</v>
      </c>
      <c r="G84" s="56" t="s">
        <v>182</v>
      </c>
      <c r="H84" s="50" t="s">
        <v>35</v>
      </c>
      <c r="I84" s="50" t="s">
        <v>35</v>
      </c>
      <c r="J84" s="50" t="s">
        <v>35</v>
      </c>
      <c r="K84" s="61" t="s">
        <v>262</v>
      </c>
      <c r="L84" s="56">
        <v>14</v>
      </c>
      <c r="M84" s="56">
        <v>23</v>
      </c>
      <c r="N84" s="56">
        <f t="shared" si="4"/>
        <v>9</v>
      </c>
      <c r="O84" s="56"/>
      <c r="P84" s="56"/>
      <c r="Q84" s="60"/>
      <c r="R84" s="76">
        <v>0</v>
      </c>
      <c r="S84" s="52">
        <v>0.86</v>
      </c>
      <c r="T84" s="52">
        <f t="shared" si="5"/>
        <v>0.86</v>
      </c>
      <c r="U84" s="65">
        <v>1</v>
      </c>
      <c r="V84" s="66">
        <v>10.015992000000001</v>
      </c>
      <c r="W84" s="2">
        <f t="shared" si="6"/>
        <v>7674.8540299200004</v>
      </c>
      <c r="X84" s="60"/>
      <c r="Y84" s="2">
        <f t="shared" si="7"/>
        <v>7674.8540299200004</v>
      </c>
      <c r="AB84" s="126"/>
      <c r="AD84" s="54"/>
      <c r="AE84" s="54"/>
      <c r="AG84" s="61"/>
      <c r="AH84" s="61"/>
      <c r="AI84" s="50" t="s">
        <v>171</v>
      </c>
      <c r="AJ84" s="61" t="s">
        <v>17</v>
      </c>
      <c r="AN84" s="88"/>
      <c r="AT84" s="52"/>
      <c r="AU84" s="52"/>
      <c r="AV84" s="52"/>
      <c r="AW84" s="52"/>
      <c r="AX84" s="52"/>
      <c r="AY84" s="52"/>
      <c r="AZ84" s="52"/>
      <c r="BE84" s="52"/>
      <c r="BF84" s="52"/>
      <c r="BH84" s="52"/>
      <c r="BI84" s="52"/>
    </row>
    <row r="85" spans="1:61">
      <c r="A85" s="52">
        <v>84</v>
      </c>
      <c r="B85" s="50" t="s">
        <v>1033</v>
      </c>
      <c r="C85" s="61" t="s">
        <v>282</v>
      </c>
      <c r="D85" s="61" t="s">
        <v>283</v>
      </c>
      <c r="E85" s="68">
        <v>57</v>
      </c>
      <c r="F85" s="68">
        <v>-135</v>
      </c>
      <c r="G85" s="56" t="s">
        <v>182</v>
      </c>
      <c r="H85" s="50" t="s">
        <v>35</v>
      </c>
      <c r="I85" s="50" t="s">
        <v>35</v>
      </c>
      <c r="J85" s="50" t="s">
        <v>35</v>
      </c>
      <c r="K85" s="61" t="s">
        <v>258</v>
      </c>
      <c r="L85" s="56">
        <v>23</v>
      </c>
      <c r="M85" s="56">
        <v>36</v>
      </c>
      <c r="N85" s="56">
        <f t="shared" si="4"/>
        <v>13</v>
      </c>
      <c r="O85" s="56"/>
      <c r="P85" s="56"/>
      <c r="Q85" s="60"/>
      <c r="R85" s="69">
        <v>0.87</v>
      </c>
      <c r="S85" s="52">
        <v>1.17</v>
      </c>
      <c r="T85" s="52">
        <f t="shared" si="5"/>
        <v>0.87</v>
      </c>
      <c r="U85" s="65">
        <v>0</v>
      </c>
      <c r="V85" s="66">
        <v>4.6152119999999996</v>
      </c>
      <c r="W85" s="2">
        <f t="shared" si="6"/>
        <v>5219.8047719999995</v>
      </c>
      <c r="X85" s="60"/>
      <c r="Y85" s="2">
        <f t="shared" si="7"/>
        <v>5219.8047719999995</v>
      </c>
      <c r="AB85" s="126"/>
      <c r="AD85" s="54"/>
      <c r="AE85" s="54"/>
      <c r="AG85" s="61"/>
      <c r="AH85" s="61"/>
      <c r="AI85" s="50" t="s">
        <v>171</v>
      </c>
      <c r="AJ85" s="61" t="s">
        <v>535</v>
      </c>
      <c r="AN85" s="88"/>
      <c r="AT85" s="52"/>
      <c r="AU85" s="52"/>
      <c r="AV85" s="52"/>
      <c r="AW85" s="52"/>
      <c r="AX85" s="52"/>
      <c r="AY85" s="52"/>
      <c r="AZ85" s="52"/>
      <c r="BE85" s="52"/>
      <c r="BF85" s="52"/>
      <c r="BH85" s="52"/>
      <c r="BI85" s="52"/>
    </row>
    <row r="86" spans="1:61">
      <c r="A86" s="52">
        <v>85</v>
      </c>
      <c r="B86" s="50" t="s">
        <v>1033</v>
      </c>
      <c r="C86" s="61" t="s">
        <v>282</v>
      </c>
      <c r="D86" s="61" t="s">
        <v>283</v>
      </c>
      <c r="E86" s="68">
        <v>57</v>
      </c>
      <c r="F86" s="68">
        <v>-135</v>
      </c>
      <c r="G86" s="56" t="s">
        <v>182</v>
      </c>
      <c r="H86" s="50" t="s">
        <v>35</v>
      </c>
      <c r="I86" s="50" t="s">
        <v>35</v>
      </c>
      <c r="J86" s="50" t="s">
        <v>35</v>
      </c>
      <c r="K86" s="61" t="s">
        <v>259</v>
      </c>
      <c r="L86" s="56">
        <v>36</v>
      </c>
      <c r="M86" s="56">
        <v>60</v>
      </c>
      <c r="N86" s="56">
        <f t="shared" si="4"/>
        <v>24</v>
      </c>
      <c r="O86" s="56"/>
      <c r="P86" s="56"/>
      <c r="Q86" s="60"/>
      <c r="R86" s="69">
        <v>0.99</v>
      </c>
      <c r="S86" s="52">
        <v>1.17</v>
      </c>
      <c r="T86" s="52">
        <f t="shared" si="5"/>
        <v>0.99</v>
      </c>
      <c r="U86" s="65">
        <v>1</v>
      </c>
      <c r="V86" s="66">
        <v>3.3386640000000001</v>
      </c>
      <c r="W86" s="2">
        <f t="shared" si="6"/>
        <v>7853.3390073600012</v>
      </c>
      <c r="X86" s="60"/>
      <c r="Y86" s="2">
        <f t="shared" si="7"/>
        <v>7853.3390073600012</v>
      </c>
      <c r="AB86" s="126"/>
      <c r="AD86" s="54"/>
      <c r="AE86" s="54"/>
      <c r="AG86" s="61"/>
      <c r="AH86" s="61"/>
      <c r="AI86" s="50" t="s">
        <v>171</v>
      </c>
      <c r="AJ86" s="61" t="s">
        <v>536</v>
      </c>
      <c r="AN86" s="88"/>
      <c r="AT86" s="52"/>
      <c r="AU86" s="52"/>
      <c r="AV86" s="52"/>
      <c r="AW86" s="52"/>
      <c r="AX86" s="52"/>
      <c r="AY86" s="52"/>
      <c r="AZ86" s="52"/>
      <c r="BE86" s="52"/>
      <c r="BF86" s="52"/>
      <c r="BH86" s="52"/>
      <c r="BI86" s="52"/>
    </row>
    <row r="87" spans="1:61">
      <c r="A87" s="52">
        <v>86</v>
      </c>
      <c r="B87" s="50" t="s">
        <v>1033</v>
      </c>
      <c r="C87" s="61" t="s">
        <v>282</v>
      </c>
      <c r="D87" s="61" t="s">
        <v>283</v>
      </c>
      <c r="E87" s="68">
        <v>57</v>
      </c>
      <c r="F87" s="68">
        <v>-135</v>
      </c>
      <c r="G87" s="56" t="s">
        <v>182</v>
      </c>
      <c r="H87" s="50" t="s">
        <v>35</v>
      </c>
      <c r="I87" s="50" t="s">
        <v>35</v>
      </c>
      <c r="J87" s="50" t="s">
        <v>35</v>
      </c>
      <c r="K87" s="61" t="s">
        <v>285</v>
      </c>
      <c r="L87" s="56">
        <v>60</v>
      </c>
      <c r="M87" s="56">
        <v>80</v>
      </c>
      <c r="N87" s="56">
        <f t="shared" si="4"/>
        <v>20</v>
      </c>
      <c r="O87" s="56"/>
      <c r="P87" s="56"/>
      <c r="Q87" s="60"/>
      <c r="R87" s="69">
        <v>0.84</v>
      </c>
      <c r="S87" s="52">
        <v>1.71</v>
      </c>
      <c r="T87" s="52">
        <f t="shared" si="5"/>
        <v>0.84</v>
      </c>
      <c r="U87" s="65">
        <v>3</v>
      </c>
      <c r="V87" s="66">
        <v>1.1128880000000001</v>
      </c>
      <c r="W87" s="2">
        <f t="shared" si="6"/>
        <v>1813.5622848000003</v>
      </c>
      <c r="X87" s="60"/>
      <c r="Y87" s="2">
        <f t="shared" si="7"/>
        <v>1813.5622848000003</v>
      </c>
      <c r="AB87" s="126"/>
      <c r="AD87" s="54"/>
      <c r="AE87" s="54"/>
      <c r="AG87" s="61"/>
      <c r="AH87" s="61"/>
      <c r="AI87" s="50" t="s">
        <v>171</v>
      </c>
      <c r="AJ87" s="61" t="s">
        <v>285</v>
      </c>
      <c r="AN87" s="88"/>
      <c r="AT87" s="52"/>
      <c r="AU87" s="52"/>
      <c r="AV87" s="52"/>
      <c r="AW87" s="52"/>
      <c r="AX87" s="52"/>
      <c r="AY87" s="52"/>
      <c r="AZ87" s="52"/>
      <c r="BE87" s="52"/>
      <c r="BF87" s="52"/>
      <c r="BH87" s="52"/>
      <c r="BI87" s="52"/>
    </row>
    <row r="88" spans="1:61">
      <c r="A88" s="52">
        <v>87</v>
      </c>
      <c r="B88" s="50" t="s">
        <v>1033</v>
      </c>
      <c r="C88" s="61" t="s">
        <v>282</v>
      </c>
      <c r="D88" s="61" t="s">
        <v>283</v>
      </c>
      <c r="E88" s="68">
        <v>57</v>
      </c>
      <c r="F88" s="68">
        <v>-135</v>
      </c>
      <c r="G88" s="56" t="s">
        <v>182</v>
      </c>
      <c r="H88" s="50" t="s">
        <v>35</v>
      </c>
      <c r="I88" s="50" t="s">
        <v>35</v>
      </c>
      <c r="J88" s="50" t="s">
        <v>35</v>
      </c>
      <c r="K88" s="61" t="s">
        <v>286</v>
      </c>
      <c r="L88" s="56">
        <v>80</v>
      </c>
      <c r="M88" s="56">
        <v>94</v>
      </c>
      <c r="N88" s="56">
        <f t="shared" si="4"/>
        <v>14</v>
      </c>
      <c r="O88" s="56"/>
      <c r="P88" s="56"/>
      <c r="Q88" s="60"/>
      <c r="R88" s="69">
        <v>0</v>
      </c>
      <c r="S88" s="52">
        <v>1.71</v>
      </c>
      <c r="T88" s="52">
        <f t="shared" si="5"/>
        <v>1.71</v>
      </c>
      <c r="U88" s="65">
        <v>30</v>
      </c>
      <c r="V88" s="66">
        <v>1.9230050000000001</v>
      </c>
      <c r="W88" s="2">
        <f t="shared" si="6"/>
        <v>3222.5717789999999</v>
      </c>
      <c r="X88" s="60"/>
      <c r="Y88" s="2">
        <f t="shared" si="7"/>
        <v>3222.5717789999999</v>
      </c>
      <c r="AB88" s="126"/>
      <c r="AD88" s="54"/>
      <c r="AE88" s="54"/>
      <c r="AG88" s="61"/>
      <c r="AH88" s="61"/>
      <c r="AI88" s="50" t="s">
        <v>171</v>
      </c>
      <c r="AJ88" s="61" t="s">
        <v>286</v>
      </c>
      <c r="AN88" s="88"/>
      <c r="AT88" s="52"/>
      <c r="AU88" s="52"/>
      <c r="AV88" s="52"/>
      <c r="AW88" s="52"/>
      <c r="AX88" s="52"/>
      <c r="AY88" s="52"/>
      <c r="AZ88" s="52"/>
      <c r="BE88" s="52"/>
      <c r="BF88" s="52"/>
      <c r="BH88" s="52"/>
      <c r="BI88" s="52"/>
    </row>
    <row r="89" spans="1:61">
      <c r="A89" s="52">
        <v>88</v>
      </c>
      <c r="B89" s="50" t="s">
        <v>1033</v>
      </c>
      <c r="C89" s="61" t="s">
        <v>282</v>
      </c>
      <c r="D89" s="61" t="s">
        <v>283</v>
      </c>
      <c r="E89" s="68">
        <v>57</v>
      </c>
      <c r="F89" s="68">
        <v>-135</v>
      </c>
      <c r="G89" s="56" t="s">
        <v>182</v>
      </c>
      <c r="H89" s="50" t="s">
        <v>35</v>
      </c>
      <c r="I89" s="50" t="s">
        <v>35</v>
      </c>
      <c r="J89" s="50" t="s">
        <v>35</v>
      </c>
      <c r="K89" s="61" t="s">
        <v>287</v>
      </c>
      <c r="L89" s="56">
        <v>94</v>
      </c>
      <c r="M89" s="56">
        <v>97</v>
      </c>
      <c r="N89" s="56">
        <f t="shared" si="4"/>
        <v>3</v>
      </c>
      <c r="O89" s="56"/>
      <c r="P89" s="56"/>
      <c r="Q89" s="60"/>
      <c r="R89" s="69">
        <v>0</v>
      </c>
      <c r="S89" s="52">
        <v>1.17</v>
      </c>
      <c r="T89" s="52">
        <f t="shared" si="5"/>
        <v>1.17</v>
      </c>
      <c r="U89" s="65">
        <v>13</v>
      </c>
      <c r="V89" s="66">
        <v>3.1422720000000002</v>
      </c>
      <c r="W89" s="2">
        <f t="shared" si="6"/>
        <v>959.55560064000008</v>
      </c>
      <c r="X89" s="60"/>
      <c r="Y89" s="2">
        <f t="shared" si="7"/>
        <v>959.55560064000008</v>
      </c>
      <c r="AB89" s="126"/>
      <c r="AD89" s="54"/>
      <c r="AE89" s="54"/>
      <c r="AG89" s="61"/>
      <c r="AH89" s="61"/>
      <c r="AI89" s="50" t="s">
        <v>171</v>
      </c>
      <c r="AJ89" s="61" t="s">
        <v>538</v>
      </c>
      <c r="AN89" s="88"/>
      <c r="AT89" s="52"/>
      <c r="AU89" s="52"/>
      <c r="AV89" s="52"/>
      <c r="AW89" s="52"/>
      <c r="AX89" s="52"/>
      <c r="AY89" s="52"/>
      <c r="AZ89" s="52"/>
      <c r="BE89" s="52"/>
      <c r="BF89" s="52"/>
      <c r="BH89" s="52"/>
      <c r="BI89" s="52"/>
    </row>
    <row r="90" spans="1:61">
      <c r="A90" s="52">
        <v>89</v>
      </c>
      <c r="B90" s="50" t="s">
        <v>1033</v>
      </c>
      <c r="C90" s="61" t="s">
        <v>282</v>
      </c>
      <c r="D90" s="61" t="s">
        <v>283</v>
      </c>
      <c r="E90" s="68">
        <v>57</v>
      </c>
      <c r="F90" s="68">
        <v>-135</v>
      </c>
      <c r="G90" s="56" t="s">
        <v>182</v>
      </c>
      <c r="H90" s="50" t="s">
        <v>35</v>
      </c>
      <c r="I90" s="50" t="s">
        <v>35</v>
      </c>
      <c r="J90" s="50" t="s">
        <v>35</v>
      </c>
      <c r="K90" s="61" t="s">
        <v>21</v>
      </c>
      <c r="L90" s="56">
        <v>97</v>
      </c>
      <c r="M90" s="56">
        <v>120</v>
      </c>
      <c r="N90" s="56">
        <f t="shared" si="4"/>
        <v>23</v>
      </c>
      <c r="O90" s="56"/>
      <c r="P90" s="56"/>
      <c r="Q90" s="60"/>
      <c r="R90" s="69">
        <v>0</v>
      </c>
      <c r="S90" s="52">
        <v>1.74</v>
      </c>
      <c r="T90" s="52">
        <f t="shared" si="5"/>
        <v>1.74</v>
      </c>
      <c r="U90" s="65">
        <v>1</v>
      </c>
      <c r="V90" s="66">
        <v>0.89194700000000005</v>
      </c>
      <c r="W90" s="2">
        <f t="shared" si="6"/>
        <v>3533.8761750600006</v>
      </c>
      <c r="X90" s="60"/>
      <c r="Y90" s="2">
        <f>IF(L90&gt;-100,W90-W90*(ABS(M90)-100)/(ABS(M90)-ABS(L90)),0)</f>
        <v>460.94037065999964</v>
      </c>
      <c r="AB90" s="126"/>
      <c r="AD90" s="54"/>
      <c r="AE90" s="54"/>
      <c r="AG90" s="61"/>
      <c r="AH90" s="61"/>
      <c r="AI90" s="50" t="s">
        <v>171</v>
      </c>
      <c r="AJ90" s="61" t="s">
        <v>21</v>
      </c>
      <c r="AN90" s="88"/>
      <c r="AT90" s="52"/>
      <c r="AU90" s="52"/>
      <c r="AV90" s="52"/>
      <c r="AW90" s="52"/>
      <c r="AX90" s="52"/>
      <c r="AY90" s="52"/>
      <c r="AZ90" s="52"/>
      <c r="BE90" s="52"/>
      <c r="BF90" s="52"/>
      <c r="BH90" s="52"/>
      <c r="BI90" s="52"/>
    </row>
    <row r="91" spans="1:61">
      <c r="A91" s="52">
        <v>90</v>
      </c>
      <c r="B91" s="50" t="s">
        <v>1033</v>
      </c>
      <c r="C91" s="61" t="s">
        <v>288</v>
      </c>
      <c r="D91" s="61" t="s">
        <v>289</v>
      </c>
      <c r="E91" s="68">
        <v>57.05</v>
      </c>
      <c r="F91" s="68">
        <v>-135.30000000000001</v>
      </c>
      <c r="G91" s="56" t="s">
        <v>182</v>
      </c>
      <c r="H91" s="50" t="s">
        <v>35</v>
      </c>
      <c r="I91" s="50" t="s">
        <v>35</v>
      </c>
      <c r="J91" s="50" t="s">
        <v>35</v>
      </c>
      <c r="K91" s="61" t="s">
        <v>44</v>
      </c>
      <c r="L91" s="56">
        <v>0</v>
      </c>
      <c r="M91" s="56">
        <v>14</v>
      </c>
      <c r="N91" s="56">
        <f t="shared" si="4"/>
        <v>14</v>
      </c>
      <c r="O91" s="73">
        <f>M101-P91</f>
        <v>119</v>
      </c>
      <c r="P91" s="73">
        <f>M92</f>
        <v>26</v>
      </c>
      <c r="Q91" s="73">
        <f>O91+P91</f>
        <v>145</v>
      </c>
      <c r="R91" s="69">
        <v>0</v>
      </c>
      <c r="S91" s="52">
        <v>0.08</v>
      </c>
      <c r="T91" s="52">
        <f t="shared" si="5"/>
        <v>0.08</v>
      </c>
      <c r="U91" s="65">
        <v>0</v>
      </c>
      <c r="V91" s="66">
        <v>52.243205000000003</v>
      </c>
      <c r="W91" s="2">
        <f t="shared" si="6"/>
        <v>5851.2389600000006</v>
      </c>
      <c r="X91" s="2">
        <f>SUM(W91:W101)</f>
        <v>50479.631099850005</v>
      </c>
      <c r="Y91" s="2">
        <f t="shared" ref="Y91:Y99" si="8">T91*V91/100*N91*100*100*((100-U91)/100)</f>
        <v>5851.2389600000006</v>
      </c>
      <c r="Z91" s="7">
        <f>SUM(Y91:Y101)/10^6*10^4</f>
        <v>464.4795509535</v>
      </c>
      <c r="AA91" s="12">
        <v>100.92729317377409</v>
      </c>
      <c r="AB91" s="126"/>
      <c r="AD91" s="54"/>
      <c r="AE91" s="54"/>
      <c r="AG91" s="61"/>
      <c r="AH91" s="61"/>
      <c r="AI91" s="50" t="s">
        <v>528</v>
      </c>
      <c r="AJ91" s="61" t="s">
        <v>140</v>
      </c>
      <c r="AN91" s="88"/>
      <c r="AT91" s="52"/>
      <c r="AU91" s="52"/>
      <c r="AV91" s="52"/>
      <c r="AW91" s="52"/>
      <c r="AX91" s="52"/>
      <c r="AY91" s="52"/>
      <c r="AZ91" s="52"/>
      <c r="BE91" s="52"/>
      <c r="BF91" s="52"/>
      <c r="BH91" s="52"/>
      <c r="BI91" s="52"/>
    </row>
    <row r="92" spans="1:61">
      <c r="A92" s="52">
        <v>91</v>
      </c>
      <c r="B92" s="50" t="s">
        <v>1033</v>
      </c>
      <c r="C92" s="61" t="s">
        <v>288</v>
      </c>
      <c r="D92" s="61" t="s">
        <v>289</v>
      </c>
      <c r="E92" s="68">
        <v>57.05</v>
      </c>
      <c r="F92" s="68">
        <v>-135.30000000000001</v>
      </c>
      <c r="G92" s="56" t="s">
        <v>182</v>
      </c>
      <c r="H92" s="50" t="s">
        <v>35</v>
      </c>
      <c r="I92" s="50" t="s">
        <v>35</v>
      </c>
      <c r="J92" s="50" t="s">
        <v>35</v>
      </c>
      <c r="K92" s="61" t="s">
        <v>45</v>
      </c>
      <c r="L92" s="56">
        <v>14</v>
      </c>
      <c r="M92" s="56">
        <v>26</v>
      </c>
      <c r="N92" s="56">
        <f t="shared" si="4"/>
        <v>12</v>
      </c>
      <c r="O92" s="56"/>
      <c r="P92" s="56"/>
      <c r="Q92" s="60"/>
      <c r="R92" s="76">
        <v>0</v>
      </c>
      <c r="S92" s="52">
        <v>0.12</v>
      </c>
      <c r="T92" s="52">
        <f t="shared" si="5"/>
        <v>0.12</v>
      </c>
      <c r="U92" s="65">
        <v>0</v>
      </c>
      <c r="V92" s="66">
        <v>37.104165000000002</v>
      </c>
      <c r="W92" s="2">
        <f t="shared" si="6"/>
        <v>5342.9997599999997</v>
      </c>
      <c r="X92" s="60"/>
      <c r="Y92" s="2">
        <f t="shared" si="8"/>
        <v>5342.9997599999997</v>
      </c>
      <c r="AB92" s="126"/>
      <c r="AC92" s="126"/>
      <c r="AD92" s="54"/>
      <c r="AE92" s="54"/>
      <c r="AG92" s="61"/>
      <c r="AH92" s="61"/>
      <c r="AI92" s="50" t="s">
        <v>528</v>
      </c>
      <c r="AJ92" s="61" t="s">
        <v>141</v>
      </c>
      <c r="AN92" s="88"/>
      <c r="AT92" s="52"/>
      <c r="AU92" s="52"/>
      <c r="AV92" s="52"/>
      <c r="AW92" s="52"/>
      <c r="AX92" s="52"/>
      <c r="AY92" s="52"/>
      <c r="AZ92" s="52"/>
      <c r="BE92" s="52"/>
      <c r="BF92" s="52"/>
      <c r="BH92" s="52"/>
      <c r="BI92" s="52"/>
    </row>
    <row r="93" spans="1:61">
      <c r="A93" s="52">
        <v>92</v>
      </c>
      <c r="B93" s="50" t="s">
        <v>1033</v>
      </c>
      <c r="C93" s="61" t="s">
        <v>288</v>
      </c>
      <c r="D93" s="61" t="s">
        <v>289</v>
      </c>
      <c r="E93" s="68">
        <v>57.05</v>
      </c>
      <c r="F93" s="68">
        <v>-135.30000000000001</v>
      </c>
      <c r="G93" s="56" t="s">
        <v>182</v>
      </c>
      <c r="H93" s="50" t="s">
        <v>35</v>
      </c>
      <c r="I93" s="50" t="s">
        <v>35</v>
      </c>
      <c r="J93" s="50" t="s">
        <v>35</v>
      </c>
      <c r="K93" s="61" t="s">
        <v>47</v>
      </c>
      <c r="L93" s="56">
        <v>26</v>
      </c>
      <c r="M93" s="56">
        <v>27</v>
      </c>
      <c r="N93" s="56">
        <f t="shared" si="4"/>
        <v>1</v>
      </c>
      <c r="O93" s="56"/>
      <c r="P93" s="56"/>
      <c r="Q93" s="60"/>
      <c r="R93" s="69">
        <v>0</v>
      </c>
      <c r="S93" s="52">
        <v>0.93</v>
      </c>
      <c r="T93" s="52">
        <f t="shared" si="5"/>
        <v>0.93</v>
      </c>
      <c r="U93" s="65">
        <v>1</v>
      </c>
      <c r="V93" s="66">
        <v>16.056265</v>
      </c>
      <c r="W93" s="2">
        <f t="shared" si="6"/>
        <v>1478.3003185500002</v>
      </c>
      <c r="X93" s="60"/>
      <c r="Y93" s="2">
        <f t="shared" si="8"/>
        <v>1478.3003185500002</v>
      </c>
      <c r="AB93" s="126"/>
      <c r="AD93" s="54"/>
      <c r="AE93" s="54"/>
      <c r="AG93" s="61"/>
      <c r="AH93" s="61"/>
      <c r="AI93" s="50" t="s">
        <v>528</v>
      </c>
      <c r="AJ93" s="61" t="s">
        <v>47</v>
      </c>
      <c r="AN93" s="88"/>
      <c r="AT93" s="52"/>
      <c r="AU93" s="52"/>
      <c r="AV93" s="52"/>
      <c r="AW93" s="52"/>
      <c r="AX93" s="52"/>
      <c r="AY93" s="52"/>
      <c r="AZ93" s="52"/>
      <c r="BE93" s="52"/>
      <c r="BF93" s="52"/>
      <c r="BH93" s="52"/>
      <c r="BI93" s="52"/>
    </row>
    <row r="94" spans="1:61">
      <c r="A94" s="52">
        <v>93</v>
      </c>
      <c r="B94" s="50" t="s">
        <v>1033</v>
      </c>
      <c r="C94" s="61" t="s">
        <v>288</v>
      </c>
      <c r="D94" s="61" t="s">
        <v>289</v>
      </c>
      <c r="E94" s="68">
        <v>57.05</v>
      </c>
      <c r="F94" s="68">
        <v>-135.30000000000001</v>
      </c>
      <c r="G94" s="56" t="s">
        <v>182</v>
      </c>
      <c r="H94" s="50" t="s">
        <v>35</v>
      </c>
      <c r="I94" s="50" t="s">
        <v>35</v>
      </c>
      <c r="J94" s="50" t="s">
        <v>35</v>
      </c>
      <c r="K94" s="61" t="s">
        <v>116</v>
      </c>
      <c r="L94" s="56">
        <v>27</v>
      </c>
      <c r="M94" s="56">
        <v>34</v>
      </c>
      <c r="N94" s="56">
        <f t="shared" si="4"/>
        <v>7</v>
      </c>
      <c r="O94" s="56"/>
      <c r="P94" s="56"/>
      <c r="Q94" s="60"/>
      <c r="R94" s="76">
        <v>0</v>
      </c>
      <c r="S94" s="52">
        <v>0.86</v>
      </c>
      <c r="T94" s="52">
        <f t="shared" si="5"/>
        <v>0.86</v>
      </c>
      <c r="U94" s="65">
        <v>0</v>
      </c>
      <c r="V94" s="66">
        <v>26.358150000000002</v>
      </c>
      <c r="W94" s="2">
        <f t="shared" si="6"/>
        <v>15867.606299999999</v>
      </c>
      <c r="X94" s="60"/>
      <c r="Y94" s="2">
        <f t="shared" si="8"/>
        <v>15867.606299999999</v>
      </c>
      <c r="AB94" s="126"/>
      <c r="AD94" s="54"/>
      <c r="AE94" s="54"/>
      <c r="AG94" s="61"/>
      <c r="AH94" s="61"/>
      <c r="AI94" s="50" t="s">
        <v>528</v>
      </c>
      <c r="AJ94" s="61" t="s">
        <v>116</v>
      </c>
      <c r="AN94" s="88"/>
      <c r="AT94" s="52"/>
      <c r="AU94" s="52"/>
      <c r="AV94" s="52"/>
      <c r="AW94" s="52"/>
      <c r="AX94" s="52"/>
      <c r="AY94" s="52"/>
      <c r="AZ94" s="52"/>
      <c r="BE94" s="52"/>
      <c r="BF94" s="52"/>
      <c r="BH94" s="52"/>
      <c r="BI94" s="52"/>
    </row>
    <row r="95" spans="1:61">
      <c r="A95" s="52">
        <v>94</v>
      </c>
      <c r="B95" s="50" t="s">
        <v>1033</v>
      </c>
      <c r="C95" s="61" t="s">
        <v>288</v>
      </c>
      <c r="D95" s="61" t="s">
        <v>289</v>
      </c>
      <c r="E95" s="68">
        <v>57.05</v>
      </c>
      <c r="F95" s="68">
        <v>-135.30000000000001</v>
      </c>
      <c r="G95" s="56" t="s">
        <v>182</v>
      </c>
      <c r="H95" s="50" t="s">
        <v>35</v>
      </c>
      <c r="I95" s="50" t="s">
        <v>35</v>
      </c>
      <c r="J95" s="50" t="s">
        <v>35</v>
      </c>
      <c r="K95" s="61" t="s">
        <v>262</v>
      </c>
      <c r="L95" s="56">
        <v>34</v>
      </c>
      <c r="M95" s="56">
        <v>42</v>
      </c>
      <c r="N95" s="56">
        <f t="shared" si="4"/>
        <v>8</v>
      </c>
      <c r="O95" s="56"/>
      <c r="P95" s="56"/>
      <c r="Q95" s="60"/>
      <c r="R95" s="69">
        <v>0</v>
      </c>
      <c r="S95" s="52">
        <v>0.86</v>
      </c>
      <c r="T95" s="52">
        <f t="shared" si="5"/>
        <v>0.86</v>
      </c>
      <c r="U95" s="65">
        <v>4</v>
      </c>
      <c r="V95" s="66">
        <v>14.472845000000001</v>
      </c>
      <c r="W95" s="2">
        <f t="shared" si="6"/>
        <v>9559.0246655999999</v>
      </c>
      <c r="X95" s="60"/>
      <c r="Y95" s="2">
        <f t="shared" si="8"/>
        <v>9559.0246655999999</v>
      </c>
      <c r="AB95" s="126"/>
      <c r="AD95" s="54"/>
      <c r="AE95" s="54"/>
      <c r="AG95" s="61"/>
      <c r="AH95" s="61"/>
      <c r="AI95" s="50" t="s">
        <v>528</v>
      </c>
      <c r="AJ95" s="61" t="s">
        <v>17</v>
      </c>
      <c r="AN95" s="88"/>
      <c r="AT95" s="52"/>
      <c r="AU95" s="52"/>
      <c r="AV95" s="52"/>
      <c r="AW95" s="52"/>
      <c r="AX95" s="52"/>
      <c r="AY95" s="52"/>
      <c r="AZ95" s="52"/>
      <c r="BE95" s="52"/>
      <c r="BF95" s="52"/>
      <c r="BH95" s="52"/>
      <c r="BI95" s="52"/>
    </row>
    <row r="96" spans="1:61">
      <c r="A96" s="52">
        <v>95</v>
      </c>
      <c r="B96" s="50" t="s">
        <v>1033</v>
      </c>
      <c r="C96" s="61" t="s">
        <v>288</v>
      </c>
      <c r="D96" s="61" t="s">
        <v>289</v>
      </c>
      <c r="E96" s="68">
        <v>57.05</v>
      </c>
      <c r="F96" s="68">
        <v>-135.30000000000001</v>
      </c>
      <c r="G96" s="56" t="s">
        <v>182</v>
      </c>
      <c r="H96" s="50" t="s">
        <v>35</v>
      </c>
      <c r="I96" s="50" t="s">
        <v>35</v>
      </c>
      <c r="J96" s="50" t="s">
        <v>35</v>
      </c>
      <c r="K96" s="61" t="s">
        <v>253</v>
      </c>
      <c r="L96" s="56">
        <v>42</v>
      </c>
      <c r="M96" s="56">
        <v>52</v>
      </c>
      <c r="N96" s="56">
        <f t="shared" si="4"/>
        <v>10</v>
      </c>
      <c r="O96" s="56"/>
      <c r="P96" s="56"/>
      <c r="Q96" s="60"/>
      <c r="R96" s="69">
        <v>0.85</v>
      </c>
      <c r="S96" s="52">
        <v>1.17</v>
      </c>
      <c r="T96" s="52">
        <f t="shared" si="5"/>
        <v>0.85</v>
      </c>
      <c r="U96" s="65">
        <v>2</v>
      </c>
      <c r="V96" s="66">
        <v>6.5074700000000005</v>
      </c>
      <c r="W96" s="2">
        <f t="shared" si="6"/>
        <v>5420.7225100000005</v>
      </c>
      <c r="X96" s="60"/>
      <c r="Y96" s="2">
        <f t="shared" si="8"/>
        <v>5420.7225100000005</v>
      </c>
      <c r="AB96" s="126"/>
      <c r="AD96" s="54"/>
      <c r="AE96" s="54"/>
      <c r="AG96" s="61"/>
      <c r="AH96" s="61"/>
      <c r="AI96" s="50" t="s">
        <v>528</v>
      </c>
      <c r="AJ96" s="61" t="s">
        <v>534</v>
      </c>
      <c r="AN96" s="88"/>
      <c r="AT96" s="52"/>
      <c r="AU96" s="52"/>
      <c r="AV96" s="52"/>
      <c r="AW96" s="52"/>
      <c r="AX96" s="52"/>
      <c r="AY96" s="52"/>
      <c r="AZ96" s="52"/>
      <c r="BE96" s="52"/>
      <c r="BF96" s="52"/>
      <c r="BH96" s="52"/>
      <c r="BI96" s="52"/>
    </row>
    <row r="97" spans="1:61">
      <c r="A97" s="52">
        <v>96</v>
      </c>
      <c r="B97" s="50" t="s">
        <v>1033</v>
      </c>
      <c r="C97" s="61" t="s">
        <v>288</v>
      </c>
      <c r="D97" s="61" t="s">
        <v>289</v>
      </c>
      <c r="E97" s="68">
        <v>57.05</v>
      </c>
      <c r="F97" s="68">
        <v>-135.30000000000001</v>
      </c>
      <c r="G97" s="56" t="s">
        <v>182</v>
      </c>
      <c r="H97" s="50" t="s">
        <v>35</v>
      </c>
      <c r="I97" s="50" t="s">
        <v>35</v>
      </c>
      <c r="J97" s="50" t="s">
        <v>35</v>
      </c>
      <c r="K97" s="61" t="s">
        <v>287</v>
      </c>
      <c r="L97" s="56">
        <v>52</v>
      </c>
      <c r="M97" s="56">
        <v>56</v>
      </c>
      <c r="N97" s="56">
        <f t="shared" si="4"/>
        <v>4</v>
      </c>
      <c r="O97" s="56"/>
      <c r="P97" s="56"/>
      <c r="Q97" s="60"/>
      <c r="R97" s="69">
        <v>0</v>
      </c>
      <c r="S97" s="52">
        <v>1.17</v>
      </c>
      <c r="T97" s="52">
        <f t="shared" si="5"/>
        <v>1.17</v>
      </c>
      <c r="U97" s="65">
        <v>6</v>
      </c>
      <c r="V97" s="66">
        <v>2.1530650000000002</v>
      </c>
      <c r="W97" s="2">
        <f t="shared" si="6"/>
        <v>947.17635480000001</v>
      </c>
      <c r="X97" s="60"/>
      <c r="Y97" s="2">
        <f t="shared" si="8"/>
        <v>947.17635480000001</v>
      </c>
      <c r="AB97" s="126"/>
      <c r="AD97" s="54"/>
      <c r="AE97" s="54"/>
      <c r="AG97" s="61"/>
      <c r="AH97" s="61"/>
      <c r="AI97" s="50" t="s">
        <v>528</v>
      </c>
      <c r="AJ97" s="61" t="s">
        <v>538</v>
      </c>
      <c r="AN97" s="88"/>
      <c r="AT97" s="52"/>
      <c r="AU97" s="52"/>
      <c r="AV97" s="52"/>
      <c r="AW97" s="52"/>
      <c r="AX97" s="52"/>
      <c r="AY97" s="52"/>
      <c r="AZ97" s="52"/>
      <c r="BE97" s="52"/>
      <c r="BF97" s="52"/>
      <c r="BH97" s="52"/>
      <c r="BI97" s="52"/>
    </row>
    <row r="98" spans="1:61">
      <c r="A98" s="52">
        <v>97</v>
      </c>
      <c r="B98" s="50" t="s">
        <v>1033</v>
      </c>
      <c r="C98" s="61" t="s">
        <v>288</v>
      </c>
      <c r="D98" s="61" t="s">
        <v>289</v>
      </c>
      <c r="E98" s="68">
        <v>57.05</v>
      </c>
      <c r="F98" s="68">
        <v>-135.30000000000001</v>
      </c>
      <c r="G98" s="56" t="s">
        <v>182</v>
      </c>
      <c r="H98" s="50" t="s">
        <v>35</v>
      </c>
      <c r="I98" s="50" t="s">
        <v>35</v>
      </c>
      <c r="J98" s="50" t="s">
        <v>35</v>
      </c>
      <c r="K98" s="61" t="s">
        <v>254</v>
      </c>
      <c r="L98" s="56">
        <v>56</v>
      </c>
      <c r="M98" s="56">
        <v>78</v>
      </c>
      <c r="N98" s="56">
        <f t="shared" si="4"/>
        <v>22</v>
      </c>
      <c r="O98" s="56"/>
      <c r="P98" s="56"/>
      <c r="Q98" s="60"/>
      <c r="R98" s="69">
        <v>0</v>
      </c>
      <c r="S98" s="52">
        <v>1.74</v>
      </c>
      <c r="T98" s="52">
        <f t="shared" si="5"/>
        <v>1.74</v>
      </c>
      <c r="U98" s="65">
        <v>23</v>
      </c>
      <c r="V98" s="66">
        <v>0.260685</v>
      </c>
      <c r="W98" s="2">
        <f t="shared" si="6"/>
        <v>768.38467860000003</v>
      </c>
      <c r="X98" s="60"/>
      <c r="Y98" s="2">
        <f t="shared" si="8"/>
        <v>768.38467860000003</v>
      </c>
      <c r="AB98" s="126"/>
      <c r="AD98" s="54"/>
      <c r="AE98" s="54"/>
      <c r="AG98" s="61"/>
      <c r="AH98" s="61"/>
      <c r="AI98" s="50" t="s">
        <v>528</v>
      </c>
      <c r="AJ98" s="61" t="s">
        <v>254</v>
      </c>
      <c r="AN98" s="88"/>
      <c r="AT98" s="52"/>
      <c r="AU98" s="52"/>
      <c r="AV98" s="52"/>
      <c r="AW98" s="52"/>
      <c r="AX98" s="52"/>
      <c r="AY98" s="52"/>
      <c r="AZ98" s="52"/>
      <c r="BE98" s="52"/>
      <c r="BF98" s="52"/>
      <c r="BH98" s="52"/>
      <c r="BI98" s="52"/>
    </row>
    <row r="99" spans="1:61">
      <c r="A99" s="52">
        <v>98</v>
      </c>
      <c r="B99" s="50" t="s">
        <v>1033</v>
      </c>
      <c r="C99" s="61" t="s">
        <v>288</v>
      </c>
      <c r="D99" s="61" t="s">
        <v>289</v>
      </c>
      <c r="E99" s="68">
        <v>57.05</v>
      </c>
      <c r="F99" s="68">
        <v>-135.30000000000001</v>
      </c>
      <c r="G99" s="56" t="s">
        <v>182</v>
      </c>
      <c r="H99" s="50" t="s">
        <v>35</v>
      </c>
      <c r="I99" s="50" t="s">
        <v>35</v>
      </c>
      <c r="J99" s="50" t="s">
        <v>35</v>
      </c>
      <c r="K99" s="61" t="s">
        <v>255</v>
      </c>
      <c r="L99" s="56">
        <v>78</v>
      </c>
      <c r="M99" s="56">
        <v>98</v>
      </c>
      <c r="N99" s="56">
        <f t="shared" si="4"/>
        <v>20</v>
      </c>
      <c r="O99" s="56"/>
      <c r="P99" s="56"/>
      <c r="Q99" s="60"/>
      <c r="R99" s="69">
        <v>0</v>
      </c>
      <c r="S99" s="52">
        <v>1.74</v>
      </c>
      <c r="T99" s="52">
        <f t="shared" si="5"/>
        <v>1.74</v>
      </c>
      <c r="U99" s="65">
        <v>6</v>
      </c>
      <c r="V99" s="66">
        <v>0.260685</v>
      </c>
      <c r="W99" s="2">
        <f t="shared" si="6"/>
        <v>852.75277199999994</v>
      </c>
      <c r="X99" s="60"/>
      <c r="Y99" s="2">
        <f t="shared" si="8"/>
        <v>852.75277199999994</v>
      </c>
      <c r="AB99" s="126"/>
      <c r="AD99" s="54"/>
      <c r="AE99" s="54"/>
      <c r="AG99" s="61"/>
      <c r="AH99" s="61"/>
      <c r="AI99" s="50" t="s">
        <v>528</v>
      </c>
      <c r="AJ99" s="61" t="s">
        <v>255</v>
      </c>
      <c r="AN99" s="88"/>
      <c r="AT99" s="52"/>
      <c r="AU99" s="52"/>
      <c r="AV99" s="52"/>
      <c r="AW99" s="52"/>
      <c r="AX99" s="52"/>
      <c r="AY99" s="52"/>
      <c r="AZ99" s="52"/>
      <c r="BE99" s="52"/>
      <c r="BF99" s="52"/>
      <c r="BH99" s="52"/>
      <c r="BI99" s="52"/>
    </row>
    <row r="100" spans="1:61">
      <c r="A100" s="52">
        <v>99</v>
      </c>
      <c r="B100" s="50" t="s">
        <v>1033</v>
      </c>
      <c r="C100" s="61" t="s">
        <v>288</v>
      </c>
      <c r="D100" s="61" t="s">
        <v>289</v>
      </c>
      <c r="E100" s="68">
        <v>57.05</v>
      </c>
      <c r="F100" s="68">
        <v>-135.30000000000001</v>
      </c>
      <c r="G100" s="56" t="s">
        <v>182</v>
      </c>
      <c r="H100" s="50" t="s">
        <v>35</v>
      </c>
      <c r="I100" s="50" t="s">
        <v>35</v>
      </c>
      <c r="J100" s="50" t="s">
        <v>35</v>
      </c>
      <c r="K100" s="61" t="s">
        <v>290</v>
      </c>
      <c r="L100" s="129">
        <v>98</v>
      </c>
      <c r="M100" s="129">
        <v>115</v>
      </c>
      <c r="N100" s="56">
        <f t="shared" si="4"/>
        <v>17</v>
      </c>
      <c r="O100" s="56"/>
      <c r="P100" s="56"/>
      <c r="Q100" s="60"/>
      <c r="R100" s="69">
        <v>0</v>
      </c>
      <c r="S100" s="52">
        <v>1.74</v>
      </c>
      <c r="T100" s="52">
        <f t="shared" si="5"/>
        <v>1.74</v>
      </c>
      <c r="U100" s="65">
        <v>17</v>
      </c>
      <c r="V100" s="66">
        <v>1.245495</v>
      </c>
      <c r="W100" s="2">
        <f t="shared" si="6"/>
        <v>3057.8645942999997</v>
      </c>
      <c r="X100" s="60"/>
      <c r="Y100" s="2">
        <f>IF(L100&gt;-100,W100-W100*(ABS(M100)-100)/(ABS(M100)-ABS(L100)),0)</f>
        <v>359.7487758000002</v>
      </c>
      <c r="AB100" s="126"/>
      <c r="AD100" s="54"/>
      <c r="AE100" s="54"/>
      <c r="AG100" s="61"/>
      <c r="AH100" s="61"/>
      <c r="AI100" s="50" t="s">
        <v>528</v>
      </c>
      <c r="AJ100" s="61" t="s">
        <v>290</v>
      </c>
      <c r="AN100" s="88"/>
      <c r="AT100" s="52"/>
      <c r="AU100" s="52"/>
      <c r="AV100" s="52"/>
      <c r="AW100" s="52"/>
      <c r="AX100" s="52"/>
      <c r="AY100" s="52"/>
      <c r="AZ100" s="52"/>
      <c r="BE100" s="52"/>
      <c r="BF100" s="52"/>
      <c r="BH100" s="52"/>
      <c r="BI100" s="52"/>
    </row>
    <row r="101" spans="1:61">
      <c r="A101" s="52">
        <v>100</v>
      </c>
      <c r="B101" s="50" t="s">
        <v>1033</v>
      </c>
      <c r="C101" s="61" t="s">
        <v>288</v>
      </c>
      <c r="D101" s="61" t="s">
        <v>289</v>
      </c>
      <c r="E101" s="68">
        <v>57.05</v>
      </c>
      <c r="F101" s="68">
        <v>-135.30000000000001</v>
      </c>
      <c r="G101" s="56" t="s">
        <v>182</v>
      </c>
      <c r="H101" s="50" t="s">
        <v>35</v>
      </c>
      <c r="I101" s="50" t="s">
        <v>35</v>
      </c>
      <c r="J101" s="50" t="s">
        <v>35</v>
      </c>
      <c r="K101" s="61" t="s">
        <v>291</v>
      </c>
      <c r="L101" s="129">
        <v>115</v>
      </c>
      <c r="M101" s="129">
        <v>145</v>
      </c>
      <c r="N101" s="56">
        <f t="shared" si="4"/>
        <v>30</v>
      </c>
      <c r="O101" s="56"/>
      <c r="P101" s="56"/>
      <c r="Q101" s="60"/>
      <c r="R101" s="69">
        <v>0</v>
      </c>
      <c r="S101" s="52">
        <v>1.74</v>
      </c>
      <c r="T101" s="52">
        <f t="shared" si="5"/>
        <v>1.74</v>
      </c>
      <c r="U101" s="65">
        <v>2</v>
      </c>
      <c r="V101" s="66">
        <v>0.260685</v>
      </c>
      <c r="W101" s="2">
        <f t="shared" si="6"/>
        <v>1333.5601860000002</v>
      </c>
      <c r="X101" s="60"/>
      <c r="Y101" s="2">
        <v>0</v>
      </c>
      <c r="AB101" s="126"/>
      <c r="AD101" s="54"/>
      <c r="AE101" s="54"/>
      <c r="AG101" s="61"/>
      <c r="AH101" s="61"/>
      <c r="AI101" s="50" t="s">
        <v>528</v>
      </c>
      <c r="AJ101" s="61" t="s">
        <v>291</v>
      </c>
      <c r="AN101" s="88"/>
      <c r="AT101" s="52"/>
      <c r="AU101" s="52"/>
      <c r="AV101" s="52"/>
      <c r="AW101" s="52"/>
      <c r="AX101" s="52"/>
      <c r="AY101" s="52"/>
      <c r="AZ101" s="52"/>
      <c r="BE101" s="52"/>
      <c r="BF101" s="52"/>
      <c r="BH101" s="52"/>
      <c r="BI101" s="52"/>
    </row>
    <row r="102" spans="1:61">
      <c r="A102" s="52">
        <v>101</v>
      </c>
      <c r="B102" s="50" t="s">
        <v>1033</v>
      </c>
      <c r="C102" s="61" t="s">
        <v>292</v>
      </c>
      <c r="D102" s="61" t="s">
        <v>293</v>
      </c>
      <c r="E102" s="68">
        <v>57.266599999999997</v>
      </c>
      <c r="F102" s="68">
        <v>-134.61660000000001</v>
      </c>
      <c r="G102" s="56" t="s">
        <v>182</v>
      </c>
      <c r="H102" s="50" t="s">
        <v>35</v>
      </c>
      <c r="I102" s="50" t="s">
        <v>35</v>
      </c>
      <c r="J102" s="50" t="s">
        <v>35</v>
      </c>
      <c r="K102" s="61" t="s">
        <v>45</v>
      </c>
      <c r="L102" s="56">
        <v>16</v>
      </c>
      <c r="M102" s="56">
        <v>0</v>
      </c>
      <c r="N102" s="56">
        <f t="shared" si="4"/>
        <v>16</v>
      </c>
      <c r="O102" s="53">
        <f>M104</f>
        <v>22</v>
      </c>
      <c r="P102" s="53">
        <f>L102</f>
        <v>16</v>
      </c>
      <c r="Q102" s="53">
        <f>P102+O102</f>
        <v>38</v>
      </c>
      <c r="R102" s="69">
        <v>0</v>
      </c>
      <c r="S102" s="52">
        <v>0.13</v>
      </c>
      <c r="T102" s="52">
        <f t="shared" si="5"/>
        <v>0.13</v>
      </c>
      <c r="U102" s="65">
        <v>0</v>
      </c>
      <c r="V102" s="66">
        <v>36.243206999999998</v>
      </c>
      <c r="W102" s="2">
        <f t="shared" si="6"/>
        <v>7538.5870560000003</v>
      </c>
      <c r="X102" s="2">
        <f>SUM(W102:W104)</f>
        <v>57805.649041140001</v>
      </c>
      <c r="Y102" s="2">
        <f t="shared" ref="Y102:Y165" si="9">T102*V102/100*N102*100*100*((100-U102)/100)</f>
        <v>7538.5870560000003</v>
      </c>
      <c r="Z102" s="7">
        <f>SUM(Y102:Y104)/10^6*10^4</f>
        <v>578.05649041139998</v>
      </c>
      <c r="AA102" s="1">
        <v>48.486028897456883</v>
      </c>
      <c r="AB102" s="126"/>
      <c r="AD102" s="54"/>
      <c r="AE102" s="54"/>
      <c r="AG102" s="61"/>
      <c r="AH102" s="61"/>
      <c r="AI102" s="50" t="s">
        <v>531</v>
      </c>
      <c r="AJ102" s="61" t="s">
        <v>141</v>
      </c>
      <c r="AN102" s="88"/>
      <c r="AT102" s="52"/>
      <c r="AU102" s="52"/>
      <c r="AV102" s="52"/>
      <c r="AW102" s="52"/>
      <c r="AX102" s="52"/>
      <c r="AY102" s="52"/>
      <c r="AZ102" s="52"/>
      <c r="BE102" s="52"/>
      <c r="BF102" s="52"/>
      <c r="BH102" s="52"/>
      <c r="BI102" s="52"/>
    </row>
    <row r="103" spans="1:61">
      <c r="A103" s="52">
        <v>102</v>
      </c>
      <c r="B103" s="50" t="s">
        <v>1033</v>
      </c>
      <c r="C103" s="61" t="s">
        <v>292</v>
      </c>
      <c r="D103" s="61" t="s">
        <v>293</v>
      </c>
      <c r="E103" s="68">
        <v>57.266599999999997</v>
      </c>
      <c r="F103" s="68">
        <v>-134.61660000000001</v>
      </c>
      <c r="G103" s="56" t="s">
        <v>182</v>
      </c>
      <c r="H103" s="50" t="s">
        <v>35</v>
      </c>
      <c r="I103" s="50" t="s">
        <v>35</v>
      </c>
      <c r="J103" s="50" t="s">
        <v>35</v>
      </c>
      <c r="K103" s="61" t="s">
        <v>47</v>
      </c>
      <c r="L103" s="56">
        <v>0</v>
      </c>
      <c r="M103" s="56">
        <v>11</v>
      </c>
      <c r="N103" s="56">
        <f t="shared" si="4"/>
        <v>11</v>
      </c>
      <c r="O103" s="56"/>
      <c r="P103" s="56"/>
      <c r="Q103" s="60"/>
      <c r="R103" s="69">
        <v>0</v>
      </c>
      <c r="S103" s="52">
        <v>1.24</v>
      </c>
      <c r="T103" s="52">
        <f t="shared" si="5"/>
        <v>1.24</v>
      </c>
      <c r="U103" s="65">
        <v>3</v>
      </c>
      <c r="V103" s="66">
        <v>35.963928000000003</v>
      </c>
      <c r="W103" s="2">
        <f t="shared" si="6"/>
        <v>47583.153858239995</v>
      </c>
      <c r="X103" s="60"/>
      <c r="Y103" s="2">
        <f t="shared" si="9"/>
        <v>47583.153858239995</v>
      </c>
      <c r="AB103" s="126"/>
      <c r="AD103" s="54"/>
      <c r="AE103" s="54"/>
      <c r="AG103" s="61"/>
      <c r="AH103" s="61"/>
      <c r="AI103" s="50" t="s">
        <v>531</v>
      </c>
      <c r="AJ103" s="61" t="s">
        <v>47</v>
      </c>
      <c r="AN103" s="88"/>
      <c r="AT103" s="52"/>
      <c r="AU103" s="52"/>
      <c r="AV103" s="52"/>
      <c r="AW103" s="52"/>
      <c r="AX103" s="52"/>
      <c r="AY103" s="52"/>
      <c r="AZ103" s="52"/>
      <c r="BE103" s="52"/>
      <c r="BF103" s="52"/>
      <c r="BH103" s="52"/>
      <c r="BI103" s="52"/>
    </row>
    <row r="104" spans="1:61">
      <c r="A104" s="52">
        <v>103</v>
      </c>
      <c r="B104" s="50" t="s">
        <v>1033</v>
      </c>
      <c r="C104" s="61" t="s">
        <v>292</v>
      </c>
      <c r="D104" s="61" t="s">
        <v>293</v>
      </c>
      <c r="E104" s="68">
        <v>57.266599999999997</v>
      </c>
      <c r="F104" s="68">
        <v>-134.61660000000001</v>
      </c>
      <c r="G104" s="56" t="s">
        <v>182</v>
      </c>
      <c r="H104" s="50" t="s">
        <v>35</v>
      </c>
      <c r="I104" s="50" t="s">
        <v>35</v>
      </c>
      <c r="J104" s="50" t="s">
        <v>35</v>
      </c>
      <c r="K104" s="61" t="s">
        <v>101</v>
      </c>
      <c r="L104" s="56">
        <v>11</v>
      </c>
      <c r="M104" s="56">
        <v>22</v>
      </c>
      <c r="N104" s="56">
        <f t="shared" si="4"/>
        <v>11</v>
      </c>
      <c r="O104" s="56"/>
      <c r="P104" s="56"/>
      <c r="Q104" s="60"/>
      <c r="R104" s="69">
        <v>0</v>
      </c>
      <c r="S104" s="52">
        <v>1.45</v>
      </c>
      <c r="T104" s="52">
        <f t="shared" si="5"/>
        <v>1.45</v>
      </c>
      <c r="U104" s="65">
        <v>78</v>
      </c>
      <c r="V104" s="66">
        <v>7.6486410000000005</v>
      </c>
      <c r="W104" s="2">
        <f t="shared" si="6"/>
        <v>2683.9081268999998</v>
      </c>
      <c r="X104" s="60"/>
      <c r="Y104" s="2">
        <f t="shared" si="9"/>
        <v>2683.9081268999998</v>
      </c>
      <c r="AB104" s="126"/>
      <c r="AD104" s="54"/>
      <c r="AE104" s="54"/>
      <c r="AG104" s="61"/>
      <c r="AH104" s="61"/>
      <c r="AI104" s="50" t="s">
        <v>531</v>
      </c>
      <c r="AJ104" s="61" t="s">
        <v>101</v>
      </c>
      <c r="AN104" s="88"/>
      <c r="AT104" s="52"/>
      <c r="AU104" s="52"/>
      <c r="AV104" s="52"/>
      <c r="AW104" s="52"/>
      <c r="AX104" s="52"/>
      <c r="AY104" s="52"/>
      <c r="AZ104" s="52"/>
      <c r="BE104" s="52"/>
      <c r="BF104" s="52"/>
      <c r="BH104" s="52"/>
      <c r="BI104" s="52"/>
    </row>
    <row r="105" spans="1:61">
      <c r="A105" s="52">
        <v>104</v>
      </c>
      <c r="B105" s="50" t="s">
        <v>1033</v>
      </c>
      <c r="C105" s="61" t="s">
        <v>295</v>
      </c>
      <c r="D105" s="61" t="s">
        <v>296</v>
      </c>
      <c r="E105" s="68">
        <v>57.333300000000001</v>
      </c>
      <c r="F105" s="68">
        <v>-135.01660000000001</v>
      </c>
      <c r="G105" s="56" t="s">
        <v>182</v>
      </c>
      <c r="H105" s="50" t="s">
        <v>35</v>
      </c>
      <c r="I105" s="50" t="s">
        <v>35</v>
      </c>
      <c r="J105" s="50" t="s">
        <v>35</v>
      </c>
      <c r="K105" s="61" t="s">
        <v>44</v>
      </c>
      <c r="L105" s="56">
        <v>21</v>
      </c>
      <c r="M105" s="56">
        <v>11</v>
      </c>
      <c r="N105" s="56">
        <f t="shared" si="4"/>
        <v>10</v>
      </c>
      <c r="O105" s="53">
        <f>M111</f>
        <v>91</v>
      </c>
      <c r="P105" s="53">
        <f>L105</f>
        <v>21</v>
      </c>
      <c r="Q105" s="53">
        <f>P105+O105</f>
        <v>112</v>
      </c>
      <c r="R105" s="69">
        <v>0</v>
      </c>
      <c r="S105" s="52">
        <v>0.08</v>
      </c>
      <c r="T105" s="52">
        <f t="shared" si="5"/>
        <v>0.08</v>
      </c>
      <c r="U105" s="65">
        <v>0</v>
      </c>
      <c r="V105" s="66">
        <v>38.166215000000001</v>
      </c>
      <c r="W105" s="2">
        <f t="shared" si="6"/>
        <v>3053.2972</v>
      </c>
      <c r="X105" s="2">
        <f>SUM(W105:W111)</f>
        <v>27215.294831500003</v>
      </c>
      <c r="Y105" s="2">
        <f t="shared" si="9"/>
        <v>3053.2972</v>
      </c>
      <c r="Z105" s="7">
        <f>SUM(Y105:Y111)/10^6*10^4</f>
        <v>272.152948315</v>
      </c>
      <c r="AA105" s="12">
        <v>64.160848483100438</v>
      </c>
      <c r="AB105" s="126"/>
      <c r="AD105" s="54"/>
      <c r="AE105" s="54"/>
      <c r="AG105" s="61"/>
      <c r="AH105" s="61"/>
      <c r="AI105" s="50" t="s">
        <v>528</v>
      </c>
      <c r="AJ105" s="61" t="s">
        <v>140</v>
      </c>
      <c r="AN105" s="88"/>
      <c r="AT105" s="52"/>
      <c r="AU105" s="52"/>
      <c r="AV105" s="52"/>
      <c r="AW105" s="52"/>
      <c r="AX105" s="52"/>
      <c r="AY105" s="52"/>
      <c r="AZ105" s="52"/>
      <c r="BE105" s="52"/>
      <c r="BF105" s="52"/>
      <c r="BH105" s="52"/>
      <c r="BI105" s="52"/>
    </row>
    <row r="106" spans="1:61">
      <c r="A106" s="52">
        <v>105</v>
      </c>
      <c r="B106" s="50" t="s">
        <v>1033</v>
      </c>
      <c r="C106" s="61" t="s">
        <v>295</v>
      </c>
      <c r="D106" s="61" t="s">
        <v>296</v>
      </c>
      <c r="E106" s="68">
        <v>57.333300000000001</v>
      </c>
      <c r="F106" s="68">
        <v>-135.01660000000001</v>
      </c>
      <c r="G106" s="56" t="s">
        <v>182</v>
      </c>
      <c r="H106" s="50" t="s">
        <v>35</v>
      </c>
      <c r="I106" s="50" t="s">
        <v>35</v>
      </c>
      <c r="J106" s="50" t="s">
        <v>35</v>
      </c>
      <c r="K106" s="61" t="s">
        <v>46</v>
      </c>
      <c r="L106" s="56">
        <v>11</v>
      </c>
      <c r="M106" s="56">
        <v>0</v>
      </c>
      <c r="N106" s="56">
        <f t="shared" si="4"/>
        <v>11</v>
      </c>
      <c r="O106" s="56"/>
      <c r="P106" s="56"/>
      <c r="Q106" s="60"/>
      <c r="R106" s="69">
        <v>0</v>
      </c>
      <c r="S106" s="52">
        <v>0.15</v>
      </c>
      <c r="T106" s="52">
        <f t="shared" si="5"/>
        <v>0.15</v>
      </c>
      <c r="U106" s="65">
        <v>0</v>
      </c>
      <c r="V106" s="66">
        <v>36.148319999999998</v>
      </c>
      <c r="W106" s="2">
        <f t="shared" si="6"/>
        <v>5964.4727999999996</v>
      </c>
      <c r="X106" s="60"/>
      <c r="Y106" s="2">
        <f t="shared" si="9"/>
        <v>5964.4727999999996</v>
      </c>
      <c r="AB106" s="126"/>
      <c r="AC106" s="126"/>
      <c r="AD106" s="54"/>
      <c r="AE106" s="54"/>
      <c r="AG106" s="61"/>
      <c r="AH106" s="61"/>
      <c r="AI106" s="50" t="s">
        <v>528</v>
      </c>
      <c r="AJ106" s="61" t="s">
        <v>162</v>
      </c>
      <c r="AN106" s="88"/>
      <c r="AT106" s="52"/>
      <c r="AU106" s="52"/>
      <c r="AV106" s="52"/>
      <c r="AW106" s="52"/>
      <c r="AX106" s="52"/>
      <c r="AY106" s="52"/>
      <c r="AZ106" s="52"/>
      <c r="BE106" s="52"/>
      <c r="BF106" s="52"/>
      <c r="BH106" s="52"/>
      <c r="BI106" s="52"/>
    </row>
    <row r="107" spans="1:61">
      <c r="A107" s="52">
        <v>106</v>
      </c>
      <c r="B107" s="50" t="s">
        <v>1033</v>
      </c>
      <c r="C107" s="61" t="s">
        <v>295</v>
      </c>
      <c r="D107" s="61" t="s">
        <v>296</v>
      </c>
      <c r="E107" s="68">
        <v>57.333300000000001</v>
      </c>
      <c r="F107" s="68">
        <v>-135.01660000000001</v>
      </c>
      <c r="G107" s="56" t="s">
        <v>182</v>
      </c>
      <c r="H107" s="50" t="s">
        <v>35</v>
      </c>
      <c r="I107" s="50" t="s">
        <v>35</v>
      </c>
      <c r="J107" s="50" t="s">
        <v>35</v>
      </c>
      <c r="K107" s="61" t="s">
        <v>47</v>
      </c>
      <c r="L107" s="56">
        <v>0</v>
      </c>
      <c r="M107" s="56">
        <v>6</v>
      </c>
      <c r="N107" s="56">
        <f t="shared" si="4"/>
        <v>6</v>
      </c>
      <c r="O107" s="56"/>
      <c r="P107" s="56"/>
      <c r="Q107" s="60"/>
      <c r="R107" s="69">
        <v>0</v>
      </c>
      <c r="S107" s="52">
        <v>0.93</v>
      </c>
      <c r="T107" s="52">
        <f t="shared" si="5"/>
        <v>0.93</v>
      </c>
      <c r="U107" s="65">
        <v>9</v>
      </c>
      <c r="V107" s="66">
        <v>1.863415</v>
      </c>
      <c r="W107" s="2">
        <f t="shared" si="6"/>
        <v>946.20486870000002</v>
      </c>
      <c r="X107" s="60"/>
      <c r="Y107" s="2">
        <f t="shared" si="9"/>
        <v>946.20486870000002</v>
      </c>
      <c r="AB107" s="126"/>
      <c r="AD107" s="54"/>
      <c r="AE107" s="54"/>
      <c r="AG107" s="61"/>
      <c r="AH107" s="61"/>
      <c r="AI107" s="50" t="s">
        <v>528</v>
      </c>
      <c r="AJ107" s="61" t="s">
        <v>47</v>
      </c>
      <c r="AN107" s="88"/>
      <c r="AT107" s="52"/>
      <c r="AU107" s="52"/>
      <c r="AV107" s="52"/>
      <c r="AW107" s="52"/>
      <c r="AX107" s="52"/>
      <c r="AY107" s="52"/>
      <c r="AZ107" s="52"/>
      <c r="BE107" s="52"/>
      <c r="BF107" s="52"/>
      <c r="BH107" s="52"/>
      <c r="BI107" s="52"/>
    </row>
    <row r="108" spans="1:61">
      <c r="A108" s="52">
        <v>107</v>
      </c>
      <c r="B108" s="50" t="s">
        <v>1033</v>
      </c>
      <c r="C108" s="61" t="s">
        <v>295</v>
      </c>
      <c r="D108" s="61" t="s">
        <v>296</v>
      </c>
      <c r="E108" s="68">
        <v>57.333300000000001</v>
      </c>
      <c r="F108" s="68">
        <v>-135.01660000000001</v>
      </c>
      <c r="G108" s="56" t="s">
        <v>182</v>
      </c>
      <c r="H108" s="50" t="s">
        <v>35</v>
      </c>
      <c r="I108" s="50" t="s">
        <v>35</v>
      </c>
      <c r="J108" s="50" t="s">
        <v>35</v>
      </c>
      <c r="K108" s="61" t="s">
        <v>262</v>
      </c>
      <c r="L108" s="56">
        <v>6</v>
      </c>
      <c r="M108" s="56">
        <v>12</v>
      </c>
      <c r="N108" s="56">
        <f t="shared" si="4"/>
        <v>6</v>
      </c>
      <c r="O108" s="56"/>
      <c r="P108" s="56"/>
      <c r="Q108" s="60"/>
      <c r="R108" s="69">
        <v>0</v>
      </c>
      <c r="S108" s="52">
        <v>0.86</v>
      </c>
      <c r="T108" s="52">
        <f t="shared" si="5"/>
        <v>0.86</v>
      </c>
      <c r="U108" s="65">
        <v>13</v>
      </c>
      <c r="V108" s="66">
        <v>5.5516250000000005</v>
      </c>
      <c r="W108" s="2">
        <f t="shared" si="6"/>
        <v>2492.2354949999999</v>
      </c>
      <c r="X108" s="60"/>
      <c r="Y108" s="2">
        <f t="shared" si="9"/>
        <v>2492.2354949999999</v>
      </c>
      <c r="AB108" s="126"/>
      <c r="AD108" s="54"/>
      <c r="AE108" s="54"/>
      <c r="AG108" s="61"/>
      <c r="AH108" s="61"/>
      <c r="AI108" s="50" t="s">
        <v>528</v>
      </c>
      <c r="AJ108" s="61" t="s">
        <v>17</v>
      </c>
      <c r="AN108" s="88"/>
      <c r="AT108" s="52"/>
      <c r="AU108" s="52"/>
      <c r="AV108" s="52"/>
      <c r="AW108" s="52"/>
      <c r="AX108" s="52"/>
      <c r="AY108" s="52"/>
      <c r="AZ108" s="52"/>
      <c r="BE108" s="52"/>
      <c r="BF108" s="52"/>
      <c r="BH108" s="52"/>
      <c r="BI108" s="52"/>
    </row>
    <row r="109" spans="1:61">
      <c r="A109" s="52">
        <v>108</v>
      </c>
      <c r="B109" s="50" t="s">
        <v>1033</v>
      </c>
      <c r="C109" s="61" t="s">
        <v>295</v>
      </c>
      <c r="D109" s="61" t="s">
        <v>296</v>
      </c>
      <c r="E109" s="68">
        <v>57.333300000000001</v>
      </c>
      <c r="F109" s="68">
        <v>-135.01660000000001</v>
      </c>
      <c r="G109" s="56" t="s">
        <v>182</v>
      </c>
      <c r="H109" s="50" t="s">
        <v>35</v>
      </c>
      <c r="I109" s="50" t="s">
        <v>35</v>
      </c>
      <c r="J109" s="50" t="s">
        <v>35</v>
      </c>
      <c r="K109" s="61" t="s">
        <v>253</v>
      </c>
      <c r="L109" s="56">
        <v>12</v>
      </c>
      <c r="M109" s="56">
        <v>22</v>
      </c>
      <c r="N109" s="56">
        <f t="shared" si="4"/>
        <v>10</v>
      </c>
      <c r="O109" s="56"/>
      <c r="P109" s="56"/>
      <c r="Q109" s="60"/>
      <c r="R109" s="69">
        <v>0</v>
      </c>
      <c r="S109" s="52">
        <v>1.17</v>
      </c>
      <c r="T109" s="52">
        <f t="shared" si="5"/>
        <v>1.17</v>
      </c>
      <c r="U109" s="65">
        <v>8</v>
      </c>
      <c r="V109" s="66">
        <v>2.6744349999999999</v>
      </c>
      <c r="W109" s="2">
        <f t="shared" si="6"/>
        <v>2878.7618340000004</v>
      </c>
      <c r="X109" s="60"/>
      <c r="Y109" s="2">
        <f t="shared" si="9"/>
        <v>2878.7618340000004</v>
      </c>
      <c r="AB109" s="126"/>
      <c r="AD109" s="54"/>
      <c r="AE109" s="54"/>
      <c r="AG109" s="61"/>
      <c r="AH109" s="61"/>
      <c r="AI109" s="50" t="s">
        <v>528</v>
      </c>
      <c r="AJ109" s="61" t="s">
        <v>534</v>
      </c>
      <c r="AN109" s="88"/>
      <c r="AT109" s="52"/>
      <c r="AU109" s="52"/>
      <c r="AV109" s="52"/>
      <c r="AW109" s="52"/>
      <c r="AX109" s="52"/>
      <c r="AY109" s="52"/>
      <c r="AZ109" s="52"/>
      <c r="BE109" s="52"/>
      <c r="BF109" s="52"/>
      <c r="BH109" s="52"/>
      <c r="BI109" s="52"/>
    </row>
    <row r="110" spans="1:61">
      <c r="A110" s="52">
        <v>109</v>
      </c>
      <c r="B110" s="50" t="s">
        <v>1033</v>
      </c>
      <c r="C110" s="61" t="s">
        <v>295</v>
      </c>
      <c r="D110" s="61" t="s">
        <v>296</v>
      </c>
      <c r="E110" s="68">
        <v>57.333300000000001</v>
      </c>
      <c r="F110" s="68">
        <v>-135.01660000000001</v>
      </c>
      <c r="G110" s="56" t="s">
        <v>182</v>
      </c>
      <c r="H110" s="50" t="s">
        <v>35</v>
      </c>
      <c r="I110" s="50" t="s">
        <v>35</v>
      </c>
      <c r="J110" s="50" t="s">
        <v>35</v>
      </c>
      <c r="K110" s="61" t="s">
        <v>19</v>
      </c>
      <c r="L110" s="56">
        <v>22</v>
      </c>
      <c r="M110" s="56">
        <v>42</v>
      </c>
      <c r="N110" s="56">
        <f t="shared" si="4"/>
        <v>20</v>
      </c>
      <c r="O110" s="56"/>
      <c r="P110" s="56"/>
      <c r="Q110" s="60"/>
      <c r="R110" s="69">
        <v>0</v>
      </c>
      <c r="S110" s="52">
        <v>1.71</v>
      </c>
      <c r="T110" s="52">
        <f t="shared" si="5"/>
        <v>1.71</v>
      </c>
      <c r="U110" s="65">
        <v>7</v>
      </c>
      <c r="V110" s="66">
        <v>1.3034250000000001</v>
      </c>
      <c r="W110" s="2">
        <f t="shared" si="6"/>
        <v>4145.6735550000003</v>
      </c>
      <c r="X110" s="60"/>
      <c r="Y110" s="2">
        <f t="shared" si="9"/>
        <v>4145.6735550000003</v>
      </c>
      <c r="AB110" s="126"/>
      <c r="AD110" s="54"/>
      <c r="AE110" s="54"/>
      <c r="AG110" s="61"/>
      <c r="AH110" s="61"/>
      <c r="AI110" s="50" t="s">
        <v>528</v>
      </c>
      <c r="AJ110" s="61" t="s">
        <v>19</v>
      </c>
      <c r="AN110" s="88"/>
      <c r="AT110" s="52"/>
      <c r="AU110" s="52"/>
      <c r="AV110" s="52"/>
      <c r="AW110" s="52"/>
      <c r="AX110" s="52"/>
      <c r="AY110" s="52"/>
      <c r="AZ110" s="52"/>
      <c r="BE110" s="52"/>
      <c r="BF110" s="52"/>
      <c r="BH110" s="52"/>
      <c r="BI110" s="52"/>
    </row>
    <row r="111" spans="1:61">
      <c r="A111" s="52">
        <v>110</v>
      </c>
      <c r="B111" s="50" t="s">
        <v>1033</v>
      </c>
      <c r="C111" s="61" t="s">
        <v>295</v>
      </c>
      <c r="D111" s="61" t="s">
        <v>296</v>
      </c>
      <c r="E111" s="68">
        <v>57.333300000000001</v>
      </c>
      <c r="F111" s="68">
        <v>-135.01660000000001</v>
      </c>
      <c r="G111" s="56" t="s">
        <v>182</v>
      </c>
      <c r="H111" s="50" t="s">
        <v>35</v>
      </c>
      <c r="I111" s="50" t="s">
        <v>35</v>
      </c>
      <c r="J111" s="50" t="s">
        <v>35</v>
      </c>
      <c r="K111" s="61" t="s">
        <v>21</v>
      </c>
      <c r="L111" s="56">
        <v>42</v>
      </c>
      <c r="M111" s="56">
        <v>91</v>
      </c>
      <c r="N111" s="56">
        <f t="shared" si="4"/>
        <v>49</v>
      </c>
      <c r="O111" s="56"/>
      <c r="P111" s="56"/>
      <c r="Q111" s="60"/>
      <c r="R111" s="69">
        <v>0</v>
      </c>
      <c r="S111" s="52">
        <v>1.74</v>
      </c>
      <c r="T111" s="52">
        <f t="shared" si="5"/>
        <v>1.74</v>
      </c>
      <c r="U111" s="65">
        <v>19</v>
      </c>
      <c r="V111" s="66">
        <v>1.11998</v>
      </c>
      <c r="W111" s="2">
        <f t="shared" si="6"/>
        <v>7734.649078800001</v>
      </c>
      <c r="X111" s="60"/>
      <c r="Y111" s="2">
        <f t="shared" si="9"/>
        <v>7734.649078800001</v>
      </c>
      <c r="AB111" s="126"/>
      <c r="AD111" s="54"/>
      <c r="AE111" s="54"/>
      <c r="AG111" s="61"/>
      <c r="AH111" s="61"/>
      <c r="AI111" s="50" t="s">
        <v>528</v>
      </c>
      <c r="AJ111" s="61" t="s">
        <v>21</v>
      </c>
      <c r="AN111" s="88"/>
      <c r="AT111" s="52"/>
      <c r="AU111" s="52"/>
      <c r="AV111" s="52"/>
      <c r="AW111" s="52"/>
      <c r="AX111" s="52"/>
      <c r="AY111" s="52"/>
      <c r="AZ111" s="52"/>
      <c r="BE111" s="52"/>
      <c r="BF111" s="52"/>
      <c r="BH111" s="52"/>
      <c r="BI111" s="52"/>
    </row>
    <row r="112" spans="1:61">
      <c r="A112" s="52">
        <v>111</v>
      </c>
      <c r="B112" s="50" t="s">
        <v>1033</v>
      </c>
      <c r="C112" s="61" t="s">
        <v>297</v>
      </c>
      <c r="D112" s="61" t="s">
        <v>298</v>
      </c>
      <c r="E112" s="68">
        <v>57.516599999999997</v>
      </c>
      <c r="F112" s="68">
        <v>-134.4333</v>
      </c>
      <c r="G112" s="56" t="s">
        <v>182</v>
      </c>
      <c r="H112" s="50" t="s">
        <v>35</v>
      </c>
      <c r="I112" s="50" t="s">
        <v>35</v>
      </c>
      <c r="J112" s="50" t="s">
        <v>35</v>
      </c>
      <c r="K112" s="61" t="s">
        <v>44</v>
      </c>
      <c r="L112" s="56">
        <v>13</v>
      </c>
      <c r="M112" s="56">
        <v>10</v>
      </c>
      <c r="N112" s="56">
        <f t="shared" si="4"/>
        <v>3</v>
      </c>
      <c r="O112" s="53">
        <f>M118</f>
        <v>91</v>
      </c>
      <c r="P112" s="53">
        <f>L112</f>
        <v>13</v>
      </c>
      <c r="Q112" s="53">
        <f>P112+O112</f>
        <v>104</v>
      </c>
      <c r="R112" s="69">
        <v>0</v>
      </c>
      <c r="S112" s="52">
        <v>0.08</v>
      </c>
      <c r="T112" s="52">
        <f t="shared" si="5"/>
        <v>0.08</v>
      </c>
      <c r="U112" s="65">
        <v>0</v>
      </c>
      <c r="V112" s="66">
        <v>38.34966</v>
      </c>
      <c r="W112" s="2">
        <f t="shared" si="6"/>
        <v>920.39184000000012</v>
      </c>
      <c r="X112" s="2">
        <f>SUM(W112:W118)</f>
        <v>34430.400033149999</v>
      </c>
      <c r="Y112" s="2">
        <f t="shared" si="9"/>
        <v>920.39184000000012</v>
      </c>
      <c r="Z112" s="7">
        <f>SUM(Y112:Y118)/10^6*10^4</f>
        <v>344.30400033149999</v>
      </c>
      <c r="AA112" s="12">
        <v>53.707119370397791</v>
      </c>
      <c r="AB112" s="126"/>
      <c r="AD112" s="54"/>
      <c r="AE112" s="54"/>
      <c r="AG112" s="61"/>
      <c r="AH112" s="61"/>
      <c r="AI112" s="50" t="s">
        <v>528</v>
      </c>
      <c r="AJ112" s="61" t="s">
        <v>140</v>
      </c>
      <c r="AN112" s="88"/>
      <c r="AT112" s="52"/>
      <c r="AU112" s="52"/>
      <c r="AV112" s="52"/>
      <c r="AW112" s="52"/>
      <c r="AX112" s="52"/>
      <c r="AY112" s="52"/>
      <c r="AZ112" s="52"/>
      <c r="BE112" s="52"/>
      <c r="BF112" s="52"/>
      <c r="BH112" s="52"/>
      <c r="BI112" s="52"/>
    </row>
    <row r="113" spans="1:61">
      <c r="A113" s="52">
        <v>112</v>
      </c>
      <c r="B113" s="50" t="s">
        <v>1033</v>
      </c>
      <c r="C113" s="61" t="s">
        <v>297</v>
      </c>
      <c r="D113" s="61" t="s">
        <v>298</v>
      </c>
      <c r="E113" s="68">
        <v>57.516599999999997</v>
      </c>
      <c r="F113" s="68">
        <v>-134.4333</v>
      </c>
      <c r="G113" s="56" t="s">
        <v>182</v>
      </c>
      <c r="H113" s="50" t="s">
        <v>35</v>
      </c>
      <c r="I113" s="50" t="s">
        <v>35</v>
      </c>
      <c r="J113" s="50" t="s">
        <v>35</v>
      </c>
      <c r="K113" s="61" t="s">
        <v>45</v>
      </c>
      <c r="L113" s="56">
        <v>10</v>
      </c>
      <c r="M113" s="129">
        <v>0</v>
      </c>
      <c r="N113" s="56">
        <f t="shared" si="4"/>
        <v>10</v>
      </c>
      <c r="O113" s="56"/>
      <c r="P113" s="56"/>
      <c r="Q113" s="60"/>
      <c r="R113" s="69">
        <v>0</v>
      </c>
      <c r="S113" s="52">
        <v>0.12</v>
      </c>
      <c r="T113" s="52">
        <f t="shared" si="5"/>
        <v>0.12</v>
      </c>
      <c r="U113" s="65">
        <v>0</v>
      </c>
      <c r="V113" s="66">
        <v>38.552415000000003</v>
      </c>
      <c r="W113" s="2">
        <f t="shared" si="6"/>
        <v>4626.2897999999996</v>
      </c>
      <c r="X113" s="60"/>
      <c r="Y113" s="2">
        <f t="shared" si="9"/>
        <v>4626.2897999999996</v>
      </c>
      <c r="AB113" s="126"/>
      <c r="AC113" s="126"/>
      <c r="AD113" s="54"/>
      <c r="AE113" s="54"/>
      <c r="AG113" s="61"/>
      <c r="AH113" s="61"/>
      <c r="AI113" s="50" t="s">
        <v>528</v>
      </c>
      <c r="AJ113" s="61" t="s">
        <v>141</v>
      </c>
      <c r="AN113" s="88"/>
      <c r="AT113" s="52"/>
      <c r="AU113" s="52"/>
      <c r="AV113" s="52"/>
      <c r="AW113" s="52"/>
      <c r="AX113" s="52"/>
      <c r="AY113" s="52"/>
      <c r="AZ113" s="52"/>
      <c r="BE113" s="52"/>
      <c r="BF113" s="52"/>
      <c r="BH113" s="52"/>
      <c r="BI113" s="52"/>
    </row>
    <row r="114" spans="1:61">
      <c r="A114" s="52">
        <v>113</v>
      </c>
      <c r="B114" s="50" t="s">
        <v>1033</v>
      </c>
      <c r="C114" s="61" t="s">
        <v>297</v>
      </c>
      <c r="D114" s="61" t="s">
        <v>298</v>
      </c>
      <c r="E114" s="68">
        <v>57.516599999999997</v>
      </c>
      <c r="F114" s="68">
        <v>-134.4333</v>
      </c>
      <c r="G114" s="56" t="s">
        <v>182</v>
      </c>
      <c r="H114" s="50" t="s">
        <v>35</v>
      </c>
      <c r="I114" s="50" t="s">
        <v>35</v>
      </c>
      <c r="J114" s="50" t="s">
        <v>35</v>
      </c>
      <c r="K114" s="130" t="s">
        <v>47</v>
      </c>
      <c r="L114" s="129">
        <v>0</v>
      </c>
      <c r="M114" s="129">
        <v>3</v>
      </c>
      <c r="N114" s="56">
        <f t="shared" si="4"/>
        <v>3</v>
      </c>
      <c r="O114" s="56"/>
      <c r="P114" s="56"/>
      <c r="Q114" s="60"/>
      <c r="R114" s="69">
        <v>0</v>
      </c>
      <c r="S114" s="52">
        <v>0.93</v>
      </c>
      <c r="T114" s="52">
        <f t="shared" si="5"/>
        <v>0.93</v>
      </c>
      <c r="U114" s="65">
        <v>0</v>
      </c>
      <c r="V114" s="83">
        <v>5.8390833333333338</v>
      </c>
      <c r="W114" s="2">
        <f t="shared" si="6"/>
        <v>1629.1042500000003</v>
      </c>
      <c r="X114" s="60"/>
      <c r="Y114" s="2">
        <f t="shared" si="9"/>
        <v>1629.1042500000003</v>
      </c>
      <c r="AB114" s="126"/>
      <c r="AD114" s="54"/>
      <c r="AE114" s="54"/>
      <c r="AG114" s="61"/>
      <c r="AH114" s="130"/>
      <c r="AI114" s="50" t="s">
        <v>528</v>
      </c>
      <c r="AJ114" s="130" t="s">
        <v>47</v>
      </c>
      <c r="AN114" s="88"/>
      <c r="AT114" s="52"/>
      <c r="AU114" s="52"/>
      <c r="AV114" s="52"/>
      <c r="AW114" s="52"/>
      <c r="AX114" s="52"/>
      <c r="AY114" s="52"/>
      <c r="AZ114" s="52"/>
      <c r="BE114" s="52"/>
      <c r="BF114" s="52"/>
      <c r="BH114" s="52"/>
      <c r="BI114" s="52"/>
    </row>
    <row r="115" spans="1:61">
      <c r="A115" s="52">
        <v>114</v>
      </c>
      <c r="B115" s="50" t="s">
        <v>1033</v>
      </c>
      <c r="C115" s="61" t="s">
        <v>297</v>
      </c>
      <c r="D115" s="61" t="s">
        <v>298</v>
      </c>
      <c r="E115" s="68">
        <v>57.516599999999997</v>
      </c>
      <c r="F115" s="68">
        <v>-134.4333</v>
      </c>
      <c r="G115" s="56" t="s">
        <v>182</v>
      </c>
      <c r="H115" s="50" t="s">
        <v>35</v>
      </c>
      <c r="I115" s="50" t="s">
        <v>35</v>
      </c>
      <c r="J115" s="50" t="s">
        <v>35</v>
      </c>
      <c r="K115" s="61" t="s">
        <v>116</v>
      </c>
      <c r="L115" s="129">
        <v>3</v>
      </c>
      <c r="M115" s="56">
        <v>9</v>
      </c>
      <c r="N115" s="56">
        <f t="shared" si="4"/>
        <v>6</v>
      </c>
      <c r="O115" s="56"/>
      <c r="P115" s="56"/>
      <c r="Q115" s="60"/>
      <c r="R115" s="69">
        <v>0</v>
      </c>
      <c r="S115" s="52">
        <v>0.86</v>
      </c>
      <c r="T115" s="52">
        <f t="shared" si="5"/>
        <v>0.86</v>
      </c>
      <c r="U115" s="65">
        <v>14</v>
      </c>
      <c r="V115" s="66">
        <v>14.086645000000001</v>
      </c>
      <c r="W115" s="2">
        <f t="shared" si="6"/>
        <v>6251.0895852000003</v>
      </c>
      <c r="X115" s="60"/>
      <c r="Y115" s="2">
        <f t="shared" si="9"/>
        <v>6251.0895852000003</v>
      </c>
      <c r="AB115" s="126"/>
      <c r="AD115" s="55"/>
      <c r="AE115" s="55"/>
      <c r="AG115" s="61"/>
      <c r="AH115" s="61"/>
      <c r="AI115" s="50" t="s">
        <v>528</v>
      </c>
      <c r="AJ115" s="61" t="s">
        <v>116</v>
      </c>
      <c r="AN115" s="88"/>
      <c r="AT115" s="52"/>
      <c r="AU115" s="52"/>
      <c r="AV115" s="52"/>
      <c r="AW115" s="52"/>
      <c r="AX115" s="52"/>
      <c r="AY115" s="52"/>
      <c r="AZ115" s="52"/>
      <c r="BE115" s="52"/>
      <c r="BF115" s="52"/>
      <c r="BH115" s="52"/>
      <c r="BI115" s="52"/>
    </row>
    <row r="116" spans="1:61">
      <c r="A116" s="52">
        <v>115</v>
      </c>
      <c r="B116" s="50" t="s">
        <v>1033</v>
      </c>
      <c r="C116" s="61" t="s">
        <v>297</v>
      </c>
      <c r="D116" s="61" t="s">
        <v>298</v>
      </c>
      <c r="E116" s="68">
        <v>57.516599999999997</v>
      </c>
      <c r="F116" s="68">
        <v>-134.4333</v>
      </c>
      <c r="G116" s="56" t="s">
        <v>182</v>
      </c>
      <c r="H116" s="50" t="s">
        <v>35</v>
      </c>
      <c r="I116" s="50" t="s">
        <v>35</v>
      </c>
      <c r="J116" s="50" t="s">
        <v>35</v>
      </c>
      <c r="K116" s="61" t="s">
        <v>253</v>
      </c>
      <c r="L116" s="56">
        <v>9</v>
      </c>
      <c r="M116" s="56">
        <v>27</v>
      </c>
      <c r="N116" s="56">
        <f t="shared" si="4"/>
        <v>18</v>
      </c>
      <c r="O116" s="56"/>
      <c r="P116" s="56"/>
      <c r="Q116" s="60"/>
      <c r="R116" s="69">
        <v>0</v>
      </c>
      <c r="S116" s="52">
        <v>1.17</v>
      </c>
      <c r="T116" s="52">
        <f t="shared" si="5"/>
        <v>1.17</v>
      </c>
      <c r="U116" s="65">
        <v>20</v>
      </c>
      <c r="V116" s="66">
        <v>7.8881350000000001</v>
      </c>
      <c r="W116" s="2">
        <f t="shared" si="6"/>
        <v>13289.929847999998</v>
      </c>
      <c r="X116" s="60"/>
      <c r="Y116" s="2">
        <f t="shared" si="9"/>
        <v>13289.929847999998</v>
      </c>
      <c r="AB116" s="126"/>
      <c r="AD116" s="54"/>
      <c r="AE116" s="54"/>
      <c r="AG116" s="61"/>
      <c r="AH116" s="61"/>
      <c r="AI116" s="50" t="s">
        <v>528</v>
      </c>
      <c r="AJ116" s="61" t="s">
        <v>534</v>
      </c>
      <c r="AN116" s="88"/>
      <c r="AT116" s="52"/>
      <c r="AU116" s="52"/>
      <c r="AV116" s="52"/>
      <c r="AW116" s="52"/>
      <c r="AX116" s="52"/>
      <c r="AY116" s="52"/>
      <c r="AZ116" s="52"/>
      <c r="BE116" s="52"/>
      <c r="BF116" s="52"/>
      <c r="BH116" s="52"/>
      <c r="BI116" s="52"/>
    </row>
    <row r="117" spans="1:61">
      <c r="A117" s="52">
        <v>116</v>
      </c>
      <c r="B117" s="50" t="s">
        <v>1033</v>
      </c>
      <c r="C117" s="61" t="s">
        <v>297</v>
      </c>
      <c r="D117" s="61" t="s">
        <v>298</v>
      </c>
      <c r="E117" s="68">
        <v>57.516599999999997</v>
      </c>
      <c r="F117" s="68">
        <v>-134.4333</v>
      </c>
      <c r="G117" s="56" t="s">
        <v>182</v>
      </c>
      <c r="H117" s="50" t="s">
        <v>35</v>
      </c>
      <c r="I117" s="50" t="s">
        <v>35</v>
      </c>
      <c r="J117" s="50" t="s">
        <v>35</v>
      </c>
      <c r="K117" s="61" t="s">
        <v>299</v>
      </c>
      <c r="L117" s="56">
        <v>27</v>
      </c>
      <c r="M117" s="56">
        <v>50</v>
      </c>
      <c r="N117" s="56">
        <f t="shared" si="4"/>
        <v>23</v>
      </c>
      <c r="O117" s="56"/>
      <c r="P117" s="56"/>
      <c r="Q117" s="60"/>
      <c r="R117" s="69">
        <v>0</v>
      </c>
      <c r="S117" s="52">
        <v>1.71</v>
      </c>
      <c r="T117" s="52">
        <f t="shared" si="5"/>
        <v>1.71</v>
      </c>
      <c r="U117" s="65">
        <v>39</v>
      </c>
      <c r="V117" s="66">
        <v>1.4385950000000001</v>
      </c>
      <c r="W117" s="2">
        <f t="shared" si="6"/>
        <v>3451.3764223499998</v>
      </c>
      <c r="X117" s="60"/>
      <c r="Y117" s="2">
        <f t="shared" si="9"/>
        <v>3451.3764223499998</v>
      </c>
      <c r="AB117" s="126"/>
      <c r="AD117" s="54"/>
      <c r="AE117" s="54"/>
      <c r="AG117" s="61"/>
      <c r="AH117" s="61"/>
      <c r="AI117" s="50" t="s">
        <v>528</v>
      </c>
      <c r="AJ117" s="61" t="s">
        <v>299</v>
      </c>
      <c r="AN117" s="88"/>
      <c r="AT117" s="52"/>
      <c r="AU117" s="52"/>
      <c r="AV117" s="52"/>
      <c r="AW117" s="52"/>
      <c r="AX117" s="52"/>
      <c r="AY117" s="52"/>
      <c r="AZ117" s="52"/>
      <c r="BE117" s="52"/>
      <c r="BF117" s="52"/>
      <c r="BH117" s="52"/>
      <c r="BI117" s="52"/>
    </row>
    <row r="118" spans="1:61">
      <c r="A118" s="52">
        <v>117</v>
      </c>
      <c r="B118" s="50" t="s">
        <v>1033</v>
      </c>
      <c r="C118" s="61" t="s">
        <v>297</v>
      </c>
      <c r="D118" s="61" t="s">
        <v>298</v>
      </c>
      <c r="E118" s="68">
        <v>57.516599999999997</v>
      </c>
      <c r="F118" s="68">
        <v>-134.4333</v>
      </c>
      <c r="G118" s="56" t="s">
        <v>182</v>
      </c>
      <c r="H118" s="50" t="s">
        <v>35</v>
      </c>
      <c r="I118" s="50" t="s">
        <v>35</v>
      </c>
      <c r="J118" s="50" t="s">
        <v>35</v>
      </c>
      <c r="K118" s="61" t="s">
        <v>300</v>
      </c>
      <c r="L118" s="56">
        <v>50</v>
      </c>
      <c r="M118" s="56">
        <v>91</v>
      </c>
      <c r="N118" s="56">
        <f t="shared" si="4"/>
        <v>41</v>
      </c>
      <c r="O118" s="56"/>
      <c r="P118" s="56"/>
      <c r="Q118" s="60"/>
      <c r="R118" s="69">
        <v>0</v>
      </c>
      <c r="S118" s="52">
        <v>1.74</v>
      </c>
      <c r="T118" s="52">
        <f t="shared" si="5"/>
        <v>1.74</v>
      </c>
      <c r="U118" s="65">
        <v>32</v>
      </c>
      <c r="V118" s="66">
        <v>0.87860500000000008</v>
      </c>
      <c r="W118" s="2">
        <f t="shared" si="6"/>
        <v>4262.2182876000006</v>
      </c>
      <c r="X118" s="60"/>
      <c r="Y118" s="2">
        <f t="shared" si="9"/>
        <v>4262.2182876000006</v>
      </c>
      <c r="AB118" s="126"/>
      <c r="AD118" s="54"/>
      <c r="AE118" s="54"/>
      <c r="AG118" s="61"/>
      <c r="AH118" s="61"/>
      <c r="AI118" s="50" t="s">
        <v>528</v>
      </c>
      <c r="AJ118" s="61" t="s">
        <v>300</v>
      </c>
      <c r="AN118" s="88"/>
      <c r="AT118" s="52"/>
      <c r="AU118" s="52"/>
      <c r="AV118" s="52"/>
      <c r="AW118" s="52"/>
      <c r="AX118" s="52"/>
      <c r="AY118" s="52"/>
      <c r="AZ118" s="52"/>
      <c r="BE118" s="52"/>
      <c r="BF118" s="52"/>
      <c r="BH118" s="52"/>
      <c r="BI118" s="52"/>
    </row>
    <row r="119" spans="1:61">
      <c r="A119" s="52">
        <v>118</v>
      </c>
      <c r="B119" s="50" t="s">
        <v>1033</v>
      </c>
      <c r="C119" s="61" t="s">
        <v>301</v>
      </c>
      <c r="D119" s="61" t="s">
        <v>302</v>
      </c>
      <c r="E119" s="68">
        <v>57.533299999999997</v>
      </c>
      <c r="F119" s="68">
        <v>-135.16659999999999</v>
      </c>
      <c r="G119" s="56" t="s">
        <v>182</v>
      </c>
      <c r="H119" s="50" t="s">
        <v>35</v>
      </c>
      <c r="I119" s="50" t="s">
        <v>35</v>
      </c>
      <c r="J119" s="50" t="s">
        <v>35</v>
      </c>
      <c r="K119" s="130" t="s">
        <v>44</v>
      </c>
      <c r="L119" s="129">
        <v>12</v>
      </c>
      <c r="M119" s="56">
        <v>7</v>
      </c>
      <c r="N119" s="56">
        <f t="shared" si="4"/>
        <v>5</v>
      </c>
      <c r="O119" s="53">
        <f>M129</f>
        <v>100</v>
      </c>
      <c r="P119" s="53">
        <f>L119</f>
        <v>12</v>
      </c>
      <c r="Q119" s="53">
        <f>P119+O119</f>
        <v>112</v>
      </c>
      <c r="R119" s="69">
        <v>0</v>
      </c>
      <c r="S119" s="52">
        <v>0.08</v>
      </c>
      <c r="T119" s="52">
        <f t="shared" si="5"/>
        <v>0.08</v>
      </c>
      <c r="U119" s="65">
        <v>0</v>
      </c>
      <c r="V119" s="83">
        <v>36.66627891666667</v>
      </c>
      <c r="W119" s="2">
        <f t="shared" si="6"/>
        <v>1466.6511566666668</v>
      </c>
      <c r="X119" s="2">
        <f>SUM(W119:W129)</f>
        <v>77465.191486948737</v>
      </c>
      <c r="Y119" s="2">
        <f t="shared" si="9"/>
        <v>1466.6511566666668</v>
      </c>
      <c r="Z119" s="7">
        <f>SUM(Y119:Y129)/10^6*10^4</f>
        <v>774.65191486948731</v>
      </c>
      <c r="AA119" s="12">
        <v>83.488214217180555</v>
      </c>
      <c r="AB119" s="126"/>
      <c r="AD119" s="54"/>
      <c r="AE119" s="54"/>
      <c r="AG119" s="61"/>
      <c r="AH119" s="130"/>
      <c r="AI119" s="50" t="s">
        <v>529</v>
      </c>
      <c r="AJ119" s="130" t="s">
        <v>140</v>
      </c>
      <c r="AN119" s="88"/>
      <c r="AT119" s="52"/>
      <c r="AU119" s="52"/>
      <c r="AV119" s="52"/>
      <c r="AW119" s="52"/>
      <c r="AX119" s="52"/>
      <c r="AY119" s="52"/>
      <c r="AZ119" s="52"/>
      <c r="BE119" s="52"/>
      <c r="BF119" s="52"/>
      <c r="BH119" s="52"/>
      <c r="BI119" s="52"/>
    </row>
    <row r="120" spans="1:61">
      <c r="A120" s="52">
        <v>119</v>
      </c>
      <c r="B120" s="50" t="s">
        <v>1033</v>
      </c>
      <c r="C120" s="61" t="s">
        <v>301</v>
      </c>
      <c r="D120" s="61" t="s">
        <v>302</v>
      </c>
      <c r="E120" s="68">
        <v>57.533299999999997</v>
      </c>
      <c r="F120" s="68">
        <v>-135.16659999999999</v>
      </c>
      <c r="G120" s="56" t="s">
        <v>182</v>
      </c>
      <c r="H120" s="50" t="s">
        <v>35</v>
      </c>
      <c r="I120" s="50" t="s">
        <v>35</v>
      </c>
      <c r="J120" s="50" t="s">
        <v>35</v>
      </c>
      <c r="K120" s="130" t="s">
        <v>46</v>
      </c>
      <c r="L120" s="129">
        <v>7</v>
      </c>
      <c r="M120" s="56">
        <v>0</v>
      </c>
      <c r="N120" s="56">
        <f t="shared" si="4"/>
        <v>7</v>
      </c>
      <c r="O120" s="56"/>
      <c r="P120" s="56"/>
      <c r="Q120" s="60"/>
      <c r="R120" s="69">
        <v>0</v>
      </c>
      <c r="S120" s="52">
        <v>0.15</v>
      </c>
      <c r="T120" s="52">
        <f t="shared" si="5"/>
        <v>0.15</v>
      </c>
      <c r="U120" s="65">
        <v>0</v>
      </c>
      <c r="V120" s="83">
        <v>36.068238615384637</v>
      </c>
      <c r="W120" s="2">
        <f t="shared" si="6"/>
        <v>3787.1650546153865</v>
      </c>
      <c r="X120" s="60"/>
      <c r="Y120" s="2">
        <f t="shared" si="9"/>
        <v>3787.1650546153865</v>
      </c>
      <c r="AB120" s="126"/>
      <c r="AC120" s="126"/>
      <c r="AD120" s="55"/>
      <c r="AE120" s="55"/>
      <c r="AG120" s="61"/>
      <c r="AH120" s="130"/>
      <c r="AI120" s="50" t="s">
        <v>529</v>
      </c>
      <c r="AJ120" s="130" t="s">
        <v>162</v>
      </c>
      <c r="AN120" s="88"/>
      <c r="AT120" s="52"/>
      <c r="AU120" s="52"/>
      <c r="AV120" s="52"/>
      <c r="AW120" s="52"/>
      <c r="AX120" s="52"/>
      <c r="AY120" s="52"/>
      <c r="AZ120" s="52"/>
      <c r="BE120" s="52"/>
      <c r="BF120" s="52"/>
      <c r="BH120" s="52"/>
      <c r="BI120" s="52"/>
    </row>
    <row r="121" spans="1:61">
      <c r="A121" s="52">
        <v>120</v>
      </c>
      <c r="B121" s="50" t="s">
        <v>1033</v>
      </c>
      <c r="C121" s="61" t="s">
        <v>301</v>
      </c>
      <c r="D121" s="61" t="s">
        <v>302</v>
      </c>
      <c r="E121" s="68">
        <v>57.533299999999997</v>
      </c>
      <c r="F121" s="68">
        <v>-135.16659999999999</v>
      </c>
      <c r="G121" s="56" t="s">
        <v>182</v>
      </c>
      <c r="H121" s="50" t="s">
        <v>35</v>
      </c>
      <c r="I121" s="50" t="s">
        <v>35</v>
      </c>
      <c r="J121" s="50" t="s">
        <v>35</v>
      </c>
      <c r="K121" s="130" t="s">
        <v>47</v>
      </c>
      <c r="L121" s="129">
        <v>0</v>
      </c>
      <c r="M121" s="56">
        <v>1</v>
      </c>
      <c r="N121" s="56">
        <f t="shared" si="4"/>
        <v>1</v>
      </c>
      <c r="O121" s="56"/>
      <c r="P121" s="56"/>
      <c r="Q121" s="60"/>
      <c r="R121" s="69">
        <v>0</v>
      </c>
      <c r="S121" s="52">
        <v>1.31</v>
      </c>
      <c r="T121" s="52">
        <f t="shared" si="5"/>
        <v>1.31</v>
      </c>
      <c r="U121" s="65">
        <v>0</v>
      </c>
      <c r="V121" s="83">
        <v>5.8390833333333338</v>
      </c>
      <c r="W121" s="2">
        <f t="shared" si="6"/>
        <v>764.91991666666672</v>
      </c>
      <c r="X121" s="60"/>
      <c r="Y121" s="2">
        <f t="shared" si="9"/>
        <v>764.91991666666672</v>
      </c>
      <c r="AB121" s="126"/>
      <c r="AD121" s="55"/>
      <c r="AE121" s="55"/>
      <c r="AG121" s="61"/>
      <c r="AH121" s="130"/>
      <c r="AI121" s="50" t="s">
        <v>529</v>
      </c>
      <c r="AJ121" s="130" t="s">
        <v>47</v>
      </c>
      <c r="AN121" s="88"/>
      <c r="AT121" s="52"/>
      <c r="AU121" s="52"/>
      <c r="AV121" s="52"/>
      <c r="AW121" s="52"/>
      <c r="AX121" s="52"/>
      <c r="AY121" s="52"/>
      <c r="AZ121" s="52"/>
      <c r="BE121" s="52"/>
      <c r="BF121" s="52"/>
      <c r="BH121" s="52"/>
      <c r="BI121" s="52"/>
    </row>
    <row r="122" spans="1:61">
      <c r="A122" s="52">
        <v>121</v>
      </c>
      <c r="B122" s="50" t="s">
        <v>1033</v>
      </c>
      <c r="C122" s="61" t="s">
        <v>301</v>
      </c>
      <c r="D122" s="61" t="s">
        <v>302</v>
      </c>
      <c r="E122" s="68">
        <v>57.533299999999997</v>
      </c>
      <c r="F122" s="68">
        <v>-135.16659999999999</v>
      </c>
      <c r="G122" s="56" t="s">
        <v>182</v>
      </c>
      <c r="H122" s="50" t="s">
        <v>35</v>
      </c>
      <c r="I122" s="50" t="s">
        <v>35</v>
      </c>
      <c r="J122" s="50" t="s">
        <v>35</v>
      </c>
      <c r="K122" s="61" t="s">
        <v>116</v>
      </c>
      <c r="L122" s="56">
        <v>1</v>
      </c>
      <c r="M122" s="56">
        <v>6</v>
      </c>
      <c r="N122" s="56">
        <f t="shared" si="4"/>
        <v>5</v>
      </c>
      <c r="O122" s="56"/>
      <c r="P122" s="56"/>
      <c r="Q122" s="60"/>
      <c r="R122" s="69">
        <v>0</v>
      </c>
      <c r="S122" s="52">
        <v>1.19</v>
      </c>
      <c r="T122" s="52">
        <f t="shared" si="5"/>
        <v>1.19</v>
      </c>
      <c r="U122" s="65">
        <v>15</v>
      </c>
      <c r="V122" s="66">
        <v>15.77627</v>
      </c>
      <c r="W122" s="2">
        <f t="shared" si="6"/>
        <v>7978.8485525000006</v>
      </c>
      <c r="X122" s="60"/>
      <c r="Y122" s="2">
        <f t="shared" si="9"/>
        <v>7978.8485525000006</v>
      </c>
      <c r="AB122" s="126"/>
      <c r="AD122" s="55"/>
      <c r="AE122" s="55"/>
      <c r="AG122" s="61"/>
      <c r="AH122" s="61"/>
      <c r="AI122" s="50" t="s">
        <v>529</v>
      </c>
      <c r="AJ122" s="61" t="s">
        <v>116</v>
      </c>
      <c r="AN122" s="88"/>
      <c r="AT122" s="52"/>
      <c r="AU122" s="52"/>
      <c r="AV122" s="52"/>
      <c r="AW122" s="52"/>
      <c r="AX122" s="52"/>
      <c r="AY122" s="52"/>
      <c r="AZ122" s="52"/>
      <c r="BE122" s="52"/>
      <c r="BF122" s="52"/>
      <c r="BH122" s="52"/>
      <c r="BI122" s="52"/>
    </row>
    <row r="123" spans="1:61">
      <c r="A123" s="52">
        <v>122</v>
      </c>
      <c r="B123" s="50" t="s">
        <v>1033</v>
      </c>
      <c r="C123" s="61" t="s">
        <v>301</v>
      </c>
      <c r="D123" s="61" t="s">
        <v>302</v>
      </c>
      <c r="E123" s="68">
        <v>57.533299999999997</v>
      </c>
      <c r="F123" s="68">
        <v>-135.16659999999999</v>
      </c>
      <c r="G123" s="56" t="s">
        <v>182</v>
      </c>
      <c r="H123" s="50" t="s">
        <v>35</v>
      </c>
      <c r="I123" s="50" t="s">
        <v>35</v>
      </c>
      <c r="J123" s="50" t="s">
        <v>35</v>
      </c>
      <c r="K123" s="61" t="s">
        <v>253</v>
      </c>
      <c r="L123" s="56">
        <v>6</v>
      </c>
      <c r="M123" s="56">
        <v>16</v>
      </c>
      <c r="N123" s="56">
        <f t="shared" si="4"/>
        <v>10</v>
      </c>
      <c r="O123" s="56"/>
      <c r="P123" s="56"/>
      <c r="Q123" s="60"/>
      <c r="R123" s="69">
        <v>0</v>
      </c>
      <c r="S123" s="52">
        <v>1.46</v>
      </c>
      <c r="T123" s="52">
        <f t="shared" si="5"/>
        <v>1.46</v>
      </c>
      <c r="U123" s="65">
        <v>7</v>
      </c>
      <c r="V123" s="66">
        <v>6.6329850000000006</v>
      </c>
      <c r="W123" s="2">
        <f t="shared" si="6"/>
        <v>9006.2670330000019</v>
      </c>
      <c r="X123" s="60"/>
      <c r="Y123" s="2">
        <f t="shared" si="9"/>
        <v>9006.2670330000019</v>
      </c>
      <c r="AB123" s="126"/>
      <c r="AD123" s="54"/>
      <c r="AE123" s="54"/>
      <c r="AG123" s="61"/>
      <c r="AH123" s="61"/>
      <c r="AI123" s="50" t="s">
        <v>529</v>
      </c>
      <c r="AJ123" s="61" t="s">
        <v>534</v>
      </c>
      <c r="AN123" s="88"/>
      <c r="AT123" s="52"/>
      <c r="AU123" s="52"/>
      <c r="AV123" s="52"/>
      <c r="AW123" s="52"/>
      <c r="AX123" s="52"/>
      <c r="AY123" s="52"/>
      <c r="AZ123" s="52"/>
      <c r="BE123" s="52"/>
      <c r="BF123" s="52"/>
      <c r="BH123" s="52"/>
      <c r="BI123" s="52"/>
    </row>
    <row r="124" spans="1:61">
      <c r="A124" s="52">
        <v>123</v>
      </c>
      <c r="B124" s="50" t="s">
        <v>1033</v>
      </c>
      <c r="C124" s="61" t="s">
        <v>301</v>
      </c>
      <c r="D124" s="61" t="s">
        <v>302</v>
      </c>
      <c r="E124" s="68">
        <v>57.533299999999997</v>
      </c>
      <c r="F124" s="68">
        <v>-135.16659999999999</v>
      </c>
      <c r="G124" s="56" t="s">
        <v>182</v>
      </c>
      <c r="H124" s="50" t="s">
        <v>35</v>
      </c>
      <c r="I124" s="50" t="s">
        <v>35</v>
      </c>
      <c r="J124" s="50" t="s">
        <v>35</v>
      </c>
      <c r="K124" s="130" t="s">
        <v>303</v>
      </c>
      <c r="L124" s="129">
        <v>16</v>
      </c>
      <c r="M124" s="129">
        <v>17</v>
      </c>
      <c r="N124" s="56">
        <f t="shared" si="4"/>
        <v>1</v>
      </c>
      <c r="O124" s="56"/>
      <c r="P124" s="56"/>
      <c r="Q124" s="60"/>
      <c r="R124" s="69">
        <v>0</v>
      </c>
      <c r="S124" s="52">
        <v>1.31</v>
      </c>
      <c r="T124" s="52">
        <f t="shared" si="5"/>
        <v>1.31</v>
      </c>
      <c r="U124" s="65">
        <v>0</v>
      </c>
      <c r="V124" s="83">
        <v>5.8390833333333338</v>
      </c>
      <c r="W124" s="2">
        <f t="shared" si="6"/>
        <v>764.91991666666672</v>
      </c>
      <c r="X124" s="60"/>
      <c r="Y124" s="2">
        <f t="shared" si="9"/>
        <v>764.91991666666672</v>
      </c>
      <c r="AB124" s="126"/>
      <c r="AD124" s="54"/>
      <c r="AE124" s="54"/>
      <c r="AG124" s="61"/>
      <c r="AH124" s="130"/>
      <c r="AI124" s="50" t="s">
        <v>529</v>
      </c>
      <c r="AJ124" s="130" t="s">
        <v>303</v>
      </c>
      <c r="AN124" s="88"/>
      <c r="AT124" s="52"/>
      <c r="AU124" s="52"/>
      <c r="AV124" s="52"/>
      <c r="AW124" s="52"/>
      <c r="AX124" s="52"/>
      <c r="AY124" s="52"/>
      <c r="AZ124" s="52"/>
      <c r="BE124" s="52"/>
      <c r="BF124" s="52"/>
      <c r="BH124" s="52"/>
      <c r="BI124" s="52"/>
    </row>
    <row r="125" spans="1:61">
      <c r="A125" s="52">
        <v>124</v>
      </c>
      <c r="B125" s="50" t="s">
        <v>1033</v>
      </c>
      <c r="C125" s="61" t="s">
        <v>301</v>
      </c>
      <c r="D125" s="61" t="s">
        <v>302</v>
      </c>
      <c r="E125" s="68">
        <v>57.533299999999997</v>
      </c>
      <c r="F125" s="68">
        <v>-135.16659999999999</v>
      </c>
      <c r="G125" s="56" t="s">
        <v>182</v>
      </c>
      <c r="H125" s="50" t="s">
        <v>35</v>
      </c>
      <c r="I125" s="50" t="s">
        <v>35</v>
      </c>
      <c r="J125" s="50" t="s">
        <v>35</v>
      </c>
      <c r="K125" s="61" t="s">
        <v>19</v>
      </c>
      <c r="L125" s="56">
        <v>17</v>
      </c>
      <c r="M125" s="56">
        <v>66</v>
      </c>
      <c r="N125" s="56">
        <f t="shared" si="4"/>
        <v>49</v>
      </c>
      <c r="O125" s="56"/>
      <c r="P125" s="56"/>
      <c r="Q125" s="60"/>
      <c r="R125" s="69">
        <v>0</v>
      </c>
      <c r="S125" s="52">
        <v>1.19</v>
      </c>
      <c r="T125" s="52">
        <f t="shared" si="5"/>
        <v>1.19</v>
      </c>
      <c r="U125" s="65">
        <v>22</v>
      </c>
      <c r="V125" s="66">
        <v>8.737775000000001</v>
      </c>
      <c r="W125" s="2">
        <f t="shared" si="6"/>
        <v>39740.973499500011</v>
      </c>
      <c r="X125" s="60"/>
      <c r="Y125" s="2">
        <f t="shared" si="9"/>
        <v>39740.973499500011</v>
      </c>
      <c r="AB125" s="126"/>
      <c r="AD125" s="55"/>
      <c r="AE125" s="55"/>
      <c r="AG125" s="61"/>
      <c r="AH125" s="61"/>
      <c r="AI125" s="50" t="s">
        <v>529</v>
      </c>
      <c r="AJ125" s="61" t="s">
        <v>19</v>
      </c>
      <c r="AN125" s="88"/>
      <c r="AT125" s="52"/>
      <c r="AU125" s="52"/>
      <c r="AV125" s="52"/>
      <c r="AW125" s="52"/>
      <c r="AX125" s="52"/>
      <c r="AY125" s="52"/>
      <c r="AZ125" s="52"/>
      <c r="BE125" s="52"/>
      <c r="BF125" s="52"/>
      <c r="BH125" s="52"/>
      <c r="BI125" s="52"/>
    </row>
    <row r="126" spans="1:61">
      <c r="A126" s="52">
        <v>125</v>
      </c>
      <c r="B126" s="50" t="s">
        <v>1033</v>
      </c>
      <c r="C126" s="61" t="s">
        <v>301</v>
      </c>
      <c r="D126" s="61" t="s">
        <v>302</v>
      </c>
      <c r="E126" s="68">
        <v>57.533299999999997</v>
      </c>
      <c r="F126" s="68">
        <v>-135.16659999999999</v>
      </c>
      <c r="G126" s="56" t="s">
        <v>182</v>
      </c>
      <c r="H126" s="50" t="s">
        <v>35</v>
      </c>
      <c r="I126" s="50" t="s">
        <v>35</v>
      </c>
      <c r="J126" s="50" t="s">
        <v>35</v>
      </c>
      <c r="K126" s="61" t="s">
        <v>46</v>
      </c>
      <c r="L126" s="56">
        <v>66</v>
      </c>
      <c r="M126" s="56">
        <v>72</v>
      </c>
      <c r="N126" s="56">
        <f t="shared" si="4"/>
        <v>6</v>
      </c>
      <c r="O126" s="56"/>
      <c r="P126" s="56"/>
      <c r="Q126" s="60"/>
      <c r="R126" s="69">
        <v>0</v>
      </c>
      <c r="S126" s="52">
        <v>0.15</v>
      </c>
      <c r="T126" s="52">
        <f t="shared" si="5"/>
        <v>0.15</v>
      </c>
      <c r="U126" s="65">
        <v>10</v>
      </c>
      <c r="V126" s="66">
        <v>17.321070000000002</v>
      </c>
      <c r="W126" s="2">
        <f t="shared" si="6"/>
        <v>1403.00667</v>
      </c>
      <c r="X126" s="60"/>
      <c r="Y126" s="2">
        <f t="shared" si="9"/>
        <v>1403.00667</v>
      </c>
      <c r="AB126" s="126"/>
      <c r="AD126" s="54"/>
      <c r="AE126" s="54"/>
      <c r="AG126" s="61"/>
      <c r="AH126" s="61"/>
      <c r="AI126" s="50" t="s">
        <v>529</v>
      </c>
      <c r="AJ126" s="61" t="s">
        <v>162</v>
      </c>
      <c r="AN126" s="88"/>
      <c r="AT126" s="52"/>
      <c r="AU126" s="52"/>
      <c r="AV126" s="52"/>
      <c r="AW126" s="52"/>
      <c r="AX126" s="52"/>
      <c r="AY126" s="52"/>
      <c r="AZ126" s="52"/>
      <c r="BE126" s="52"/>
      <c r="BF126" s="52"/>
      <c r="BH126" s="52"/>
      <c r="BI126" s="52"/>
    </row>
    <row r="127" spans="1:61">
      <c r="A127" s="52">
        <v>126</v>
      </c>
      <c r="B127" s="50" t="s">
        <v>1033</v>
      </c>
      <c r="C127" s="61" t="s">
        <v>301</v>
      </c>
      <c r="D127" s="61" t="s">
        <v>302</v>
      </c>
      <c r="E127" s="68">
        <v>57.533299999999997</v>
      </c>
      <c r="F127" s="68">
        <v>-135.16659999999999</v>
      </c>
      <c r="G127" s="56" t="s">
        <v>182</v>
      </c>
      <c r="H127" s="50" t="s">
        <v>35</v>
      </c>
      <c r="I127" s="50" t="s">
        <v>35</v>
      </c>
      <c r="J127" s="50" t="s">
        <v>35</v>
      </c>
      <c r="K127" s="130" t="s">
        <v>304</v>
      </c>
      <c r="L127" s="129">
        <v>72</v>
      </c>
      <c r="M127" s="129">
        <v>74</v>
      </c>
      <c r="N127" s="56">
        <f t="shared" si="4"/>
        <v>2</v>
      </c>
      <c r="O127" s="56"/>
      <c r="P127" s="56"/>
      <c r="Q127" s="60"/>
      <c r="R127" s="69">
        <v>0</v>
      </c>
      <c r="S127" s="52">
        <v>1.31</v>
      </c>
      <c r="T127" s="52">
        <f t="shared" si="5"/>
        <v>1.31</v>
      </c>
      <c r="U127" s="65">
        <v>0</v>
      </c>
      <c r="V127" s="83">
        <v>5.8390833333333338</v>
      </c>
      <c r="W127" s="2">
        <f t="shared" si="6"/>
        <v>1529.8398333333334</v>
      </c>
      <c r="X127" s="60"/>
      <c r="Y127" s="2">
        <f t="shared" si="9"/>
        <v>1529.8398333333334</v>
      </c>
      <c r="AB127" s="126"/>
      <c r="AD127" s="54"/>
      <c r="AE127" s="54"/>
      <c r="AG127" s="61"/>
      <c r="AH127" s="130"/>
      <c r="AI127" s="50" t="s">
        <v>529</v>
      </c>
      <c r="AJ127" s="130" t="s">
        <v>304</v>
      </c>
      <c r="AN127" s="88"/>
      <c r="AT127" s="52"/>
      <c r="AU127" s="52"/>
      <c r="AV127" s="52"/>
      <c r="AW127" s="52"/>
      <c r="AX127" s="52"/>
      <c r="AY127" s="52"/>
      <c r="AZ127" s="52"/>
      <c r="BE127" s="52"/>
      <c r="BF127" s="52"/>
      <c r="BH127" s="52"/>
      <c r="BI127" s="52"/>
    </row>
    <row r="128" spans="1:61">
      <c r="A128" s="52">
        <v>127</v>
      </c>
      <c r="B128" s="50" t="s">
        <v>1033</v>
      </c>
      <c r="C128" s="61" t="s">
        <v>301</v>
      </c>
      <c r="D128" s="61" t="s">
        <v>302</v>
      </c>
      <c r="E128" s="68">
        <v>57.533299999999997</v>
      </c>
      <c r="F128" s="68">
        <v>-135.16659999999999</v>
      </c>
      <c r="G128" s="56" t="s">
        <v>182</v>
      </c>
      <c r="H128" s="50" t="s">
        <v>35</v>
      </c>
      <c r="I128" s="50" t="s">
        <v>35</v>
      </c>
      <c r="J128" s="50" t="s">
        <v>35</v>
      </c>
      <c r="K128" s="61" t="s">
        <v>19</v>
      </c>
      <c r="L128" s="56">
        <v>74</v>
      </c>
      <c r="M128" s="56">
        <v>79</v>
      </c>
      <c r="N128" s="56">
        <f t="shared" si="4"/>
        <v>5</v>
      </c>
      <c r="O128" s="56"/>
      <c r="P128" s="56"/>
      <c r="Q128" s="60"/>
      <c r="R128" s="69">
        <v>0</v>
      </c>
      <c r="S128" s="52">
        <v>1.19</v>
      </c>
      <c r="T128" s="52">
        <f t="shared" si="5"/>
        <v>1.19</v>
      </c>
      <c r="U128" s="65">
        <v>8</v>
      </c>
      <c r="V128" s="66">
        <v>7.2605599999999999</v>
      </c>
      <c r="W128" s="2">
        <f t="shared" si="6"/>
        <v>3974.4305439999998</v>
      </c>
      <c r="X128" s="60"/>
      <c r="Y128" s="2">
        <f t="shared" si="9"/>
        <v>3974.4305439999998</v>
      </c>
      <c r="AB128" s="126"/>
      <c r="AD128" s="55"/>
      <c r="AE128" s="55"/>
      <c r="AG128" s="61"/>
      <c r="AH128" s="61"/>
      <c r="AI128" s="50" t="s">
        <v>529</v>
      </c>
      <c r="AJ128" s="61" t="s">
        <v>19</v>
      </c>
      <c r="AN128" s="88"/>
      <c r="AT128" s="52"/>
      <c r="AU128" s="52"/>
      <c r="AV128" s="52"/>
      <c r="AW128" s="52"/>
      <c r="AX128" s="52"/>
      <c r="AY128" s="52"/>
      <c r="AZ128" s="52"/>
      <c r="BE128" s="52"/>
      <c r="BF128" s="52"/>
      <c r="BH128" s="52"/>
      <c r="BI128" s="52"/>
    </row>
    <row r="129" spans="1:61">
      <c r="A129" s="52">
        <v>128</v>
      </c>
      <c r="B129" s="50" t="s">
        <v>1033</v>
      </c>
      <c r="C129" s="61" t="s">
        <v>301</v>
      </c>
      <c r="D129" s="61" t="s">
        <v>302</v>
      </c>
      <c r="E129" s="68">
        <v>57.533299999999997</v>
      </c>
      <c r="F129" s="68">
        <v>-135.16659999999999</v>
      </c>
      <c r="G129" s="56" t="s">
        <v>182</v>
      </c>
      <c r="H129" s="50" t="s">
        <v>35</v>
      </c>
      <c r="I129" s="50" t="s">
        <v>35</v>
      </c>
      <c r="J129" s="50" t="s">
        <v>35</v>
      </c>
      <c r="K129" s="61" t="s">
        <v>305</v>
      </c>
      <c r="L129" s="56">
        <v>79</v>
      </c>
      <c r="M129" s="56">
        <v>100</v>
      </c>
      <c r="N129" s="56">
        <f t="shared" si="4"/>
        <v>21</v>
      </c>
      <c r="O129" s="56"/>
      <c r="P129" s="56"/>
      <c r="Q129" s="60"/>
      <c r="R129" s="69">
        <v>0</v>
      </c>
      <c r="S129" s="52">
        <v>1.91</v>
      </c>
      <c r="T129" s="52">
        <f t="shared" si="5"/>
        <v>1.91</v>
      </c>
      <c r="U129" s="65">
        <v>48</v>
      </c>
      <c r="V129" s="66">
        <v>3.3792499999999999</v>
      </c>
      <c r="W129" s="2">
        <f t="shared" si="6"/>
        <v>7048.1693100000011</v>
      </c>
      <c r="X129" s="60"/>
      <c r="Y129" s="2">
        <f t="shared" si="9"/>
        <v>7048.1693100000011</v>
      </c>
      <c r="AB129" s="126"/>
      <c r="AD129" s="54"/>
      <c r="AE129" s="54"/>
      <c r="AG129" s="61"/>
      <c r="AH129" s="61"/>
      <c r="AI129" s="50" t="s">
        <v>529</v>
      </c>
      <c r="AJ129" s="61" t="s">
        <v>305</v>
      </c>
      <c r="AN129" s="88"/>
      <c r="AT129" s="52"/>
      <c r="AU129" s="52"/>
      <c r="AV129" s="52"/>
      <c r="AW129" s="52"/>
      <c r="AX129" s="52"/>
      <c r="AY129" s="52"/>
      <c r="AZ129" s="52"/>
      <c r="BE129" s="52"/>
      <c r="BF129" s="52"/>
      <c r="BH129" s="52"/>
      <c r="BI129" s="52"/>
    </row>
    <row r="130" spans="1:61">
      <c r="A130" s="52">
        <v>129</v>
      </c>
      <c r="B130" s="50" t="s">
        <v>1033</v>
      </c>
      <c r="C130" s="61" t="s">
        <v>306</v>
      </c>
      <c r="D130" s="61" t="s">
        <v>307</v>
      </c>
      <c r="E130" s="68">
        <v>57.7333</v>
      </c>
      <c r="F130" s="68">
        <v>-135.4333</v>
      </c>
      <c r="G130" s="56" t="s">
        <v>182</v>
      </c>
      <c r="H130" s="50" t="s">
        <v>35</v>
      </c>
      <c r="I130" s="50" t="s">
        <v>35</v>
      </c>
      <c r="J130" s="50" t="s">
        <v>35</v>
      </c>
      <c r="K130" s="61" t="s">
        <v>45</v>
      </c>
      <c r="L130" s="129">
        <v>13</v>
      </c>
      <c r="M130" s="129">
        <v>10</v>
      </c>
      <c r="N130" s="56">
        <f t="shared" ref="N130:N193" si="10">ABS(M130-L130)</f>
        <v>3</v>
      </c>
      <c r="O130" s="53">
        <f>M138</f>
        <v>76</v>
      </c>
      <c r="P130" s="53">
        <f>L130</f>
        <v>13</v>
      </c>
      <c r="Q130" s="53">
        <f>P130+O130</f>
        <v>89</v>
      </c>
      <c r="R130" s="69">
        <v>0</v>
      </c>
      <c r="S130" s="52">
        <v>0.12</v>
      </c>
      <c r="T130" s="52">
        <f t="shared" ref="T130:T193" si="11">IF(R130=0,S130,R130)</f>
        <v>0.12</v>
      </c>
      <c r="U130" s="65">
        <v>0</v>
      </c>
      <c r="V130" s="66">
        <v>51.847350000000006</v>
      </c>
      <c r="W130" s="2">
        <f t="shared" si="6"/>
        <v>1866.5046</v>
      </c>
      <c r="X130" s="2">
        <f>SUM(W130:W138)</f>
        <v>40236.269882350003</v>
      </c>
      <c r="Y130" s="2">
        <f t="shared" si="9"/>
        <v>1866.5046</v>
      </c>
      <c r="Z130" s="7">
        <f>SUM(Y130:Y138)/10^6*10^4</f>
        <v>402.36269882350001</v>
      </c>
      <c r="AA130" s="1">
        <v>67.229349945000891</v>
      </c>
      <c r="AB130" s="126"/>
      <c r="AD130" s="54"/>
      <c r="AE130" s="54"/>
      <c r="AG130" s="61"/>
      <c r="AH130" s="61"/>
      <c r="AI130" s="50" t="s">
        <v>528</v>
      </c>
      <c r="AJ130" s="61" t="s">
        <v>141</v>
      </c>
      <c r="AN130" s="88"/>
      <c r="AT130" s="52"/>
      <c r="AU130" s="52"/>
      <c r="AV130" s="52"/>
      <c r="AW130" s="52"/>
      <c r="AX130" s="52"/>
      <c r="AY130" s="52"/>
      <c r="AZ130" s="52"/>
      <c r="BE130" s="52"/>
      <c r="BF130" s="52"/>
      <c r="BH130" s="52"/>
      <c r="BI130" s="52"/>
    </row>
    <row r="131" spans="1:61">
      <c r="A131" s="52">
        <v>130</v>
      </c>
      <c r="B131" s="50" t="s">
        <v>1033</v>
      </c>
      <c r="C131" s="61" t="s">
        <v>306</v>
      </c>
      <c r="D131" s="61" t="s">
        <v>307</v>
      </c>
      <c r="E131" s="68">
        <v>57.7333</v>
      </c>
      <c r="F131" s="68">
        <v>-135.4333</v>
      </c>
      <c r="G131" s="56" t="s">
        <v>182</v>
      </c>
      <c r="H131" s="50" t="s">
        <v>35</v>
      </c>
      <c r="I131" s="50" t="s">
        <v>35</v>
      </c>
      <c r="J131" s="50" t="s">
        <v>35</v>
      </c>
      <c r="K131" s="61" t="s">
        <v>46</v>
      </c>
      <c r="L131" s="129">
        <v>10</v>
      </c>
      <c r="M131" s="129">
        <v>5</v>
      </c>
      <c r="N131" s="56">
        <f t="shared" si="10"/>
        <v>5</v>
      </c>
      <c r="O131" s="56"/>
      <c r="P131" s="56"/>
      <c r="Q131" s="60"/>
      <c r="R131" s="69">
        <v>0</v>
      </c>
      <c r="S131" s="52">
        <v>0.15</v>
      </c>
      <c r="T131" s="52">
        <f t="shared" si="11"/>
        <v>0.15</v>
      </c>
      <c r="U131" s="65">
        <v>0</v>
      </c>
      <c r="V131" s="66">
        <v>54.753505000000004</v>
      </c>
      <c r="W131" s="2">
        <f t="shared" ref="W131:W194" si="12">T131*V131/100*N131*100*100*((100-U131)/100)</f>
        <v>4106.5128750000003</v>
      </c>
      <c r="X131" s="60"/>
      <c r="Y131" s="2">
        <f t="shared" si="9"/>
        <v>4106.5128750000003</v>
      </c>
      <c r="AB131" s="126"/>
      <c r="AD131" s="54"/>
      <c r="AE131" s="54"/>
      <c r="AG131" s="61"/>
      <c r="AH131" s="61"/>
      <c r="AI131" s="50" t="s">
        <v>528</v>
      </c>
      <c r="AJ131" s="61" t="s">
        <v>162</v>
      </c>
      <c r="AN131" s="88"/>
      <c r="AT131" s="52"/>
      <c r="AU131" s="52"/>
      <c r="AV131" s="52"/>
      <c r="AW131" s="52"/>
      <c r="AX131" s="52"/>
      <c r="AY131" s="52"/>
      <c r="AZ131" s="52"/>
      <c r="BE131" s="52"/>
      <c r="BF131" s="52"/>
      <c r="BH131" s="52"/>
      <c r="BI131" s="52"/>
    </row>
    <row r="132" spans="1:61">
      <c r="A132" s="52">
        <v>131</v>
      </c>
      <c r="B132" s="50" t="s">
        <v>1033</v>
      </c>
      <c r="C132" s="61" t="s">
        <v>306</v>
      </c>
      <c r="D132" s="61" t="s">
        <v>307</v>
      </c>
      <c r="E132" s="68">
        <v>57.7333</v>
      </c>
      <c r="F132" s="68">
        <v>-135.4333</v>
      </c>
      <c r="G132" s="56" t="s">
        <v>182</v>
      </c>
      <c r="H132" s="50" t="s">
        <v>35</v>
      </c>
      <c r="I132" s="50" t="s">
        <v>35</v>
      </c>
      <c r="J132" s="50" t="s">
        <v>35</v>
      </c>
      <c r="K132" s="61" t="s">
        <v>308</v>
      </c>
      <c r="L132" s="56">
        <v>5</v>
      </c>
      <c r="M132" s="56">
        <v>0</v>
      </c>
      <c r="N132" s="56">
        <f t="shared" si="10"/>
        <v>5</v>
      </c>
      <c r="O132" s="56"/>
      <c r="P132" s="56"/>
      <c r="Q132" s="60"/>
      <c r="R132" s="69">
        <v>0</v>
      </c>
      <c r="S132" s="52">
        <v>0.15</v>
      </c>
      <c r="T132" s="52">
        <f t="shared" si="11"/>
        <v>0.15</v>
      </c>
      <c r="U132" s="65">
        <v>0</v>
      </c>
      <c r="V132" s="66">
        <v>46.932955</v>
      </c>
      <c r="W132" s="2">
        <f t="shared" si="12"/>
        <v>3519.9716250000001</v>
      </c>
      <c r="X132" s="60"/>
      <c r="Y132" s="2">
        <f t="shared" si="9"/>
        <v>3519.9716250000001</v>
      </c>
      <c r="AB132" s="126"/>
      <c r="AD132" s="54"/>
      <c r="AE132" s="54"/>
      <c r="AG132" s="61"/>
      <c r="AH132" s="61"/>
      <c r="AI132" s="50" t="s">
        <v>528</v>
      </c>
      <c r="AJ132" s="61" t="s">
        <v>544</v>
      </c>
      <c r="AN132" s="88"/>
      <c r="AT132" s="52"/>
      <c r="AU132" s="52"/>
      <c r="AV132" s="52"/>
      <c r="AW132" s="52"/>
      <c r="AX132" s="52"/>
      <c r="AY132" s="52"/>
      <c r="AZ132" s="52"/>
      <c r="BE132" s="52"/>
      <c r="BF132" s="52"/>
      <c r="BH132" s="52"/>
      <c r="BI132" s="52"/>
    </row>
    <row r="133" spans="1:61">
      <c r="A133" s="52">
        <v>132</v>
      </c>
      <c r="B133" s="50" t="s">
        <v>1033</v>
      </c>
      <c r="C133" s="61" t="s">
        <v>306</v>
      </c>
      <c r="D133" s="61" t="s">
        <v>307</v>
      </c>
      <c r="E133" s="68">
        <v>57.7333</v>
      </c>
      <c r="F133" s="68">
        <v>-135.4333</v>
      </c>
      <c r="G133" s="56" t="s">
        <v>182</v>
      </c>
      <c r="H133" s="50" t="s">
        <v>35</v>
      </c>
      <c r="I133" s="50" t="s">
        <v>35</v>
      </c>
      <c r="J133" s="50" t="s">
        <v>35</v>
      </c>
      <c r="K133" s="61" t="s">
        <v>47</v>
      </c>
      <c r="L133" s="56">
        <v>0</v>
      </c>
      <c r="M133" s="56">
        <v>3</v>
      </c>
      <c r="N133" s="56">
        <f t="shared" si="10"/>
        <v>3</v>
      </c>
      <c r="O133" s="56"/>
      <c r="P133" s="56"/>
      <c r="Q133" s="60"/>
      <c r="R133" s="69">
        <v>0</v>
      </c>
      <c r="S133" s="52">
        <v>0.93</v>
      </c>
      <c r="T133" s="52">
        <f t="shared" si="11"/>
        <v>0.93</v>
      </c>
      <c r="U133" s="65">
        <v>1</v>
      </c>
      <c r="V133" s="66">
        <v>6.536435</v>
      </c>
      <c r="W133" s="2">
        <f t="shared" si="12"/>
        <v>1805.42871135</v>
      </c>
      <c r="X133" s="60"/>
      <c r="Y133" s="2">
        <f t="shared" si="9"/>
        <v>1805.42871135</v>
      </c>
      <c r="AB133" s="126"/>
      <c r="AD133" s="54"/>
      <c r="AE133" s="54"/>
      <c r="AG133" s="61"/>
      <c r="AH133" s="61"/>
      <c r="AI133" s="50" t="s">
        <v>528</v>
      </c>
      <c r="AJ133" s="61" t="s">
        <v>47</v>
      </c>
      <c r="AN133" s="88"/>
      <c r="AT133" s="52"/>
      <c r="AU133" s="52"/>
      <c r="AV133" s="52"/>
      <c r="AW133" s="52"/>
      <c r="AX133" s="52"/>
      <c r="AY133" s="52"/>
      <c r="AZ133" s="52"/>
      <c r="BE133" s="52"/>
      <c r="BF133" s="52"/>
      <c r="BH133" s="52"/>
      <c r="BI133" s="52"/>
    </row>
    <row r="134" spans="1:61">
      <c r="A134" s="52">
        <v>133</v>
      </c>
      <c r="B134" s="50" t="s">
        <v>1033</v>
      </c>
      <c r="C134" s="61" t="s">
        <v>306</v>
      </c>
      <c r="D134" s="61" t="s">
        <v>307</v>
      </c>
      <c r="E134" s="68">
        <v>57.7333</v>
      </c>
      <c r="F134" s="68">
        <v>-135.4333</v>
      </c>
      <c r="G134" s="56" t="s">
        <v>182</v>
      </c>
      <c r="H134" s="50" t="s">
        <v>35</v>
      </c>
      <c r="I134" s="50" t="s">
        <v>35</v>
      </c>
      <c r="J134" s="50" t="s">
        <v>35</v>
      </c>
      <c r="K134" s="61" t="s">
        <v>116</v>
      </c>
      <c r="L134" s="56">
        <v>3</v>
      </c>
      <c r="M134" s="56">
        <v>10</v>
      </c>
      <c r="N134" s="56">
        <f t="shared" si="10"/>
        <v>7</v>
      </c>
      <c r="O134" s="56"/>
      <c r="P134" s="56"/>
      <c r="Q134" s="60"/>
      <c r="R134" s="69">
        <v>0</v>
      </c>
      <c r="S134" s="52">
        <v>0.86</v>
      </c>
      <c r="T134" s="52">
        <f t="shared" si="11"/>
        <v>0.86</v>
      </c>
      <c r="U134" s="65">
        <v>5</v>
      </c>
      <c r="V134" s="66">
        <v>18.750010000000003</v>
      </c>
      <c r="W134" s="2">
        <f t="shared" si="12"/>
        <v>10723.130719000003</v>
      </c>
      <c r="X134" s="60"/>
      <c r="Y134" s="2">
        <f t="shared" si="9"/>
        <v>10723.130719000003</v>
      </c>
      <c r="AB134" s="126"/>
      <c r="AD134" s="54"/>
      <c r="AE134" s="54"/>
      <c r="AG134" s="61"/>
      <c r="AH134" s="61"/>
      <c r="AI134" s="50" t="s">
        <v>528</v>
      </c>
      <c r="AJ134" s="61" t="s">
        <v>116</v>
      </c>
      <c r="AN134" s="88"/>
      <c r="AT134" s="52"/>
      <c r="AU134" s="52"/>
      <c r="AV134" s="52"/>
      <c r="AW134" s="52"/>
      <c r="AX134" s="52"/>
      <c r="AY134" s="52"/>
      <c r="AZ134" s="52"/>
      <c r="BE134" s="52"/>
      <c r="BF134" s="52"/>
      <c r="BH134" s="52"/>
      <c r="BI134" s="52"/>
    </row>
    <row r="135" spans="1:61">
      <c r="A135" s="52">
        <v>134</v>
      </c>
      <c r="B135" s="50" t="s">
        <v>1033</v>
      </c>
      <c r="C135" s="61" t="s">
        <v>306</v>
      </c>
      <c r="D135" s="61" t="s">
        <v>307</v>
      </c>
      <c r="E135" s="68">
        <v>57.7333</v>
      </c>
      <c r="F135" s="68">
        <v>-135.4333</v>
      </c>
      <c r="G135" s="56" t="s">
        <v>182</v>
      </c>
      <c r="H135" s="50" t="s">
        <v>35</v>
      </c>
      <c r="I135" s="50" t="s">
        <v>35</v>
      </c>
      <c r="J135" s="50" t="s">
        <v>35</v>
      </c>
      <c r="K135" s="61" t="s">
        <v>262</v>
      </c>
      <c r="L135" s="56">
        <v>10</v>
      </c>
      <c r="M135" s="56">
        <v>28</v>
      </c>
      <c r="N135" s="56">
        <f t="shared" si="10"/>
        <v>18</v>
      </c>
      <c r="O135" s="56"/>
      <c r="P135" s="56"/>
      <c r="Q135" s="60"/>
      <c r="R135" s="69">
        <v>0</v>
      </c>
      <c r="S135" s="52">
        <v>0.86</v>
      </c>
      <c r="T135" s="52">
        <f t="shared" si="11"/>
        <v>0.86</v>
      </c>
      <c r="U135" s="65">
        <v>20</v>
      </c>
      <c r="V135" s="66">
        <v>11.402555000000001</v>
      </c>
      <c r="W135" s="2">
        <f t="shared" si="12"/>
        <v>14120.924112000001</v>
      </c>
      <c r="X135" s="60"/>
      <c r="Y135" s="2">
        <f t="shared" si="9"/>
        <v>14120.924112000001</v>
      </c>
      <c r="AB135" s="126"/>
      <c r="AD135" s="54"/>
      <c r="AE135" s="55"/>
      <c r="AG135" s="61"/>
      <c r="AH135" s="61"/>
      <c r="AI135" s="50" t="s">
        <v>528</v>
      </c>
      <c r="AJ135" s="61" t="s">
        <v>17</v>
      </c>
      <c r="AN135" s="88"/>
      <c r="AT135" s="52"/>
      <c r="AU135" s="52"/>
      <c r="AV135" s="52"/>
      <c r="AW135" s="52"/>
      <c r="AX135" s="52"/>
      <c r="AY135" s="52"/>
      <c r="AZ135" s="52"/>
      <c r="BE135" s="52"/>
      <c r="BF135" s="52"/>
      <c r="BH135" s="52"/>
      <c r="BI135" s="52"/>
    </row>
    <row r="136" spans="1:61">
      <c r="A136" s="52">
        <v>135</v>
      </c>
      <c r="B136" s="50" t="s">
        <v>1033</v>
      </c>
      <c r="C136" s="61" t="s">
        <v>306</v>
      </c>
      <c r="D136" s="61" t="s">
        <v>307</v>
      </c>
      <c r="E136" s="68">
        <v>57.7333</v>
      </c>
      <c r="F136" s="68">
        <v>-135.4333</v>
      </c>
      <c r="G136" s="56" t="s">
        <v>182</v>
      </c>
      <c r="H136" s="50" t="s">
        <v>35</v>
      </c>
      <c r="I136" s="50" t="s">
        <v>35</v>
      </c>
      <c r="J136" s="50" t="s">
        <v>35</v>
      </c>
      <c r="K136" s="61" t="s">
        <v>19</v>
      </c>
      <c r="L136" s="56">
        <v>28</v>
      </c>
      <c r="M136" s="56">
        <v>36</v>
      </c>
      <c r="N136" s="56">
        <f t="shared" si="10"/>
        <v>8</v>
      </c>
      <c r="O136" s="56"/>
      <c r="P136" s="56"/>
      <c r="Q136" s="60"/>
      <c r="R136" s="69">
        <v>0</v>
      </c>
      <c r="S136" s="52">
        <v>1.71</v>
      </c>
      <c r="T136" s="52">
        <f t="shared" si="11"/>
        <v>1.71</v>
      </c>
      <c r="U136" s="65">
        <v>26</v>
      </c>
      <c r="V136" s="66">
        <v>1.17791</v>
      </c>
      <c r="W136" s="2">
        <f t="shared" si="12"/>
        <v>1192.4218512</v>
      </c>
      <c r="X136" s="60"/>
      <c r="Y136" s="2">
        <f t="shared" si="9"/>
        <v>1192.4218512</v>
      </c>
      <c r="AB136" s="126"/>
      <c r="AD136" s="54"/>
      <c r="AE136" s="55"/>
      <c r="AG136" s="61"/>
      <c r="AH136" s="61"/>
      <c r="AI136" s="50" t="s">
        <v>528</v>
      </c>
      <c r="AJ136" s="61" t="s">
        <v>19</v>
      </c>
      <c r="AN136" s="88"/>
      <c r="AT136" s="52"/>
      <c r="AU136" s="52"/>
      <c r="AV136" s="52"/>
      <c r="AW136" s="52"/>
      <c r="AX136" s="52"/>
      <c r="AY136" s="52"/>
      <c r="AZ136" s="52"/>
      <c r="BE136" s="52"/>
      <c r="BF136" s="52"/>
      <c r="BH136" s="52"/>
      <c r="BI136" s="52"/>
    </row>
    <row r="137" spans="1:61">
      <c r="A137" s="52">
        <v>136</v>
      </c>
      <c r="B137" s="50" t="s">
        <v>1033</v>
      </c>
      <c r="C137" s="61" t="s">
        <v>306</v>
      </c>
      <c r="D137" s="61" t="s">
        <v>307</v>
      </c>
      <c r="E137" s="68">
        <v>57.7333</v>
      </c>
      <c r="F137" s="68">
        <v>-135.4333</v>
      </c>
      <c r="G137" s="56" t="s">
        <v>182</v>
      </c>
      <c r="H137" s="50" t="s">
        <v>35</v>
      </c>
      <c r="I137" s="50" t="s">
        <v>35</v>
      </c>
      <c r="J137" s="50" t="s">
        <v>35</v>
      </c>
      <c r="K137" s="61" t="s">
        <v>21</v>
      </c>
      <c r="L137" s="56">
        <v>36</v>
      </c>
      <c r="M137" s="56">
        <v>58</v>
      </c>
      <c r="N137" s="56">
        <f t="shared" si="10"/>
        <v>22</v>
      </c>
      <c r="O137" s="56"/>
      <c r="P137" s="56"/>
      <c r="Q137" s="60"/>
      <c r="R137" s="69">
        <v>0</v>
      </c>
      <c r="S137" s="52">
        <v>1.74</v>
      </c>
      <c r="T137" s="52">
        <f t="shared" si="11"/>
        <v>1.74</v>
      </c>
      <c r="U137" s="65">
        <v>34</v>
      </c>
      <c r="V137" s="66">
        <v>0.84964000000000006</v>
      </c>
      <c r="W137" s="2">
        <f t="shared" si="12"/>
        <v>2146.5984672</v>
      </c>
      <c r="X137" s="60"/>
      <c r="Y137" s="2">
        <f t="shared" si="9"/>
        <v>2146.5984672</v>
      </c>
      <c r="AB137" s="126"/>
      <c r="AD137" s="54"/>
      <c r="AE137" s="55"/>
      <c r="AG137" s="61"/>
      <c r="AH137" s="61"/>
      <c r="AI137" s="50" t="s">
        <v>528</v>
      </c>
      <c r="AJ137" s="61" t="s">
        <v>21</v>
      </c>
      <c r="AN137" s="88"/>
      <c r="AT137" s="52"/>
      <c r="AU137" s="52"/>
      <c r="AV137" s="52"/>
      <c r="AW137" s="52"/>
      <c r="AX137" s="52"/>
      <c r="AY137" s="52"/>
      <c r="AZ137" s="52"/>
      <c r="BE137" s="52"/>
      <c r="BF137" s="52"/>
      <c r="BH137" s="52"/>
      <c r="BI137" s="52"/>
    </row>
    <row r="138" spans="1:61">
      <c r="A138" s="52">
        <v>137</v>
      </c>
      <c r="B138" s="50" t="s">
        <v>1033</v>
      </c>
      <c r="C138" s="61" t="s">
        <v>306</v>
      </c>
      <c r="D138" s="61" t="s">
        <v>307</v>
      </c>
      <c r="E138" s="68">
        <v>57.7333</v>
      </c>
      <c r="F138" s="68">
        <v>-135.4333</v>
      </c>
      <c r="G138" s="56" t="s">
        <v>182</v>
      </c>
      <c r="H138" s="50" t="s">
        <v>35</v>
      </c>
      <c r="I138" s="50" t="s">
        <v>35</v>
      </c>
      <c r="J138" s="50" t="s">
        <v>35</v>
      </c>
      <c r="K138" s="61" t="s">
        <v>309</v>
      </c>
      <c r="L138" s="56">
        <v>58</v>
      </c>
      <c r="M138" s="56">
        <v>76</v>
      </c>
      <c r="N138" s="56">
        <f t="shared" si="10"/>
        <v>18</v>
      </c>
      <c r="O138" s="56"/>
      <c r="P138" s="56"/>
      <c r="Q138" s="60"/>
      <c r="R138" s="69">
        <v>0</v>
      </c>
      <c r="S138" s="52">
        <v>1.74</v>
      </c>
      <c r="T138" s="52">
        <f t="shared" si="11"/>
        <v>1.74</v>
      </c>
      <c r="U138" s="65">
        <v>36</v>
      </c>
      <c r="V138" s="66">
        <v>0.37654500000000002</v>
      </c>
      <c r="W138" s="2">
        <f t="shared" si="12"/>
        <v>754.77692160000004</v>
      </c>
      <c r="X138" s="60"/>
      <c r="Y138" s="2">
        <f t="shared" si="9"/>
        <v>754.77692160000004</v>
      </c>
      <c r="AB138" s="126"/>
      <c r="AD138" s="54"/>
      <c r="AE138" s="55"/>
      <c r="AG138" s="61"/>
      <c r="AH138" s="61"/>
      <c r="AI138" s="50" t="s">
        <v>528</v>
      </c>
      <c r="AJ138" s="61" t="s">
        <v>309</v>
      </c>
      <c r="AN138" s="88"/>
      <c r="AT138" s="52"/>
      <c r="AU138" s="52"/>
      <c r="AV138" s="52"/>
      <c r="AW138" s="52"/>
      <c r="AX138" s="52"/>
      <c r="AY138" s="52"/>
      <c r="AZ138" s="52"/>
      <c r="BE138" s="52"/>
      <c r="BF138" s="52"/>
      <c r="BH138" s="52"/>
      <c r="BI138" s="52"/>
    </row>
    <row r="139" spans="1:61">
      <c r="A139" s="52">
        <v>138</v>
      </c>
      <c r="B139" s="50" t="s">
        <v>1033</v>
      </c>
      <c r="C139" s="61" t="s">
        <v>310</v>
      </c>
      <c r="D139" s="61" t="s">
        <v>311</v>
      </c>
      <c r="E139" s="68">
        <v>57.783299999999997</v>
      </c>
      <c r="F139" s="68">
        <v>-134.0333</v>
      </c>
      <c r="G139" s="56" t="s">
        <v>182</v>
      </c>
      <c r="H139" s="50" t="s">
        <v>35</v>
      </c>
      <c r="I139" s="50" t="s">
        <v>35</v>
      </c>
      <c r="J139" s="50" t="s">
        <v>35</v>
      </c>
      <c r="K139" s="61" t="s">
        <v>44</v>
      </c>
      <c r="L139" s="56">
        <v>19</v>
      </c>
      <c r="M139" s="56">
        <v>8</v>
      </c>
      <c r="N139" s="56">
        <f t="shared" si="10"/>
        <v>11</v>
      </c>
      <c r="O139" s="53">
        <f>M142</f>
        <v>26</v>
      </c>
      <c r="P139" s="53">
        <f>L139</f>
        <v>19</v>
      </c>
      <c r="Q139" s="53">
        <f>P139+O139</f>
        <v>45</v>
      </c>
      <c r="R139" s="69">
        <v>0</v>
      </c>
      <c r="S139" s="52">
        <v>0.08</v>
      </c>
      <c r="T139" s="52">
        <f t="shared" si="11"/>
        <v>0.08</v>
      </c>
      <c r="U139" s="65">
        <v>0</v>
      </c>
      <c r="V139" s="66">
        <v>38.108285000000002</v>
      </c>
      <c r="W139" s="2">
        <f t="shared" si="12"/>
        <v>3353.5290799999998</v>
      </c>
      <c r="X139" s="2">
        <f>SUM(W139:W142)</f>
        <v>15804.165226000001</v>
      </c>
      <c r="Y139" s="2">
        <f t="shared" si="9"/>
        <v>3353.5290799999998</v>
      </c>
      <c r="Z139" s="7">
        <f>SUM(Y139:Y142)/10^6*10^4</f>
        <v>158.04165226000001</v>
      </c>
      <c r="AA139" s="1">
        <v>52.818666642718014</v>
      </c>
      <c r="AB139" s="126"/>
      <c r="AD139" s="54"/>
      <c r="AE139" s="55"/>
      <c r="AG139" s="61"/>
      <c r="AH139" s="61"/>
      <c r="AI139" s="50" t="s">
        <v>530</v>
      </c>
      <c r="AJ139" s="61" t="s">
        <v>140</v>
      </c>
      <c r="AN139" s="88"/>
      <c r="AT139" s="52"/>
      <c r="AU139" s="52"/>
      <c r="AV139" s="52"/>
      <c r="AW139" s="52"/>
      <c r="AX139" s="52"/>
      <c r="AY139" s="52"/>
      <c r="AZ139" s="52"/>
      <c r="BE139" s="52"/>
      <c r="BF139" s="52"/>
      <c r="BH139" s="52"/>
      <c r="BI139" s="52"/>
    </row>
    <row r="140" spans="1:61">
      <c r="A140" s="52">
        <v>139</v>
      </c>
      <c r="B140" s="50" t="s">
        <v>1033</v>
      </c>
      <c r="C140" s="61" t="s">
        <v>310</v>
      </c>
      <c r="D140" s="61" t="s">
        <v>311</v>
      </c>
      <c r="E140" s="68">
        <v>57.783299999999997</v>
      </c>
      <c r="F140" s="68">
        <v>-134.0333</v>
      </c>
      <c r="G140" s="56" t="s">
        <v>182</v>
      </c>
      <c r="H140" s="50" t="s">
        <v>35</v>
      </c>
      <c r="I140" s="50" t="s">
        <v>35</v>
      </c>
      <c r="J140" s="50" t="s">
        <v>35</v>
      </c>
      <c r="K140" s="61" t="s">
        <v>46</v>
      </c>
      <c r="L140" s="56">
        <v>8</v>
      </c>
      <c r="M140" s="56">
        <v>0</v>
      </c>
      <c r="N140" s="56">
        <f t="shared" si="10"/>
        <v>8</v>
      </c>
      <c r="O140" s="56"/>
      <c r="P140" s="56"/>
      <c r="Q140" s="60"/>
      <c r="R140" s="69">
        <v>0</v>
      </c>
      <c r="S140" s="52">
        <v>0.15</v>
      </c>
      <c r="T140" s="52">
        <f t="shared" si="11"/>
        <v>0.15</v>
      </c>
      <c r="U140" s="65">
        <v>0</v>
      </c>
      <c r="V140" s="66">
        <v>35.906945</v>
      </c>
      <c r="W140" s="2">
        <f t="shared" si="12"/>
        <v>4308.8333999999995</v>
      </c>
      <c r="X140" s="60"/>
      <c r="Y140" s="2">
        <f t="shared" si="9"/>
        <v>4308.8333999999995</v>
      </c>
      <c r="AB140" s="126"/>
      <c r="AD140" s="54"/>
      <c r="AE140" s="54"/>
      <c r="AG140" s="61"/>
      <c r="AH140" s="61"/>
      <c r="AI140" s="50" t="s">
        <v>530</v>
      </c>
      <c r="AJ140" s="61" t="s">
        <v>162</v>
      </c>
      <c r="AN140" s="88"/>
      <c r="AT140" s="52"/>
      <c r="AU140" s="52"/>
      <c r="AV140" s="52"/>
      <c r="AW140" s="52"/>
      <c r="AX140" s="52"/>
      <c r="AY140" s="52"/>
      <c r="AZ140" s="52"/>
      <c r="BE140" s="52"/>
      <c r="BF140" s="52"/>
      <c r="BH140" s="52"/>
      <c r="BI140" s="52"/>
    </row>
    <row r="141" spans="1:61">
      <c r="A141" s="52">
        <v>140</v>
      </c>
      <c r="B141" s="50" t="s">
        <v>1033</v>
      </c>
      <c r="C141" s="61" t="s">
        <v>310</v>
      </c>
      <c r="D141" s="61" t="s">
        <v>311</v>
      </c>
      <c r="E141" s="68">
        <v>57.783299999999997</v>
      </c>
      <c r="F141" s="68">
        <v>-134.0333</v>
      </c>
      <c r="G141" s="56" t="s">
        <v>182</v>
      </c>
      <c r="H141" s="50" t="s">
        <v>35</v>
      </c>
      <c r="I141" s="50" t="s">
        <v>35</v>
      </c>
      <c r="J141" s="50" t="s">
        <v>35</v>
      </c>
      <c r="K141" s="61" t="s">
        <v>21</v>
      </c>
      <c r="L141" s="56">
        <v>0</v>
      </c>
      <c r="M141" s="56">
        <v>6</v>
      </c>
      <c r="N141" s="56">
        <f t="shared" si="10"/>
        <v>6</v>
      </c>
      <c r="O141" s="56"/>
      <c r="P141" s="56"/>
      <c r="Q141" s="60"/>
      <c r="R141" s="69">
        <v>0</v>
      </c>
      <c r="S141" s="52">
        <v>1.1000000000000001</v>
      </c>
      <c r="T141" s="52">
        <f t="shared" si="11"/>
        <v>1.1000000000000001</v>
      </c>
      <c r="U141" s="65">
        <v>21</v>
      </c>
      <c r="V141" s="66">
        <v>5.9667899999999996</v>
      </c>
      <c r="W141" s="2">
        <f t="shared" si="12"/>
        <v>3111.0843060000011</v>
      </c>
      <c r="X141" s="60"/>
      <c r="Y141" s="2">
        <f t="shared" si="9"/>
        <v>3111.0843060000011</v>
      </c>
      <c r="AB141" s="126"/>
      <c r="AD141" s="54"/>
      <c r="AE141" s="54"/>
      <c r="AG141" s="61"/>
      <c r="AH141" s="61"/>
      <c r="AI141" s="50" t="s">
        <v>530</v>
      </c>
      <c r="AJ141" s="61" t="s">
        <v>21</v>
      </c>
      <c r="AN141" s="88"/>
      <c r="AT141" s="52"/>
      <c r="AU141" s="52"/>
      <c r="AV141" s="52"/>
      <c r="AW141" s="52"/>
      <c r="AX141" s="52"/>
      <c r="AY141" s="52"/>
      <c r="AZ141" s="52"/>
      <c r="BE141" s="52"/>
      <c r="BF141" s="52"/>
      <c r="BH141" s="52"/>
      <c r="BI141" s="52"/>
    </row>
    <row r="142" spans="1:61">
      <c r="A142" s="52">
        <v>141</v>
      </c>
      <c r="B142" s="50" t="s">
        <v>1033</v>
      </c>
      <c r="C142" s="61" t="s">
        <v>310</v>
      </c>
      <c r="D142" s="61" t="s">
        <v>311</v>
      </c>
      <c r="E142" s="68">
        <v>57.783299999999997</v>
      </c>
      <c r="F142" s="68">
        <v>-134.0333</v>
      </c>
      <c r="G142" s="56" t="s">
        <v>182</v>
      </c>
      <c r="H142" s="50" t="s">
        <v>35</v>
      </c>
      <c r="I142" s="50" t="s">
        <v>35</v>
      </c>
      <c r="J142" s="50" t="s">
        <v>35</v>
      </c>
      <c r="K142" s="61" t="s">
        <v>312</v>
      </c>
      <c r="L142" s="56">
        <v>6</v>
      </c>
      <c r="M142" s="56">
        <v>26</v>
      </c>
      <c r="N142" s="56">
        <f t="shared" si="10"/>
        <v>20</v>
      </c>
      <c r="O142" s="56"/>
      <c r="P142" s="56"/>
      <c r="Q142" s="60"/>
      <c r="R142" s="69">
        <v>0</v>
      </c>
      <c r="S142" s="52">
        <v>1.1000000000000001</v>
      </c>
      <c r="T142" s="52">
        <f t="shared" si="11"/>
        <v>1.1000000000000001</v>
      </c>
      <c r="U142" s="65">
        <v>38</v>
      </c>
      <c r="V142" s="66">
        <v>3.6882099999999998</v>
      </c>
      <c r="W142" s="2">
        <f t="shared" si="12"/>
        <v>5030.7184400000015</v>
      </c>
      <c r="X142" s="60"/>
      <c r="Y142" s="2">
        <f t="shared" si="9"/>
        <v>5030.7184400000015</v>
      </c>
      <c r="AB142" s="126"/>
      <c r="AD142" s="54"/>
      <c r="AE142" s="54"/>
      <c r="AG142" s="61"/>
      <c r="AH142" s="61"/>
      <c r="AI142" s="50" t="s">
        <v>530</v>
      </c>
      <c r="AJ142" s="61" t="s">
        <v>312</v>
      </c>
      <c r="AN142" s="88"/>
      <c r="AT142" s="52"/>
      <c r="AU142" s="52"/>
      <c r="AV142" s="52"/>
      <c r="AW142" s="52"/>
      <c r="AX142" s="52"/>
      <c r="AY142" s="52"/>
      <c r="AZ142" s="52"/>
      <c r="BE142" s="52"/>
      <c r="BF142" s="52"/>
      <c r="BH142" s="52"/>
      <c r="BI142" s="52"/>
    </row>
    <row r="143" spans="1:61">
      <c r="A143" s="52">
        <v>142</v>
      </c>
      <c r="B143" s="50" t="s">
        <v>1033</v>
      </c>
      <c r="C143" s="61" t="s">
        <v>313</v>
      </c>
      <c r="D143" s="61" t="s">
        <v>314</v>
      </c>
      <c r="E143" s="68">
        <v>57.783299999999997</v>
      </c>
      <c r="F143" s="68">
        <v>-134.0333</v>
      </c>
      <c r="G143" s="56" t="s">
        <v>182</v>
      </c>
      <c r="H143" s="50" t="s">
        <v>35</v>
      </c>
      <c r="I143" s="50" t="s">
        <v>35</v>
      </c>
      <c r="J143" s="50" t="s">
        <v>35</v>
      </c>
      <c r="K143" s="61" t="s">
        <v>44</v>
      </c>
      <c r="L143" s="56">
        <v>18</v>
      </c>
      <c r="M143" s="56">
        <v>4</v>
      </c>
      <c r="N143" s="56">
        <f t="shared" si="10"/>
        <v>14</v>
      </c>
      <c r="O143" s="53">
        <f>M146</f>
        <v>18</v>
      </c>
      <c r="P143" s="53">
        <f>L143</f>
        <v>18</v>
      </c>
      <c r="Q143" s="53">
        <f>P143+O143</f>
        <v>36</v>
      </c>
      <c r="R143" s="69">
        <v>0</v>
      </c>
      <c r="S143" s="52">
        <v>0.08</v>
      </c>
      <c r="T143" s="52">
        <f t="shared" si="11"/>
        <v>0.08</v>
      </c>
      <c r="U143" s="65">
        <v>0</v>
      </c>
      <c r="V143" s="66">
        <v>33.121926000000002</v>
      </c>
      <c r="W143" s="2">
        <f t="shared" si="12"/>
        <v>3709.6557119999998</v>
      </c>
      <c r="X143" s="2">
        <f>SUM(W143:W146)</f>
        <v>7313.5121827000003</v>
      </c>
      <c r="Y143" s="2">
        <f t="shared" si="9"/>
        <v>3709.6557119999998</v>
      </c>
      <c r="Z143" s="7">
        <f>SUM(Y143:Y146)/10^6*10^4</f>
        <v>73.135121827000006</v>
      </c>
      <c r="AA143" s="1">
        <v>40.72593756781216</v>
      </c>
      <c r="AB143" s="126"/>
      <c r="AD143" s="54"/>
      <c r="AE143" s="54"/>
      <c r="AG143" s="61"/>
      <c r="AH143" s="61"/>
      <c r="AI143" s="50" t="s">
        <v>530</v>
      </c>
      <c r="AJ143" s="61" t="s">
        <v>140</v>
      </c>
      <c r="AN143" s="88"/>
      <c r="AT143" s="52"/>
      <c r="AU143" s="52"/>
      <c r="AV143" s="52"/>
      <c r="AW143" s="52"/>
      <c r="AX143" s="52"/>
      <c r="AY143" s="52"/>
      <c r="AZ143" s="52"/>
      <c r="BE143" s="52"/>
      <c r="BF143" s="52"/>
      <c r="BH143" s="52"/>
      <c r="BI143" s="52"/>
    </row>
    <row r="144" spans="1:61">
      <c r="A144" s="52">
        <v>143</v>
      </c>
      <c r="B144" s="50" t="s">
        <v>1033</v>
      </c>
      <c r="C144" s="61" t="s">
        <v>313</v>
      </c>
      <c r="D144" s="61" t="s">
        <v>314</v>
      </c>
      <c r="E144" s="68">
        <v>57.783299999999997</v>
      </c>
      <c r="F144" s="68">
        <v>-134.0333</v>
      </c>
      <c r="G144" s="56" t="s">
        <v>182</v>
      </c>
      <c r="H144" s="50" t="s">
        <v>35</v>
      </c>
      <c r="I144" s="50" t="s">
        <v>35</v>
      </c>
      <c r="J144" s="50" t="s">
        <v>35</v>
      </c>
      <c r="K144" s="61" t="s">
        <v>46</v>
      </c>
      <c r="L144" s="56">
        <v>4</v>
      </c>
      <c r="M144" s="56">
        <v>0</v>
      </c>
      <c r="N144" s="56">
        <f t="shared" si="10"/>
        <v>4</v>
      </c>
      <c r="O144" s="56"/>
      <c r="P144" s="56"/>
      <c r="Q144" s="60"/>
      <c r="R144" s="69">
        <v>0</v>
      </c>
      <c r="S144" s="52">
        <v>0.15</v>
      </c>
      <c r="T144" s="52">
        <f t="shared" si="11"/>
        <v>0.15</v>
      </c>
      <c r="U144" s="65">
        <v>0</v>
      </c>
      <c r="V144" s="66">
        <v>28.992484000000001</v>
      </c>
      <c r="W144" s="2">
        <f t="shared" si="12"/>
        <v>1739.5490399999999</v>
      </c>
      <c r="X144" s="60"/>
      <c r="Y144" s="2">
        <f t="shared" si="9"/>
        <v>1739.5490399999999</v>
      </c>
      <c r="AB144" s="126"/>
      <c r="AD144" s="54"/>
      <c r="AE144" s="54"/>
      <c r="AG144" s="61"/>
      <c r="AH144" s="61"/>
      <c r="AI144" s="50" t="s">
        <v>530</v>
      </c>
      <c r="AJ144" s="61" t="s">
        <v>162</v>
      </c>
      <c r="AN144" s="88"/>
      <c r="AT144" s="52"/>
      <c r="AU144" s="52"/>
      <c r="AV144" s="52"/>
      <c r="AW144" s="52"/>
      <c r="AX144" s="52"/>
      <c r="AY144" s="52"/>
      <c r="AZ144" s="52"/>
      <c r="BE144" s="52"/>
      <c r="BF144" s="52"/>
      <c r="BH144" s="52"/>
      <c r="BI144" s="52"/>
    </row>
    <row r="145" spans="1:61">
      <c r="A145" s="52">
        <v>144</v>
      </c>
      <c r="B145" s="50" t="s">
        <v>1033</v>
      </c>
      <c r="C145" s="61" t="s">
        <v>313</v>
      </c>
      <c r="D145" s="61" t="s">
        <v>314</v>
      </c>
      <c r="E145" s="68">
        <v>57.783299999999997</v>
      </c>
      <c r="F145" s="68">
        <v>-134.0333</v>
      </c>
      <c r="G145" s="56" t="s">
        <v>182</v>
      </c>
      <c r="H145" s="50" t="s">
        <v>35</v>
      </c>
      <c r="I145" s="50" t="s">
        <v>35</v>
      </c>
      <c r="J145" s="50" t="s">
        <v>35</v>
      </c>
      <c r="K145" s="61" t="s">
        <v>21</v>
      </c>
      <c r="L145" s="56">
        <v>0</v>
      </c>
      <c r="M145" s="56">
        <v>11</v>
      </c>
      <c r="N145" s="56">
        <f t="shared" si="10"/>
        <v>11</v>
      </c>
      <c r="O145" s="56"/>
      <c r="P145" s="56"/>
      <c r="Q145" s="60"/>
      <c r="R145" s="69">
        <v>0</v>
      </c>
      <c r="S145" s="52">
        <v>1.1000000000000001</v>
      </c>
      <c r="T145" s="52">
        <f t="shared" si="11"/>
        <v>1.1000000000000001</v>
      </c>
      <c r="U145" s="65">
        <v>20</v>
      </c>
      <c r="V145" s="66">
        <v>1.2958499999999999</v>
      </c>
      <c r="W145" s="2">
        <f t="shared" si="12"/>
        <v>1254.3828000000003</v>
      </c>
      <c r="X145" s="60"/>
      <c r="Y145" s="2">
        <f t="shared" si="9"/>
        <v>1254.3828000000003</v>
      </c>
      <c r="AB145" s="126"/>
      <c r="AD145" s="54"/>
      <c r="AE145" s="54"/>
      <c r="AG145" s="61"/>
      <c r="AH145" s="61"/>
      <c r="AI145" s="50" t="s">
        <v>530</v>
      </c>
      <c r="AJ145" s="61" t="s">
        <v>21</v>
      </c>
      <c r="AN145" s="88"/>
      <c r="AT145" s="52"/>
      <c r="AU145" s="52"/>
      <c r="AV145" s="52"/>
      <c r="AW145" s="52"/>
      <c r="AX145" s="52"/>
      <c r="AY145" s="52"/>
      <c r="AZ145" s="52"/>
      <c r="BE145" s="52"/>
      <c r="BF145" s="52"/>
      <c r="BH145" s="52"/>
      <c r="BI145" s="52"/>
    </row>
    <row r="146" spans="1:61">
      <c r="A146" s="52">
        <v>145</v>
      </c>
      <c r="B146" s="50" t="s">
        <v>1033</v>
      </c>
      <c r="C146" s="61" t="s">
        <v>313</v>
      </c>
      <c r="D146" s="61" t="s">
        <v>314</v>
      </c>
      <c r="E146" s="68">
        <v>57.783299999999997</v>
      </c>
      <c r="F146" s="68">
        <v>-134.0333</v>
      </c>
      <c r="G146" s="56" t="s">
        <v>182</v>
      </c>
      <c r="H146" s="50" t="s">
        <v>35</v>
      </c>
      <c r="I146" s="50" t="s">
        <v>35</v>
      </c>
      <c r="J146" s="50" t="s">
        <v>35</v>
      </c>
      <c r="K146" s="61" t="s">
        <v>312</v>
      </c>
      <c r="L146" s="56">
        <v>11</v>
      </c>
      <c r="M146" s="56">
        <v>18</v>
      </c>
      <c r="N146" s="56">
        <f t="shared" si="10"/>
        <v>7</v>
      </c>
      <c r="O146" s="56"/>
      <c r="P146" s="56"/>
      <c r="Q146" s="60"/>
      <c r="R146" s="69">
        <v>0</v>
      </c>
      <c r="S146" s="52">
        <v>1.1000000000000001</v>
      </c>
      <c r="T146" s="52">
        <f t="shared" si="11"/>
        <v>1.1000000000000001</v>
      </c>
      <c r="U146" s="65">
        <v>47</v>
      </c>
      <c r="V146" s="66">
        <v>1.4945470000000001</v>
      </c>
      <c r="W146" s="2">
        <f t="shared" si="12"/>
        <v>609.92463070000008</v>
      </c>
      <c r="X146" s="60"/>
      <c r="Y146" s="2">
        <f t="shared" si="9"/>
        <v>609.92463070000008</v>
      </c>
      <c r="AB146" s="126"/>
      <c r="AD146" s="54"/>
      <c r="AE146" s="54"/>
      <c r="AG146" s="61"/>
      <c r="AH146" s="61"/>
      <c r="AI146" s="50" t="s">
        <v>530</v>
      </c>
      <c r="AJ146" s="61" t="s">
        <v>312</v>
      </c>
      <c r="AN146" s="88"/>
      <c r="AT146" s="52"/>
      <c r="AU146" s="52"/>
      <c r="AV146" s="52"/>
      <c r="AW146" s="52"/>
      <c r="AX146" s="52"/>
      <c r="AY146" s="52"/>
      <c r="AZ146" s="52"/>
      <c r="BE146" s="52"/>
      <c r="BF146" s="52"/>
      <c r="BH146" s="52"/>
      <c r="BI146" s="52"/>
    </row>
    <row r="147" spans="1:61">
      <c r="A147" s="52">
        <v>146</v>
      </c>
      <c r="B147" s="50" t="s">
        <v>1033</v>
      </c>
      <c r="C147" s="61" t="s">
        <v>315</v>
      </c>
      <c r="D147" s="61" t="s">
        <v>316</v>
      </c>
      <c r="E147" s="68">
        <v>57.866599999999998</v>
      </c>
      <c r="F147" s="68">
        <v>-134.1</v>
      </c>
      <c r="G147" s="56" t="s">
        <v>182</v>
      </c>
      <c r="H147" s="50" t="s">
        <v>35</v>
      </c>
      <c r="I147" s="50" t="s">
        <v>35</v>
      </c>
      <c r="J147" s="50" t="s">
        <v>35</v>
      </c>
      <c r="K147" s="61" t="s">
        <v>44</v>
      </c>
      <c r="L147" s="56">
        <v>26</v>
      </c>
      <c r="M147" s="56">
        <v>18</v>
      </c>
      <c r="N147" s="56">
        <f t="shared" si="10"/>
        <v>8</v>
      </c>
      <c r="O147" s="53">
        <f>M154</f>
        <v>91</v>
      </c>
      <c r="P147" s="53">
        <f>L147</f>
        <v>26</v>
      </c>
      <c r="Q147" s="53">
        <f>P147+O147</f>
        <v>117</v>
      </c>
      <c r="R147" s="69">
        <v>0</v>
      </c>
      <c r="S147" s="52">
        <v>0.08</v>
      </c>
      <c r="T147" s="52">
        <f t="shared" si="11"/>
        <v>0.08</v>
      </c>
      <c r="U147" s="65">
        <v>0</v>
      </c>
      <c r="V147" s="66">
        <v>41.352364999999999</v>
      </c>
      <c r="W147" s="2">
        <f t="shared" si="12"/>
        <v>2646.5513599999999</v>
      </c>
      <c r="X147" s="2">
        <f>SUM(W147:W154)</f>
        <v>26265.908733916673</v>
      </c>
      <c r="Y147" s="2">
        <f t="shared" si="9"/>
        <v>2646.5513599999999</v>
      </c>
      <c r="Z147" s="7">
        <f>SUM(Y147:Y154)/10^6*10^4</f>
        <v>262.65908733916672</v>
      </c>
      <c r="AA147" s="12">
        <v>41.528534978862588</v>
      </c>
      <c r="AB147" s="126"/>
      <c r="AD147" s="54"/>
      <c r="AE147" s="54"/>
      <c r="AG147" s="61"/>
      <c r="AH147" s="61"/>
      <c r="AI147" s="50" t="s">
        <v>529</v>
      </c>
      <c r="AJ147" s="61" t="s">
        <v>140</v>
      </c>
      <c r="AN147" s="88"/>
      <c r="AT147" s="52"/>
      <c r="AU147" s="52"/>
      <c r="AV147" s="52"/>
      <c r="AW147" s="52"/>
      <c r="AX147" s="52"/>
      <c r="AY147" s="52"/>
      <c r="AZ147" s="52"/>
      <c r="BE147" s="52"/>
      <c r="BF147" s="52"/>
      <c r="BH147" s="52"/>
      <c r="BI147" s="52"/>
    </row>
    <row r="148" spans="1:61">
      <c r="A148" s="52">
        <v>147</v>
      </c>
      <c r="B148" s="50" t="s">
        <v>1033</v>
      </c>
      <c r="C148" s="61" t="s">
        <v>315</v>
      </c>
      <c r="D148" s="61" t="s">
        <v>316</v>
      </c>
      <c r="E148" s="68">
        <v>57.866599999999998</v>
      </c>
      <c r="F148" s="68">
        <v>-134.1</v>
      </c>
      <c r="G148" s="56" t="s">
        <v>182</v>
      </c>
      <c r="H148" s="50" t="s">
        <v>35</v>
      </c>
      <c r="I148" s="50" t="s">
        <v>35</v>
      </c>
      <c r="J148" s="50" t="s">
        <v>35</v>
      </c>
      <c r="K148" s="130" t="s">
        <v>317</v>
      </c>
      <c r="L148" s="129">
        <v>18</v>
      </c>
      <c r="M148" s="129">
        <v>4</v>
      </c>
      <c r="N148" s="56">
        <f t="shared" si="10"/>
        <v>14</v>
      </c>
      <c r="O148" s="56"/>
      <c r="P148" s="56"/>
      <c r="Q148" s="60"/>
      <c r="R148" s="69">
        <v>0</v>
      </c>
      <c r="S148" s="52">
        <v>0.08</v>
      </c>
      <c r="T148" s="52">
        <f t="shared" si="11"/>
        <v>0.08</v>
      </c>
      <c r="U148" s="65">
        <v>0</v>
      </c>
      <c r="V148" s="83">
        <v>36.66627891666667</v>
      </c>
      <c r="W148" s="2">
        <f t="shared" si="12"/>
        <v>4106.6232386666679</v>
      </c>
      <c r="X148" s="60"/>
      <c r="Y148" s="2">
        <f t="shared" si="9"/>
        <v>4106.6232386666679</v>
      </c>
      <c r="AB148" s="126"/>
      <c r="AC148" s="126"/>
      <c r="AD148" s="54"/>
      <c r="AE148" s="54"/>
      <c r="AG148" s="61"/>
      <c r="AH148" s="130"/>
      <c r="AI148" s="50" t="s">
        <v>529</v>
      </c>
      <c r="AJ148" s="130" t="s">
        <v>549</v>
      </c>
      <c r="AN148" s="88"/>
      <c r="AT148" s="52"/>
      <c r="AU148" s="52"/>
      <c r="AV148" s="52"/>
      <c r="AW148" s="52"/>
      <c r="AX148" s="52"/>
      <c r="AY148" s="52"/>
      <c r="AZ148" s="52"/>
      <c r="BE148" s="52"/>
      <c r="BF148" s="52"/>
      <c r="BH148" s="52"/>
      <c r="BI148" s="52"/>
    </row>
    <row r="149" spans="1:61">
      <c r="A149" s="52">
        <v>148</v>
      </c>
      <c r="B149" s="50" t="s">
        <v>1033</v>
      </c>
      <c r="C149" s="61" t="s">
        <v>315</v>
      </c>
      <c r="D149" s="61" t="s">
        <v>316</v>
      </c>
      <c r="E149" s="68">
        <v>57.866599999999998</v>
      </c>
      <c r="F149" s="68">
        <v>-134.1</v>
      </c>
      <c r="G149" s="56" t="s">
        <v>182</v>
      </c>
      <c r="H149" s="50" t="s">
        <v>35</v>
      </c>
      <c r="I149" s="50" t="s">
        <v>35</v>
      </c>
      <c r="J149" s="50" t="s">
        <v>35</v>
      </c>
      <c r="K149" s="61" t="s">
        <v>45</v>
      </c>
      <c r="L149" s="56">
        <v>4</v>
      </c>
      <c r="M149" s="56">
        <v>0</v>
      </c>
      <c r="N149" s="56">
        <f t="shared" si="10"/>
        <v>4</v>
      </c>
      <c r="O149" s="56"/>
      <c r="P149" s="56"/>
      <c r="Q149" s="60"/>
      <c r="R149" s="69">
        <v>0</v>
      </c>
      <c r="S149" s="52">
        <v>0.12</v>
      </c>
      <c r="T149" s="52">
        <f t="shared" si="11"/>
        <v>0.12</v>
      </c>
      <c r="U149" s="65">
        <v>0</v>
      </c>
      <c r="V149" s="66">
        <v>39.218609999999998</v>
      </c>
      <c r="W149" s="2">
        <f t="shared" si="12"/>
        <v>1882.4932799999999</v>
      </c>
      <c r="X149" s="60"/>
      <c r="Y149" s="2">
        <f t="shared" si="9"/>
        <v>1882.4932799999999</v>
      </c>
      <c r="AB149" s="126"/>
      <c r="AD149" s="55"/>
      <c r="AE149" s="55"/>
      <c r="AG149" s="61"/>
      <c r="AH149" s="61"/>
      <c r="AI149" s="50" t="s">
        <v>529</v>
      </c>
      <c r="AJ149" s="61" t="s">
        <v>141</v>
      </c>
      <c r="AN149" s="88"/>
      <c r="AT149" s="52"/>
      <c r="AU149" s="52"/>
      <c r="AV149" s="52"/>
      <c r="AW149" s="52"/>
      <c r="AX149" s="52"/>
      <c r="AY149" s="52"/>
      <c r="AZ149" s="52"/>
      <c r="BE149" s="52"/>
      <c r="BF149" s="52"/>
      <c r="BH149" s="52"/>
      <c r="BI149" s="52"/>
    </row>
    <row r="150" spans="1:61">
      <c r="A150" s="52">
        <v>149</v>
      </c>
      <c r="B150" s="50" t="s">
        <v>1033</v>
      </c>
      <c r="C150" s="61" t="s">
        <v>315</v>
      </c>
      <c r="D150" s="61" t="s">
        <v>316</v>
      </c>
      <c r="E150" s="68">
        <v>57.866599999999998</v>
      </c>
      <c r="F150" s="68">
        <v>-134.1</v>
      </c>
      <c r="G150" s="56" t="s">
        <v>182</v>
      </c>
      <c r="H150" s="50" t="s">
        <v>35</v>
      </c>
      <c r="I150" s="50" t="s">
        <v>35</v>
      </c>
      <c r="J150" s="50" t="s">
        <v>35</v>
      </c>
      <c r="K150" s="61" t="s">
        <v>47</v>
      </c>
      <c r="L150" s="56">
        <v>0</v>
      </c>
      <c r="M150" s="56">
        <v>3</v>
      </c>
      <c r="N150" s="56">
        <f t="shared" si="10"/>
        <v>3</v>
      </c>
      <c r="O150" s="56"/>
      <c r="P150" s="56"/>
      <c r="Q150" s="60"/>
      <c r="R150" s="69">
        <v>0</v>
      </c>
      <c r="S150" s="52">
        <v>1.31</v>
      </c>
      <c r="T150" s="52">
        <f t="shared" si="11"/>
        <v>1.31</v>
      </c>
      <c r="U150" s="65">
        <v>13</v>
      </c>
      <c r="V150" s="66">
        <v>4.2192350000000003</v>
      </c>
      <c r="W150" s="2">
        <f t="shared" si="12"/>
        <v>1442.59863885</v>
      </c>
      <c r="X150" s="60"/>
      <c r="Y150" s="2">
        <f t="shared" si="9"/>
        <v>1442.59863885</v>
      </c>
      <c r="AB150" s="126"/>
      <c r="AD150" s="54"/>
      <c r="AE150" s="54"/>
      <c r="AG150" s="61"/>
      <c r="AH150" s="61"/>
      <c r="AI150" s="50" t="s">
        <v>529</v>
      </c>
      <c r="AJ150" s="61" t="s">
        <v>47</v>
      </c>
      <c r="AN150" s="88"/>
      <c r="AT150" s="52"/>
      <c r="AU150" s="52"/>
      <c r="AV150" s="52"/>
      <c r="AW150" s="52"/>
      <c r="AX150" s="52"/>
      <c r="AY150" s="52"/>
      <c r="AZ150" s="52"/>
      <c r="BE150" s="52"/>
      <c r="BF150" s="52"/>
      <c r="BH150" s="52"/>
      <c r="BI150" s="52"/>
    </row>
    <row r="151" spans="1:61">
      <c r="A151" s="52">
        <v>150</v>
      </c>
      <c r="B151" s="50" t="s">
        <v>1033</v>
      </c>
      <c r="C151" s="61" t="s">
        <v>315</v>
      </c>
      <c r="D151" s="61" t="s">
        <v>316</v>
      </c>
      <c r="E151" s="68">
        <v>57.866599999999998</v>
      </c>
      <c r="F151" s="68">
        <v>-134.1</v>
      </c>
      <c r="G151" s="56" t="s">
        <v>182</v>
      </c>
      <c r="H151" s="50" t="s">
        <v>35</v>
      </c>
      <c r="I151" s="50" t="s">
        <v>35</v>
      </c>
      <c r="J151" s="50" t="s">
        <v>35</v>
      </c>
      <c r="K151" s="130" t="s">
        <v>262</v>
      </c>
      <c r="L151" s="129">
        <v>3</v>
      </c>
      <c r="M151" s="129">
        <v>5</v>
      </c>
      <c r="N151" s="56">
        <f t="shared" si="10"/>
        <v>2</v>
      </c>
      <c r="O151" s="56"/>
      <c r="P151" s="56"/>
      <c r="Q151" s="60"/>
      <c r="R151" s="69">
        <v>0</v>
      </c>
      <c r="S151" s="52">
        <v>1.19</v>
      </c>
      <c r="T151" s="52">
        <f t="shared" si="11"/>
        <v>1.19</v>
      </c>
      <c r="U151" s="65">
        <v>0</v>
      </c>
      <c r="V151" s="83">
        <v>4.8282825000000003</v>
      </c>
      <c r="W151" s="2">
        <f t="shared" si="12"/>
        <v>1149.1312349999998</v>
      </c>
      <c r="X151" s="60"/>
      <c r="Y151" s="2">
        <f t="shared" si="9"/>
        <v>1149.1312349999998</v>
      </c>
      <c r="AB151" s="126"/>
      <c r="AD151" s="54"/>
      <c r="AE151" s="54"/>
      <c r="AG151" s="61"/>
      <c r="AH151" s="130"/>
      <c r="AI151" s="50" t="s">
        <v>529</v>
      </c>
      <c r="AJ151" s="130" t="s">
        <v>17</v>
      </c>
      <c r="AN151" s="88"/>
      <c r="AT151" s="52"/>
      <c r="AU151" s="52"/>
      <c r="AV151" s="52"/>
      <c r="AW151" s="52"/>
      <c r="AX151" s="52"/>
      <c r="AY151" s="52"/>
      <c r="AZ151" s="52"/>
      <c r="BE151" s="52"/>
      <c r="BF151" s="52"/>
      <c r="BH151" s="52"/>
      <c r="BI151" s="52"/>
    </row>
    <row r="152" spans="1:61">
      <c r="A152" s="52">
        <v>151</v>
      </c>
      <c r="B152" s="50" t="s">
        <v>1033</v>
      </c>
      <c r="C152" s="61" t="s">
        <v>315</v>
      </c>
      <c r="D152" s="61" t="s">
        <v>316</v>
      </c>
      <c r="E152" s="68">
        <v>57.866599999999998</v>
      </c>
      <c r="F152" s="68">
        <v>-134.1</v>
      </c>
      <c r="G152" s="56" t="s">
        <v>182</v>
      </c>
      <c r="H152" s="50" t="s">
        <v>35</v>
      </c>
      <c r="I152" s="50" t="s">
        <v>35</v>
      </c>
      <c r="J152" s="50" t="s">
        <v>35</v>
      </c>
      <c r="K152" s="61" t="s">
        <v>253</v>
      </c>
      <c r="L152" s="56">
        <v>5</v>
      </c>
      <c r="M152" s="56">
        <v>23</v>
      </c>
      <c r="N152" s="56">
        <f t="shared" si="10"/>
        <v>18</v>
      </c>
      <c r="O152" s="56"/>
      <c r="P152" s="56"/>
      <c r="Q152" s="60"/>
      <c r="R152" s="69">
        <v>0</v>
      </c>
      <c r="S152" s="52">
        <v>1.46</v>
      </c>
      <c r="T152" s="52">
        <f t="shared" si="11"/>
        <v>1.46</v>
      </c>
      <c r="U152" s="65">
        <v>33</v>
      </c>
      <c r="V152" s="66">
        <v>5.2233550000000006</v>
      </c>
      <c r="W152" s="2">
        <f t="shared" si="12"/>
        <v>9197.0745498000015</v>
      </c>
      <c r="X152" s="60"/>
      <c r="Y152" s="2">
        <f t="shared" si="9"/>
        <v>9197.0745498000015</v>
      </c>
      <c r="AB152" s="126"/>
      <c r="AD152" s="55"/>
      <c r="AE152" s="55"/>
      <c r="AG152" s="61"/>
      <c r="AH152" s="61"/>
      <c r="AI152" s="50" t="s">
        <v>529</v>
      </c>
      <c r="AJ152" s="61" t="s">
        <v>534</v>
      </c>
      <c r="AN152" s="88"/>
      <c r="AT152" s="52"/>
      <c r="AU152" s="52"/>
      <c r="AV152" s="52"/>
      <c r="AW152" s="52"/>
      <c r="AX152" s="52"/>
      <c r="AY152" s="52"/>
      <c r="AZ152" s="52"/>
      <c r="BE152" s="52"/>
      <c r="BF152" s="52"/>
      <c r="BH152" s="52"/>
      <c r="BI152" s="52"/>
    </row>
    <row r="153" spans="1:61">
      <c r="A153" s="52">
        <v>152</v>
      </c>
      <c r="B153" s="50" t="s">
        <v>1033</v>
      </c>
      <c r="C153" s="61" t="s">
        <v>315</v>
      </c>
      <c r="D153" s="61" t="s">
        <v>316</v>
      </c>
      <c r="E153" s="68">
        <v>57.866599999999998</v>
      </c>
      <c r="F153" s="68">
        <v>-134.1</v>
      </c>
      <c r="G153" s="56" t="s">
        <v>182</v>
      </c>
      <c r="H153" s="50" t="s">
        <v>35</v>
      </c>
      <c r="I153" s="50" t="s">
        <v>35</v>
      </c>
      <c r="J153" s="50" t="s">
        <v>35</v>
      </c>
      <c r="K153" s="61" t="s">
        <v>19</v>
      </c>
      <c r="L153" s="56">
        <v>23</v>
      </c>
      <c r="M153" s="56">
        <v>31</v>
      </c>
      <c r="N153" s="56">
        <f t="shared" si="10"/>
        <v>8</v>
      </c>
      <c r="O153" s="56"/>
      <c r="P153" s="56"/>
      <c r="Q153" s="60"/>
      <c r="R153" s="69">
        <v>0</v>
      </c>
      <c r="S153" s="52">
        <v>1.19</v>
      </c>
      <c r="T153" s="52">
        <f t="shared" si="11"/>
        <v>1.19</v>
      </c>
      <c r="U153" s="65">
        <v>31</v>
      </c>
      <c r="V153" s="66">
        <v>1.5351450000000002</v>
      </c>
      <c r="W153" s="2">
        <f t="shared" si="12"/>
        <v>1008.4060476000001</v>
      </c>
      <c r="X153" s="60"/>
      <c r="Y153" s="2">
        <f t="shared" si="9"/>
        <v>1008.4060476000001</v>
      </c>
      <c r="AB153" s="126"/>
      <c r="AD153" s="54"/>
      <c r="AE153" s="54"/>
      <c r="AG153" s="61"/>
      <c r="AH153" s="61"/>
      <c r="AI153" s="50" t="s">
        <v>529</v>
      </c>
      <c r="AJ153" s="61" t="s">
        <v>19</v>
      </c>
      <c r="AN153" s="88"/>
      <c r="AT153" s="52"/>
      <c r="AU153" s="52"/>
      <c r="AV153" s="52"/>
      <c r="AW153" s="52"/>
      <c r="AX153" s="52"/>
      <c r="AY153" s="52"/>
      <c r="AZ153" s="52"/>
      <c r="BE153" s="52"/>
      <c r="BF153" s="52"/>
      <c r="BH153" s="52"/>
      <c r="BI153" s="52"/>
    </row>
    <row r="154" spans="1:61">
      <c r="A154" s="52">
        <v>153</v>
      </c>
      <c r="B154" s="50" t="s">
        <v>1033</v>
      </c>
      <c r="C154" s="61" t="s">
        <v>315</v>
      </c>
      <c r="D154" s="61" t="s">
        <v>316</v>
      </c>
      <c r="E154" s="68">
        <v>57.866599999999998</v>
      </c>
      <c r="F154" s="68">
        <v>-134.1</v>
      </c>
      <c r="G154" s="56" t="s">
        <v>182</v>
      </c>
      <c r="H154" s="50" t="s">
        <v>35</v>
      </c>
      <c r="I154" s="50" t="s">
        <v>35</v>
      </c>
      <c r="J154" s="50" t="s">
        <v>35</v>
      </c>
      <c r="K154" s="61" t="s">
        <v>300</v>
      </c>
      <c r="L154" s="56">
        <v>31</v>
      </c>
      <c r="M154" s="56">
        <v>91</v>
      </c>
      <c r="N154" s="56">
        <f t="shared" si="10"/>
        <v>60</v>
      </c>
      <c r="O154" s="56"/>
      <c r="P154" s="56"/>
      <c r="Q154" s="60"/>
      <c r="R154" s="69">
        <v>0</v>
      </c>
      <c r="S154" s="52">
        <v>1.91</v>
      </c>
      <c r="T154" s="52">
        <f t="shared" si="11"/>
        <v>1.91</v>
      </c>
      <c r="U154" s="65">
        <v>16</v>
      </c>
      <c r="V154" s="66">
        <v>0.50206000000000006</v>
      </c>
      <c r="W154" s="2">
        <f t="shared" si="12"/>
        <v>4833.0303839999997</v>
      </c>
      <c r="X154" s="60"/>
      <c r="Y154" s="2">
        <f t="shared" si="9"/>
        <v>4833.0303839999997</v>
      </c>
      <c r="AB154" s="126"/>
      <c r="AD154" s="54"/>
      <c r="AE154" s="54"/>
      <c r="AG154" s="61"/>
      <c r="AH154" s="61"/>
      <c r="AI154" s="50" t="s">
        <v>529</v>
      </c>
      <c r="AJ154" s="61" t="s">
        <v>300</v>
      </c>
      <c r="AN154" s="88"/>
      <c r="AT154" s="52"/>
      <c r="AU154" s="52"/>
      <c r="AV154" s="52"/>
      <c r="AW154" s="52"/>
      <c r="AX154" s="52"/>
      <c r="AY154" s="52"/>
      <c r="AZ154" s="52"/>
      <c r="BE154" s="52"/>
      <c r="BF154" s="52"/>
      <c r="BH154" s="52"/>
      <c r="BI154" s="52"/>
    </row>
    <row r="155" spans="1:61">
      <c r="A155" s="52">
        <v>154</v>
      </c>
      <c r="B155" s="50" t="s">
        <v>1033</v>
      </c>
      <c r="C155" s="61" t="s">
        <v>318</v>
      </c>
      <c r="D155" s="61" t="s">
        <v>294</v>
      </c>
      <c r="E155" s="68">
        <v>56.008333333333333</v>
      </c>
      <c r="F155" s="68">
        <v>-133.58330000000001</v>
      </c>
      <c r="G155" s="56" t="s">
        <v>182</v>
      </c>
      <c r="H155" s="50" t="s">
        <v>35</v>
      </c>
      <c r="I155" s="50" t="s">
        <v>35</v>
      </c>
      <c r="J155" s="50" t="s">
        <v>35</v>
      </c>
      <c r="K155" s="61" t="s">
        <v>45</v>
      </c>
      <c r="L155" s="56">
        <v>0</v>
      </c>
      <c r="M155" s="56">
        <v>9</v>
      </c>
      <c r="N155" s="56">
        <f t="shared" si="10"/>
        <v>9</v>
      </c>
      <c r="O155" s="53">
        <v>0</v>
      </c>
      <c r="P155" s="53">
        <v>21</v>
      </c>
      <c r="Q155" s="53">
        <f>P155+O155</f>
        <v>21</v>
      </c>
      <c r="R155" s="69">
        <v>0</v>
      </c>
      <c r="S155" s="52">
        <v>0.12</v>
      </c>
      <c r="T155" s="52">
        <f t="shared" si="11"/>
        <v>0.12</v>
      </c>
      <c r="U155" s="65">
        <v>0</v>
      </c>
      <c r="V155" s="66">
        <v>46.279232999999998</v>
      </c>
      <c r="W155" s="2">
        <f t="shared" si="12"/>
        <v>4998.1571639999993</v>
      </c>
      <c r="X155" s="2">
        <f>SUM(W155:W156)</f>
        <v>11413.285884000001</v>
      </c>
      <c r="Y155" s="2">
        <f t="shared" si="9"/>
        <v>4998.1571639999993</v>
      </c>
      <c r="Z155" s="7">
        <f>SUM(Y155:Y156)/10^6*10^4</f>
        <v>114.13285884</v>
      </c>
      <c r="AA155" s="1">
        <v>37.712999238328763</v>
      </c>
      <c r="AB155" s="126"/>
      <c r="AD155" s="54"/>
      <c r="AE155" s="54"/>
      <c r="AG155" s="61"/>
      <c r="AH155" s="61"/>
      <c r="AI155" s="50" t="s">
        <v>196</v>
      </c>
      <c r="AJ155" s="61" t="s">
        <v>141</v>
      </c>
      <c r="AN155" s="88"/>
      <c r="AT155" s="52"/>
      <c r="AU155" s="52"/>
      <c r="AV155" s="52"/>
      <c r="AW155" s="52"/>
      <c r="AX155" s="52"/>
      <c r="AY155" s="52"/>
      <c r="AZ155" s="52"/>
      <c r="BE155" s="52"/>
      <c r="BF155" s="52"/>
      <c r="BH155" s="52"/>
      <c r="BI155" s="52"/>
    </row>
    <row r="156" spans="1:61">
      <c r="A156" s="52">
        <v>155</v>
      </c>
      <c r="B156" s="50" t="s">
        <v>1033</v>
      </c>
      <c r="C156" s="61" t="s">
        <v>318</v>
      </c>
      <c r="D156" s="61" t="s">
        <v>294</v>
      </c>
      <c r="E156" s="68">
        <v>56.008333333333333</v>
      </c>
      <c r="F156" s="68">
        <v>-133.58330000000001</v>
      </c>
      <c r="G156" s="56" t="s">
        <v>182</v>
      </c>
      <c r="H156" s="50" t="s">
        <v>35</v>
      </c>
      <c r="I156" s="50" t="s">
        <v>35</v>
      </c>
      <c r="J156" s="50" t="s">
        <v>35</v>
      </c>
      <c r="K156" s="61" t="s">
        <v>46</v>
      </c>
      <c r="L156" s="56">
        <v>9</v>
      </c>
      <c r="M156" s="56">
        <v>21</v>
      </c>
      <c r="N156" s="56">
        <f t="shared" si="10"/>
        <v>12</v>
      </c>
      <c r="O156" s="56"/>
      <c r="P156" s="56"/>
      <c r="Q156" s="60"/>
      <c r="R156" s="69">
        <v>0</v>
      </c>
      <c r="S156" s="52">
        <v>0.15</v>
      </c>
      <c r="T156" s="52">
        <f t="shared" si="11"/>
        <v>0.15</v>
      </c>
      <c r="U156" s="65">
        <v>0</v>
      </c>
      <c r="V156" s="66">
        <v>35.639604000000006</v>
      </c>
      <c r="W156" s="2">
        <f t="shared" si="12"/>
        <v>6415.1287200000015</v>
      </c>
      <c r="X156" s="60"/>
      <c r="Y156" s="2">
        <f t="shared" si="9"/>
        <v>6415.1287200000015</v>
      </c>
      <c r="AB156" s="126"/>
      <c r="AD156" s="54"/>
      <c r="AE156" s="54"/>
      <c r="AG156" s="61"/>
      <c r="AH156" s="61"/>
      <c r="AI156" s="50" t="s">
        <v>196</v>
      </c>
      <c r="AJ156" s="61" t="s">
        <v>162</v>
      </c>
      <c r="AN156" s="88"/>
      <c r="AT156" s="52"/>
      <c r="AU156" s="52"/>
      <c r="AV156" s="52"/>
      <c r="AW156" s="52"/>
      <c r="AX156" s="52"/>
      <c r="AY156" s="52"/>
      <c r="AZ156" s="52"/>
      <c r="BE156" s="52"/>
      <c r="BF156" s="52"/>
      <c r="BH156" s="52"/>
      <c r="BI156" s="52"/>
    </row>
    <row r="157" spans="1:61">
      <c r="A157" s="52">
        <v>156</v>
      </c>
      <c r="B157" s="50" t="s">
        <v>1033</v>
      </c>
      <c r="C157" s="61" t="s">
        <v>319</v>
      </c>
      <c r="D157" s="61" t="s">
        <v>320</v>
      </c>
      <c r="E157" s="68">
        <v>56.008333333333333</v>
      </c>
      <c r="F157" s="68">
        <v>-133.58330000000001</v>
      </c>
      <c r="G157" s="56" t="s">
        <v>182</v>
      </c>
      <c r="H157" s="50" t="s">
        <v>35</v>
      </c>
      <c r="I157" s="50" t="s">
        <v>35</v>
      </c>
      <c r="J157" s="50" t="s">
        <v>35</v>
      </c>
      <c r="K157" s="61" t="s">
        <v>45</v>
      </c>
      <c r="L157" s="56">
        <v>13</v>
      </c>
      <c r="M157" s="56">
        <v>9</v>
      </c>
      <c r="N157" s="56">
        <f t="shared" si="10"/>
        <v>4</v>
      </c>
      <c r="O157" s="53">
        <f>M160</f>
        <v>31</v>
      </c>
      <c r="P157" s="53">
        <f>L157</f>
        <v>13</v>
      </c>
      <c r="Q157" s="53">
        <f>P157+O157</f>
        <v>44</v>
      </c>
      <c r="R157" s="69">
        <v>0</v>
      </c>
      <c r="S157" s="52">
        <v>0.12</v>
      </c>
      <c r="T157" s="52">
        <f t="shared" si="11"/>
        <v>0.12</v>
      </c>
      <c r="U157" s="65">
        <v>0</v>
      </c>
      <c r="V157" s="66">
        <v>50.215654999999998</v>
      </c>
      <c r="W157" s="2">
        <f t="shared" si="12"/>
        <v>2410.3514399999999</v>
      </c>
      <c r="X157" s="2">
        <f>SUM(W157:W160)</f>
        <v>32986.823077000008</v>
      </c>
      <c r="Y157" s="2">
        <f t="shared" si="9"/>
        <v>2410.3514399999999</v>
      </c>
      <c r="Z157" s="7">
        <f>SUM(Y157:Y160)/10^6*10^4</f>
        <v>329.86823077000008</v>
      </c>
      <c r="AA157" s="1">
        <v>53.391838442332549</v>
      </c>
      <c r="AB157" s="126"/>
      <c r="AD157" s="54"/>
      <c r="AE157" s="54"/>
      <c r="AG157" s="61"/>
      <c r="AH157" s="61"/>
      <c r="AI157" s="50" t="s">
        <v>529</v>
      </c>
      <c r="AJ157" s="61" t="s">
        <v>141</v>
      </c>
      <c r="AN157" s="88"/>
      <c r="AT157" s="52"/>
      <c r="AU157" s="52"/>
      <c r="AV157" s="52"/>
      <c r="AW157" s="52"/>
      <c r="AX157" s="52"/>
      <c r="AY157" s="52"/>
      <c r="AZ157" s="52"/>
      <c r="BE157" s="52"/>
      <c r="BF157" s="52"/>
      <c r="BH157" s="52"/>
      <c r="BI157" s="52"/>
    </row>
    <row r="158" spans="1:61">
      <c r="A158" s="52">
        <v>157</v>
      </c>
      <c r="B158" s="50" t="s">
        <v>1033</v>
      </c>
      <c r="C158" s="61" t="s">
        <v>319</v>
      </c>
      <c r="D158" s="61" t="s">
        <v>320</v>
      </c>
      <c r="E158" s="68">
        <v>56.008333333333333</v>
      </c>
      <c r="F158" s="68">
        <v>-133.58330000000001</v>
      </c>
      <c r="G158" s="56" t="s">
        <v>182</v>
      </c>
      <c r="H158" s="50" t="s">
        <v>35</v>
      </c>
      <c r="I158" s="50" t="s">
        <v>35</v>
      </c>
      <c r="J158" s="50" t="s">
        <v>35</v>
      </c>
      <c r="K158" s="61" t="s">
        <v>45</v>
      </c>
      <c r="L158" s="56">
        <v>9</v>
      </c>
      <c r="M158" s="61">
        <v>0</v>
      </c>
      <c r="N158" s="56">
        <f t="shared" si="10"/>
        <v>9</v>
      </c>
      <c r="O158" s="56"/>
      <c r="P158" s="56"/>
      <c r="Q158" s="60"/>
      <c r="R158" s="69">
        <v>0</v>
      </c>
      <c r="S158" s="52">
        <v>0.12</v>
      </c>
      <c r="T158" s="52">
        <f t="shared" si="11"/>
        <v>0.12</v>
      </c>
      <c r="U158" s="65">
        <v>0</v>
      </c>
      <c r="V158" s="66">
        <v>41.043405</v>
      </c>
      <c r="W158" s="2">
        <f t="shared" si="12"/>
        <v>4432.6877399999994</v>
      </c>
      <c r="X158" s="60"/>
      <c r="Y158" s="2">
        <f t="shared" si="9"/>
        <v>4432.6877399999994</v>
      </c>
      <c r="AB158" s="126"/>
      <c r="AD158" s="54"/>
      <c r="AE158" s="54"/>
      <c r="AG158" s="61"/>
      <c r="AH158" s="61"/>
      <c r="AI158" s="50" t="s">
        <v>529</v>
      </c>
      <c r="AJ158" s="61" t="s">
        <v>176</v>
      </c>
      <c r="AN158" s="88"/>
      <c r="AT158" s="52"/>
      <c r="AU158" s="52"/>
      <c r="AV158" s="52"/>
      <c r="AW158" s="52"/>
      <c r="AX158" s="52"/>
      <c r="AY158" s="52"/>
      <c r="AZ158" s="52"/>
      <c r="BE158" s="52"/>
      <c r="BF158" s="52"/>
      <c r="BH158" s="52"/>
      <c r="BI158" s="52"/>
    </row>
    <row r="159" spans="1:61">
      <c r="A159" s="52">
        <v>158</v>
      </c>
      <c r="B159" s="50" t="s">
        <v>1033</v>
      </c>
      <c r="C159" s="61" t="s">
        <v>319</v>
      </c>
      <c r="D159" s="61" t="s">
        <v>320</v>
      </c>
      <c r="E159" s="68">
        <v>56.008333333333333</v>
      </c>
      <c r="F159" s="68">
        <v>-133.58330000000001</v>
      </c>
      <c r="G159" s="56" t="s">
        <v>182</v>
      </c>
      <c r="H159" s="50" t="s">
        <v>35</v>
      </c>
      <c r="I159" s="50" t="s">
        <v>35</v>
      </c>
      <c r="J159" s="50" t="s">
        <v>35</v>
      </c>
      <c r="K159" s="61" t="s">
        <v>321</v>
      </c>
      <c r="L159" s="56">
        <v>0</v>
      </c>
      <c r="M159" s="56">
        <v>21</v>
      </c>
      <c r="N159" s="56">
        <f t="shared" si="10"/>
        <v>21</v>
      </c>
      <c r="O159" s="56"/>
      <c r="P159" s="56"/>
      <c r="Q159" s="60"/>
      <c r="R159" s="69">
        <v>0</v>
      </c>
      <c r="S159" s="52">
        <v>1.31</v>
      </c>
      <c r="T159" s="52">
        <f t="shared" si="11"/>
        <v>1.31</v>
      </c>
      <c r="U159" s="65">
        <v>15</v>
      </c>
      <c r="V159" s="66">
        <v>9.1336300000000019</v>
      </c>
      <c r="W159" s="2">
        <f t="shared" si="12"/>
        <v>21357.623710500004</v>
      </c>
      <c r="X159" s="60"/>
      <c r="Y159" s="2">
        <f t="shared" si="9"/>
        <v>21357.623710500004</v>
      </c>
      <c r="AB159" s="126"/>
      <c r="AD159" s="54"/>
      <c r="AE159" s="54"/>
      <c r="AG159" s="61"/>
      <c r="AH159" s="61"/>
      <c r="AI159" s="50" t="s">
        <v>529</v>
      </c>
      <c r="AJ159" s="61" t="s">
        <v>541</v>
      </c>
      <c r="AN159" s="88"/>
      <c r="AT159" s="52"/>
      <c r="AU159" s="52"/>
      <c r="AV159" s="52"/>
      <c r="AW159" s="52"/>
      <c r="AX159" s="52"/>
      <c r="AY159" s="52"/>
      <c r="AZ159" s="52"/>
      <c r="BE159" s="52"/>
      <c r="BF159" s="52"/>
      <c r="BH159" s="52"/>
      <c r="BI159" s="52"/>
    </row>
    <row r="160" spans="1:61">
      <c r="A160" s="52">
        <v>159</v>
      </c>
      <c r="B160" s="50" t="s">
        <v>1033</v>
      </c>
      <c r="C160" s="61" t="s">
        <v>319</v>
      </c>
      <c r="D160" s="61" t="s">
        <v>320</v>
      </c>
      <c r="E160" s="68">
        <v>56.008333333333333</v>
      </c>
      <c r="F160" s="68">
        <v>-133.58330000000001</v>
      </c>
      <c r="G160" s="56" t="s">
        <v>182</v>
      </c>
      <c r="H160" s="50" t="s">
        <v>35</v>
      </c>
      <c r="I160" s="50" t="s">
        <v>35</v>
      </c>
      <c r="J160" s="50" t="s">
        <v>35</v>
      </c>
      <c r="K160" s="61" t="s">
        <v>19</v>
      </c>
      <c r="L160" s="56">
        <v>21</v>
      </c>
      <c r="M160" s="56">
        <v>31</v>
      </c>
      <c r="N160" s="56">
        <f t="shared" si="10"/>
        <v>10</v>
      </c>
      <c r="O160" s="56"/>
      <c r="P160" s="56"/>
      <c r="Q160" s="60"/>
      <c r="R160" s="69">
        <v>0</v>
      </c>
      <c r="S160" s="52">
        <v>1.19</v>
      </c>
      <c r="T160" s="52">
        <f t="shared" si="11"/>
        <v>1.19</v>
      </c>
      <c r="U160" s="65">
        <v>23</v>
      </c>
      <c r="V160" s="66">
        <v>5.2233550000000006</v>
      </c>
      <c r="W160" s="2">
        <f t="shared" si="12"/>
        <v>4786.1601865000011</v>
      </c>
      <c r="X160" s="60"/>
      <c r="Y160" s="2">
        <f t="shared" si="9"/>
        <v>4786.1601865000011</v>
      </c>
      <c r="AB160" s="126"/>
      <c r="AD160" s="54"/>
      <c r="AE160" s="54"/>
      <c r="AG160" s="61"/>
      <c r="AH160" s="61"/>
      <c r="AI160" s="50" t="s">
        <v>529</v>
      </c>
      <c r="AJ160" s="61" t="s">
        <v>19</v>
      </c>
      <c r="AN160" s="88"/>
      <c r="AT160" s="52"/>
      <c r="AU160" s="52"/>
      <c r="AV160" s="52"/>
      <c r="AW160" s="52"/>
      <c r="AX160" s="52"/>
      <c r="AY160" s="52"/>
      <c r="AZ160" s="52"/>
      <c r="BE160" s="52"/>
      <c r="BF160" s="52"/>
      <c r="BH160" s="52"/>
      <c r="BI160" s="52"/>
    </row>
    <row r="161" spans="1:61">
      <c r="A161" s="52">
        <v>160</v>
      </c>
      <c r="B161" s="50" t="s">
        <v>1033</v>
      </c>
      <c r="C161" s="61" t="s">
        <v>322</v>
      </c>
      <c r="D161" s="61" t="s">
        <v>323</v>
      </c>
      <c r="E161" s="68">
        <v>56.008333333333333</v>
      </c>
      <c r="F161" s="68">
        <v>-133.58330000000001</v>
      </c>
      <c r="G161" s="56" t="s">
        <v>182</v>
      </c>
      <c r="H161" s="50" t="s">
        <v>35</v>
      </c>
      <c r="I161" s="50" t="s">
        <v>35</v>
      </c>
      <c r="J161" s="50" t="s">
        <v>35</v>
      </c>
      <c r="K161" s="61" t="s">
        <v>45</v>
      </c>
      <c r="L161" s="56">
        <v>9</v>
      </c>
      <c r="M161" s="56">
        <v>6</v>
      </c>
      <c r="N161" s="56">
        <f t="shared" si="10"/>
        <v>3</v>
      </c>
      <c r="O161" s="53">
        <f>M163</f>
        <v>11</v>
      </c>
      <c r="P161" s="53">
        <f>L161</f>
        <v>9</v>
      </c>
      <c r="Q161" s="53">
        <f>P161+O161</f>
        <v>20</v>
      </c>
      <c r="R161" s="69">
        <v>0</v>
      </c>
      <c r="S161" s="52">
        <v>0.13</v>
      </c>
      <c r="T161" s="52">
        <f t="shared" si="11"/>
        <v>0.13</v>
      </c>
      <c r="U161" s="65">
        <v>0</v>
      </c>
      <c r="V161" s="66">
        <v>51.210120000000003</v>
      </c>
      <c r="W161" s="2">
        <f t="shared" si="12"/>
        <v>1997.1946800000001</v>
      </c>
      <c r="X161" s="2">
        <f>SUM(W161:W163)</f>
        <v>32143.794338250002</v>
      </c>
      <c r="Y161" s="2">
        <f t="shared" si="9"/>
        <v>1997.1946800000001</v>
      </c>
      <c r="Z161" s="7">
        <f>SUM(Y161:Y163)/10^6*10^4</f>
        <v>321.43794338250001</v>
      </c>
      <c r="AA161" s="1">
        <v>39.716702690381574</v>
      </c>
      <c r="AB161" s="126"/>
      <c r="AD161" s="54"/>
      <c r="AE161" s="54"/>
      <c r="AG161" s="61"/>
      <c r="AH161" s="61"/>
      <c r="AI161" s="50" t="s">
        <v>531</v>
      </c>
      <c r="AJ161" s="61" t="s">
        <v>141</v>
      </c>
      <c r="AN161" s="88"/>
      <c r="AT161" s="52"/>
      <c r="AU161" s="52"/>
      <c r="AV161" s="52"/>
      <c r="AW161" s="52"/>
      <c r="AX161" s="52"/>
      <c r="AY161" s="52"/>
      <c r="AZ161" s="52"/>
      <c r="BE161" s="52"/>
      <c r="BF161" s="52"/>
      <c r="BH161" s="52"/>
      <c r="BI161" s="52"/>
    </row>
    <row r="162" spans="1:61">
      <c r="A162" s="52">
        <v>161</v>
      </c>
      <c r="B162" s="50" t="s">
        <v>1033</v>
      </c>
      <c r="C162" s="61" t="s">
        <v>322</v>
      </c>
      <c r="D162" s="61" t="s">
        <v>323</v>
      </c>
      <c r="E162" s="68">
        <v>56.008333333333333</v>
      </c>
      <c r="F162" s="68">
        <v>-133.58330000000001</v>
      </c>
      <c r="G162" s="56" t="s">
        <v>182</v>
      </c>
      <c r="H162" s="50" t="s">
        <v>35</v>
      </c>
      <c r="I162" s="50" t="s">
        <v>35</v>
      </c>
      <c r="J162" s="50" t="s">
        <v>35</v>
      </c>
      <c r="K162" s="61" t="s">
        <v>46</v>
      </c>
      <c r="L162" s="56">
        <v>6</v>
      </c>
      <c r="M162" s="56">
        <v>0</v>
      </c>
      <c r="N162" s="56">
        <f t="shared" si="10"/>
        <v>6</v>
      </c>
      <c r="O162" s="56"/>
      <c r="P162" s="56"/>
      <c r="Q162" s="60"/>
      <c r="R162" s="69">
        <v>0</v>
      </c>
      <c r="S162" s="52">
        <v>0.15</v>
      </c>
      <c r="T162" s="52">
        <f t="shared" si="11"/>
        <v>0.15</v>
      </c>
      <c r="U162" s="65">
        <v>0</v>
      </c>
      <c r="V162" s="66">
        <v>46.479170000000003</v>
      </c>
      <c r="W162" s="2">
        <f t="shared" si="12"/>
        <v>4183.1253000000006</v>
      </c>
      <c r="X162" s="60"/>
      <c r="Y162" s="2">
        <f t="shared" si="9"/>
        <v>4183.1253000000006</v>
      </c>
      <c r="AB162" s="126"/>
      <c r="AD162" s="54"/>
      <c r="AE162" s="54"/>
      <c r="AG162" s="61"/>
      <c r="AH162" s="61"/>
      <c r="AI162" s="50" t="s">
        <v>531</v>
      </c>
      <c r="AJ162" s="61" t="s">
        <v>162</v>
      </c>
      <c r="AN162" s="88"/>
      <c r="AT162" s="52"/>
      <c r="AU162" s="52"/>
      <c r="AV162" s="52"/>
      <c r="AW162" s="52"/>
      <c r="AX162" s="52"/>
      <c r="AY162" s="52"/>
      <c r="AZ162" s="52"/>
      <c r="BE162" s="52"/>
      <c r="BF162" s="52"/>
      <c r="BH162" s="52"/>
      <c r="BI162" s="52"/>
    </row>
    <row r="163" spans="1:61">
      <c r="A163" s="52">
        <v>162</v>
      </c>
      <c r="B163" s="50" t="s">
        <v>1033</v>
      </c>
      <c r="C163" s="61" t="s">
        <v>322</v>
      </c>
      <c r="D163" s="61" t="s">
        <v>323</v>
      </c>
      <c r="E163" s="68">
        <v>56.008333333333333</v>
      </c>
      <c r="F163" s="68">
        <v>-133.58330000000001</v>
      </c>
      <c r="G163" s="56" t="s">
        <v>182</v>
      </c>
      <c r="H163" s="50" t="s">
        <v>35</v>
      </c>
      <c r="I163" s="50" t="s">
        <v>35</v>
      </c>
      <c r="J163" s="50" t="s">
        <v>35</v>
      </c>
      <c r="K163" s="61" t="s">
        <v>19</v>
      </c>
      <c r="L163" s="56">
        <v>0</v>
      </c>
      <c r="M163" s="56">
        <v>11</v>
      </c>
      <c r="N163" s="56">
        <f t="shared" si="10"/>
        <v>11</v>
      </c>
      <c r="O163" s="56"/>
      <c r="P163" s="56"/>
      <c r="Q163" s="60"/>
      <c r="R163" s="69">
        <v>0</v>
      </c>
      <c r="S163" s="52">
        <v>1.45</v>
      </c>
      <c r="T163" s="52">
        <f t="shared" si="11"/>
        <v>1.45</v>
      </c>
      <c r="U163" s="65">
        <v>1</v>
      </c>
      <c r="V163" s="66">
        <v>16.442465000000002</v>
      </c>
      <c r="W163" s="2">
        <f t="shared" si="12"/>
        <v>25963.474358250001</v>
      </c>
      <c r="X163" s="60"/>
      <c r="Y163" s="2">
        <f t="shared" si="9"/>
        <v>25963.474358250001</v>
      </c>
      <c r="AB163" s="126"/>
      <c r="AD163" s="54"/>
      <c r="AE163" s="54"/>
      <c r="AG163" s="61"/>
      <c r="AH163" s="61"/>
      <c r="AI163" s="50" t="s">
        <v>531</v>
      </c>
      <c r="AJ163" s="61" t="s">
        <v>19</v>
      </c>
      <c r="AN163" s="88"/>
      <c r="AT163" s="52"/>
      <c r="AU163" s="52"/>
      <c r="AV163" s="52"/>
      <c r="AW163" s="52"/>
      <c r="AX163" s="52"/>
      <c r="AY163" s="52"/>
      <c r="AZ163" s="52"/>
      <c r="BE163" s="52"/>
      <c r="BF163" s="52"/>
      <c r="BH163" s="52"/>
      <c r="BI163" s="52"/>
    </row>
    <row r="164" spans="1:61">
      <c r="A164" s="52">
        <v>163</v>
      </c>
      <c r="B164" s="50" t="s">
        <v>1033</v>
      </c>
      <c r="C164" s="61" t="s">
        <v>324</v>
      </c>
      <c r="D164" s="61" t="s">
        <v>320</v>
      </c>
      <c r="E164" s="68">
        <v>56.008333333333333</v>
      </c>
      <c r="F164" s="68">
        <v>-133.58330000000001</v>
      </c>
      <c r="G164" s="56" t="s">
        <v>182</v>
      </c>
      <c r="H164" s="50" t="s">
        <v>35</v>
      </c>
      <c r="I164" s="50" t="s">
        <v>35</v>
      </c>
      <c r="J164" s="50" t="s">
        <v>35</v>
      </c>
      <c r="K164" s="61" t="s">
        <v>45</v>
      </c>
      <c r="L164" s="56">
        <v>4</v>
      </c>
      <c r="M164" s="56">
        <v>0</v>
      </c>
      <c r="N164" s="56">
        <f t="shared" si="10"/>
        <v>4</v>
      </c>
      <c r="O164" s="53">
        <f>M165</f>
        <v>15</v>
      </c>
      <c r="P164" s="53">
        <f>L164</f>
        <v>4</v>
      </c>
      <c r="Q164" s="53">
        <f>P164+O164</f>
        <v>19</v>
      </c>
      <c r="R164" s="69">
        <v>0</v>
      </c>
      <c r="S164" s="52">
        <v>0.12</v>
      </c>
      <c r="T164" s="52">
        <f t="shared" si="11"/>
        <v>0.12</v>
      </c>
      <c r="U164" s="65">
        <v>0</v>
      </c>
      <c r="V164" s="66">
        <v>46.199175000000004</v>
      </c>
      <c r="W164" s="2">
        <f t="shared" si="12"/>
        <v>2217.5603999999998</v>
      </c>
      <c r="X164" s="2">
        <f>SUM(W164:W165)</f>
        <v>13976.834823000001</v>
      </c>
      <c r="Y164" s="2">
        <f t="shared" si="9"/>
        <v>2217.5603999999998</v>
      </c>
      <c r="Z164" s="7">
        <f>SUM(Y164:Y165)/10^6*10^4</f>
        <v>139.76834823000002</v>
      </c>
      <c r="AA164" s="1">
        <v>19.024335009967611</v>
      </c>
      <c r="AB164" s="126"/>
      <c r="AD164" s="54"/>
      <c r="AE164" s="54"/>
      <c r="AG164" s="61"/>
      <c r="AH164" s="61"/>
      <c r="AI164" s="50" t="s">
        <v>529</v>
      </c>
      <c r="AJ164" s="61" t="s">
        <v>141</v>
      </c>
      <c r="AN164" s="88"/>
      <c r="AT164" s="52"/>
      <c r="AU164" s="52"/>
      <c r="AV164" s="52"/>
      <c r="AW164" s="52"/>
      <c r="AX164" s="52"/>
      <c r="AY164" s="52"/>
      <c r="AZ164" s="52"/>
      <c r="BE164" s="52"/>
      <c r="BF164" s="52"/>
      <c r="BH164" s="52"/>
      <c r="BI164" s="52"/>
    </row>
    <row r="165" spans="1:61">
      <c r="A165" s="52">
        <v>164</v>
      </c>
      <c r="B165" s="50" t="s">
        <v>1033</v>
      </c>
      <c r="C165" s="61" t="s">
        <v>324</v>
      </c>
      <c r="D165" s="61" t="s">
        <v>320</v>
      </c>
      <c r="E165" s="68">
        <v>56.008333333333333</v>
      </c>
      <c r="F165" s="68">
        <v>-133.58330000000001</v>
      </c>
      <c r="G165" s="56" t="s">
        <v>182</v>
      </c>
      <c r="H165" s="50" t="s">
        <v>35</v>
      </c>
      <c r="I165" s="50" t="s">
        <v>35</v>
      </c>
      <c r="J165" s="50" t="s">
        <v>35</v>
      </c>
      <c r="K165" s="61" t="s">
        <v>253</v>
      </c>
      <c r="L165" s="56">
        <v>0</v>
      </c>
      <c r="M165" s="56">
        <v>15</v>
      </c>
      <c r="N165" s="56">
        <f t="shared" si="10"/>
        <v>15</v>
      </c>
      <c r="O165" s="56"/>
      <c r="P165" s="56"/>
      <c r="Q165" s="60"/>
      <c r="R165" s="69">
        <v>0</v>
      </c>
      <c r="S165" s="52">
        <v>1.46</v>
      </c>
      <c r="T165" s="52">
        <f t="shared" si="11"/>
        <v>1.46</v>
      </c>
      <c r="U165" s="65">
        <v>7</v>
      </c>
      <c r="V165" s="66">
        <v>5.7736900000000002</v>
      </c>
      <c r="W165" s="2">
        <f t="shared" si="12"/>
        <v>11759.274423000001</v>
      </c>
      <c r="X165" s="60"/>
      <c r="Y165" s="2">
        <f t="shared" si="9"/>
        <v>11759.274423000001</v>
      </c>
      <c r="AB165" s="126"/>
      <c r="AD165" s="54"/>
      <c r="AE165" s="54"/>
      <c r="AG165" s="61"/>
      <c r="AH165" s="61"/>
      <c r="AI165" s="50" t="s">
        <v>529</v>
      </c>
      <c r="AJ165" s="61" t="s">
        <v>534</v>
      </c>
      <c r="AN165" s="88"/>
      <c r="AT165" s="52"/>
      <c r="AU165" s="52"/>
      <c r="AV165" s="52"/>
      <c r="AW165" s="52"/>
      <c r="AX165" s="52"/>
      <c r="AY165" s="52"/>
      <c r="AZ165" s="52"/>
      <c r="BE165" s="52"/>
      <c r="BF165" s="52"/>
      <c r="BH165" s="52"/>
      <c r="BI165" s="52"/>
    </row>
    <row r="166" spans="1:61">
      <c r="A166" s="52">
        <v>165</v>
      </c>
      <c r="B166" s="50" t="s">
        <v>1033</v>
      </c>
      <c r="C166" s="61" t="s">
        <v>325</v>
      </c>
      <c r="D166" s="61" t="s">
        <v>261</v>
      </c>
      <c r="E166" s="68">
        <v>56.008333333333333</v>
      </c>
      <c r="F166" s="68">
        <v>-133.58330000000001</v>
      </c>
      <c r="G166" s="56" t="s">
        <v>182</v>
      </c>
      <c r="H166" s="50" t="s">
        <v>35</v>
      </c>
      <c r="I166" s="50" t="s">
        <v>35</v>
      </c>
      <c r="J166" s="50" t="s">
        <v>35</v>
      </c>
      <c r="K166" s="61" t="s">
        <v>45</v>
      </c>
      <c r="L166" s="56">
        <v>14</v>
      </c>
      <c r="M166" s="56">
        <v>8</v>
      </c>
      <c r="N166" s="56">
        <f t="shared" si="10"/>
        <v>6</v>
      </c>
      <c r="O166" s="53">
        <f>M169</f>
        <v>51</v>
      </c>
      <c r="P166" s="53">
        <f>L166</f>
        <v>14</v>
      </c>
      <c r="Q166" s="53">
        <f>P166+O166</f>
        <v>65</v>
      </c>
      <c r="R166" s="69">
        <v>0</v>
      </c>
      <c r="S166" s="52">
        <v>0.12</v>
      </c>
      <c r="T166" s="52">
        <f t="shared" si="11"/>
        <v>0.12</v>
      </c>
      <c r="U166" s="65">
        <v>0</v>
      </c>
      <c r="V166" s="66">
        <v>52.001829999999998</v>
      </c>
      <c r="W166" s="2">
        <f t="shared" si="12"/>
        <v>3744.1317599999998</v>
      </c>
      <c r="X166" s="2">
        <f>SUM(W166:W169)</f>
        <v>44445.932529149999</v>
      </c>
      <c r="Y166" s="2">
        <f t="shared" ref="Y166:Y174" si="13">T166*V166/100*N166*100*100*((100-U166)/100)</f>
        <v>3744.1317599999998</v>
      </c>
      <c r="Z166" s="7">
        <f>SUM(Y166:Y169)/10^6*10^4</f>
        <v>444.45932529150002</v>
      </c>
      <c r="AA166" s="1">
        <v>68.941282935838288</v>
      </c>
      <c r="AB166" s="126"/>
      <c r="AD166" s="54"/>
      <c r="AE166" s="54"/>
      <c r="AG166" s="61"/>
      <c r="AH166" s="61"/>
      <c r="AI166" s="50" t="s">
        <v>529</v>
      </c>
      <c r="AJ166" s="61" t="s">
        <v>141</v>
      </c>
      <c r="AN166" s="88"/>
      <c r="AT166" s="52"/>
      <c r="AU166" s="52"/>
      <c r="AV166" s="52"/>
      <c r="AW166" s="52"/>
      <c r="AX166" s="52"/>
      <c r="AY166" s="52"/>
      <c r="AZ166" s="52"/>
      <c r="BE166" s="52"/>
      <c r="BF166" s="52"/>
      <c r="BH166" s="52"/>
      <c r="BI166" s="52"/>
    </row>
    <row r="167" spans="1:61">
      <c r="A167" s="52">
        <v>166</v>
      </c>
      <c r="B167" s="50" t="s">
        <v>1033</v>
      </c>
      <c r="C167" s="61" t="s">
        <v>325</v>
      </c>
      <c r="D167" s="61" t="s">
        <v>261</v>
      </c>
      <c r="E167" s="68">
        <v>56.008333333333333</v>
      </c>
      <c r="F167" s="68">
        <v>-133.58330000000001</v>
      </c>
      <c r="G167" s="56" t="s">
        <v>182</v>
      </c>
      <c r="H167" s="50" t="s">
        <v>35</v>
      </c>
      <c r="I167" s="50" t="s">
        <v>35</v>
      </c>
      <c r="J167" s="50" t="s">
        <v>35</v>
      </c>
      <c r="K167" s="61" t="s">
        <v>46</v>
      </c>
      <c r="L167" s="56">
        <v>8</v>
      </c>
      <c r="M167" s="56">
        <v>0</v>
      </c>
      <c r="N167" s="56">
        <f t="shared" si="10"/>
        <v>8</v>
      </c>
      <c r="O167" s="56"/>
      <c r="P167" s="56"/>
      <c r="Q167" s="60"/>
      <c r="R167" s="69">
        <v>0</v>
      </c>
      <c r="S167" s="52">
        <v>0.15</v>
      </c>
      <c r="T167" s="52">
        <f t="shared" si="11"/>
        <v>0.15</v>
      </c>
      <c r="U167" s="65">
        <v>0</v>
      </c>
      <c r="V167" s="66">
        <v>49.288775000000001</v>
      </c>
      <c r="W167" s="2">
        <f t="shared" si="12"/>
        <v>5914.6530000000002</v>
      </c>
      <c r="X167" s="60"/>
      <c r="Y167" s="2">
        <f t="shared" si="13"/>
        <v>5914.6530000000002</v>
      </c>
      <c r="AB167" s="126"/>
      <c r="AD167" s="54"/>
      <c r="AE167" s="54"/>
      <c r="AG167" s="61"/>
      <c r="AH167" s="61"/>
      <c r="AI167" s="50" t="s">
        <v>529</v>
      </c>
      <c r="AJ167" s="61" t="s">
        <v>162</v>
      </c>
      <c r="AN167" s="88"/>
      <c r="AT167" s="52"/>
      <c r="AU167" s="52"/>
      <c r="AV167" s="52"/>
      <c r="AW167" s="52"/>
      <c r="AX167" s="52"/>
      <c r="AY167" s="52"/>
      <c r="AZ167" s="52"/>
      <c r="BE167" s="52"/>
      <c r="BF167" s="52"/>
      <c r="BH167" s="52"/>
      <c r="BI167" s="52"/>
    </row>
    <row r="168" spans="1:61">
      <c r="A168" s="52">
        <v>167</v>
      </c>
      <c r="B168" s="50" t="s">
        <v>1033</v>
      </c>
      <c r="C168" s="61" t="s">
        <v>325</v>
      </c>
      <c r="D168" s="61" t="s">
        <v>261</v>
      </c>
      <c r="E168" s="68">
        <v>56.008333333333333</v>
      </c>
      <c r="F168" s="68">
        <v>-133.58330000000001</v>
      </c>
      <c r="G168" s="56" t="s">
        <v>182</v>
      </c>
      <c r="H168" s="50" t="s">
        <v>35</v>
      </c>
      <c r="I168" s="50" t="s">
        <v>35</v>
      </c>
      <c r="J168" s="50" t="s">
        <v>35</v>
      </c>
      <c r="K168" s="61" t="s">
        <v>262</v>
      </c>
      <c r="L168" s="56">
        <v>0</v>
      </c>
      <c r="M168" s="56">
        <v>18</v>
      </c>
      <c r="N168" s="56">
        <f t="shared" si="10"/>
        <v>18</v>
      </c>
      <c r="O168" s="56"/>
      <c r="P168" s="56"/>
      <c r="Q168" s="60"/>
      <c r="R168" s="69">
        <v>0</v>
      </c>
      <c r="S168" s="52">
        <v>1.19</v>
      </c>
      <c r="T168" s="52">
        <f t="shared" si="11"/>
        <v>1.19</v>
      </c>
      <c r="U168" s="65">
        <v>19</v>
      </c>
      <c r="V168" s="66">
        <v>10.562569999999999</v>
      </c>
      <c r="W168" s="2">
        <f t="shared" si="12"/>
        <v>18326.270201400002</v>
      </c>
      <c r="X168" s="60"/>
      <c r="Y168" s="2">
        <f t="shared" si="13"/>
        <v>18326.270201400002</v>
      </c>
      <c r="AB168" s="126"/>
      <c r="AD168" s="54"/>
      <c r="AE168" s="54"/>
      <c r="AG168" s="61"/>
      <c r="AH168" s="61"/>
      <c r="AI168" s="50" t="s">
        <v>529</v>
      </c>
      <c r="AJ168" s="61" t="s">
        <v>17</v>
      </c>
      <c r="AN168" s="88"/>
      <c r="AT168" s="52"/>
      <c r="AU168" s="52"/>
      <c r="AV168" s="52"/>
      <c r="AW168" s="52"/>
      <c r="AX168" s="52"/>
      <c r="AY168" s="52"/>
      <c r="AZ168" s="52"/>
      <c r="BE168" s="52"/>
      <c r="BF168" s="52"/>
      <c r="BH168" s="52"/>
      <c r="BI168" s="52"/>
    </row>
    <row r="169" spans="1:61">
      <c r="A169" s="52">
        <v>168</v>
      </c>
      <c r="B169" s="50" t="s">
        <v>1033</v>
      </c>
      <c r="C169" s="61" t="s">
        <v>325</v>
      </c>
      <c r="D169" s="61" t="s">
        <v>261</v>
      </c>
      <c r="E169" s="68">
        <v>56.008333333333333</v>
      </c>
      <c r="F169" s="68">
        <v>-133.58330000000001</v>
      </c>
      <c r="G169" s="56" t="s">
        <v>182</v>
      </c>
      <c r="H169" s="50" t="s">
        <v>35</v>
      </c>
      <c r="I169" s="50" t="s">
        <v>35</v>
      </c>
      <c r="J169" s="50" t="s">
        <v>35</v>
      </c>
      <c r="K169" s="61" t="s">
        <v>19</v>
      </c>
      <c r="L169" s="56">
        <v>18</v>
      </c>
      <c r="M169" s="56">
        <v>51</v>
      </c>
      <c r="N169" s="56">
        <f t="shared" si="10"/>
        <v>33</v>
      </c>
      <c r="O169" s="56"/>
      <c r="P169" s="56"/>
      <c r="Q169" s="60"/>
      <c r="R169" s="69">
        <v>0</v>
      </c>
      <c r="S169" s="52">
        <v>1.19</v>
      </c>
      <c r="T169" s="52">
        <f t="shared" si="11"/>
        <v>1.19</v>
      </c>
      <c r="U169" s="65">
        <v>5</v>
      </c>
      <c r="V169" s="66">
        <v>4.4123350000000006</v>
      </c>
      <c r="W169" s="2">
        <f t="shared" si="12"/>
        <v>16460.877567749998</v>
      </c>
      <c r="X169" s="60"/>
      <c r="Y169" s="2">
        <f t="shared" si="13"/>
        <v>16460.877567749998</v>
      </c>
      <c r="AB169" s="126"/>
      <c r="AD169" s="54"/>
      <c r="AE169" s="54"/>
      <c r="AG169" s="61"/>
      <c r="AH169" s="61"/>
      <c r="AI169" s="50" t="s">
        <v>529</v>
      </c>
      <c r="AJ169" s="61" t="s">
        <v>19</v>
      </c>
      <c r="AN169" s="88"/>
      <c r="AT169" s="52"/>
      <c r="AU169" s="52"/>
      <c r="AV169" s="52"/>
      <c r="AW169" s="52"/>
      <c r="AX169" s="52"/>
      <c r="AY169" s="52"/>
      <c r="AZ169" s="52"/>
      <c r="BE169" s="52"/>
      <c r="BF169" s="52"/>
      <c r="BH169" s="52"/>
      <c r="BI169" s="52"/>
    </row>
    <row r="170" spans="1:61">
      <c r="A170" s="52">
        <v>169</v>
      </c>
      <c r="B170" s="50" t="s">
        <v>1033</v>
      </c>
      <c r="C170" s="61" t="s">
        <v>326</v>
      </c>
      <c r="D170" s="61" t="s">
        <v>327</v>
      </c>
      <c r="E170" s="68">
        <v>56.072155555555554</v>
      </c>
      <c r="F170" s="68">
        <v>-131.97632222222222</v>
      </c>
      <c r="G170" s="56" t="s">
        <v>182</v>
      </c>
      <c r="H170" s="50" t="s">
        <v>35</v>
      </c>
      <c r="I170" s="50" t="s">
        <v>35</v>
      </c>
      <c r="J170" s="50" t="s">
        <v>35</v>
      </c>
      <c r="K170" s="61" t="s">
        <v>278</v>
      </c>
      <c r="L170" s="56">
        <v>3</v>
      </c>
      <c r="M170" s="56">
        <v>0</v>
      </c>
      <c r="N170" s="56">
        <f t="shared" si="10"/>
        <v>3</v>
      </c>
      <c r="O170" s="53">
        <f>M175</f>
        <v>152</v>
      </c>
      <c r="P170" s="53">
        <f>L170</f>
        <v>3</v>
      </c>
      <c r="Q170" s="53">
        <f>P170+O170</f>
        <v>155</v>
      </c>
      <c r="R170" s="69">
        <v>0</v>
      </c>
      <c r="S170" s="52">
        <v>0.11</v>
      </c>
      <c r="T170" s="52">
        <f t="shared" si="11"/>
        <v>0.11</v>
      </c>
      <c r="U170" s="65">
        <v>0</v>
      </c>
      <c r="V170" s="83">
        <v>37.79128262471886</v>
      </c>
      <c r="W170" s="2">
        <f t="shared" si="12"/>
        <v>1247.1123266157222</v>
      </c>
      <c r="X170" s="2">
        <f>SUM(W170:W175)</f>
        <v>105109.38643761573</v>
      </c>
      <c r="Y170" s="2">
        <f t="shared" si="13"/>
        <v>1247.1123266157222</v>
      </c>
      <c r="Z170" s="7">
        <f>SUM(Y170:Y175)/10^6*10^4</f>
        <v>747.61064381615745</v>
      </c>
      <c r="AA170" s="12">
        <v>48.447567364969736</v>
      </c>
      <c r="AB170" s="126"/>
      <c r="AD170" s="54"/>
      <c r="AE170" s="54"/>
      <c r="AG170" s="61"/>
      <c r="AH170" s="61"/>
      <c r="AI170" s="50" t="s">
        <v>171</v>
      </c>
      <c r="AJ170" s="61" t="s">
        <v>278</v>
      </c>
      <c r="AN170" s="88"/>
      <c r="AT170" s="52"/>
      <c r="AU170" s="52"/>
      <c r="AV170" s="52"/>
      <c r="AW170" s="52"/>
      <c r="AX170" s="52"/>
      <c r="AY170" s="52"/>
      <c r="AZ170" s="52"/>
      <c r="BE170" s="52"/>
      <c r="BF170" s="52"/>
      <c r="BH170" s="52"/>
      <c r="BI170" s="52"/>
    </row>
    <row r="171" spans="1:61">
      <c r="A171" s="52">
        <v>170</v>
      </c>
      <c r="B171" s="50" t="s">
        <v>1033</v>
      </c>
      <c r="C171" s="61" t="s">
        <v>326</v>
      </c>
      <c r="D171" s="61" t="s">
        <v>327</v>
      </c>
      <c r="E171" s="68">
        <v>56.072155555555554</v>
      </c>
      <c r="F171" s="68">
        <v>-131.97632222222222</v>
      </c>
      <c r="G171" s="56" t="s">
        <v>182</v>
      </c>
      <c r="H171" s="50" t="s">
        <v>35</v>
      </c>
      <c r="I171" s="50" t="s">
        <v>35</v>
      </c>
      <c r="J171" s="50" t="s">
        <v>35</v>
      </c>
      <c r="K171" s="61" t="s">
        <v>47</v>
      </c>
      <c r="L171" s="56">
        <v>0</v>
      </c>
      <c r="M171" s="56">
        <v>2</v>
      </c>
      <c r="N171" s="56">
        <f t="shared" si="10"/>
        <v>2</v>
      </c>
      <c r="O171" s="56"/>
      <c r="P171" s="56"/>
      <c r="Q171" s="60"/>
      <c r="R171" s="69">
        <v>0</v>
      </c>
      <c r="S171" s="52">
        <v>0.93</v>
      </c>
      <c r="T171" s="52">
        <f t="shared" si="11"/>
        <v>0.93</v>
      </c>
      <c r="U171" s="65">
        <v>0</v>
      </c>
      <c r="V171" s="66">
        <v>4.8661200000000004</v>
      </c>
      <c r="W171" s="2">
        <f t="shared" si="12"/>
        <v>905.09832000000006</v>
      </c>
      <c r="X171" s="60"/>
      <c r="Y171" s="2">
        <f t="shared" si="13"/>
        <v>905.09832000000006</v>
      </c>
      <c r="AB171" s="126"/>
      <c r="AC171" s="126"/>
      <c r="AD171" s="55"/>
      <c r="AE171" s="55"/>
      <c r="AG171" s="61"/>
      <c r="AH171" s="61"/>
      <c r="AI171" s="50" t="s">
        <v>171</v>
      </c>
      <c r="AJ171" s="61" t="s">
        <v>47</v>
      </c>
      <c r="AN171" s="88"/>
      <c r="AT171" s="52"/>
      <c r="AU171" s="52"/>
      <c r="AV171" s="52"/>
      <c r="AW171" s="52"/>
      <c r="AX171" s="52"/>
      <c r="AY171" s="52"/>
      <c r="AZ171" s="52"/>
      <c r="BE171" s="52"/>
      <c r="BF171" s="52"/>
      <c r="BH171" s="52"/>
      <c r="BI171" s="52"/>
    </row>
    <row r="172" spans="1:61">
      <c r="A172" s="52">
        <v>171</v>
      </c>
      <c r="B172" s="50" t="s">
        <v>1033</v>
      </c>
      <c r="C172" s="61" t="s">
        <v>326</v>
      </c>
      <c r="D172" s="61" t="s">
        <v>327</v>
      </c>
      <c r="E172" s="68">
        <v>56.072155555555554</v>
      </c>
      <c r="F172" s="68">
        <v>-131.97632222222222</v>
      </c>
      <c r="G172" s="56" t="s">
        <v>182</v>
      </c>
      <c r="H172" s="50" t="s">
        <v>35</v>
      </c>
      <c r="I172" s="50" t="s">
        <v>35</v>
      </c>
      <c r="J172" s="50" t="s">
        <v>35</v>
      </c>
      <c r="K172" s="61" t="s">
        <v>285</v>
      </c>
      <c r="L172" s="56">
        <v>2</v>
      </c>
      <c r="M172" s="56">
        <v>15</v>
      </c>
      <c r="N172" s="56">
        <f t="shared" si="10"/>
        <v>13</v>
      </c>
      <c r="O172" s="56"/>
      <c r="P172" s="56"/>
      <c r="Q172" s="60"/>
      <c r="R172" s="69">
        <v>0</v>
      </c>
      <c r="S172" s="52">
        <v>1.71</v>
      </c>
      <c r="T172" s="52">
        <f t="shared" si="11"/>
        <v>1.71</v>
      </c>
      <c r="U172" s="65">
        <v>0</v>
      </c>
      <c r="V172" s="66">
        <v>6.7778099999999997</v>
      </c>
      <c r="W172" s="2">
        <f t="shared" si="12"/>
        <v>15067.07163</v>
      </c>
      <c r="X172" s="60"/>
      <c r="Y172" s="2">
        <f t="shared" si="13"/>
        <v>15067.07163</v>
      </c>
      <c r="AB172" s="126"/>
      <c r="AD172" s="54"/>
      <c r="AE172" s="54"/>
      <c r="AG172" s="61"/>
      <c r="AH172" s="61"/>
      <c r="AI172" s="50" t="s">
        <v>171</v>
      </c>
      <c r="AJ172" s="61" t="s">
        <v>285</v>
      </c>
      <c r="AN172" s="88"/>
      <c r="AT172" s="52"/>
      <c r="AU172" s="52"/>
      <c r="AV172" s="52"/>
      <c r="AW172" s="52"/>
      <c r="AX172" s="52"/>
      <c r="AY172" s="52"/>
      <c r="AZ172" s="52"/>
      <c r="BE172" s="52"/>
      <c r="BF172" s="52"/>
      <c r="BH172" s="52"/>
      <c r="BI172" s="52"/>
    </row>
    <row r="173" spans="1:61">
      <c r="A173" s="52">
        <v>172</v>
      </c>
      <c r="B173" s="50" t="s">
        <v>1033</v>
      </c>
      <c r="C173" s="61" t="s">
        <v>326</v>
      </c>
      <c r="D173" s="61" t="s">
        <v>327</v>
      </c>
      <c r="E173" s="68">
        <v>56.072155555555554</v>
      </c>
      <c r="F173" s="68">
        <v>-131.97632222222222</v>
      </c>
      <c r="G173" s="56" t="s">
        <v>182</v>
      </c>
      <c r="H173" s="50" t="s">
        <v>35</v>
      </c>
      <c r="I173" s="50" t="s">
        <v>35</v>
      </c>
      <c r="J173" s="50" t="s">
        <v>35</v>
      </c>
      <c r="K173" s="61" t="s">
        <v>285</v>
      </c>
      <c r="L173" s="56">
        <v>15</v>
      </c>
      <c r="M173" s="56">
        <v>33</v>
      </c>
      <c r="N173" s="56">
        <f t="shared" si="10"/>
        <v>18</v>
      </c>
      <c r="O173" s="56"/>
      <c r="P173" s="56"/>
      <c r="Q173" s="60"/>
      <c r="R173" s="69">
        <v>0</v>
      </c>
      <c r="S173" s="52">
        <v>1.71</v>
      </c>
      <c r="T173" s="52">
        <f t="shared" si="11"/>
        <v>1.71</v>
      </c>
      <c r="U173" s="65">
        <v>15</v>
      </c>
      <c r="V173" s="66">
        <v>6.1405800000000008</v>
      </c>
      <c r="W173" s="2">
        <f t="shared" si="12"/>
        <v>16065.599454000003</v>
      </c>
      <c r="X173" s="60"/>
      <c r="Y173" s="2">
        <f t="shared" si="13"/>
        <v>16065.599454000003</v>
      </c>
      <c r="AB173" s="126"/>
      <c r="AD173" s="54"/>
      <c r="AE173" s="54"/>
      <c r="AG173" s="61"/>
      <c r="AH173" s="61"/>
      <c r="AI173" s="50" t="s">
        <v>171</v>
      </c>
      <c r="AJ173" s="61" t="s">
        <v>285</v>
      </c>
      <c r="AN173" s="88"/>
      <c r="AT173" s="52"/>
      <c r="AU173" s="52"/>
      <c r="AV173" s="52"/>
      <c r="AW173" s="52"/>
      <c r="AX173" s="52"/>
      <c r="AY173" s="52"/>
      <c r="AZ173" s="52"/>
      <c r="BE173" s="52"/>
      <c r="BF173" s="52"/>
      <c r="BH173" s="52"/>
      <c r="BI173" s="52"/>
    </row>
    <row r="174" spans="1:61">
      <c r="A174" s="52">
        <v>173</v>
      </c>
      <c r="B174" s="50" t="s">
        <v>1033</v>
      </c>
      <c r="C174" s="61" t="s">
        <v>326</v>
      </c>
      <c r="D174" s="61" t="s">
        <v>327</v>
      </c>
      <c r="E174" s="68">
        <v>56.072155555555554</v>
      </c>
      <c r="F174" s="68">
        <v>-131.97632222222222</v>
      </c>
      <c r="G174" s="56" t="s">
        <v>182</v>
      </c>
      <c r="H174" s="50" t="s">
        <v>35</v>
      </c>
      <c r="I174" s="50" t="s">
        <v>35</v>
      </c>
      <c r="J174" s="50" t="s">
        <v>35</v>
      </c>
      <c r="K174" s="61" t="s">
        <v>286</v>
      </c>
      <c r="L174" s="56">
        <v>33</v>
      </c>
      <c r="M174" s="56">
        <v>58</v>
      </c>
      <c r="N174" s="56">
        <f t="shared" si="10"/>
        <v>25</v>
      </c>
      <c r="O174" s="56"/>
      <c r="P174" s="56"/>
      <c r="Q174" s="60"/>
      <c r="R174" s="69">
        <v>0</v>
      </c>
      <c r="S174" s="52">
        <v>1.71</v>
      </c>
      <c r="T174" s="52">
        <f t="shared" si="11"/>
        <v>1.71</v>
      </c>
      <c r="U174" s="65">
        <v>25</v>
      </c>
      <c r="V174" s="66">
        <v>5.2909400000000009</v>
      </c>
      <c r="W174" s="2">
        <f t="shared" si="12"/>
        <v>16964.076375000001</v>
      </c>
      <c r="X174" s="60"/>
      <c r="Y174" s="2">
        <f t="shared" si="13"/>
        <v>16964.076375000001</v>
      </c>
      <c r="AB174" s="126"/>
      <c r="AD174" s="54"/>
      <c r="AE174" s="54"/>
      <c r="AG174" s="61"/>
      <c r="AH174" s="61"/>
      <c r="AI174" s="50" t="s">
        <v>171</v>
      </c>
      <c r="AJ174" s="61" t="s">
        <v>286</v>
      </c>
      <c r="AN174" s="88"/>
      <c r="AT174" s="52"/>
      <c r="AU174" s="52"/>
      <c r="AV174" s="52"/>
      <c r="AW174" s="52"/>
      <c r="AX174" s="52"/>
      <c r="AY174" s="52"/>
      <c r="AZ174" s="52"/>
      <c r="BE174" s="52"/>
      <c r="BF174" s="52"/>
      <c r="BH174" s="52"/>
      <c r="BI174" s="52"/>
    </row>
    <row r="175" spans="1:61">
      <c r="A175" s="52">
        <v>174</v>
      </c>
      <c r="B175" s="50" t="s">
        <v>1033</v>
      </c>
      <c r="C175" s="61" t="s">
        <v>326</v>
      </c>
      <c r="D175" s="61" t="s">
        <v>327</v>
      </c>
      <c r="E175" s="68">
        <v>56.072155555555554</v>
      </c>
      <c r="F175" s="68">
        <v>-131.97632222222222</v>
      </c>
      <c r="G175" s="56" t="s">
        <v>182</v>
      </c>
      <c r="H175" s="50" t="s">
        <v>35</v>
      </c>
      <c r="I175" s="50" t="s">
        <v>35</v>
      </c>
      <c r="J175" s="50" t="s">
        <v>35</v>
      </c>
      <c r="K175" s="61" t="s">
        <v>21</v>
      </c>
      <c r="L175" s="56">
        <v>58</v>
      </c>
      <c r="M175" s="56">
        <v>152</v>
      </c>
      <c r="N175" s="56">
        <f t="shared" si="10"/>
        <v>94</v>
      </c>
      <c r="O175" s="56"/>
      <c r="P175" s="56"/>
      <c r="Q175" s="60"/>
      <c r="R175" s="69">
        <v>0</v>
      </c>
      <c r="S175" s="52">
        <v>1.74</v>
      </c>
      <c r="T175" s="52">
        <f t="shared" si="11"/>
        <v>1.74</v>
      </c>
      <c r="U175" s="65">
        <v>40</v>
      </c>
      <c r="V175" s="66">
        <v>5.5902450000000004</v>
      </c>
      <c r="W175" s="2">
        <f t="shared" si="12"/>
        <v>54860.428332000003</v>
      </c>
      <c r="X175" s="60"/>
      <c r="Y175" s="2">
        <f>IF(L175&gt;-100,W175-W175*(ABS(M175)-100)/(ABS(M175)-ABS(L175)),0)</f>
        <v>24512.106276000002</v>
      </c>
      <c r="AB175" s="126"/>
      <c r="AD175" s="54"/>
      <c r="AE175" s="54"/>
      <c r="AG175" s="61"/>
      <c r="AH175" s="61"/>
      <c r="AI175" s="50" t="s">
        <v>171</v>
      </c>
      <c r="AJ175" s="61" t="s">
        <v>21</v>
      </c>
      <c r="AN175" s="88"/>
      <c r="AT175" s="52"/>
      <c r="AU175" s="52"/>
      <c r="AV175" s="52"/>
      <c r="AW175" s="52"/>
      <c r="AX175" s="52"/>
      <c r="AY175" s="52"/>
      <c r="AZ175" s="52"/>
      <c r="BE175" s="52"/>
      <c r="BF175" s="52"/>
      <c r="BH175" s="52"/>
      <c r="BI175" s="52"/>
    </row>
    <row r="176" spans="1:61">
      <c r="A176" s="52">
        <v>175</v>
      </c>
      <c r="B176" s="50" t="s">
        <v>1033</v>
      </c>
      <c r="C176" s="61" t="s">
        <v>328</v>
      </c>
      <c r="D176" s="61" t="s">
        <v>329</v>
      </c>
      <c r="E176" s="68">
        <v>56.072155555555554</v>
      </c>
      <c r="F176" s="68">
        <v>-131.97493333333333</v>
      </c>
      <c r="G176" s="56" t="s">
        <v>182</v>
      </c>
      <c r="H176" s="50" t="s">
        <v>35</v>
      </c>
      <c r="I176" s="50" t="s">
        <v>35</v>
      </c>
      <c r="J176" s="50" t="s">
        <v>35</v>
      </c>
      <c r="K176" s="61" t="s">
        <v>278</v>
      </c>
      <c r="L176" s="56">
        <v>23</v>
      </c>
      <c r="M176" s="56">
        <v>0</v>
      </c>
      <c r="N176" s="56">
        <f t="shared" si="10"/>
        <v>23</v>
      </c>
      <c r="O176" s="53">
        <f>M181</f>
        <v>152</v>
      </c>
      <c r="P176" s="53">
        <f>L176</f>
        <v>23</v>
      </c>
      <c r="Q176" s="53">
        <f>P176+O176</f>
        <v>175</v>
      </c>
      <c r="R176" s="69">
        <v>0</v>
      </c>
      <c r="S176" s="52">
        <v>0.11</v>
      </c>
      <c r="T176" s="52">
        <f t="shared" si="11"/>
        <v>0.11</v>
      </c>
      <c r="U176" s="65">
        <v>0</v>
      </c>
      <c r="V176" s="66">
        <v>28.887760000000004</v>
      </c>
      <c r="W176" s="2">
        <f t="shared" si="12"/>
        <v>7308.603280000003</v>
      </c>
      <c r="X176" s="2">
        <f>SUM(W176:W181)</f>
        <v>30800.706115500005</v>
      </c>
      <c r="Y176" s="2">
        <f>T176*V176/100*N176*100*100*((100-U176)/100)</f>
        <v>7308.603280000003</v>
      </c>
      <c r="Z176" s="7">
        <f>SUM(Y176:Y181)/10^6*10^4</f>
        <v>273.806231895</v>
      </c>
      <c r="AA176" s="12">
        <v>65.769637998447436</v>
      </c>
      <c r="AB176" s="126"/>
      <c r="AD176" s="54"/>
      <c r="AE176" s="54"/>
      <c r="AG176" s="61"/>
      <c r="AH176" s="61"/>
      <c r="AI176" s="50" t="s">
        <v>528</v>
      </c>
      <c r="AJ176" s="61" t="s">
        <v>278</v>
      </c>
      <c r="AN176" s="88"/>
      <c r="AT176" s="52"/>
      <c r="AU176" s="52"/>
      <c r="AV176" s="52"/>
      <c r="AW176" s="52"/>
      <c r="AX176" s="52"/>
      <c r="AY176" s="52"/>
      <c r="AZ176" s="52"/>
      <c r="BE176" s="52"/>
      <c r="BF176" s="52"/>
      <c r="BH176" s="52"/>
      <c r="BI176" s="52"/>
    </row>
    <row r="177" spans="1:61">
      <c r="A177" s="52">
        <v>176</v>
      </c>
      <c r="B177" s="50" t="s">
        <v>1033</v>
      </c>
      <c r="C177" s="61" t="s">
        <v>328</v>
      </c>
      <c r="D177" s="61" t="s">
        <v>329</v>
      </c>
      <c r="E177" s="68">
        <v>56.072155555555554</v>
      </c>
      <c r="F177" s="68">
        <v>-131.97493333333333</v>
      </c>
      <c r="G177" s="56" t="s">
        <v>182</v>
      </c>
      <c r="H177" s="50" t="s">
        <v>35</v>
      </c>
      <c r="I177" s="50" t="s">
        <v>35</v>
      </c>
      <c r="J177" s="50" t="s">
        <v>35</v>
      </c>
      <c r="K177" s="61" t="s">
        <v>176</v>
      </c>
      <c r="L177" s="56">
        <v>0</v>
      </c>
      <c r="M177" s="56">
        <v>5</v>
      </c>
      <c r="N177" s="56">
        <f t="shared" si="10"/>
        <v>5</v>
      </c>
      <c r="O177" s="56"/>
      <c r="P177" s="56"/>
      <c r="Q177" s="60"/>
      <c r="R177" s="69">
        <v>0</v>
      </c>
      <c r="S177" s="52">
        <v>0.93</v>
      </c>
      <c r="T177" s="52">
        <f t="shared" si="11"/>
        <v>0.93</v>
      </c>
      <c r="U177" s="65">
        <v>5</v>
      </c>
      <c r="V177" s="66">
        <v>3.0123600000000001</v>
      </c>
      <c r="W177" s="2">
        <f t="shared" si="12"/>
        <v>1330.7100300000004</v>
      </c>
      <c r="X177" s="60"/>
      <c r="Y177" s="2">
        <f>T177*V177/100*N177*100*100*((100-U177)/100)</f>
        <v>1330.7100300000004</v>
      </c>
      <c r="AB177" s="126"/>
      <c r="AC177" s="126"/>
      <c r="AD177" s="54"/>
      <c r="AE177" s="54"/>
      <c r="AG177" s="61"/>
      <c r="AH177" s="61"/>
      <c r="AI177" s="50" t="s">
        <v>528</v>
      </c>
      <c r="AJ177" s="61" t="s">
        <v>176</v>
      </c>
      <c r="AN177" s="88"/>
      <c r="AT177" s="52"/>
      <c r="AU177" s="52"/>
      <c r="AV177" s="52"/>
      <c r="AW177" s="52"/>
      <c r="AX177" s="52"/>
      <c r="AY177" s="52"/>
      <c r="AZ177" s="52"/>
      <c r="BE177" s="52"/>
      <c r="BF177" s="52"/>
      <c r="BH177" s="52"/>
      <c r="BI177" s="52"/>
    </row>
    <row r="178" spans="1:61">
      <c r="A178" s="52">
        <v>177</v>
      </c>
      <c r="B178" s="50" t="s">
        <v>1033</v>
      </c>
      <c r="C178" s="61" t="s">
        <v>328</v>
      </c>
      <c r="D178" s="61" t="s">
        <v>329</v>
      </c>
      <c r="E178" s="68">
        <v>56.072155555555554</v>
      </c>
      <c r="F178" s="68">
        <v>-131.97493333333333</v>
      </c>
      <c r="G178" s="56" t="s">
        <v>182</v>
      </c>
      <c r="H178" s="50" t="s">
        <v>35</v>
      </c>
      <c r="I178" s="50" t="s">
        <v>35</v>
      </c>
      <c r="J178" s="50" t="s">
        <v>35</v>
      </c>
      <c r="K178" s="61" t="s">
        <v>330</v>
      </c>
      <c r="L178" s="56">
        <v>5</v>
      </c>
      <c r="M178" s="56">
        <v>15</v>
      </c>
      <c r="N178" s="56">
        <f t="shared" si="10"/>
        <v>10</v>
      </c>
      <c r="O178" s="56"/>
      <c r="P178" s="56"/>
      <c r="Q178" s="60"/>
      <c r="R178" s="69">
        <v>0</v>
      </c>
      <c r="S178" s="52">
        <v>0.86</v>
      </c>
      <c r="T178" s="52">
        <f t="shared" si="11"/>
        <v>0.86</v>
      </c>
      <c r="U178" s="65">
        <v>3</v>
      </c>
      <c r="V178" s="66">
        <v>6.9322900000000001</v>
      </c>
      <c r="W178" s="2">
        <f t="shared" si="12"/>
        <v>5782.9163179999996</v>
      </c>
      <c r="X178" s="60"/>
      <c r="Y178" s="2">
        <f>T178*V178/100*N178*100*100*((100-U178)/100)</f>
        <v>5782.9163179999996</v>
      </c>
      <c r="AB178" s="126"/>
      <c r="AD178" s="54"/>
      <c r="AE178" s="54"/>
      <c r="AG178" s="61"/>
      <c r="AH178" s="61"/>
      <c r="AI178" s="50" t="s">
        <v>528</v>
      </c>
      <c r="AJ178" s="61" t="s">
        <v>330</v>
      </c>
      <c r="AN178" s="88"/>
      <c r="AT178" s="52"/>
      <c r="AU178" s="52"/>
      <c r="AV178" s="52"/>
      <c r="AW178" s="52"/>
      <c r="AX178" s="52"/>
      <c r="AY178" s="52"/>
      <c r="AZ178" s="52"/>
      <c r="BE178" s="52"/>
      <c r="BF178" s="52"/>
      <c r="BH178" s="52"/>
      <c r="BI178" s="52"/>
    </row>
    <row r="179" spans="1:61">
      <c r="A179" s="52">
        <v>178</v>
      </c>
      <c r="B179" s="50" t="s">
        <v>1033</v>
      </c>
      <c r="C179" s="61" t="s">
        <v>328</v>
      </c>
      <c r="D179" s="61" t="s">
        <v>329</v>
      </c>
      <c r="E179" s="68">
        <v>56.072155555555554</v>
      </c>
      <c r="F179" s="68">
        <v>-131.97493333333333</v>
      </c>
      <c r="G179" s="56" t="s">
        <v>182</v>
      </c>
      <c r="H179" s="50" t="s">
        <v>35</v>
      </c>
      <c r="I179" s="50" t="s">
        <v>35</v>
      </c>
      <c r="J179" s="50" t="s">
        <v>35</v>
      </c>
      <c r="K179" s="61" t="s">
        <v>331</v>
      </c>
      <c r="L179" s="56">
        <v>15</v>
      </c>
      <c r="M179" s="56">
        <v>30</v>
      </c>
      <c r="N179" s="56">
        <f t="shared" si="10"/>
        <v>15</v>
      </c>
      <c r="O179" s="56"/>
      <c r="P179" s="56"/>
      <c r="Q179" s="60"/>
      <c r="R179" s="69">
        <v>0</v>
      </c>
      <c r="S179" s="52">
        <v>0.86</v>
      </c>
      <c r="T179" s="52">
        <f t="shared" si="11"/>
        <v>0.86</v>
      </c>
      <c r="U179" s="65">
        <v>5</v>
      </c>
      <c r="V179" s="66">
        <v>4.5957799999999995</v>
      </c>
      <c r="W179" s="2">
        <f t="shared" si="12"/>
        <v>5632.1283899999989</v>
      </c>
      <c r="X179" s="60"/>
      <c r="Y179" s="2">
        <f>T179*V179/100*N179*100*100*((100-U179)/100)</f>
        <v>5632.1283899999989</v>
      </c>
      <c r="AB179" s="126"/>
      <c r="AD179" s="54"/>
      <c r="AE179" s="54"/>
      <c r="AG179" s="61"/>
      <c r="AH179" s="61"/>
      <c r="AI179" s="50" t="s">
        <v>528</v>
      </c>
      <c r="AJ179" s="61" t="s">
        <v>331</v>
      </c>
      <c r="AN179" s="88"/>
      <c r="AT179" s="52"/>
      <c r="AU179" s="52"/>
      <c r="AV179" s="52"/>
      <c r="AW179" s="52"/>
      <c r="AX179" s="52"/>
      <c r="AY179" s="52"/>
      <c r="AZ179" s="52"/>
      <c r="BE179" s="52"/>
      <c r="BF179" s="52"/>
      <c r="BH179" s="52"/>
      <c r="BI179" s="52"/>
    </row>
    <row r="180" spans="1:61">
      <c r="A180" s="52">
        <v>179</v>
      </c>
      <c r="B180" s="50" t="s">
        <v>1033</v>
      </c>
      <c r="C180" s="61" t="s">
        <v>328</v>
      </c>
      <c r="D180" s="61" t="s">
        <v>329</v>
      </c>
      <c r="E180" s="68">
        <v>56.072155555555554</v>
      </c>
      <c r="F180" s="68">
        <v>-131.97493333333333</v>
      </c>
      <c r="G180" s="56" t="s">
        <v>182</v>
      </c>
      <c r="H180" s="50" t="s">
        <v>35</v>
      </c>
      <c r="I180" s="50" t="s">
        <v>35</v>
      </c>
      <c r="J180" s="50" t="s">
        <v>35</v>
      </c>
      <c r="K180" s="61" t="s">
        <v>253</v>
      </c>
      <c r="L180" s="56">
        <v>30</v>
      </c>
      <c r="M180" s="56">
        <v>43</v>
      </c>
      <c r="N180" s="56">
        <f t="shared" si="10"/>
        <v>13</v>
      </c>
      <c r="O180" s="56"/>
      <c r="P180" s="56"/>
      <c r="Q180" s="60"/>
      <c r="R180" s="69">
        <v>0</v>
      </c>
      <c r="S180" s="52">
        <v>1.17</v>
      </c>
      <c r="T180" s="52">
        <f t="shared" si="11"/>
        <v>1.17</v>
      </c>
      <c r="U180" s="65">
        <v>13</v>
      </c>
      <c r="V180" s="66">
        <v>2.7033999999999998</v>
      </c>
      <c r="W180" s="2">
        <f t="shared" si="12"/>
        <v>3577.3281179999999</v>
      </c>
      <c r="X180" s="60"/>
      <c r="Y180" s="2">
        <f>T180*V180/100*N180*100*100*((100-U180)/100)</f>
        <v>3577.3281179999999</v>
      </c>
      <c r="AB180" s="126"/>
      <c r="AD180" s="54"/>
      <c r="AE180" s="54"/>
      <c r="AG180" s="61"/>
      <c r="AH180" s="61"/>
      <c r="AI180" s="50" t="s">
        <v>528</v>
      </c>
      <c r="AJ180" s="61" t="s">
        <v>534</v>
      </c>
      <c r="AN180" s="88"/>
      <c r="AT180" s="52"/>
      <c r="AU180" s="52"/>
      <c r="AV180" s="52"/>
      <c r="AW180" s="52"/>
      <c r="AX180" s="52"/>
      <c r="AY180" s="52"/>
      <c r="AZ180" s="52"/>
      <c r="BE180" s="52"/>
      <c r="BF180" s="52"/>
      <c r="BH180" s="52"/>
      <c r="BI180" s="52"/>
    </row>
    <row r="181" spans="1:61">
      <c r="A181" s="52">
        <v>180</v>
      </c>
      <c r="B181" s="50" t="s">
        <v>1033</v>
      </c>
      <c r="C181" s="61" t="s">
        <v>328</v>
      </c>
      <c r="D181" s="61" t="s">
        <v>329</v>
      </c>
      <c r="E181" s="68">
        <v>56.072155555555554</v>
      </c>
      <c r="F181" s="68">
        <v>-131.97493333333333</v>
      </c>
      <c r="G181" s="56" t="s">
        <v>182</v>
      </c>
      <c r="H181" s="50" t="s">
        <v>35</v>
      </c>
      <c r="I181" s="50" t="s">
        <v>35</v>
      </c>
      <c r="J181" s="50" t="s">
        <v>35</v>
      </c>
      <c r="K181" s="61" t="s">
        <v>21</v>
      </c>
      <c r="L181" s="56">
        <v>43</v>
      </c>
      <c r="M181" s="56">
        <v>152</v>
      </c>
      <c r="N181" s="56">
        <f t="shared" si="10"/>
        <v>109</v>
      </c>
      <c r="O181" s="56"/>
      <c r="P181" s="56"/>
      <c r="Q181" s="60"/>
      <c r="R181" s="69">
        <v>0</v>
      </c>
      <c r="S181" s="52">
        <v>1.74</v>
      </c>
      <c r="T181" s="52">
        <f t="shared" si="11"/>
        <v>1.74</v>
      </c>
      <c r="U181" s="65">
        <v>13</v>
      </c>
      <c r="V181" s="66">
        <v>0.434475</v>
      </c>
      <c r="W181" s="2">
        <f t="shared" si="12"/>
        <v>7169.019979499999</v>
      </c>
      <c r="X181" s="60"/>
      <c r="Y181" s="2">
        <f>IF(L181&gt;-100,W181-W181*(ABS(M181)-100)/(ABS(M181)-ABS(L181)),0)</f>
        <v>3748.9370534999994</v>
      </c>
      <c r="AB181" s="126"/>
      <c r="AD181" s="54"/>
      <c r="AE181" s="54"/>
      <c r="AG181" s="61"/>
      <c r="AH181" s="61"/>
      <c r="AI181" s="50" t="s">
        <v>528</v>
      </c>
      <c r="AJ181" s="61" t="s">
        <v>21</v>
      </c>
      <c r="AN181" s="88"/>
      <c r="AT181" s="52"/>
      <c r="AU181" s="52"/>
      <c r="AV181" s="52"/>
      <c r="AW181" s="52"/>
      <c r="AX181" s="52"/>
      <c r="AY181" s="52"/>
      <c r="AZ181" s="52"/>
      <c r="BE181" s="52"/>
      <c r="BF181" s="52"/>
      <c r="BH181" s="52"/>
      <c r="BI181" s="52"/>
    </row>
    <row r="182" spans="1:61">
      <c r="A182" s="52">
        <v>181</v>
      </c>
      <c r="B182" s="50" t="s">
        <v>1033</v>
      </c>
      <c r="C182" s="61" t="s">
        <v>332</v>
      </c>
      <c r="D182" s="61" t="s">
        <v>333</v>
      </c>
      <c r="E182" s="68">
        <v>56.191633333333336</v>
      </c>
      <c r="F182" s="68">
        <v>-133.5291</v>
      </c>
      <c r="G182" s="56" t="s">
        <v>182</v>
      </c>
      <c r="H182" s="50" t="s">
        <v>35</v>
      </c>
      <c r="I182" s="50" t="s">
        <v>35</v>
      </c>
      <c r="J182" s="50" t="s">
        <v>35</v>
      </c>
      <c r="K182" s="61" t="s">
        <v>44</v>
      </c>
      <c r="L182" s="56">
        <v>17</v>
      </c>
      <c r="M182" s="56">
        <v>11</v>
      </c>
      <c r="N182" s="56">
        <f t="shared" si="10"/>
        <v>6</v>
      </c>
      <c r="O182" s="53">
        <f>M189</f>
        <v>107</v>
      </c>
      <c r="P182" s="53">
        <f>L182</f>
        <v>17</v>
      </c>
      <c r="Q182" s="53">
        <f>P182+O182</f>
        <v>124</v>
      </c>
      <c r="R182" s="69">
        <v>0</v>
      </c>
      <c r="S182" s="52">
        <v>0.08</v>
      </c>
      <c r="T182" s="52">
        <f t="shared" si="11"/>
        <v>0.08</v>
      </c>
      <c r="U182" s="65">
        <v>0</v>
      </c>
      <c r="V182" s="83">
        <v>36.66627891666667</v>
      </c>
      <c r="W182" s="2">
        <f t="shared" si="12"/>
        <v>1759.9813880000004</v>
      </c>
      <c r="X182" s="2">
        <f>SUM(W182:W189)</f>
        <v>71869.000567230774</v>
      </c>
      <c r="Y182" s="2">
        <f t="shared" ref="Y182:Y188" si="14">T182*V182/100*N182*100*100*((100-U182)/100)</f>
        <v>1759.9813880000004</v>
      </c>
      <c r="Z182" s="7">
        <f>SUM(Y182:Y189)/10^6*10^4</f>
        <v>711.41672567230762</v>
      </c>
      <c r="AA182" s="12">
        <v>94.886851166457831</v>
      </c>
      <c r="AB182" s="126"/>
      <c r="AD182" s="54"/>
      <c r="AE182" s="54"/>
      <c r="AG182" s="61"/>
      <c r="AH182" s="61"/>
      <c r="AI182" s="50" t="s">
        <v>529</v>
      </c>
      <c r="AJ182" s="61" t="s">
        <v>140</v>
      </c>
      <c r="AN182" s="88"/>
      <c r="AT182" s="52"/>
      <c r="AU182" s="52"/>
      <c r="AV182" s="52"/>
      <c r="AW182" s="52"/>
      <c r="AX182" s="52"/>
      <c r="AY182" s="52"/>
      <c r="AZ182" s="52"/>
      <c r="BE182" s="52"/>
      <c r="BF182" s="52"/>
      <c r="BH182" s="52"/>
      <c r="BI182" s="52"/>
    </row>
    <row r="183" spans="1:61">
      <c r="A183" s="52">
        <v>182</v>
      </c>
      <c r="B183" s="50" t="s">
        <v>1033</v>
      </c>
      <c r="C183" s="61" t="s">
        <v>332</v>
      </c>
      <c r="D183" s="61" t="s">
        <v>333</v>
      </c>
      <c r="E183" s="68">
        <v>56.191633333333336</v>
      </c>
      <c r="F183" s="68">
        <v>-133.5291</v>
      </c>
      <c r="G183" s="56" t="s">
        <v>182</v>
      </c>
      <c r="H183" s="50" t="s">
        <v>35</v>
      </c>
      <c r="I183" s="50" t="s">
        <v>35</v>
      </c>
      <c r="J183" s="50" t="s">
        <v>35</v>
      </c>
      <c r="K183" s="61" t="s">
        <v>45</v>
      </c>
      <c r="L183" s="56">
        <v>11</v>
      </c>
      <c r="M183" s="56">
        <v>1</v>
      </c>
      <c r="N183" s="56">
        <f t="shared" si="10"/>
        <v>10</v>
      </c>
      <c r="O183" s="56"/>
      <c r="P183" s="56"/>
      <c r="Q183" s="60"/>
      <c r="R183" s="69">
        <v>0</v>
      </c>
      <c r="S183" s="52">
        <v>0.12</v>
      </c>
      <c r="T183" s="52">
        <f t="shared" si="11"/>
        <v>0.12</v>
      </c>
      <c r="U183" s="65">
        <v>4</v>
      </c>
      <c r="V183" s="66">
        <v>46.5</v>
      </c>
      <c r="W183" s="2">
        <f t="shared" si="12"/>
        <v>5356.8</v>
      </c>
      <c r="X183" s="67"/>
      <c r="Y183" s="2">
        <f t="shared" si="14"/>
        <v>5356.8</v>
      </c>
      <c r="AB183" s="126"/>
      <c r="AC183" s="126"/>
      <c r="AD183" s="55"/>
      <c r="AE183" s="55"/>
      <c r="AG183" s="61"/>
      <c r="AH183" s="61"/>
      <c r="AI183" s="50" t="s">
        <v>529</v>
      </c>
      <c r="AJ183" s="61" t="s">
        <v>141</v>
      </c>
      <c r="AN183" s="88"/>
      <c r="AT183" s="52"/>
      <c r="AU183" s="52"/>
      <c r="AV183" s="52"/>
      <c r="AW183" s="52"/>
      <c r="AX183" s="52"/>
      <c r="AY183" s="52"/>
      <c r="AZ183" s="52"/>
      <c r="BE183" s="52"/>
      <c r="BF183" s="52"/>
      <c r="BH183" s="52"/>
      <c r="BI183" s="52"/>
    </row>
    <row r="184" spans="1:61">
      <c r="A184" s="52">
        <v>183</v>
      </c>
      <c r="B184" s="50" t="s">
        <v>1033</v>
      </c>
      <c r="C184" s="61" t="s">
        <v>332</v>
      </c>
      <c r="D184" s="61" t="s">
        <v>333</v>
      </c>
      <c r="E184" s="68">
        <v>56.191633333333336</v>
      </c>
      <c r="F184" s="68">
        <v>-133.5291</v>
      </c>
      <c r="G184" s="56" t="s">
        <v>182</v>
      </c>
      <c r="H184" s="50" t="s">
        <v>35</v>
      </c>
      <c r="I184" s="50" t="s">
        <v>35</v>
      </c>
      <c r="J184" s="50" t="s">
        <v>35</v>
      </c>
      <c r="K184" s="61" t="s">
        <v>46</v>
      </c>
      <c r="L184" s="56">
        <v>1</v>
      </c>
      <c r="M184" s="56">
        <v>0</v>
      </c>
      <c r="N184" s="56">
        <f t="shared" si="10"/>
        <v>1</v>
      </c>
      <c r="O184" s="56"/>
      <c r="P184" s="56"/>
      <c r="Q184" s="60"/>
      <c r="R184" s="69">
        <v>0</v>
      </c>
      <c r="S184" s="52">
        <v>0.15</v>
      </c>
      <c r="T184" s="52">
        <f t="shared" si="11"/>
        <v>0.15</v>
      </c>
      <c r="U184" s="65">
        <v>0</v>
      </c>
      <c r="V184" s="83">
        <v>36.068238615384637</v>
      </c>
      <c r="W184" s="2">
        <f t="shared" si="12"/>
        <v>541.02357923076954</v>
      </c>
      <c r="X184" s="67"/>
      <c r="Y184" s="2">
        <f t="shared" si="14"/>
        <v>541.02357923076954</v>
      </c>
      <c r="AB184" s="126"/>
      <c r="AD184" s="54"/>
      <c r="AE184" s="54"/>
      <c r="AG184" s="61"/>
      <c r="AH184" s="61"/>
      <c r="AI184" s="50" t="s">
        <v>529</v>
      </c>
      <c r="AJ184" s="61" t="s">
        <v>162</v>
      </c>
      <c r="AN184" s="88"/>
      <c r="AT184" s="52"/>
      <c r="AU184" s="52"/>
      <c r="AV184" s="52"/>
      <c r="AW184" s="52"/>
      <c r="AX184" s="52"/>
      <c r="AY184" s="52"/>
      <c r="AZ184" s="52"/>
      <c r="BE184" s="52"/>
      <c r="BF184" s="52"/>
      <c r="BH184" s="52"/>
      <c r="BI184" s="52"/>
    </row>
    <row r="185" spans="1:61">
      <c r="A185" s="52">
        <v>184</v>
      </c>
      <c r="B185" s="50" t="s">
        <v>1033</v>
      </c>
      <c r="C185" s="61" t="s">
        <v>332</v>
      </c>
      <c r="D185" s="61" t="s">
        <v>333</v>
      </c>
      <c r="E185" s="68">
        <v>56.191633333333336</v>
      </c>
      <c r="F185" s="68">
        <v>-133.5291</v>
      </c>
      <c r="G185" s="56" t="s">
        <v>182</v>
      </c>
      <c r="H185" s="50" t="s">
        <v>35</v>
      </c>
      <c r="I185" s="50" t="s">
        <v>35</v>
      </c>
      <c r="J185" s="50" t="s">
        <v>35</v>
      </c>
      <c r="K185" s="61" t="s">
        <v>321</v>
      </c>
      <c r="L185" s="56">
        <v>0</v>
      </c>
      <c r="M185" s="56">
        <v>5</v>
      </c>
      <c r="N185" s="56">
        <f t="shared" si="10"/>
        <v>5</v>
      </c>
      <c r="O185" s="56"/>
      <c r="P185" s="56"/>
      <c r="Q185" s="60"/>
      <c r="R185" s="69">
        <v>0</v>
      </c>
      <c r="S185" s="52">
        <v>1.31</v>
      </c>
      <c r="T185" s="52">
        <v>0.87</v>
      </c>
      <c r="U185" s="65">
        <v>1</v>
      </c>
      <c r="V185" s="66">
        <v>7.87</v>
      </c>
      <c r="W185" s="2">
        <f t="shared" si="12"/>
        <v>3389.2155000000002</v>
      </c>
      <c r="X185" s="67"/>
      <c r="Y185" s="2">
        <f t="shared" si="14"/>
        <v>3389.2155000000002</v>
      </c>
      <c r="AB185" s="126"/>
      <c r="AD185" s="55"/>
      <c r="AE185" s="55"/>
      <c r="AG185" s="61"/>
      <c r="AH185" s="61"/>
      <c r="AI185" s="50" t="s">
        <v>529</v>
      </c>
      <c r="AJ185" s="61" t="s">
        <v>541</v>
      </c>
      <c r="AN185" s="88"/>
      <c r="AT185" s="52"/>
      <c r="AU185" s="52"/>
      <c r="AV185" s="52"/>
      <c r="AW185" s="52"/>
      <c r="AX185" s="52"/>
      <c r="AY185" s="52"/>
      <c r="AZ185" s="52"/>
      <c r="BE185" s="52"/>
      <c r="BF185" s="52"/>
      <c r="BH185" s="52"/>
      <c r="BI185" s="52"/>
    </row>
    <row r="186" spans="1:61">
      <c r="A186" s="52">
        <v>185</v>
      </c>
      <c r="B186" s="50" t="s">
        <v>1033</v>
      </c>
      <c r="C186" s="61" t="s">
        <v>332</v>
      </c>
      <c r="D186" s="61" t="s">
        <v>333</v>
      </c>
      <c r="E186" s="68">
        <v>56.191633333333336</v>
      </c>
      <c r="F186" s="68">
        <v>-133.5291</v>
      </c>
      <c r="G186" s="56" t="s">
        <v>182</v>
      </c>
      <c r="H186" s="50" t="s">
        <v>35</v>
      </c>
      <c r="I186" s="50" t="s">
        <v>35</v>
      </c>
      <c r="J186" s="50" t="s">
        <v>35</v>
      </c>
      <c r="K186" s="61" t="s">
        <v>48</v>
      </c>
      <c r="L186" s="56">
        <v>5</v>
      </c>
      <c r="M186" s="56">
        <v>18</v>
      </c>
      <c r="N186" s="56">
        <f t="shared" si="10"/>
        <v>13</v>
      </c>
      <c r="O186" s="56"/>
      <c r="P186" s="56"/>
      <c r="Q186" s="60"/>
      <c r="R186" s="69">
        <v>0</v>
      </c>
      <c r="S186" s="52">
        <v>1.19</v>
      </c>
      <c r="T186" s="52">
        <v>0.87</v>
      </c>
      <c r="U186" s="65">
        <v>1</v>
      </c>
      <c r="V186" s="66">
        <v>6.89</v>
      </c>
      <c r="W186" s="2">
        <f t="shared" si="12"/>
        <v>7714.6641</v>
      </c>
      <c r="X186" s="67"/>
      <c r="Y186" s="2">
        <f t="shared" si="14"/>
        <v>7714.6641</v>
      </c>
      <c r="AB186" s="126"/>
      <c r="AD186" s="54"/>
      <c r="AE186" s="54"/>
      <c r="AG186" s="61"/>
      <c r="AH186" s="61"/>
      <c r="AI186" s="50" t="s">
        <v>529</v>
      </c>
      <c r="AJ186" s="61" t="s">
        <v>76</v>
      </c>
      <c r="AN186" s="88"/>
      <c r="AT186" s="52"/>
      <c r="AU186" s="52"/>
      <c r="AV186" s="52"/>
      <c r="AW186" s="52"/>
      <c r="AX186" s="52"/>
      <c r="AY186" s="52"/>
      <c r="AZ186" s="52"/>
      <c r="BE186" s="52"/>
      <c r="BF186" s="52"/>
      <c r="BH186" s="52"/>
      <c r="BI186" s="52"/>
    </row>
    <row r="187" spans="1:61" ht="14.5" customHeight="1">
      <c r="A187" s="52">
        <v>186</v>
      </c>
      <c r="B187" s="50" t="s">
        <v>1033</v>
      </c>
      <c r="C187" s="61" t="s">
        <v>332</v>
      </c>
      <c r="D187" s="61" t="s">
        <v>333</v>
      </c>
      <c r="E187" s="68">
        <v>56.191633333333336</v>
      </c>
      <c r="F187" s="68">
        <v>-133.5291</v>
      </c>
      <c r="G187" s="56" t="s">
        <v>182</v>
      </c>
      <c r="H187" s="50" t="s">
        <v>35</v>
      </c>
      <c r="I187" s="50" t="s">
        <v>35</v>
      </c>
      <c r="J187" s="50" t="s">
        <v>35</v>
      </c>
      <c r="K187" s="61" t="s">
        <v>49</v>
      </c>
      <c r="L187" s="56">
        <v>18</v>
      </c>
      <c r="M187" s="56">
        <v>33</v>
      </c>
      <c r="N187" s="56">
        <f t="shared" si="10"/>
        <v>15</v>
      </c>
      <c r="O187" s="56"/>
      <c r="P187" s="56"/>
      <c r="Q187" s="60"/>
      <c r="R187" s="69">
        <v>0</v>
      </c>
      <c r="S187" s="52">
        <v>1.19</v>
      </c>
      <c r="T187" s="52">
        <v>0.87</v>
      </c>
      <c r="U187" s="65">
        <v>17</v>
      </c>
      <c r="V187" s="66">
        <v>16.88</v>
      </c>
      <c r="W187" s="2">
        <f t="shared" si="12"/>
        <v>18283.571999999996</v>
      </c>
      <c r="X187" s="67"/>
      <c r="Y187" s="2">
        <f t="shared" si="14"/>
        <v>18283.571999999996</v>
      </c>
      <c r="AB187" s="126"/>
      <c r="AD187" s="54"/>
      <c r="AE187" s="54"/>
      <c r="AG187" s="61"/>
      <c r="AH187" s="61"/>
      <c r="AI187" s="50" t="s">
        <v>529</v>
      </c>
      <c r="AJ187" s="61" t="s">
        <v>77</v>
      </c>
      <c r="AL187" s="131"/>
      <c r="AN187" s="88"/>
      <c r="AT187" s="52"/>
      <c r="AU187" s="52"/>
      <c r="AV187" s="52"/>
      <c r="AW187" s="52"/>
      <c r="AX187" s="52"/>
      <c r="AY187" s="52"/>
      <c r="AZ187" s="52"/>
      <c r="BA187" s="131"/>
      <c r="BE187" s="52"/>
      <c r="BF187" s="52"/>
      <c r="BH187" s="52"/>
      <c r="BI187" s="52"/>
    </row>
    <row r="188" spans="1:61">
      <c r="A188" s="52">
        <v>187</v>
      </c>
      <c r="B188" s="50" t="s">
        <v>1033</v>
      </c>
      <c r="C188" s="61" t="s">
        <v>332</v>
      </c>
      <c r="D188" s="61" t="s">
        <v>333</v>
      </c>
      <c r="E188" s="68">
        <v>56.191633333333336</v>
      </c>
      <c r="F188" s="68">
        <v>-133.5291</v>
      </c>
      <c r="G188" s="56" t="s">
        <v>182</v>
      </c>
      <c r="H188" s="50" t="s">
        <v>35</v>
      </c>
      <c r="I188" s="50" t="s">
        <v>35</v>
      </c>
      <c r="J188" s="50" t="s">
        <v>35</v>
      </c>
      <c r="K188" s="61" t="s">
        <v>253</v>
      </c>
      <c r="L188" s="56">
        <v>33</v>
      </c>
      <c r="M188" s="56">
        <v>79</v>
      </c>
      <c r="N188" s="56">
        <f t="shared" si="10"/>
        <v>46</v>
      </c>
      <c r="O188" s="56"/>
      <c r="P188" s="56"/>
      <c r="Q188" s="60"/>
      <c r="R188" s="69">
        <v>0</v>
      </c>
      <c r="S188" s="52">
        <v>1.46</v>
      </c>
      <c r="T188" s="52">
        <f t="shared" si="11"/>
        <v>1.46</v>
      </c>
      <c r="U188" s="65">
        <v>1</v>
      </c>
      <c r="V188" s="66">
        <v>4.8</v>
      </c>
      <c r="W188" s="2">
        <f t="shared" si="12"/>
        <v>31914.432000000008</v>
      </c>
      <c r="X188" s="67"/>
      <c r="Y188" s="2">
        <f t="shared" si="14"/>
        <v>31914.432000000008</v>
      </c>
      <c r="AB188" s="126"/>
      <c r="AD188" s="54"/>
      <c r="AE188" s="54"/>
      <c r="AG188" s="61"/>
      <c r="AH188" s="61"/>
      <c r="AI188" s="50" t="s">
        <v>529</v>
      </c>
      <c r="AJ188" s="61" t="s">
        <v>534</v>
      </c>
      <c r="AL188" s="131"/>
      <c r="AN188" s="88"/>
      <c r="AT188" s="52"/>
      <c r="AU188" s="52"/>
      <c r="AV188" s="52"/>
      <c r="AW188" s="52"/>
      <c r="AX188" s="52"/>
      <c r="AY188" s="52"/>
      <c r="AZ188" s="52"/>
      <c r="BA188" s="131"/>
      <c r="BE188" s="52"/>
      <c r="BF188" s="52"/>
      <c r="BH188" s="52"/>
      <c r="BI188" s="52"/>
    </row>
    <row r="189" spans="1:61">
      <c r="A189" s="52">
        <v>188</v>
      </c>
      <c r="B189" s="50" t="s">
        <v>1033</v>
      </c>
      <c r="C189" s="61" t="s">
        <v>332</v>
      </c>
      <c r="D189" s="61" t="s">
        <v>333</v>
      </c>
      <c r="E189" s="68">
        <v>56.191633333333336</v>
      </c>
      <c r="F189" s="68">
        <v>-133.5291</v>
      </c>
      <c r="G189" s="56" t="s">
        <v>182</v>
      </c>
      <c r="H189" s="50" t="s">
        <v>35</v>
      </c>
      <c r="I189" s="50" t="s">
        <v>35</v>
      </c>
      <c r="J189" s="50" t="s">
        <v>35</v>
      </c>
      <c r="K189" s="61" t="s">
        <v>21</v>
      </c>
      <c r="L189" s="56">
        <v>79</v>
      </c>
      <c r="M189" s="56">
        <v>107</v>
      </c>
      <c r="N189" s="56">
        <f t="shared" si="10"/>
        <v>28</v>
      </c>
      <c r="O189" s="56"/>
      <c r="P189" s="56"/>
      <c r="Q189" s="60"/>
      <c r="R189" s="69">
        <v>0</v>
      </c>
      <c r="S189" s="52">
        <v>1.91</v>
      </c>
      <c r="T189" s="52">
        <f t="shared" si="11"/>
        <v>1.91</v>
      </c>
      <c r="U189" s="65">
        <v>20</v>
      </c>
      <c r="V189" s="66">
        <v>0.68</v>
      </c>
      <c r="W189" s="2">
        <f t="shared" si="12"/>
        <v>2909.3119999999999</v>
      </c>
      <c r="X189" s="67"/>
      <c r="Y189" s="2">
        <f>IF(L189&gt;-100,W189-W189*(ABS(M189)-100)/(ABS(M189)-ABS(L189)),0)</f>
        <v>2181.9839999999999</v>
      </c>
      <c r="AB189" s="126"/>
      <c r="AD189" s="54"/>
      <c r="AE189" s="54"/>
      <c r="AG189" s="61"/>
      <c r="AH189" s="61"/>
      <c r="AI189" s="50" t="s">
        <v>529</v>
      </c>
      <c r="AJ189" s="61" t="s">
        <v>21</v>
      </c>
      <c r="AL189" s="131"/>
      <c r="AN189" s="88"/>
      <c r="AT189" s="52"/>
      <c r="AU189" s="52"/>
      <c r="AV189" s="52"/>
      <c r="AW189" s="52"/>
      <c r="AX189" s="52"/>
      <c r="AY189" s="52"/>
      <c r="AZ189" s="52"/>
      <c r="BA189" s="131"/>
      <c r="BE189" s="52"/>
      <c r="BF189" s="52"/>
      <c r="BH189" s="52"/>
      <c r="BI189" s="52"/>
    </row>
    <row r="190" spans="1:61">
      <c r="A190" s="52">
        <v>189</v>
      </c>
      <c r="B190" s="50" t="s">
        <v>1033</v>
      </c>
      <c r="C190" s="61" t="s">
        <v>334</v>
      </c>
      <c r="D190" s="61" t="s">
        <v>335</v>
      </c>
      <c r="E190" s="68">
        <v>56.211111111111116</v>
      </c>
      <c r="F190" s="68">
        <v>-132.69802222222222</v>
      </c>
      <c r="G190" s="56" t="s">
        <v>182</v>
      </c>
      <c r="H190" s="50" t="s">
        <v>35</v>
      </c>
      <c r="I190" s="50" t="s">
        <v>35</v>
      </c>
      <c r="J190" s="50" t="s">
        <v>35</v>
      </c>
      <c r="K190" s="61" t="s">
        <v>46</v>
      </c>
      <c r="L190" s="56">
        <v>8</v>
      </c>
      <c r="M190" s="56">
        <v>0</v>
      </c>
      <c r="N190" s="56">
        <f t="shared" si="10"/>
        <v>8</v>
      </c>
      <c r="O190" s="53">
        <f>M191</f>
        <v>5</v>
      </c>
      <c r="P190" s="53">
        <f>L190</f>
        <v>8</v>
      </c>
      <c r="Q190" s="53">
        <f>P190+O190</f>
        <v>13</v>
      </c>
      <c r="R190" s="69">
        <v>0</v>
      </c>
      <c r="S190" s="52">
        <v>0.15</v>
      </c>
      <c r="T190" s="52">
        <f t="shared" si="11"/>
        <v>0.15</v>
      </c>
      <c r="U190" s="65">
        <v>0</v>
      </c>
      <c r="V190" s="83">
        <v>36.068238615384637</v>
      </c>
      <c r="W190" s="2">
        <f t="shared" si="12"/>
        <v>4328.1886338461563</v>
      </c>
      <c r="X190" s="2">
        <f>SUM(W190:W191)</f>
        <v>5769.7462705961561</v>
      </c>
      <c r="Y190" s="2" t="s">
        <v>35</v>
      </c>
      <c r="Z190" s="7">
        <f>SUM(Y190:Y191)/10^6*10^4</f>
        <v>14.4155763675</v>
      </c>
      <c r="AA190" s="12">
        <v>21.024897853562415</v>
      </c>
      <c r="AB190" s="126"/>
      <c r="AD190" s="54"/>
      <c r="AE190" s="54"/>
      <c r="AG190" s="61"/>
      <c r="AH190" s="61"/>
      <c r="AI190" s="50" t="s">
        <v>171</v>
      </c>
      <c r="AJ190" s="61" t="s">
        <v>162</v>
      </c>
      <c r="AN190" s="88"/>
      <c r="AT190" s="52"/>
      <c r="AU190" s="52"/>
      <c r="AV190" s="52"/>
      <c r="AW190" s="52"/>
      <c r="AX190" s="52"/>
      <c r="AY190" s="52"/>
      <c r="AZ190" s="52"/>
      <c r="BE190" s="52"/>
      <c r="BF190" s="52"/>
      <c r="BH190" s="52"/>
      <c r="BI190" s="52"/>
    </row>
    <row r="191" spans="1:61">
      <c r="A191" s="52">
        <v>190</v>
      </c>
      <c r="B191" s="50" t="s">
        <v>1033</v>
      </c>
      <c r="C191" s="61" t="s">
        <v>334</v>
      </c>
      <c r="D191" s="61" t="s">
        <v>335</v>
      </c>
      <c r="E191" s="68">
        <v>56.211111111111116</v>
      </c>
      <c r="F191" s="68">
        <v>-132.69802222222222</v>
      </c>
      <c r="G191" s="56" t="s">
        <v>182</v>
      </c>
      <c r="H191" s="50" t="s">
        <v>35</v>
      </c>
      <c r="I191" s="50" t="s">
        <v>35</v>
      </c>
      <c r="J191" s="50" t="s">
        <v>35</v>
      </c>
      <c r="K191" s="61" t="s">
        <v>47</v>
      </c>
      <c r="L191" s="56">
        <v>0</v>
      </c>
      <c r="M191" s="56">
        <v>5</v>
      </c>
      <c r="N191" s="56">
        <f t="shared" si="10"/>
        <v>5</v>
      </c>
      <c r="O191" s="56"/>
      <c r="P191" s="56"/>
      <c r="Q191" s="60"/>
      <c r="R191" s="69">
        <v>0</v>
      </c>
      <c r="S191" s="52">
        <v>0.93</v>
      </c>
      <c r="T191" s="52">
        <f t="shared" si="11"/>
        <v>0.93</v>
      </c>
      <c r="U191" s="65">
        <v>23</v>
      </c>
      <c r="V191" s="66">
        <v>4.026135</v>
      </c>
      <c r="W191" s="2">
        <f t="shared" si="12"/>
        <v>1441.55763675</v>
      </c>
      <c r="X191" s="60"/>
      <c r="Y191" s="2">
        <f>T191*V191/100*N191*100*100*((100-U191)/100)</f>
        <v>1441.55763675</v>
      </c>
      <c r="AB191" s="126"/>
      <c r="AC191" s="126"/>
      <c r="AD191" s="55"/>
      <c r="AE191" s="55"/>
      <c r="AG191" s="61"/>
      <c r="AH191" s="61"/>
      <c r="AI191" s="50" t="s">
        <v>171</v>
      </c>
      <c r="AJ191" s="61" t="s">
        <v>47</v>
      </c>
      <c r="AN191" s="88"/>
      <c r="AT191" s="52"/>
      <c r="AU191" s="52"/>
      <c r="AV191" s="52"/>
      <c r="AW191" s="52"/>
      <c r="AX191" s="52"/>
      <c r="AY191" s="52"/>
      <c r="AZ191" s="52"/>
      <c r="BE191" s="52"/>
      <c r="BF191" s="52"/>
      <c r="BH191" s="52"/>
      <c r="BI191" s="52"/>
    </row>
    <row r="192" spans="1:61">
      <c r="A192" s="52">
        <v>191</v>
      </c>
      <c r="B192" s="50" t="s">
        <v>1033</v>
      </c>
      <c r="C192" s="61" t="s">
        <v>336</v>
      </c>
      <c r="D192" s="61" t="s">
        <v>337</v>
      </c>
      <c r="E192" s="68">
        <v>56.209722222222226</v>
      </c>
      <c r="F192" s="68">
        <v>-132.69718888888889</v>
      </c>
      <c r="G192" s="56" t="s">
        <v>182</v>
      </c>
      <c r="H192" s="50" t="s">
        <v>35</v>
      </c>
      <c r="I192" s="50" t="s">
        <v>35</v>
      </c>
      <c r="J192" s="50" t="s">
        <v>35</v>
      </c>
      <c r="K192" s="61" t="s">
        <v>46</v>
      </c>
      <c r="L192" s="56">
        <v>10</v>
      </c>
      <c r="M192" s="56">
        <v>0</v>
      </c>
      <c r="N192" s="56">
        <f t="shared" si="10"/>
        <v>10</v>
      </c>
      <c r="O192" s="53">
        <f>M194</f>
        <v>13</v>
      </c>
      <c r="P192" s="53">
        <f>L192</f>
        <v>10</v>
      </c>
      <c r="Q192" s="53">
        <f>P192+O192</f>
        <v>23</v>
      </c>
      <c r="R192" s="69">
        <v>0</v>
      </c>
      <c r="S192" s="52">
        <v>0.15</v>
      </c>
      <c r="T192" s="52">
        <f t="shared" si="11"/>
        <v>0.15</v>
      </c>
      <c r="U192" s="65">
        <v>0</v>
      </c>
      <c r="V192" s="83">
        <v>36.068238615384637</v>
      </c>
      <c r="W192" s="2">
        <f t="shared" si="12"/>
        <v>5410.2357923076952</v>
      </c>
      <c r="X192" s="2">
        <f>SUM(W192:W194)</f>
        <v>12197.821479807693</v>
      </c>
      <c r="Y192" s="2" t="s">
        <v>35</v>
      </c>
      <c r="Z192" s="7">
        <f>SUM(Y192:Y194)/10^6*10^4</f>
        <v>67.875856874999997</v>
      </c>
      <c r="AA192" s="12">
        <v>30.74300833096564</v>
      </c>
      <c r="AB192" s="126"/>
      <c r="AD192" s="54"/>
      <c r="AE192" s="54"/>
      <c r="AG192" s="61"/>
      <c r="AH192" s="61"/>
      <c r="AI192" s="50" t="s">
        <v>171</v>
      </c>
      <c r="AJ192" s="61" t="s">
        <v>162</v>
      </c>
      <c r="AN192" s="88"/>
      <c r="AT192" s="52"/>
      <c r="AU192" s="52"/>
      <c r="AV192" s="52"/>
      <c r="AW192" s="52"/>
      <c r="AX192" s="52"/>
      <c r="AY192" s="52"/>
      <c r="AZ192" s="52"/>
      <c r="BE192" s="52"/>
      <c r="BF192" s="52"/>
      <c r="BH192" s="52"/>
      <c r="BI192" s="52"/>
    </row>
    <row r="193" spans="1:61">
      <c r="A193" s="52">
        <v>192</v>
      </c>
      <c r="B193" s="50" t="s">
        <v>1033</v>
      </c>
      <c r="C193" s="61" t="s">
        <v>336</v>
      </c>
      <c r="D193" s="61" t="s">
        <v>337</v>
      </c>
      <c r="E193" s="68">
        <v>56.209722222222226</v>
      </c>
      <c r="F193" s="68">
        <v>-132.69718888888889</v>
      </c>
      <c r="G193" s="56" t="s">
        <v>182</v>
      </c>
      <c r="H193" s="50" t="s">
        <v>35</v>
      </c>
      <c r="I193" s="50" t="s">
        <v>35</v>
      </c>
      <c r="J193" s="50" t="s">
        <v>35</v>
      </c>
      <c r="K193" s="61" t="s">
        <v>47</v>
      </c>
      <c r="L193" s="56">
        <v>0</v>
      </c>
      <c r="M193" s="56">
        <v>10</v>
      </c>
      <c r="N193" s="56">
        <f t="shared" si="10"/>
        <v>10</v>
      </c>
      <c r="O193" s="56"/>
      <c r="P193" s="56"/>
      <c r="Q193" s="60"/>
      <c r="R193" s="69">
        <v>0</v>
      </c>
      <c r="S193" s="52">
        <v>0.93</v>
      </c>
      <c r="T193" s="52">
        <f t="shared" si="11"/>
        <v>0.93</v>
      </c>
      <c r="U193" s="65">
        <v>25</v>
      </c>
      <c r="V193" s="66">
        <v>5.3585250000000002</v>
      </c>
      <c r="W193" s="2">
        <f t="shared" si="12"/>
        <v>3737.5711874999997</v>
      </c>
      <c r="X193" s="60"/>
      <c r="Y193" s="2">
        <f t="shared" ref="Y193:Y206" si="15">T193*V193/100*N193*100*100*((100-U193)/100)</f>
        <v>3737.5711874999997</v>
      </c>
      <c r="AB193" s="126"/>
      <c r="AC193" s="126"/>
      <c r="AD193" s="55"/>
      <c r="AE193" s="55"/>
      <c r="AG193" s="61"/>
      <c r="AH193" s="61"/>
      <c r="AI193" s="50" t="s">
        <v>171</v>
      </c>
      <c r="AJ193" s="61" t="s">
        <v>47</v>
      </c>
      <c r="AN193" s="88"/>
      <c r="AT193" s="52"/>
      <c r="AU193" s="52"/>
      <c r="AV193" s="52"/>
      <c r="AW193" s="52"/>
      <c r="AX193" s="52"/>
      <c r="AY193" s="52"/>
      <c r="AZ193" s="52"/>
      <c r="BE193" s="52"/>
      <c r="BF193" s="52"/>
      <c r="BH193" s="52"/>
      <c r="BI193" s="52"/>
    </row>
    <row r="194" spans="1:61">
      <c r="A194" s="52">
        <v>193</v>
      </c>
      <c r="B194" s="50" t="s">
        <v>1033</v>
      </c>
      <c r="C194" s="61" t="s">
        <v>336</v>
      </c>
      <c r="D194" s="61" t="s">
        <v>337</v>
      </c>
      <c r="E194" s="68">
        <v>56.209722222222226</v>
      </c>
      <c r="F194" s="68">
        <v>-132.69718888888889</v>
      </c>
      <c r="G194" s="56" t="s">
        <v>182</v>
      </c>
      <c r="H194" s="50" t="s">
        <v>35</v>
      </c>
      <c r="I194" s="50" t="s">
        <v>35</v>
      </c>
      <c r="J194" s="50" t="s">
        <v>35</v>
      </c>
      <c r="K194" s="61" t="s">
        <v>253</v>
      </c>
      <c r="L194" s="56">
        <v>10</v>
      </c>
      <c r="M194" s="56">
        <v>13</v>
      </c>
      <c r="N194" s="56">
        <f t="shared" ref="N194:N257" si="16">ABS(M194-L194)</f>
        <v>3</v>
      </c>
      <c r="O194" s="56"/>
      <c r="P194" s="56"/>
      <c r="Q194" s="60"/>
      <c r="R194" s="69">
        <v>0</v>
      </c>
      <c r="S194" s="52">
        <v>1.17</v>
      </c>
      <c r="T194" s="52">
        <f t="shared" ref="T194:T257" si="17">IF(R194=0,S194,R194)</f>
        <v>1.17</v>
      </c>
      <c r="U194" s="65">
        <v>20</v>
      </c>
      <c r="V194" s="66">
        <v>10.861875</v>
      </c>
      <c r="W194" s="2">
        <f t="shared" si="12"/>
        <v>3050.0144999999998</v>
      </c>
      <c r="X194" s="60"/>
      <c r="Y194" s="2">
        <f t="shared" si="15"/>
        <v>3050.0144999999998</v>
      </c>
      <c r="AB194" s="126"/>
      <c r="AD194" s="54"/>
      <c r="AE194" s="54"/>
      <c r="AG194" s="61"/>
      <c r="AH194" s="61"/>
      <c r="AI194" s="50" t="s">
        <v>171</v>
      </c>
      <c r="AJ194" s="61" t="s">
        <v>534</v>
      </c>
      <c r="AN194" s="88"/>
      <c r="AT194" s="52"/>
      <c r="AU194" s="52"/>
      <c r="AV194" s="52"/>
      <c r="AW194" s="52"/>
      <c r="AX194" s="52"/>
      <c r="AY194" s="52"/>
      <c r="AZ194" s="52"/>
      <c r="BE194" s="52"/>
      <c r="BF194" s="52"/>
      <c r="BH194" s="52"/>
      <c r="BI194" s="52"/>
    </row>
    <row r="195" spans="1:61">
      <c r="A195" s="52">
        <v>194</v>
      </c>
      <c r="B195" s="50" t="s">
        <v>1033</v>
      </c>
      <c r="C195" s="61" t="s">
        <v>338</v>
      </c>
      <c r="D195" s="61" t="s">
        <v>339</v>
      </c>
      <c r="E195" s="68">
        <v>56.27493333333333</v>
      </c>
      <c r="F195" s="68">
        <v>-133.30416666666667</v>
      </c>
      <c r="G195" s="56" t="s">
        <v>182</v>
      </c>
      <c r="H195" s="50" t="s">
        <v>35</v>
      </c>
      <c r="I195" s="50" t="s">
        <v>35</v>
      </c>
      <c r="J195" s="50" t="s">
        <v>35</v>
      </c>
      <c r="K195" s="61" t="s">
        <v>240</v>
      </c>
      <c r="L195" s="56">
        <v>23</v>
      </c>
      <c r="M195" s="56">
        <v>19</v>
      </c>
      <c r="N195" s="56">
        <f t="shared" si="16"/>
        <v>4</v>
      </c>
      <c r="O195" s="53">
        <f>M201</f>
        <v>77</v>
      </c>
      <c r="P195" s="53">
        <f>L195</f>
        <v>23</v>
      </c>
      <c r="Q195" s="53">
        <f>P195+O195</f>
        <v>100</v>
      </c>
      <c r="R195" s="69">
        <v>0</v>
      </c>
      <c r="S195" s="52">
        <v>0.12</v>
      </c>
      <c r="T195" s="52">
        <f t="shared" si="17"/>
        <v>0.12</v>
      </c>
      <c r="U195" s="65">
        <v>0</v>
      </c>
      <c r="V195" s="66">
        <v>51.760455</v>
      </c>
      <c r="W195" s="2">
        <f t="shared" ref="W195:W258" si="18">T195*V195/100*N195*100*100*((100-U195)/100)</f>
        <v>2484.5018399999999</v>
      </c>
      <c r="X195" s="2">
        <f>SUM(W195:W201)</f>
        <v>37963.860392850002</v>
      </c>
      <c r="Y195" s="2">
        <f t="shared" si="15"/>
        <v>2484.5018399999999</v>
      </c>
      <c r="Z195" s="7">
        <f>SUM(Y195:Y201)/10^6*10^4</f>
        <v>379.63860392850006</v>
      </c>
      <c r="AA195" s="12">
        <v>83.921365746787345</v>
      </c>
      <c r="AB195" s="126"/>
      <c r="AD195" s="54"/>
      <c r="AE195" s="54"/>
      <c r="AG195" s="61"/>
      <c r="AH195" s="61"/>
      <c r="AI195" s="50" t="s">
        <v>529</v>
      </c>
      <c r="AJ195" s="61" t="s">
        <v>114</v>
      </c>
      <c r="AN195" s="88"/>
      <c r="AT195" s="52"/>
      <c r="AU195" s="52"/>
      <c r="AV195" s="52"/>
      <c r="AW195" s="52"/>
      <c r="AX195" s="52"/>
      <c r="AY195" s="52"/>
      <c r="AZ195" s="52"/>
      <c r="BE195" s="52"/>
      <c r="BF195" s="52"/>
      <c r="BH195" s="52"/>
      <c r="BI195" s="52"/>
    </row>
    <row r="196" spans="1:61">
      <c r="A196" s="52">
        <v>195</v>
      </c>
      <c r="B196" s="50" t="s">
        <v>1033</v>
      </c>
      <c r="C196" s="61" t="s">
        <v>338</v>
      </c>
      <c r="D196" s="61" t="s">
        <v>339</v>
      </c>
      <c r="E196" s="68">
        <v>56.27493333333333</v>
      </c>
      <c r="F196" s="68">
        <v>-133.30416666666667</v>
      </c>
      <c r="G196" s="56" t="s">
        <v>182</v>
      </c>
      <c r="H196" s="50" t="s">
        <v>35</v>
      </c>
      <c r="I196" s="50" t="s">
        <v>35</v>
      </c>
      <c r="J196" s="50" t="s">
        <v>35</v>
      </c>
      <c r="K196" s="61" t="s">
        <v>241</v>
      </c>
      <c r="L196" s="56">
        <v>19</v>
      </c>
      <c r="M196" s="56">
        <v>10</v>
      </c>
      <c r="N196" s="56">
        <f t="shared" si="16"/>
        <v>9</v>
      </c>
      <c r="O196" s="56"/>
      <c r="P196" s="56"/>
      <c r="Q196" s="60"/>
      <c r="R196" s="69">
        <v>0</v>
      </c>
      <c r="S196" s="52">
        <v>0.12</v>
      </c>
      <c r="T196" s="52">
        <f t="shared" si="17"/>
        <v>0.12</v>
      </c>
      <c r="U196" s="65">
        <v>0</v>
      </c>
      <c r="V196" s="66">
        <v>62.023719999999997</v>
      </c>
      <c r="W196" s="2">
        <f t="shared" si="18"/>
        <v>6698.5617599999996</v>
      </c>
      <c r="X196" s="60"/>
      <c r="Y196" s="2">
        <f t="shared" si="15"/>
        <v>6698.5617599999996</v>
      </c>
      <c r="AB196" s="126"/>
      <c r="AC196" s="126"/>
      <c r="AD196" s="54"/>
      <c r="AE196" s="54"/>
      <c r="AG196" s="61"/>
      <c r="AH196" s="61"/>
      <c r="AI196" s="50" t="s">
        <v>529</v>
      </c>
      <c r="AJ196" s="61" t="s">
        <v>115</v>
      </c>
      <c r="AN196" s="88"/>
      <c r="AT196" s="52"/>
      <c r="AU196" s="52"/>
      <c r="AV196" s="52"/>
      <c r="AW196" s="52"/>
      <c r="AX196" s="52"/>
      <c r="AY196" s="52"/>
      <c r="AZ196" s="52"/>
      <c r="BE196" s="52"/>
      <c r="BF196" s="52"/>
      <c r="BH196" s="52"/>
      <c r="BI196" s="52"/>
    </row>
    <row r="197" spans="1:61">
      <c r="A197" s="52">
        <v>196</v>
      </c>
      <c r="B197" s="50" t="s">
        <v>1033</v>
      </c>
      <c r="C197" s="61" t="s">
        <v>338</v>
      </c>
      <c r="D197" s="61" t="s">
        <v>339</v>
      </c>
      <c r="E197" s="68">
        <v>56.27493333333333</v>
      </c>
      <c r="F197" s="68">
        <v>-133.30416666666667</v>
      </c>
      <c r="G197" s="56" t="s">
        <v>182</v>
      </c>
      <c r="H197" s="50" t="s">
        <v>35</v>
      </c>
      <c r="I197" s="50" t="s">
        <v>35</v>
      </c>
      <c r="J197" s="50" t="s">
        <v>35</v>
      </c>
      <c r="K197" s="61" t="s">
        <v>46</v>
      </c>
      <c r="L197" s="56">
        <v>10</v>
      </c>
      <c r="M197" s="56">
        <v>0</v>
      </c>
      <c r="N197" s="56">
        <f t="shared" si="16"/>
        <v>10</v>
      </c>
      <c r="O197" s="56"/>
      <c r="P197" s="56"/>
      <c r="Q197" s="60"/>
      <c r="R197" s="69">
        <v>0</v>
      </c>
      <c r="S197" s="52">
        <v>0.15</v>
      </c>
      <c r="T197" s="52">
        <f t="shared" si="17"/>
        <v>0.15</v>
      </c>
      <c r="U197" s="65">
        <v>0</v>
      </c>
      <c r="V197" s="66">
        <v>34.835239999999999</v>
      </c>
      <c r="W197" s="2">
        <f t="shared" si="18"/>
        <v>5225.2860000000001</v>
      </c>
      <c r="X197" s="60"/>
      <c r="Y197" s="2">
        <f t="shared" si="15"/>
        <v>5225.2860000000001</v>
      </c>
      <c r="AB197" s="126"/>
      <c r="AD197" s="54"/>
      <c r="AE197" s="54"/>
      <c r="AG197" s="61"/>
      <c r="AH197" s="61"/>
      <c r="AI197" s="50" t="s">
        <v>529</v>
      </c>
      <c r="AJ197" s="61" t="s">
        <v>162</v>
      </c>
      <c r="AN197" s="88"/>
      <c r="AT197" s="52"/>
      <c r="AU197" s="52"/>
      <c r="AV197" s="52"/>
      <c r="AW197" s="52"/>
      <c r="AX197" s="52"/>
      <c r="AY197" s="52"/>
      <c r="AZ197" s="52"/>
      <c r="BE197" s="52"/>
      <c r="BF197" s="52"/>
      <c r="BH197" s="52"/>
      <c r="BI197" s="52"/>
    </row>
    <row r="198" spans="1:61">
      <c r="A198" s="52">
        <v>197</v>
      </c>
      <c r="B198" s="50" t="s">
        <v>1033</v>
      </c>
      <c r="C198" s="61" t="s">
        <v>338</v>
      </c>
      <c r="D198" s="61" t="s">
        <v>339</v>
      </c>
      <c r="E198" s="68">
        <v>56.27493333333333</v>
      </c>
      <c r="F198" s="68">
        <v>-133.30416666666667</v>
      </c>
      <c r="G198" s="56" t="s">
        <v>182</v>
      </c>
      <c r="H198" s="50" t="s">
        <v>35</v>
      </c>
      <c r="I198" s="50" t="s">
        <v>35</v>
      </c>
      <c r="J198" s="50" t="s">
        <v>35</v>
      </c>
      <c r="K198" s="61" t="s">
        <v>47</v>
      </c>
      <c r="L198" s="56">
        <v>0</v>
      </c>
      <c r="M198" s="56">
        <v>2</v>
      </c>
      <c r="N198" s="56">
        <f t="shared" si="16"/>
        <v>2</v>
      </c>
      <c r="O198" s="56"/>
      <c r="P198" s="56"/>
      <c r="Q198" s="60"/>
      <c r="R198" s="69">
        <v>0</v>
      </c>
      <c r="S198" s="52">
        <v>1.31</v>
      </c>
      <c r="T198" s="52">
        <f t="shared" si="17"/>
        <v>1.31</v>
      </c>
      <c r="U198" s="65">
        <v>7</v>
      </c>
      <c r="V198" s="66">
        <v>7.3571100000000005</v>
      </c>
      <c r="W198" s="2">
        <f t="shared" si="18"/>
        <v>1792.6334226000004</v>
      </c>
      <c r="X198" s="60"/>
      <c r="Y198" s="2">
        <f t="shared" si="15"/>
        <v>1792.6334226000004</v>
      </c>
      <c r="AB198" s="126"/>
      <c r="AD198" s="54"/>
      <c r="AE198" s="54"/>
      <c r="AG198" s="61"/>
      <c r="AH198" s="61"/>
      <c r="AI198" s="50" t="s">
        <v>529</v>
      </c>
      <c r="AJ198" s="61" t="s">
        <v>47</v>
      </c>
      <c r="AN198" s="88"/>
      <c r="AT198" s="52"/>
      <c r="AU198" s="52"/>
      <c r="AV198" s="52"/>
      <c r="AW198" s="52"/>
      <c r="AX198" s="52"/>
      <c r="AY198" s="52"/>
      <c r="AZ198" s="52"/>
      <c r="BE198" s="52"/>
      <c r="BF198" s="52"/>
      <c r="BH198" s="52"/>
      <c r="BI198" s="52"/>
    </row>
    <row r="199" spans="1:61">
      <c r="A199" s="52">
        <v>198</v>
      </c>
      <c r="B199" s="50" t="s">
        <v>1033</v>
      </c>
      <c r="C199" s="61" t="s">
        <v>338</v>
      </c>
      <c r="D199" s="61" t="s">
        <v>339</v>
      </c>
      <c r="E199" s="68">
        <v>56.27493333333333</v>
      </c>
      <c r="F199" s="68">
        <v>-133.30416666666667</v>
      </c>
      <c r="G199" s="56" t="s">
        <v>182</v>
      </c>
      <c r="H199" s="50" t="s">
        <v>35</v>
      </c>
      <c r="I199" s="50" t="s">
        <v>35</v>
      </c>
      <c r="J199" s="50" t="s">
        <v>35</v>
      </c>
      <c r="K199" s="61" t="s">
        <v>262</v>
      </c>
      <c r="L199" s="56">
        <v>2</v>
      </c>
      <c r="M199" s="56">
        <v>7</v>
      </c>
      <c r="N199" s="56">
        <f t="shared" si="16"/>
        <v>5</v>
      </c>
      <c r="O199" s="56"/>
      <c r="P199" s="56"/>
      <c r="Q199" s="60"/>
      <c r="R199" s="69">
        <v>0</v>
      </c>
      <c r="S199" s="52">
        <v>1.19</v>
      </c>
      <c r="T199" s="52">
        <f t="shared" si="17"/>
        <v>1.19</v>
      </c>
      <c r="U199" s="65">
        <v>15</v>
      </c>
      <c r="V199" s="66">
        <v>11.016355000000001</v>
      </c>
      <c r="W199" s="2">
        <f t="shared" si="18"/>
        <v>5571.5215412500002</v>
      </c>
      <c r="X199" s="60"/>
      <c r="Y199" s="2">
        <f t="shared" si="15"/>
        <v>5571.5215412500002</v>
      </c>
      <c r="AB199" s="126"/>
      <c r="AD199" s="54"/>
      <c r="AE199" s="54"/>
      <c r="AG199" s="61"/>
      <c r="AH199" s="61"/>
      <c r="AI199" s="50" t="s">
        <v>529</v>
      </c>
      <c r="AJ199" s="61" t="s">
        <v>17</v>
      </c>
      <c r="AN199" s="88"/>
      <c r="AT199" s="52"/>
      <c r="AU199" s="52"/>
      <c r="AV199" s="52"/>
      <c r="AW199" s="52"/>
      <c r="AX199" s="52"/>
      <c r="AY199" s="52"/>
      <c r="AZ199" s="52"/>
      <c r="BE199" s="52"/>
      <c r="BF199" s="52"/>
      <c r="BH199" s="52"/>
      <c r="BI199" s="52"/>
    </row>
    <row r="200" spans="1:61">
      <c r="A200" s="52">
        <v>199</v>
      </c>
      <c r="B200" s="50" t="s">
        <v>1033</v>
      </c>
      <c r="C200" s="61" t="s">
        <v>338</v>
      </c>
      <c r="D200" s="61" t="s">
        <v>339</v>
      </c>
      <c r="E200" s="68">
        <v>56.27493333333333</v>
      </c>
      <c r="F200" s="68">
        <v>-133.30416666666667</v>
      </c>
      <c r="G200" s="56" t="s">
        <v>182</v>
      </c>
      <c r="H200" s="50" t="s">
        <v>35</v>
      </c>
      <c r="I200" s="50" t="s">
        <v>35</v>
      </c>
      <c r="J200" s="50" t="s">
        <v>35</v>
      </c>
      <c r="K200" s="61" t="s">
        <v>253</v>
      </c>
      <c r="L200" s="56">
        <v>7</v>
      </c>
      <c r="M200" s="56">
        <v>32</v>
      </c>
      <c r="N200" s="56">
        <f t="shared" si="16"/>
        <v>25</v>
      </c>
      <c r="O200" s="56"/>
      <c r="P200" s="56"/>
      <c r="Q200" s="60"/>
      <c r="R200" s="69">
        <v>0</v>
      </c>
      <c r="S200" s="52">
        <v>1.46</v>
      </c>
      <c r="T200" s="52">
        <f t="shared" si="17"/>
        <v>1.46</v>
      </c>
      <c r="U200" s="65">
        <v>17</v>
      </c>
      <c r="V200" s="66">
        <v>3.4082149999999998</v>
      </c>
      <c r="W200" s="2">
        <f t="shared" si="18"/>
        <v>10325.187342499999</v>
      </c>
      <c r="X200" s="60"/>
      <c r="Y200" s="2">
        <f t="shared" si="15"/>
        <v>10325.187342499999</v>
      </c>
      <c r="AB200" s="126"/>
      <c r="AD200" s="54"/>
      <c r="AE200" s="54"/>
      <c r="AG200" s="61"/>
      <c r="AH200" s="61"/>
      <c r="AI200" s="50" t="s">
        <v>529</v>
      </c>
      <c r="AJ200" s="61" t="s">
        <v>534</v>
      </c>
      <c r="AN200" s="88"/>
      <c r="AT200" s="52"/>
      <c r="AU200" s="52"/>
      <c r="AV200" s="52"/>
      <c r="AW200" s="52"/>
      <c r="AX200" s="52"/>
      <c r="AY200" s="52"/>
      <c r="AZ200" s="52"/>
      <c r="BE200" s="52"/>
      <c r="BF200" s="52"/>
      <c r="BH200" s="52"/>
      <c r="BI200" s="52"/>
    </row>
    <row r="201" spans="1:61">
      <c r="A201" s="52">
        <v>200</v>
      </c>
      <c r="B201" s="50" t="s">
        <v>1033</v>
      </c>
      <c r="C201" s="61" t="s">
        <v>338</v>
      </c>
      <c r="D201" s="61" t="s">
        <v>339</v>
      </c>
      <c r="E201" s="68">
        <v>56.27493333333333</v>
      </c>
      <c r="F201" s="68">
        <v>-133.30416666666667</v>
      </c>
      <c r="G201" s="56" t="s">
        <v>182</v>
      </c>
      <c r="H201" s="50" t="s">
        <v>35</v>
      </c>
      <c r="I201" s="50" t="s">
        <v>35</v>
      </c>
      <c r="J201" s="50" t="s">
        <v>35</v>
      </c>
      <c r="K201" s="61" t="s">
        <v>340</v>
      </c>
      <c r="L201" s="56">
        <v>32</v>
      </c>
      <c r="M201" s="56">
        <v>77</v>
      </c>
      <c r="N201" s="56">
        <f t="shared" si="16"/>
        <v>45</v>
      </c>
      <c r="O201" s="56"/>
      <c r="P201" s="56"/>
      <c r="Q201" s="60"/>
      <c r="R201" s="69">
        <v>0</v>
      </c>
      <c r="S201" s="52">
        <v>1.19</v>
      </c>
      <c r="T201" s="52">
        <f t="shared" si="17"/>
        <v>1.19</v>
      </c>
      <c r="U201" s="65">
        <v>38</v>
      </c>
      <c r="V201" s="66">
        <v>1.7668650000000001</v>
      </c>
      <c r="W201" s="2">
        <f t="shared" si="18"/>
        <v>5866.1684864999997</v>
      </c>
      <c r="X201" s="60"/>
      <c r="Y201" s="2">
        <f t="shared" si="15"/>
        <v>5866.1684864999997</v>
      </c>
      <c r="AB201" s="126"/>
      <c r="AD201" s="54"/>
      <c r="AE201" s="54"/>
      <c r="AG201" s="61"/>
      <c r="AH201" s="61"/>
      <c r="AI201" s="50" t="s">
        <v>529</v>
      </c>
      <c r="AJ201" s="61" t="s">
        <v>340</v>
      </c>
      <c r="AN201" s="88"/>
      <c r="AT201" s="52"/>
      <c r="AU201" s="52"/>
      <c r="AV201" s="52"/>
      <c r="AW201" s="52"/>
      <c r="AX201" s="52"/>
      <c r="AY201" s="52"/>
      <c r="AZ201" s="52"/>
      <c r="BE201" s="52"/>
      <c r="BF201" s="52"/>
      <c r="BH201" s="52"/>
      <c r="BI201" s="52"/>
    </row>
    <row r="202" spans="1:61">
      <c r="A202" s="52">
        <v>201</v>
      </c>
      <c r="B202" s="50" t="s">
        <v>1033</v>
      </c>
      <c r="C202" s="61" t="s">
        <v>341</v>
      </c>
      <c r="D202" s="61" t="s">
        <v>342</v>
      </c>
      <c r="E202" s="68">
        <v>56.2958</v>
      </c>
      <c r="F202" s="68">
        <v>-134.15</v>
      </c>
      <c r="G202" s="56" t="s">
        <v>182</v>
      </c>
      <c r="H202" s="50" t="s">
        <v>35</v>
      </c>
      <c r="I202" s="50" t="s">
        <v>35</v>
      </c>
      <c r="J202" s="50" t="s">
        <v>35</v>
      </c>
      <c r="K202" s="61" t="s">
        <v>343</v>
      </c>
      <c r="L202" s="56">
        <v>8</v>
      </c>
      <c r="M202" s="56">
        <v>5</v>
      </c>
      <c r="N202" s="56">
        <f t="shared" si="16"/>
        <v>3</v>
      </c>
      <c r="O202" s="53">
        <f>M207</f>
        <v>127</v>
      </c>
      <c r="P202" s="53">
        <f>L202</f>
        <v>8</v>
      </c>
      <c r="Q202" s="53">
        <f>P202+O202</f>
        <v>135</v>
      </c>
      <c r="R202" s="69">
        <v>0</v>
      </c>
      <c r="S202" s="52">
        <v>0.11</v>
      </c>
      <c r="T202" s="52">
        <f t="shared" si="17"/>
        <v>0.11</v>
      </c>
      <c r="U202" s="65">
        <v>0</v>
      </c>
      <c r="V202" s="83">
        <v>37.79128262471886</v>
      </c>
      <c r="W202" s="2">
        <f t="shared" si="18"/>
        <v>1247.1123266157222</v>
      </c>
      <c r="X202" s="2">
        <f>SUM(W202:W207)</f>
        <v>85960.021827375254</v>
      </c>
      <c r="Y202" s="2">
        <f t="shared" si="15"/>
        <v>1247.1123266157222</v>
      </c>
      <c r="Z202" s="7">
        <f>SUM(Y202:Y207)/10^6*10^4</f>
        <v>634.61863587375251</v>
      </c>
      <c r="AA202" s="12">
        <v>51.39343212730973</v>
      </c>
      <c r="AB202" s="126"/>
      <c r="AD202" s="54"/>
      <c r="AE202" s="54"/>
      <c r="AG202" s="61"/>
      <c r="AH202" s="61"/>
      <c r="AI202" s="50" t="s">
        <v>171</v>
      </c>
      <c r="AJ202" s="61" t="s">
        <v>343</v>
      </c>
      <c r="AN202" s="88"/>
      <c r="AT202" s="52"/>
      <c r="AU202" s="52"/>
      <c r="AV202" s="52"/>
      <c r="AW202" s="52"/>
      <c r="AX202" s="52"/>
      <c r="AY202" s="52"/>
      <c r="AZ202" s="52"/>
      <c r="BE202" s="52"/>
      <c r="BF202" s="52"/>
      <c r="BH202" s="52"/>
      <c r="BI202" s="52"/>
    </row>
    <row r="203" spans="1:61">
      <c r="A203" s="52">
        <v>202</v>
      </c>
      <c r="B203" s="50" t="s">
        <v>1033</v>
      </c>
      <c r="C203" s="61" t="s">
        <v>341</v>
      </c>
      <c r="D203" s="61" t="s">
        <v>342</v>
      </c>
      <c r="E203" s="68">
        <v>56.2958</v>
      </c>
      <c r="F203" s="68">
        <v>-134.15</v>
      </c>
      <c r="G203" s="56" t="s">
        <v>182</v>
      </c>
      <c r="H203" s="50" t="s">
        <v>35</v>
      </c>
      <c r="I203" s="50" t="s">
        <v>35</v>
      </c>
      <c r="J203" s="50" t="s">
        <v>35</v>
      </c>
      <c r="K203" s="61" t="s">
        <v>344</v>
      </c>
      <c r="L203" s="56">
        <v>5</v>
      </c>
      <c r="M203" s="56">
        <v>0</v>
      </c>
      <c r="N203" s="56">
        <f t="shared" si="16"/>
        <v>5</v>
      </c>
      <c r="O203" s="56"/>
      <c r="P203" s="56"/>
      <c r="Q203" s="60"/>
      <c r="R203" s="69">
        <v>0</v>
      </c>
      <c r="S203" s="52">
        <v>0.11</v>
      </c>
      <c r="T203" s="52">
        <f t="shared" si="17"/>
        <v>0.11</v>
      </c>
      <c r="U203" s="65">
        <v>0</v>
      </c>
      <c r="V203" s="83">
        <v>37.79128262471886</v>
      </c>
      <c r="W203" s="2">
        <f t="shared" si="18"/>
        <v>2078.5205443595369</v>
      </c>
      <c r="X203" s="66"/>
      <c r="Y203" s="2">
        <f t="shared" si="15"/>
        <v>2078.5205443595369</v>
      </c>
      <c r="AB203" s="126"/>
      <c r="AC203" s="126"/>
      <c r="AD203" s="55"/>
      <c r="AE203" s="55"/>
      <c r="AG203" s="61"/>
      <c r="AH203" s="61"/>
      <c r="AI203" s="50" t="s">
        <v>171</v>
      </c>
      <c r="AJ203" s="61" t="s">
        <v>344</v>
      </c>
      <c r="AN203" s="88"/>
      <c r="AT203" s="52"/>
      <c r="AU203" s="52"/>
      <c r="AV203" s="52"/>
      <c r="AW203" s="52"/>
      <c r="AX203" s="52"/>
      <c r="AY203" s="52"/>
      <c r="AZ203" s="52"/>
      <c r="BE203" s="52"/>
      <c r="BF203" s="52"/>
      <c r="BH203" s="52"/>
      <c r="BI203" s="52"/>
    </row>
    <row r="204" spans="1:61">
      <c r="A204" s="52">
        <v>203</v>
      </c>
      <c r="B204" s="50" t="s">
        <v>1033</v>
      </c>
      <c r="C204" s="61" t="s">
        <v>341</v>
      </c>
      <c r="D204" s="61" t="s">
        <v>342</v>
      </c>
      <c r="E204" s="68">
        <v>56.2958</v>
      </c>
      <c r="F204" s="68">
        <v>-134.15</v>
      </c>
      <c r="G204" s="56" t="s">
        <v>182</v>
      </c>
      <c r="H204" s="50" t="s">
        <v>35</v>
      </c>
      <c r="I204" s="50" t="s">
        <v>35</v>
      </c>
      <c r="J204" s="50" t="s">
        <v>35</v>
      </c>
      <c r="K204" s="61" t="s">
        <v>345</v>
      </c>
      <c r="L204" s="56">
        <v>0</v>
      </c>
      <c r="M204" s="56">
        <v>3</v>
      </c>
      <c r="N204" s="56">
        <f t="shared" si="16"/>
        <v>3</v>
      </c>
      <c r="O204" s="56"/>
      <c r="P204" s="56"/>
      <c r="Q204" s="60"/>
      <c r="R204" s="69">
        <v>0</v>
      </c>
      <c r="S204" s="52">
        <v>0.93</v>
      </c>
      <c r="T204" s="52">
        <f t="shared" si="17"/>
        <v>0.93</v>
      </c>
      <c r="U204" s="65">
        <v>0</v>
      </c>
      <c r="V204" s="83">
        <v>5.8390833333333338</v>
      </c>
      <c r="W204" s="2">
        <f t="shared" si="18"/>
        <v>1629.1042500000003</v>
      </c>
      <c r="X204" s="66"/>
      <c r="Y204" s="2">
        <f t="shared" si="15"/>
        <v>1629.1042500000003</v>
      </c>
      <c r="AB204" s="126"/>
      <c r="AD204" s="55"/>
      <c r="AE204" s="55"/>
      <c r="AG204" s="61"/>
      <c r="AH204" s="61"/>
      <c r="AI204" s="50" t="s">
        <v>171</v>
      </c>
      <c r="AJ204" s="61" t="s">
        <v>345</v>
      </c>
      <c r="AN204" s="88"/>
      <c r="AT204" s="52"/>
      <c r="AU204" s="52"/>
      <c r="AV204" s="52"/>
      <c r="AW204" s="52"/>
      <c r="AX204" s="52"/>
      <c r="AY204" s="52"/>
      <c r="AZ204" s="52"/>
      <c r="BE204" s="52"/>
      <c r="BF204" s="52"/>
      <c r="BH204" s="52"/>
      <c r="BI204" s="52"/>
    </row>
    <row r="205" spans="1:61">
      <c r="A205" s="52">
        <v>204</v>
      </c>
      <c r="B205" s="50" t="s">
        <v>1033</v>
      </c>
      <c r="C205" s="61" t="s">
        <v>341</v>
      </c>
      <c r="D205" s="61" t="s">
        <v>342</v>
      </c>
      <c r="E205" s="68">
        <v>56.2958</v>
      </c>
      <c r="F205" s="68">
        <v>-134.15</v>
      </c>
      <c r="G205" s="56" t="s">
        <v>182</v>
      </c>
      <c r="H205" s="50" t="s">
        <v>35</v>
      </c>
      <c r="I205" s="50" t="s">
        <v>35</v>
      </c>
      <c r="J205" s="50" t="s">
        <v>35</v>
      </c>
      <c r="K205" s="61" t="s">
        <v>253</v>
      </c>
      <c r="L205" s="56">
        <v>3</v>
      </c>
      <c r="M205" s="56">
        <v>10</v>
      </c>
      <c r="N205" s="56">
        <f t="shared" si="16"/>
        <v>7</v>
      </c>
      <c r="O205" s="56"/>
      <c r="P205" s="56"/>
      <c r="Q205" s="60"/>
      <c r="R205" s="69">
        <v>0</v>
      </c>
      <c r="S205" s="52">
        <v>1.17</v>
      </c>
      <c r="T205" s="52">
        <f t="shared" si="17"/>
        <v>1.17</v>
      </c>
      <c r="U205" s="65">
        <v>19</v>
      </c>
      <c r="V205" s="66">
        <v>6.6426400000000001</v>
      </c>
      <c r="W205" s="2">
        <f t="shared" si="18"/>
        <v>4406.6609496000001</v>
      </c>
      <c r="X205" s="60"/>
      <c r="Y205" s="2">
        <f t="shared" si="15"/>
        <v>4406.6609496000001</v>
      </c>
      <c r="AB205" s="126"/>
      <c r="AD205" s="55"/>
      <c r="AE205" s="55"/>
      <c r="AG205" s="61"/>
      <c r="AH205" s="61"/>
      <c r="AI205" s="50" t="s">
        <v>171</v>
      </c>
      <c r="AJ205" s="61" t="s">
        <v>534</v>
      </c>
      <c r="AN205" s="88"/>
      <c r="AT205" s="52"/>
      <c r="AU205" s="52"/>
      <c r="AV205" s="52"/>
      <c r="AW205" s="52"/>
      <c r="AX205" s="52"/>
      <c r="AY205" s="52"/>
      <c r="AZ205" s="52"/>
      <c r="BE205" s="52"/>
      <c r="BF205" s="52"/>
      <c r="BH205" s="52"/>
      <c r="BI205" s="52"/>
    </row>
    <row r="206" spans="1:61">
      <c r="A206" s="52">
        <v>205</v>
      </c>
      <c r="B206" s="50" t="s">
        <v>1033</v>
      </c>
      <c r="C206" s="61" t="s">
        <v>341</v>
      </c>
      <c r="D206" s="61" t="s">
        <v>342</v>
      </c>
      <c r="E206" s="68">
        <v>56.2958</v>
      </c>
      <c r="F206" s="68">
        <v>-134.15</v>
      </c>
      <c r="G206" s="56" t="s">
        <v>182</v>
      </c>
      <c r="H206" s="50" t="s">
        <v>35</v>
      </c>
      <c r="I206" s="50" t="s">
        <v>35</v>
      </c>
      <c r="J206" s="50" t="s">
        <v>35</v>
      </c>
      <c r="K206" s="61" t="s">
        <v>177</v>
      </c>
      <c r="L206" s="56">
        <v>10</v>
      </c>
      <c r="M206" s="56">
        <v>76</v>
      </c>
      <c r="N206" s="56">
        <f t="shared" si="16"/>
        <v>66</v>
      </c>
      <c r="O206" s="56"/>
      <c r="P206" s="56"/>
      <c r="Q206" s="60"/>
      <c r="R206" s="69">
        <v>0</v>
      </c>
      <c r="S206" s="52">
        <v>1.71</v>
      </c>
      <c r="T206" s="52">
        <f t="shared" si="17"/>
        <v>1.71</v>
      </c>
      <c r="U206" s="65">
        <v>36</v>
      </c>
      <c r="V206" s="66">
        <v>4.7212949999999996</v>
      </c>
      <c r="W206" s="2">
        <f t="shared" si="18"/>
        <v>34102.102636799995</v>
      </c>
      <c r="X206" s="60"/>
      <c r="Y206" s="2">
        <f t="shared" si="15"/>
        <v>34102.102636799995</v>
      </c>
      <c r="AB206" s="126"/>
      <c r="AD206" s="54"/>
      <c r="AE206" s="54"/>
      <c r="AG206" s="61"/>
      <c r="AH206" s="61"/>
      <c r="AI206" s="50" t="s">
        <v>171</v>
      </c>
      <c r="AJ206" s="61" t="s">
        <v>177</v>
      </c>
      <c r="AN206" s="88"/>
      <c r="AT206" s="52"/>
      <c r="AU206" s="52"/>
      <c r="AV206" s="52"/>
      <c r="AW206" s="52"/>
      <c r="AX206" s="52"/>
      <c r="AY206" s="52"/>
      <c r="AZ206" s="52"/>
      <c r="BE206" s="52"/>
      <c r="BF206" s="52"/>
      <c r="BH206" s="52"/>
      <c r="BI206" s="52"/>
    </row>
    <row r="207" spans="1:61">
      <c r="A207" s="52">
        <v>206</v>
      </c>
      <c r="B207" s="50" t="s">
        <v>1033</v>
      </c>
      <c r="C207" s="61" t="s">
        <v>341</v>
      </c>
      <c r="D207" s="61" t="s">
        <v>342</v>
      </c>
      <c r="E207" s="68">
        <v>56.2958</v>
      </c>
      <c r="F207" s="68">
        <v>-134.15</v>
      </c>
      <c r="G207" s="56" t="s">
        <v>182</v>
      </c>
      <c r="H207" s="50" t="s">
        <v>35</v>
      </c>
      <c r="I207" s="50" t="s">
        <v>35</v>
      </c>
      <c r="J207" s="50" t="s">
        <v>35</v>
      </c>
      <c r="K207" s="61" t="s">
        <v>21</v>
      </c>
      <c r="L207" s="56">
        <v>76</v>
      </c>
      <c r="M207" s="56">
        <v>127</v>
      </c>
      <c r="N207" s="56">
        <f t="shared" si="16"/>
        <v>51</v>
      </c>
      <c r="O207" s="56"/>
      <c r="P207" s="56"/>
      <c r="Q207" s="60"/>
      <c r="R207" s="69">
        <v>0</v>
      </c>
      <c r="S207" s="52">
        <v>1.74</v>
      </c>
      <c r="T207" s="52">
        <f t="shared" si="17"/>
        <v>1.74</v>
      </c>
      <c r="U207" s="65">
        <v>0</v>
      </c>
      <c r="V207" s="66">
        <v>4.7888799999999998</v>
      </c>
      <c r="W207" s="2">
        <f t="shared" si="18"/>
        <v>42496.521119999998</v>
      </c>
      <c r="X207" s="60"/>
      <c r="Y207" s="2">
        <f>IF(L207&gt;-100,W207-W207*(ABS(M207)-100)/(ABS(M207)-ABS(L207)),0)</f>
        <v>19998.362879999997</v>
      </c>
      <c r="AB207" s="126"/>
      <c r="AD207" s="54"/>
      <c r="AE207" s="54"/>
      <c r="AG207" s="61"/>
      <c r="AH207" s="61"/>
      <c r="AI207" s="50" t="s">
        <v>171</v>
      </c>
      <c r="AJ207" s="61" t="s">
        <v>21</v>
      </c>
      <c r="AN207" s="88"/>
      <c r="AT207" s="52"/>
      <c r="AU207" s="52"/>
      <c r="AV207" s="52"/>
      <c r="AW207" s="52"/>
      <c r="AX207" s="52"/>
      <c r="AY207" s="52"/>
      <c r="AZ207" s="52"/>
      <c r="BE207" s="52"/>
      <c r="BF207" s="52"/>
      <c r="BH207" s="52"/>
      <c r="BI207" s="52"/>
    </row>
    <row r="208" spans="1:61">
      <c r="A208" s="52">
        <v>207</v>
      </c>
      <c r="B208" s="50" t="s">
        <v>1033</v>
      </c>
      <c r="C208" s="61" t="s">
        <v>346</v>
      </c>
      <c r="D208" s="61" t="s">
        <v>347</v>
      </c>
      <c r="E208" s="68">
        <v>56.301111111111105</v>
      </c>
      <c r="F208" s="68">
        <v>-132.20944444444444</v>
      </c>
      <c r="G208" s="56" t="s">
        <v>182</v>
      </c>
      <c r="H208" s="50" t="s">
        <v>35</v>
      </c>
      <c r="I208" s="50" t="s">
        <v>35</v>
      </c>
      <c r="J208" s="50" t="s">
        <v>35</v>
      </c>
      <c r="K208" s="61" t="s">
        <v>44</v>
      </c>
      <c r="L208" s="56">
        <v>0</v>
      </c>
      <c r="M208" s="56">
        <v>11</v>
      </c>
      <c r="N208" s="56">
        <f t="shared" si="16"/>
        <v>11</v>
      </c>
      <c r="O208" s="73">
        <f>M216-P208</f>
        <v>60</v>
      </c>
      <c r="P208" s="73">
        <f>M211</f>
        <v>70</v>
      </c>
      <c r="Q208" s="73">
        <f>O208+P208</f>
        <v>130</v>
      </c>
      <c r="R208" s="69">
        <v>0</v>
      </c>
      <c r="S208" s="52">
        <v>0.08</v>
      </c>
      <c r="T208" s="52">
        <f t="shared" si="17"/>
        <v>0.08</v>
      </c>
      <c r="U208" s="65">
        <v>0</v>
      </c>
      <c r="V208" s="66">
        <v>47.5</v>
      </c>
      <c r="W208" s="2">
        <f t="shared" si="18"/>
        <v>4180</v>
      </c>
      <c r="X208" s="2">
        <f>SUM(W208:W216)</f>
        <v>71873.367301000006</v>
      </c>
      <c r="Y208" s="2">
        <f>T208*V208/100*N208*100*100*((100-U208)/100)</f>
        <v>4180</v>
      </c>
      <c r="Z208" s="7">
        <f>SUM(Y208:Y216)/10^6*10^4</f>
        <v>582.09661900000003</v>
      </c>
      <c r="AA208" s="12">
        <v>191.00508840000001</v>
      </c>
      <c r="AB208" s="126"/>
      <c r="AD208" s="54"/>
      <c r="AE208" s="54"/>
      <c r="AG208" s="61"/>
      <c r="AH208" s="61"/>
      <c r="AI208" s="50" t="s">
        <v>532</v>
      </c>
      <c r="AJ208" s="61" t="s">
        <v>140</v>
      </c>
      <c r="AN208" s="88"/>
      <c r="AT208" s="52"/>
      <c r="AU208" s="52"/>
      <c r="AV208" s="52"/>
      <c r="AW208" s="52"/>
      <c r="AX208" s="52"/>
      <c r="AY208" s="52"/>
      <c r="AZ208" s="52"/>
      <c r="BE208" s="52"/>
      <c r="BF208" s="52"/>
      <c r="BH208" s="52"/>
      <c r="BI208" s="52"/>
    </row>
    <row r="209" spans="1:61">
      <c r="A209" s="52">
        <v>208</v>
      </c>
      <c r="B209" s="50" t="s">
        <v>1033</v>
      </c>
      <c r="C209" s="61" t="s">
        <v>346</v>
      </c>
      <c r="D209" s="61" t="s">
        <v>347</v>
      </c>
      <c r="E209" s="68">
        <v>56.301111111111105</v>
      </c>
      <c r="F209" s="68">
        <v>-132.20944444444444</v>
      </c>
      <c r="G209" s="56" t="s">
        <v>182</v>
      </c>
      <c r="H209" s="50" t="s">
        <v>35</v>
      </c>
      <c r="I209" s="50" t="s">
        <v>35</v>
      </c>
      <c r="J209" s="50" t="s">
        <v>35</v>
      </c>
      <c r="K209" s="61" t="s">
        <v>348</v>
      </c>
      <c r="L209" s="56">
        <v>11</v>
      </c>
      <c r="M209" s="56">
        <v>26</v>
      </c>
      <c r="N209" s="56">
        <f t="shared" si="16"/>
        <v>15</v>
      </c>
      <c r="O209" s="56"/>
      <c r="P209" s="56"/>
      <c r="Q209" s="60"/>
      <c r="R209" s="69">
        <v>0</v>
      </c>
      <c r="S209" s="52">
        <v>0.15</v>
      </c>
      <c r="T209" s="52">
        <f t="shared" si="17"/>
        <v>0.15</v>
      </c>
      <c r="U209" s="65">
        <v>0</v>
      </c>
      <c r="V209" s="66">
        <v>46.02</v>
      </c>
      <c r="W209" s="2">
        <f t="shared" si="18"/>
        <v>10354.500000000002</v>
      </c>
      <c r="X209" s="67"/>
      <c r="Y209" s="2">
        <f>T209*V209/100*N209*100*100*((100-U209)/100)</f>
        <v>10354.500000000002</v>
      </c>
      <c r="AB209" s="126"/>
      <c r="AC209" s="126"/>
      <c r="AD209" s="54"/>
      <c r="AE209" s="54"/>
      <c r="AG209" s="61"/>
      <c r="AH209" s="61"/>
      <c r="AI209" s="50" t="s">
        <v>532</v>
      </c>
      <c r="AJ209" s="61" t="s">
        <v>545</v>
      </c>
      <c r="AN209" s="88"/>
      <c r="AT209" s="52"/>
      <c r="AU209" s="52"/>
      <c r="AV209" s="52"/>
      <c r="AW209" s="52"/>
      <c r="AX209" s="52"/>
      <c r="AY209" s="52"/>
      <c r="AZ209" s="52"/>
      <c r="BE209" s="52"/>
      <c r="BF209" s="52"/>
      <c r="BH209" s="52"/>
      <c r="BI209" s="52"/>
    </row>
    <row r="210" spans="1:61">
      <c r="A210" s="52">
        <v>209</v>
      </c>
      <c r="B210" s="50" t="s">
        <v>1033</v>
      </c>
      <c r="C210" s="61" t="s">
        <v>346</v>
      </c>
      <c r="D210" s="61" t="s">
        <v>347</v>
      </c>
      <c r="E210" s="68">
        <v>56.301111111111105</v>
      </c>
      <c r="F210" s="68">
        <v>-132.20944444444444</v>
      </c>
      <c r="G210" s="56" t="s">
        <v>182</v>
      </c>
      <c r="H210" s="50" t="s">
        <v>35</v>
      </c>
      <c r="I210" s="50" t="s">
        <v>35</v>
      </c>
      <c r="J210" s="50" t="s">
        <v>35</v>
      </c>
      <c r="K210" s="61" t="s">
        <v>308</v>
      </c>
      <c r="L210" s="56">
        <v>26</v>
      </c>
      <c r="M210" s="56">
        <v>53</v>
      </c>
      <c r="N210" s="56">
        <f t="shared" si="16"/>
        <v>27</v>
      </c>
      <c r="O210" s="56"/>
      <c r="P210" s="56"/>
      <c r="Q210" s="60"/>
      <c r="R210" s="69">
        <v>0</v>
      </c>
      <c r="S210" s="52">
        <v>0.15</v>
      </c>
      <c r="T210" s="52">
        <f t="shared" si="17"/>
        <v>0.15</v>
      </c>
      <c r="U210" s="65">
        <v>0</v>
      </c>
      <c r="V210" s="66">
        <v>55.71</v>
      </c>
      <c r="W210" s="2">
        <f t="shared" si="18"/>
        <v>22562.55</v>
      </c>
      <c r="X210" s="67"/>
      <c r="Y210" s="2">
        <f>T210*V210/100*N210*100*100*((100-U210)/100)</f>
        <v>22562.55</v>
      </c>
      <c r="AB210" s="126"/>
      <c r="AD210" s="54"/>
      <c r="AE210" s="54"/>
      <c r="AG210" s="61"/>
      <c r="AH210" s="61"/>
      <c r="AI210" s="50" t="s">
        <v>532</v>
      </c>
      <c r="AJ210" s="61" t="s">
        <v>544</v>
      </c>
      <c r="AN210" s="88"/>
      <c r="AT210" s="52"/>
      <c r="AU210" s="52"/>
      <c r="AV210" s="52"/>
      <c r="AW210" s="52"/>
      <c r="AX210" s="52"/>
      <c r="AY210" s="52"/>
      <c r="AZ210" s="52"/>
      <c r="BE210" s="52"/>
      <c r="BF210" s="52"/>
      <c r="BH210" s="52"/>
      <c r="BI210" s="52"/>
    </row>
    <row r="211" spans="1:61">
      <c r="A211" s="52">
        <v>210</v>
      </c>
      <c r="B211" s="50" t="s">
        <v>1033</v>
      </c>
      <c r="C211" s="61" t="s">
        <v>346</v>
      </c>
      <c r="D211" s="61" t="s">
        <v>347</v>
      </c>
      <c r="E211" s="68">
        <v>56.301111111111105</v>
      </c>
      <c r="F211" s="68">
        <v>-132.20944444444444</v>
      </c>
      <c r="G211" s="56" t="s">
        <v>182</v>
      </c>
      <c r="H211" s="50" t="s">
        <v>35</v>
      </c>
      <c r="I211" s="50" t="s">
        <v>35</v>
      </c>
      <c r="J211" s="50" t="s">
        <v>35</v>
      </c>
      <c r="K211" s="61" t="s">
        <v>349</v>
      </c>
      <c r="L211" s="56">
        <v>53</v>
      </c>
      <c r="M211" s="56">
        <v>70</v>
      </c>
      <c r="N211" s="56">
        <f t="shared" si="16"/>
        <v>17</v>
      </c>
      <c r="O211" s="56"/>
      <c r="P211" s="56"/>
      <c r="Q211" s="60"/>
      <c r="R211" s="69">
        <v>0</v>
      </c>
      <c r="S211" s="52">
        <v>0.15</v>
      </c>
      <c r="T211" s="52">
        <f t="shared" si="17"/>
        <v>0.15</v>
      </c>
      <c r="U211" s="65">
        <v>0</v>
      </c>
      <c r="V211" s="66">
        <v>35.56</v>
      </c>
      <c r="W211" s="2">
        <f t="shared" si="18"/>
        <v>9067.8000000000011</v>
      </c>
      <c r="X211" s="67"/>
      <c r="Y211" s="2">
        <f>T211*V211/100*N211*100*100*((100-U211)/100)</f>
        <v>9067.8000000000011</v>
      </c>
      <c r="AB211" s="126"/>
      <c r="AD211" s="54"/>
      <c r="AE211" s="54"/>
      <c r="AG211" s="61"/>
      <c r="AH211" s="61"/>
      <c r="AI211" s="50" t="s">
        <v>532</v>
      </c>
      <c r="AJ211" s="61" t="s">
        <v>546</v>
      </c>
      <c r="AN211" s="88"/>
      <c r="AT211" s="52"/>
      <c r="AU211" s="52"/>
      <c r="AV211" s="52"/>
      <c r="AW211" s="52"/>
      <c r="AX211" s="52"/>
      <c r="AY211" s="52"/>
      <c r="AZ211" s="52"/>
      <c r="BE211" s="52"/>
      <c r="BF211" s="52"/>
      <c r="BH211" s="52"/>
      <c r="BI211" s="52"/>
    </row>
    <row r="212" spans="1:61">
      <c r="A212" s="52">
        <v>211</v>
      </c>
      <c r="B212" s="50" t="s">
        <v>1033</v>
      </c>
      <c r="C212" s="61" t="s">
        <v>346</v>
      </c>
      <c r="D212" s="61" t="s">
        <v>347</v>
      </c>
      <c r="E212" s="68">
        <v>56.301111111111105</v>
      </c>
      <c r="F212" s="68">
        <v>-132.20944444444444</v>
      </c>
      <c r="G212" s="56" t="s">
        <v>182</v>
      </c>
      <c r="H212" s="50" t="s">
        <v>35</v>
      </c>
      <c r="I212" s="50" t="s">
        <v>35</v>
      </c>
      <c r="J212" s="50" t="s">
        <v>35</v>
      </c>
      <c r="K212" s="61" t="s">
        <v>350</v>
      </c>
      <c r="L212" s="56">
        <v>70</v>
      </c>
      <c r="M212" s="56">
        <v>78</v>
      </c>
      <c r="N212" s="56">
        <f t="shared" si="16"/>
        <v>8</v>
      </c>
      <c r="O212" s="56"/>
      <c r="P212" s="56"/>
      <c r="Q212" s="60"/>
      <c r="R212" s="69">
        <v>1.1200000000000001</v>
      </c>
      <c r="S212" s="52">
        <v>0.93</v>
      </c>
      <c r="T212" s="52">
        <f t="shared" si="17"/>
        <v>1.1200000000000001</v>
      </c>
      <c r="U212" s="65">
        <v>1</v>
      </c>
      <c r="V212" s="66">
        <v>5.18</v>
      </c>
      <c r="W212" s="2">
        <f t="shared" si="18"/>
        <v>4594.8672000000006</v>
      </c>
      <c r="X212" s="67"/>
      <c r="Y212" s="2">
        <f>T212*V212/100*N212*100*100*((100-U212)/100)</f>
        <v>4594.8672000000006</v>
      </c>
      <c r="AB212" s="126"/>
      <c r="AD212" s="54"/>
      <c r="AE212" s="54"/>
      <c r="AG212" s="61"/>
      <c r="AH212" s="61"/>
      <c r="AI212" s="50" t="s">
        <v>532</v>
      </c>
      <c r="AJ212" s="61" t="s">
        <v>350</v>
      </c>
      <c r="AN212" s="88"/>
      <c r="AT212" s="52"/>
      <c r="AU212" s="52"/>
      <c r="AV212" s="52"/>
      <c r="AW212" s="52"/>
      <c r="AX212" s="52"/>
      <c r="AY212" s="52"/>
      <c r="AZ212" s="52"/>
      <c r="BE212" s="52"/>
      <c r="BF212" s="52"/>
      <c r="BH212" s="52"/>
      <c r="BI212" s="52"/>
    </row>
    <row r="213" spans="1:61">
      <c r="A213" s="52">
        <v>212</v>
      </c>
      <c r="B213" s="50" t="s">
        <v>1033</v>
      </c>
      <c r="C213" s="61" t="s">
        <v>346</v>
      </c>
      <c r="D213" s="61" t="s">
        <v>347</v>
      </c>
      <c r="E213" s="68">
        <v>56.301111111111105</v>
      </c>
      <c r="F213" s="68">
        <v>-132.20944444444444</v>
      </c>
      <c r="G213" s="56" t="s">
        <v>182</v>
      </c>
      <c r="H213" s="50" t="s">
        <v>35</v>
      </c>
      <c r="I213" s="50" t="s">
        <v>35</v>
      </c>
      <c r="J213" s="50" t="s">
        <v>35</v>
      </c>
      <c r="K213" s="61" t="s">
        <v>28</v>
      </c>
      <c r="L213" s="56">
        <v>78</v>
      </c>
      <c r="M213" s="56">
        <v>103</v>
      </c>
      <c r="N213" s="56">
        <f t="shared" si="16"/>
        <v>25</v>
      </c>
      <c r="O213" s="56"/>
      <c r="P213" s="56"/>
      <c r="Q213" s="60"/>
      <c r="R213" s="69">
        <v>1.23</v>
      </c>
      <c r="S213" s="52">
        <v>1.71</v>
      </c>
      <c r="T213" s="52">
        <f t="shared" si="17"/>
        <v>1.23</v>
      </c>
      <c r="U213" s="65">
        <v>3</v>
      </c>
      <c r="V213" s="66">
        <v>2.16</v>
      </c>
      <c r="W213" s="2">
        <f t="shared" si="18"/>
        <v>6442.74</v>
      </c>
      <c r="X213" s="67"/>
      <c r="Y213" s="2">
        <f>IF(L213&gt;-100,W213-W213*(ABS(M213)-100)/(ABS(M213)-ABS(L213)),0)</f>
        <v>5669.6111999999994</v>
      </c>
      <c r="AB213" s="126"/>
      <c r="AD213" s="54"/>
      <c r="AE213" s="54"/>
      <c r="AG213" s="61"/>
      <c r="AH213" s="61"/>
      <c r="AI213" s="50" t="s">
        <v>532</v>
      </c>
      <c r="AJ213" s="61" t="s">
        <v>28</v>
      </c>
      <c r="AN213" s="88"/>
      <c r="AT213" s="52"/>
      <c r="AU213" s="52"/>
      <c r="AV213" s="52"/>
      <c r="AW213" s="52"/>
      <c r="AX213" s="52"/>
      <c r="AY213" s="52"/>
      <c r="AZ213" s="52"/>
      <c r="BE213" s="52"/>
      <c r="BF213" s="52"/>
      <c r="BH213" s="52"/>
      <c r="BI213" s="52"/>
    </row>
    <row r="214" spans="1:61">
      <c r="A214" s="52">
        <v>213</v>
      </c>
      <c r="B214" s="50" t="s">
        <v>1033</v>
      </c>
      <c r="C214" s="61" t="s">
        <v>346</v>
      </c>
      <c r="D214" s="61" t="s">
        <v>347</v>
      </c>
      <c r="E214" s="68">
        <v>56.301111111111105</v>
      </c>
      <c r="F214" s="68">
        <v>-132.20944444444444</v>
      </c>
      <c r="G214" s="56" t="s">
        <v>182</v>
      </c>
      <c r="H214" s="50" t="s">
        <v>35</v>
      </c>
      <c r="I214" s="50" t="s">
        <v>35</v>
      </c>
      <c r="J214" s="50" t="s">
        <v>35</v>
      </c>
      <c r="K214" s="61" t="s">
        <v>351</v>
      </c>
      <c r="L214" s="56">
        <v>103</v>
      </c>
      <c r="M214" s="56">
        <v>118</v>
      </c>
      <c r="N214" s="56">
        <f t="shared" si="16"/>
        <v>15</v>
      </c>
      <c r="O214" s="56"/>
      <c r="P214" s="56"/>
      <c r="Q214" s="60"/>
      <c r="R214" s="69">
        <v>1.93</v>
      </c>
      <c r="S214" s="52">
        <v>1.74</v>
      </c>
      <c r="T214" s="52">
        <f t="shared" si="17"/>
        <v>1.93</v>
      </c>
      <c r="U214" s="65">
        <v>3</v>
      </c>
      <c r="V214" s="66">
        <v>0.41</v>
      </c>
      <c r="W214" s="2">
        <f t="shared" si="18"/>
        <v>1151.3414999999995</v>
      </c>
      <c r="X214" s="67"/>
      <c r="Y214" s="2">
        <f>T214*V214/100*N214*100*100*((100-U214)/100)</f>
        <v>1151.3414999999995</v>
      </c>
      <c r="AB214" s="126"/>
      <c r="AD214" s="54"/>
      <c r="AE214" s="54"/>
      <c r="AG214" s="61"/>
      <c r="AH214" s="61"/>
      <c r="AI214" s="50" t="s">
        <v>532</v>
      </c>
      <c r="AJ214" s="61" t="s">
        <v>351</v>
      </c>
      <c r="AN214" s="88"/>
      <c r="AT214" s="52"/>
      <c r="AU214" s="52"/>
      <c r="AV214" s="52"/>
      <c r="AW214" s="52"/>
      <c r="AX214" s="52"/>
      <c r="AY214" s="52"/>
      <c r="AZ214" s="52"/>
      <c r="BE214" s="52"/>
      <c r="BF214" s="52"/>
      <c r="BH214" s="52"/>
      <c r="BI214" s="52"/>
    </row>
    <row r="215" spans="1:61">
      <c r="A215" s="52">
        <v>214</v>
      </c>
      <c r="B215" s="50" t="s">
        <v>1033</v>
      </c>
      <c r="C215" s="61" t="s">
        <v>346</v>
      </c>
      <c r="D215" s="61" t="s">
        <v>347</v>
      </c>
      <c r="E215" s="68">
        <v>56.301111111111105</v>
      </c>
      <c r="F215" s="68">
        <v>-132.20944444444444</v>
      </c>
      <c r="G215" s="56" t="s">
        <v>182</v>
      </c>
      <c r="H215" s="50" t="s">
        <v>35</v>
      </c>
      <c r="I215" s="50" t="s">
        <v>35</v>
      </c>
      <c r="J215" s="50" t="s">
        <v>35</v>
      </c>
      <c r="K215" s="61" t="s">
        <v>352</v>
      </c>
      <c r="L215" s="56">
        <v>118</v>
      </c>
      <c r="M215" s="56">
        <v>130</v>
      </c>
      <c r="N215" s="56">
        <f t="shared" si="16"/>
        <v>12</v>
      </c>
      <c r="O215" s="56"/>
      <c r="P215" s="56"/>
      <c r="Q215" s="60"/>
      <c r="R215" s="69">
        <v>2.08</v>
      </c>
      <c r="S215" s="52">
        <v>1.74</v>
      </c>
      <c r="T215" s="52">
        <f t="shared" si="17"/>
        <v>2.08</v>
      </c>
      <c r="U215" s="65">
        <v>10</v>
      </c>
      <c r="V215" s="66">
        <v>0.28000000000000003</v>
      </c>
      <c r="W215" s="2">
        <f t="shared" si="18"/>
        <v>628.99199999999996</v>
      </c>
      <c r="X215" s="67"/>
      <c r="Y215" s="2">
        <f>T215*V215/100*N215*100*100*((100-U215)/100)</f>
        <v>628.99199999999996</v>
      </c>
      <c r="AB215" s="126"/>
      <c r="AD215" s="54"/>
      <c r="AE215" s="54"/>
      <c r="AG215" s="61"/>
      <c r="AH215" s="61"/>
      <c r="AI215" s="50" t="s">
        <v>532</v>
      </c>
      <c r="AJ215" s="61" t="s">
        <v>352</v>
      </c>
      <c r="AN215" s="88"/>
      <c r="AT215" s="52"/>
      <c r="AU215" s="52"/>
      <c r="AV215" s="52"/>
      <c r="AW215" s="52"/>
      <c r="AX215" s="52"/>
      <c r="AY215" s="52"/>
      <c r="AZ215" s="52"/>
      <c r="BE215" s="52"/>
      <c r="BF215" s="52"/>
      <c r="BH215" s="52"/>
      <c r="BI215" s="52"/>
    </row>
    <row r="216" spans="1:61">
      <c r="A216" s="52">
        <v>215</v>
      </c>
      <c r="B216" s="50" t="s">
        <v>1033</v>
      </c>
      <c r="C216" s="61" t="s">
        <v>346</v>
      </c>
      <c r="D216" s="61" t="s">
        <v>347</v>
      </c>
      <c r="E216" s="68">
        <v>56.301111111111105</v>
      </c>
      <c r="F216" s="68">
        <v>-132.20944444444444</v>
      </c>
      <c r="G216" s="56" t="s">
        <v>182</v>
      </c>
      <c r="H216" s="50" t="s">
        <v>35</v>
      </c>
      <c r="I216" s="50" t="s">
        <v>35</v>
      </c>
      <c r="J216" s="50" t="s">
        <v>35</v>
      </c>
      <c r="K216" s="61" t="s">
        <v>353</v>
      </c>
      <c r="L216" s="56">
        <v>103</v>
      </c>
      <c r="M216" s="56">
        <v>130</v>
      </c>
      <c r="N216" s="56">
        <f t="shared" si="16"/>
        <v>27</v>
      </c>
      <c r="O216" s="56"/>
      <c r="P216" s="56"/>
      <c r="Q216" s="60"/>
      <c r="R216" s="69">
        <v>0</v>
      </c>
      <c r="S216" s="52">
        <v>1.74</v>
      </c>
      <c r="T216" s="52">
        <f t="shared" si="17"/>
        <v>1.74</v>
      </c>
      <c r="U216" s="65">
        <v>0</v>
      </c>
      <c r="V216" s="83">
        <v>2.7438434655172417</v>
      </c>
      <c r="W216" s="2">
        <f t="shared" si="18"/>
        <v>12890.576601000001</v>
      </c>
      <c r="X216" s="66"/>
      <c r="Y216" s="2">
        <v>0</v>
      </c>
      <c r="AB216" s="126"/>
      <c r="AD216" s="54"/>
      <c r="AE216" s="54"/>
      <c r="AG216" s="61"/>
      <c r="AH216" s="61"/>
      <c r="AI216" s="50" t="s">
        <v>532</v>
      </c>
      <c r="AJ216" s="61" t="s">
        <v>353</v>
      </c>
      <c r="AN216" s="88"/>
      <c r="AT216" s="52"/>
      <c r="AU216" s="52"/>
      <c r="AV216" s="52"/>
      <c r="AW216" s="52"/>
      <c r="AX216" s="52"/>
      <c r="AY216" s="52"/>
      <c r="AZ216" s="52"/>
      <c r="BE216" s="52"/>
      <c r="BF216" s="52"/>
      <c r="BH216" s="52"/>
      <c r="BI216" s="52"/>
    </row>
    <row r="217" spans="1:61">
      <c r="A217" s="52">
        <v>216</v>
      </c>
      <c r="B217" s="50" t="s">
        <v>1033</v>
      </c>
      <c r="C217" s="61" t="s">
        <v>354</v>
      </c>
      <c r="D217" s="61" t="s">
        <v>355</v>
      </c>
      <c r="E217" s="68">
        <v>56.301111111111105</v>
      </c>
      <c r="F217" s="68">
        <v>-132.20944444444444</v>
      </c>
      <c r="G217" s="56" t="s">
        <v>182</v>
      </c>
      <c r="H217" s="50" t="s">
        <v>35</v>
      </c>
      <c r="I217" s="50" t="s">
        <v>35</v>
      </c>
      <c r="J217" s="50" t="s">
        <v>35</v>
      </c>
      <c r="K217" s="61" t="s">
        <v>44</v>
      </c>
      <c r="L217" s="56">
        <v>0</v>
      </c>
      <c r="M217" s="56">
        <v>7</v>
      </c>
      <c r="N217" s="56">
        <f t="shared" si="16"/>
        <v>7</v>
      </c>
      <c r="O217" s="53">
        <v>0</v>
      </c>
      <c r="P217" s="53">
        <v>130</v>
      </c>
      <c r="Q217" s="53">
        <f>P217+O217</f>
        <v>130</v>
      </c>
      <c r="R217" s="69">
        <v>0</v>
      </c>
      <c r="S217" s="52">
        <v>0.08</v>
      </c>
      <c r="T217" s="52">
        <f t="shared" si="17"/>
        <v>0.08</v>
      </c>
      <c r="U217" s="65">
        <v>0</v>
      </c>
      <c r="V217" s="66">
        <v>48.69</v>
      </c>
      <c r="W217" s="2">
        <f t="shared" si="18"/>
        <v>2726.64</v>
      </c>
      <c r="X217" s="2">
        <f>SUM(W217:W222)</f>
        <v>82720.2</v>
      </c>
      <c r="Y217" s="2">
        <f>T217*V217/100*N217*100*100*((100-U217)/100)</f>
        <v>2726.64</v>
      </c>
      <c r="Z217" s="7">
        <f>SUM(Y217:Y222)/10^6*10^4</f>
        <v>629.4899999999999</v>
      </c>
      <c r="AA217" s="12">
        <v>122.2359</v>
      </c>
      <c r="AB217" s="126"/>
      <c r="AD217" s="54"/>
      <c r="AE217" s="54"/>
      <c r="AG217" s="61"/>
      <c r="AH217" s="61"/>
      <c r="AI217" s="50" t="s">
        <v>532</v>
      </c>
      <c r="AJ217" s="61" t="s">
        <v>140</v>
      </c>
      <c r="AN217" s="88"/>
      <c r="AT217" s="52"/>
      <c r="AU217" s="52"/>
      <c r="AV217" s="52"/>
      <c r="AW217" s="52"/>
      <c r="AX217" s="52"/>
      <c r="AY217" s="52"/>
      <c r="AZ217" s="52"/>
      <c r="BE217" s="52"/>
      <c r="BF217" s="52"/>
      <c r="BH217" s="52"/>
      <c r="BI217" s="52"/>
    </row>
    <row r="218" spans="1:61">
      <c r="A218" s="52">
        <v>217</v>
      </c>
      <c r="B218" s="50" t="s">
        <v>1033</v>
      </c>
      <c r="C218" s="61" t="s">
        <v>354</v>
      </c>
      <c r="D218" s="61" t="s">
        <v>355</v>
      </c>
      <c r="E218" s="68">
        <v>56.301111111111105</v>
      </c>
      <c r="F218" s="68">
        <v>-132.20944444444444</v>
      </c>
      <c r="G218" s="56" t="s">
        <v>182</v>
      </c>
      <c r="H218" s="50" t="s">
        <v>35</v>
      </c>
      <c r="I218" s="50" t="s">
        <v>35</v>
      </c>
      <c r="J218" s="50" t="s">
        <v>35</v>
      </c>
      <c r="K218" s="61" t="s">
        <v>46</v>
      </c>
      <c r="L218" s="56">
        <v>7</v>
      </c>
      <c r="M218" s="56">
        <v>15</v>
      </c>
      <c r="N218" s="56">
        <f t="shared" si="16"/>
        <v>8</v>
      </c>
      <c r="O218" s="56"/>
      <c r="P218" s="56"/>
      <c r="Q218" s="60"/>
      <c r="R218" s="69">
        <v>0</v>
      </c>
      <c r="S218" s="52">
        <v>0.15</v>
      </c>
      <c r="T218" s="52">
        <f t="shared" si="17"/>
        <v>0.15</v>
      </c>
      <c r="U218" s="65">
        <v>0</v>
      </c>
      <c r="V218" s="66">
        <v>50.15</v>
      </c>
      <c r="W218" s="2">
        <f t="shared" si="18"/>
        <v>6017.9999999999991</v>
      </c>
      <c r="X218" s="67"/>
      <c r="Y218" s="2">
        <f>T218*V218/100*N218*100*100*((100-U218)/100)</f>
        <v>6017.9999999999991</v>
      </c>
      <c r="AB218" s="126"/>
      <c r="AC218" s="126"/>
      <c r="AD218" s="54"/>
      <c r="AE218" s="54"/>
      <c r="AG218" s="61"/>
      <c r="AH218" s="61"/>
      <c r="AI218" s="50" t="s">
        <v>532</v>
      </c>
      <c r="AJ218" s="61" t="s">
        <v>162</v>
      </c>
      <c r="AN218" s="88"/>
      <c r="AT218" s="52"/>
      <c r="AU218" s="52"/>
      <c r="AV218" s="52"/>
      <c r="AW218" s="52"/>
      <c r="AX218" s="52"/>
      <c r="AY218" s="52"/>
      <c r="AZ218" s="52"/>
      <c r="BE218" s="52"/>
      <c r="BF218" s="52"/>
      <c r="BH218" s="52"/>
      <c r="BI218" s="52"/>
    </row>
    <row r="219" spans="1:61">
      <c r="A219" s="52">
        <v>218</v>
      </c>
      <c r="B219" s="50" t="s">
        <v>1033</v>
      </c>
      <c r="C219" s="61" t="s">
        <v>354</v>
      </c>
      <c r="D219" s="61" t="s">
        <v>355</v>
      </c>
      <c r="E219" s="68">
        <v>56.301111111111105</v>
      </c>
      <c r="F219" s="68">
        <v>-132.20944444444444</v>
      </c>
      <c r="G219" s="56" t="s">
        <v>182</v>
      </c>
      <c r="H219" s="50" t="s">
        <v>35</v>
      </c>
      <c r="I219" s="50" t="s">
        <v>35</v>
      </c>
      <c r="J219" s="50" t="s">
        <v>35</v>
      </c>
      <c r="K219" s="61" t="s">
        <v>240</v>
      </c>
      <c r="L219" s="56">
        <v>15</v>
      </c>
      <c r="M219" s="56">
        <v>22</v>
      </c>
      <c r="N219" s="56">
        <f t="shared" si="16"/>
        <v>7</v>
      </c>
      <c r="O219" s="56"/>
      <c r="P219" s="56"/>
      <c r="Q219" s="60"/>
      <c r="R219" s="69">
        <v>0</v>
      </c>
      <c r="S219" s="52">
        <v>0.12</v>
      </c>
      <c r="T219" s="52">
        <f t="shared" si="17"/>
        <v>0.12</v>
      </c>
      <c r="U219" s="65">
        <v>0</v>
      </c>
      <c r="V219" s="66">
        <v>52.19</v>
      </c>
      <c r="W219" s="2">
        <f t="shared" si="18"/>
        <v>4383.9599999999991</v>
      </c>
      <c r="X219" s="67"/>
      <c r="Y219" s="2">
        <f>T219*V219/100*N219*100*100*((100-U219)/100)</f>
        <v>4383.9599999999991</v>
      </c>
      <c r="AB219" s="126"/>
      <c r="AD219" s="54"/>
      <c r="AE219" s="54"/>
      <c r="AG219" s="61"/>
      <c r="AH219" s="61"/>
      <c r="AI219" s="50" t="s">
        <v>532</v>
      </c>
      <c r="AJ219" s="61" t="s">
        <v>114</v>
      </c>
      <c r="AN219" s="88"/>
      <c r="AT219" s="52"/>
      <c r="AU219" s="52"/>
      <c r="AV219" s="52"/>
      <c r="AW219" s="52"/>
      <c r="AX219" s="52"/>
      <c r="AY219" s="52"/>
      <c r="AZ219" s="52"/>
      <c r="BE219" s="52"/>
      <c r="BF219" s="52"/>
      <c r="BH219" s="52"/>
      <c r="BI219" s="52"/>
    </row>
    <row r="220" spans="1:61">
      <c r="A220" s="52">
        <v>219</v>
      </c>
      <c r="B220" s="50" t="s">
        <v>1033</v>
      </c>
      <c r="C220" s="61" t="s">
        <v>354</v>
      </c>
      <c r="D220" s="61" t="s">
        <v>355</v>
      </c>
      <c r="E220" s="68">
        <v>56.301111111111105</v>
      </c>
      <c r="F220" s="68">
        <v>-132.20944444444444</v>
      </c>
      <c r="G220" s="56" t="s">
        <v>182</v>
      </c>
      <c r="H220" s="50" t="s">
        <v>35</v>
      </c>
      <c r="I220" s="50" t="s">
        <v>35</v>
      </c>
      <c r="J220" s="50" t="s">
        <v>35</v>
      </c>
      <c r="K220" s="61" t="s">
        <v>241</v>
      </c>
      <c r="L220" s="56">
        <v>22</v>
      </c>
      <c r="M220" s="56">
        <v>45</v>
      </c>
      <c r="N220" s="56">
        <f t="shared" si="16"/>
        <v>23</v>
      </c>
      <c r="O220" s="56"/>
      <c r="P220" s="56"/>
      <c r="Q220" s="60"/>
      <c r="R220" s="69">
        <v>0</v>
      </c>
      <c r="S220" s="52">
        <v>0.12</v>
      </c>
      <c r="T220" s="52">
        <f t="shared" si="17"/>
        <v>0.12</v>
      </c>
      <c r="U220" s="65">
        <v>0</v>
      </c>
      <c r="V220" s="66">
        <v>53.6</v>
      </c>
      <c r="W220" s="2">
        <f t="shared" si="18"/>
        <v>14793.599999999999</v>
      </c>
      <c r="X220" s="67"/>
      <c r="Y220" s="2">
        <f>T220*V220/100*N220*100*100*((100-U220)/100)</f>
        <v>14793.599999999999</v>
      </c>
      <c r="AB220" s="126"/>
      <c r="AD220" s="54"/>
      <c r="AE220" s="54"/>
      <c r="AG220" s="61"/>
      <c r="AH220" s="61"/>
      <c r="AI220" s="50" t="s">
        <v>532</v>
      </c>
      <c r="AJ220" s="61" t="s">
        <v>115</v>
      </c>
      <c r="AN220" s="88"/>
      <c r="AT220" s="52"/>
      <c r="AU220" s="52"/>
      <c r="AV220" s="52"/>
      <c r="AW220" s="52"/>
      <c r="AX220" s="52"/>
      <c r="AY220" s="52"/>
      <c r="AZ220" s="52"/>
      <c r="BE220" s="52"/>
      <c r="BF220" s="52"/>
      <c r="BH220" s="52"/>
      <c r="BI220" s="52"/>
    </row>
    <row r="221" spans="1:61">
      <c r="A221" s="52">
        <v>220</v>
      </c>
      <c r="B221" s="50" t="s">
        <v>1033</v>
      </c>
      <c r="C221" s="61" t="s">
        <v>354</v>
      </c>
      <c r="D221" s="61" t="s">
        <v>355</v>
      </c>
      <c r="E221" s="68">
        <v>56.301111111111105</v>
      </c>
      <c r="F221" s="68">
        <v>-132.20944444444444</v>
      </c>
      <c r="G221" s="56" t="s">
        <v>182</v>
      </c>
      <c r="H221" s="50" t="s">
        <v>35</v>
      </c>
      <c r="I221" s="50" t="s">
        <v>35</v>
      </c>
      <c r="J221" s="50" t="s">
        <v>35</v>
      </c>
      <c r="K221" s="61" t="s">
        <v>242</v>
      </c>
      <c r="L221" s="56">
        <v>45</v>
      </c>
      <c r="M221" s="56">
        <v>90</v>
      </c>
      <c r="N221" s="56">
        <f t="shared" si="16"/>
        <v>45</v>
      </c>
      <c r="O221" s="56"/>
      <c r="P221" s="56"/>
      <c r="Q221" s="60"/>
      <c r="R221" s="69">
        <v>0</v>
      </c>
      <c r="S221" s="52">
        <v>0.12</v>
      </c>
      <c r="T221" s="52">
        <f t="shared" si="17"/>
        <v>0.12</v>
      </c>
      <c r="U221" s="65">
        <v>0</v>
      </c>
      <c r="V221" s="66">
        <v>52.66</v>
      </c>
      <c r="W221" s="2">
        <f t="shared" si="18"/>
        <v>28436.399999999998</v>
      </c>
      <c r="X221" s="67"/>
      <c r="Y221" s="2">
        <f>T221*V221/100*N221*100*100*((100-U221)/100)</f>
        <v>28436.399999999998</v>
      </c>
      <c r="AB221" s="126"/>
      <c r="AD221" s="54"/>
      <c r="AE221" s="54"/>
      <c r="AG221" s="61"/>
      <c r="AH221" s="61"/>
      <c r="AI221" s="50" t="s">
        <v>532</v>
      </c>
      <c r="AJ221" s="61" t="s">
        <v>551</v>
      </c>
      <c r="AN221" s="88"/>
      <c r="AT221" s="52"/>
      <c r="AU221" s="52"/>
      <c r="AV221" s="52"/>
      <c r="AW221" s="52"/>
      <c r="AX221" s="52"/>
      <c r="AY221" s="52"/>
      <c r="AZ221" s="52"/>
      <c r="BE221" s="52"/>
      <c r="BF221" s="52"/>
      <c r="BH221" s="52"/>
      <c r="BI221" s="52"/>
    </row>
    <row r="222" spans="1:61">
      <c r="A222" s="52">
        <v>221</v>
      </c>
      <c r="B222" s="50" t="s">
        <v>1033</v>
      </c>
      <c r="C222" s="61" t="s">
        <v>354</v>
      </c>
      <c r="D222" s="61" t="s">
        <v>355</v>
      </c>
      <c r="E222" s="68">
        <v>56.301111111111105</v>
      </c>
      <c r="F222" s="68">
        <v>-132.20944444444444</v>
      </c>
      <c r="G222" s="56" t="s">
        <v>182</v>
      </c>
      <c r="H222" s="50" t="s">
        <v>35</v>
      </c>
      <c r="I222" s="50" t="s">
        <v>35</v>
      </c>
      <c r="J222" s="50" t="s">
        <v>35</v>
      </c>
      <c r="K222" s="61" t="s">
        <v>248</v>
      </c>
      <c r="L222" s="56">
        <v>90</v>
      </c>
      <c r="M222" s="56">
        <v>130</v>
      </c>
      <c r="N222" s="56">
        <f t="shared" si="16"/>
        <v>40</v>
      </c>
      <c r="O222" s="56"/>
      <c r="P222" s="56"/>
      <c r="Q222" s="60"/>
      <c r="R222" s="69">
        <v>0</v>
      </c>
      <c r="S222" s="52">
        <v>0.12</v>
      </c>
      <c r="T222" s="52">
        <f t="shared" si="17"/>
        <v>0.12</v>
      </c>
      <c r="U222" s="65">
        <v>0</v>
      </c>
      <c r="V222" s="66">
        <v>54.92</v>
      </c>
      <c r="W222" s="2">
        <f t="shared" si="18"/>
        <v>26361.600000000006</v>
      </c>
      <c r="X222" s="67"/>
      <c r="Y222" s="2">
        <f>IF(L222&gt;-100,W222-W222*(ABS(M222)-100)/(ABS(M222)-ABS(L222)),0)</f>
        <v>6590.4000000000015</v>
      </c>
      <c r="AB222" s="126"/>
      <c r="AD222" s="54"/>
      <c r="AE222" s="54"/>
      <c r="AG222" s="61"/>
      <c r="AH222" s="61"/>
      <c r="AI222" s="50" t="s">
        <v>532</v>
      </c>
      <c r="AJ222" s="61" t="s">
        <v>554</v>
      </c>
      <c r="AN222" s="88"/>
      <c r="AT222" s="52"/>
      <c r="AU222" s="52"/>
      <c r="AV222" s="52"/>
      <c r="AW222" s="52"/>
      <c r="AX222" s="52"/>
      <c r="AY222" s="52"/>
      <c r="AZ222" s="52"/>
      <c r="BE222" s="52"/>
      <c r="BF222" s="52"/>
      <c r="BH222" s="52"/>
      <c r="BI222" s="52"/>
    </row>
    <row r="223" spans="1:61">
      <c r="A223" s="52">
        <v>222</v>
      </c>
      <c r="B223" s="50" t="s">
        <v>1033</v>
      </c>
      <c r="C223" s="61" t="s">
        <v>356</v>
      </c>
      <c r="D223" s="61" t="s">
        <v>357</v>
      </c>
      <c r="E223" s="68">
        <v>56.301972222222219</v>
      </c>
      <c r="F223" s="68">
        <v>-132.20583333333332</v>
      </c>
      <c r="G223" s="56" t="s">
        <v>182</v>
      </c>
      <c r="H223" s="50" t="s">
        <v>35</v>
      </c>
      <c r="I223" s="50" t="s">
        <v>35</v>
      </c>
      <c r="J223" s="50" t="s">
        <v>35</v>
      </c>
      <c r="K223" s="61" t="s">
        <v>44</v>
      </c>
      <c r="L223" s="56">
        <v>0</v>
      </c>
      <c r="M223" s="56">
        <v>7</v>
      </c>
      <c r="N223" s="56">
        <f t="shared" si="16"/>
        <v>7</v>
      </c>
      <c r="O223" s="73">
        <f>M229-P223</f>
        <v>75</v>
      </c>
      <c r="P223" s="73">
        <f>M224</f>
        <v>25</v>
      </c>
      <c r="Q223" s="73">
        <f>O223+P223</f>
        <v>100</v>
      </c>
      <c r="R223" s="69">
        <v>0</v>
      </c>
      <c r="S223" s="52">
        <v>0.08</v>
      </c>
      <c r="T223" s="52">
        <f t="shared" si="17"/>
        <v>0.08</v>
      </c>
      <c r="U223" s="65">
        <v>0</v>
      </c>
      <c r="V223" s="66">
        <v>49.72</v>
      </c>
      <c r="W223" s="2">
        <f t="shared" si="18"/>
        <v>2784.32</v>
      </c>
      <c r="X223" s="2">
        <f>SUM(W223:W229)</f>
        <v>29232.822299999993</v>
      </c>
      <c r="Y223" s="2">
        <f t="shared" ref="Y223:Y243" si="19">T223*V223/100*N223*100*100*((100-U223)/100)</f>
        <v>2784.32</v>
      </c>
      <c r="Z223" s="7">
        <f>SUM(Y223:Y229)/10^6*10^4</f>
        <v>292.32822299999992</v>
      </c>
      <c r="AA223" s="12">
        <v>91.51542522298908</v>
      </c>
      <c r="AB223" s="126"/>
      <c r="AD223" s="54"/>
      <c r="AE223" s="54"/>
      <c r="AG223" s="61"/>
      <c r="AH223" s="61"/>
      <c r="AI223" s="50" t="s">
        <v>528</v>
      </c>
      <c r="AJ223" s="61" t="s">
        <v>140</v>
      </c>
      <c r="AN223" s="88"/>
      <c r="AT223" s="52"/>
      <c r="AU223" s="52"/>
      <c r="AV223" s="52"/>
      <c r="AW223" s="52"/>
      <c r="AX223" s="52"/>
      <c r="AY223" s="52"/>
      <c r="AZ223" s="52"/>
      <c r="BE223" s="52"/>
      <c r="BF223" s="52"/>
      <c r="BH223" s="52"/>
      <c r="BI223" s="52"/>
    </row>
    <row r="224" spans="1:61">
      <c r="A224" s="52">
        <v>223</v>
      </c>
      <c r="B224" s="50" t="s">
        <v>1033</v>
      </c>
      <c r="C224" s="61" t="s">
        <v>356</v>
      </c>
      <c r="D224" s="61" t="s">
        <v>357</v>
      </c>
      <c r="E224" s="68">
        <v>56.301972222222219</v>
      </c>
      <c r="F224" s="68">
        <v>-132.20583333333332</v>
      </c>
      <c r="G224" s="56" t="s">
        <v>182</v>
      </c>
      <c r="H224" s="50" t="s">
        <v>35</v>
      </c>
      <c r="I224" s="50" t="s">
        <v>35</v>
      </c>
      <c r="J224" s="50" t="s">
        <v>35</v>
      </c>
      <c r="K224" s="61" t="s">
        <v>46</v>
      </c>
      <c r="L224" s="56">
        <v>7</v>
      </c>
      <c r="M224" s="56">
        <v>25</v>
      </c>
      <c r="N224" s="56">
        <f t="shared" si="16"/>
        <v>18</v>
      </c>
      <c r="O224" s="56"/>
      <c r="P224" s="56"/>
      <c r="Q224" s="60"/>
      <c r="R224" s="69">
        <v>0</v>
      </c>
      <c r="S224" s="52">
        <v>0.15</v>
      </c>
      <c r="T224" s="52">
        <f t="shared" si="17"/>
        <v>0.15</v>
      </c>
      <c r="U224" s="65">
        <v>0</v>
      </c>
      <c r="V224" s="66">
        <v>33.31</v>
      </c>
      <c r="W224" s="2">
        <f t="shared" si="18"/>
        <v>8993.6999999999989</v>
      </c>
      <c r="X224" s="67"/>
      <c r="Y224" s="2">
        <f t="shared" si="19"/>
        <v>8993.6999999999989</v>
      </c>
      <c r="AB224" s="126"/>
      <c r="AC224" s="126"/>
      <c r="AD224" s="54"/>
      <c r="AE224" s="54"/>
      <c r="AG224" s="61"/>
      <c r="AH224" s="61"/>
      <c r="AI224" s="50" t="s">
        <v>528</v>
      </c>
      <c r="AJ224" s="61" t="s">
        <v>162</v>
      </c>
      <c r="AN224" s="88"/>
      <c r="AT224" s="52"/>
      <c r="AU224" s="52"/>
      <c r="AV224" s="52"/>
      <c r="AW224" s="52"/>
      <c r="AX224" s="52"/>
      <c r="AY224" s="52"/>
      <c r="AZ224" s="52"/>
      <c r="BE224" s="52"/>
      <c r="BF224" s="52"/>
      <c r="BH224" s="52"/>
      <c r="BI224" s="52"/>
    </row>
    <row r="225" spans="1:61">
      <c r="A225" s="52">
        <v>224</v>
      </c>
      <c r="B225" s="50" t="s">
        <v>1033</v>
      </c>
      <c r="C225" s="61" t="s">
        <v>356</v>
      </c>
      <c r="D225" s="61" t="s">
        <v>357</v>
      </c>
      <c r="E225" s="68">
        <v>56.301972222222219</v>
      </c>
      <c r="F225" s="68">
        <v>-132.20583333333332</v>
      </c>
      <c r="G225" s="56" t="s">
        <v>182</v>
      </c>
      <c r="H225" s="50" t="s">
        <v>35</v>
      </c>
      <c r="I225" s="50" t="s">
        <v>35</v>
      </c>
      <c r="J225" s="50" t="s">
        <v>35</v>
      </c>
      <c r="K225" s="61" t="s">
        <v>48</v>
      </c>
      <c r="L225" s="56">
        <v>25</v>
      </c>
      <c r="M225" s="56">
        <v>33</v>
      </c>
      <c r="N225" s="56">
        <f t="shared" si="16"/>
        <v>8</v>
      </c>
      <c r="O225" s="56"/>
      <c r="P225" s="56"/>
      <c r="Q225" s="60"/>
      <c r="R225" s="69">
        <v>1.1000000000000001</v>
      </c>
      <c r="S225" s="52">
        <v>0.86</v>
      </c>
      <c r="T225" s="52">
        <f t="shared" si="17"/>
        <v>1.1000000000000001</v>
      </c>
      <c r="U225" s="65">
        <v>1</v>
      </c>
      <c r="V225" s="66">
        <v>7.25</v>
      </c>
      <c r="W225" s="2">
        <f t="shared" si="18"/>
        <v>6316.2</v>
      </c>
      <c r="X225" s="67"/>
      <c r="Y225" s="2">
        <f t="shared" si="19"/>
        <v>6316.2</v>
      </c>
      <c r="AB225" s="126"/>
      <c r="AD225" s="54"/>
      <c r="AE225" s="54"/>
      <c r="AG225" s="61"/>
      <c r="AH225" s="61"/>
      <c r="AI225" s="50" t="s">
        <v>528</v>
      </c>
      <c r="AJ225" s="61" t="s">
        <v>76</v>
      </c>
      <c r="AN225" s="88"/>
      <c r="AT225" s="52"/>
      <c r="AU225" s="52"/>
      <c r="AV225" s="52"/>
      <c r="AW225" s="52"/>
      <c r="AX225" s="52"/>
      <c r="AY225" s="52"/>
      <c r="AZ225" s="52"/>
      <c r="BE225" s="52"/>
      <c r="BF225" s="52"/>
      <c r="BH225" s="52"/>
      <c r="BI225" s="52"/>
    </row>
    <row r="226" spans="1:61">
      <c r="A226" s="52">
        <v>225</v>
      </c>
      <c r="B226" s="50" t="s">
        <v>1033</v>
      </c>
      <c r="C226" s="61" t="s">
        <v>356</v>
      </c>
      <c r="D226" s="61" t="s">
        <v>357</v>
      </c>
      <c r="E226" s="68">
        <v>56.301972222222219</v>
      </c>
      <c r="F226" s="68">
        <v>-132.20583333333332</v>
      </c>
      <c r="G226" s="56" t="s">
        <v>182</v>
      </c>
      <c r="H226" s="50" t="s">
        <v>35</v>
      </c>
      <c r="I226" s="50" t="s">
        <v>35</v>
      </c>
      <c r="J226" s="50" t="s">
        <v>35</v>
      </c>
      <c r="K226" s="61" t="s">
        <v>49</v>
      </c>
      <c r="L226" s="56">
        <v>33</v>
      </c>
      <c r="M226" s="56">
        <v>40</v>
      </c>
      <c r="N226" s="56">
        <f t="shared" si="16"/>
        <v>7</v>
      </c>
      <c r="O226" s="56"/>
      <c r="P226" s="56"/>
      <c r="Q226" s="60"/>
      <c r="R226" s="69">
        <v>1.8</v>
      </c>
      <c r="S226" s="52">
        <v>0.86</v>
      </c>
      <c r="T226" s="52">
        <f t="shared" si="17"/>
        <v>1.8</v>
      </c>
      <c r="U226" s="65">
        <v>3</v>
      </c>
      <c r="V226" s="66">
        <v>3.35</v>
      </c>
      <c r="W226" s="2">
        <f t="shared" si="18"/>
        <v>4094.37</v>
      </c>
      <c r="X226" s="67"/>
      <c r="Y226" s="2">
        <f t="shared" si="19"/>
        <v>4094.37</v>
      </c>
      <c r="AB226" s="126"/>
      <c r="AD226" s="54"/>
      <c r="AE226" s="54"/>
      <c r="AG226" s="61"/>
      <c r="AH226" s="61"/>
      <c r="AI226" s="50" t="s">
        <v>528</v>
      </c>
      <c r="AJ226" s="61" t="s">
        <v>77</v>
      </c>
      <c r="AN226" s="88"/>
      <c r="AT226" s="52"/>
      <c r="AU226" s="52"/>
      <c r="AV226" s="52"/>
      <c r="AW226" s="52"/>
      <c r="AX226" s="52"/>
      <c r="AY226" s="52"/>
      <c r="AZ226" s="52"/>
      <c r="BE226" s="52"/>
      <c r="BF226" s="52"/>
      <c r="BH226" s="52"/>
      <c r="BI226" s="52"/>
    </row>
    <row r="227" spans="1:61">
      <c r="A227" s="52">
        <v>226</v>
      </c>
      <c r="B227" s="50" t="s">
        <v>1033</v>
      </c>
      <c r="C227" s="61" t="s">
        <v>356</v>
      </c>
      <c r="D227" s="61" t="s">
        <v>357</v>
      </c>
      <c r="E227" s="68">
        <v>56.301972222222219</v>
      </c>
      <c r="F227" s="68">
        <v>-132.20583333333332</v>
      </c>
      <c r="G227" s="56" t="s">
        <v>182</v>
      </c>
      <c r="H227" s="50" t="s">
        <v>35</v>
      </c>
      <c r="I227" s="50" t="s">
        <v>35</v>
      </c>
      <c r="J227" s="50" t="s">
        <v>35</v>
      </c>
      <c r="K227" s="61" t="s">
        <v>253</v>
      </c>
      <c r="L227" s="56">
        <v>40</v>
      </c>
      <c r="M227" s="56">
        <v>53</v>
      </c>
      <c r="N227" s="56">
        <f t="shared" si="16"/>
        <v>13</v>
      </c>
      <c r="O227" s="56"/>
      <c r="P227" s="56"/>
      <c r="Q227" s="60"/>
      <c r="R227" s="69">
        <v>1.33</v>
      </c>
      <c r="S227" s="52">
        <v>1.17</v>
      </c>
      <c r="T227" s="52">
        <f t="shared" si="17"/>
        <v>1.33</v>
      </c>
      <c r="U227" s="65">
        <v>2</v>
      </c>
      <c r="V227" s="66">
        <v>2.4500000000000002</v>
      </c>
      <c r="W227" s="2">
        <f t="shared" si="18"/>
        <v>4151.3289999999997</v>
      </c>
      <c r="X227" s="67"/>
      <c r="Y227" s="2">
        <f t="shared" si="19"/>
        <v>4151.3289999999997</v>
      </c>
      <c r="AB227" s="126"/>
      <c r="AD227" s="54"/>
      <c r="AE227" s="54"/>
      <c r="AG227" s="61"/>
      <c r="AH227" s="61"/>
      <c r="AI227" s="50" t="s">
        <v>528</v>
      </c>
      <c r="AJ227" s="61" t="s">
        <v>534</v>
      </c>
      <c r="AN227" s="88"/>
      <c r="AT227" s="52"/>
      <c r="AU227" s="52"/>
      <c r="AV227" s="52"/>
      <c r="AW227" s="52"/>
      <c r="AX227" s="52"/>
      <c r="AY227" s="52"/>
      <c r="AZ227" s="52"/>
      <c r="BE227" s="52"/>
      <c r="BF227" s="52"/>
      <c r="BH227" s="52"/>
      <c r="BI227" s="52"/>
    </row>
    <row r="228" spans="1:61">
      <c r="A228" s="52">
        <v>227</v>
      </c>
      <c r="B228" s="50" t="s">
        <v>1033</v>
      </c>
      <c r="C228" s="61" t="s">
        <v>356</v>
      </c>
      <c r="D228" s="61" t="s">
        <v>357</v>
      </c>
      <c r="E228" s="68">
        <v>56.301972222222219</v>
      </c>
      <c r="F228" s="68">
        <v>-132.20583333333332</v>
      </c>
      <c r="G228" s="56" t="s">
        <v>182</v>
      </c>
      <c r="H228" s="50" t="s">
        <v>35</v>
      </c>
      <c r="I228" s="50" t="s">
        <v>35</v>
      </c>
      <c r="J228" s="50" t="s">
        <v>35</v>
      </c>
      <c r="K228" s="61" t="s">
        <v>263</v>
      </c>
      <c r="L228" s="56">
        <v>53</v>
      </c>
      <c r="M228" s="56">
        <v>80</v>
      </c>
      <c r="N228" s="56">
        <f t="shared" si="16"/>
        <v>27</v>
      </c>
      <c r="O228" s="56"/>
      <c r="P228" s="56"/>
      <c r="Q228" s="60"/>
      <c r="R228" s="69">
        <v>1.93</v>
      </c>
      <c r="S228" s="52">
        <v>1.74</v>
      </c>
      <c r="T228" s="52">
        <f t="shared" si="17"/>
        <v>1.93</v>
      </c>
      <c r="U228" s="65">
        <v>21</v>
      </c>
      <c r="V228" s="66">
        <v>0.37</v>
      </c>
      <c r="W228" s="2">
        <f t="shared" si="18"/>
        <v>1523.1753000000001</v>
      </c>
      <c r="X228" s="67"/>
      <c r="Y228" s="2">
        <f t="shared" si="19"/>
        <v>1523.1753000000001</v>
      </c>
      <c r="AB228" s="126"/>
      <c r="AD228" s="54"/>
      <c r="AE228" s="54"/>
      <c r="AG228" s="61"/>
      <c r="AH228" s="61"/>
      <c r="AI228" s="50" t="s">
        <v>528</v>
      </c>
      <c r="AJ228" s="61" t="s">
        <v>263</v>
      </c>
      <c r="AN228" s="88"/>
      <c r="AT228" s="52"/>
      <c r="AU228" s="52"/>
      <c r="AV228" s="52"/>
      <c r="AW228" s="52"/>
      <c r="AX228" s="52"/>
      <c r="AY228" s="52"/>
      <c r="AZ228" s="52"/>
      <c r="BE228" s="52"/>
      <c r="BF228" s="52"/>
      <c r="BH228" s="52"/>
      <c r="BI228" s="52"/>
    </row>
    <row r="229" spans="1:61">
      <c r="A229" s="52">
        <v>228</v>
      </c>
      <c r="B229" s="50" t="s">
        <v>1033</v>
      </c>
      <c r="C229" s="61" t="s">
        <v>356</v>
      </c>
      <c r="D229" s="61" t="s">
        <v>357</v>
      </c>
      <c r="E229" s="68">
        <v>56.301972222222219</v>
      </c>
      <c r="F229" s="68">
        <v>-132.20583333333332</v>
      </c>
      <c r="G229" s="56" t="s">
        <v>182</v>
      </c>
      <c r="H229" s="50" t="s">
        <v>35</v>
      </c>
      <c r="I229" s="50" t="s">
        <v>35</v>
      </c>
      <c r="J229" s="50" t="s">
        <v>35</v>
      </c>
      <c r="K229" s="61" t="s">
        <v>264</v>
      </c>
      <c r="L229" s="56">
        <v>80</v>
      </c>
      <c r="M229" s="56">
        <v>100</v>
      </c>
      <c r="N229" s="56">
        <f t="shared" si="16"/>
        <v>20</v>
      </c>
      <c r="O229" s="56"/>
      <c r="P229" s="56"/>
      <c r="Q229" s="60"/>
      <c r="R229" s="69">
        <v>0</v>
      </c>
      <c r="S229" s="52">
        <v>1.74</v>
      </c>
      <c r="T229" s="52">
        <f t="shared" si="17"/>
        <v>1.74</v>
      </c>
      <c r="U229" s="65">
        <v>18</v>
      </c>
      <c r="V229" s="66">
        <v>0.48</v>
      </c>
      <c r="W229" s="2">
        <f t="shared" si="18"/>
        <v>1369.7280000000001</v>
      </c>
      <c r="X229" s="67"/>
      <c r="Y229" s="2">
        <f t="shared" si="19"/>
        <v>1369.7280000000001</v>
      </c>
      <c r="AB229" s="126"/>
      <c r="AD229" s="54"/>
      <c r="AE229" s="54"/>
      <c r="AG229" s="61"/>
      <c r="AH229" s="61"/>
      <c r="AI229" s="50" t="s">
        <v>528</v>
      </c>
      <c r="AJ229" s="61" t="s">
        <v>264</v>
      </c>
      <c r="AN229" s="88"/>
      <c r="AT229" s="52"/>
      <c r="AU229" s="52"/>
      <c r="AV229" s="52"/>
      <c r="AW229" s="52"/>
      <c r="AX229" s="52"/>
      <c r="AY229" s="52"/>
      <c r="AZ229" s="52"/>
      <c r="BE229" s="52"/>
      <c r="BF229" s="52"/>
      <c r="BH229" s="52"/>
      <c r="BI229" s="52"/>
    </row>
    <row r="230" spans="1:61">
      <c r="A230" s="52">
        <v>229</v>
      </c>
      <c r="B230" s="50" t="s">
        <v>1033</v>
      </c>
      <c r="C230" s="61" t="s">
        <v>358</v>
      </c>
      <c r="D230" s="130" t="s">
        <v>359</v>
      </c>
      <c r="E230" s="68">
        <v>56.30211111111111</v>
      </c>
      <c r="F230" s="68">
        <v>-132.20613888888889</v>
      </c>
      <c r="G230" s="56" t="s">
        <v>182</v>
      </c>
      <c r="H230" s="50" t="s">
        <v>35</v>
      </c>
      <c r="I230" s="50" t="s">
        <v>35</v>
      </c>
      <c r="J230" s="50" t="s">
        <v>35</v>
      </c>
      <c r="K230" s="61" t="s">
        <v>44</v>
      </c>
      <c r="L230" s="56">
        <v>0</v>
      </c>
      <c r="M230" s="56">
        <v>7</v>
      </c>
      <c r="N230" s="56">
        <f t="shared" si="16"/>
        <v>7</v>
      </c>
      <c r="O230" s="73">
        <f>M236-P230</f>
        <v>86</v>
      </c>
      <c r="P230" s="73">
        <f>M231</f>
        <v>14</v>
      </c>
      <c r="Q230" s="73">
        <f>O230+P230</f>
        <v>100</v>
      </c>
      <c r="R230" s="76">
        <v>0</v>
      </c>
      <c r="S230" s="52">
        <v>0.08</v>
      </c>
      <c r="T230" s="52">
        <f t="shared" si="17"/>
        <v>0.08</v>
      </c>
      <c r="U230" s="65">
        <v>0</v>
      </c>
      <c r="V230" s="66">
        <v>50.37</v>
      </c>
      <c r="W230" s="2">
        <f t="shared" si="18"/>
        <v>2820.7200000000003</v>
      </c>
      <c r="X230" s="2">
        <f>SUM(W230:W238)</f>
        <v>37983.138000000006</v>
      </c>
      <c r="Y230" s="2">
        <f t="shared" si="19"/>
        <v>2820.7200000000003</v>
      </c>
      <c r="Z230" s="7">
        <f>SUM(Y230:Y238)/10^6*10^4</f>
        <v>379.83138000000008</v>
      </c>
      <c r="AA230" s="12">
        <v>50.710194000000001</v>
      </c>
      <c r="AB230" s="126"/>
      <c r="AD230" s="54"/>
      <c r="AE230" s="54"/>
      <c r="AG230" s="130"/>
      <c r="AH230" s="61"/>
      <c r="AI230" s="50" t="s">
        <v>528</v>
      </c>
      <c r="AJ230" s="61" t="s">
        <v>140</v>
      </c>
      <c r="AN230" s="88"/>
      <c r="AT230" s="52"/>
      <c r="AU230" s="52"/>
      <c r="AV230" s="52"/>
      <c r="AW230" s="52"/>
      <c r="AX230" s="52"/>
      <c r="AY230" s="52"/>
      <c r="AZ230" s="52"/>
      <c r="BE230" s="52"/>
      <c r="BF230" s="52"/>
      <c r="BH230" s="52"/>
      <c r="BI230" s="52"/>
    </row>
    <row r="231" spans="1:61">
      <c r="A231" s="52">
        <v>230</v>
      </c>
      <c r="B231" s="50" t="s">
        <v>1033</v>
      </c>
      <c r="C231" s="61" t="s">
        <v>358</v>
      </c>
      <c r="D231" s="130" t="s">
        <v>359</v>
      </c>
      <c r="E231" s="68">
        <v>56.30211111111111</v>
      </c>
      <c r="F231" s="68">
        <v>-132.20613888888889</v>
      </c>
      <c r="G231" s="56" t="s">
        <v>182</v>
      </c>
      <c r="H231" s="50" t="s">
        <v>35</v>
      </c>
      <c r="I231" s="50" t="s">
        <v>35</v>
      </c>
      <c r="J231" s="50" t="s">
        <v>35</v>
      </c>
      <c r="K231" s="61" t="s">
        <v>46</v>
      </c>
      <c r="L231" s="56">
        <v>7</v>
      </c>
      <c r="M231" s="56">
        <v>14</v>
      </c>
      <c r="N231" s="56">
        <f t="shared" si="16"/>
        <v>7</v>
      </c>
      <c r="O231" s="56"/>
      <c r="P231" s="56"/>
      <c r="Q231" s="60"/>
      <c r="R231" s="76">
        <v>0</v>
      </c>
      <c r="S231" s="52">
        <v>0.15</v>
      </c>
      <c r="T231" s="52">
        <f t="shared" si="17"/>
        <v>0.15</v>
      </c>
      <c r="U231" s="65">
        <v>0</v>
      </c>
      <c r="V231" s="66">
        <v>40.409999999999997</v>
      </c>
      <c r="W231" s="2">
        <f t="shared" si="18"/>
        <v>4243.05</v>
      </c>
      <c r="X231" s="67"/>
      <c r="Y231" s="2">
        <f t="shared" si="19"/>
        <v>4243.05</v>
      </c>
      <c r="AB231" s="126"/>
      <c r="AC231" s="126"/>
      <c r="AD231" s="54"/>
      <c r="AE231" s="54"/>
      <c r="AG231" s="130"/>
      <c r="AH231" s="61"/>
      <c r="AI231" s="50" t="s">
        <v>528</v>
      </c>
      <c r="AJ231" s="61" t="s">
        <v>162</v>
      </c>
      <c r="AN231" s="88"/>
      <c r="AT231" s="52"/>
      <c r="AU231" s="52"/>
      <c r="AV231" s="52"/>
      <c r="AW231" s="52"/>
      <c r="AX231" s="52"/>
      <c r="AY231" s="52"/>
      <c r="AZ231" s="52"/>
      <c r="BE231" s="52"/>
      <c r="BF231" s="52"/>
      <c r="BH231" s="52"/>
      <c r="BI231" s="52"/>
    </row>
    <row r="232" spans="1:61">
      <c r="A232" s="52">
        <v>231</v>
      </c>
      <c r="B232" s="50" t="s">
        <v>1033</v>
      </c>
      <c r="C232" s="61" t="s">
        <v>358</v>
      </c>
      <c r="D232" s="130" t="s">
        <v>359</v>
      </c>
      <c r="E232" s="68">
        <v>56.30211111111111</v>
      </c>
      <c r="F232" s="68">
        <v>-132.20613888888889</v>
      </c>
      <c r="G232" s="56" t="s">
        <v>182</v>
      </c>
      <c r="H232" s="50" t="s">
        <v>35</v>
      </c>
      <c r="I232" s="50" t="s">
        <v>35</v>
      </c>
      <c r="J232" s="50" t="s">
        <v>35</v>
      </c>
      <c r="K232" s="61" t="s">
        <v>360</v>
      </c>
      <c r="L232" s="56">
        <v>14</v>
      </c>
      <c r="M232" s="56">
        <v>19</v>
      </c>
      <c r="N232" s="56">
        <f t="shared" si="16"/>
        <v>5</v>
      </c>
      <c r="O232" s="56"/>
      <c r="P232" s="56"/>
      <c r="Q232" s="60"/>
      <c r="R232" s="76">
        <v>0</v>
      </c>
      <c r="S232" s="52">
        <v>0.93</v>
      </c>
      <c r="T232" s="52">
        <f t="shared" si="17"/>
        <v>0.93</v>
      </c>
      <c r="U232" s="65">
        <v>1</v>
      </c>
      <c r="V232" s="66">
        <v>12.64</v>
      </c>
      <c r="W232" s="2">
        <f t="shared" si="18"/>
        <v>5818.8240000000005</v>
      </c>
      <c r="X232" s="67"/>
      <c r="Y232" s="2">
        <f t="shared" si="19"/>
        <v>5818.8240000000005</v>
      </c>
      <c r="AB232" s="126"/>
      <c r="AD232" s="54"/>
      <c r="AE232" s="54"/>
      <c r="AG232" s="130"/>
      <c r="AH232" s="61"/>
      <c r="AI232" s="50" t="s">
        <v>528</v>
      </c>
      <c r="AJ232" s="61" t="s">
        <v>360</v>
      </c>
      <c r="AN232" s="88"/>
      <c r="AT232" s="52"/>
      <c r="AU232" s="52"/>
      <c r="AV232" s="52"/>
      <c r="AW232" s="52"/>
      <c r="AX232" s="52"/>
      <c r="AY232" s="52"/>
      <c r="AZ232" s="52"/>
      <c r="BE232" s="52"/>
      <c r="BF232" s="52"/>
      <c r="BH232" s="52"/>
      <c r="BI232" s="52"/>
    </row>
    <row r="233" spans="1:61">
      <c r="A233" s="52">
        <v>232</v>
      </c>
      <c r="B233" s="50" t="s">
        <v>1033</v>
      </c>
      <c r="C233" s="61" t="s">
        <v>358</v>
      </c>
      <c r="D233" s="130" t="s">
        <v>359</v>
      </c>
      <c r="E233" s="68">
        <v>56.30211111111111</v>
      </c>
      <c r="F233" s="68">
        <v>-132.20613888888889</v>
      </c>
      <c r="G233" s="56" t="s">
        <v>182</v>
      </c>
      <c r="H233" s="50" t="s">
        <v>35</v>
      </c>
      <c r="I233" s="50" t="s">
        <v>35</v>
      </c>
      <c r="J233" s="50" t="s">
        <v>35</v>
      </c>
      <c r="K233" s="61" t="s">
        <v>116</v>
      </c>
      <c r="L233" s="56">
        <v>19</v>
      </c>
      <c r="M233" s="56">
        <v>26</v>
      </c>
      <c r="N233" s="56">
        <f t="shared" si="16"/>
        <v>7</v>
      </c>
      <c r="O233" s="56"/>
      <c r="P233" s="56"/>
      <c r="Q233" s="60"/>
      <c r="R233" s="69">
        <v>1.07</v>
      </c>
      <c r="S233" s="52">
        <v>0.86</v>
      </c>
      <c r="T233" s="52">
        <f t="shared" si="17"/>
        <v>1.07</v>
      </c>
      <c r="U233" s="65">
        <v>0</v>
      </c>
      <c r="V233" s="66">
        <v>4.16</v>
      </c>
      <c r="W233" s="2">
        <f t="shared" si="18"/>
        <v>3115.8400000000006</v>
      </c>
      <c r="X233" s="67"/>
      <c r="Y233" s="2">
        <f t="shared" si="19"/>
        <v>3115.8400000000006</v>
      </c>
      <c r="AB233" s="126"/>
      <c r="AD233" s="54"/>
      <c r="AE233" s="54"/>
      <c r="AG233" s="130"/>
      <c r="AH233" s="61"/>
      <c r="AI233" s="50" t="s">
        <v>528</v>
      </c>
      <c r="AJ233" s="61" t="s">
        <v>116</v>
      </c>
      <c r="AN233" s="88"/>
      <c r="AT233" s="52"/>
      <c r="AU233" s="52"/>
      <c r="AV233" s="52"/>
      <c r="AW233" s="52"/>
      <c r="AX233" s="52"/>
      <c r="AY233" s="52"/>
      <c r="AZ233" s="52"/>
      <c r="BE233" s="52"/>
      <c r="BF233" s="52"/>
      <c r="BH233" s="52"/>
      <c r="BI233" s="52"/>
    </row>
    <row r="234" spans="1:61">
      <c r="A234" s="52">
        <v>233</v>
      </c>
      <c r="B234" s="50" t="s">
        <v>1033</v>
      </c>
      <c r="C234" s="61" t="s">
        <v>358</v>
      </c>
      <c r="D234" s="130" t="s">
        <v>359</v>
      </c>
      <c r="E234" s="68">
        <v>56.30211111111111</v>
      </c>
      <c r="F234" s="68">
        <v>-132.20613888888889</v>
      </c>
      <c r="G234" s="56" t="s">
        <v>182</v>
      </c>
      <c r="H234" s="50" t="s">
        <v>35</v>
      </c>
      <c r="I234" s="50" t="s">
        <v>35</v>
      </c>
      <c r="J234" s="50" t="s">
        <v>35</v>
      </c>
      <c r="K234" s="61" t="s">
        <v>258</v>
      </c>
      <c r="L234" s="56">
        <v>26</v>
      </c>
      <c r="M234" s="56">
        <v>43</v>
      </c>
      <c r="N234" s="56">
        <f t="shared" si="16"/>
        <v>17</v>
      </c>
      <c r="O234" s="56"/>
      <c r="P234" s="56"/>
      <c r="Q234" s="60"/>
      <c r="R234" s="69">
        <v>1.68</v>
      </c>
      <c r="S234" s="52">
        <v>1.17</v>
      </c>
      <c r="T234" s="52">
        <f t="shared" si="17"/>
        <v>1.68</v>
      </c>
      <c r="U234" s="65">
        <v>2</v>
      </c>
      <c r="V234" s="66">
        <v>2.93</v>
      </c>
      <c r="W234" s="2">
        <f t="shared" si="18"/>
        <v>8200.7183999999997</v>
      </c>
      <c r="X234" s="67"/>
      <c r="Y234" s="2">
        <f t="shared" si="19"/>
        <v>8200.7183999999997</v>
      </c>
      <c r="AB234" s="126"/>
      <c r="AD234" s="54"/>
      <c r="AE234" s="54"/>
      <c r="AG234" s="130"/>
      <c r="AH234" s="61"/>
      <c r="AI234" s="50" t="s">
        <v>528</v>
      </c>
      <c r="AJ234" s="61" t="s">
        <v>535</v>
      </c>
      <c r="AN234" s="88"/>
      <c r="AT234" s="52"/>
      <c r="AU234" s="52"/>
      <c r="AV234" s="52"/>
      <c r="AW234" s="52"/>
      <c r="AX234" s="52"/>
      <c r="AY234" s="52"/>
      <c r="AZ234" s="52"/>
      <c r="BE234" s="52"/>
      <c r="BF234" s="52"/>
      <c r="BH234" s="52"/>
      <c r="BI234" s="52"/>
    </row>
    <row r="235" spans="1:61">
      <c r="A235" s="52">
        <v>234</v>
      </c>
      <c r="B235" s="50" t="s">
        <v>1033</v>
      </c>
      <c r="C235" s="61" t="s">
        <v>358</v>
      </c>
      <c r="D235" s="130" t="s">
        <v>359</v>
      </c>
      <c r="E235" s="68">
        <v>56.30211111111111</v>
      </c>
      <c r="F235" s="68">
        <v>-132.20613888888889</v>
      </c>
      <c r="G235" s="56" t="s">
        <v>182</v>
      </c>
      <c r="H235" s="50" t="s">
        <v>35</v>
      </c>
      <c r="I235" s="50" t="s">
        <v>35</v>
      </c>
      <c r="J235" s="50" t="s">
        <v>35</v>
      </c>
      <c r="K235" s="61" t="s">
        <v>259</v>
      </c>
      <c r="L235" s="56">
        <v>43</v>
      </c>
      <c r="M235" s="56">
        <v>66</v>
      </c>
      <c r="N235" s="56">
        <f t="shared" si="16"/>
        <v>23</v>
      </c>
      <c r="O235" s="56"/>
      <c r="P235" s="56"/>
      <c r="Q235" s="60"/>
      <c r="R235" s="69">
        <v>1.52</v>
      </c>
      <c r="S235" s="52">
        <v>1.17</v>
      </c>
      <c r="T235" s="52">
        <f t="shared" si="17"/>
        <v>1.52</v>
      </c>
      <c r="U235" s="65">
        <v>2</v>
      </c>
      <c r="V235" s="66">
        <v>2.74</v>
      </c>
      <c r="W235" s="2">
        <f t="shared" si="18"/>
        <v>9387.4592000000011</v>
      </c>
      <c r="X235" s="67"/>
      <c r="Y235" s="2">
        <f t="shared" si="19"/>
        <v>9387.4592000000011</v>
      </c>
      <c r="AB235" s="126"/>
      <c r="AD235" s="54"/>
      <c r="AE235" s="54"/>
      <c r="AG235" s="130"/>
      <c r="AH235" s="61"/>
      <c r="AI235" s="50" t="s">
        <v>528</v>
      </c>
      <c r="AJ235" s="61" t="s">
        <v>536</v>
      </c>
      <c r="AN235" s="88"/>
      <c r="AT235" s="52"/>
      <c r="AU235" s="52"/>
      <c r="AV235" s="52"/>
      <c r="AW235" s="52"/>
      <c r="AX235" s="52"/>
      <c r="AY235" s="52"/>
      <c r="AZ235" s="52"/>
      <c r="BE235" s="52"/>
      <c r="BF235" s="52"/>
      <c r="BH235" s="52"/>
      <c r="BI235" s="52"/>
    </row>
    <row r="236" spans="1:61">
      <c r="A236" s="52">
        <v>235</v>
      </c>
      <c r="B236" s="50" t="s">
        <v>1033</v>
      </c>
      <c r="C236" s="61" t="s">
        <v>358</v>
      </c>
      <c r="D236" s="130" t="s">
        <v>359</v>
      </c>
      <c r="E236" s="68">
        <v>56.30211111111111</v>
      </c>
      <c r="F236" s="68">
        <v>-132.20613888888889</v>
      </c>
      <c r="G236" s="56" t="s">
        <v>182</v>
      </c>
      <c r="H236" s="50" t="s">
        <v>35</v>
      </c>
      <c r="I236" s="50" t="s">
        <v>35</v>
      </c>
      <c r="J236" s="50" t="s">
        <v>35</v>
      </c>
      <c r="K236" s="61" t="s">
        <v>21</v>
      </c>
      <c r="L236" s="56">
        <v>66</v>
      </c>
      <c r="M236" s="56">
        <v>100</v>
      </c>
      <c r="N236" s="56">
        <f t="shared" si="16"/>
        <v>34</v>
      </c>
      <c r="O236" s="56"/>
      <c r="P236" s="56"/>
      <c r="Q236" s="60"/>
      <c r="R236" s="69">
        <v>1.79</v>
      </c>
      <c r="S236" s="52">
        <v>1.74</v>
      </c>
      <c r="T236" s="52">
        <f t="shared" si="17"/>
        <v>1.79</v>
      </c>
      <c r="U236" s="65">
        <v>14</v>
      </c>
      <c r="V236" s="66">
        <v>0.84</v>
      </c>
      <c r="W236" s="2">
        <f t="shared" si="18"/>
        <v>4396.5263999999997</v>
      </c>
      <c r="X236" s="67"/>
      <c r="Y236" s="2">
        <f t="shared" si="19"/>
        <v>4396.5263999999997</v>
      </c>
      <c r="AB236" s="126"/>
      <c r="AD236" s="54"/>
      <c r="AE236" s="54"/>
      <c r="AG236" s="130"/>
      <c r="AH236" s="61"/>
      <c r="AI236" s="50" t="s">
        <v>528</v>
      </c>
      <c r="AJ236" s="61" t="s">
        <v>21</v>
      </c>
      <c r="AN236" s="88"/>
      <c r="AT236" s="52"/>
      <c r="AU236" s="52"/>
      <c r="AV236" s="52"/>
      <c r="AW236" s="52"/>
      <c r="AX236" s="52"/>
      <c r="AY236" s="52"/>
      <c r="AZ236" s="52"/>
      <c r="BE236" s="52"/>
      <c r="BF236" s="52"/>
      <c r="BH236" s="52"/>
      <c r="BI236" s="52"/>
    </row>
    <row r="237" spans="1:61">
      <c r="A237" s="52">
        <v>236</v>
      </c>
      <c r="B237" s="50" t="s">
        <v>1033</v>
      </c>
      <c r="C237" s="61" t="s">
        <v>358</v>
      </c>
      <c r="D237" s="130" t="s">
        <v>359</v>
      </c>
      <c r="E237" s="68">
        <v>56.30211111111111</v>
      </c>
      <c r="F237" s="68">
        <v>-132.20613888888889</v>
      </c>
      <c r="G237" s="56" t="s">
        <v>182</v>
      </c>
      <c r="H237" s="50" t="s">
        <v>35</v>
      </c>
      <c r="I237" s="50" t="s">
        <v>35</v>
      </c>
      <c r="J237" s="50" t="s">
        <v>35</v>
      </c>
      <c r="K237" s="61" t="s">
        <v>284</v>
      </c>
      <c r="L237" s="56">
        <v>42</v>
      </c>
      <c r="M237" s="56">
        <v>48</v>
      </c>
      <c r="N237" s="56">
        <f t="shared" si="16"/>
        <v>6</v>
      </c>
      <c r="O237" s="56"/>
      <c r="P237" s="56"/>
      <c r="Q237" s="56"/>
      <c r="R237" s="69">
        <v>0</v>
      </c>
      <c r="S237" s="52">
        <v>0</v>
      </c>
      <c r="T237" s="52">
        <f t="shared" si="17"/>
        <v>0</v>
      </c>
      <c r="U237" s="65">
        <v>1</v>
      </c>
      <c r="V237" s="66">
        <v>1.76</v>
      </c>
      <c r="W237" s="2">
        <f t="shared" si="18"/>
        <v>0</v>
      </c>
      <c r="X237" s="67"/>
      <c r="Y237" s="2">
        <f t="shared" si="19"/>
        <v>0</v>
      </c>
      <c r="AB237" s="126"/>
      <c r="AD237" s="54"/>
      <c r="AE237" s="54"/>
      <c r="AG237" s="130"/>
      <c r="AH237" s="61"/>
      <c r="AI237" s="50" t="s">
        <v>528</v>
      </c>
      <c r="AJ237" s="61" t="s">
        <v>284</v>
      </c>
      <c r="AN237" s="88"/>
      <c r="AT237" s="52"/>
      <c r="AU237" s="52"/>
      <c r="AV237" s="52"/>
      <c r="AW237" s="52"/>
      <c r="AX237" s="52"/>
      <c r="AY237" s="52"/>
      <c r="AZ237" s="52"/>
      <c r="BE237" s="52"/>
      <c r="BF237" s="52"/>
      <c r="BH237" s="52"/>
      <c r="BI237" s="52"/>
    </row>
    <row r="238" spans="1:61">
      <c r="A238" s="52">
        <v>237</v>
      </c>
      <c r="B238" s="50" t="s">
        <v>1033</v>
      </c>
      <c r="C238" s="61" t="s">
        <v>358</v>
      </c>
      <c r="D238" s="130" t="s">
        <v>359</v>
      </c>
      <c r="E238" s="68">
        <v>56.30211111111111</v>
      </c>
      <c r="F238" s="68">
        <v>-132.20613888888889</v>
      </c>
      <c r="G238" s="56" t="s">
        <v>182</v>
      </c>
      <c r="H238" s="50" t="s">
        <v>35</v>
      </c>
      <c r="I238" s="50" t="s">
        <v>35</v>
      </c>
      <c r="J238" s="50" t="s">
        <v>35</v>
      </c>
      <c r="K238" s="61" t="s">
        <v>284</v>
      </c>
      <c r="L238" s="56">
        <v>44</v>
      </c>
      <c r="M238" s="56">
        <v>46</v>
      </c>
      <c r="N238" s="56">
        <f t="shared" si="16"/>
        <v>2</v>
      </c>
      <c r="O238" s="56"/>
      <c r="P238" s="56"/>
      <c r="Q238" s="56"/>
      <c r="R238" s="69">
        <v>0</v>
      </c>
      <c r="S238" s="52">
        <v>0</v>
      </c>
      <c r="T238" s="52">
        <f t="shared" si="17"/>
        <v>0</v>
      </c>
      <c r="U238" s="65">
        <v>0</v>
      </c>
      <c r="V238" s="66">
        <v>15.75</v>
      </c>
      <c r="W238" s="2">
        <f t="shared" si="18"/>
        <v>0</v>
      </c>
      <c r="X238" s="67"/>
      <c r="Y238" s="2">
        <f t="shared" si="19"/>
        <v>0</v>
      </c>
      <c r="AB238" s="126"/>
      <c r="AD238" s="54"/>
      <c r="AE238" s="54"/>
      <c r="AG238" s="130"/>
      <c r="AH238" s="61"/>
      <c r="AI238" s="50" t="s">
        <v>528</v>
      </c>
      <c r="AJ238" s="61" t="s">
        <v>284</v>
      </c>
      <c r="AN238" s="88"/>
      <c r="AT238" s="52"/>
      <c r="AU238" s="52"/>
      <c r="AV238" s="52"/>
      <c r="AW238" s="52"/>
      <c r="AX238" s="52"/>
      <c r="AY238" s="52"/>
      <c r="AZ238" s="52"/>
      <c r="BE238" s="52"/>
      <c r="BF238" s="52"/>
      <c r="BH238" s="52"/>
      <c r="BI238" s="52"/>
    </row>
    <row r="239" spans="1:61">
      <c r="A239" s="52">
        <v>238</v>
      </c>
      <c r="B239" s="50" t="s">
        <v>1033</v>
      </c>
      <c r="C239" s="61" t="s">
        <v>361</v>
      </c>
      <c r="D239" s="61" t="s">
        <v>362</v>
      </c>
      <c r="E239" s="68">
        <v>56.344411111111114</v>
      </c>
      <c r="F239" s="68">
        <v>-132.51937777777778</v>
      </c>
      <c r="G239" s="56" t="s">
        <v>182</v>
      </c>
      <c r="H239" s="50" t="s">
        <v>35</v>
      </c>
      <c r="I239" s="50" t="s">
        <v>35</v>
      </c>
      <c r="J239" s="50" t="s">
        <v>35</v>
      </c>
      <c r="K239" s="61" t="s">
        <v>363</v>
      </c>
      <c r="L239" s="56">
        <v>15</v>
      </c>
      <c r="M239" s="56">
        <v>8</v>
      </c>
      <c r="N239" s="56">
        <f t="shared" si="16"/>
        <v>7</v>
      </c>
      <c r="O239" s="53">
        <f>M244</f>
        <v>106</v>
      </c>
      <c r="P239" s="53">
        <f>L239</f>
        <v>15</v>
      </c>
      <c r="Q239" s="53">
        <f>P239+O239</f>
        <v>121</v>
      </c>
      <c r="R239" s="69">
        <v>0</v>
      </c>
      <c r="S239" s="52">
        <v>0.08</v>
      </c>
      <c r="T239" s="52">
        <f t="shared" si="17"/>
        <v>0.08</v>
      </c>
      <c r="U239" s="65"/>
      <c r="V239" s="83">
        <v>36.66627891666667</v>
      </c>
      <c r="W239" s="2">
        <f t="shared" si="18"/>
        <v>2053.311619333334</v>
      </c>
      <c r="X239" s="2">
        <f>SUM(W239:W244)</f>
        <v>71278.738670000006</v>
      </c>
      <c r="Y239" s="2">
        <f t="shared" si="19"/>
        <v>2053.311619333334</v>
      </c>
      <c r="Z239" s="7">
        <f>SUM(Y239:Y244)/10^6*10^4</f>
        <v>666.85973869999998</v>
      </c>
      <c r="AA239" s="12">
        <v>78.195334112972489</v>
      </c>
      <c r="AB239" s="126"/>
      <c r="AD239" s="54"/>
      <c r="AE239" s="54"/>
      <c r="AG239" s="61"/>
      <c r="AH239" s="61"/>
      <c r="AI239" s="50" t="s">
        <v>171</v>
      </c>
      <c r="AJ239" s="61" t="s">
        <v>550</v>
      </c>
      <c r="AN239" s="88"/>
      <c r="AT239" s="52"/>
      <c r="AU239" s="52"/>
      <c r="AV239" s="52"/>
      <c r="AW239" s="52"/>
      <c r="AX239" s="52"/>
      <c r="AY239" s="52"/>
      <c r="AZ239" s="52"/>
      <c r="BE239" s="52"/>
      <c r="BF239" s="52"/>
      <c r="BH239" s="52"/>
      <c r="BI239" s="52"/>
    </row>
    <row r="240" spans="1:61">
      <c r="A240" s="52">
        <v>239</v>
      </c>
      <c r="B240" s="50" t="s">
        <v>1033</v>
      </c>
      <c r="C240" s="61" t="s">
        <v>361</v>
      </c>
      <c r="D240" s="61" t="s">
        <v>362</v>
      </c>
      <c r="E240" s="68">
        <v>56.344411111111114</v>
      </c>
      <c r="F240" s="68">
        <v>-132.51937777777778</v>
      </c>
      <c r="G240" s="56" t="s">
        <v>182</v>
      </c>
      <c r="H240" s="50" t="s">
        <v>35</v>
      </c>
      <c r="I240" s="50" t="s">
        <v>35</v>
      </c>
      <c r="J240" s="50" t="s">
        <v>35</v>
      </c>
      <c r="K240" s="61" t="s">
        <v>317</v>
      </c>
      <c r="L240" s="56">
        <v>8</v>
      </c>
      <c r="M240" s="56">
        <v>0</v>
      </c>
      <c r="N240" s="56">
        <f t="shared" si="16"/>
        <v>8</v>
      </c>
      <c r="O240" s="56"/>
      <c r="P240" s="56"/>
      <c r="Q240" s="60"/>
      <c r="R240" s="69">
        <v>0</v>
      </c>
      <c r="S240" s="52">
        <v>0.08</v>
      </c>
      <c r="T240" s="52">
        <f t="shared" si="17"/>
        <v>0.08</v>
      </c>
      <c r="U240" s="65"/>
      <c r="V240" s="83">
        <v>36.66627891666667</v>
      </c>
      <c r="W240" s="2">
        <f t="shared" si="18"/>
        <v>2346.6418506666669</v>
      </c>
      <c r="X240" s="67"/>
      <c r="Y240" s="2">
        <f t="shared" si="19"/>
        <v>2346.6418506666669</v>
      </c>
      <c r="AB240" s="126"/>
      <c r="AC240" s="126"/>
      <c r="AD240" s="54"/>
      <c r="AE240" s="54"/>
      <c r="AG240" s="61"/>
      <c r="AH240" s="61"/>
      <c r="AI240" s="50" t="s">
        <v>171</v>
      </c>
      <c r="AJ240" s="61" t="s">
        <v>549</v>
      </c>
      <c r="AN240" s="88"/>
      <c r="AT240" s="52"/>
      <c r="AU240" s="52"/>
      <c r="AV240" s="52"/>
      <c r="AW240" s="52"/>
      <c r="AX240" s="52"/>
      <c r="AY240" s="52"/>
      <c r="AZ240" s="52"/>
      <c r="BE240" s="52"/>
      <c r="BF240" s="52"/>
      <c r="BH240" s="52"/>
      <c r="BI240" s="52"/>
    </row>
    <row r="241" spans="1:61">
      <c r="A241" s="52">
        <v>240</v>
      </c>
      <c r="B241" s="50" t="s">
        <v>1033</v>
      </c>
      <c r="C241" s="61" t="s">
        <v>361</v>
      </c>
      <c r="D241" s="61" t="s">
        <v>362</v>
      </c>
      <c r="E241" s="68">
        <v>56.344411111111114</v>
      </c>
      <c r="F241" s="68">
        <v>-132.51937777777778</v>
      </c>
      <c r="G241" s="56" t="s">
        <v>182</v>
      </c>
      <c r="H241" s="50" t="s">
        <v>35</v>
      </c>
      <c r="I241" s="50" t="s">
        <v>35</v>
      </c>
      <c r="J241" s="50" t="s">
        <v>35</v>
      </c>
      <c r="K241" s="61" t="s">
        <v>321</v>
      </c>
      <c r="L241" s="56">
        <v>0</v>
      </c>
      <c r="M241" s="56">
        <v>12</v>
      </c>
      <c r="N241" s="56">
        <f t="shared" si="16"/>
        <v>12</v>
      </c>
      <c r="O241" s="56"/>
      <c r="P241" s="56"/>
      <c r="Q241" s="60"/>
      <c r="R241" s="69">
        <v>0</v>
      </c>
      <c r="S241" s="52">
        <v>0.86</v>
      </c>
      <c r="T241" s="52">
        <f t="shared" si="17"/>
        <v>0.86</v>
      </c>
      <c r="U241" s="65">
        <v>5</v>
      </c>
      <c r="V241" s="66">
        <v>11.41</v>
      </c>
      <c r="W241" s="2">
        <f t="shared" si="18"/>
        <v>11186.363999999998</v>
      </c>
      <c r="X241" s="67"/>
      <c r="Y241" s="2">
        <f t="shared" si="19"/>
        <v>11186.363999999998</v>
      </c>
      <c r="AB241" s="126"/>
      <c r="AD241" s="54"/>
      <c r="AE241" s="54"/>
      <c r="AG241" s="61"/>
      <c r="AH241" s="61"/>
      <c r="AI241" s="50" t="s">
        <v>171</v>
      </c>
      <c r="AJ241" s="61" t="s">
        <v>541</v>
      </c>
      <c r="AN241" s="88"/>
      <c r="AT241" s="52"/>
      <c r="AU241" s="52"/>
      <c r="AV241" s="52"/>
      <c r="AW241" s="52"/>
      <c r="AX241" s="52"/>
      <c r="AY241" s="52"/>
      <c r="AZ241" s="52"/>
      <c r="BE241" s="52"/>
      <c r="BF241" s="52"/>
      <c r="BH241" s="52"/>
      <c r="BI241" s="52"/>
    </row>
    <row r="242" spans="1:61">
      <c r="A242" s="52">
        <v>241</v>
      </c>
      <c r="B242" s="50" t="s">
        <v>1033</v>
      </c>
      <c r="C242" s="61" t="s">
        <v>361</v>
      </c>
      <c r="D242" s="61" t="s">
        <v>362</v>
      </c>
      <c r="E242" s="68">
        <v>56.344411111111114</v>
      </c>
      <c r="F242" s="68">
        <v>-132.51937777777778</v>
      </c>
      <c r="G242" s="56" t="s">
        <v>182</v>
      </c>
      <c r="H242" s="50" t="s">
        <v>35</v>
      </c>
      <c r="I242" s="50" t="s">
        <v>35</v>
      </c>
      <c r="J242" s="50" t="s">
        <v>35</v>
      </c>
      <c r="K242" s="61" t="s">
        <v>258</v>
      </c>
      <c r="L242" s="56">
        <v>12</v>
      </c>
      <c r="M242" s="56">
        <v>32</v>
      </c>
      <c r="N242" s="56">
        <f t="shared" si="16"/>
        <v>20</v>
      </c>
      <c r="O242" s="56"/>
      <c r="P242" s="56"/>
      <c r="Q242" s="60"/>
      <c r="R242" s="69">
        <v>0</v>
      </c>
      <c r="S242" s="52">
        <v>1.17</v>
      </c>
      <c r="T242" s="52">
        <f t="shared" si="17"/>
        <v>1.17</v>
      </c>
      <c r="U242" s="65">
        <v>9</v>
      </c>
      <c r="V242" s="66">
        <v>4.47</v>
      </c>
      <c r="W242" s="2">
        <f t="shared" si="18"/>
        <v>9518.4179999999997</v>
      </c>
      <c r="X242" s="67"/>
      <c r="Y242" s="2">
        <f t="shared" si="19"/>
        <v>9518.4179999999997</v>
      </c>
      <c r="AB242" s="126"/>
      <c r="AD242" s="54"/>
      <c r="AE242" s="54"/>
      <c r="AG242" s="61"/>
      <c r="AH242" s="61"/>
      <c r="AI242" s="50" t="s">
        <v>171</v>
      </c>
      <c r="AJ242" s="61" t="s">
        <v>535</v>
      </c>
      <c r="AN242" s="88"/>
      <c r="AT242" s="52"/>
      <c r="AU242" s="52"/>
      <c r="AV242" s="52"/>
      <c r="AW242" s="52"/>
      <c r="AX242" s="52"/>
      <c r="AY242" s="52"/>
      <c r="AZ242" s="52"/>
      <c r="BE242" s="52"/>
      <c r="BF242" s="52"/>
      <c r="BH242" s="52"/>
      <c r="BI242" s="52"/>
    </row>
    <row r="243" spans="1:61">
      <c r="A243" s="52">
        <v>242</v>
      </c>
      <c r="B243" s="50" t="s">
        <v>1033</v>
      </c>
      <c r="C243" s="61" t="s">
        <v>361</v>
      </c>
      <c r="D243" s="61" t="s">
        <v>362</v>
      </c>
      <c r="E243" s="68">
        <v>56.344411111111114</v>
      </c>
      <c r="F243" s="68">
        <v>-132.51937777777778</v>
      </c>
      <c r="G243" s="56" t="s">
        <v>182</v>
      </c>
      <c r="H243" s="50" t="s">
        <v>35</v>
      </c>
      <c r="I243" s="50" t="s">
        <v>35</v>
      </c>
      <c r="J243" s="50" t="s">
        <v>35</v>
      </c>
      <c r="K243" s="61" t="s">
        <v>259</v>
      </c>
      <c r="L243" s="56">
        <v>32</v>
      </c>
      <c r="M243" s="56">
        <v>60</v>
      </c>
      <c r="N243" s="56">
        <f t="shared" si="16"/>
        <v>28</v>
      </c>
      <c r="O243" s="56"/>
      <c r="P243" s="56"/>
      <c r="Q243" s="60"/>
      <c r="R243" s="69">
        <v>0</v>
      </c>
      <c r="S243" s="52">
        <v>1.17</v>
      </c>
      <c r="T243" s="52">
        <f t="shared" si="17"/>
        <v>1.17</v>
      </c>
      <c r="U243" s="65">
        <v>6</v>
      </c>
      <c r="V243" s="66">
        <v>3.56</v>
      </c>
      <c r="W243" s="2">
        <f t="shared" si="18"/>
        <v>10962.806399999998</v>
      </c>
      <c r="X243" s="67"/>
      <c r="Y243" s="2">
        <f t="shared" si="19"/>
        <v>10962.806399999998</v>
      </c>
      <c r="AB243" s="126"/>
      <c r="AD243" s="54"/>
      <c r="AE243" s="54"/>
      <c r="AG243" s="61"/>
      <c r="AH243" s="61"/>
      <c r="AI243" s="50" t="s">
        <v>171</v>
      </c>
      <c r="AJ243" s="61" t="s">
        <v>536</v>
      </c>
      <c r="AN243" s="88"/>
      <c r="AT243" s="52"/>
      <c r="AU243" s="52"/>
      <c r="AV243" s="52"/>
      <c r="AW243" s="52"/>
      <c r="AX243" s="52"/>
      <c r="AY243" s="52"/>
      <c r="AZ243" s="52"/>
      <c r="BE243" s="52"/>
      <c r="BF243" s="52"/>
      <c r="BH243" s="52"/>
      <c r="BI243" s="52"/>
    </row>
    <row r="244" spans="1:61">
      <c r="A244" s="52">
        <v>243</v>
      </c>
      <c r="B244" s="50" t="s">
        <v>1033</v>
      </c>
      <c r="C244" s="61" t="s">
        <v>361</v>
      </c>
      <c r="D244" s="61" t="s">
        <v>362</v>
      </c>
      <c r="E244" s="68">
        <v>56.344411111111114</v>
      </c>
      <c r="F244" s="68">
        <v>-132.51937777777778</v>
      </c>
      <c r="G244" s="56" t="s">
        <v>182</v>
      </c>
      <c r="H244" s="50" t="s">
        <v>35</v>
      </c>
      <c r="I244" s="50" t="s">
        <v>35</v>
      </c>
      <c r="J244" s="50" t="s">
        <v>35</v>
      </c>
      <c r="K244" s="61" t="s">
        <v>21</v>
      </c>
      <c r="L244" s="56">
        <v>60</v>
      </c>
      <c r="M244" s="56">
        <v>106</v>
      </c>
      <c r="N244" s="56">
        <f t="shared" si="16"/>
        <v>46</v>
      </c>
      <c r="O244" s="56"/>
      <c r="P244" s="56"/>
      <c r="Q244" s="60"/>
      <c r="R244" s="69">
        <v>0</v>
      </c>
      <c r="S244" s="52">
        <v>1.74</v>
      </c>
      <c r="T244" s="52">
        <f t="shared" si="17"/>
        <v>1.74</v>
      </c>
      <c r="U244" s="65">
        <v>6</v>
      </c>
      <c r="V244" s="66">
        <v>4.68</v>
      </c>
      <c r="W244" s="2">
        <f t="shared" si="18"/>
        <v>35211.196800000005</v>
      </c>
      <c r="X244" s="67"/>
      <c r="Y244" s="2">
        <f>IF(L244&gt;-100,W244-W244*(ABS(M244)-100)/(ABS(M244)-ABS(L244)),0)</f>
        <v>30618.432000000004</v>
      </c>
      <c r="AB244" s="126"/>
      <c r="AD244" s="54"/>
      <c r="AE244" s="54"/>
      <c r="AG244" s="61"/>
      <c r="AH244" s="61"/>
      <c r="AI244" s="50" t="s">
        <v>171</v>
      </c>
      <c r="AJ244" s="61" t="s">
        <v>21</v>
      </c>
      <c r="AN244" s="88"/>
      <c r="AT244" s="52"/>
      <c r="AU244" s="52"/>
      <c r="AV244" s="52"/>
      <c r="AW244" s="52"/>
      <c r="AX244" s="52"/>
      <c r="AY244" s="52"/>
      <c r="AZ244" s="52"/>
      <c r="BE244" s="52"/>
      <c r="BF244" s="52"/>
      <c r="BH244" s="52"/>
      <c r="BI244" s="52"/>
    </row>
    <row r="245" spans="1:61">
      <c r="A245" s="52">
        <v>244</v>
      </c>
      <c r="B245" s="50" t="s">
        <v>1033</v>
      </c>
      <c r="C245" s="61" t="s">
        <v>364</v>
      </c>
      <c r="D245" s="61" t="s">
        <v>365</v>
      </c>
      <c r="E245" s="68">
        <v>56.333300000000001</v>
      </c>
      <c r="F245" s="68">
        <v>-133.35</v>
      </c>
      <c r="G245" s="56" t="s">
        <v>182</v>
      </c>
      <c r="H245" s="50" t="s">
        <v>35</v>
      </c>
      <c r="I245" s="50" t="s">
        <v>35</v>
      </c>
      <c r="J245" s="50" t="s">
        <v>35</v>
      </c>
      <c r="K245" s="61" t="s">
        <v>46</v>
      </c>
      <c r="L245" s="56">
        <v>5</v>
      </c>
      <c r="M245" s="56">
        <v>0</v>
      </c>
      <c r="N245" s="56">
        <f t="shared" si="16"/>
        <v>5</v>
      </c>
      <c r="O245" s="53">
        <f>M248</f>
        <v>48</v>
      </c>
      <c r="P245" s="53">
        <f>L245</f>
        <v>5</v>
      </c>
      <c r="Q245" s="53">
        <f>P245+O245</f>
        <v>53</v>
      </c>
      <c r="R245" s="69">
        <v>0</v>
      </c>
      <c r="S245" s="52">
        <v>0.15</v>
      </c>
      <c r="T245" s="52">
        <f t="shared" si="17"/>
        <v>0.15</v>
      </c>
      <c r="U245" s="65">
        <v>0</v>
      </c>
      <c r="V245" s="66">
        <v>36.880000000000003</v>
      </c>
      <c r="W245" s="2">
        <f t="shared" si="18"/>
        <v>2766</v>
      </c>
      <c r="X245" s="2">
        <f>SUM(W245:W248)</f>
        <v>27231.564599999998</v>
      </c>
      <c r="Y245" s="2">
        <f t="shared" ref="Y245:Y253" si="20">T245*V245/100*N245*100*100*((100-U245)/100)</f>
        <v>2766</v>
      </c>
      <c r="Z245" s="7">
        <f>SUM(Y245:Y248)/10^6*10^4</f>
        <v>272.31564599999996</v>
      </c>
      <c r="AA245" s="12">
        <v>29.848124081825631</v>
      </c>
      <c r="AB245" s="126"/>
      <c r="AD245" s="54"/>
      <c r="AE245" s="54"/>
      <c r="AG245" s="61"/>
      <c r="AH245" s="61"/>
      <c r="AI245" s="50" t="s">
        <v>171</v>
      </c>
      <c r="AJ245" s="61" t="s">
        <v>162</v>
      </c>
      <c r="AN245" s="88"/>
      <c r="AT245" s="52"/>
      <c r="AU245" s="52"/>
      <c r="AV245" s="52"/>
      <c r="AW245" s="52"/>
      <c r="AX245" s="52"/>
      <c r="AY245" s="52"/>
      <c r="AZ245" s="52"/>
      <c r="BE245" s="52"/>
      <c r="BF245" s="52"/>
      <c r="BH245" s="52"/>
      <c r="BI245" s="52"/>
    </row>
    <row r="246" spans="1:61">
      <c r="A246" s="52">
        <v>245</v>
      </c>
      <c r="B246" s="50" t="s">
        <v>1033</v>
      </c>
      <c r="C246" s="61" t="s">
        <v>364</v>
      </c>
      <c r="D246" s="61" t="s">
        <v>365</v>
      </c>
      <c r="E246" s="68">
        <v>56.333300000000001</v>
      </c>
      <c r="F246" s="68">
        <v>-133.35</v>
      </c>
      <c r="G246" s="56" t="s">
        <v>182</v>
      </c>
      <c r="H246" s="50" t="s">
        <v>35</v>
      </c>
      <c r="I246" s="50" t="s">
        <v>35</v>
      </c>
      <c r="J246" s="50" t="s">
        <v>35</v>
      </c>
      <c r="K246" s="61" t="s">
        <v>262</v>
      </c>
      <c r="L246" s="56">
        <v>0</v>
      </c>
      <c r="M246" s="56">
        <v>5</v>
      </c>
      <c r="N246" s="56">
        <f t="shared" si="16"/>
        <v>5</v>
      </c>
      <c r="O246" s="56"/>
      <c r="P246" s="56"/>
      <c r="Q246" s="60"/>
      <c r="R246" s="69">
        <v>0</v>
      </c>
      <c r="S246" s="52">
        <v>0.86</v>
      </c>
      <c r="T246" s="52">
        <f t="shared" si="17"/>
        <v>0.86</v>
      </c>
      <c r="U246" s="65">
        <v>2</v>
      </c>
      <c r="V246" s="66">
        <v>6.87</v>
      </c>
      <c r="W246" s="2">
        <f t="shared" si="18"/>
        <v>2895.0179999999996</v>
      </c>
      <c r="X246" s="67"/>
      <c r="Y246" s="2">
        <f t="shared" si="20"/>
        <v>2895.0179999999996</v>
      </c>
      <c r="AB246" s="126"/>
      <c r="AC246" s="126"/>
      <c r="AD246" s="54"/>
      <c r="AE246" s="54"/>
      <c r="AG246" s="61"/>
      <c r="AH246" s="61"/>
      <c r="AI246" s="50" t="s">
        <v>171</v>
      </c>
      <c r="AJ246" s="61" t="s">
        <v>17</v>
      </c>
      <c r="AN246" s="88"/>
      <c r="AT246" s="52"/>
      <c r="AU246" s="52"/>
      <c r="AV246" s="52"/>
      <c r="AW246" s="52"/>
      <c r="AX246" s="52"/>
      <c r="AY246" s="52"/>
      <c r="AZ246" s="52"/>
      <c r="BE246" s="52"/>
      <c r="BF246" s="52"/>
      <c r="BH246" s="52"/>
      <c r="BI246" s="52"/>
    </row>
    <row r="247" spans="1:61">
      <c r="A247" s="52">
        <v>246</v>
      </c>
      <c r="B247" s="50" t="s">
        <v>1033</v>
      </c>
      <c r="C247" s="61" t="s">
        <v>364</v>
      </c>
      <c r="D247" s="61" t="s">
        <v>365</v>
      </c>
      <c r="E247" s="68">
        <v>56.333300000000001</v>
      </c>
      <c r="F247" s="68">
        <v>-133.35</v>
      </c>
      <c r="G247" s="56" t="s">
        <v>182</v>
      </c>
      <c r="H247" s="50" t="s">
        <v>35</v>
      </c>
      <c r="I247" s="50" t="s">
        <v>35</v>
      </c>
      <c r="J247" s="50" t="s">
        <v>35</v>
      </c>
      <c r="K247" s="61" t="s">
        <v>253</v>
      </c>
      <c r="L247" s="56">
        <v>5</v>
      </c>
      <c r="M247" s="56">
        <v>19</v>
      </c>
      <c r="N247" s="56">
        <f t="shared" si="16"/>
        <v>14</v>
      </c>
      <c r="O247" s="56"/>
      <c r="P247" s="56"/>
      <c r="Q247" s="60"/>
      <c r="R247" s="69">
        <v>0</v>
      </c>
      <c r="S247" s="52">
        <v>1.17</v>
      </c>
      <c r="T247" s="52">
        <f t="shared" si="17"/>
        <v>1.17</v>
      </c>
      <c r="U247" s="65">
        <v>8</v>
      </c>
      <c r="V247" s="66">
        <v>2.2599999999999998</v>
      </c>
      <c r="W247" s="2">
        <f t="shared" si="18"/>
        <v>3405.7296000000001</v>
      </c>
      <c r="X247" s="67"/>
      <c r="Y247" s="2">
        <f t="shared" si="20"/>
        <v>3405.7296000000001</v>
      </c>
      <c r="AB247" s="126"/>
      <c r="AD247" s="54"/>
      <c r="AE247" s="54"/>
      <c r="AG247" s="61"/>
      <c r="AH247" s="61"/>
      <c r="AI247" s="50" t="s">
        <v>171</v>
      </c>
      <c r="AJ247" s="61" t="s">
        <v>534</v>
      </c>
      <c r="AN247" s="88"/>
      <c r="AT247" s="52"/>
      <c r="AU247" s="52"/>
      <c r="AV247" s="52"/>
      <c r="AW247" s="52"/>
      <c r="AX247" s="52"/>
      <c r="AY247" s="52"/>
      <c r="AZ247" s="52"/>
      <c r="BE247" s="52"/>
      <c r="BF247" s="52"/>
      <c r="BH247" s="52"/>
      <c r="BI247" s="52"/>
    </row>
    <row r="248" spans="1:61">
      <c r="A248" s="52">
        <v>247</v>
      </c>
      <c r="B248" s="50" t="s">
        <v>1033</v>
      </c>
      <c r="C248" s="61" t="s">
        <v>364</v>
      </c>
      <c r="D248" s="61" t="s">
        <v>365</v>
      </c>
      <c r="E248" s="68">
        <v>56.333300000000001</v>
      </c>
      <c r="F248" s="68">
        <v>-133.35</v>
      </c>
      <c r="G248" s="56" t="s">
        <v>182</v>
      </c>
      <c r="H248" s="50" t="s">
        <v>35</v>
      </c>
      <c r="I248" s="50" t="s">
        <v>35</v>
      </c>
      <c r="J248" s="50" t="s">
        <v>35</v>
      </c>
      <c r="K248" s="61" t="s">
        <v>19</v>
      </c>
      <c r="L248" s="56">
        <v>19</v>
      </c>
      <c r="M248" s="56">
        <v>48</v>
      </c>
      <c r="N248" s="56">
        <f t="shared" si="16"/>
        <v>29</v>
      </c>
      <c r="O248" s="56"/>
      <c r="P248" s="56"/>
      <c r="Q248" s="60"/>
      <c r="R248" s="69">
        <v>0</v>
      </c>
      <c r="S248" s="52">
        <v>1.71</v>
      </c>
      <c r="T248" s="52">
        <f t="shared" si="17"/>
        <v>1.71</v>
      </c>
      <c r="U248" s="65">
        <v>1</v>
      </c>
      <c r="V248" s="66">
        <v>3.7</v>
      </c>
      <c r="W248" s="2">
        <f t="shared" si="18"/>
        <v>18164.816999999999</v>
      </c>
      <c r="X248" s="67"/>
      <c r="Y248" s="2">
        <f t="shared" si="20"/>
        <v>18164.816999999999</v>
      </c>
      <c r="AB248" s="126"/>
      <c r="AD248" s="54"/>
      <c r="AE248" s="54"/>
      <c r="AG248" s="61"/>
      <c r="AH248" s="61"/>
      <c r="AI248" s="50" t="s">
        <v>171</v>
      </c>
      <c r="AJ248" s="61" t="s">
        <v>19</v>
      </c>
      <c r="AN248" s="88"/>
      <c r="AT248" s="52"/>
      <c r="AU248" s="52"/>
      <c r="AV248" s="52"/>
      <c r="AW248" s="52"/>
      <c r="AX248" s="52"/>
      <c r="AY248" s="52"/>
      <c r="AZ248" s="52"/>
      <c r="BE248" s="52"/>
      <c r="BF248" s="52"/>
      <c r="BH248" s="52"/>
      <c r="BI248" s="52"/>
    </row>
    <row r="249" spans="1:61">
      <c r="A249" s="52">
        <v>248</v>
      </c>
      <c r="B249" s="50" t="s">
        <v>1033</v>
      </c>
      <c r="C249" s="61" t="s">
        <v>366</v>
      </c>
      <c r="D249" s="61" t="s">
        <v>367</v>
      </c>
      <c r="E249" s="68">
        <v>56.426322222222225</v>
      </c>
      <c r="F249" s="68">
        <v>-132.9333</v>
      </c>
      <c r="G249" s="56" t="s">
        <v>182</v>
      </c>
      <c r="H249" s="50" t="s">
        <v>35</v>
      </c>
      <c r="I249" s="50" t="s">
        <v>35</v>
      </c>
      <c r="J249" s="50" t="s">
        <v>35</v>
      </c>
      <c r="K249" s="61" t="s">
        <v>278</v>
      </c>
      <c r="L249" s="56">
        <v>10</v>
      </c>
      <c r="M249" s="56">
        <v>0</v>
      </c>
      <c r="N249" s="56">
        <f t="shared" si="16"/>
        <v>10</v>
      </c>
      <c r="O249" s="53">
        <f>M254</f>
        <v>152</v>
      </c>
      <c r="P249" s="53">
        <f>L249</f>
        <v>10</v>
      </c>
      <c r="Q249" s="53">
        <f>P249+O249</f>
        <v>162</v>
      </c>
      <c r="R249" s="69">
        <v>0</v>
      </c>
      <c r="S249" s="52">
        <v>0.11</v>
      </c>
      <c r="T249" s="52">
        <f t="shared" si="17"/>
        <v>0.11</v>
      </c>
      <c r="U249" s="65">
        <v>0</v>
      </c>
      <c r="V249" s="66">
        <v>28.192599999999999</v>
      </c>
      <c r="W249" s="2">
        <f t="shared" si="18"/>
        <v>3101.1859999999997</v>
      </c>
      <c r="X249" s="2">
        <f>SUM(W249:W254)</f>
        <v>40131.982655</v>
      </c>
      <c r="Y249" s="2">
        <f t="shared" si="20"/>
        <v>3101.1859999999997</v>
      </c>
      <c r="Z249" s="7">
        <f>SUM(Y249:Y254)/10^6*10^4</f>
        <v>362.41911321800006</v>
      </c>
      <c r="AA249" s="12">
        <v>49.097794343646228</v>
      </c>
      <c r="AB249" s="126"/>
      <c r="AD249" s="54"/>
      <c r="AE249" s="54"/>
      <c r="AG249" s="61"/>
      <c r="AH249" s="61"/>
      <c r="AI249" s="50" t="s">
        <v>171</v>
      </c>
      <c r="AJ249" s="61" t="s">
        <v>278</v>
      </c>
      <c r="AN249" s="88"/>
      <c r="AT249" s="52"/>
      <c r="AU249" s="52"/>
      <c r="AV249" s="52"/>
      <c r="AW249" s="52"/>
      <c r="AX249" s="52"/>
      <c r="AY249" s="52"/>
      <c r="AZ249" s="52"/>
      <c r="BE249" s="52"/>
      <c r="BF249" s="52"/>
      <c r="BH249" s="52"/>
      <c r="BI249" s="52"/>
    </row>
    <row r="250" spans="1:61">
      <c r="A250" s="52">
        <v>249</v>
      </c>
      <c r="B250" s="50" t="s">
        <v>1033</v>
      </c>
      <c r="C250" s="61" t="s">
        <v>366</v>
      </c>
      <c r="D250" s="61" t="s">
        <v>367</v>
      </c>
      <c r="E250" s="68">
        <v>56.426322222222225</v>
      </c>
      <c r="F250" s="68">
        <v>-132.9333</v>
      </c>
      <c r="G250" s="56" t="s">
        <v>182</v>
      </c>
      <c r="H250" s="50" t="s">
        <v>35</v>
      </c>
      <c r="I250" s="50" t="s">
        <v>35</v>
      </c>
      <c r="J250" s="50" t="s">
        <v>35</v>
      </c>
      <c r="K250" s="61" t="s">
        <v>176</v>
      </c>
      <c r="L250" s="56">
        <v>0</v>
      </c>
      <c r="M250" s="56">
        <v>3</v>
      </c>
      <c r="N250" s="56">
        <f t="shared" si="16"/>
        <v>3</v>
      </c>
      <c r="O250" s="56"/>
      <c r="P250" s="56"/>
      <c r="Q250" s="60"/>
      <c r="R250" s="69">
        <v>0</v>
      </c>
      <c r="S250" s="52">
        <v>0.93</v>
      </c>
      <c r="T250" s="52">
        <f t="shared" si="17"/>
        <v>0.93</v>
      </c>
      <c r="U250" s="65">
        <v>0</v>
      </c>
      <c r="V250" s="66">
        <v>6.6040200000000002</v>
      </c>
      <c r="W250" s="2">
        <f t="shared" si="18"/>
        <v>1842.5215800000003</v>
      </c>
      <c r="X250" s="60"/>
      <c r="Y250" s="2">
        <f t="shared" si="20"/>
        <v>1842.5215800000003</v>
      </c>
      <c r="AB250" s="126"/>
      <c r="AC250" s="126"/>
      <c r="AD250" s="54"/>
      <c r="AE250" s="54"/>
      <c r="AG250" s="61"/>
      <c r="AH250" s="61"/>
      <c r="AI250" s="50" t="s">
        <v>171</v>
      </c>
      <c r="AJ250" s="61" t="s">
        <v>176</v>
      </c>
      <c r="AN250" s="88"/>
      <c r="AT250" s="52"/>
      <c r="AU250" s="52"/>
      <c r="AV250" s="52"/>
      <c r="AW250" s="52"/>
      <c r="AX250" s="52"/>
      <c r="AY250" s="52"/>
      <c r="AZ250" s="52"/>
      <c r="BE250" s="52"/>
      <c r="BF250" s="52"/>
      <c r="BH250" s="52"/>
      <c r="BI250" s="52"/>
    </row>
    <row r="251" spans="1:61">
      <c r="A251" s="52">
        <v>250</v>
      </c>
      <c r="B251" s="50" t="s">
        <v>1033</v>
      </c>
      <c r="C251" s="61" t="s">
        <v>366</v>
      </c>
      <c r="D251" s="61" t="s">
        <v>367</v>
      </c>
      <c r="E251" s="68">
        <v>56.426322222222225</v>
      </c>
      <c r="F251" s="68">
        <v>-132.9333</v>
      </c>
      <c r="G251" s="56" t="s">
        <v>182</v>
      </c>
      <c r="H251" s="50" t="s">
        <v>35</v>
      </c>
      <c r="I251" s="50" t="s">
        <v>35</v>
      </c>
      <c r="J251" s="50" t="s">
        <v>35</v>
      </c>
      <c r="K251" s="61" t="s">
        <v>48</v>
      </c>
      <c r="L251" s="56">
        <v>3</v>
      </c>
      <c r="M251" s="56">
        <v>10</v>
      </c>
      <c r="N251" s="56">
        <f t="shared" si="16"/>
        <v>7</v>
      </c>
      <c r="O251" s="56"/>
      <c r="P251" s="56"/>
      <c r="Q251" s="60"/>
      <c r="R251" s="69">
        <v>0</v>
      </c>
      <c r="S251" s="52">
        <v>0.86</v>
      </c>
      <c r="T251" s="52">
        <f t="shared" si="17"/>
        <v>0.86</v>
      </c>
      <c r="U251" s="65">
        <v>1</v>
      </c>
      <c r="V251" s="66">
        <v>13.729410000000001</v>
      </c>
      <c r="W251" s="2">
        <f t="shared" si="18"/>
        <v>8182.4537718000001</v>
      </c>
      <c r="X251" s="60"/>
      <c r="Y251" s="2">
        <f t="shared" si="20"/>
        <v>8182.4537718000001</v>
      </c>
      <c r="AB251" s="126"/>
      <c r="AD251" s="54"/>
      <c r="AE251" s="54"/>
      <c r="AG251" s="61"/>
      <c r="AH251" s="61"/>
      <c r="AI251" s="50" t="s">
        <v>171</v>
      </c>
      <c r="AJ251" s="61" t="s">
        <v>76</v>
      </c>
      <c r="AN251" s="88"/>
      <c r="AT251" s="52"/>
      <c r="AU251" s="52"/>
      <c r="AV251" s="52"/>
      <c r="AW251" s="52"/>
      <c r="AX251" s="52"/>
      <c r="AY251" s="52"/>
      <c r="AZ251" s="52"/>
      <c r="BE251" s="52"/>
      <c r="BF251" s="52"/>
      <c r="BH251" s="52"/>
      <c r="BI251" s="52"/>
    </row>
    <row r="252" spans="1:61">
      <c r="A252" s="52">
        <v>251</v>
      </c>
      <c r="B252" s="50" t="s">
        <v>1033</v>
      </c>
      <c r="C252" s="61" t="s">
        <v>366</v>
      </c>
      <c r="D252" s="61" t="s">
        <v>367</v>
      </c>
      <c r="E252" s="68">
        <v>56.426322222222225</v>
      </c>
      <c r="F252" s="68">
        <v>-132.9333</v>
      </c>
      <c r="G252" s="56" t="s">
        <v>182</v>
      </c>
      <c r="H252" s="50" t="s">
        <v>35</v>
      </c>
      <c r="I252" s="50" t="s">
        <v>35</v>
      </c>
      <c r="J252" s="50" t="s">
        <v>35</v>
      </c>
      <c r="K252" s="61" t="s">
        <v>49</v>
      </c>
      <c r="L252" s="56">
        <v>10</v>
      </c>
      <c r="M252" s="56">
        <v>25</v>
      </c>
      <c r="N252" s="56">
        <f t="shared" si="16"/>
        <v>15</v>
      </c>
      <c r="O252" s="56"/>
      <c r="P252" s="56"/>
      <c r="Q252" s="60"/>
      <c r="R252" s="69">
        <v>0</v>
      </c>
      <c r="S252" s="52">
        <v>0.86</v>
      </c>
      <c r="T252" s="52">
        <f t="shared" si="17"/>
        <v>0.86</v>
      </c>
      <c r="U252" s="65">
        <v>1</v>
      </c>
      <c r="V252" s="66">
        <v>9.2108699999999999</v>
      </c>
      <c r="W252" s="2">
        <f t="shared" si="18"/>
        <v>11763.202077</v>
      </c>
      <c r="X252" s="60"/>
      <c r="Y252" s="2">
        <f t="shared" si="20"/>
        <v>11763.202077</v>
      </c>
      <c r="AB252" s="126"/>
      <c r="AD252" s="54"/>
      <c r="AE252" s="54"/>
      <c r="AG252" s="61"/>
      <c r="AH252" s="61"/>
      <c r="AI252" s="50" t="s">
        <v>171</v>
      </c>
      <c r="AJ252" s="61" t="s">
        <v>77</v>
      </c>
      <c r="AN252" s="88"/>
      <c r="AT252" s="52"/>
      <c r="AU252" s="52"/>
      <c r="AV252" s="52"/>
      <c r="AW252" s="52"/>
      <c r="AX252" s="52"/>
      <c r="AY252" s="52"/>
      <c r="AZ252" s="52"/>
      <c r="BE252" s="52"/>
      <c r="BF252" s="52"/>
      <c r="BH252" s="52"/>
      <c r="BI252" s="52"/>
    </row>
    <row r="253" spans="1:61">
      <c r="A253" s="52">
        <v>252</v>
      </c>
      <c r="B253" s="50" t="s">
        <v>1033</v>
      </c>
      <c r="C253" s="61" t="s">
        <v>366</v>
      </c>
      <c r="D253" s="61" t="s">
        <v>367</v>
      </c>
      <c r="E253" s="68">
        <v>56.426322222222225</v>
      </c>
      <c r="F253" s="68">
        <v>-132.9333</v>
      </c>
      <c r="G253" s="56" t="s">
        <v>182</v>
      </c>
      <c r="H253" s="50" t="s">
        <v>35</v>
      </c>
      <c r="I253" s="50" t="s">
        <v>35</v>
      </c>
      <c r="J253" s="50" t="s">
        <v>35</v>
      </c>
      <c r="K253" s="61" t="s">
        <v>177</v>
      </c>
      <c r="L253" s="56">
        <v>25</v>
      </c>
      <c r="M253" s="56">
        <v>48</v>
      </c>
      <c r="N253" s="56">
        <f t="shared" si="16"/>
        <v>23</v>
      </c>
      <c r="O253" s="56"/>
      <c r="P253" s="56"/>
      <c r="Q253" s="60"/>
      <c r="R253" s="69">
        <v>0</v>
      </c>
      <c r="S253" s="52">
        <v>1.71</v>
      </c>
      <c r="T253" s="52">
        <f t="shared" si="17"/>
        <v>1.71</v>
      </c>
      <c r="U253" s="65">
        <v>32</v>
      </c>
      <c r="V253" s="66">
        <v>2.7902950000000004</v>
      </c>
      <c r="W253" s="2">
        <f t="shared" si="18"/>
        <v>7462.4765598000013</v>
      </c>
      <c r="X253" s="60"/>
      <c r="Y253" s="2">
        <f t="shared" si="20"/>
        <v>7462.4765598000013</v>
      </c>
      <c r="AB253" s="126"/>
      <c r="AD253" s="54"/>
      <c r="AE253" s="54"/>
      <c r="AG253" s="61"/>
      <c r="AH253" s="61"/>
      <c r="AI253" s="50" t="s">
        <v>171</v>
      </c>
      <c r="AJ253" s="61" t="s">
        <v>177</v>
      </c>
      <c r="AN253" s="88"/>
      <c r="AT253" s="52"/>
      <c r="AU253" s="52"/>
      <c r="AV253" s="52"/>
      <c r="AW253" s="52"/>
      <c r="AX253" s="52"/>
      <c r="AY253" s="52"/>
      <c r="AZ253" s="52"/>
      <c r="BE253" s="52"/>
      <c r="BF253" s="52"/>
      <c r="BH253" s="52"/>
      <c r="BI253" s="52"/>
    </row>
    <row r="254" spans="1:61">
      <c r="A254" s="52">
        <v>253</v>
      </c>
      <c r="B254" s="50" t="s">
        <v>1033</v>
      </c>
      <c r="C254" s="61" t="s">
        <v>366</v>
      </c>
      <c r="D254" s="61" t="s">
        <v>367</v>
      </c>
      <c r="E254" s="68">
        <v>56.426322222222225</v>
      </c>
      <c r="F254" s="68">
        <v>-132.9333</v>
      </c>
      <c r="G254" s="56" t="s">
        <v>182</v>
      </c>
      <c r="H254" s="50" t="s">
        <v>35</v>
      </c>
      <c r="I254" s="50" t="s">
        <v>35</v>
      </c>
      <c r="J254" s="50" t="s">
        <v>35</v>
      </c>
      <c r="K254" s="61" t="s">
        <v>21</v>
      </c>
      <c r="L254" s="56">
        <v>48</v>
      </c>
      <c r="M254" s="56">
        <v>152</v>
      </c>
      <c r="N254" s="56">
        <f t="shared" si="16"/>
        <v>104</v>
      </c>
      <c r="O254" s="56"/>
      <c r="P254" s="56"/>
      <c r="Q254" s="60"/>
      <c r="R254" s="69">
        <v>0</v>
      </c>
      <c r="S254" s="52">
        <v>1.74</v>
      </c>
      <c r="T254" s="52">
        <f t="shared" si="17"/>
        <v>1.74</v>
      </c>
      <c r="U254" s="65">
        <v>27</v>
      </c>
      <c r="V254" s="66">
        <v>0.58895500000000001</v>
      </c>
      <c r="W254" s="2">
        <f t="shared" si="18"/>
        <v>7780.1426663999991</v>
      </c>
      <c r="X254" s="60"/>
      <c r="Y254" s="2">
        <f>IF(L254&gt;-100,W254-W254*(ABS(M254)-100)/(ABS(M254)-ABS(L254)),0)</f>
        <v>3890.0713331999996</v>
      </c>
      <c r="AB254" s="126"/>
      <c r="AD254" s="54"/>
      <c r="AE254" s="54"/>
      <c r="AG254" s="61"/>
      <c r="AH254" s="61"/>
      <c r="AI254" s="50" t="s">
        <v>171</v>
      </c>
      <c r="AJ254" s="61" t="s">
        <v>21</v>
      </c>
      <c r="AN254" s="88"/>
      <c r="AT254" s="52"/>
      <c r="AU254" s="52"/>
      <c r="AV254" s="52"/>
      <c r="AW254" s="52"/>
      <c r="AX254" s="52"/>
      <c r="AY254" s="52"/>
      <c r="AZ254" s="52"/>
      <c r="BE254" s="52"/>
      <c r="BF254" s="52"/>
      <c r="BH254" s="52"/>
      <c r="BI254" s="52"/>
    </row>
    <row r="255" spans="1:61">
      <c r="A255" s="52">
        <v>254</v>
      </c>
      <c r="B255" s="50" t="s">
        <v>1033</v>
      </c>
      <c r="C255" s="61" t="s">
        <v>368</v>
      </c>
      <c r="D255" s="61" t="s">
        <v>367</v>
      </c>
      <c r="E255" s="68">
        <v>56.438855555555556</v>
      </c>
      <c r="F255" s="68">
        <v>-133.62076666666667</v>
      </c>
      <c r="G255" s="56" t="s">
        <v>182</v>
      </c>
      <c r="H255" s="50" t="s">
        <v>35</v>
      </c>
      <c r="I255" s="50" t="s">
        <v>35</v>
      </c>
      <c r="J255" s="50" t="s">
        <v>35</v>
      </c>
      <c r="K255" s="61" t="s">
        <v>46</v>
      </c>
      <c r="L255" s="56">
        <v>3</v>
      </c>
      <c r="M255" s="56">
        <v>0</v>
      </c>
      <c r="N255" s="56">
        <f t="shared" si="16"/>
        <v>3</v>
      </c>
      <c r="O255" s="53">
        <f>M260</f>
        <v>107</v>
      </c>
      <c r="P255" s="53">
        <f>L255</f>
        <v>3</v>
      </c>
      <c r="Q255" s="53">
        <f>P255+O255</f>
        <v>110</v>
      </c>
      <c r="R255" s="69">
        <v>0</v>
      </c>
      <c r="S255" s="52">
        <v>0.15</v>
      </c>
      <c r="T255" s="52">
        <f t="shared" si="17"/>
        <v>0.15</v>
      </c>
      <c r="U255" s="65"/>
      <c r="V255" s="83">
        <v>36.068238615384637</v>
      </c>
      <c r="W255" s="2">
        <f t="shared" si="18"/>
        <v>1623.0707376923085</v>
      </c>
      <c r="X255" s="2">
        <f>SUM(W255:W260)</f>
        <v>62060.96992539231</v>
      </c>
      <c r="Y255" s="2">
        <f>T255*V255/100*N255*100*100*((100-U255)/100)</f>
        <v>1623.0707376923085</v>
      </c>
      <c r="Z255" s="7">
        <f>SUM(Y255:Y260)/10^6*10^4</f>
        <v>583.31705320592312</v>
      </c>
      <c r="AA255" s="12">
        <v>61.511254519521842</v>
      </c>
      <c r="AB255" s="126"/>
      <c r="AD255" s="54"/>
      <c r="AE255" s="54"/>
      <c r="AG255" s="61"/>
      <c r="AH255" s="61"/>
      <c r="AI255" s="50" t="s">
        <v>171</v>
      </c>
      <c r="AJ255" s="61" t="s">
        <v>162</v>
      </c>
      <c r="AN255" s="88"/>
      <c r="AT255" s="52"/>
      <c r="AU255" s="52"/>
      <c r="AV255" s="52"/>
      <c r="AW255" s="52"/>
      <c r="AX255" s="52"/>
      <c r="AY255" s="52"/>
      <c r="AZ255" s="52"/>
      <c r="BE255" s="52"/>
      <c r="BF255" s="52"/>
      <c r="BH255" s="52"/>
      <c r="BI255" s="52"/>
    </row>
    <row r="256" spans="1:61">
      <c r="A256" s="52">
        <v>255</v>
      </c>
      <c r="B256" s="50" t="s">
        <v>1033</v>
      </c>
      <c r="C256" s="61" t="s">
        <v>368</v>
      </c>
      <c r="D256" s="61" t="s">
        <v>367</v>
      </c>
      <c r="E256" s="68">
        <v>56.438855555555556</v>
      </c>
      <c r="F256" s="68">
        <v>-133.62076666666667</v>
      </c>
      <c r="G256" s="56" t="s">
        <v>182</v>
      </c>
      <c r="H256" s="50" t="s">
        <v>35</v>
      </c>
      <c r="I256" s="50" t="s">
        <v>35</v>
      </c>
      <c r="J256" s="50" t="s">
        <v>35</v>
      </c>
      <c r="K256" s="61" t="s">
        <v>45</v>
      </c>
      <c r="L256" s="56">
        <v>0</v>
      </c>
      <c r="M256" s="56">
        <v>8</v>
      </c>
      <c r="N256" s="56">
        <f t="shared" si="16"/>
        <v>8</v>
      </c>
      <c r="O256" s="56"/>
      <c r="P256" s="56"/>
      <c r="Q256" s="60"/>
      <c r="R256" s="69">
        <v>0</v>
      </c>
      <c r="S256" s="52">
        <v>0.12</v>
      </c>
      <c r="T256" s="52">
        <f t="shared" si="17"/>
        <v>0.12</v>
      </c>
      <c r="U256" s="65">
        <v>1</v>
      </c>
      <c r="V256" s="66">
        <v>47.338464999999999</v>
      </c>
      <c r="W256" s="2">
        <f t="shared" si="18"/>
        <v>4499.0477136</v>
      </c>
      <c r="X256" s="60"/>
      <c r="Y256" s="2">
        <f>T256*V256/100*N256*100*100*((100-U256)/100)</f>
        <v>4499.0477136</v>
      </c>
      <c r="AB256" s="126"/>
      <c r="AC256" s="126"/>
      <c r="AD256" s="55"/>
      <c r="AE256" s="55"/>
      <c r="AG256" s="61"/>
      <c r="AH256" s="61"/>
      <c r="AI256" s="50" t="s">
        <v>171</v>
      </c>
      <c r="AJ256" s="61" t="s">
        <v>176</v>
      </c>
      <c r="AN256" s="88"/>
      <c r="AT256" s="52"/>
      <c r="AU256" s="52"/>
      <c r="AV256" s="52"/>
      <c r="AW256" s="52"/>
      <c r="AX256" s="52"/>
      <c r="AY256" s="52"/>
      <c r="AZ256" s="52"/>
      <c r="BE256" s="52"/>
      <c r="BF256" s="52"/>
      <c r="BH256" s="52"/>
      <c r="BI256" s="52"/>
    </row>
    <row r="257" spans="1:61">
      <c r="A257" s="52">
        <v>256</v>
      </c>
      <c r="B257" s="50" t="s">
        <v>1033</v>
      </c>
      <c r="C257" s="61" t="s">
        <v>368</v>
      </c>
      <c r="D257" s="61" t="s">
        <v>367</v>
      </c>
      <c r="E257" s="68">
        <v>56.438855555555556</v>
      </c>
      <c r="F257" s="68">
        <v>-133.62076666666667</v>
      </c>
      <c r="G257" s="56" t="s">
        <v>182</v>
      </c>
      <c r="H257" s="50" t="s">
        <v>35</v>
      </c>
      <c r="I257" s="50" t="s">
        <v>35</v>
      </c>
      <c r="J257" s="50" t="s">
        <v>35</v>
      </c>
      <c r="K257" s="61" t="s">
        <v>262</v>
      </c>
      <c r="L257" s="56">
        <v>8</v>
      </c>
      <c r="M257" s="56">
        <v>18</v>
      </c>
      <c r="N257" s="56">
        <f t="shared" si="16"/>
        <v>10</v>
      </c>
      <c r="O257" s="56"/>
      <c r="P257" s="56"/>
      <c r="Q257" s="60"/>
      <c r="R257" s="69">
        <v>0</v>
      </c>
      <c r="S257" s="52">
        <v>0.86</v>
      </c>
      <c r="T257" s="52">
        <f t="shared" si="17"/>
        <v>0.86</v>
      </c>
      <c r="U257" s="65">
        <v>23</v>
      </c>
      <c r="V257" s="66">
        <v>23.461650000000002</v>
      </c>
      <c r="W257" s="2">
        <f t="shared" si="18"/>
        <v>15536.304630000001</v>
      </c>
      <c r="X257" s="60"/>
      <c r="Y257" s="2">
        <f>T257*V257/100*N257*100*100*((100-U257)/100)</f>
        <v>15536.304630000001</v>
      </c>
      <c r="AB257" s="126"/>
      <c r="AD257" s="54"/>
      <c r="AE257" s="54"/>
      <c r="AG257" s="61"/>
      <c r="AH257" s="61"/>
      <c r="AI257" s="50" t="s">
        <v>171</v>
      </c>
      <c r="AJ257" s="61" t="s">
        <v>17</v>
      </c>
      <c r="AN257" s="88"/>
      <c r="AT257" s="52"/>
      <c r="AU257" s="52"/>
      <c r="AV257" s="52"/>
      <c r="AW257" s="52"/>
      <c r="AX257" s="52"/>
      <c r="AY257" s="52"/>
      <c r="AZ257" s="52"/>
      <c r="BE257" s="52"/>
      <c r="BF257" s="52"/>
      <c r="BH257" s="52"/>
      <c r="BI257" s="52"/>
    </row>
    <row r="258" spans="1:61">
      <c r="A258" s="52">
        <v>257</v>
      </c>
      <c r="B258" s="50" t="s">
        <v>1033</v>
      </c>
      <c r="C258" s="61" t="s">
        <v>368</v>
      </c>
      <c r="D258" s="61" t="s">
        <v>367</v>
      </c>
      <c r="E258" s="68">
        <v>56.438855555555556</v>
      </c>
      <c r="F258" s="68">
        <v>-133.62076666666667</v>
      </c>
      <c r="G258" s="56" t="s">
        <v>182</v>
      </c>
      <c r="H258" s="50" t="s">
        <v>35</v>
      </c>
      <c r="I258" s="50" t="s">
        <v>35</v>
      </c>
      <c r="J258" s="50" t="s">
        <v>35</v>
      </c>
      <c r="K258" s="61" t="s">
        <v>253</v>
      </c>
      <c r="L258" s="56">
        <v>18</v>
      </c>
      <c r="M258" s="56">
        <v>30</v>
      </c>
      <c r="N258" s="56">
        <f t="shared" ref="N258:N321" si="21">ABS(M258-L258)</f>
        <v>12</v>
      </c>
      <c r="O258" s="56"/>
      <c r="P258" s="56"/>
      <c r="Q258" s="60"/>
      <c r="R258" s="69">
        <v>0</v>
      </c>
      <c r="S258" s="52">
        <v>1.17</v>
      </c>
      <c r="T258" s="52">
        <f t="shared" ref="T258:T321" si="22">IF(R258=0,S258,R258)</f>
        <v>1.17</v>
      </c>
      <c r="U258" s="65">
        <v>69</v>
      </c>
      <c r="V258" s="66">
        <v>12.66736</v>
      </c>
      <c r="W258" s="2">
        <f t="shared" si="18"/>
        <v>5513.3417664000008</v>
      </c>
      <c r="X258" s="60"/>
      <c r="Y258" s="2">
        <f>T258*V258/100*N258*100*100*((100-U258)/100)</f>
        <v>5513.3417664000008</v>
      </c>
      <c r="AB258" s="126"/>
      <c r="AD258" s="54"/>
      <c r="AE258" s="54"/>
      <c r="AG258" s="61"/>
      <c r="AH258" s="61"/>
      <c r="AI258" s="50" t="s">
        <v>171</v>
      </c>
      <c r="AJ258" s="61" t="s">
        <v>534</v>
      </c>
      <c r="AN258" s="88"/>
      <c r="AT258" s="52"/>
      <c r="AU258" s="52"/>
      <c r="AV258" s="52"/>
      <c r="AW258" s="52"/>
      <c r="AX258" s="52"/>
      <c r="AY258" s="52"/>
      <c r="AZ258" s="52"/>
      <c r="BE258" s="52"/>
      <c r="BF258" s="52"/>
      <c r="BH258" s="52"/>
      <c r="BI258" s="52"/>
    </row>
    <row r="259" spans="1:61">
      <c r="A259" s="52">
        <v>258</v>
      </c>
      <c r="B259" s="50" t="s">
        <v>1033</v>
      </c>
      <c r="C259" s="61" t="s">
        <v>368</v>
      </c>
      <c r="D259" s="61" t="s">
        <v>367</v>
      </c>
      <c r="E259" s="68">
        <v>56.438855555555556</v>
      </c>
      <c r="F259" s="68">
        <v>-133.62076666666667</v>
      </c>
      <c r="G259" s="56" t="s">
        <v>182</v>
      </c>
      <c r="H259" s="50" t="s">
        <v>35</v>
      </c>
      <c r="I259" s="50" t="s">
        <v>35</v>
      </c>
      <c r="J259" s="50" t="s">
        <v>35</v>
      </c>
      <c r="K259" s="61" t="s">
        <v>177</v>
      </c>
      <c r="L259" s="56">
        <v>30</v>
      </c>
      <c r="M259" s="56">
        <v>61</v>
      </c>
      <c r="N259" s="56">
        <f t="shared" si="21"/>
        <v>31</v>
      </c>
      <c r="O259" s="56"/>
      <c r="P259" s="56"/>
      <c r="Q259" s="60"/>
      <c r="R259" s="69">
        <v>0</v>
      </c>
      <c r="S259" s="52">
        <v>1.71</v>
      </c>
      <c r="T259" s="52">
        <f t="shared" si="22"/>
        <v>1.71</v>
      </c>
      <c r="U259" s="65">
        <v>77</v>
      </c>
      <c r="V259" s="66">
        <v>8.5157100000000003</v>
      </c>
      <c r="W259" s="2">
        <f t="shared" ref="W259:W322" si="23">T259*V259/100*N259*100*100*((100-U259)/100)</f>
        <v>10382.609103299999</v>
      </c>
      <c r="X259" s="60"/>
      <c r="Y259" s="2">
        <f>T259*V259/100*N259*100*100*((100-U259)/100)</f>
        <v>10382.609103299999</v>
      </c>
      <c r="AB259" s="126"/>
      <c r="AD259" s="54"/>
      <c r="AE259" s="54"/>
      <c r="AG259" s="61"/>
      <c r="AH259" s="61"/>
      <c r="AI259" s="50" t="s">
        <v>171</v>
      </c>
      <c r="AJ259" s="61" t="s">
        <v>177</v>
      </c>
      <c r="AN259" s="88"/>
      <c r="AT259" s="52"/>
      <c r="AU259" s="52"/>
      <c r="AV259" s="52"/>
      <c r="AW259" s="52"/>
      <c r="AX259" s="52"/>
      <c r="AY259" s="52"/>
      <c r="AZ259" s="52"/>
      <c r="BE259" s="52"/>
      <c r="BF259" s="52"/>
      <c r="BH259" s="52"/>
      <c r="BI259" s="52"/>
    </row>
    <row r="260" spans="1:61">
      <c r="A260" s="52">
        <v>259</v>
      </c>
      <c r="B260" s="50" t="s">
        <v>1033</v>
      </c>
      <c r="C260" s="61" t="s">
        <v>368</v>
      </c>
      <c r="D260" s="61" t="s">
        <v>367</v>
      </c>
      <c r="E260" s="68">
        <v>56.438855555555556</v>
      </c>
      <c r="F260" s="68">
        <v>-133.62076666666667</v>
      </c>
      <c r="G260" s="56" t="s">
        <v>182</v>
      </c>
      <c r="H260" s="50" t="s">
        <v>35</v>
      </c>
      <c r="I260" s="50" t="s">
        <v>35</v>
      </c>
      <c r="J260" s="50" t="s">
        <v>35</v>
      </c>
      <c r="K260" s="61" t="s">
        <v>21</v>
      </c>
      <c r="L260" s="56">
        <v>61</v>
      </c>
      <c r="M260" s="56">
        <v>107</v>
      </c>
      <c r="N260" s="56">
        <f t="shared" si="21"/>
        <v>46</v>
      </c>
      <c r="O260" s="56"/>
      <c r="P260" s="56"/>
      <c r="Q260" s="60"/>
      <c r="R260" s="69">
        <v>0</v>
      </c>
      <c r="S260" s="52">
        <v>1.74</v>
      </c>
      <c r="T260" s="52">
        <f t="shared" si="22"/>
        <v>1.74</v>
      </c>
      <c r="U260" s="65">
        <v>68</v>
      </c>
      <c r="V260" s="66">
        <v>9.568105000000001</v>
      </c>
      <c r="W260" s="2">
        <f t="shared" si="23"/>
        <v>24506.595974399999</v>
      </c>
      <c r="X260" s="60"/>
      <c r="Y260" s="2">
        <f>IF(L260&gt;-100,W260-W260*(ABS(M260)-100)/(ABS(M260)-ABS(L260)),0)</f>
        <v>20777.3313696</v>
      </c>
      <c r="AB260" s="126"/>
      <c r="AD260" s="54"/>
      <c r="AE260" s="54"/>
      <c r="AG260" s="61"/>
      <c r="AH260" s="61"/>
      <c r="AI260" s="50" t="s">
        <v>171</v>
      </c>
      <c r="AJ260" s="61" t="s">
        <v>21</v>
      </c>
      <c r="AN260" s="88"/>
      <c r="AT260" s="52"/>
      <c r="AU260" s="52"/>
      <c r="AV260" s="52"/>
      <c r="AW260" s="52"/>
      <c r="AX260" s="52"/>
      <c r="AY260" s="52"/>
      <c r="AZ260" s="52"/>
      <c r="BE260" s="52"/>
      <c r="BF260" s="52"/>
      <c r="BH260" s="52"/>
      <c r="BI260" s="52"/>
    </row>
    <row r="261" spans="1:61">
      <c r="A261" s="52">
        <v>260</v>
      </c>
      <c r="B261" s="50" t="s">
        <v>1033</v>
      </c>
      <c r="C261" s="61" t="s">
        <v>369</v>
      </c>
      <c r="D261" s="61" t="s">
        <v>370</v>
      </c>
      <c r="E261" s="68">
        <v>56.461111111111116</v>
      </c>
      <c r="F261" s="68">
        <v>-132.61743333333334</v>
      </c>
      <c r="G261" s="56" t="s">
        <v>182</v>
      </c>
      <c r="H261" s="50" t="s">
        <v>35</v>
      </c>
      <c r="I261" s="50" t="s">
        <v>35</v>
      </c>
      <c r="J261" s="50" t="s">
        <v>35</v>
      </c>
      <c r="K261" s="61" t="s">
        <v>278</v>
      </c>
      <c r="L261" s="56">
        <v>5</v>
      </c>
      <c r="M261" s="56">
        <v>0</v>
      </c>
      <c r="N261" s="56">
        <f t="shared" si="21"/>
        <v>5</v>
      </c>
      <c r="O261" s="53">
        <f>M267</f>
        <v>152</v>
      </c>
      <c r="P261" s="53">
        <f>L261</f>
        <v>5</v>
      </c>
      <c r="Q261" s="53">
        <f>P261+O261</f>
        <v>157</v>
      </c>
      <c r="R261" s="69">
        <v>0</v>
      </c>
      <c r="S261" s="52">
        <v>0.11</v>
      </c>
      <c r="T261" s="52">
        <f t="shared" si="22"/>
        <v>0.11</v>
      </c>
      <c r="U261" s="65">
        <v>0</v>
      </c>
      <c r="V261" s="83">
        <v>37.79128262471886</v>
      </c>
      <c r="W261" s="2">
        <f t="shared" si="23"/>
        <v>2078.5205443595369</v>
      </c>
      <c r="X261" s="2">
        <f>SUM(W261:W267)</f>
        <v>38976.625637859543</v>
      </c>
      <c r="Y261" s="2">
        <f t="shared" ref="Y261:Y266" si="24">T261*V261/100*N261*100*100*((100-U261)/100)</f>
        <v>2078.5205443595369</v>
      </c>
      <c r="Z261" s="7">
        <f>SUM(Y261:Y267)/10^6*10^4</f>
        <v>313.41497981859538</v>
      </c>
      <c r="AA261" s="12">
        <v>37.755119463402075</v>
      </c>
      <c r="AB261" s="126"/>
      <c r="AD261" s="54"/>
      <c r="AE261" s="54"/>
      <c r="AG261" s="61"/>
      <c r="AH261" s="61"/>
      <c r="AI261" s="50" t="s">
        <v>171</v>
      </c>
      <c r="AJ261" s="61" t="s">
        <v>278</v>
      </c>
      <c r="AN261" s="88"/>
      <c r="AT261" s="52"/>
      <c r="AU261" s="52"/>
      <c r="AV261" s="52"/>
      <c r="AW261" s="52"/>
      <c r="AX261" s="52"/>
      <c r="AY261" s="52"/>
      <c r="AZ261" s="52"/>
      <c r="BE261" s="52"/>
      <c r="BF261" s="52"/>
      <c r="BH261" s="52"/>
      <c r="BI261" s="52"/>
    </row>
    <row r="262" spans="1:61">
      <c r="A262" s="52">
        <v>261</v>
      </c>
      <c r="B262" s="50" t="s">
        <v>1033</v>
      </c>
      <c r="C262" s="61" t="s">
        <v>369</v>
      </c>
      <c r="D262" s="61" t="s">
        <v>370</v>
      </c>
      <c r="E262" s="68">
        <v>56.461111111111116</v>
      </c>
      <c r="F262" s="68">
        <v>-132.61743333333334</v>
      </c>
      <c r="G262" s="56" t="s">
        <v>182</v>
      </c>
      <c r="H262" s="50" t="s">
        <v>35</v>
      </c>
      <c r="I262" s="50" t="s">
        <v>35</v>
      </c>
      <c r="J262" s="50" t="s">
        <v>35</v>
      </c>
      <c r="K262" s="61" t="s">
        <v>371</v>
      </c>
      <c r="L262" s="56">
        <v>0</v>
      </c>
      <c r="M262" s="56">
        <v>8</v>
      </c>
      <c r="N262" s="56">
        <f t="shared" si="21"/>
        <v>8</v>
      </c>
      <c r="O262" s="56"/>
      <c r="P262" s="56"/>
      <c r="Q262" s="60"/>
      <c r="R262" s="69">
        <v>0</v>
      </c>
      <c r="S262" s="52">
        <v>0.93</v>
      </c>
      <c r="T262" s="52">
        <f t="shared" si="22"/>
        <v>0.93</v>
      </c>
      <c r="U262" s="65">
        <v>0</v>
      </c>
      <c r="V262" s="66">
        <v>17.070039999999999</v>
      </c>
      <c r="W262" s="2">
        <f t="shared" si="23"/>
        <v>12700.109760000001</v>
      </c>
      <c r="X262" s="60"/>
      <c r="Y262" s="2">
        <f t="shared" si="24"/>
        <v>12700.109760000001</v>
      </c>
      <c r="AB262" s="126"/>
      <c r="AC262" s="126"/>
      <c r="AD262" s="55"/>
      <c r="AE262" s="55"/>
      <c r="AG262" s="61"/>
      <c r="AH262" s="61"/>
      <c r="AI262" s="50" t="s">
        <v>171</v>
      </c>
      <c r="AJ262" s="61" t="s">
        <v>371</v>
      </c>
      <c r="AN262" s="88"/>
      <c r="AT262" s="52"/>
      <c r="AU262" s="52"/>
      <c r="AV262" s="52"/>
      <c r="AW262" s="52"/>
      <c r="AX262" s="52"/>
      <c r="AY262" s="52"/>
      <c r="AZ262" s="52"/>
      <c r="BE262" s="52"/>
      <c r="BF262" s="52"/>
      <c r="BH262" s="52"/>
      <c r="BI262" s="52"/>
    </row>
    <row r="263" spans="1:61">
      <c r="A263" s="52">
        <v>262</v>
      </c>
      <c r="B263" s="50" t="s">
        <v>1033</v>
      </c>
      <c r="C263" s="61" t="s">
        <v>369</v>
      </c>
      <c r="D263" s="61" t="s">
        <v>370</v>
      </c>
      <c r="E263" s="68">
        <v>56.461111111111116</v>
      </c>
      <c r="F263" s="68">
        <v>-132.61743333333334</v>
      </c>
      <c r="G263" s="56" t="s">
        <v>182</v>
      </c>
      <c r="H263" s="50" t="s">
        <v>35</v>
      </c>
      <c r="I263" s="50" t="s">
        <v>35</v>
      </c>
      <c r="J263" s="50" t="s">
        <v>35</v>
      </c>
      <c r="K263" s="61" t="s">
        <v>372</v>
      </c>
      <c r="L263" s="56">
        <v>8</v>
      </c>
      <c r="M263" s="56">
        <v>15</v>
      </c>
      <c r="N263" s="56">
        <f t="shared" si="21"/>
        <v>7</v>
      </c>
      <c r="O263" s="56"/>
      <c r="P263" s="56"/>
      <c r="Q263" s="60"/>
      <c r="R263" s="69">
        <v>0</v>
      </c>
      <c r="S263" s="52">
        <v>0.93</v>
      </c>
      <c r="T263" s="52">
        <f t="shared" si="22"/>
        <v>0.93</v>
      </c>
      <c r="U263" s="65">
        <v>0</v>
      </c>
      <c r="V263" s="66">
        <v>5.1654249999999999</v>
      </c>
      <c r="W263" s="2">
        <f t="shared" si="23"/>
        <v>3362.691675</v>
      </c>
      <c r="X263" s="60"/>
      <c r="Y263" s="2">
        <f t="shared" si="24"/>
        <v>3362.691675</v>
      </c>
      <c r="AB263" s="126"/>
      <c r="AD263" s="54"/>
      <c r="AE263" s="54"/>
      <c r="AG263" s="61"/>
      <c r="AH263" s="61"/>
      <c r="AI263" s="50" t="s">
        <v>171</v>
      </c>
      <c r="AJ263" s="61" t="s">
        <v>372</v>
      </c>
      <c r="AN263" s="88"/>
      <c r="AT263" s="52"/>
      <c r="AU263" s="52"/>
      <c r="AV263" s="52"/>
      <c r="AW263" s="52"/>
      <c r="AX263" s="52"/>
      <c r="AY263" s="52"/>
      <c r="AZ263" s="52"/>
      <c r="BE263" s="52"/>
      <c r="BF263" s="52"/>
      <c r="BH263" s="52"/>
      <c r="BI263" s="52"/>
    </row>
    <row r="264" spans="1:61">
      <c r="A264" s="52">
        <v>263</v>
      </c>
      <c r="B264" s="50" t="s">
        <v>1033</v>
      </c>
      <c r="C264" s="61" t="s">
        <v>369</v>
      </c>
      <c r="D264" s="61" t="s">
        <v>370</v>
      </c>
      <c r="E264" s="68">
        <v>56.461111111111116</v>
      </c>
      <c r="F264" s="68">
        <v>-132.61743333333334</v>
      </c>
      <c r="G264" s="56" t="s">
        <v>182</v>
      </c>
      <c r="H264" s="50" t="s">
        <v>35</v>
      </c>
      <c r="I264" s="50" t="s">
        <v>35</v>
      </c>
      <c r="J264" s="50" t="s">
        <v>35</v>
      </c>
      <c r="K264" s="61" t="s">
        <v>258</v>
      </c>
      <c r="L264" s="56">
        <v>15</v>
      </c>
      <c r="M264" s="56">
        <v>38</v>
      </c>
      <c r="N264" s="56">
        <f t="shared" si="21"/>
        <v>23</v>
      </c>
      <c r="O264" s="56"/>
      <c r="P264" s="56"/>
      <c r="Q264" s="60"/>
      <c r="R264" s="69">
        <v>0</v>
      </c>
      <c r="S264" s="52">
        <v>1.17</v>
      </c>
      <c r="T264" s="52">
        <f t="shared" si="22"/>
        <v>1.17</v>
      </c>
      <c r="U264" s="65">
        <v>0</v>
      </c>
      <c r="V264" s="66">
        <v>1.66066</v>
      </c>
      <c r="W264" s="2">
        <f t="shared" si="23"/>
        <v>4468.8360599999996</v>
      </c>
      <c r="X264" s="60"/>
      <c r="Y264" s="2">
        <f t="shared" si="24"/>
        <v>4468.8360599999996</v>
      </c>
      <c r="AB264" s="126"/>
      <c r="AD264" s="54"/>
      <c r="AE264" s="54"/>
      <c r="AG264" s="61"/>
      <c r="AH264" s="61"/>
      <c r="AI264" s="50" t="s">
        <v>171</v>
      </c>
      <c r="AJ264" s="61" t="s">
        <v>535</v>
      </c>
      <c r="AN264" s="88"/>
      <c r="AT264" s="52"/>
      <c r="AU264" s="52"/>
      <c r="AV264" s="52"/>
      <c r="AW264" s="52"/>
      <c r="AX264" s="52"/>
      <c r="AY264" s="52"/>
      <c r="AZ264" s="52"/>
      <c r="BE264" s="52"/>
      <c r="BF264" s="52"/>
      <c r="BH264" s="52"/>
      <c r="BI264" s="52"/>
    </row>
    <row r="265" spans="1:61">
      <c r="A265" s="52">
        <v>264</v>
      </c>
      <c r="B265" s="50" t="s">
        <v>1033</v>
      </c>
      <c r="C265" s="61" t="s">
        <v>369</v>
      </c>
      <c r="D265" s="61" t="s">
        <v>370</v>
      </c>
      <c r="E265" s="68">
        <v>56.461111111111116</v>
      </c>
      <c r="F265" s="68">
        <v>-132.61743333333334</v>
      </c>
      <c r="G265" s="56" t="s">
        <v>182</v>
      </c>
      <c r="H265" s="50" t="s">
        <v>35</v>
      </c>
      <c r="I265" s="50" t="s">
        <v>35</v>
      </c>
      <c r="J265" s="50" t="s">
        <v>35</v>
      </c>
      <c r="K265" s="61" t="s">
        <v>259</v>
      </c>
      <c r="L265" s="56">
        <v>38</v>
      </c>
      <c r="M265" s="56">
        <v>56</v>
      </c>
      <c r="N265" s="56">
        <f t="shared" si="21"/>
        <v>18</v>
      </c>
      <c r="O265" s="56"/>
      <c r="P265" s="56"/>
      <c r="Q265" s="60"/>
      <c r="R265" s="69">
        <v>0</v>
      </c>
      <c r="S265" s="52">
        <v>1.17</v>
      </c>
      <c r="T265" s="52">
        <f t="shared" si="22"/>
        <v>1.17</v>
      </c>
      <c r="U265" s="65">
        <v>5</v>
      </c>
      <c r="V265" s="66">
        <v>1.0137750000000001</v>
      </c>
      <c r="W265" s="2">
        <f t="shared" si="23"/>
        <v>2028.2596424999999</v>
      </c>
      <c r="X265" s="60"/>
      <c r="Y265" s="2">
        <f t="shared" si="24"/>
        <v>2028.2596424999999</v>
      </c>
      <c r="AB265" s="126"/>
      <c r="AD265" s="54"/>
      <c r="AE265" s="54"/>
      <c r="AG265" s="61"/>
      <c r="AH265" s="61"/>
      <c r="AI265" s="50" t="s">
        <v>171</v>
      </c>
      <c r="AJ265" s="61" t="s">
        <v>536</v>
      </c>
      <c r="AN265" s="88"/>
      <c r="AT265" s="52"/>
      <c r="AU265" s="52"/>
      <c r="AV265" s="52"/>
      <c r="AW265" s="52"/>
      <c r="AX265" s="52"/>
      <c r="AY265" s="52"/>
      <c r="AZ265" s="52"/>
      <c r="BE265" s="52"/>
      <c r="BF265" s="52"/>
      <c r="BH265" s="52"/>
      <c r="BI265" s="52"/>
    </row>
    <row r="266" spans="1:61">
      <c r="A266" s="52">
        <v>265</v>
      </c>
      <c r="B266" s="50" t="s">
        <v>1033</v>
      </c>
      <c r="C266" s="61" t="s">
        <v>369</v>
      </c>
      <c r="D266" s="61" t="s">
        <v>370</v>
      </c>
      <c r="E266" s="68">
        <v>56.461111111111116</v>
      </c>
      <c r="F266" s="68">
        <v>-132.61743333333334</v>
      </c>
      <c r="G266" s="56" t="s">
        <v>182</v>
      </c>
      <c r="H266" s="50" t="s">
        <v>35</v>
      </c>
      <c r="I266" s="50" t="s">
        <v>35</v>
      </c>
      <c r="J266" s="50" t="s">
        <v>35</v>
      </c>
      <c r="K266" s="61" t="s">
        <v>263</v>
      </c>
      <c r="L266" s="56">
        <v>56</v>
      </c>
      <c r="M266" s="56">
        <v>94</v>
      </c>
      <c r="N266" s="56">
        <f t="shared" si="21"/>
        <v>38</v>
      </c>
      <c r="O266" s="56"/>
      <c r="P266" s="56"/>
      <c r="Q266" s="60"/>
      <c r="R266" s="69">
        <v>0</v>
      </c>
      <c r="S266" s="52">
        <v>1.74</v>
      </c>
      <c r="T266" s="52">
        <f t="shared" si="22"/>
        <v>1.74</v>
      </c>
      <c r="U266" s="65">
        <v>5</v>
      </c>
      <c r="V266" s="66">
        <v>0.92688000000000004</v>
      </c>
      <c r="W266" s="2">
        <f t="shared" si="23"/>
        <v>5822.1040320000011</v>
      </c>
      <c r="X266" s="60"/>
      <c r="Y266" s="2">
        <f t="shared" si="24"/>
        <v>5822.1040320000011</v>
      </c>
      <c r="AB266" s="126"/>
      <c r="AD266" s="54"/>
      <c r="AE266" s="54"/>
      <c r="AG266" s="61"/>
      <c r="AH266" s="61"/>
      <c r="AI266" s="50" t="s">
        <v>171</v>
      </c>
      <c r="AJ266" s="61" t="s">
        <v>263</v>
      </c>
      <c r="AN266" s="88"/>
      <c r="AT266" s="52"/>
      <c r="AU266" s="52"/>
      <c r="AV266" s="52"/>
      <c r="AW266" s="52"/>
      <c r="AX266" s="52"/>
      <c r="AY266" s="52"/>
      <c r="AZ266" s="52"/>
      <c r="BE266" s="52"/>
      <c r="BF266" s="52"/>
      <c r="BH266" s="52"/>
      <c r="BI266" s="52"/>
    </row>
    <row r="267" spans="1:61">
      <c r="A267" s="52">
        <v>266</v>
      </c>
      <c r="B267" s="50" t="s">
        <v>1033</v>
      </c>
      <c r="C267" s="61" t="s">
        <v>369</v>
      </c>
      <c r="D267" s="61" t="s">
        <v>370</v>
      </c>
      <c r="E267" s="68">
        <v>56.461111111111116</v>
      </c>
      <c r="F267" s="68">
        <v>-132.61743333333334</v>
      </c>
      <c r="G267" s="56" t="s">
        <v>182</v>
      </c>
      <c r="H267" s="50" t="s">
        <v>35</v>
      </c>
      <c r="I267" s="50" t="s">
        <v>35</v>
      </c>
      <c r="J267" s="50" t="s">
        <v>35</v>
      </c>
      <c r="K267" s="61" t="s">
        <v>264</v>
      </c>
      <c r="L267" s="56">
        <v>94</v>
      </c>
      <c r="M267" s="56">
        <v>152</v>
      </c>
      <c r="N267" s="56">
        <f t="shared" si="21"/>
        <v>58</v>
      </c>
      <c r="O267" s="56"/>
      <c r="P267" s="56"/>
      <c r="Q267" s="60"/>
      <c r="R267" s="69">
        <v>0</v>
      </c>
      <c r="S267" s="52">
        <v>1.74</v>
      </c>
      <c r="T267" s="52">
        <f t="shared" si="22"/>
        <v>1.74</v>
      </c>
      <c r="U267" s="65">
        <v>5</v>
      </c>
      <c r="V267" s="66">
        <v>0.88826000000000005</v>
      </c>
      <c r="W267" s="2">
        <f t="shared" si="23"/>
        <v>8516.1039240000009</v>
      </c>
      <c r="X267" s="60"/>
      <c r="Y267" s="2">
        <f>IF(L267&gt;-100,W267-W267*(ABS(M267)-100)/(ABS(M267)-ABS(L267)),0)</f>
        <v>880.97626800000035</v>
      </c>
      <c r="AB267" s="126"/>
      <c r="AD267" s="54"/>
      <c r="AE267" s="54"/>
      <c r="AG267" s="61"/>
      <c r="AH267" s="61"/>
      <c r="AI267" s="50" t="s">
        <v>171</v>
      </c>
      <c r="AJ267" s="61" t="s">
        <v>264</v>
      </c>
      <c r="AN267" s="88"/>
      <c r="AT267" s="52"/>
      <c r="AU267" s="52"/>
      <c r="AV267" s="52"/>
      <c r="AW267" s="52"/>
      <c r="AX267" s="52"/>
      <c r="AY267" s="52"/>
      <c r="AZ267" s="52"/>
      <c r="BE267" s="52"/>
      <c r="BF267" s="52"/>
      <c r="BH267" s="52"/>
      <c r="BI267" s="52"/>
    </row>
    <row r="268" spans="1:61">
      <c r="A268" s="52">
        <v>267</v>
      </c>
      <c r="B268" s="50" t="s">
        <v>1033</v>
      </c>
      <c r="C268" s="61" t="s">
        <v>373</v>
      </c>
      <c r="D268" s="61" t="s">
        <v>374</v>
      </c>
      <c r="E268" s="68">
        <v>56.49552222222222</v>
      </c>
      <c r="F268" s="68">
        <v>-133.3716</v>
      </c>
      <c r="G268" s="56" t="s">
        <v>182</v>
      </c>
      <c r="H268" s="50" t="s">
        <v>35</v>
      </c>
      <c r="I268" s="50" t="s">
        <v>35</v>
      </c>
      <c r="J268" s="50" t="s">
        <v>35</v>
      </c>
      <c r="K268" s="61" t="s">
        <v>343</v>
      </c>
      <c r="L268" s="56">
        <v>20</v>
      </c>
      <c r="M268" s="56">
        <v>15</v>
      </c>
      <c r="N268" s="56">
        <f t="shared" si="21"/>
        <v>5</v>
      </c>
      <c r="O268" s="53">
        <f>M271</f>
        <v>91</v>
      </c>
      <c r="P268" s="53">
        <f>L268</f>
        <v>20</v>
      </c>
      <c r="Q268" s="53">
        <f>P268+O268</f>
        <v>111</v>
      </c>
      <c r="R268" s="69">
        <v>0</v>
      </c>
      <c r="S268" s="52">
        <v>0.16</v>
      </c>
      <c r="T268" s="52">
        <f t="shared" si="22"/>
        <v>0.16</v>
      </c>
      <c r="U268" s="53">
        <v>0</v>
      </c>
      <c r="V268" s="83">
        <v>37.79128262471886</v>
      </c>
      <c r="W268" s="2">
        <f t="shared" si="23"/>
        <v>3023.3026099775088</v>
      </c>
      <c r="X268" s="2">
        <f>SUM(W268:W271)</f>
        <v>27453.451025510039</v>
      </c>
      <c r="Y268" s="2">
        <f t="shared" ref="Y268:Y274" si="25">T268*V268/100*N268*100*100*((100-U268)/100)</f>
        <v>3023.3026099775088</v>
      </c>
      <c r="Z268" s="7">
        <f>SUM(Y268:Y271)/10^6*10^4</f>
        <v>274.53451025510037</v>
      </c>
      <c r="AA268" s="12">
        <v>36.16975808610141</v>
      </c>
      <c r="AB268" s="126"/>
      <c r="AD268" s="54"/>
      <c r="AE268" s="54"/>
      <c r="AG268" s="61"/>
      <c r="AH268" s="61"/>
      <c r="AI268" s="50" t="s">
        <v>531</v>
      </c>
      <c r="AJ268" s="61" t="s">
        <v>343</v>
      </c>
      <c r="AN268" s="88"/>
      <c r="AT268" s="52"/>
      <c r="AU268" s="52"/>
      <c r="AV268" s="52"/>
      <c r="AW268" s="52"/>
      <c r="AX268" s="52"/>
      <c r="AY268" s="52"/>
      <c r="AZ268" s="52"/>
      <c r="BE268" s="52"/>
      <c r="BF268" s="52"/>
      <c r="BH268" s="52"/>
      <c r="BI268" s="52"/>
    </row>
    <row r="269" spans="1:61">
      <c r="A269" s="52">
        <v>268</v>
      </c>
      <c r="B269" s="50" t="s">
        <v>1033</v>
      </c>
      <c r="C269" s="61" t="s">
        <v>373</v>
      </c>
      <c r="D269" s="61" t="s">
        <v>374</v>
      </c>
      <c r="E269" s="68">
        <v>56.49552222222222</v>
      </c>
      <c r="F269" s="68">
        <v>-133.3716</v>
      </c>
      <c r="G269" s="56" t="s">
        <v>182</v>
      </c>
      <c r="H269" s="50" t="s">
        <v>35</v>
      </c>
      <c r="I269" s="50" t="s">
        <v>35</v>
      </c>
      <c r="J269" s="50" t="s">
        <v>35</v>
      </c>
      <c r="K269" s="61" t="s">
        <v>344</v>
      </c>
      <c r="L269" s="56">
        <v>15</v>
      </c>
      <c r="M269" s="56">
        <v>0</v>
      </c>
      <c r="N269" s="56">
        <f t="shared" si="21"/>
        <v>15</v>
      </c>
      <c r="O269" s="56"/>
      <c r="P269" s="56"/>
      <c r="Q269" s="60"/>
      <c r="R269" s="69">
        <v>0</v>
      </c>
      <c r="S269" s="52">
        <v>0.16</v>
      </c>
      <c r="T269" s="52">
        <f t="shared" si="22"/>
        <v>0.16</v>
      </c>
      <c r="U269" s="53">
        <v>0</v>
      </c>
      <c r="V269" s="83">
        <v>37.79128262471886</v>
      </c>
      <c r="W269" s="2">
        <f t="shared" si="23"/>
        <v>9069.9078299325283</v>
      </c>
      <c r="X269" s="60"/>
      <c r="Y269" s="2">
        <f t="shared" si="25"/>
        <v>9069.9078299325283</v>
      </c>
      <c r="AB269" s="126"/>
      <c r="AC269" s="126"/>
      <c r="AD269" s="55"/>
      <c r="AE269" s="55"/>
      <c r="AG269" s="61"/>
      <c r="AH269" s="61"/>
      <c r="AI269" s="50" t="s">
        <v>531</v>
      </c>
      <c r="AJ269" s="61" t="s">
        <v>344</v>
      </c>
      <c r="AN269" s="88"/>
      <c r="AT269" s="52"/>
      <c r="AU269" s="52"/>
      <c r="AV269" s="52"/>
      <c r="AW269" s="52"/>
      <c r="AX269" s="52"/>
      <c r="AY269" s="52"/>
      <c r="AZ269" s="52"/>
      <c r="BE269" s="52"/>
      <c r="BF269" s="52"/>
      <c r="BH269" s="52"/>
      <c r="BI269" s="52"/>
    </row>
    <row r="270" spans="1:61">
      <c r="A270" s="52">
        <v>269</v>
      </c>
      <c r="B270" s="50" t="s">
        <v>1033</v>
      </c>
      <c r="C270" s="61" t="s">
        <v>373</v>
      </c>
      <c r="D270" s="61" t="s">
        <v>374</v>
      </c>
      <c r="E270" s="68">
        <v>56.49552222222222</v>
      </c>
      <c r="F270" s="68">
        <v>-133.3716</v>
      </c>
      <c r="G270" s="56" t="s">
        <v>182</v>
      </c>
      <c r="H270" s="50" t="s">
        <v>35</v>
      </c>
      <c r="I270" s="50" t="s">
        <v>35</v>
      </c>
      <c r="J270" s="50" t="s">
        <v>35</v>
      </c>
      <c r="K270" s="61" t="s">
        <v>47</v>
      </c>
      <c r="L270" s="56">
        <v>0</v>
      </c>
      <c r="M270" s="56">
        <v>23</v>
      </c>
      <c r="N270" s="56">
        <f t="shared" si="21"/>
        <v>23</v>
      </c>
      <c r="O270" s="56"/>
      <c r="P270" s="56"/>
      <c r="Q270" s="60"/>
      <c r="R270" s="69">
        <v>0</v>
      </c>
      <c r="S270" s="52">
        <v>1.24</v>
      </c>
      <c r="T270" s="52">
        <f t="shared" si="22"/>
        <v>1.24</v>
      </c>
      <c r="U270" s="65">
        <v>0</v>
      </c>
      <c r="V270" s="66">
        <v>2.073528</v>
      </c>
      <c r="W270" s="2">
        <f t="shared" si="23"/>
        <v>5913.7018560000006</v>
      </c>
      <c r="X270" s="60"/>
      <c r="Y270" s="2">
        <f t="shared" si="25"/>
        <v>5913.7018560000006</v>
      </c>
      <c r="AB270" s="126"/>
      <c r="AD270" s="55"/>
      <c r="AE270" s="55"/>
      <c r="AG270" s="61"/>
      <c r="AH270" s="61"/>
      <c r="AI270" s="50" t="s">
        <v>531</v>
      </c>
      <c r="AJ270" s="61" t="s">
        <v>47</v>
      </c>
      <c r="AN270" s="88"/>
      <c r="AT270" s="52"/>
      <c r="AU270" s="52"/>
      <c r="AV270" s="52"/>
      <c r="AW270" s="52"/>
      <c r="AX270" s="52"/>
      <c r="AY270" s="52"/>
      <c r="AZ270" s="52"/>
      <c r="BE270" s="52"/>
      <c r="BF270" s="52"/>
      <c r="BH270" s="52"/>
      <c r="BI270" s="52"/>
    </row>
    <row r="271" spans="1:61">
      <c r="A271" s="52">
        <v>270</v>
      </c>
      <c r="B271" s="50" t="s">
        <v>1033</v>
      </c>
      <c r="C271" s="61" t="s">
        <v>373</v>
      </c>
      <c r="D271" s="61" t="s">
        <v>374</v>
      </c>
      <c r="E271" s="68">
        <v>56.49552222222222</v>
      </c>
      <c r="F271" s="68">
        <v>-133.3716</v>
      </c>
      <c r="G271" s="56" t="s">
        <v>182</v>
      </c>
      <c r="H271" s="50" t="s">
        <v>35</v>
      </c>
      <c r="I271" s="50" t="s">
        <v>35</v>
      </c>
      <c r="J271" s="50" t="s">
        <v>35</v>
      </c>
      <c r="K271" s="61" t="s">
        <v>21</v>
      </c>
      <c r="L271" s="56">
        <v>23</v>
      </c>
      <c r="M271" s="56">
        <v>91</v>
      </c>
      <c r="N271" s="56">
        <f t="shared" si="21"/>
        <v>68</v>
      </c>
      <c r="O271" s="56"/>
      <c r="P271" s="56"/>
      <c r="Q271" s="60"/>
      <c r="R271" s="69">
        <v>0</v>
      </c>
      <c r="S271" s="52">
        <v>1.38</v>
      </c>
      <c r="T271" s="52">
        <f t="shared" si="22"/>
        <v>1.38</v>
      </c>
      <c r="U271" s="65">
        <v>65</v>
      </c>
      <c r="V271" s="66">
        <v>2.8761839999999999</v>
      </c>
      <c r="W271" s="2">
        <f t="shared" si="23"/>
        <v>9446.538729599999</v>
      </c>
      <c r="X271" s="60"/>
      <c r="Y271" s="2">
        <f t="shared" si="25"/>
        <v>9446.538729599999</v>
      </c>
      <c r="AB271" s="126"/>
      <c r="AD271" s="54"/>
      <c r="AE271" s="54"/>
      <c r="AG271" s="61"/>
      <c r="AH271" s="61"/>
      <c r="AI271" s="50" t="s">
        <v>531</v>
      </c>
      <c r="AJ271" s="61" t="s">
        <v>21</v>
      </c>
      <c r="AN271" s="88"/>
      <c r="AT271" s="52"/>
      <c r="AU271" s="52"/>
      <c r="AV271" s="52"/>
      <c r="AW271" s="52"/>
      <c r="AX271" s="52"/>
      <c r="AY271" s="52"/>
      <c r="AZ271" s="52"/>
      <c r="BE271" s="52"/>
      <c r="BF271" s="52"/>
      <c r="BH271" s="52"/>
      <c r="BI271" s="52"/>
    </row>
    <row r="272" spans="1:61">
      <c r="A272" s="52">
        <v>271</v>
      </c>
      <c r="B272" s="50" t="s">
        <v>1033</v>
      </c>
      <c r="C272" s="61" t="s">
        <v>375</v>
      </c>
      <c r="D272" s="61" t="s">
        <v>370</v>
      </c>
      <c r="E272" s="68">
        <v>56.583300000000001</v>
      </c>
      <c r="F272" s="68">
        <v>-133.7833</v>
      </c>
      <c r="G272" s="56" t="s">
        <v>182</v>
      </c>
      <c r="H272" s="50" t="s">
        <v>35</v>
      </c>
      <c r="I272" s="50" t="s">
        <v>35</v>
      </c>
      <c r="J272" s="50" t="s">
        <v>35</v>
      </c>
      <c r="K272" s="61" t="s">
        <v>278</v>
      </c>
      <c r="L272" s="56">
        <v>13</v>
      </c>
      <c r="M272" s="56">
        <v>0</v>
      </c>
      <c r="N272" s="56">
        <f t="shared" si="21"/>
        <v>13</v>
      </c>
      <c r="O272" s="53">
        <f>M275</f>
        <v>152</v>
      </c>
      <c r="P272" s="53">
        <f>L272</f>
        <v>13</v>
      </c>
      <c r="Q272" s="53">
        <f>P272+O272</f>
        <v>165</v>
      </c>
      <c r="R272" s="69">
        <v>0</v>
      </c>
      <c r="S272" s="52">
        <v>0.11</v>
      </c>
      <c r="T272" s="52">
        <f t="shared" si="22"/>
        <v>0.11</v>
      </c>
      <c r="U272" s="53">
        <v>0</v>
      </c>
      <c r="V272" s="83">
        <v>37.79128262471886</v>
      </c>
      <c r="W272" s="2">
        <f t="shared" si="23"/>
        <v>5404.1534153347957</v>
      </c>
      <c r="X272" s="2">
        <f>SUM(W272:W275)</f>
        <v>154334.10218033477</v>
      </c>
      <c r="Y272" s="2">
        <f t="shared" si="25"/>
        <v>5404.1534153347957</v>
      </c>
      <c r="Z272" s="7">
        <f>SUM(Y272:Y275)/10^6*10^4</f>
        <v>1050.3773448833479</v>
      </c>
      <c r="AA272" s="12">
        <v>89.593846745876988</v>
      </c>
      <c r="AB272" s="126"/>
      <c r="AD272" s="54"/>
      <c r="AE272" s="54"/>
      <c r="AG272" s="61"/>
      <c r="AH272" s="61"/>
      <c r="AI272" s="50" t="s">
        <v>171</v>
      </c>
      <c r="AJ272" s="61" t="s">
        <v>278</v>
      </c>
      <c r="AN272" s="88"/>
      <c r="AT272" s="52"/>
      <c r="AU272" s="52"/>
      <c r="AV272" s="52"/>
      <c r="AW272" s="52"/>
      <c r="AX272" s="52"/>
      <c r="AY272" s="52"/>
      <c r="AZ272" s="52"/>
      <c r="BE272" s="52"/>
      <c r="BF272" s="52"/>
      <c r="BH272" s="52"/>
      <c r="BI272" s="52"/>
    </row>
    <row r="273" spans="1:61">
      <c r="A273" s="52">
        <v>272</v>
      </c>
      <c r="B273" s="50" t="s">
        <v>1033</v>
      </c>
      <c r="C273" s="61" t="s">
        <v>375</v>
      </c>
      <c r="D273" s="61" t="s">
        <v>370</v>
      </c>
      <c r="E273" s="68">
        <v>56.583300000000001</v>
      </c>
      <c r="F273" s="68">
        <v>-133.7833</v>
      </c>
      <c r="G273" s="56" t="s">
        <v>182</v>
      </c>
      <c r="H273" s="50" t="s">
        <v>35</v>
      </c>
      <c r="I273" s="50" t="s">
        <v>35</v>
      </c>
      <c r="J273" s="50" t="s">
        <v>35</v>
      </c>
      <c r="K273" s="61" t="s">
        <v>262</v>
      </c>
      <c r="L273" s="56">
        <v>0</v>
      </c>
      <c r="M273" s="56">
        <v>10</v>
      </c>
      <c r="N273" s="56">
        <f t="shared" si="21"/>
        <v>10</v>
      </c>
      <c r="O273" s="56"/>
      <c r="P273" s="56"/>
      <c r="Q273" s="60"/>
      <c r="R273" s="69">
        <v>0</v>
      </c>
      <c r="S273" s="52">
        <v>0.86</v>
      </c>
      <c r="T273" s="52">
        <f t="shared" si="22"/>
        <v>0.86</v>
      </c>
      <c r="U273" s="65">
        <v>10</v>
      </c>
      <c r="V273" s="66">
        <v>18.006574999999998</v>
      </c>
      <c r="W273" s="2">
        <f t="shared" si="23"/>
        <v>13937.089049999999</v>
      </c>
      <c r="X273" s="60"/>
      <c r="Y273" s="2">
        <f t="shared" si="25"/>
        <v>13937.089049999999</v>
      </c>
      <c r="AB273" s="126"/>
      <c r="AC273" s="126"/>
      <c r="AD273" s="55"/>
      <c r="AE273" s="55"/>
      <c r="AG273" s="61"/>
      <c r="AH273" s="61"/>
      <c r="AI273" s="50" t="s">
        <v>171</v>
      </c>
      <c r="AJ273" s="61" t="s">
        <v>17</v>
      </c>
      <c r="AN273" s="88"/>
      <c r="AT273" s="52"/>
      <c r="AU273" s="52"/>
      <c r="AV273" s="52"/>
      <c r="AW273" s="52"/>
      <c r="AX273" s="52"/>
      <c r="AY273" s="52"/>
      <c r="AZ273" s="52"/>
      <c r="BE273" s="52"/>
      <c r="BF273" s="52"/>
      <c r="BH273" s="52"/>
      <c r="BI273" s="52"/>
    </row>
    <row r="274" spans="1:61">
      <c r="A274" s="52">
        <v>273</v>
      </c>
      <c r="B274" s="50" t="s">
        <v>1033</v>
      </c>
      <c r="C274" s="61" t="s">
        <v>375</v>
      </c>
      <c r="D274" s="61" t="s">
        <v>370</v>
      </c>
      <c r="E274" s="68">
        <v>56.583300000000001</v>
      </c>
      <c r="F274" s="68">
        <v>-133.7833</v>
      </c>
      <c r="G274" s="56" t="s">
        <v>182</v>
      </c>
      <c r="H274" s="50" t="s">
        <v>35</v>
      </c>
      <c r="I274" s="50" t="s">
        <v>35</v>
      </c>
      <c r="J274" s="50" t="s">
        <v>35</v>
      </c>
      <c r="K274" s="61" t="s">
        <v>253</v>
      </c>
      <c r="L274" s="56">
        <v>10</v>
      </c>
      <c r="M274" s="56">
        <v>28</v>
      </c>
      <c r="N274" s="56">
        <f t="shared" si="21"/>
        <v>18</v>
      </c>
      <c r="O274" s="56"/>
      <c r="P274" s="56"/>
      <c r="Q274" s="60"/>
      <c r="R274" s="69">
        <v>0</v>
      </c>
      <c r="S274" s="52">
        <v>1.17</v>
      </c>
      <c r="T274" s="52">
        <f t="shared" si="22"/>
        <v>1.17</v>
      </c>
      <c r="U274" s="65">
        <v>10</v>
      </c>
      <c r="V274" s="66">
        <v>9.2012149999999995</v>
      </c>
      <c r="W274" s="2">
        <f t="shared" si="23"/>
        <v>17439.982910999999</v>
      </c>
      <c r="X274" s="60"/>
      <c r="Y274" s="2">
        <f t="shared" si="25"/>
        <v>17439.982910999999</v>
      </c>
      <c r="AB274" s="126"/>
      <c r="AD274" s="54"/>
      <c r="AE274" s="54"/>
      <c r="AG274" s="61"/>
      <c r="AH274" s="61"/>
      <c r="AI274" s="50" t="s">
        <v>171</v>
      </c>
      <c r="AJ274" s="61" t="s">
        <v>534</v>
      </c>
      <c r="AN274" s="88"/>
      <c r="AT274" s="52"/>
      <c r="AU274" s="52"/>
      <c r="AV274" s="52"/>
      <c r="AW274" s="52"/>
      <c r="AX274" s="52"/>
      <c r="AY274" s="52"/>
      <c r="AZ274" s="52"/>
      <c r="BE274" s="52"/>
      <c r="BF274" s="52"/>
      <c r="BH274" s="52"/>
      <c r="BI274" s="52"/>
    </row>
    <row r="275" spans="1:61">
      <c r="A275" s="52">
        <v>274</v>
      </c>
      <c r="B275" s="50" t="s">
        <v>1033</v>
      </c>
      <c r="C275" s="61" t="s">
        <v>375</v>
      </c>
      <c r="D275" s="61" t="s">
        <v>370</v>
      </c>
      <c r="E275" s="68">
        <v>56.583300000000001</v>
      </c>
      <c r="F275" s="68">
        <v>-133.7833</v>
      </c>
      <c r="G275" s="56" t="s">
        <v>182</v>
      </c>
      <c r="H275" s="50" t="s">
        <v>35</v>
      </c>
      <c r="I275" s="50" t="s">
        <v>35</v>
      </c>
      <c r="J275" s="50" t="s">
        <v>35</v>
      </c>
      <c r="K275" s="61" t="s">
        <v>21</v>
      </c>
      <c r="L275" s="56">
        <v>28</v>
      </c>
      <c r="M275" s="56">
        <v>152</v>
      </c>
      <c r="N275" s="56">
        <f t="shared" si="21"/>
        <v>124</v>
      </c>
      <c r="O275" s="56"/>
      <c r="P275" s="56"/>
      <c r="Q275" s="60"/>
      <c r="R275" s="69">
        <v>0</v>
      </c>
      <c r="S275" s="52">
        <v>1.74</v>
      </c>
      <c r="T275" s="52">
        <f t="shared" si="22"/>
        <v>1.74</v>
      </c>
      <c r="U275" s="65">
        <v>10</v>
      </c>
      <c r="V275" s="66">
        <v>6.0536849999999998</v>
      </c>
      <c r="W275" s="2">
        <f t="shared" si="23"/>
        <v>117552.87680399997</v>
      </c>
      <c r="X275" s="60"/>
      <c r="Y275" s="2">
        <f>IF(L275&gt;-100,W275-W275*(ABS(M275)-100)/(ABS(M275)-ABS(L275)),0)</f>
        <v>68256.509111999985</v>
      </c>
      <c r="AB275" s="126"/>
      <c r="AD275" s="54"/>
      <c r="AE275" s="54"/>
      <c r="AG275" s="61"/>
      <c r="AH275" s="61"/>
      <c r="AI275" s="50" t="s">
        <v>171</v>
      </c>
      <c r="AJ275" s="61" t="s">
        <v>21</v>
      </c>
      <c r="AN275" s="88"/>
      <c r="AT275" s="52"/>
      <c r="AU275" s="52"/>
      <c r="AV275" s="52"/>
      <c r="AW275" s="52"/>
      <c r="AX275" s="52"/>
      <c r="AY275" s="52"/>
      <c r="AZ275" s="52"/>
      <c r="BE275" s="52"/>
      <c r="BF275" s="52"/>
      <c r="BH275" s="52"/>
      <c r="BI275" s="52"/>
    </row>
    <row r="276" spans="1:61">
      <c r="A276" s="52">
        <v>275</v>
      </c>
      <c r="B276" s="50" t="s">
        <v>1033</v>
      </c>
      <c r="C276" s="61" t="s">
        <v>377</v>
      </c>
      <c r="D276" s="61" t="s">
        <v>378</v>
      </c>
      <c r="E276" s="68">
        <v>56.597188888888887</v>
      </c>
      <c r="F276" s="68">
        <v>-133.69999999999999</v>
      </c>
      <c r="G276" s="56" t="s">
        <v>182</v>
      </c>
      <c r="H276" s="50" t="s">
        <v>35</v>
      </c>
      <c r="I276" s="50" t="s">
        <v>35</v>
      </c>
      <c r="J276" s="50" t="s">
        <v>35</v>
      </c>
      <c r="K276" s="61" t="s">
        <v>343</v>
      </c>
      <c r="L276" s="56">
        <v>20</v>
      </c>
      <c r="M276" s="56">
        <v>5</v>
      </c>
      <c r="N276" s="56">
        <f t="shared" si="21"/>
        <v>15</v>
      </c>
      <c r="O276" s="53">
        <f>M281</f>
        <v>102</v>
      </c>
      <c r="P276" s="53">
        <f>L276</f>
        <v>20</v>
      </c>
      <c r="Q276" s="53">
        <f>P276+O276</f>
        <v>122</v>
      </c>
      <c r="R276" s="69">
        <v>0</v>
      </c>
      <c r="S276" s="52">
        <v>0.11</v>
      </c>
      <c r="T276" s="52">
        <f t="shared" si="22"/>
        <v>0.11</v>
      </c>
      <c r="U276" s="53">
        <v>0</v>
      </c>
      <c r="V276" s="83">
        <v>37.79128262471886</v>
      </c>
      <c r="W276" s="2">
        <f t="shared" si="23"/>
        <v>6235.5616330786115</v>
      </c>
      <c r="X276" s="2">
        <f>SUM(W276:W281)</f>
        <v>35813.128769438146</v>
      </c>
      <c r="Y276" s="2">
        <f>T276*V276/100*N276*100*100*((100-U276)/100)</f>
        <v>6235.5616330786115</v>
      </c>
      <c r="Z276" s="7">
        <f>SUM(Y276:Y281)/10^6*10^4</f>
        <v>354.74782811438149</v>
      </c>
      <c r="AA276" s="12">
        <v>71.49169920680464</v>
      </c>
      <c r="AB276" s="126"/>
      <c r="AD276" s="54"/>
      <c r="AE276" s="54"/>
      <c r="AG276" s="61"/>
      <c r="AH276" s="61"/>
      <c r="AI276" s="50" t="s">
        <v>528</v>
      </c>
      <c r="AJ276" s="61" t="s">
        <v>343</v>
      </c>
      <c r="AN276" s="88"/>
      <c r="AT276" s="52"/>
      <c r="AU276" s="52"/>
      <c r="AV276" s="52"/>
      <c r="AW276" s="52"/>
      <c r="AX276" s="52"/>
      <c r="AY276" s="52"/>
      <c r="AZ276" s="52"/>
      <c r="BE276" s="52"/>
      <c r="BF276" s="52"/>
      <c r="BH276" s="52"/>
      <c r="BI276" s="52"/>
    </row>
    <row r="277" spans="1:61">
      <c r="A277" s="52">
        <v>276</v>
      </c>
      <c r="B277" s="50" t="s">
        <v>1033</v>
      </c>
      <c r="C277" s="61" t="s">
        <v>377</v>
      </c>
      <c r="D277" s="61" t="s">
        <v>378</v>
      </c>
      <c r="E277" s="68">
        <v>56.597188888888887</v>
      </c>
      <c r="F277" s="68">
        <v>-133.69999999999999</v>
      </c>
      <c r="G277" s="56" t="s">
        <v>182</v>
      </c>
      <c r="H277" s="50" t="s">
        <v>35</v>
      </c>
      <c r="I277" s="50" t="s">
        <v>35</v>
      </c>
      <c r="J277" s="50" t="s">
        <v>35</v>
      </c>
      <c r="K277" s="61" t="s">
        <v>344</v>
      </c>
      <c r="L277" s="56">
        <v>5</v>
      </c>
      <c r="M277" s="56">
        <v>0</v>
      </c>
      <c r="N277" s="56">
        <f t="shared" si="21"/>
        <v>5</v>
      </c>
      <c r="O277" s="56"/>
      <c r="P277" s="56"/>
      <c r="Q277" s="60"/>
      <c r="R277" s="69">
        <v>0</v>
      </c>
      <c r="S277" s="52">
        <v>0.11</v>
      </c>
      <c r="T277" s="52">
        <f t="shared" si="22"/>
        <v>0.11</v>
      </c>
      <c r="U277" s="53">
        <v>0</v>
      </c>
      <c r="V277" s="83">
        <v>37.79128262471886</v>
      </c>
      <c r="W277" s="2">
        <f t="shared" si="23"/>
        <v>2078.5205443595369</v>
      </c>
      <c r="X277" s="60"/>
      <c r="Y277" s="2">
        <f>T277*V277/100*N277*100*100*((100-U277)/100)</f>
        <v>2078.5205443595369</v>
      </c>
      <c r="AB277" s="126"/>
      <c r="AC277" s="126"/>
      <c r="AD277" s="55"/>
      <c r="AE277" s="55"/>
      <c r="AG277" s="61"/>
      <c r="AH277" s="61"/>
      <c r="AI277" s="50" t="s">
        <v>528</v>
      </c>
      <c r="AJ277" s="61" t="s">
        <v>344</v>
      </c>
      <c r="AN277" s="88"/>
      <c r="AT277" s="52"/>
      <c r="AU277" s="52"/>
      <c r="AV277" s="52"/>
      <c r="AW277" s="52"/>
      <c r="AX277" s="52"/>
      <c r="AY277" s="52"/>
      <c r="AZ277" s="52"/>
      <c r="BE277" s="52"/>
      <c r="BF277" s="52"/>
      <c r="BH277" s="52"/>
      <c r="BI277" s="52"/>
    </row>
    <row r="278" spans="1:61">
      <c r="A278" s="52">
        <v>277</v>
      </c>
      <c r="B278" s="50" t="s">
        <v>1033</v>
      </c>
      <c r="C278" s="61" t="s">
        <v>377</v>
      </c>
      <c r="D278" s="61" t="s">
        <v>378</v>
      </c>
      <c r="E278" s="68">
        <v>56.597188888888887</v>
      </c>
      <c r="F278" s="68">
        <v>-133.69999999999999</v>
      </c>
      <c r="G278" s="56" t="s">
        <v>182</v>
      </c>
      <c r="H278" s="50" t="s">
        <v>35</v>
      </c>
      <c r="I278" s="50" t="s">
        <v>35</v>
      </c>
      <c r="J278" s="50" t="s">
        <v>35</v>
      </c>
      <c r="K278" s="61" t="s">
        <v>176</v>
      </c>
      <c r="L278" s="56">
        <v>0</v>
      </c>
      <c r="M278" s="56">
        <v>5</v>
      </c>
      <c r="N278" s="56">
        <f t="shared" si="21"/>
        <v>5</v>
      </c>
      <c r="O278" s="56"/>
      <c r="P278" s="56"/>
      <c r="Q278" s="60"/>
      <c r="R278" s="69">
        <v>0</v>
      </c>
      <c r="S278" s="52">
        <v>0.93</v>
      </c>
      <c r="T278" s="52">
        <f t="shared" si="22"/>
        <v>0.93</v>
      </c>
      <c r="U278" s="65">
        <v>0</v>
      </c>
      <c r="V278" s="66">
        <v>8.63157</v>
      </c>
      <c r="W278" s="2">
        <f t="shared" si="23"/>
        <v>4013.6800500000008</v>
      </c>
      <c r="X278" s="60"/>
      <c r="Y278" s="2">
        <f>T278*V278/100*N278*100*100*((100-U278)/100)</f>
        <v>4013.6800500000008</v>
      </c>
      <c r="AB278" s="126"/>
      <c r="AD278" s="55"/>
      <c r="AE278" s="55"/>
      <c r="AG278" s="61"/>
      <c r="AH278" s="61"/>
      <c r="AI278" s="50" t="s">
        <v>528</v>
      </c>
      <c r="AJ278" s="61" t="s">
        <v>176</v>
      </c>
      <c r="AN278" s="88"/>
      <c r="AT278" s="52"/>
      <c r="AU278" s="52"/>
      <c r="AV278" s="52"/>
      <c r="AW278" s="52"/>
      <c r="AX278" s="52"/>
      <c r="AY278" s="52"/>
      <c r="AZ278" s="52"/>
      <c r="BE278" s="52"/>
      <c r="BF278" s="52"/>
      <c r="BH278" s="52"/>
      <c r="BI278" s="52"/>
    </row>
    <row r="279" spans="1:61">
      <c r="A279" s="52">
        <v>278</v>
      </c>
      <c r="B279" s="50" t="s">
        <v>1033</v>
      </c>
      <c r="C279" s="61" t="s">
        <v>377</v>
      </c>
      <c r="D279" s="61" t="s">
        <v>378</v>
      </c>
      <c r="E279" s="68">
        <v>56.597188888888887</v>
      </c>
      <c r="F279" s="68">
        <v>-133.69999999999999</v>
      </c>
      <c r="G279" s="56" t="s">
        <v>182</v>
      </c>
      <c r="H279" s="50" t="s">
        <v>35</v>
      </c>
      <c r="I279" s="50" t="s">
        <v>35</v>
      </c>
      <c r="J279" s="50" t="s">
        <v>35</v>
      </c>
      <c r="K279" s="61" t="s">
        <v>262</v>
      </c>
      <c r="L279" s="56">
        <v>5</v>
      </c>
      <c r="M279" s="56">
        <v>23</v>
      </c>
      <c r="N279" s="56">
        <f t="shared" si="21"/>
        <v>18</v>
      </c>
      <c r="O279" s="56"/>
      <c r="P279" s="56"/>
      <c r="Q279" s="60"/>
      <c r="R279" s="69">
        <v>0</v>
      </c>
      <c r="S279" s="52">
        <v>0.86</v>
      </c>
      <c r="T279" s="52">
        <f t="shared" si="22"/>
        <v>0.86</v>
      </c>
      <c r="U279" s="65">
        <v>30</v>
      </c>
      <c r="V279" s="66">
        <v>7.1640100000000002</v>
      </c>
      <c r="W279" s="2">
        <f t="shared" si="23"/>
        <v>7762.9212359999992</v>
      </c>
      <c r="X279" s="60"/>
      <c r="Y279" s="2">
        <f>T279*V279/100*N279*100*100*((100-U279)/100)</f>
        <v>7762.9212359999992</v>
      </c>
      <c r="AB279" s="126"/>
      <c r="AD279" s="54"/>
      <c r="AE279" s="54"/>
      <c r="AG279" s="61"/>
      <c r="AH279" s="61"/>
      <c r="AI279" s="50" t="s">
        <v>528</v>
      </c>
      <c r="AJ279" s="61" t="s">
        <v>17</v>
      </c>
      <c r="AN279" s="88"/>
      <c r="AT279" s="52"/>
      <c r="AU279" s="52"/>
      <c r="AV279" s="52"/>
      <c r="AW279" s="52"/>
      <c r="AX279" s="52"/>
      <c r="AY279" s="52"/>
      <c r="AZ279" s="52"/>
      <c r="BE279" s="52"/>
      <c r="BF279" s="52"/>
      <c r="BH279" s="52"/>
      <c r="BI279" s="52"/>
    </row>
    <row r="280" spans="1:61">
      <c r="A280" s="52">
        <v>279</v>
      </c>
      <c r="B280" s="50" t="s">
        <v>1033</v>
      </c>
      <c r="C280" s="61" t="s">
        <v>377</v>
      </c>
      <c r="D280" s="61" t="s">
        <v>378</v>
      </c>
      <c r="E280" s="68">
        <v>56.597188888888887</v>
      </c>
      <c r="F280" s="68">
        <v>-133.69999999999999</v>
      </c>
      <c r="G280" s="56" t="s">
        <v>182</v>
      </c>
      <c r="H280" s="50" t="s">
        <v>35</v>
      </c>
      <c r="I280" s="50" t="s">
        <v>35</v>
      </c>
      <c r="J280" s="50" t="s">
        <v>35</v>
      </c>
      <c r="K280" s="61" t="s">
        <v>253</v>
      </c>
      <c r="L280" s="56">
        <v>23</v>
      </c>
      <c r="M280" s="56">
        <v>28</v>
      </c>
      <c r="N280" s="56">
        <f t="shared" si="21"/>
        <v>5</v>
      </c>
      <c r="O280" s="56"/>
      <c r="P280" s="56"/>
      <c r="Q280" s="60"/>
      <c r="R280" s="69">
        <v>0</v>
      </c>
      <c r="S280" s="52">
        <v>1.17</v>
      </c>
      <c r="T280" s="52">
        <f t="shared" si="22"/>
        <v>1.17</v>
      </c>
      <c r="U280" s="65">
        <v>20</v>
      </c>
      <c r="V280" s="66">
        <v>6.8453949999999999</v>
      </c>
      <c r="W280" s="2">
        <f t="shared" si="23"/>
        <v>3203.6448600000003</v>
      </c>
      <c r="X280" s="60"/>
      <c r="Y280" s="2">
        <f>T280*V280/100*N280*100*100*((100-U280)/100)</f>
        <v>3203.6448600000003</v>
      </c>
      <c r="AB280" s="126"/>
      <c r="AD280" s="54"/>
      <c r="AE280" s="54"/>
      <c r="AG280" s="61"/>
      <c r="AH280" s="61"/>
      <c r="AI280" s="50" t="s">
        <v>528</v>
      </c>
      <c r="AJ280" s="61" t="s">
        <v>534</v>
      </c>
      <c r="AN280" s="88"/>
      <c r="AT280" s="52"/>
      <c r="AU280" s="52"/>
      <c r="AV280" s="52"/>
      <c r="AW280" s="52"/>
      <c r="AX280" s="52"/>
      <c r="AY280" s="52"/>
      <c r="AZ280" s="52"/>
      <c r="BE280" s="52"/>
      <c r="BF280" s="52"/>
      <c r="BH280" s="52"/>
      <c r="BI280" s="52"/>
    </row>
    <row r="281" spans="1:61">
      <c r="A281" s="52">
        <v>280</v>
      </c>
      <c r="B281" s="50" t="s">
        <v>1033</v>
      </c>
      <c r="C281" s="61" t="s">
        <v>377</v>
      </c>
      <c r="D281" s="61" t="s">
        <v>378</v>
      </c>
      <c r="E281" s="68">
        <v>56.597188888888887</v>
      </c>
      <c r="F281" s="68">
        <v>-133.69999999999999</v>
      </c>
      <c r="G281" s="56" t="s">
        <v>182</v>
      </c>
      <c r="H281" s="50" t="s">
        <v>35</v>
      </c>
      <c r="I281" s="50" t="s">
        <v>35</v>
      </c>
      <c r="J281" s="50" t="s">
        <v>35</v>
      </c>
      <c r="K281" s="61" t="s">
        <v>21</v>
      </c>
      <c r="L281" s="56">
        <v>28</v>
      </c>
      <c r="M281" s="56">
        <v>102</v>
      </c>
      <c r="N281" s="56">
        <f t="shared" si="21"/>
        <v>74</v>
      </c>
      <c r="O281" s="56"/>
      <c r="P281" s="56"/>
      <c r="Q281" s="60"/>
      <c r="R281" s="69">
        <v>0</v>
      </c>
      <c r="S281" s="52">
        <v>1.74</v>
      </c>
      <c r="T281" s="52">
        <f t="shared" si="22"/>
        <v>1.74</v>
      </c>
      <c r="U281" s="65">
        <v>5</v>
      </c>
      <c r="V281" s="66">
        <v>1.0234300000000001</v>
      </c>
      <c r="W281" s="2">
        <f t="shared" si="23"/>
        <v>12518.800446000001</v>
      </c>
      <c r="X281" s="60"/>
      <c r="Y281" s="2">
        <f>IF(L281&gt;-100,W281-W281*(ABS(M281)-100)/(ABS(M281)-ABS(L281)),0)</f>
        <v>12180.454488000001</v>
      </c>
      <c r="AB281" s="126"/>
      <c r="AD281" s="54"/>
      <c r="AE281" s="54"/>
      <c r="AG281" s="61"/>
      <c r="AH281" s="61"/>
      <c r="AI281" s="50" t="s">
        <v>528</v>
      </c>
      <c r="AJ281" s="61" t="s">
        <v>21</v>
      </c>
      <c r="AN281" s="88"/>
      <c r="AT281" s="52"/>
      <c r="AU281" s="52"/>
      <c r="AV281" s="52"/>
      <c r="AW281" s="52"/>
      <c r="AX281" s="52"/>
      <c r="AY281" s="52"/>
      <c r="AZ281" s="52"/>
      <c r="BE281" s="52"/>
      <c r="BF281" s="52"/>
      <c r="BH281" s="52"/>
      <c r="BI281" s="52"/>
    </row>
    <row r="282" spans="1:61">
      <c r="A282" s="52">
        <v>281</v>
      </c>
      <c r="B282" s="50" t="s">
        <v>1033</v>
      </c>
      <c r="C282" s="61" t="s">
        <v>379</v>
      </c>
      <c r="D282" s="61" t="s">
        <v>380</v>
      </c>
      <c r="E282" s="68">
        <v>56.7</v>
      </c>
      <c r="F282" s="68">
        <v>-134.24441111111113</v>
      </c>
      <c r="G282" s="56" t="s">
        <v>182</v>
      </c>
      <c r="H282" s="50" t="s">
        <v>35</v>
      </c>
      <c r="I282" s="50" t="s">
        <v>35</v>
      </c>
      <c r="J282" s="50" t="s">
        <v>35</v>
      </c>
      <c r="K282" s="61" t="s">
        <v>343</v>
      </c>
      <c r="L282" s="56">
        <v>10</v>
      </c>
      <c r="M282" s="56">
        <v>8</v>
      </c>
      <c r="N282" s="56">
        <f t="shared" si="21"/>
        <v>2</v>
      </c>
      <c r="O282" s="53">
        <f>M289</f>
        <v>142</v>
      </c>
      <c r="P282" s="53">
        <f>L282</f>
        <v>10</v>
      </c>
      <c r="Q282" s="53">
        <f>P282+O282</f>
        <v>152</v>
      </c>
      <c r="R282" s="69">
        <v>0</v>
      </c>
      <c r="S282" s="52">
        <v>0.14000000000000001</v>
      </c>
      <c r="T282" s="52">
        <f t="shared" si="22"/>
        <v>0.14000000000000001</v>
      </c>
      <c r="U282" s="53">
        <v>0</v>
      </c>
      <c r="V282" s="83">
        <v>37.79128262471886</v>
      </c>
      <c r="W282" s="2">
        <f t="shared" si="23"/>
        <v>1058.1559134921281</v>
      </c>
      <c r="X282" s="2">
        <f>SUM(W282:W289)</f>
        <v>47132.054457460639</v>
      </c>
      <c r="Y282" s="2">
        <f t="shared" ref="Y282:Y288" si="26">T282*V282/100*N282*100*100*((100-U282)/100)</f>
        <v>1058.1559134921281</v>
      </c>
      <c r="Z282" s="7">
        <f>SUM(Y282:Y289)/10^6*10^4</f>
        <v>395.41718277460632</v>
      </c>
      <c r="AA282" s="12">
        <v>48.460571363620176</v>
      </c>
      <c r="AB282" s="126"/>
      <c r="AD282" s="54"/>
      <c r="AE282" s="54"/>
      <c r="AG282" s="61"/>
      <c r="AH282" s="61"/>
      <c r="AI282" s="50" t="s">
        <v>529</v>
      </c>
      <c r="AJ282" s="61" t="s">
        <v>343</v>
      </c>
      <c r="AN282" s="88"/>
      <c r="AT282" s="52"/>
      <c r="AU282" s="52"/>
      <c r="AV282" s="52"/>
      <c r="AW282" s="52"/>
      <c r="AX282" s="52"/>
      <c r="AY282" s="52"/>
      <c r="AZ282" s="52"/>
      <c r="BE282" s="52"/>
      <c r="BF282" s="52"/>
      <c r="BH282" s="52"/>
      <c r="BI282" s="52"/>
    </row>
    <row r="283" spans="1:61">
      <c r="A283" s="52">
        <v>282</v>
      </c>
      <c r="B283" s="50" t="s">
        <v>1033</v>
      </c>
      <c r="C283" s="61" t="s">
        <v>379</v>
      </c>
      <c r="D283" s="61" t="s">
        <v>380</v>
      </c>
      <c r="E283" s="68">
        <v>56.7</v>
      </c>
      <c r="F283" s="68">
        <v>-134.24441111111113</v>
      </c>
      <c r="G283" s="56" t="s">
        <v>182</v>
      </c>
      <c r="H283" s="50" t="s">
        <v>35</v>
      </c>
      <c r="I283" s="50" t="s">
        <v>35</v>
      </c>
      <c r="J283" s="50" t="s">
        <v>35</v>
      </c>
      <c r="K283" s="61" t="s">
        <v>344</v>
      </c>
      <c r="L283" s="56">
        <v>8</v>
      </c>
      <c r="M283" s="56">
        <v>0</v>
      </c>
      <c r="N283" s="56">
        <f t="shared" si="21"/>
        <v>8</v>
      </c>
      <c r="O283" s="56"/>
      <c r="P283" s="56"/>
      <c r="Q283" s="60"/>
      <c r="R283" s="69">
        <v>0</v>
      </c>
      <c r="S283" s="52">
        <v>0.14000000000000001</v>
      </c>
      <c r="T283" s="52">
        <f t="shared" si="22"/>
        <v>0.14000000000000001</v>
      </c>
      <c r="U283" s="53">
        <v>0</v>
      </c>
      <c r="V283" s="83">
        <v>37.79128262471886</v>
      </c>
      <c r="W283" s="2">
        <f t="shared" si="23"/>
        <v>4232.6236539685124</v>
      </c>
      <c r="X283" s="60"/>
      <c r="Y283" s="2">
        <f t="shared" si="26"/>
        <v>4232.6236539685124</v>
      </c>
      <c r="AB283" s="126"/>
      <c r="AC283" s="126"/>
      <c r="AD283" s="55"/>
      <c r="AE283" s="55"/>
      <c r="AG283" s="61"/>
      <c r="AH283" s="61"/>
      <c r="AI283" s="50" t="s">
        <v>529</v>
      </c>
      <c r="AJ283" s="61" t="s">
        <v>344</v>
      </c>
      <c r="AN283" s="88"/>
      <c r="AT283" s="52"/>
      <c r="AU283" s="52"/>
      <c r="AV283" s="52"/>
      <c r="AW283" s="52"/>
      <c r="AX283" s="52"/>
      <c r="AY283" s="52"/>
      <c r="AZ283" s="52"/>
      <c r="BE283" s="52"/>
      <c r="BF283" s="52"/>
      <c r="BH283" s="52"/>
      <c r="BI283" s="52"/>
    </row>
    <row r="284" spans="1:61">
      <c r="A284" s="52">
        <v>283</v>
      </c>
      <c r="B284" s="50" t="s">
        <v>1033</v>
      </c>
      <c r="C284" s="61" t="s">
        <v>379</v>
      </c>
      <c r="D284" s="61" t="s">
        <v>380</v>
      </c>
      <c r="E284" s="68">
        <v>56.7</v>
      </c>
      <c r="F284" s="68">
        <v>-134.24441111111113</v>
      </c>
      <c r="G284" s="56" t="s">
        <v>182</v>
      </c>
      <c r="H284" s="50" t="s">
        <v>35</v>
      </c>
      <c r="I284" s="50" t="s">
        <v>35</v>
      </c>
      <c r="J284" s="50" t="s">
        <v>35</v>
      </c>
      <c r="K284" s="61" t="s">
        <v>47</v>
      </c>
      <c r="L284" s="56">
        <v>0</v>
      </c>
      <c r="M284" s="56">
        <v>3</v>
      </c>
      <c r="N284" s="56">
        <f t="shared" si="21"/>
        <v>3</v>
      </c>
      <c r="O284" s="56"/>
      <c r="P284" s="56"/>
      <c r="Q284" s="60"/>
      <c r="R284" s="69">
        <v>0</v>
      </c>
      <c r="S284" s="52">
        <v>1.31</v>
      </c>
      <c r="T284" s="52">
        <f t="shared" si="22"/>
        <v>1.31</v>
      </c>
      <c r="U284" s="65">
        <v>0</v>
      </c>
      <c r="V284" s="66">
        <v>5.6674850000000001</v>
      </c>
      <c r="W284" s="2">
        <f t="shared" si="23"/>
        <v>2227.3216049999996</v>
      </c>
      <c r="X284" s="60"/>
      <c r="Y284" s="2">
        <f t="shared" si="26"/>
        <v>2227.3216049999996</v>
      </c>
      <c r="AB284" s="126"/>
      <c r="AD284" s="55"/>
      <c r="AE284" s="55"/>
      <c r="AG284" s="61"/>
      <c r="AH284" s="61"/>
      <c r="AI284" s="50" t="s">
        <v>529</v>
      </c>
      <c r="AJ284" s="61" t="s">
        <v>47</v>
      </c>
      <c r="AN284" s="88"/>
      <c r="AT284" s="52"/>
      <c r="AU284" s="52"/>
      <c r="AV284" s="52"/>
      <c r="AW284" s="52"/>
      <c r="AX284" s="52"/>
      <c r="AY284" s="52"/>
      <c r="AZ284" s="52"/>
      <c r="BE284" s="52"/>
      <c r="BF284" s="52"/>
      <c r="BH284" s="52"/>
      <c r="BI284" s="52"/>
    </row>
    <row r="285" spans="1:61">
      <c r="A285" s="52">
        <v>284</v>
      </c>
      <c r="B285" s="50" t="s">
        <v>1033</v>
      </c>
      <c r="C285" s="61" t="s">
        <v>379</v>
      </c>
      <c r="D285" s="61" t="s">
        <v>380</v>
      </c>
      <c r="E285" s="68">
        <v>56.7</v>
      </c>
      <c r="F285" s="68">
        <v>-134.24441111111113</v>
      </c>
      <c r="G285" s="56" t="s">
        <v>182</v>
      </c>
      <c r="H285" s="50" t="s">
        <v>35</v>
      </c>
      <c r="I285" s="50" t="s">
        <v>35</v>
      </c>
      <c r="J285" s="50" t="s">
        <v>35</v>
      </c>
      <c r="K285" s="61" t="s">
        <v>116</v>
      </c>
      <c r="L285" s="56">
        <v>3</v>
      </c>
      <c r="M285" s="56">
        <v>8</v>
      </c>
      <c r="N285" s="56">
        <f t="shared" si="21"/>
        <v>5</v>
      </c>
      <c r="O285" s="56"/>
      <c r="P285" s="56"/>
      <c r="Q285" s="60"/>
      <c r="R285" s="69">
        <v>0</v>
      </c>
      <c r="S285" s="52">
        <v>1.19</v>
      </c>
      <c r="T285" s="52">
        <f t="shared" si="22"/>
        <v>1.19</v>
      </c>
      <c r="U285" s="65">
        <v>0</v>
      </c>
      <c r="V285" s="66">
        <v>9.3750050000000016</v>
      </c>
      <c r="W285" s="2">
        <f t="shared" si="23"/>
        <v>5578.1279750000012</v>
      </c>
      <c r="X285" s="60"/>
      <c r="Y285" s="2">
        <f t="shared" si="26"/>
        <v>5578.1279750000012</v>
      </c>
      <c r="AB285" s="126"/>
      <c r="AD285" s="54"/>
      <c r="AE285" s="54"/>
      <c r="AG285" s="61"/>
      <c r="AH285" s="61"/>
      <c r="AI285" s="50" t="s">
        <v>529</v>
      </c>
      <c r="AJ285" s="61" t="s">
        <v>116</v>
      </c>
      <c r="AN285" s="88"/>
      <c r="AT285" s="52"/>
      <c r="AU285" s="52"/>
      <c r="AV285" s="52"/>
      <c r="AW285" s="52"/>
      <c r="AX285" s="52"/>
      <c r="AY285" s="52"/>
      <c r="AZ285" s="52"/>
      <c r="BE285" s="52"/>
      <c r="BF285" s="52"/>
      <c r="BH285" s="52"/>
      <c r="BI285" s="52"/>
    </row>
    <row r="286" spans="1:61">
      <c r="A286" s="52">
        <v>285</v>
      </c>
      <c r="B286" s="50" t="s">
        <v>1033</v>
      </c>
      <c r="C286" s="61" t="s">
        <v>379</v>
      </c>
      <c r="D286" s="61" t="s">
        <v>380</v>
      </c>
      <c r="E286" s="68">
        <v>56.7</v>
      </c>
      <c r="F286" s="68">
        <v>-134.24441111111113</v>
      </c>
      <c r="G286" s="56" t="s">
        <v>182</v>
      </c>
      <c r="H286" s="50" t="s">
        <v>35</v>
      </c>
      <c r="I286" s="50" t="s">
        <v>35</v>
      </c>
      <c r="J286" s="50" t="s">
        <v>35</v>
      </c>
      <c r="K286" s="61" t="s">
        <v>177</v>
      </c>
      <c r="L286" s="56">
        <v>8</v>
      </c>
      <c r="M286" s="56">
        <v>23</v>
      </c>
      <c r="N286" s="56">
        <f t="shared" si="21"/>
        <v>15</v>
      </c>
      <c r="O286" s="56"/>
      <c r="P286" s="56"/>
      <c r="Q286" s="60"/>
      <c r="R286" s="69">
        <v>0</v>
      </c>
      <c r="S286" s="52">
        <v>1.19</v>
      </c>
      <c r="T286" s="52">
        <f t="shared" si="22"/>
        <v>1.19</v>
      </c>
      <c r="U286" s="65">
        <v>5</v>
      </c>
      <c r="V286" s="66">
        <v>6.0633400000000002</v>
      </c>
      <c r="W286" s="2">
        <f t="shared" si="23"/>
        <v>10281.908804999999</v>
      </c>
      <c r="X286" s="60"/>
      <c r="Y286" s="2">
        <f t="shared" si="26"/>
        <v>10281.908804999999</v>
      </c>
      <c r="AB286" s="126"/>
      <c r="AD286" s="54"/>
      <c r="AE286" s="54"/>
      <c r="AG286" s="61"/>
      <c r="AH286" s="61"/>
      <c r="AI286" s="50" t="s">
        <v>529</v>
      </c>
      <c r="AJ286" s="61" t="s">
        <v>177</v>
      </c>
      <c r="AN286" s="88"/>
      <c r="AT286" s="52"/>
      <c r="AU286" s="52"/>
      <c r="AV286" s="52"/>
      <c r="AW286" s="52"/>
      <c r="AX286" s="52"/>
      <c r="AY286" s="52"/>
      <c r="AZ286" s="52"/>
      <c r="BE286" s="52"/>
      <c r="BF286" s="52"/>
      <c r="BH286" s="52"/>
      <c r="BI286" s="52"/>
    </row>
    <row r="287" spans="1:61">
      <c r="A287" s="52">
        <v>286</v>
      </c>
      <c r="B287" s="50" t="s">
        <v>1033</v>
      </c>
      <c r="C287" s="61" t="s">
        <v>379</v>
      </c>
      <c r="D287" s="61" t="s">
        <v>380</v>
      </c>
      <c r="E287" s="68">
        <v>56.7</v>
      </c>
      <c r="F287" s="68">
        <v>-134.24441111111113</v>
      </c>
      <c r="G287" s="56" t="s">
        <v>182</v>
      </c>
      <c r="H287" s="50" t="s">
        <v>35</v>
      </c>
      <c r="I287" s="50" t="s">
        <v>35</v>
      </c>
      <c r="J287" s="50" t="s">
        <v>35</v>
      </c>
      <c r="K287" s="61" t="s">
        <v>254</v>
      </c>
      <c r="L287" s="56">
        <v>23</v>
      </c>
      <c r="M287" s="56">
        <v>36</v>
      </c>
      <c r="N287" s="56">
        <f t="shared" si="21"/>
        <v>13</v>
      </c>
      <c r="O287" s="56"/>
      <c r="P287" s="56"/>
      <c r="Q287" s="60"/>
      <c r="R287" s="69">
        <v>0</v>
      </c>
      <c r="S287" s="52">
        <v>1.91</v>
      </c>
      <c r="T287" s="52">
        <f t="shared" si="22"/>
        <v>1.91</v>
      </c>
      <c r="U287" s="65">
        <v>0</v>
      </c>
      <c r="V287" s="66">
        <v>1.2648050000000002</v>
      </c>
      <c r="W287" s="2">
        <f t="shared" si="23"/>
        <v>3140.5108150000001</v>
      </c>
      <c r="X287" s="60"/>
      <c r="Y287" s="2">
        <f t="shared" si="26"/>
        <v>3140.5108150000001</v>
      </c>
      <c r="AB287" s="126"/>
      <c r="AD287" s="54"/>
      <c r="AE287" s="54"/>
      <c r="AG287" s="61"/>
      <c r="AH287" s="61"/>
      <c r="AI287" s="50" t="s">
        <v>529</v>
      </c>
      <c r="AJ287" s="61" t="s">
        <v>254</v>
      </c>
      <c r="AN287" s="88"/>
      <c r="AT287" s="52"/>
      <c r="AU287" s="52"/>
      <c r="AV287" s="52"/>
      <c r="AW287" s="52"/>
      <c r="AX287" s="52"/>
      <c r="AY287" s="52"/>
      <c r="AZ287" s="52"/>
      <c r="BE287" s="52"/>
      <c r="BF287" s="52"/>
      <c r="BH287" s="52"/>
      <c r="BI287" s="52"/>
    </row>
    <row r="288" spans="1:61">
      <c r="A288" s="52">
        <v>287</v>
      </c>
      <c r="B288" s="50" t="s">
        <v>1033</v>
      </c>
      <c r="C288" s="61" t="s">
        <v>379</v>
      </c>
      <c r="D288" s="61" t="s">
        <v>380</v>
      </c>
      <c r="E288" s="68">
        <v>56.7</v>
      </c>
      <c r="F288" s="68">
        <v>-134.24441111111113</v>
      </c>
      <c r="G288" s="56" t="s">
        <v>182</v>
      </c>
      <c r="H288" s="50" t="s">
        <v>35</v>
      </c>
      <c r="I288" s="50" t="s">
        <v>35</v>
      </c>
      <c r="J288" s="50" t="s">
        <v>35</v>
      </c>
      <c r="K288" s="61" t="s">
        <v>255</v>
      </c>
      <c r="L288" s="56">
        <v>36</v>
      </c>
      <c r="M288" s="56">
        <v>46</v>
      </c>
      <c r="N288" s="56">
        <f t="shared" si="21"/>
        <v>10</v>
      </c>
      <c r="O288" s="56"/>
      <c r="P288" s="56"/>
      <c r="Q288" s="60"/>
      <c r="R288" s="69">
        <v>0</v>
      </c>
      <c r="S288" s="52">
        <v>1.91</v>
      </c>
      <c r="T288" s="52">
        <f t="shared" si="22"/>
        <v>1.91</v>
      </c>
      <c r="U288" s="65">
        <v>25</v>
      </c>
      <c r="V288" s="66">
        <v>2.2785799999999998</v>
      </c>
      <c r="W288" s="2">
        <f t="shared" si="23"/>
        <v>3264.0658499999995</v>
      </c>
      <c r="X288" s="60"/>
      <c r="Y288" s="2">
        <f t="shared" si="26"/>
        <v>3264.0658499999995</v>
      </c>
      <c r="AB288" s="126"/>
      <c r="AD288" s="54"/>
      <c r="AE288" s="54"/>
      <c r="AG288" s="61"/>
      <c r="AH288" s="61"/>
      <c r="AI288" s="50" t="s">
        <v>529</v>
      </c>
      <c r="AJ288" s="61" t="s">
        <v>255</v>
      </c>
      <c r="AN288" s="88"/>
      <c r="AT288" s="52"/>
      <c r="AU288" s="52"/>
      <c r="AV288" s="52"/>
      <c r="AW288" s="52"/>
      <c r="AX288" s="52"/>
      <c r="AY288" s="52"/>
      <c r="AZ288" s="52"/>
      <c r="BE288" s="52"/>
      <c r="BF288" s="52"/>
      <c r="BH288" s="52"/>
      <c r="BI288" s="52"/>
    </row>
    <row r="289" spans="1:61">
      <c r="A289" s="52">
        <v>288</v>
      </c>
      <c r="B289" s="50" t="s">
        <v>1033</v>
      </c>
      <c r="C289" s="61" t="s">
        <v>379</v>
      </c>
      <c r="D289" s="61" t="s">
        <v>380</v>
      </c>
      <c r="E289" s="68">
        <v>56.7</v>
      </c>
      <c r="F289" s="68">
        <v>-134.24441111111113</v>
      </c>
      <c r="G289" s="56" t="s">
        <v>182</v>
      </c>
      <c r="H289" s="50" t="s">
        <v>35</v>
      </c>
      <c r="I289" s="50" t="s">
        <v>35</v>
      </c>
      <c r="J289" s="50" t="s">
        <v>35</v>
      </c>
      <c r="K289" s="61" t="s">
        <v>290</v>
      </c>
      <c r="L289" s="56">
        <v>46</v>
      </c>
      <c r="M289" s="56">
        <v>142</v>
      </c>
      <c r="N289" s="56">
        <f t="shared" si="21"/>
        <v>96</v>
      </c>
      <c r="O289" s="56"/>
      <c r="P289" s="56"/>
      <c r="Q289" s="60"/>
      <c r="R289" s="69">
        <v>0</v>
      </c>
      <c r="S289" s="52">
        <v>1.91</v>
      </c>
      <c r="T289" s="52">
        <f t="shared" si="22"/>
        <v>1.91</v>
      </c>
      <c r="U289" s="65">
        <v>0</v>
      </c>
      <c r="V289" s="66">
        <v>0.94618999999999998</v>
      </c>
      <c r="W289" s="2">
        <f t="shared" si="23"/>
        <v>17349.339840000001</v>
      </c>
      <c r="X289" s="60"/>
      <c r="Y289" s="2">
        <f>IF(L289&gt;-100,W289-W289*(ABS(M289)-100)/(ABS(M289)-ABS(L289)),0)</f>
        <v>9759.0036599999985</v>
      </c>
      <c r="AB289" s="126"/>
      <c r="AD289" s="54"/>
      <c r="AE289" s="54"/>
      <c r="AG289" s="61"/>
      <c r="AH289" s="61"/>
      <c r="AI289" s="50" t="s">
        <v>529</v>
      </c>
      <c r="AJ289" s="61" t="s">
        <v>290</v>
      </c>
      <c r="AN289" s="88"/>
      <c r="AT289" s="52"/>
      <c r="AU289" s="52"/>
      <c r="AV289" s="52"/>
      <c r="AW289" s="52"/>
      <c r="AX289" s="52"/>
      <c r="AY289" s="52"/>
      <c r="AZ289" s="52"/>
      <c r="BE289" s="52"/>
      <c r="BF289" s="52"/>
      <c r="BH289" s="52"/>
      <c r="BI289" s="52"/>
    </row>
    <row r="290" spans="1:61">
      <c r="A290" s="52">
        <v>289</v>
      </c>
      <c r="B290" s="50" t="s">
        <v>1033</v>
      </c>
      <c r="C290" s="61" t="s">
        <v>381</v>
      </c>
      <c r="D290" s="61" t="s">
        <v>382</v>
      </c>
      <c r="E290" s="68">
        <v>56.756944444444443</v>
      </c>
      <c r="F290" s="68">
        <v>-133.91659999999999</v>
      </c>
      <c r="G290" s="56" t="s">
        <v>182</v>
      </c>
      <c r="H290" s="50" t="s">
        <v>35</v>
      </c>
      <c r="I290" s="50" t="s">
        <v>35</v>
      </c>
      <c r="J290" s="50" t="s">
        <v>35</v>
      </c>
      <c r="K290" s="61" t="s">
        <v>278</v>
      </c>
      <c r="L290" s="56">
        <v>8</v>
      </c>
      <c r="M290" s="56">
        <v>0</v>
      </c>
      <c r="N290" s="56">
        <f t="shared" si="21"/>
        <v>8</v>
      </c>
      <c r="O290" s="53">
        <f>M294</f>
        <v>71</v>
      </c>
      <c r="P290" s="53">
        <f>L290</f>
        <v>8</v>
      </c>
      <c r="Q290" s="53">
        <f>P290+O290</f>
        <v>79</v>
      </c>
      <c r="R290" s="69">
        <v>0</v>
      </c>
      <c r="S290" s="52">
        <v>0.11</v>
      </c>
      <c r="T290" s="52">
        <f t="shared" si="22"/>
        <v>0.11</v>
      </c>
      <c r="U290" s="65">
        <v>0</v>
      </c>
      <c r="V290" s="83">
        <v>37.79128262471886</v>
      </c>
      <c r="W290" s="2">
        <f t="shared" si="23"/>
        <v>3325.6328709752593</v>
      </c>
      <c r="X290" s="2">
        <f>SUM(W290:W294)</f>
        <v>29630.496636325264</v>
      </c>
      <c r="Y290" s="2">
        <f t="shared" ref="Y290:Y303" si="27">T290*V290/100*N290*100*100*((100-U290)/100)</f>
        <v>3325.6328709752593</v>
      </c>
      <c r="Z290" s="7">
        <f>SUM(Y290:Y294)/10^6*10^4</f>
        <v>296.30496636325262</v>
      </c>
      <c r="AA290" s="12">
        <v>45.554086321317534</v>
      </c>
      <c r="AB290" s="126"/>
      <c r="AD290" s="54"/>
      <c r="AE290" s="54"/>
      <c r="AG290" s="61"/>
      <c r="AH290" s="61"/>
      <c r="AI290" s="50" t="s">
        <v>528</v>
      </c>
      <c r="AJ290" s="61" t="s">
        <v>278</v>
      </c>
      <c r="AN290" s="88"/>
      <c r="AT290" s="52"/>
      <c r="AU290" s="52"/>
      <c r="AV290" s="52"/>
      <c r="AW290" s="52"/>
      <c r="AX290" s="52"/>
      <c r="AY290" s="52"/>
      <c r="AZ290" s="52"/>
      <c r="BE290" s="52"/>
      <c r="BF290" s="52"/>
      <c r="BH290" s="52"/>
      <c r="BI290" s="52"/>
    </row>
    <row r="291" spans="1:61">
      <c r="A291" s="52">
        <v>290</v>
      </c>
      <c r="B291" s="50" t="s">
        <v>1033</v>
      </c>
      <c r="C291" s="61" t="s">
        <v>381</v>
      </c>
      <c r="D291" s="61" t="s">
        <v>382</v>
      </c>
      <c r="E291" s="68">
        <v>56.756944444444443</v>
      </c>
      <c r="F291" s="68">
        <v>-133.91659999999999</v>
      </c>
      <c r="G291" s="56" t="s">
        <v>182</v>
      </c>
      <c r="H291" s="50" t="s">
        <v>35</v>
      </c>
      <c r="I291" s="50" t="s">
        <v>35</v>
      </c>
      <c r="J291" s="50" t="s">
        <v>35</v>
      </c>
      <c r="K291" s="61" t="s">
        <v>371</v>
      </c>
      <c r="L291" s="56">
        <v>0</v>
      </c>
      <c r="M291" s="56">
        <v>18</v>
      </c>
      <c r="N291" s="56">
        <f t="shared" si="21"/>
        <v>18</v>
      </c>
      <c r="O291" s="56"/>
      <c r="P291" s="56"/>
      <c r="Q291" s="60"/>
      <c r="R291" s="69">
        <v>0</v>
      </c>
      <c r="S291" s="52">
        <v>0.93</v>
      </c>
      <c r="T291" s="52">
        <f t="shared" si="22"/>
        <v>0.93</v>
      </c>
      <c r="U291" s="65">
        <v>19</v>
      </c>
      <c r="V291" s="66">
        <v>8.3805399999999999</v>
      </c>
      <c r="W291" s="2">
        <f t="shared" si="23"/>
        <v>11363.509407600004</v>
      </c>
      <c r="X291" s="60"/>
      <c r="Y291" s="2">
        <f t="shared" si="27"/>
        <v>11363.509407600004</v>
      </c>
      <c r="AB291" s="126"/>
      <c r="AC291" s="126"/>
      <c r="AD291" s="54"/>
      <c r="AE291" s="55"/>
      <c r="AG291" s="61"/>
      <c r="AH291" s="61"/>
      <c r="AI291" s="50" t="s">
        <v>528</v>
      </c>
      <c r="AJ291" s="61" t="s">
        <v>371</v>
      </c>
      <c r="AN291" s="88"/>
      <c r="AT291" s="52"/>
      <c r="AU291" s="52"/>
      <c r="AV291" s="52"/>
      <c r="AW291" s="52"/>
      <c r="AX291" s="52"/>
      <c r="AY291" s="52"/>
      <c r="AZ291" s="52"/>
      <c r="BE291" s="52"/>
      <c r="BF291" s="52"/>
      <c r="BH291" s="52"/>
      <c r="BI291" s="52"/>
    </row>
    <row r="292" spans="1:61">
      <c r="A292" s="52">
        <v>291</v>
      </c>
      <c r="B292" s="50" t="s">
        <v>1033</v>
      </c>
      <c r="C292" s="61" t="s">
        <v>381</v>
      </c>
      <c r="D292" s="61" t="s">
        <v>382</v>
      </c>
      <c r="E292" s="68">
        <v>56.756944444444443</v>
      </c>
      <c r="F292" s="68">
        <v>-133.91659999999999</v>
      </c>
      <c r="G292" s="56" t="s">
        <v>182</v>
      </c>
      <c r="H292" s="50" t="s">
        <v>35</v>
      </c>
      <c r="I292" s="50" t="s">
        <v>35</v>
      </c>
      <c r="J292" s="50" t="s">
        <v>35</v>
      </c>
      <c r="K292" s="61" t="s">
        <v>372</v>
      </c>
      <c r="L292" s="56">
        <v>18</v>
      </c>
      <c r="M292" s="56">
        <v>36</v>
      </c>
      <c r="N292" s="56">
        <f t="shared" si="21"/>
        <v>18</v>
      </c>
      <c r="O292" s="56"/>
      <c r="P292" s="56"/>
      <c r="Q292" s="60"/>
      <c r="R292" s="69">
        <v>0</v>
      </c>
      <c r="S292" s="52">
        <v>0.93</v>
      </c>
      <c r="T292" s="52">
        <f t="shared" si="22"/>
        <v>0.93</v>
      </c>
      <c r="U292" s="65">
        <v>40</v>
      </c>
      <c r="V292" s="66">
        <v>6.8357400000000004</v>
      </c>
      <c r="W292" s="2">
        <f t="shared" si="23"/>
        <v>6865.8172559999994</v>
      </c>
      <c r="X292" s="60"/>
      <c r="Y292" s="2">
        <f t="shared" si="27"/>
        <v>6865.8172559999994</v>
      </c>
      <c r="AB292" s="126"/>
      <c r="AD292" s="54"/>
      <c r="AE292" s="54"/>
      <c r="AG292" s="61"/>
      <c r="AH292" s="61"/>
      <c r="AI292" s="50" t="s">
        <v>528</v>
      </c>
      <c r="AJ292" s="61" t="s">
        <v>372</v>
      </c>
      <c r="AN292" s="88"/>
      <c r="AT292" s="52"/>
      <c r="AU292" s="52"/>
      <c r="AV292" s="52"/>
      <c r="AW292" s="52"/>
      <c r="AX292" s="52"/>
      <c r="AY292" s="52"/>
      <c r="AZ292" s="52"/>
      <c r="BE292" s="52"/>
      <c r="BF292" s="52"/>
      <c r="BH292" s="52"/>
      <c r="BI292" s="52"/>
    </row>
    <row r="293" spans="1:61">
      <c r="A293" s="52">
        <v>292</v>
      </c>
      <c r="B293" s="50" t="s">
        <v>1033</v>
      </c>
      <c r="C293" s="61" t="s">
        <v>381</v>
      </c>
      <c r="D293" s="61" t="s">
        <v>382</v>
      </c>
      <c r="E293" s="68">
        <v>56.756944444444443</v>
      </c>
      <c r="F293" s="68">
        <v>-133.91659999999999</v>
      </c>
      <c r="G293" s="56" t="s">
        <v>182</v>
      </c>
      <c r="H293" s="50" t="s">
        <v>35</v>
      </c>
      <c r="I293" s="50" t="s">
        <v>35</v>
      </c>
      <c r="J293" s="50" t="s">
        <v>35</v>
      </c>
      <c r="K293" s="61" t="s">
        <v>262</v>
      </c>
      <c r="L293" s="56">
        <v>36</v>
      </c>
      <c r="M293" s="56">
        <v>58</v>
      </c>
      <c r="N293" s="56">
        <f t="shared" si="21"/>
        <v>22</v>
      </c>
      <c r="O293" s="56"/>
      <c r="P293" s="56"/>
      <c r="Q293" s="60"/>
      <c r="R293" s="69">
        <v>0</v>
      </c>
      <c r="S293" s="52">
        <v>0.86</v>
      </c>
      <c r="T293" s="52">
        <f t="shared" si="22"/>
        <v>0.86</v>
      </c>
      <c r="U293" s="65">
        <v>65</v>
      </c>
      <c r="V293" s="66">
        <v>7.2219400000000009</v>
      </c>
      <c r="W293" s="2">
        <f t="shared" si="23"/>
        <v>4782.3686680000001</v>
      </c>
      <c r="X293" s="60"/>
      <c r="Y293" s="2">
        <f t="shared" si="27"/>
        <v>4782.3686680000001</v>
      </c>
      <c r="AB293" s="126"/>
      <c r="AD293" s="54"/>
      <c r="AE293" s="54"/>
      <c r="AG293" s="61"/>
      <c r="AH293" s="61"/>
      <c r="AI293" s="50" t="s">
        <v>528</v>
      </c>
      <c r="AJ293" s="61" t="s">
        <v>17</v>
      </c>
      <c r="AN293" s="88"/>
      <c r="AT293" s="52"/>
      <c r="AU293" s="52"/>
      <c r="AV293" s="52"/>
      <c r="AW293" s="52"/>
      <c r="AX293" s="52"/>
      <c r="AY293" s="52"/>
      <c r="AZ293" s="52"/>
      <c r="BE293" s="52"/>
      <c r="BF293" s="52"/>
      <c r="BH293" s="52"/>
      <c r="BI293" s="52"/>
    </row>
    <row r="294" spans="1:61">
      <c r="A294" s="52">
        <v>293</v>
      </c>
      <c r="B294" s="50" t="s">
        <v>1033</v>
      </c>
      <c r="C294" s="61" t="s">
        <v>381</v>
      </c>
      <c r="D294" s="61" t="s">
        <v>382</v>
      </c>
      <c r="E294" s="68">
        <v>56.756944444444443</v>
      </c>
      <c r="F294" s="68">
        <v>-133.91659999999999</v>
      </c>
      <c r="G294" s="56" t="s">
        <v>182</v>
      </c>
      <c r="H294" s="50" t="s">
        <v>35</v>
      </c>
      <c r="I294" s="50" t="s">
        <v>35</v>
      </c>
      <c r="J294" s="50" t="s">
        <v>35</v>
      </c>
      <c r="K294" s="61" t="s">
        <v>253</v>
      </c>
      <c r="L294" s="56">
        <v>58</v>
      </c>
      <c r="M294" s="56">
        <v>71</v>
      </c>
      <c r="N294" s="56">
        <f t="shared" si="21"/>
        <v>13</v>
      </c>
      <c r="O294" s="56"/>
      <c r="P294" s="56"/>
      <c r="Q294" s="60"/>
      <c r="R294" s="69">
        <v>0</v>
      </c>
      <c r="S294" s="52">
        <v>1.17</v>
      </c>
      <c r="T294" s="52">
        <f t="shared" si="22"/>
        <v>1.17</v>
      </c>
      <c r="U294" s="65">
        <v>75</v>
      </c>
      <c r="V294" s="66">
        <v>8.6605350000000012</v>
      </c>
      <c r="W294" s="2">
        <f t="shared" si="23"/>
        <v>3293.1684337500001</v>
      </c>
      <c r="X294" s="60"/>
      <c r="Y294" s="2">
        <f t="shared" si="27"/>
        <v>3293.1684337500001</v>
      </c>
      <c r="AB294" s="126"/>
      <c r="AD294" s="54"/>
      <c r="AE294" s="54"/>
      <c r="AG294" s="61"/>
      <c r="AH294" s="61"/>
      <c r="AI294" s="50" t="s">
        <v>528</v>
      </c>
      <c r="AJ294" s="61" t="s">
        <v>534</v>
      </c>
      <c r="AN294" s="88"/>
      <c r="AT294" s="52"/>
      <c r="AU294" s="52"/>
      <c r="AV294" s="52"/>
      <c r="AW294" s="52"/>
      <c r="AX294" s="52"/>
      <c r="AY294" s="52"/>
      <c r="AZ294" s="52"/>
      <c r="BE294" s="52"/>
      <c r="BF294" s="52"/>
      <c r="BH294" s="52"/>
      <c r="BI294" s="52"/>
    </row>
    <row r="295" spans="1:61">
      <c r="A295" s="52">
        <v>294</v>
      </c>
      <c r="B295" s="50" t="s">
        <v>1033</v>
      </c>
      <c r="C295" s="61" t="s">
        <v>383</v>
      </c>
      <c r="D295" s="61" t="s">
        <v>294</v>
      </c>
      <c r="E295" s="68">
        <v>56.848577777777777</v>
      </c>
      <c r="F295" s="68">
        <v>-133.86111111111111</v>
      </c>
      <c r="G295" s="56" t="s">
        <v>182</v>
      </c>
      <c r="H295" s="50" t="s">
        <v>35</v>
      </c>
      <c r="I295" s="50" t="s">
        <v>35</v>
      </c>
      <c r="J295" s="50" t="s">
        <v>35</v>
      </c>
      <c r="K295" s="61" t="s">
        <v>44</v>
      </c>
      <c r="L295" s="56">
        <v>23</v>
      </c>
      <c r="M295" s="56">
        <v>18</v>
      </c>
      <c r="N295" s="56">
        <f t="shared" si="21"/>
        <v>5</v>
      </c>
      <c r="O295" s="53">
        <f>M298</f>
        <v>5</v>
      </c>
      <c r="P295" s="53">
        <f>L295</f>
        <v>23</v>
      </c>
      <c r="Q295" s="53">
        <f>P295+O295</f>
        <v>28</v>
      </c>
      <c r="R295" s="69">
        <v>0</v>
      </c>
      <c r="S295" s="52">
        <v>0.08</v>
      </c>
      <c r="T295" s="52">
        <f t="shared" si="22"/>
        <v>0.08</v>
      </c>
      <c r="U295" s="65">
        <v>0</v>
      </c>
      <c r="V295" s="83">
        <v>36.66627891666667</v>
      </c>
      <c r="W295" s="2">
        <f t="shared" si="23"/>
        <v>1466.6511566666668</v>
      </c>
      <c r="X295" s="2">
        <f>SUM(W295:W305)</f>
        <v>60842.662582865458</v>
      </c>
      <c r="Y295" s="2">
        <f t="shared" si="27"/>
        <v>1466.6511566666668</v>
      </c>
      <c r="Z295" s="7">
        <f>SUM(Y295:Y298)/10^6*10^4</f>
        <v>172.1614748156546</v>
      </c>
      <c r="AA295" s="12">
        <v>44.534575744516324</v>
      </c>
      <c r="AB295" s="126"/>
      <c r="AD295" s="54"/>
      <c r="AE295" s="54"/>
      <c r="AG295" s="61"/>
      <c r="AH295" s="61"/>
      <c r="AI295" s="50" t="s">
        <v>196</v>
      </c>
      <c r="AJ295" s="61" t="s">
        <v>140</v>
      </c>
      <c r="AN295" s="88"/>
      <c r="AT295" s="52"/>
      <c r="AU295" s="52"/>
      <c r="AV295" s="52"/>
      <c r="AW295" s="52"/>
      <c r="AX295" s="52"/>
      <c r="AY295" s="52"/>
      <c r="AZ295" s="52"/>
      <c r="BE295" s="52"/>
      <c r="BF295" s="52"/>
      <c r="BH295" s="52"/>
      <c r="BI295" s="52"/>
    </row>
    <row r="296" spans="1:61">
      <c r="A296" s="52">
        <v>295</v>
      </c>
      <c r="B296" s="50" t="s">
        <v>1033</v>
      </c>
      <c r="C296" s="61" t="s">
        <v>383</v>
      </c>
      <c r="D296" s="61" t="s">
        <v>294</v>
      </c>
      <c r="E296" s="68">
        <v>56.848577777777777</v>
      </c>
      <c r="F296" s="68">
        <v>-133.86111111111111</v>
      </c>
      <c r="G296" s="56" t="s">
        <v>182</v>
      </c>
      <c r="H296" s="50" t="s">
        <v>35</v>
      </c>
      <c r="I296" s="50" t="s">
        <v>35</v>
      </c>
      <c r="J296" s="50" t="s">
        <v>35</v>
      </c>
      <c r="K296" s="61" t="s">
        <v>45</v>
      </c>
      <c r="L296" s="56">
        <v>18</v>
      </c>
      <c r="M296" s="56">
        <v>8</v>
      </c>
      <c r="N296" s="56">
        <f t="shared" si="21"/>
        <v>10</v>
      </c>
      <c r="O296" s="56"/>
      <c r="P296" s="56"/>
      <c r="Q296" s="60"/>
      <c r="R296" s="69">
        <v>0</v>
      </c>
      <c r="S296" s="52">
        <v>0.12</v>
      </c>
      <c r="T296" s="52">
        <f t="shared" si="22"/>
        <v>0.12</v>
      </c>
      <c r="U296" s="65">
        <v>0</v>
      </c>
      <c r="V296" s="83">
        <v>40.639330342105275</v>
      </c>
      <c r="W296" s="2">
        <f t="shared" si="23"/>
        <v>4876.7196410526321</v>
      </c>
      <c r="X296" s="60"/>
      <c r="Y296" s="2">
        <f t="shared" si="27"/>
        <v>4876.7196410526321</v>
      </c>
      <c r="AB296" s="126"/>
      <c r="AC296" s="126"/>
      <c r="AD296" s="55"/>
      <c r="AE296" s="55"/>
      <c r="AG296" s="61"/>
      <c r="AH296" s="61"/>
      <c r="AI296" s="50" t="s">
        <v>196</v>
      </c>
      <c r="AJ296" s="61" t="s">
        <v>141</v>
      </c>
      <c r="AN296" s="88"/>
      <c r="AT296" s="52"/>
      <c r="AU296" s="52"/>
      <c r="AV296" s="52"/>
      <c r="AW296" s="52"/>
      <c r="AX296" s="52"/>
      <c r="AY296" s="52"/>
      <c r="AZ296" s="52"/>
      <c r="BE296" s="52"/>
      <c r="BF296" s="52"/>
      <c r="BH296" s="52"/>
      <c r="BI296" s="52"/>
    </row>
    <row r="297" spans="1:61">
      <c r="A297" s="52">
        <v>296</v>
      </c>
      <c r="B297" s="50" t="s">
        <v>1033</v>
      </c>
      <c r="C297" s="61" t="s">
        <v>383</v>
      </c>
      <c r="D297" s="61" t="s">
        <v>294</v>
      </c>
      <c r="E297" s="68">
        <v>56.848577777777777</v>
      </c>
      <c r="F297" s="68">
        <v>-133.86111111111111</v>
      </c>
      <c r="G297" s="56" t="s">
        <v>182</v>
      </c>
      <c r="H297" s="50" t="s">
        <v>35</v>
      </c>
      <c r="I297" s="50" t="s">
        <v>35</v>
      </c>
      <c r="J297" s="50" t="s">
        <v>35</v>
      </c>
      <c r="K297" s="61" t="s">
        <v>46</v>
      </c>
      <c r="L297" s="56">
        <v>8</v>
      </c>
      <c r="M297" s="56">
        <v>0</v>
      </c>
      <c r="N297" s="56">
        <f t="shared" si="21"/>
        <v>8</v>
      </c>
      <c r="O297" s="56"/>
      <c r="P297" s="56"/>
      <c r="Q297" s="60"/>
      <c r="R297" s="69">
        <v>0</v>
      </c>
      <c r="S297" s="52">
        <v>0.15</v>
      </c>
      <c r="T297" s="52">
        <f t="shared" si="22"/>
        <v>0.15</v>
      </c>
      <c r="U297" s="65">
        <v>0</v>
      </c>
      <c r="V297" s="83">
        <v>36.068238615384637</v>
      </c>
      <c r="W297" s="2">
        <f t="shared" si="23"/>
        <v>4328.1886338461563</v>
      </c>
      <c r="X297" s="60"/>
      <c r="Y297" s="2">
        <f t="shared" si="27"/>
        <v>4328.1886338461563</v>
      </c>
      <c r="AB297" s="126"/>
      <c r="AD297" s="55"/>
      <c r="AE297" s="55"/>
      <c r="AG297" s="61"/>
      <c r="AH297" s="61"/>
      <c r="AI297" s="50" t="s">
        <v>196</v>
      </c>
      <c r="AJ297" s="61" t="s">
        <v>162</v>
      </c>
      <c r="AN297" s="88"/>
      <c r="AT297" s="52"/>
      <c r="AU297" s="52"/>
      <c r="AV297" s="52"/>
      <c r="AW297" s="52"/>
      <c r="AX297" s="52"/>
      <c r="AY297" s="52"/>
      <c r="AZ297" s="52"/>
      <c r="BE297" s="52"/>
      <c r="BF297" s="52"/>
      <c r="BH297" s="52"/>
      <c r="BI297" s="52"/>
    </row>
    <row r="298" spans="1:61">
      <c r="A298" s="52">
        <v>297</v>
      </c>
      <c r="B298" s="50" t="s">
        <v>1033</v>
      </c>
      <c r="C298" s="61" t="s">
        <v>383</v>
      </c>
      <c r="D298" s="61" t="s">
        <v>294</v>
      </c>
      <c r="E298" s="68">
        <v>56.848577777777777</v>
      </c>
      <c r="F298" s="68">
        <v>-133.86111111111111</v>
      </c>
      <c r="G298" s="56" t="s">
        <v>182</v>
      </c>
      <c r="H298" s="50" t="s">
        <v>35</v>
      </c>
      <c r="I298" s="50" t="s">
        <v>35</v>
      </c>
      <c r="J298" s="50" t="s">
        <v>35</v>
      </c>
      <c r="K298" s="61" t="s">
        <v>21</v>
      </c>
      <c r="L298" s="56">
        <v>0</v>
      </c>
      <c r="M298" s="56">
        <v>5</v>
      </c>
      <c r="N298" s="56">
        <f t="shared" si="21"/>
        <v>5</v>
      </c>
      <c r="O298" s="56"/>
      <c r="P298" s="56"/>
      <c r="Q298" s="60"/>
      <c r="R298" s="69">
        <v>0</v>
      </c>
      <c r="S298" s="52">
        <v>1.74</v>
      </c>
      <c r="T298" s="52">
        <f t="shared" si="22"/>
        <v>1.74</v>
      </c>
      <c r="U298" s="65">
        <v>0</v>
      </c>
      <c r="V298" s="66">
        <v>7.5225150000000003</v>
      </c>
      <c r="W298" s="2">
        <f t="shared" si="23"/>
        <v>6544.5880500000012</v>
      </c>
      <c r="X298" s="60"/>
      <c r="Y298" s="2">
        <f t="shared" si="27"/>
        <v>6544.5880500000012</v>
      </c>
      <c r="AB298" s="126"/>
      <c r="AD298" s="55"/>
      <c r="AE298" s="55"/>
      <c r="AG298" s="61"/>
      <c r="AH298" s="61"/>
      <c r="AI298" s="50" t="s">
        <v>196</v>
      </c>
      <c r="AJ298" s="61" t="s">
        <v>21</v>
      </c>
      <c r="AN298" s="88"/>
      <c r="AT298" s="52"/>
      <c r="AU298" s="52"/>
      <c r="AV298" s="52"/>
      <c r="AW298" s="52"/>
      <c r="AX298" s="52"/>
      <c r="AY298" s="52"/>
      <c r="AZ298" s="52"/>
      <c r="BE298" s="52"/>
      <c r="BF298" s="52"/>
      <c r="BH298" s="52"/>
      <c r="BI298" s="52"/>
    </row>
    <row r="299" spans="1:61">
      <c r="A299" s="52">
        <v>298</v>
      </c>
      <c r="B299" s="50" t="s">
        <v>1033</v>
      </c>
      <c r="C299" s="61" t="s">
        <v>384</v>
      </c>
      <c r="D299" s="61" t="s">
        <v>385</v>
      </c>
      <c r="E299" s="68">
        <v>56.904166666666669</v>
      </c>
      <c r="F299" s="68">
        <v>-133.76388888888889</v>
      </c>
      <c r="G299" s="56" t="s">
        <v>182</v>
      </c>
      <c r="H299" s="50" t="s">
        <v>35</v>
      </c>
      <c r="I299" s="50" t="s">
        <v>35</v>
      </c>
      <c r="J299" s="50" t="s">
        <v>35</v>
      </c>
      <c r="K299" s="61" t="s">
        <v>45</v>
      </c>
      <c r="L299" s="56">
        <v>13</v>
      </c>
      <c r="M299" s="56">
        <v>0</v>
      </c>
      <c r="N299" s="56">
        <f t="shared" si="21"/>
        <v>13</v>
      </c>
      <c r="O299" s="53">
        <f>M304</f>
        <v>152</v>
      </c>
      <c r="P299" s="53">
        <f>L299</f>
        <v>13</v>
      </c>
      <c r="Q299" s="53">
        <f>P299+O299</f>
        <v>165</v>
      </c>
      <c r="R299" s="69">
        <v>0</v>
      </c>
      <c r="S299" s="52">
        <v>0.12</v>
      </c>
      <c r="T299" s="52">
        <f t="shared" si="22"/>
        <v>0.12</v>
      </c>
      <c r="U299" s="65">
        <v>0</v>
      </c>
      <c r="V299" s="66">
        <v>55.178325000000001</v>
      </c>
      <c r="W299" s="2">
        <f t="shared" si="23"/>
        <v>8607.8186999999998</v>
      </c>
      <c r="X299" s="2">
        <f>SUM(W299:W304)</f>
        <v>42746.524407299999</v>
      </c>
      <c r="Y299" s="2">
        <f t="shared" si="27"/>
        <v>8607.8186999999998</v>
      </c>
      <c r="Z299" s="7">
        <f>SUM(Y299:Y304)/10^6*10^4</f>
        <v>332.33190291300002</v>
      </c>
      <c r="AA299" s="12">
        <v>62.167906967491874</v>
      </c>
      <c r="AB299" s="126"/>
      <c r="AD299" s="54"/>
      <c r="AE299" s="54"/>
      <c r="AG299" s="61"/>
      <c r="AH299" s="61"/>
      <c r="AI299" s="50" t="s">
        <v>171</v>
      </c>
      <c r="AJ299" s="61" t="s">
        <v>141</v>
      </c>
      <c r="AN299" s="88"/>
      <c r="AT299" s="52"/>
      <c r="AU299" s="52"/>
      <c r="AV299" s="52"/>
      <c r="AW299" s="52"/>
      <c r="AX299" s="52"/>
      <c r="AY299" s="52"/>
      <c r="AZ299" s="52"/>
      <c r="BE299" s="52"/>
      <c r="BF299" s="52"/>
      <c r="BH299" s="52"/>
      <c r="BI299" s="52"/>
    </row>
    <row r="300" spans="1:61">
      <c r="A300" s="52">
        <v>299</v>
      </c>
      <c r="B300" s="50" t="s">
        <v>1033</v>
      </c>
      <c r="C300" s="61" t="s">
        <v>384</v>
      </c>
      <c r="D300" s="61" t="s">
        <v>385</v>
      </c>
      <c r="E300" s="68">
        <v>56.904166666666669</v>
      </c>
      <c r="F300" s="68">
        <v>-133.76388888888889</v>
      </c>
      <c r="G300" s="56" t="s">
        <v>182</v>
      </c>
      <c r="H300" s="50" t="s">
        <v>35</v>
      </c>
      <c r="I300" s="50" t="s">
        <v>35</v>
      </c>
      <c r="J300" s="50" t="s">
        <v>35</v>
      </c>
      <c r="K300" s="61" t="s">
        <v>47</v>
      </c>
      <c r="L300" s="56">
        <v>0</v>
      </c>
      <c r="M300" s="56">
        <v>3</v>
      </c>
      <c r="N300" s="56">
        <f t="shared" si="21"/>
        <v>3</v>
      </c>
      <c r="O300" s="56"/>
      <c r="P300" s="56"/>
      <c r="Q300" s="60"/>
      <c r="R300" s="69">
        <v>0</v>
      </c>
      <c r="S300" s="52">
        <v>0.93</v>
      </c>
      <c r="T300" s="52">
        <f t="shared" si="22"/>
        <v>0.93</v>
      </c>
      <c r="U300" s="65">
        <v>3</v>
      </c>
      <c r="V300" s="66">
        <v>5.0688750000000002</v>
      </c>
      <c r="W300" s="2">
        <f t="shared" si="23"/>
        <v>1371.7896412500002</v>
      </c>
      <c r="X300" s="60"/>
      <c r="Y300" s="2">
        <f t="shared" si="27"/>
        <v>1371.7896412500002</v>
      </c>
      <c r="AB300" s="126"/>
      <c r="AC300" s="126"/>
      <c r="AD300" s="54"/>
      <c r="AE300" s="54"/>
      <c r="AG300" s="61"/>
      <c r="AH300" s="61"/>
      <c r="AI300" s="50" t="s">
        <v>171</v>
      </c>
      <c r="AJ300" s="61" t="s">
        <v>47</v>
      </c>
      <c r="AN300" s="88"/>
      <c r="AT300" s="52"/>
      <c r="AU300" s="52"/>
      <c r="AV300" s="52"/>
      <c r="AW300" s="52"/>
      <c r="AX300" s="52"/>
      <c r="AY300" s="52"/>
      <c r="AZ300" s="52"/>
      <c r="BE300" s="52"/>
      <c r="BF300" s="52"/>
      <c r="BH300" s="52"/>
      <c r="BI300" s="52"/>
    </row>
    <row r="301" spans="1:61">
      <c r="A301" s="52">
        <v>300</v>
      </c>
      <c r="B301" s="50" t="s">
        <v>1033</v>
      </c>
      <c r="C301" s="61" t="s">
        <v>384</v>
      </c>
      <c r="D301" s="61" t="s">
        <v>385</v>
      </c>
      <c r="E301" s="68">
        <v>56.904166666666669</v>
      </c>
      <c r="F301" s="68">
        <v>-133.76388888888889</v>
      </c>
      <c r="G301" s="56" t="s">
        <v>182</v>
      </c>
      <c r="H301" s="50" t="s">
        <v>35</v>
      </c>
      <c r="I301" s="50" t="s">
        <v>35</v>
      </c>
      <c r="J301" s="50" t="s">
        <v>35</v>
      </c>
      <c r="K301" s="61" t="s">
        <v>116</v>
      </c>
      <c r="L301" s="56">
        <v>3</v>
      </c>
      <c r="M301" s="56">
        <v>8</v>
      </c>
      <c r="N301" s="56">
        <f t="shared" si="21"/>
        <v>5</v>
      </c>
      <c r="O301" s="56"/>
      <c r="P301" s="56"/>
      <c r="Q301" s="60"/>
      <c r="R301" s="69">
        <v>0</v>
      </c>
      <c r="S301" s="52">
        <v>0.86</v>
      </c>
      <c r="T301" s="52">
        <f t="shared" si="22"/>
        <v>0.86</v>
      </c>
      <c r="U301" s="65">
        <v>7</v>
      </c>
      <c r="V301" s="66">
        <v>12.232885</v>
      </c>
      <c r="W301" s="2">
        <f t="shared" si="23"/>
        <v>4891.9307115000011</v>
      </c>
      <c r="X301" s="60"/>
      <c r="Y301" s="2">
        <f t="shared" si="27"/>
        <v>4891.9307115000011</v>
      </c>
      <c r="AB301" s="126"/>
      <c r="AD301" s="54"/>
      <c r="AE301" s="54"/>
      <c r="AG301" s="61"/>
      <c r="AH301" s="61"/>
      <c r="AI301" s="50" t="s">
        <v>171</v>
      </c>
      <c r="AJ301" s="61" t="s">
        <v>116</v>
      </c>
      <c r="AN301" s="88"/>
      <c r="AT301" s="52"/>
      <c r="AU301" s="52"/>
      <c r="AV301" s="52"/>
      <c r="AW301" s="52"/>
      <c r="AX301" s="52"/>
      <c r="AY301" s="52"/>
      <c r="AZ301" s="52"/>
      <c r="BE301" s="52"/>
      <c r="BF301" s="52"/>
      <c r="BH301" s="52"/>
      <c r="BI301" s="52"/>
    </row>
    <row r="302" spans="1:61">
      <c r="A302" s="52">
        <v>301</v>
      </c>
      <c r="B302" s="50" t="s">
        <v>1033</v>
      </c>
      <c r="C302" s="61" t="s">
        <v>384</v>
      </c>
      <c r="D302" s="61" t="s">
        <v>385</v>
      </c>
      <c r="E302" s="68">
        <v>56.904166666666669</v>
      </c>
      <c r="F302" s="68">
        <v>-133.76388888888889</v>
      </c>
      <c r="G302" s="56" t="s">
        <v>182</v>
      </c>
      <c r="H302" s="50" t="s">
        <v>35</v>
      </c>
      <c r="I302" s="50" t="s">
        <v>35</v>
      </c>
      <c r="J302" s="50" t="s">
        <v>35</v>
      </c>
      <c r="K302" s="61" t="s">
        <v>253</v>
      </c>
      <c r="L302" s="56">
        <v>8</v>
      </c>
      <c r="M302" s="56">
        <v>64</v>
      </c>
      <c r="N302" s="56">
        <f t="shared" si="21"/>
        <v>56</v>
      </c>
      <c r="O302" s="56"/>
      <c r="P302" s="56"/>
      <c r="Q302" s="60"/>
      <c r="R302" s="69">
        <v>0</v>
      </c>
      <c r="S302" s="52">
        <v>1.17</v>
      </c>
      <c r="T302" s="52">
        <f t="shared" si="22"/>
        <v>1.17</v>
      </c>
      <c r="U302" s="65">
        <v>12</v>
      </c>
      <c r="V302" s="66">
        <v>2.230305</v>
      </c>
      <c r="W302" s="2">
        <f t="shared" si="23"/>
        <v>12859.4033568</v>
      </c>
      <c r="X302" s="60"/>
      <c r="Y302" s="2">
        <f t="shared" si="27"/>
        <v>12859.4033568</v>
      </c>
      <c r="AB302" s="126"/>
      <c r="AD302" s="54"/>
      <c r="AE302" s="54"/>
      <c r="AG302" s="61"/>
      <c r="AH302" s="61"/>
      <c r="AI302" s="50" t="s">
        <v>171</v>
      </c>
      <c r="AJ302" s="61" t="s">
        <v>534</v>
      </c>
      <c r="AN302" s="88"/>
      <c r="AT302" s="52"/>
      <c r="AU302" s="52"/>
      <c r="AV302" s="52"/>
      <c r="AW302" s="52"/>
      <c r="AX302" s="52"/>
      <c r="AY302" s="52"/>
      <c r="AZ302" s="52"/>
      <c r="BE302" s="52"/>
      <c r="BF302" s="52"/>
      <c r="BH302" s="52"/>
      <c r="BI302" s="52"/>
    </row>
    <row r="303" spans="1:61">
      <c r="A303" s="52">
        <v>302</v>
      </c>
      <c r="B303" s="50" t="s">
        <v>1033</v>
      </c>
      <c r="C303" s="61" t="s">
        <v>384</v>
      </c>
      <c r="D303" s="61" t="s">
        <v>385</v>
      </c>
      <c r="E303" s="68">
        <v>56.904166666666669</v>
      </c>
      <c r="F303" s="68">
        <v>-133.76388888888889</v>
      </c>
      <c r="G303" s="56" t="s">
        <v>182</v>
      </c>
      <c r="H303" s="50" t="s">
        <v>35</v>
      </c>
      <c r="I303" s="50" t="s">
        <v>35</v>
      </c>
      <c r="J303" s="50" t="s">
        <v>35</v>
      </c>
      <c r="K303" s="61" t="s">
        <v>19</v>
      </c>
      <c r="L303" s="56">
        <v>64</v>
      </c>
      <c r="M303" s="56">
        <v>89</v>
      </c>
      <c r="N303" s="56">
        <f t="shared" si="21"/>
        <v>25</v>
      </c>
      <c r="O303" s="56"/>
      <c r="P303" s="56"/>
      <c r="Q303" s="60"/>
      <c r="R303" s="69">
        <v>0</v>
      </c>
      <c r="S303" s="52">
        <v>1.71</v>
      </c>
      <c r="T303" s="52">
        <f t="shared" si="22"/>
        <v>1.71</v>
      </c>
      <c r="U303" s="65">
        <v>11</v>
      </c>
      <c r="V303" s="66">
        <v>0.91722499999999996</v>
      </c>
      <c r="W303" s="2">
        <f t="shared" si="23"/>
        <v>3489.8118187499999</v>
      </c>
      <c r="X303" s="60"/>
      <c r="Y303" s="2">
        <f t="shared" si="27"/>
        <v>3489.8118187499999</v>
      </c>
      <c r="AB303" s="126"/>
      <c r="AD303" s="54"/>
      <c r="AE303" s="54"/>
      <c r="AG303" s="61"/>
      <c r="AH303" s="61"/>
      <c r="AI303" s="50" t="s">
        <v>171</v>
      </c>
      <c r="AJ303" s="61" t="s">
        <v>19</v>
      </c>
      <c r="AN303" s="88"/>
      <c r="AT303" s="52"/>
      <c r="AU303" s="52"/>
      <c r="AV303" s="52"/>
      <c r="AW303" s="52"/>
      <c r="AX303" s="52"/>
      <c r="AY303" s="52"/>
      <c r="AZ303" s="52"/>
      <c r="BE303" s="52"/>
      <c r="BF303" s="52"/>
      <c r="BH303" s="52"/>
      <c r="BI303" s="52"/>
    </row>
    <row r="304" spans="1:61">
      <c r="A304" s="52">
        <v>303</v>
      </c>
      <c r="B304" s="50" t="s">
        <v>1033</v>
      </c>
      <c r="C304" s="61" t="s">
        <v>384</v>
      </c>
      <c r="D304" s="61" t="s">
        <v>385</v>
      </c>
      <c r="E304" s="68">
        <v>56.904166666666669</v>
      </c>
      <c r="F304" s="68">
        <v>-133.76388888888889</v>
      </c>
      <c r="G304" s="56" t="s">
        <v>182</v>
      </c>
      <c r="H304" s="50" t="s">
        <v>35</v>
      </c>
      <c r="I304" s="50" t="s">
        <v>35</v>
      </c>
      <c r="J304" s="50" t="s">
        <v>35</v>
      </c>
      <c r="K304" s="61" t="s">
        <v>21</v>
      </c>
      <c r="L304" s="56">
        <v>89</v>
      </c>
      <c r="M304" s="56">
        <v>152</v>
      </c>
      <c r="N304" s="56">
        <f t="shared" si="21"/>
        <v>63</v>
      </c>
      <c r="O304" s="56"/>
      <c r="P304" s="56"/>
      <c r="Q304" s="60"/>
      <c r="R304" s="69">
        <v>0</v>
      </c>
      <c r="S304" s="52">
        <v>1.74</v>
      </c>
      <c r="T304" s="52">
        <f t="shared" si="22"/>
        <v>1.74</v>
      </c>
      <c r="U304" s="65">
        <v>10</v>
      </c>
      <c r="V304" s="66">
        <v>1.168255</v>
      </c>
      <c r="W304" s="2">
        <f t="shared" si="23"/>
        <v>11525.770179000001</v>
      </c>
      <c r="X304" s="60"/>
      <c r="Y304" s="2">
        <f>IF(L304&gt;-100,W304-W304*(ABS(M304)-100)/(ABS(M304)-ABS(L304)),0)</f>
        <v>2012.436063000001</v>
      </c>
      <c r="AB304" s="126"/>
      <c r="AD304" s="54"/>
      <c r="AE304" s="54"/>
      <c r="AG304" s="61"/>
      <c r="AH304" s="61"/>
      <c r="AI304" s="50" t="s">
        <v>171</v>
      </c>
      <c r="AJ304" s="61" t="s">
        <v>21</v>
      </c>
      <c r="AN304" s="88"/>
      <c r="AT304" s="52"/>
      <c r="AU304" s="52"/>
      <c r="AV304" s="52"/>
      <c r="AW304" s="52"/>
      <c r="AX304" s="52"/>
      <c r="AY304" s="52"/>
      <c r="AZ304" s="52"/>
      <c r="BE304" s="52"/>
      <c r="BF304" s="52"/>
      <c r="BH304" s="52"/>
      <c r="BI304" s="52"/>
    </row>
    <row r="305" spans="1:61">
      <c r="A305" s="52">
        <v>304</v>
      </c>
      <c r="B305" s="50" t="s">
        <v>1033</v>
      </c>
      <c r="C305" s="61" t="s">
        <v>386</v>
      </c>
      <c r="D305" s="61" t="s">
        <v>387</v>
      </c>
      <c r="E305" s="68">
        <v>56.901388888888889</v>
      </c>
      <c r="F305" s="68">
        <v>-133.76111111111112</v>
      </c>
      <c r="G305" s="56" t="s">
        <v>182</v>
      </c>
      <c r="H305" s="50" t="s">
        <v>35</v>
      </c>
      <c r="I305" s="50" t="s">
        <v>35</v>
      </c>
      <c r="J305" s="50" t="s">
        <v>35</v>
      </c>
      <c r="K305" s="61" t="s">
        <v>44</v>
      </c>
      <c r="L305" s="56">
        <v>0</v>
      </c>
      <c r="M305" s="56">
        <v>3</v>
      </c>
      <c r="N305" s="56">
        <f t="shared" si="21"/>
        <v>3</v>
      </c>
      <c r="O305" s="73">
        <f>M308-P305</f>
        <v>94</v>
      </c>
      <c r="P305" s="73">
        <f>M307</f>
        <v>58</v>
      </c>
      <c r="Q305" s="73">
        <f>O305+P305</f>
        <v>152</v>
      </c>
      <c r="R305" s="69">
        <v>0</v>
      </c>
      <c r="S305" s="52">
        <v>0.08</v>
      </c>
      <c r="T305" s="52">
        <f t="shared" si="22"/>
        <v>0.08</v>
      </c>
      <c r="U305" s="65"/>
      <c r="V305" s="83">
        <v>36.66627891666667</v>
      </c>
      <c r="W305" s="2">
        <f t="shared" si="23"/>
        <v>879.99069400000019</v>
      </c>
      <c r="X305" s="2">
        <f>SUM(W305:W308)</f>
        <v>37669.669715376847</v>
      </c>
      <c r="Y305" s="2">
        <f t="shared" ref="Y305:Y329" si="28">T305*V305/100*N305*100*100*((100-U305)/100)</f>
        <v>879.99069400000019</v>
      </c>
      <c r="Z305" s="7">
        <f>SUM(Y305:Y308)/10^6*10^4</f>
        <v>376.69669715376841</v>
      </c>
      <c r="AA305" s="12">
        <v>96.252161224176149</v>
      </c>
      <c r="AB305" s="126"/>
      <c r="AD305" s="54"/>
      <c r="AE305" s="54"/>
      <c r="AG305" s="61"/>
      <c r="AH305" s="61"/>
      <c r="AI305" s="50" t="s">
        <v>532</v>
      </c>
      <c r="AJ305" s="61" t="s">
        <v>140</v>
      </c>
      <c r="AN305" s="88"/>
      <c r="AT305" s="52"/>
      <c r="AU305" s="52"/>
      <c r="AV305" s="52"/>
      <c r="AW305" s="52"/>
      <c r="AX305" s="52"/>
      <c r="AY305" s="52"/>
      <c r="AZ305" s="52"/>
      <c r="BE305" s="52"/>
      <c r="BF305" s="52"/>
      <c r="BH305" s="52"/>
      <c r="BI305" s="52"/>
    </row>
    <row r="306" spans="1:61">
      <c r="A306" s="52">
        <v>305</v>
      </c>
      <c r="B306" s="50" t="s">
        <v>1033</v>
      </c>
      <c r="C306" s="61" t="s">
        <v>386</v>
      </c>
      <c r="D306" s="61" t="s">
        <v>387</v>
      </c>
      <c r="E306" s="68">
        <v>56.901388888888889</v>
      </c>
      <c r="F306" s="68">
        <v>-133.76111111111112</v>
      </c>
      <c r="G306" s="56" t="s">
        <v>182</v>
      </c>
      <c r="H306" s="50" t="s">
        <v>35</v>
      </c>
      <c r="I306" s="50" t="s">
        <v>35</v>
      </c>
      <c r="J306" s="50" t="s">
        <v>35</v>
      </c>
      <c r="K306" s="61" t="s">
        <v>45</v>
      </c>
      <c r="L306" s="56">
        <v>3</v>
      </c>
      <c r="M306" s="56">
        <v>10</v>
      </c>
      <c r="N306" s="56">
        <f t="shared" si="21"/>
        <v>7</v>
      </c>
      <c r="O306" s="56"/>
      <c r="P306" s="56"/>
      <c r="Q306" s="60"/>
      <c r="R306" s="69">
        <v>0</v>
      </c>
      <c r="S306" s="52">
        <v>0.12</v>
      </c>
      <c r="T306" s="52">
        <f t="shared" si="22"/>
        <v>0.12</v>
      </c>
      <c r="U306" s="65"/>
      <c r="V306" s="83">
        <v>40.639330342105275</v>
      </c>
      <c r="W306" s="2">
        <f t="shared" si="23"/>
        <v>3413.7037487368425</v>
      </c>
      <c r="X306" s="60"/>
      <c r="Y306" s="2">
        <f t="shared" si="28"/>
        <v>3413.7037487368425</v>
      </c>
      <c r="AB306" s="126"/>
      <c r="AC306" s="126"/>
      <c r="AD306" s="54"/>
      <c r="AE306" s="54"/>
      <c r="AG306" s="61"/>
      <c r="AH306" s="61"/>
      <c r="AI306" s="50" t="s">
        <v>532</v>
      </c>
      <c r="AJ306" s="61" t="s">
        <v>141</v>
      </c>
      <c r="AN306" s="88"/>
      <c r="AT306" s="52"/>
      <c r="AU306" s="52"/>
      <c r="AV306" s="52"/>
      <c r="AW306" s="52"/>
      <c r="AX306" s="52"/>
      <c r="AY306" s="52"/>
      <c r="AZ306" s="52"/>
      <c r="BE306" s="52"/>
      <c r="BF306" s="52"/>
      <c r="BH306" s="52"/>
      <c r="BI306" s="52"/>
    </row>
    <row r="307" spans="1:61">
      <c r="A307" s="52">
        <v>306</v>
      </c>
      <c r="B307" s="50" t="s">
        <v>1033</v>
      </c>
      <c r="C307" s="61" t="s">
        <v>386</v>
      </c>
      <c r="D307" s="61" t="s">
        <v>387</v>
      </c>
      <c r="E307" s="68">
        <v>56.901388888888889</v>
      </c>
      <c r="F307" s="68">
        <v>-133.76111111111112</v>
      </c>
      <c r="G307" s="56" t="s">
        <v>182</v>
      </c>
      <c r="H307" s="50" t="s">
        <v>35</v>
      </c>
      <c r="I307" s="50" t="s">
        <v>35</v>
      </c>
      <c r="J307" s="50" t="s">
        <v>35</v>
      </c>
      <c r="K307" s="61" t="s">
        <v>46</v>
      </c>
      <c r="L307" s="56">
        <v>10</v>
      </c>
      <c r="M307" s="56">
        <v>58</v>
      </c>
      <c r="N307" s="56">
        <f t="shared" si="21"/>
        <v>48</v>
      </c>
      <c r="O307" s="56"/>
      <c r="P307" s="56"/>
      <c r="Q307" s="60"/>
      <c r="R307" s="69">
        <v>0</v>
      </c>
      <c r="S307" s="52">
        <v>0.15</v>
      </c>
      <c r="T307" s="52">
        <f t="shared" si="22"/>
        <v>0.15</v>
      </c>
      <c r="U307" s="65">
        <v>0</v>
      </c>
      <c r="V307" s="66">
        <v>23.810787000000001</v>
      </c>
      <c r="W307" s="2">
        <f t="shared" si="23"/>
        <v>17143.766640000002</v>
      </c>
      <c r="X307" s="60"/>
      <c r="Y307" s="2">
        <f t="shared" si="28"/>
        <v>17143.766640000002</v>
      </c>
      <c r="AB307" s="126"/>
      <c r="AD307" s="54"/>
      <c r="AE307" s="54"/>
      <c r="AG307" s="61"/>
      <c r="AH307" s="61"/>
      <c r="AI307" s="50" t="s">
        <v>532</v>
      </c>
      <c r="AJ307" s="61" t="s">
        <v>162</v>
      </c>
      <c r="AN307" s="88"/>
      <c r="AT307" s="52"/>
      <c r="AU307" s="52"/>
      <c r="AV307" s="52"/>
      <c r="AW307" s="52"/>
      <c r="AX307" s="52"/>
      <c r="AY307" s="52"/>
      <c r="AZ307" s="52"/>
      <c r="BE307" s="52"/>
      <c r="BF307" s="52"/>
      <c r="BH307" s="52"/>
      <c r="BI307" s="52"/>
    </row>
    <row r="308" spans="1:61">
      <c r="A308" s="52">
        <v>307</v>
      </c>
      <c r="B308" s="50" t="s">
        <v>1033</v>
      </c>
      <c r="C308" s="61" t="s">
        <v>386</v>
      </c>
      <c r="D308" s="61" t="s">
        <v>387</v>
      </c>
      <c r="E308" s="68">
        <v>56.901388888888889</v>
      </c>
      <c r="F308" s="68">
        <v>-133.76111111111112</v>
      </c>
      <c r="G308" s="56" t="s">
        <v>182</v>
      </c>
      <c r="H308" s="50" t="s">
        <v>35</v>
      </c>
      <c r="I308" s="50" t="s">
        <v>35</v>
      </c>
      <c r="J308" s="50" t="s">
        <v>35</v>
      </c>
      <c r="K308" s="61" t="s">
        <v>249</v>
      </c>
      <c r="L308" s="56">
        <v>58</v>
      </c>
      <c r="M308" s="56">
        <v>152</v>
      </c>
      <c r="N308" s="56">
        <f t="shared" si="21"/>
        <v>94</v>
      </c>
      <c r="O308" s="56"/>
      <c r="P308" s="56"/>
      <c r="Q308" s="60"/>
      <c r="R308" s="69">
        <v>0</v>
      </c>
      <c r="S308" s="52">
        <v>1.74</v>
      </c>
      <c r="T308" s="52">
        <f t="shared" si="22"/>
        <v>1.74</v>
      </c>
      <c r="U308" s="65">
        <v>19</v>
      </c>
      <c r="V308" s="66">
        <v>1.2252240000000001</v>
      </c>
      <c r="W308" s="2">
        <f t="shared" si="23"/>
        <v>16232.20863264</v>
      </c>
      <c r="X308" s="60"/>
      <c r="Y308" s="2">
        <f t="shared" si="28"/>
        <v>16232.20863264</v>
      </c>
      <c r="AB308" s="126"/>
      <c r="AD308" s="54"/>
      <c r="AE308" s="54"/>
      <c r="AG308" s="61"/>
      <c r="AH308" s="61"/>
      <c r="AI308" s="50" t="s">
        <v>532</v>
      </c>
      <c r="AJ308" s="61" t="s">
        <v>249</v>
      </c>
      <c r="AN308" s="88"/>
      <c r="AT308" s="52"/>
      <c r="AU308" s="52"/>
      <c r="AV308" s="52"/>
      <c r="AW308" s="52"/>
      <c r="AX308" s="52"/>
      <c r="AY308" s="52"/>
      <c r="AZ308" s="52"/>
      <c r="BE308" s="52"/>
      <c r="BF308" s="52"/>
      <c r="BH308" s="52"/>
      <c r="BI308" s="52"/>
    </row>
    <row r="309" spans="1:61">
      <c r="A309" s="52">
        <v>308</v>
      </c>
      <c r="B309" s="50" t="s">
        <v>1033</v>
      </c>
      <c r="C309" s="61" t="s">
        <v>388</v>
      </c>
      <c r="D309" s="61" t="s">
        <v>327</v>
      </c>
      <c r="E309" s="68">
        <v>56.922155555555555</v>
      </c>
      <c r="F309" s="68">
        <v>-134.25</v>
      </c>
      <c r="G309" s="56" t="s">
        <v>182</v>
      </c>
      <c r="H309" s="50" t="s">
        <v>35</v>
      </c>
      <c r="I309" s="50" t="s">
        <v>35</v>
      </c>
      <c r="J309" s="50" t="s">
        <v>35</v>
      </c>
      <c r="K309" s="61" t="s">
        <v>343</v>
      </c>
      <c r="L309" s="56">
        <v>10</v>
      </c>
      <c r="M309" s="56">
        <v>8</v>
      </c>
      <c r="N309" s="56">
        <f t="shared" si="21"/>
        <v>2</v>
      </c>
      <c r="O309" s="53">
        <f>M314</f>
        <v>71</v>
      </c>
      <c r="P309" s="53">
        <f>L309</f>
        <v>10</v>
      </c>
      <c r="Q309" s="53">
        <f>P309+O309</f>
        <v>81</v>
      </c>
      <c r="R309" s="69">
        <v>0</v>
      </c>
      <c r="S309" s="52">
        <v>0.11</v>
      </c>
      <c r="T309" s="52">
        <f t="shared" si="22"/>
        <v>0.11</v>
      </c>
      <c r="U309" s="65">
        <v>0</v>
      </c>
      <c r="V309" s="83">
        <v>37.79128262471886</v>
      </c>
      <c r="W309" s="2">
        <f t="shared" si="23"/>
        <v>831.40821774381482</v>
      </c>
      <c r="X309" s="2">
        <f>SUM(W309:W314)</f>
        <v>35799.455332069076</v>
      </c>
      <c r="Y309" s="2">
        <f t="shared" si="28"/>
        <v>831.40821774381482</v>
      </c>
      <c r="Z309" s="7">
        <f>SUM(Y309:Y314)/10^6*10^4</f>
        <v>357.99455332069073</v>
      </c>
      <c r="AA309" s="12">
        <v>50.402807323067435</v>
      </c>
      <c r="AB309" s="126"/>
      <c r="AD309" s="54"/>
      <c r="AE309" s="54"/>
      <c r="AG309" s="61"/>
      <c r="AH309" s="61"/>
      <c r="AI309" s="50" t="s">
        <v>171</v>
      </c>
      <c r="AJ309" s="61" t="s">
        <v>343</v>
      </c>
      <c r="AN309" s="88"/>
      <c r="AT309" s="52"/>
      <c r="AU309" s="52"/>
      <c r="AV309" s="52"/>
      <c r="AW309" s="52"/>
      <c r="AX309" s="52"/>
      <c r="AY309" s="52"/>
      <c r="AZ309" s="52"/>
      <c r="BE309" s="52"/>
      <c r="BF309" s="52"/>
      <c r="BH309" s="52"/>
      <c r="BI309" s="52"/>
    </row>
    <row r="310" spans="1:61">
      <c r="A310" s="52">
        <v>309</v>
      </c>
      <c r="B310" s="50" t="s">
        <v>1033</v>
      </c>
      <c r="C310" s="61" t="s">
        <v>388</v>
      </c>
      <c r="D310" s="61" t="s">
        <v>327</v>
      </c>
      <c r="E310" s="68">
        <v>56.922155555555555</v>
      </c>
      <c r="F310" s="68">
        <v>-134.25</v>
      </c>
      <c r="G310" s="56" t="s">
        <v>182</v>
      </c>
      <c r="H310" s="50" t="s">
        <v>35</v>
      </c>
      <c r="I310" s="50" t="s">
        <v>35</v>
      </c>
      <c r="J310" s="50" t="s">
        <v>35</v>
      </c>
      <c r="K310" s="61" t="s">
        <v>344</v>
      </c>
      <c r="L310" s="56">
        <v>8</v>
      </c>
      <c r="M310" s="56">
        <v>0</v>
      </c>
      <c r="N310" s="56">
        <f t="shared" si="21"/>
        <v>8</v>
      </c>
      <c r="O310" s="56"/>
      <c r="P310" s="56"/>
      <c r="Q310" s="60"/>
      <c r="R310" s="69">
        <v>0</v>
      </c>
      <c r="S310" s="52">
        <v>0.11</v>
      </c>
      <c r="T310" s="52">
        <f t="shared" si="22"/>
        <v>0.11</v>
      </c>
      <c r="U310" s="65">
        <v>0</v>
      </c>
      <c r="V310" s="83">
        <v>37.79128262471886</v>
      </c>
      <c r="W310" s="2">
        <f t="shared" si="23"/>
        <v>3325.6328709752593</v>
      </c>
      <c r="X310" s="60"/>
      <c r="Y310" s="2">
        <f t="shared" si="28"/>
        <v>3325.6328709752593</v>
      </c>
      <c r="AB310" s="126"/>
      <c r="AC310" s="126"/>
      <c r="AD310" s="55"/>
      <c r="AE310" s="55"/>
      <c r="AG310" s="61"/>
      <c r="AH310" s="61"/>
      <c r="AI310" s="50" t="s">
        <v>171</v>
      </c>
      <c r="AJ310" s="61" t="s">
        <v>344</v>
      </c>
      <c r="AN310" s="88"/>
      <c r="AT310" s="52"/>
      <c r="AU310" s="52"/>
      <c r="AV310" s="52"/>
      <c r="AW310" s="52"/>
      <c r="AX310" s="52"/>
      <c r="AY310" s="52"/>
      <c r="AZ310" s="52"/>
      <c r="BE310" s="52"/>
      <c r="BF310" s="52"/>
      <c r="BH310" s="52"/>
      <c r="BI310" s="52"/>
    </row>
    <row r="311" spans="1:61">
      <c r="A311" s="52">
        <v>310</v>
      </c>
      <c r="B311" s="50" t="s">
        <v>1033</v>
      </c>
      <c r="C311" s="61" t="s">
        <v>388</v>
      </c>
      <c r="D311" s="61" t="s">
        <v>327</v>
      </c>
      <c r="E311" s="68">
        <v>56.922155555555555</v>
      </c>
      <c r="F311" s="68">
        <v>-134.25</v>
      </c>
      <c r="G311" s="56" t="s">
        <v>182</v>
      </c>
      <c r="H311" s="50" t="s">
        <v>35</v>
      </c>
      <c r="I311" s="50" t="s">
        <v>35</v>
      </c>
      <c r="J311" s="50" t="s">
        <v>35</v>
      </c>
      <c r="K311" s="61" t="s">
        <v>262</v>
      </c>
      <c r="L311" s="56">
        <v>0</v>
      </c>
      <c r="M311" s="56">
        <v>13</v>
      </c>
      <c r="N311" s="56">
        <f t="shared" si="21"/>
        <v>13</v>
      </c>
      <c r="O311" s="56"/>
      <c r="P311" s="56"/>
      <c r="Q311" s="60"/>
      <c r="R311" s="69">
        <v>0</v>
      </c>
      <c r="S311" s="52">
        <v>0.86</v>
      </c>
      <c r="T311" s="52">
        <f t="shared" si="22"/>
        <v>0.86</v>
      </c>
      <c r="U311" s="65">
        <v>20</v>
      </c>
      <c r="V311" s="66">
        <v>10.485329999999999</v>
      </c>
      <c r="W311" s="2">
        <f t="shared" si="23"/>
        <v>9378.0791520000002</v>
      </c>
      <c r="X311" s="60"/>
      <c r="Y311" s="2">
        <f t="shared" si="28"/>
        <v>9378.0791520000002</v>
      </c>
      <c r="AB311" s="126"/>
      <c r="AD311" s="55"/>
      <c r="AE311" s="55"/>
      <c r="AG311" s="61"/>
      <c r="AH311" s="61"/>
      <c r="AI311" s="50" t="s">
        <v>171</v>
      </c>
      <c r="AJ311" s="61" t="s">
        <v>17</v>
      </c>
      <c r="AN311" s="88"/>
      <c r="AT311" s="52"/>
      <c r="AU311" s="52"/>
      <c r="AV311" s="52"/>
      <c r="AW311" s="52"/>
      <c r="AX311" s="52"/>
      <c r="AY311" s="52"/>
      <c r="AZ311" s="52"/>
      <c r="BE311" s="52"/>
      <c r="BF311" s="52"/>
      <c r="BH311" s="52"/>
      <c r="BI311" s="52"/>
    </row>
    <row r="312" spans="1:61">
      <c r="A312" s="52">
        <v>311</v>
      </c>
      <c r="B312" s="50" t="s">
        <v>1033</v>
      </c>
      <c r="C312" s="61" t="s">
        <v>388</v>
      </c>
      <c r="D312" s="61" t="s">
        <v>327</v>
      </c>
      <c r="E312" s="68">
        <v>56.922155555555555</v>
      </c>
      <c r="F312" s="68">
        <v>-134.25</v>
      </c>
      <c r="G312" s="56" t="s">
        <v>182</v>
      </c>
      <c r="H312" s="50" t="s">
        <v>35</v>
      </c>
      <c r="I312" s="50" t="s">
        <v>35</v>
      </c>
      <c r="J312" s="50" t="s">
        <v>35</v>
      </c>
      <c r="K312" s="61" t="s">
        <v>258</v>
      </c>
      <c r="L312" s="56">
        <v>13</v>
      </c>
      <c r="M312" s="56">
        <v>25</v>
      </c>
      <c r="N312" s="56">
        <f t="shared" si="21"/>
        <v>12</v>
      </c>
      <c r="O312" s="56"/>
      <c r="P312" s="56"/>
      <c r="Q312" s="60"/>
      <c r="R312" s="69">
        <v>0</v>
      </c>
      <c r="S312" s="52">
        <v>1.17</v>
      </c>
      <c r="T312" s="52">
        <f t="shared" si="22"/>
        <v>1.17</v>
      </c>
      <c r="U312" s="65">
        <v>20</v>
      </c>
      <c r="V312" s="66">
        <v>5.83162</v>
      </c>
      <c r="W312" s="2">
        <f t="shared" si="23"/>
        <v>6550.0755840000002</v>
      </c>
      <c r="X312" s="60"/>
      <c r="Y312" s="2">
        <f t="shared" si="28"/>
        <v>6550.0755840000002</v>
      </c>
      <c r="AB312" s="126"/>
      <c r="AD312" s="54"/>
      <c r="AE312" s="54"/>
      <c r="AG312" s="61"/>
      <c r="AH312" s="61"/>
      <c r="AI312" s="50" t="s">
        <v>171</v>
      </c>
      <c r="AJ312" s="61" t="s">
        <v>535</v>
      </c>
      <c r="AN312" s="88"/>
      <c r="AT312" s="52"/>
      <c r="AU312" s="52"/>
      <c r="AV312" s="52"/>
      <c r="AW312" s="52"/>
      <c r="AX312" s="52"/>
      <c r="AY312" s="52"/>
      <c r="AZ312" s="52"/>
      <c r="BE312" s="52"/>
      <c r="BF312" s="52"/>
      <c r="BH312" s="52"/>
      <c r="BI312" s="52"/>
    </row>
    <row r="313" spans="1:61">
      <c r="A313" s="52">
        <v>312</v>
      </c>
      <c r="B313" s="50" t="s">
        <v>1033</v>
      </c>
      <c r="C313" s="61" t="s">
        <v>388</v>
      </c>
      <c r="D313" s="61" t="s">
        <v>327</v>
      </c>
      <c r="E313" s="68">
        <v>56.922155555555555</v>
      </c>
      <c r="F313" s="68">
        <v>-134.25</v>
      </c>
      <c r="G313" s="56" t="s">
        <v>182</v>
      </c>
      <c r="H313" s="50" t="s">
        <v>35</v>
      </c>
      <c r="I313" s="50" t="s">
        <v>35</v>
      </c>
      <c r="J313" s="50" t="s">
        <v>35</v>
      </c>
      <c r="K313" s="61" t="s">
        <v>259</v>
      </c>
      <c r="L313" s="56">
        <v>25</v>
      </c>
      <c r="M313" s="56">
        <v>46</v>
      </c>
      <c r="N313" s="56">
        <f t="shared" si="21"/>
        <v>21</v>
      </c>
      <c r="O313" s="56"/>
      <c r="P313" s="56"/>
      <c r="Q313" s="60"/>
      <c r="R313" s="69">
        <v>0</v>
      </c>
      <c r="S313" s="52">
        <v>1.17</v>
      </c>
      <c r="T313" s="52">
        <f t="shared" si="22"/>
        <v>1.17</v>
      </c>
      <c r="U313" s="65">
        <v>31</v>
      </c>
      <c r="V313" s="66">
        <v>2.3075450000000002</v>
      </c>
      <c r="W313" s="2">
        <f t="shared" si="23"/>
        <v>3912.0502648499996</v>
      </c>
      <c r="X313" s="60"/>
      <c r="Y313" s="2">
        <f t="shared" si="28"/>
        <v>3912.0502648499996</v>
      </c>
      <c r="AB313" s="126"/>
      <c r="AD313" s="54"/>
      <c r="AE313" s="54"/>
      <c r="AG313" s="61"/>
      <c r="AH313" s="61"/>
      <c r="AI313" s="50" t="s">
        <v>171</v>
      </c>
      <c r="AJ313" s="61" t="s">
        <v>536</v>
      </c>
      <c r="AN313" s="88"/>
      <c r="AT313" s="52"/>
      <c r="AU313" s="52"/>
      <c r="AV313" s="52"/>
      <c r="AW313" s="52"/>
      <c r="AX313" s="52"/>
      <c r="AY313" s="52"/>
      <c r="AZ313" s="52"/>
      <c r="BE313" s="52"/>
      <c r="BF313" s="52"/>
      <c r="BH313" s="52"/>
      <c r="BI313" s="52"/>
    </row>
    <row r="314" spans="1:61">
      <c r="A314" s="52">
        <v>313</v>
      </c>
      <c r="B314" s="50" t="s">
        <v>1033</v>
      </c>
      <c r="C314" s="61" t="s">
        <v>388</v>
      </c>
      <c r="D314" s="61" t="s">
        <v>327</v>
      </c>
      <c r="E314" s="68">
        <v>56.922155555555555</v>
      </c>
      <c r="F314" s="68">
        <v>-134.25</v>
      </c>
      <c r="G314" s="56" t="s">
        <v>182</v>
      </c>
      <c r="H314" s="50" t="s">
        <v>35</v>
      </c>
      <c r="I314" s="50" t="s">
        <v>35</v>
      </c>
      <c r="J314" s="50" t="s">
        <v>35</v>
      </c>
      <c r="K314" s="61" t="s">
        <v>21</v>
      </c>
      <c r="L314" s="56">
        <v>46</v>
      </c>
      <c r="M314" s="56">
        <v>71</v>
      </c>
      <c r="N314" s="56">
        <f t="shared" si="21"/>
        <v>25</v>
      </c>
      <c r="O314" s="56"/>
      <c r="P314" s="56"/>
      <c r="Q314" s="60"/>
      <c r="R314" s="69">
        <v>0</v>
      </c>
      <c r="S314" s="52">
        <v>1.74</v>
      </c>
      <c r="T314" s="52">
        <f t="shared" si="22"/>
        <v>1.74</v>
      </c>
      <c r="U314" s="65">
        <v>43</v>
      </c>
      <c r="V314" s="66">
        <v>4.7599149999999995</v>
      </c>
      <c r="W314" s="2">
        <f t="shared" si="23"/>
        <v>11802.209242499997</v>
      </c>
      <c r="X314" s="60"/>
      <c r="Y314" s="2">
        <f t="shared" si="28"/>
        <v>11802.209242499997</v>
      </c>
      <c r="AB314" s="126"/>
      <c r="AD314" s="54"/>
      <c r="AE314" s="54"/>
      <c r="AG314" s="61"/>
      <c r="AH314" s="61"/>
      <c r="AI314" s="50" t="s">
        <v>171</v>
      </c>
      <c r="AJ314" s="61" t="s">
        <v>21</v>
      </c>
      <c r="AN314" s="88"/>
      <c r="AT314" s="52"/>
      <c r="AU314" s="52"/>
      <c r="AV314" s="52"/>
      <c r="AW314" s="52"/>
      <c r="AX314" s="52"/>
      <c r="AY314" s="52"/>
      <c r="AZ314" s="52"/>
      <c r="BE314" s="52"/>
      <c r="BF314" s="52"/>
      <c r="BH314" s="52"/>
      <c r="BI314" s="52"/>
    </row>
    <row r="315" spans="1:61">
      <c r="A315" s="52">
        <v>314</v>
      </c>
      <c r="B315" s="50" t="s">
        <v>1033</v>
      </c>
      <c r="C315" s="61" t="s">
        <v>389</v>
      </c>
      <c r="D315" s="61" t="s">
        <v>390</v>
      </c>
      <c r="E315" s="68">
        <v>56.916600000000003</v>
      </c>
      <c r="F315" s="68">
        <v>-134.19999999999999</v>
      </c>
      <c r="G315" s="56" t="s">
        <v>182</v>
      </c>
      <c r="H315" s="50" t="s">
        <v>35</v>
      </c>
      <c r="I315" s="50" t="s">
        <v>35</v>
      </c>
      <c r="J315" s="50" t="s">
        <v>35</v>
      </c>
      <c r="K315" s="61" t="s">
        <v>46</v>
      </c>
      <c r="L315" s="56">
        <v>13</v>
      </c>
      <c r="M315" s="56">
        <v>0</v>
      </c>
      <c r="N315" s="56">
        <f t="shared" si="21"/>
        <v>13</v>
      </c>
      <c r="O315" s="53">
        <f>M319</f>
        <v>38</v>
      </c>
      <c r="P315" s="53">
        <f>L315</f>
        <v>13</v>
      </c>
      <c r="Q315" s="53">
        <f>P315+O315</f>
        <v>51</v>
      </c>
      <c r="R315" s="69">
        <v>0</v>
      </c>
      <c r="S315" s="52">
        <v>0.15</v>
      </c>
      <c r="T315" s="52">
        <f t="shared" si="22"/>
        <v>0.15</v>
      </c>
      <c r="U315" s="65">
        <v>0</v>
      </c>
      <c r="V315" s="83">
        <v>36.068238615384637</v>
      </c>
      <c r="W315" s="2">
        <f t="shared" si="23"/>
        <v>7033.3065300000044</v>
      </c>
      <c r="X315" s="2">
        <f>SUM(W315:W319)</f>
        <v>31468.582178000004</v>
      </c>
      <c r="Y315" s="2">
        <f t="shared" si="28"/>
        <v>7033.3065300000044</v>
      </c>
      <c r="Z315" s="7">
        <f>SUM(Y315:Y319)/10^6*10^4</f>
        <v>314.68582178000008</v>
      </c>
      <c r="AA315" s="12">
        <v>47.93904825522349</v>
      </c>
      <c r="AB315" s="126"/>
      <c r="AD315" s="54"/>
      <c r="AE315" s="54"/>
      <c r="AG315" s="61"/>
      <c r="AH315" s="61"/>
      <c r="AI315" s="50" t="s">
        <v>529</v>
      </c>
      <c r="AJ315" s="61" t="s">
        <v>162</v>
      </c>
      <c r="AN315" s="88"/>
      <c r="AT315" s="52"/>
      <c r="AU315" s="52"/>
      <c r="AV315" s="52"/>
      <c r="AW315" s="52"/>
      <c r="AX315" s="52"/>
      <c r="AY315" s="52"/>
      <c r="AZ315" s="52"/>
      <c r="BE315" s="52"/>
      <c r="BF315" s="52"/>
      <c r="BH315" s="52"/>
      <c r="BI315" s="52"/>
    </row>
    <row r="316" spans="1:61">
      <c r="A316" s="52">
        <v>315</v>
      </c>
      <c r="B316" s="50" t="s">
        <v>1033</v>
      </c>
      <c r="C316" s="61" t="s">
        <v>389</v>
      </c>
      <c r="D316" s="61" t="s">
        <v>390</v>
      </c>
      <c r="E316" s="68">
        <v>56.916600000000003</v>
      </c>
      <c r="F316" s="68">
        <v>-134.19999999999999</v>
      </c>
      <c r="G316" s="56" t="s">
        <v>182</v>
      </c>
      <c r="H316" s="50" t="s">
        <v>35</v>
      </c>
      <c r="I316" s="50" t="s">
        <v>35</v>
      </c>
      <c r="J316" s="50" t="s">
        <v>35</v>
      </c>
      <c r="K316" s="61" t="s">
        <v>47</v>
      </c>
      <c r="L316" s="56">
        <v>0</v>
      </c>
      <c r="M316" s="56">
        <v>3</v>
      </c>
      <c r="N316" s="56">
        <f t="shared" si="21"/>
        <v>3</v>
      </c>
      <c r="O316" s="56"/>
      <c r="P316" s="56"/>
      <c r="Q316" s="60"/>
      <c r="R316" s="69">
        <v>0</v>
      </c>
      <c r="S316" s="52">
        <v>1.31</v>
      </c>
      <c r="T316" s="52">
        <f t="shared" si="22"/>
        <v>1.31</v>
      </c>
      <c r="U316" s="65">
        <v>5</v>
      </c>
      <c r="V316" s="66">
        <v>5.5998999999999999</v>
      </c>
      <c r="W316" s="2">
        <f t="shared" si="23"/>
        <v>2090.7226649999998</v>
      </c>
      <c r="X316" s="60"/>
      <c r="Y316" s="2">
        <f t="shared" si="28"/>
        <v>2090.7226649999998</v>
      </c>
      <c r="AB316" s="126"/>
      <c r="AC316" s="126"/>
      <c r="AD316" s="55"/>
      <c r="AE316" s="55"/>
      <c r="AG316" s="61"/>
      <c r="AH316" s="61"/>
      <c r="AI316" s="50" t="s">
        <v>529</v>
      </c>
      <c r="AJ316" s="61" t="s">
        <v>47</v>
      </c>
      <c r="AN316" s="88"/>
      <c r="AT316" s="52"/>
      <c r="AU316" s="52"/>
      <c r="AV316" s="52"/>
      <c r="AW316" s="52"/>
      <c r="AX316" s="52"/>
      <c r="AY316" s="52"/>
      <c r="AZ316" s="52"/>
      <c r="BE316" s="52"/>
      <c r="BF316" s="52"/>
      <c r="BH316" s="52"/>
      <c r="BI316" s="52"/>
    </row>
    <row r="317" spans="1:61">
      <c r="A317" s="52">
        <v>316</v>
      </c>
      <c r="B317" s="50" t="s">
        <v>1033</v>
      </c>
      <c r="C317" s="61" t="s">
        <v>389</v>
      </c>
      <c r="D317" s="61" t="s">
        <v>390</v>
      </c>
      <c r="E317" s="68">
        <v>56.916600000000003</v>
      </c>
      <c r="F317" s="68">
        <v>-134.19999999999999</v>
      </c>
      <c r="G317" s="56" t="s">
        <v>182</v>
      </c>
      <c r="H317" s="50" t="s">
        <v>35</v>
      </c>
      <c r="I317" s="50" t="s">
        <v>35</v>
      </c>
      <c r="J317" s="50" t="s">
        <v>35</v>
      </c>
      <c r="K317" s="61" t="s">
        <v>253</v>
      </c>
      <c r="L317" s="56">
        <v>3</v>
      </c>
      <c r="M317" s="56">
        <v>5</v>
      </c>
      <c r="N317" s="56">
        <f t="shared" si="21"/>
        <v>2</v>
      </c>
      <c r="O317" s="56"/>
      <c r="P317" s="56"/>
      <c r="Q317" s="60"/>
      <c r="R317" s="69">
        <v>0</v>
      </c>
      <c r="S317" s="52">
        <v>1.46</v>
      </c>
      <c r="T317" s="52">
        <f t="shared" si="22"/>
        <v>1.46</v>
      </c>
      <c r="U317" s="65">
        <v>5</v>
      </c>
      <c r="V317" s="66">
        <v>10.69774</v>
      </c>
      <c r="W317" s="2">
        <f t="shared" si="23"/>
        <v>2967.5530759999997</v>
      </c>
      <c r="X317" s="60"/>
      <c r="Y317" s="2">
        <f t="shared" si="28"/>
        <v>2967.5530759999997</v>
      </c>
      <c r="AB317" s="126"/>
      <c r="AD317" s="54"/>
      <c r="AE317" s="54"/>
      <c r="AG317" s="61"/>
      <c r="AH317" s="61"/>
      <c r="AI317" s="50" t="s">
        <v>529</v>
      </c>
      <c r="AJ317" s="61" t="s">
        <v>534</v>
      </c>
      <c r="AN317" s="88"/>
      <c r="AT317" s="52"/>
      <c r="AU317" s="52"/>
      <c r="AV317" s="52"/>
      <c r="AW317" s="52"/>
      <c r="AX317" s="52"/>
      <c r="AY317" s="52"/>
      <c r="AZ317" s="52"/>
      <c r="BE317" s="52"/>
      <c r="BF317" s="52"/>
      <c r="BH317" s="52"/>
      <c r="BI317" s="52"/>
    </row>
    <row r="318" spans="1:61">
      <c r="A318" s="52">
        <v>317</v>
      </c>
      <c r="B318" s="50" t="s">
        <v>1033</v>
      </c>
      <c r="C318" s="61" t="s">
        <v>389</v>
      </c>
      <c r="D318" s="61" t="s">
        <v>390</v>
      </c>
      <c r="E318" s="68">
        <v>56.916600000000003</v>
      </c>
      <c r="F318" s="68">
        <v>-134.19999999999999</v>
      </c>
      <c r="G318" s="56" t="s">
        <v>182</v>
      </c>
      <c r="H318" s="50" t="s">
        <v>35</v>
      </c>
      <c r="I318" s="50" t="s">
        <v>35</v>
      </c>
      <c r="J318" s="50" t="s">
        <v>35</v>
      </c>
      <c r="K318" s="61" t="s">
        <v>177</v>
      </c>
      <c r="L318" s="56">
        <v>5</v>
      </c>
      <c r="M318" s="56">
        <v>13</v>
      </c>
      <c r="N318" s="56">
        <f t="shared" si="21"/>
        <v>8</v>
      </c>
      <c r="O318" s="56"/>
      <c r="P318" s="56"/>
      <c r="Q318" s="60"/>
      <c r="R318" s="69">
        <v>0</v>
      </c>
      <c r="S318" s="52">
        <v>1.19</v>
      </c>
      <c r="T318" s="52">
        <f t="shared" si="22"/>
        <v>1.19</v>
      </c>
      <c r="U318" s="65">
        <v>5</v>
      </c>
      <c r="V318" s="66">
        <v>6.2854049999999999</v>
      </c>
      <c r="W318" s="2">
        <f t="shared" si="23"/>
        <v>5684.5202820000004</v>
      </c>
      <c r="X318" s="60"/>
      <c r="Y318" s="2">
        <f t="shared" si="28"/>
        <v>5684.5202820000004</v>
      </c>
      <c r="AB318" s="126"/>
      <c r="AD318" s="54"/>
      <c r="AE318" s="54"/>
      <c r="AG318" s="61"/>
      <c r="AH318" s="61"/>
      <c r="AI318" s="50" t="s">
        <v>529</v>
      </c>
      <c r="AJ318" s="61" t="s">
        <v>177</v>
      </c>
      <c r="AN318" s="88"/>
      <c r="AT318" s="52"/>
      <c r="AU318" s="52"/>
      <c r="AV318" s="52"/>
      <c r="AW318" s="52"/>
      <c r="AX318" s="52"/>
      <c r="AY318" s="52"/>
      <c r="AZ318" s="52"/>
      <c r="BE318" s="52"/>
      <c r="BF318" s="52"/>
      <c r="BH318" s="52"/>
      <c r="BI318" s="52"/>
    </row>
    <row r="319" spans="1:61">
      <c r="A319" s="52">
        <v>318</v>
      </c>
      <c r="B319" s="50" t="s">
        <v>1033</v>
      </c>
      <c r="C319" s="61" t="s">
        <v>389</v>
      </c>
      <c r="D319" s="61" t="s">
        <v>390</v>
      </c>
      <c r="E319" s="68">
        <v>56.916600000000003</v>
      </c>
      <c r="F319" s="68">
        <v>-134.19999999999999</v>
      </c>
      <c r="G319" s="56" t="s">
        <v>182</v>
      </c>
      <c r="H319" s="50" t="s">
        <v>35</v>
      </c>
      <c r="I319" s="50" t="s">
        <v>35</v>
      </c>
      <c r="J319" s="50" t="s">
        <v>35</v>
      </c>
      <c r="K319" s="61" t="s">
        <v>21</v>
      </c>
      <c r="L319" s="56">
        <v>13</v>
      </c>
      <c r="M319" s="56">
        <v>38</v>
      </c>
      <c r="N319" s="56">
        <f t="shared" si="21"/>
        <v>25</v>
      </c>
      <c r="O319" s="56"/>
      <c r="P319" s="56"/>
      <c r="Q319" s="60"/>
      <c r="R319" s="69">
        <v>0</v>
      </c>
      <c r="S319" s="52">
        <v>1.91</v>
      </c>
      <c r="T319" s="52">
        <f t="shared" si="22"/>
        <v>1.91</v>
      </c>
      <c r="U319" s="65">
        <v>10</v>
      </c>
      <c r="V319" s="66">
        <v>3.18615</v>
      </c>
      <c r="W319" s="2">
        <f t="shared" si="23"/>
        <v>13692.479624999998</v>
      </c>
      <c r="X319" s="60"/>
      <c r="Y319" s="2">
        <f t="shared" si="28"/>
        <v>13692.479624999998</v>
      </c>
      <c r="AB319" s="126"/>
      <c r="AD319" s="54"/>
      <c r="AE319" s="54"/>
      <c r="AG319" s="61"/>
      <c r="AH319" s="61"/>
      <c r="AI319" s="50" t="s">
        <v>529</v>
      </c>
      <c r="AJ319" s="61" t="s">
        <v>21</v>
      </c>
      <c r="AN319" s="88"/>
      <c r="AT319" s="52"/>
      <c r="AU319" s="52"/>
      <c r="AV319" s="52"/>
      <c r="AW319" s="52"/>
      <c r="AX319" s="52"/>
      <c r="AY319" s="52"/>
      <c r="AZ319" s="52"/>
      <c r="BE319" s="52"/>
      <c r="BF319" s="52"/>
      <c r="BH319" s="52"/>
      <c r="BI319" s="52"/>
    </row>
    <row r="320" spans="1:61">
      <c r="A320" s="52">
        <v>319</v>
      </c>
      <c r="B320" s="50" t="s">
        <v>1033</v>
      </c>
      <c r="C320" s="61" t="s">
        <v>391</v>
      </c>
      <c r="D320" s="61" t="s">
        <v>370</v>
      </c>
      <c r="E320" s="68">
        <v>56.921044444444448</v>
      </c>
      <c r="F320" s="68">
        <v>-134.24441111111113</v>
      </c>
      <c r="G320" s="56" t="s">
        <v>182</v>
      </c>
      <c r="H320" s="50" t="s">
        <v>35</v>
      </c>
      <c r="I320" s="50" t="s">
        <v>35</v>
      </c>
      <c r="J320" s="50" t="s">
        <v>35</v>
      </c>
      <c r="K320" s="61" t="s">
        <v>343</v>
      </c>
      <c r="L320" s="56">
        <v>23</v>
      </c>
      <c r="M320" s="56">
        <v>18</v>
      </c>
      <c r="N320" s="56">
        <f t="shared" si="21"/>
        <v>5</v>
      </c>
      <c r="O320" s="53">
        <f>M325</f>
        <v>89</v>
      </c>
      <c r="P320" s="53">
        <f>L320</f>
        <v>23</v>
      </c>
      <c r="Q320" s="53">
        <f>P320+O320</f>
        <v>112</v>
      </c>
      <c r="R320" s="69">
        <v>0</v>
      </c>
      <c r="S320" s="52">
        <v>0.11</v>
      </c>
      <c r="T320" s="52">
        <f t="shared" si="22"/>
        <v>0.11</v>
      </c>
      <c r="U320" s="65">
        <v>0</v>
      </c>
      <c r="V320" s="83">
        <v>37.79128262471886</v>
      </c>
      <c r="W320" s="2">
        <f t="shared" si="23"/>
        <v>2078.5205443595369</v>
      </c>
      <c r="X320" s="2">
        <f>SUM(W320:W325)</f>
        <v>55091.064709203871</v>
      </c>
      <c r="Y320" s="2">
        <f t="shared" si="28"/>
        <v>2078.5205443595369</v>
      </c>
      <c r="Z320" s="7">
        <f>SUM(Y320:Y325)/10^6*10^4</f>
        <v>550.91064709203874</v>
      </c>
      <c r="AA320" s="12">
        <v>90.456778510477761</v>
      </c>
      <c r="AB320" s="126"/>
      <c r="AD320" s="54"/>
      <c r="AE320" s="54"/>
      <c r="AG320" s="61"/>
      <c r="AH320" s="61"/>
      <c r="AI320" s="50" t="s">
        <v>171</v>
      </c>
      <c r="AJ320" s="61" t="s">
        <v>343</v>
      </c>
      <c r="AN320" s="88"/>
      <c r="AT320" s="52"/>
      <c r="AU320" s="52"/>
      <c r="AV320" s="52"/>
      <c r="AW320" s="52"/>
      <c r="AX320" s="52"/>
      <c r="AY320" s="52"/>
      <c r="AZ320" s="52"/>
      <c r="BE320" s="52"/>
      <c r="BF320" s="52"/>
      <c r="BH320" s="52"/>
      <c r="BI320" s="52"/>
    </row>
    <row r="321" spans="1:61">
      <c r="A321" s="52">
        <v>320</v>
      </c>
      <c r="B321" s="50" t="s">
        <v>1033</v>
      </c>
      <c r="C321" s="61" t="s">
        <v>391</v>
      </c>
      <c r="D321" s="61" t="s">
        <v>370</v>
      </c>
      <c r="E321" s="68">
        <v>56.921044444444448</v>
      </c>
      <c r="F321" s="68">
        <v>-134.24441111111113</v>
      </c>
      <c r="G321" s="56" t="s">
        <v>182</v>
      </c>
      <c r="H321" s="50" t="s">
        <v>35</v>
      </c>
      <c r="I321" s="50" t="s">
        <v>35</v>
      </c>
      <c r="J321" s="50" t="s">
        <v>35</v>
      </c>
      <c r="K321" s="61" t="s">
        <v>344</v>
      </c>
      <c r="L321" s="56">
        <v>18</v>
      </c>
      <c r="M321" s="56">
        <v>0</v>
      </c>
      <c r="N321" s="56">
        <f t="shared" si="21"/>
        <v>18</v>
      </c>
      <c r="O321" s="56"/>
      <c r="P321" s="56"/>
      <c r="Q321" s="60"/>
      <c r="R321" s="69">
        <v>0</v>
      </c>
      <c r="S321" s="52">
        <v>0.11</v>
      </c>
      <c r="T321" s="52">
        <f t="shared" si="22"/>
        <v>0.11</v>
      </c>
      <c r="U321" s="65">
        <v>0</v>
      </c>
      <c r="V321" s="83">
        <v>37.79128262471886</v>
      </c>
      <c r="W321" s="2">
        <f t="shared" si="23"/>
        <v>7482.6739596943326</v>
      </c>
      <c r="X321" s="60"/>
      <c r="Y321" s="2">
        <f t="shared" si="28"/>
        <v>7482.6739596943326</v>
      </c>
      <c r="AB321" s="126"/>
      <c r="AC321" s="126"/>
      <c r="AD321" s="55"/>
      <c r="AE321" s="55"/>
      <c r="AG321" s="61"/>
      <c r="AH321" s="61"/>
      <c r="AI321" s="50" t="s">
        <v>171</v>
      </c>
      <c r="AJ321" s="61" t="s">
        <v>344</v>
      </c>
      <c r="AN321" s="88"/>
      <c r="AT321" s="52"/>
      <c r="AU321" s="52"/>
      <c r="AV321" s="52"/>
      <c r="AW321" s="52"/>
      <c r="AX321" s="52"/>
      <c r="AY321" s="52"/>
      <c r="AZ321" s="52"/>
      <c r="BE321" s="52"/>
      <c r="BF321" s="52"/>
      <c r="BH321" s="52"/>
      <c r="BI321" s="52"/>
    </row>
    <row r="322" spans="1:61">
      <c r="A322" s="52">
        <v>321</v>
      </c>
      <c r="B322" s="50" t="s">
        <v>1033</v>
      </c>
      <c r="C322" s="61" t="s">
        <v>391</v>
      </c>
      <c r="D322" s="61" t="s">
        <v>370</v>
      </c>
      <c r="E322" s="68">
        <v>56.921044444444448</v>
      </c>
      <c r="F322" s="68">
        <v>-134.24441111111113</v>
      </c>
      <c r="G322" s="56" t="s">
        <v>182</v>
      </c>
      <c r="H322" s="50" t="s">
        <v>35</v>
      </c>
      <c r="I322" s="50" t="s">
        <v>35</v>
      </c>
      <c r="J322" s="50" t="s">
        <v>35</v>
      </c>
      <c r="K322" s="130" t="s">
        <v>47</v>
      </c>
      <c r="L322" s="129">
        <v>0</v>
      </c>
      <c r="M322" s="129">
        <v>2</v>
      </c>
      <c r="N322" s="56">
        <f t="shared" ref="N322:N385" si="29">ABS(M322-L322)</f>
        <v>2</v>
      </c>
      <c r="O322" s="56"/>
      <c r="P322" s="56"/>
      <c r="Q322" s="60"/>
      <c r="R322" s="69">
        <v>0</v>
      </c>
      <c r="S322" s="52">
        <v>0.93</v>
      </c>
      <c r="T322" s="52">
        <f t="shared" ref="T322:T385" si="30">IF(R322=0,S322,R322)</f>
        <v>0.93</v>
      </c>
      <c r="U322" s="65">
        <v>0</v>
      </c>
      <c r="V322" s="83">
        <v>5.8390833333333338</v>
      </c>
      <c r="W322" s="2">
        <f t="shared" si="23"/>
        <v>1086.0695000000001</v>
      </c>
      <c r="X322" s="60"/>
      <c r="Y322" s="2">
        <f t="shared" si="28"/>
        <v>1086.0695000000001</v>
      </c>
      <c r="AB322" s="126"/>
      <c r="AD322" s="55"/>
      <c r="AE322" s="55"/>
      <c r="AG322" s="61"/>
      <c r="AH322" s="130"/>
      <c r="AI322" s="50" t="s">
        <v>171</v>
      </c>
      <c r="AJ322" s="130" t="s">
        <v>47</v>
      </c>
      <c r="AN322" s="88"/>
      <c r="AT322" s="52"/>
      <c r="AU322" s="52"/>
      <c r="AV322" s="52"/>
      <c r="AW322" s="52"/>
      <c r="AX322" s="52"/>
      <c r="AY322" s="52"/>
      <c r="AZ322" s="52"/>
      <c r="BE322" s="52"/>
      <c r="BF322" s="52"/>
      <c r="BH322" s="52"/>
      <c r="BI322" s="52"/>
    </row>
    <row r="323" spans="1:61">
      <c r="A323" s="52">
        <v>322</v>
      </c>
      <c r="B323" s="50" t="s">
        <v>1033</v>
      </c>
      <c r="C323" s="61" t="s">
        <v>391</v>
      </c>
      <c r="D323" s="61" t="s">
        <v>370</v>
      </c>
      <c r="E323" s="68">
        <v>56.921044444444448</v>
      </c>
      <c r="F323" s="68">
        <v>-134.24441111111113</v>
      </c>
      <c r="G323" s="56" t="s">
        <v>182</v>
      </c>
      <c r="H323" s="50" t="s">
        <v>35</v>
      </c>
      <c r="I323" s="50" t="s">
        <v>35</v>
      </c>
      <c r="J323" s="50" t="s">
        <v>35</v>
      </c>
      <c r="K323" s="61" t="s">
        <v>262</v>
      </c>
      <c r="L323" s="56">
        <v>2</v>
      </c>
      <c r="M323" s="56">
        <v>20</v>
      </c>
      <c r="N323" s="56">
        <f t="shared" si="29"/>
        <v>18</v>
      </c>
      <c r="O323" s="56"/>
      <c r="P323" s="56"/>
      <c r="Q323" s="60"/>
      <c r="R323" s="69">
        <v>0</v>
      </c>
      <c r="S323" s="52">
        <v>0.86</v>
      </c>
      <c r="T323" s="52">
        <f t="shared" si="30"/>
        <v>0.86</v>
      </c>
      <c r="U323" s="65">
        <v>15</v>
      </c>
      <c r="V323" s="66">
        <v>16.741769999999999</v>
      </c>
      <c r="W323" s="2">
        <f t="shared" ref="W323:W386" si="31">T323*V323/100*N323*100*100*((100-U323)/100)</f>
        <v>22028.820965999996</v>
      </c>
      <c r="X323" s="60"/>
      <c r="Y323" s="2">
        <f t="shared" si="28"/>
        <v>22028.820965999996</v>
      </c>
      <c r="AB323" s="126"/>
      <c r="AD323" s="55"/>
      <c r="AE323" s="55"/>
      <c r="AG323" s="61"/>
      <c r="AH323" s="61"/>
      <c r="AI323" s="50" t="s">
        <v>171</v>
      </c>
      <c r="AJ323" s="61" t="s">
        <v>17</v>
      </c>
      <c r="AN323" s="88"/>
      <c r="AT323" s="52"/>
      <c r="AU323" s="52"/>
      <c r="AV323" s="52"/>
      <c r="AW323" s="52"/>
      <c r="AX323" s="52"/>
      <c r="AY323" s="52"/>
      <c r="AZ323" s="52"/>
      <c r="BE323" s="52"/>
      <c r="BF323" s="52"/>
      <c r="BH323" s="52"/>
      <c r="BI323" s="52"/>
    </row>
    <row r="324" spans="1:61">
      <c r="A324" s="52">
        <v>323</v>
      </c>
      <c r="B324" s="50" t="s">
        <v>1033</v>
      </c>
      <c r="C324" s="61" t="s">
        <v>391</v>
      </c>
      <c r="D324" s="61" t="s">
        <v>370</v>
      </c>
      <c r="E324" s="68">
        <v>56.921044444444448</v>
      </c>
      <c r="F324" s="68">
        <v>-134.24441111111113</v>
      </c>
      <c r="G324" s="56" t="s">
        <v>182</v>
      </c>
      <c r="H324" s="50" t="s">
        <v>35</v>
      </c>
      <c r="I324" s="50" t="s">
        <v>35</v>
      </c>
      <c r="J324" s="50" t="s">
        <v>35</v>
      </c>
      <c r="K324" s="61" t="s">
        <v>177</v>
      </c>
      <c r="L324" s="56">
        <v>20</v>
      </c>
      <c r="M324" s="56">
        <v>33</v>
      </c>
      <c r="N324" s="56">
        <f t="shared" si="29"/>
        <v>13</v>
      </c>
      <c r="O324" s="56"/>
      <c r="P324" s="56"/>
      <c r="Q324" s="60"/>
      <c r="R324" s="69">
        <v>0</v>
      </c>
      <c r="S324" s="52">
        <v>1.71</v>
      </c>
      <c r="T324" s="52">
        <f t="shared" si="30"/>
        <v>1.71</v>
      </c>
      <c r="U324" s="65">
        <v>15</v>
      </c>
      <c r="V324" s="66">
        <v>4.7019850000000005</v>
      </c>
      <c r="W324" s="2">
        <f t="shared" si="31"/>
        <v>8884.6357567499999</v>
      </c>
      <c r="X324" s="60"/>
      <c r="Y324" s="2">
        <f t="shared" si="28"/>
        <v>8884.6357567499999</v>
      </c>
      <c r="AB324" s="126"/>
      <c r="AD324" s="54"/>
      <c r="AE324" s="54"/>
      <c r="AG324" s="61"/>
      <c r="AH324" s="61"/>
      <c r="AI324" s="50" t="s">
        <v>171</v>
      </c>
      <c r="AJ324" s="61" t="s">
        <v>177</v>
      </c>
      <c r="AN324" s="88"/>
      <c r="AT324" s="52"/>
      <c r="AU324" s="52"/>
      <c r="AV324" s="52"/>
      <c r="AW324" s="52"/>
      <c r="AX324" s="52"/>
      <c r="AY324" s="52"/>
      <c r="AZ324" s="52"/>
      <c r="BE324" s="52"/>
      <c r="BF324" s="52"/>
      <c r="BH324" s="52"/>
      <c r="BI324" s="52"/>
    </row>
    <row r="325" spans="1:61">
      <c r="A325" s="52">
        <v>324</v>
      </c>
      <c r="B325" s="50" t="s">
        <v>1033</v>
      </c>
      <c r="C325" s="61" t="s">
        <v>391</v>
      </c>
      <c r="D325" s="61" t="s">
        <v>370</v>
      </c>
      <c r="E325" s="68">
        <v>56.921044444444448</v>
      </c>
      <c r="F325" s="68">
        <v>-134.24441111111113</v>
      </c>
      <c r="G325" s="56" t="s">
        <v>182</v>
      </c>
      <c r="H325" s="50" t="s">
        <v>35</v>
      </c>
      <c r="I325" s="50" t="s">
        <v>35</v>
      </c>
      <c r="J325" s="50" t="s">
        <v>35</v>
      </c>
      <c r="K325" s="61" t="s">
        <v>21</v>
      </c>
      <c r="L325" s="56">
        <v>33</v>
      </c>
      <c r="M325" s="56">
        <v>89</v>
      </c>
      <c r="N325" s="56">
        <f t="shared" si="29"/>
        <v>56</v>
      </c>
      <c r="O325" s="56"/>
      <c r="P325" s="56"/>
      <c r="Q325" s="60"/>
      <c r="R325" s="69">
        <v>0</v>
      </c>
      <c r="S325" s="52">
        <v>1.74</v>
      </c>
      <c r="T325" s="52">
        <f t="shared" si="30"/>
        <v>1.74</v>
      </c>
      <c r="U325" s="65">
        <v>6</v>
      </c>
      <c r="V325" s="66">
        <v>1.4772150000000002</v>
      </c>
      <c r="W325" s="2">
        <f t="shared" si="31"/>
        <v>13530.343982400002</v>
      </c>
      <c r="X325" s="60"/>
      <c r="Y325" s="2">
        <f t="shared" si="28"/>
        <v>13530.343982400002</v>
      </c>
      <c r="AB325" s="126"/>
      <c r="AD325" s="54"/>
      <c r="AE325" s="54"/>
      <c r="AG325" s="61"/>
      <c r="AH325" s="61"/>
      <c r="AI325" s="50" t="s">
        <v>171</v>
      </c>
      <c r="AJ325" s="61" t="s">
        <v>21</v>
      </c>
      <c r="AN325" s="88"/>
      <c r="AT325" s="52"/>
      <c r="AU325" s="52"/>
      <c r="AV325" s="52"/>
      <c r="AW325" s="52"/>
      <c r="AX325" s="52"/>
      <c r="AY325" s="52"/>
      <c r="AZ325" s="52"/>
      <c r="BE325" s="52"/>
      <c r="BF325" s="52"/>
      <c r="BH325" s="52"/>
      <c r="BI325" s="52"/>
    </row>
    <row r="326" spans="1:61">
      <c r="A326" s="52">
        <v>325</v>
      </c>
      <c r="B326" s="50" t="s">
        <v>1033</v>
      </c>
      <c r="C326" s="61" t="s">
        <v>392</v>
      </c>
      <c r="D326" s="61" t="s">
        <v>393</v>
      </c>
      <c r="E326" s="68">
        <v>56.916600000000003</v>
      </c>
      <c r="F326" s="68">
        <v>-134.20416666666665</v>
      </c>
      <c r="G326" s="56" t="s">
        <v>182</v>
      </c>
      <c r="H326" s="50" t="s">
        <v>35</v>
      </c>
      <c r="I326" s="50" t="s">
        <v>35</v>
      </c>
      <c r="J326" s="50" t="s">
        <v>35</v>
      </c>
      <c r="K326" s="61" t="s">
        <v>46</v>
      </c>
      <c r="L326" s="56">
        <v>8</v>
      </c>
      <c r="M326" s="56">
        <v>0</v>
      </c>
      <c r="N326" s="56">
        <f t="shared" si="29"/>
        <v>8</v>
      </c>
      <c r="O326" s="53">
        <f>M330</f>
        <v>130</v>
      </c>
      <c r="P326" s="53">
        <f>L326</f>
        <v>8</v>
      </c>
      <c r="Q326" s="53">
        <f>P326+O326</f>
        <v>138</v>
      </c>
      <c r="R326" s="69">
        <v>0</v>
      </c>
      <c r="S326" s="52">
        <v>0.15</v>
      </c>
      <c r="T326" s="52">
        <f t="shared" si="30"/>
        <v>0.15</v>
      </c>
      <c r="U326" s="65">
        <v>0</v>
      </c>
      <c r="V326" s="83">
        <v>36.068238615384637</v>
      </c>
      <c r="W326" s="2">
        <f t="shared" si="31"/>
        <v>4328.1886338461563</v>
      </c>
      <c r="X326" s="2">
        <f>SUM(W326:W330)</f>
        <v>27759.095793512824</v>
      </c>
      <c r="Y326" s="2">
        <f t="shared" si="28"/>
        <v>4328.1886338461563</v>
      </c>
      <c r="Z326" s="7">
        <f>SUM(Y326:Y330)/10^6*10^4</f>
        <v>234.77083983512827</v>
      </c>
      <c r="AA326" s="12">
        <v>32.720925036723649</v>
      </c>
      <c r="AB326" s="126"/>
      <c r="AD326" s="54"/>
      <c r="AE326" s="54"/>
      <c r="AG326" s="61"/>
      <c r="AH326" s="61"/>
      <c r="AI326" s="50" t="s">
        <v>529</v>
      </c>
      <c r="AJ326" s="61" t="s">
        <v>162</v>
      </c>
      <c r="AN326" s="88"/>
      <c r="AT326" s="52"/>
      <c r="AU326" s="52"/>
      <c r="AV326" s="52"/>
      <c r="AW326" s="52"/>
      <c r="AX326" s="52"/>
      <c r="AY326" s="52"/>
      <c r="AZ326" s="52"/>
      <c r="BE326" s="52"/>
      <c r="BF326" s="52"/>
      <c r="BH326" s="52"/>
      <c r="BI326" s="52"/>
    </row>
    <row r="327" spans="1:61">
      <c r="A327" s="52">
        <v>326</v>
      </c>
      <c r="B327" s="50" t="s">
        <v>1033</v>
      </c>
      <c r="C327" s="61" t="s">
        <v>392</v>
      </c>
      <c r="D327" s="61" t="s">
        <v>393</v>
      </c>
      <c r="E327" s="68">
        <v>56.916600000000003</v>
      </c>
      <c r="F327" s="68">
        <v>-134.20416666666665</v>
      </c>
      <c r="G327" s="56" t="s">
        <v>182</v>
      </c>
      <c r="H327" s="50" t="s">
        <v>35</v>
      </c>
      <c r="I327" s="50" t="s">
        <v>35</v>
      </c>
      <c r="J327" s="50" t="s">
        <v>35</v>
      </c>
      <c r="K327" s="130" t="s">
        <v>47</v>
      </c>
      <c r="L327" s="129">
        <v>0</v>
      </c>
      <c r="M327" s="129">
        <v>1</v>
      </c>
      <c r="N327" s="56">
        <f t="shared" si="29"/>
        <v>1</v>
      </c>
      <c r="O327" s="56"/>
      <c r="P327" s="56"/>
      <c r="Q327" s="60"/>
      <c r="R327" s="69">
        <v>0</v>
      </c>
      <c r="S327" s="52">
        <v>1.31</v>
      </c>
      <c r="T327" s="52">
        <f t="shared" si="30"/>
        <v>1.31</v>
      </c>
      <c r="U327" s="65">
        <v>0</v>
      </c>
      <c r="V327" s="83">
        <v>5.8390833333333338</v>
      </c>
      <c r="W327" s="2">
        <f t="shared" si="31"/>
        <v>764.91991666666672</v>
      </c>
      <c r="X327" s="60"/>
      <c r="Y327" s="2">
        <f t="shared" si="28"/>
        <v>764.91991666666672</v>
      </c>
      <c r="AB327" s="126"/>
      <c r="AC327" s="126"/>
      <c r="AD327" s="55"/>
      <c r="AE327" s="55"/>
      <c r="AG327" s="61"/>
      <c r="AH327" s="130"/>
      <c r="AI327" s="50" t="s">
        <v>529</v>
      </c>
      <c r="AJ327" s="130" t="s">
        <v>47</v>
      </c>
      <c r="AN327" s="88"/>
      <c r="AT327" s="52"/>
      <c r="AU327" s="52"/>
      <c r="AV327" s="52"/>
      <c r="AW327" s="52"/>
      <c r="AX327" s="52"/>
      <c r="AY327" s="52"/>
      <c r="AZ327" s="52"/>
      <c r="BE327" s="52"/>
      <c r="BF327" s="52"/>
      <c r="BH327" s="52"/>
      <c r="BI327" s="52"/>
    </row>
    <row r="328" spans="1:61">
      <c r="A328" s="52">
        <v>327</v>
      </c>
      <c r="B328" s="50" t="s">
        <v>1033</v>
      </c>
      <c r="C328" s="61" t="s">
        <v>392</v>
      </c>
      <c r="D328" s="61" t="s">
        <v>393</v>
      </c>
      <c r="E328" s="68">
        <v>56.916600000000003</v>
      </c>
      <c r="F328" s="68">
        <v>-134.20416666666665</v>
      </c>
      <c r="G328" s="56" t="s">
        <v>182</v>
      </c>
      <c r="H328" s="50" t="s">
        <v>35</v>
      </c>
      <c r="I328" s="50" t="s">
        <v>35</v>
      </c>
      <c r="J328" s="50" t="s">
        <v>35</v>
      </c>
      <c r="K328" s="61" t="s">
        <v>262</v>
      </c>
      <c r="L328" s="56">
        <v>1</v>
      </c>
      <c r="M328" s="56">
        <v>5</v>
      </c>
      <c r="N328" s="56">
        <f t="shared" si="29"/>
        <v>4</v>
      </c>
      <c r="O328" s="56"/>
      <c r="P328" s="56"/>
      <c r="Q328" s="60"/>
      <c r="R328" s="69">
        <v>0</v>
      </c>
      <c r="S328" s="52">
        <v>1.19</v>
      </c>
      <c r="T328" s="52">
        <f t="shared" si="30"/>
        <v>1.19</v>
      </c>
      <c r="U328" s="65">
        <v>10</v>
      </c>
      <c r="V328" s="66">
        <v>11.885305000000001</v>
      </c>
      <c r="W328" s="2">
        <f t="shared" si="31"/>
        <v>5091.6646620000001</v>
      </c>
      <c r="X328" s="60"/>
      <c r="Y328" s="2">
        <f t="shared" si="28"/>
        <v>5091.6646620000001</v>
      </c>
      <c r="AB328" s="126"/>
      <c r="AD328" s="55"/>
      <c r="AE328" s="55"/>
      <c r="AG328" s="61"/>
      <c r="AH328" s="61"/>
      <c r="AI328" s="50" t="s">
        <v>529</v>
      </c>
      <c r="AJ328" s="61" t="s">
        <v>17</v>
      </c>
      <c r="AN328" s="88"/>
      <c r="AT328" s="52"/>
      <c r="AU328" s="52"/>
      <c r="AV328" s="52"/>
      <c r="AW328" s="52"/>
      <c r="AX328" s="52"/>
      <c r="AY328" s="52"/>
      <c r="AZ328" s="52"/>
      <c r="BE328" s="52"/>
      <c r="BF328" s="52"/>
      <c r="BH328" s="52"/>
      <c r="BI328" s="52"/>
    </row>
    <row r="329" spans="1:61">
      <c r="A329" s="52">
        <v>328</v>
      </c>
      <c r="B329" s="50" t="s">
        <v>1033</v>
      </c>
      <c r="C329" s="61" t="s">
        <v>392</v>
      </c>
      <c r="D329" s="61" t="s">
        <v>393</v>
      </c>
      <c r="E329" s="68">
        <v>56.916600000000003</v>
      </c>
      <c r="F329" s="68">
        <v>-134.20416666666665</v>
      </c>
      <c r="G329" s="56" t="s">
        <v>182</v>
      </c>
      <c r="H329" s="50" t="s">
        <v>35</v>
      </c>
      <c r="I329" s="50" t="s">
        <v>35</v>
      </c>
      <c r="J329" s="50" t="s">
        <v>35</v>
      </c>
      <c r="K329" s="61" t="s">
        <v>176</v>
      </c>
      <c r="L329" s="56">
        <v>5</v>
      </c>
      <c r="M329" s="56">
        <v>33</v>
      </c>
      <c r="N329" s="56">
        <f t="shared" si="29"/>
        <v>28</v>
      </c>
      <c r="O329" s="56"/>
      <c r="P329" s="56"/>
      <c r="Q329" s="60"/>
      <c r="R329" s="69">
        <v>0</v>
      </c>
      <c r="S329" s="52">
        <v>1.31</v>
      </c>
      <c r="T329" s="52">
        <f t="shared" si="30"/>
        <v>1.31</v>
      </c>
      <c r="U329" s="65">
        <v>10</v>
      </c>
      <c r="V329" s="66">
        <v>1.1296349999999999</v>
      </c>
      <c r="W329" s="2">
        <f t="shared" si="31"/>
        <v>3729.1510620000004</v>
      </c>
      <c r="X329" s="60"/>
      <c r="Y329" s="2">
        <f t="shared" si="28"/>
        <v>3729.1510620000004</v>
      </c>
      <c r="AB329" s="126"/>
      <c r="AD329" s="54"/>
      <c r="AE329" s="54"/>
      <c r="AG329" s="61"/>
      <c r="AH329" s="61"/>
      <c r="AI329" s="50" t="s">
        <v>529</v>
      </c>
      <c r="AJ329" s="61" t="s">
        <v>176</v>
      </c>
      <c r="AN329" s="88"/>
      <c r="AT329" s="52"/>
      <c r="AU329" s="52"/>
      <c r="AV329" s="52"/>
      <c r="AW329" s="52"/>
      <c r="AX329" s="52"/>
      <c r="AY329" s="52"/>
      <c r="AZ329" s="52"/>
      <c r="BE329" s="52"/>
      <c r="BF329" s="52"/>
      <c r="BH329" s="52"/>
      <c r="BI329" s="52"/>
    </row>
    <row r="330" spans="1:61">
      <c r="A330" s="52">
        <v>329</v>
      </c>
      <c r="B330" s="50" t="s">
        <v>1033</v>
      </c>
      <c r="C330" s="61" t="s">
        <v>392</v>
      </c>
      <c r="D330" s="61" t="s">
        <v>393</v>
      </c>
      <c r="E330" s="68">
        <v>56.916600000000003</v>
      </c>
      <c r="F330" s="68">
        <v>-134.20416666666665</v>
      </c>
      <c r="G330" s="56" t="s">
        <v>182</v>
      </c>
      <c r="H330" s="50" t="s">
        <v>35</v>
      </c>
      <c r="I330" s="50" t="s">
        <v>35</v>
      </c>
      <c r="J330" s="50" t="s">
        <v>35</v>
      </c>
      <c r="K330" s="61" t="s">
        <v>21</v>
      </c>
      <c r="L330" s="56">
        <v>33</v>
      </c>
      <c r="M330" s="56">
        <v>130</v>
      </c>
      <c r="N330" s="56">
        <f t="shared" si="29"/>
        <v>97</v>
      </c>
      <c r="O330" s="56"/>
      <c r="P330" s="56"/>
      <c r="Q330" s="60"/>
      <c r="R330" s="69">
        <v>0</v>
      </c>
      <c r="S330" s="52">
        <v>1.91</v>
      </c>
      <c r="T330" s="52">
        <f t="shared" si="30"/>
        <v>1.91</v>
      </c>
      <c r="U330" s="65">
        <v>10</v>
      </c>
      <c r="V330" s="66">
        <v>0.83033000000000001</v>
      </c>
      <c r="W330" s="2">
        <f t="shared" si="31"/>
        <v>13845.171519000001</v>
      </c>
      <c r="X330" s="60"/>
      <c r="Y330" s="2">
        <f>IF(L330&gt;-100,W330-W330*(ABS(M330)-100)/(ABS(M330)-ABS(L330)),0)</f>
        <v>9563.1597089999996</v>
      </c>
      <c r="AB330" s="126"/>
      <c r="AD330" s="54"/>
      <c r="AE330" s="54"/>
      <c r="AG330" s="61"/>
      <c r="AH330" s="61"/>
      <c r="AI330" s="50" t="s">
        <v>529</v>
      </c>
      <c r="AJ330" s="61" t="s">
        <v>21</v>
      </c>
      <c r="AN330" s="88"/>
      <c r="AT330" s="52"/>
      <c r="AU330" s="52"/>
      <c r="AV330" s="52"/>
      <c r="AW330" s="52"/>
      <c r="AX330" s="52"/>
      <c r="AY330" s="52"/>
      <c r="AZ330" s="52"/>
      <c r="BE330" s="52"/>
      <c r="BF330" s="52"/>
      <c r="BH330" s="52"/>
      <c r="BI330" s="52"/>
    </row>
    <row r="331" spans="1:61">
      <c r="A331" s="52">
        <v>330</v>
      </c>
      <c r="B331" s="50" t="s">
        <v>1033</v>
      </c>
      <c r="C331" s="61" t="s">
        <v>394</v>
      </c>
      <c r="D331" s="61" t="s">
        <v>395</v>
      </c>
      <c r="E331" s="68">
        <v>56.916600000000003</v>
      </c>
      <c r="F331" s="68">
        <v>-132.82909999999998</v>
      </c>
      <c r="G331" s="56" t="s">
        <v>182</v>
      </c>
      <c r="H331" s="50" t="s">
        <v>35</v>
      </c>
      <c r="I331" s="50" t="s">
        <v>35</v>
      </c>
      <c r="J331" s="50" t="s">
        <v>35</v>
      </c>
      <c r="K331" s="130" t="s">
        <v>343</v>
      </c>
      <c r="L331" s="129">
        <v>15</v>
      </c>
      <c r="M331" s="129">
        <v>10</v>
      </c>
      <c r="N331" s="56">
        <f t="shared" si="29"/>
        <v>5</v>
      </c>
      <c r="O331" s="53">
        <f>M337</f>
        <v>152</v>
      </c>
      <c r="P331" s="53">
        <f>L331</f>
        <v>15</v>
      </c>
      <c r="Q331" s="53">
        <f>P331+O331</f>
        <v>167</v>
      </c>
      <c r="R331" s="69">
        <v>0</v>
      </c>
      <c r="S331" s="52">
        <v>0.11</v>
      </c>
      <c r="T331" s="52">
        <f t="shared" si="30"/>
        <v>0.11</v>
      </c>
      <c r="U331" s="65">
        <v>0</v>
      </c>
      <c r="V331" s="83">
        <v>37.79128262471886</v>
      </c>
      <c r="W331" s="2">
        <f t="shared" si="31"/>
        <v>2078.5205443595369</v>
      </c>
      <c r="X331" s="2">
        <f>SUM(W331:W337)</f>
        <v>16919.330701309536</v>
      </c>
      <c r="Y331" s="2">
        <f t="shared" ref="Y331:Y336" si="32">T331*V331/100*N331*100*100*((100-U331)/100)</f>
        <v>2078.5205443595369</v>
      </c>
      <c r="Z331" s="7">
        <f>SUM(Y331:Y337)/10^6*10^4</f>
        <v>153.99293845309535</v>
      </c>
      <c r="AA331" s="12">
        <v>59.624574830439848</v>
      </c>
      <c r="AB331" s="126"/>
      <c r="AD331" s="54"/>
      <c r="AE331" s="54"/>
      <c r="AG331" s="61"/>
      <c r="AH331" s="130"/>
      <c r="AI331" s="50" t="s">
        <v>171</v>
      </c>
      <c r="AJ331" s="130" t="s">
        <v>343</v>
      </c>
      <c r="AN331" s="88"/>
      <c r="AT331" s="52"/>
      <c r="AU331" s="52"/>
      <c r="AV331" s="52"/>
      <c r="AW331" s="52"/>
      <c r="AX331" s="52"/>
      <c r="AY331" s="52"/>
      <c r="AZ331" s="52"/>
      <c r="BE331" s="52"/>
      <c r="BF331" s="52"/>
      <c r="BH331" s="52"/>
      <c r="BI331" s="52"/>
    </row>
    <row r="332" spans="1:61">
      <c r="A332" s="52">
        <v>331</v>
      </c>
      <c r="B332" s="50" t="s">
        <v>1033</v>
      </c>
      <c r="C332" s="61" t="s">
        <v>394</v>
      </c>
      <c r="D332" s="61" t="s">
        <v>395</v>
      </c>
      <c r="E332" s="68">
        <v>56.916600000000003</v>
      </c>
      <c r="F332" s="68">
        <v>-132.82909999999998</v>
      </c>
      <c r="G332" s="56" t="s">
        <v>182</v>
      </c>
      <c r="H332" s="50" t="s">
        <v>35</v>
      </c>
      <c r="I332" s="50" t="s">
        <v>35</v>
      </c>
      <c r="J332" s="50" t="s">
        <v>35</v>
      </c>
      <c r="K332" s="61" t="s">
        <v>278</v>
      </c>
      <c r="L332" s="56">
        <v>10</v>
      </c>
      <c r="M332" s="56">
        <v>0</v>
      </c>
      <c r="N332" s="56">
        <f t="shared" si="29"/>
        <v>10</v>
      </c>
      <c r="O332" s="56"/>
      <c r="P332" s="56"/>
      <c r="Q332" s="60"/>
      <c r="R332" s="69">
        <v>0</v>
      </c>
      <c r="S332" s="52">
        <v>0.11</v>
      </c>
      <c r="T332" s="52">
        <f t="shared" si="30"/>
        <v>0.11</v>
      </c>
      <c r="U332" s="65">
        <v>0</v>
      </c>
      <c r="V332" s="66">
        <v>20.323775000000001</v>
      </c>
      <c r="W332" s="2">
        <f t="shared" si="31"/>
        <v>2235.6152499999998</v>
      </c>
      <c r="X332" s="60"/>
      <c r="Y332" s="2">
        <f t="shared" si="32"/>
        <v>2235.6152499999998</v>
      </c>
      <c r="AB332" s="126"/>
      <c r="AC332" s="126"/>
      <c r="AD332" s="55"/>
      <c r="AE332" s="55"/>
      <c r="AG332" s="61"/>
      <c r="AH332" s="61"/>
      <c r="AI332" s="50" t="s">
        <v>171</v>
      </c>
      <c r="AJ332" s="61" t="s">
        <v>278</v>
      </c>
      <c r="AN332" s="88"/>
      <c r="AT332" s="52"/>
      <c r="AU332" s="52"/>
      <c r="AV332" s="52"/>
      <c r="AW332" s="52"/>
      <c r="AX332" s="52"/>
      <c r="AY332" s="52"/>
      <c r="AZ332" s="52"/>
      <c r="BE332" s="52"/>
      <c r="BF332" s="52"/>
      <c r="BH332" s="52"/>
      <c r="BI332" s="52"/>
    </row>
    <row r="333" spans="1:61">
      <c r="A333" s="52">
        <v>332</v>
      </c>
      <c r="B333" s="50" t="s">
        <v>1033</v>
      </c>
      <c r="C333" s="61" t="s">
        <v>394</v>
      </c>
      <c r="D333" s="61" t="s">
        <v>395</v>
      </c>
      <c r="E333" s="68">
        <v>56.916600000000003</v>
      </c>
      <c r="F333" s="68">
        <v>-132.82909999999998</v>
      </c>
      <c r="G333" s="56" t="s">
        <v>182</v>
      </c>
      <c r="H333" s="50" t="s">
        <v>35</v>
      </c>
      <c r="I333" s="50" t="s">
        <v>35</v>
      </c>
      <c r="J333" s="50" t="s">
        <v>35</v>
      </c>
      <c r="K333" s="130" t="s">
        <v>47</v>
      </c>
      <c r="L333" s="129">
        <v>0</v>
      </c>
      <c r="M333" s="129">
        <v>3</v>
      </c>
      <c r="N333" s="56">
        <f t="shared" si="29"/>
        <v>3</v>
      </c>
      <c r="O333" s="56"/>
      <c r="P333" s="56"/>
      <c r="Q333" s="60"/>
      <c r="R333" s="69">
        <v>0</v>
      </c>
      <c r="S333" s="52">
        <v>0.93</v>
      </c>
      <c r="T333" s="52">
        <f t="shared" si="30"/>
        <v>0.93</v>
      </c>
      <c r="U333" s="65">
        <v>0</v>
      </c>
      <c r="V333" s="83">
        <v>5.8390833333333338</v>
      </c>
      <c r="W333" s="2">
        <f t="shared" si="31"/>
        <v>1629.1042500000003</v>
      </c>
      <c r="X333" s="60"/>
      <c r="Y333" s="2">
        <f t="shared" si="32"/>
        <v>1629.1042500000003</v>
      </c>
      <c r="AB333" s="126"/>
      <c r="AD333" s="54"/>
      <c r="AE333" s="54"/>
      <c r="AG333" s="61"/>
      <c r="AH333" s="130"/>
      <c r="AI333" s="50" t="s">
        <v>171</v>
      </c>
      <c r="AJ333" s="130" t="s">
        <v>47</v>
      </c>
      <c r="AN333" s="88"/>
      <c r="AT333" s="52"/>
      <c r="AU333" s="52"/>
      <c r="AV333" s="52"/>
      <c r="AW333" s="52"/>
      <c r="AX333" s="52"/>
      <c r="AY333" s="52"/>
      <c r="AZ333" s="52"/>
      <c r="BE333" s="52"/>
      <c r="BF333" s="52"/>
      <c r="BH333" s="52"/>
      <c r="BI333" s="52"/>
    </row>
    <row r="334" spans="1:61">
      <c r="A334" s="52">
        <v>333</v>
      </c>
      <c r="B334" s="50" t="s">
        <v>1033</v>
      </c>
      <c r="C334" s="61" t="s">
        <v>394</v>
      </c>
      <c r="D334" s="61" t="s">
        <v>395</v>
      </c>
      <c r="E334" s="68">
        <v>56.916600000000003</v>
      </c>
      <c r="F334" s="68">
        <v>-132.82909999999998</v>
      </c>
      <c r="G334" s="56" t="s">
        <v>182</v>
      </c>
      <c r="H334" s="50" t="s">
        <v>35</v>
      </c>
      <c r="I334" s="50" t="s">
        <v>35</v>
      </c>
      <c r="J334" s="50" t="s">
        <v>35</v>
      </c>
      <c r="K334" s="61" t="s">
        <v>258</v>
      </c>
      <c r="L334" s="56">
        <v>3</v>
      </c>
      <c r="M334" s="56">
        <v>5</v>
      </c>
      <c r="N334" s="56">
        <f t="shared" si="29"/>
        <v>2</v>
      </c>
      <c r="O334" s="56"/>
      <c r="P334" s="56"/>
      <c r="Q334" s="60"/>
      <c r="R334" s="69">
        <v>0</v>
      </c>
      <c r="S334" s="52">
        <v>1.17</v>
      </c>
      <c r="T334" s="52">
        <f t="shared" si="30"/>
        <v>1.17</v>
      </c>
      <c r="U334" s="65">
        <v>12</v>
      </c>
      <c r="V334" s="66">
        <v>7.9170999999999996</v>
      </c>
      <c r="W334" s="2">
        <f t="shared" si="31"/>
        <v>1630.2892319999996</v>
      </c>
      <c r="X334" s="60"/>
      <c r="Y334" s="2">
        <f t="shared" si="32"/>
        <v>1630.2892319999996</v>
      </c>
      <c r="AB334" s="126"/>
      <c r="AD334" s="55"/>
      <c r="AE334" s="55"/>
      <c r="AG334" s="61"/>
      <c r="AH334" s="61"/>
      <c r="AI334" s="50" t="s">
        <v>171</v>
      </c>
      <c r="AJ334" s="61" t="s">
        <v>535</v>
      </c>
      <c r="AN334" s="88"/>
      <c r="AT334" s="52"/>
      <c r="AU334" s="52"/>
      <c r="AV334" s="52"/>
      <c r="AW334" s="52"/>
      <c r="AX334" s="52"/>
      <c r="AY334" s="52"/>
      <c r="AZ334" s="52"/>
      <c r="BE334" s="52"/>
      <c r="BF334" s="52"/>
      <c r="BH334" s="52"/>
      <c r="BI334" s="52"/>
    </row>
    <row r="335" spans="1:61">
      <c r="A335" s="52">
        <v>334</v>
      </c>
      <c r="B335" s="50" t="s">
        <v>1033</v>
      </c>
      <c r="C335" s="61" t="s">
        <v>394</v>
      </c>
      <c r="D335" s="61" t="s">
        <v>395</v>
      </c>
      <c r="E335" s="68">
        <v>56.916600000000003</v>
      </c>
      <c r="F335" s="68">
        <v>-132.82909999999998</v>
      </c>
      <c r="G335" s="56" t="s">
        <v>182</v>
      </c>
      <c r="H335" s="50" t="s">
        <v>35</v>
      </c>
      <c r="I335" s="50" t="s">
        <v>35</v>
      </c>
      <c r="J335" s="50" t="s">
        <v>35</v>
      </c>
      <c r="K335" s="61" t="s">
        <v>259</v>
      </c>
      <c r="L335" s="56">
        <v>5</v>
      </c>
      <c r="M335" s="56">
        <v>10</v>
      </c>
      <c r="N335" s="56">
        <f t="shared" si="29"/>
        <v>5</v>
      </c>
      <c r="O335" s="56"/>
      <c r="P335" s="56"/>
      <c r="Q335" s="60"/>
      <c r="R335" s="69">
        <v>0</v>
      </c>
      <c r="S335" s="52">
        <v>1.17</v>
      </c>
      <c r="T335" s="52">
        <f t="shared" si="30"/>
        <v>1.17</v>
      </c>
      <c r="U335" s="65">
        <v>17</v>
      </c>
      <c r="V335" s="66">
        <v>4.6730200000000002</v>
      </c>
      <c r="W335" s="2">
        <f t="shared" si="31"/>
        <v>2268.9848609999999</v>
      </c>
      <c r="X335" s="60"/>
      <c r="Y335" s="2">
        <f t="shared" si="32"/>
        <v>2268.9848609999999</v>
      </c>
      <c r="AB335" s="126"/>
      <c r="AD335" s="54"/>
      <c r="AE335" s="54"/>
      <c r="AG335" s="61"/>
      <c r="AH335" s="61"/>
      <c r="AI335" s="50" t="s">
        <v>171</v>
      </c>
      <c r="AJ335" s="61" t="s">
        <v>536</v>
      </c>
      <c r="AN335" s="88"/>
      <c r="AT335" s="52"/>
      <c r="AU335" s="52"/>
      <c r="AV335" s="52"/>
      <c r="AW335" s="52"/>
      <c r="AX335" s="52"/>
      <c r="AY335" s="52"/>
      <c r="AZ335" s="52"/>
      <c r="BE335" s="52"/>
      <c r="BF335" s="52"/>
      <c r="BH335" s="52"/>
      <c r="BI335" s="52"/>
    </row>
    <row r="336" spans="1:61">
      <c r="A336" s="52">
        <v>335</v>
      </c>
      <c r="B336" s="50" t="s">
        <v>1033</v>
      </c>
      <c r="C336" s="61" t="s">
        <v>394</v>
      </c>
      <c r="D336" s="61" t="s">
        <v>395</v>
      </c>
      <c r="E336" s="68">
        <v>56.916600000000003</v>
      </c>
      <c r="F336" s="68">
        <v>-132.82909999999998</v>
      </c>
      <c r="G336" s="56" t="s">
        <v>182</v>
      </c>
      <c r="H336" s="50" t="s">
        <v>35</v>
      </c>
      <c r="I336" s="50" t="s">
        <v>35</v>
      </c>
      <c r="J336" s="50" t="s">
        <v>35</v>
      </c>
      <c r="K336" s="61" t="s">
        <v>177</v>
      </c>
      <c r="L336" s="56">
        <v>10</v>
      </c>
      <c r="M336" s="56">
        <v>23</v>
      </c>
      <c r="N336" s="56">
        <f t="shared" si="29"/>
        <v>13</v>
      </c>
      <c r="O336" s="56"/>
      <c r="P336" s="56"/>
      <c r="Q336" s="60"/>
      <c r="R336" s="69">
        <v>0</v>
      </c>
      <c r="S336" s="52">
        <v>1.71</v>
      </c>
      <c r="T336" s="52">
        <f t="shared" si="30"/>
        <v>1.71</v>
      </c>
      <c r="U336" s="65">
        <v>27</v>
      </c>
      <c r="V336" s="66">
        <v>2.0372049999999997</v>
      </c>
      <c r="W336" s="2">
        <f t="shared" si="31"/>
        <v>3305.9559019499993</v>
      </c>
      <c r="X336" s="60"/>
      <c r="Y336" s="2">
        <f t="shared" si="32"/>
        <v>3305.9559019499993</v>
      </c>
      <c r="AB336" s="126"/>
      <c r="AD336" s="54"/>
      <c r="AE336" s="54"/>
      <c r="AG336" s="61"/>
      <c r="AH336" s="61"/>
      <c r="AI336" s="50" t="s">
        <v>171</v>
      </c>
      <c r="AJ336" s="61" t="s">
        <v>177</v>
      </c>
      <c r="AN336" s="88"/>
      <c r="AT336" s="52"/>
      <c r="AU336" s="52"/>
      <c r="AV336" s="52"/>
      <c r="AW336" s="52"/>
      <c r="AX336" s="52"/>
      <c r="AY336" s="52"/>
      <c r="AZ336" s="52"/>
      <c r="BE336" s="52"/>
      <c r="BF336" s="52"/>
      <c r="BH336" s="52"/>
      <c r="BI336" s="52"/>
    </row>
    <row r="337" spans="1:61">
      <c r="A337" s="52">
        <v>336</v>
      </c>
      <c r="B337" s="50" t="s">
        <v>1033</v>
      </c>
      <c r="C337" s="61" t="s">
        <v>394</v>
      </c>
      <c r="D337" s="61" t="s">
        <v>395</v>
      </c>
      <c r="E337" s="68">
        <v>56.916600000000003</v>
      </c>
      <c r="F337" s="68">
        <v>-132.82909999999998</v>
      </c>
      <c r="G337" s="56" t="s">
        <v>182</v>
      </c>
      <c r="H337" s="50" t="s">
        <v>35</v>
      </c>
      <c r="I337" s="50" t="s">
        <v>35</v>
      </c>
      <c r="J337" s="50" t="s">
        <v>35</v>
      </c>
      <c r="K337" s="61" t="s">
        <v>249</v>
      </c>
      <c r="L337" s="56">
        <v>23</v>
      </c>
      <c r="M337" s="56">
        <v>152</v>
      </c>
      <c r="N337" s="56">
        <f t="shared" si="29"/>
        <v>129</v>
      </c>
      <c r="O337" s="56"/>
      <c r="P337" s="56"/>
      <c r="Q337" s="60"/>
      <c r="R337" s="69">
        <v>0</v>
      </c>
      <c r="S337" s="52">
        <v>1.74</v>
      </c>
      <c r="T337" s="52">
        <f t="shared" si="30"/>
        <v>1.74</v>
      </c>
      <c r="U337" s="65">
        <v>42</v>
      </c>
      <c r="V337" s="66">
        <v>0.28965000000000002</v>
      </c>
      <c r="W337" s="2">
        <f t="shared" si="31"/>
        <v>3770.8606620000005</v>
      </c>
      <c r="X337" s="60"/>
      <c r="Y337" s="2">
        <f>IF(L337&gt;-100,W337-W337*(ABS(M337)-100)/(ABS(M337)-ABS(L337)),0)</f>
        <v>2250.8238060000003</v>
      </c>
      <c r="AB337" s="126"/>
      <c r="AD337" s="54"/>
      <c r="AE337" s="54"/>
      <c r="AG337" s="61"/>
      <c r="AH337" s="61"/>
      <c r="AI337" s="50" t="s">
        <v>171</v>
      </c>
      <c r="AJ337" s="61" t="s">
        <v>249</v>
      </c>
      <c r="AN337" s="88"/>
      <c r="AT337" s="52"/>
      <c r="AU337" s="52"/>
      <c r="AV337" s="52"/>
      <c r="AW337" s="52"/>
      <c r="AX337" s="52"/>
      <c r="AY337" s="52"/>
      <c r="AZ337" s="52"/>
      <c r="BE337" s="52"/>
      <c r="BF337" s="52"/>
      <c r="BH337" s="52"/>
      <c r="BI337" s="52"/>
    </row>
    <row r="338" spans="1:61">
      <c r="A338" s="52">
        <v>337</v>
      </c>
      <c r="B338" s="50" t="s">
        <v>1033</v>
      </c>
      <c r="C338" s="61" t="s">
        <v>396</v>
      </c>
      <c r="D338" s="61" t="s">
        <v>397</v>
      </c>
      <c r="E338" s="68">
        <v>56.916600000000003</v>
      </c>
      <c r="F338" s="68">
        <v>-132.83187777777778</v>
      </c>
      <c r="G338" s="56" t="s">
        <v>182</v>
      </c>
      <c r="H338" s="50" t="s">
        <v>35</v>
      </c>
      <c r="I338" s="50" t="s">
        <v>35</v>
      </c>
      <c r="J338" s="50" t="s">
        <v>35</v>
      </c>
      <c r="K338" s="61" t="s">
        <v>278</v>
      </c>
      <c r="L338" s="56">
        <v>15</v>
      </c>
      <c r="M338" s="56">
        <v>0</v>
      </c>
      <c r="N338" s="56">
        <f t="shared" si="29"/>
        <v>15</v>
      </c>
      <c r="O338" s="53">
        <f>M343</f>
        <v>152</v>
      </c>
      <c r="P338" s="53">
        <f>L338</f>
        <v>15</v>
      </c>
      <c r="Q338" s="53">
        <f>P338+O338</f>
        <v>167</v>
      </c>
      <c r="R338" s="69">
        <v>0</v>
      </c>
      <c r="S338" s="52">
        <v>0.11</v>
      </c>
      <c r="T338" s="52">
        <f t="shared" si="30"/>
        <v>0.11</v>
      </c>
      <c r="U338" s="65">
        <v>0</v>
      </c>
      <c r="V338" s="66">
        <v>45.600564999999996</v>
      </c>
      <c r="W338" s="2">
        <f t="shared" si="31"/>
        <v>7524.0932249999987</v>
      </c>
      <c r="X338" s="2">
        <f>SUM(W338:W343)</f>
        <v>17155.662471</v>
      </c>
      <c r="Y338" s="2">
        <f>T338*V338/100*N338*100*100*((100-U338)/100)</f>
        <v>7524.0932249999987</v>
      </c>
      <c r="Z338" s="7">
        <f>SUM(Y338:Y343)/10^6*10^4</f>
        <v>156.61833147000002</v>
      </c>
      <c r="AA338" s="12">
        <v>49.739143456709677</v>
      </c>
      <c r="AB338" s="126"/>
      <c r="AD338" s="54"/>
      <c r="AE338" s="54"/>
      <c r="AG338" s="61"/>
      <c r="AH338" s="61"/>
      <c r="AI338" s="50" t="s">
        <v>171</v>
      </c>
      <c r="AJ338" s="61" t="s">
        <v>278</v>
      </c>
      <c r="AN338" s="88"/>
      <c r="AT338" s="52"/>
      <c r="AU338" s="52"/>
      <c r="AV338" s="52"/>
      <c r="AW338" s="52"/>
      <c r="AX338" s="52"/>
      <c r="AY338" s="52"/>
      <c r="AZ338" s="52"/>
      <c r="BE338" s="52"/>
      <c r="BF338" s="52"/>
      <c r="BH338" s="52"/>
      <c r="BI338" s="52"/>
    </row>
    <row r="339" spans="1:61">
      <c r="A339" s="52">
        <v>338</v>
      </c>
      <c r="B339" s="50" t="s">
        <v>1033</v>
      </c>
      <c r="C339" s="61" t="s">
        <v>396</v>
      </c>
      <c r="D339" s="61" t="s">
        <v>397</v>
      </c>
      <c r="E339" s="68">
        <v>56.916600000000003</v>
      </c>
      <c r="F339" s="68">
        <v>-132.83187777777778</v>
      </c>
      <c r="G339" s="56" t="s">
        <v>182</v>
      </c>
      <c r="H339" s="50" t="s">
        <v>35</v>
      </c>
      <c r="I339" s="50" t="s">
        <v>35</v>
      </c>
      <c r="J339" s="50" t="s">
        <v>35</v>
      </c>
      <c r="K339" s="61" t="s">
        <v>176</v>
      </c>
      <c r="L339" s="56">
        <v>0</v>
      </c>
      <c r="M339" s="56">
        <v>5</v>
      </c>
      <c r="N339" s="56">
        <f t="shared" si="29"/>
        <v>5</v>
      </c>
      <c r="O339" s="56"/>
      <c r="P339" s="56"/>
      <c r="Q339" s="60"/>
      <c r="R339" s="69">
        <v>0</v>
      </c>
      <c r="S339" s="52">
        <v>0.93</v>
      </c>
      <c r="T339" s="52">
        <f t="shared" si="30"/>
        <v>0.93</v>
      </c>
      <c r="U339" s="65">
        <v>3</v>
      </c>
      <c r="V339" s="66">
        <v>0.42482000000000003</v>
      </c>
      <c r="W339" s="2">
        <f t="shared" si="31"/>
        <v>191.61506100000005</v>
      </c>
      <c r="X339" s="60"/>
      <c r="Y339" s="2">
        <f>T339*V339/100*N339*100*100*((100-U339)/100)</f>
        <v>191.61506100000005</v>
      </c>
      <c r="AB339" s="126"/>
      <c r="AC339" s="126"/>
      <c r="AD339" s="54"/>
      <c r="AE339" s="54"/>
      <c r="AG339" s="61"/>
      <c r="AH339" s="61"/>
      <c r="AI339" s="50" t="s">
        <v>171</v>
      </c>
      <c r="AJ339" s="61" t="s">
        <v>176</v>
      </c>
      <c r="AN339" s="88"/>
      <c r="AT339" s="52"/>
      <c r="AU339" s="52"/>
      <c r="AV339" s="52"/>
      <c r="AW339" s="52"/>
      <c r="AX339" s="52"/>
      <c r="AY339" s="52"/>
      <c r="AZ339" s="52"/>
      <c r="BE339" s="52"/>
      <c r="BF339" s="52"/>
      <c r="BH339" s="52"/>
      <c r="BI339" s="52"/>
    </row>
    <row r="340" spans="1:61">
      <c r="A340" s="52">
        <v>339</v>
      </c>
      <c r="B340" s="50" t="s">
        <v>1033</v>
      </c>
      <c r="C340" s="61" t="s">
        <v>396</v>
      </c>
      <c r="D340" s="61" t="s">
        <v>397</v>
      </c>
      <c r="E340" s="68">
        <v>56.916600000000003</v>
      </c>
      <c r="F340" s="68">
        <v>-132.83187777777778</v>
      </c>
      <c r="G340" s="56" t="s">
        <v>182</v>
      </c>
      <c r="H340" s="50" t="s">
        <v>35</v>
      </c>
      <c r="I340" s="50" t="s">
        <v>35</v>
      </c>
      <c r="J340" s="50" t="s">
        <v>35</v>
      </c>
      <c r="K340" s="61" t="s">
        <v>262</v>
      </c>
      <c r="L340" s="56">
        <v>5</v>
      </c>
      <c r="M340" s="56">
        <v>23</v>
      </c>
      <c r="N340" s="56">
        <f t="shared" si="29"/>
        <v>18</v>
      </c>
      <c r="O340" s="56"/>
      <c r="P340" s="56"/>
      <c r="Q340" s="60"/>
      <c r="R340" s="69">
        <v>0</v>
      </c>
      <c r="S340" s="52">
        <v>0.86</v>
      </c>
      <c r="T340" s="52">
        <f t="shared" si="30"/>
        <v>0.86</v>
      </c>
      <c r="U340" s="65">
        <v>9</v>
      </c>
      <c r="V340" s="66">
        <v>2.0275500000000002</v>
      </c>
      <c r="W340" s="2">
        <f t="shared" si="31"/>
        <v>2856.1691340000007</v>
      </c>
      <c r="X340" s="60"/>
      <c r="Y340" s="2">
        <f>T340*V340/100*N340*100*100*((100-U340)/100)</f>
        <v>2856.1691340000007</v>
      </c>
      <c r="AB340" s="126"/>
      <c r="AD340" s="54"/>
      <c r="AE340" s="54"/>
      <c r="AG340" s="61"/>
      <c r="AH340" s="61"/>
      <c r="AI340" s="50" t="s">
        <v>171</v>
      </c>
      <c r="AJ340" s="61" t="s">
        <v>17</v>
      </c>
      <c r="AN340" s="88"/>
      <c r="AT340" s="52"/>
      <c r="AU340" s="52"/>
      <c r="AV340" s="52"/>
      <c r="AW340" s="52"/>
      <c r="AX340" s="52"/>
      <c r="AY340" s="52"/>
      <c r="AZ340" s="52"/>
      <c r="BE340" s="52"/>
      <c r="BF340" s="52"/>
      <c r="BH340" s="52"/>
      <c r="BI340" s="52"/>
    </row>
    <row r="341" spans="1:61">
      <c r="A341" s="52">
        <v>340</v>
      </c>
      <c r="B341" s="50" t="s">
        <v>1033</v>
      </c>
      <c r="C341" s="61" t="s">
        <v>396</v>
      </c>
      <c r="D341" s="61" t="s">
        <v>397</v>
      </c>
      <c r="E341" s="68">
        <v>56.916600000000003</v>
      </c>
      <c r="F341" s="68">
        <v>-132.83187777777778</v>
      </c>
      <c r="G341" s="56" t="s">
        <v>182</v>
      </c>
      <c r="H341" s="50" t="s">
        <v>35</v>
      </c>
      <c r="I341" s="50" t="s">
        <v>35</v>
      </c>
      <c r="J341" s="50" t="s">
        <v>35</v>
      </c>
      <c r="K341" s="61" t="s">
        <v>253</v>
      </c>
      <c r="L341" s="56">
        <v>23</v>
      </c>
      <c r="M341" s="56">
        <v>38</v>
      </c>
      <c r="N341" s="56">
        <f t="shared" si="29"/>
        <v>15</v>
      </c>
      <c r="O341" s="56"/>
      <c r="P341" s="56"/>
      <c r="Q341" s="60"/>
      <c r="R341" s="69">
        <v>0</v>
      </c>
      <c r="S341" s="52">
        <v>1.17</v>
      </c>
      <c r="T341" s="52">
        <f t="shared" si="30"/>
        <v>1.17</v>
      </c>
      <c r="U341" s="65">
        <v>0</v>
      </c>
      <c r="V341" s="66">
        <v>0.91722499999999996</v>
      </c>
      <c r="W341" s="2">
        <f t="shared" si="31"/>
        <v>1609.7298749999998</v>
      </c>
      <c r="X341" s="60"/>
      <c r="Y341" s="2">
        <f>T341*V341/100*N341*100*100*((100-U341)/100)</f>
        <v>1609.7298749999998</v>
      </c>
      <c r="AB341" s="126"/>
      <c r="AD341" s="54"/>
      <c r="AE341" s="54"/>
      <c r="AG341" s="61"/>
      <c r="AH341" s="61"/>
      <c r="AI341" s="50" t="s">
        <v>171</v>
      </c>
      <c r="AJ341" s="61" t="s">
        <v>534</v>
      </c>
      <c r="AN341" s="88"/>
      <c r="AT341" s="52"/>
      <c r="AU341" s="52"/>
      <c r="AV341" s="52"/>
      <c r="AW341" s="52"/>
      <c r="AX341" s="52"/>
      <c r="AY341" s="52"/>
      <c r="AZ341" s="52"/>
      <c r="BE341" s="52"/>
      <c r="BF341" s="52"/>
      <c r="BH341" s="52"/>
      <c r="BI341" s="52"/>
    </row>
    <row r="342" spans="1:61">
      <c r="A342" s="52">
        <v>341</v>
      </c>
      <c r="B342" s="50" t="s">
        <v>1033</v>
      </c>
      <c r="C342" s="61" t="s">
        <v>396</v>
      </c>
      <c r="D342" s="61" t="s">
        <v>397</v>
      </c>
      <c r="E342" s="68">
        <v>56.916600000000003</v>
      </c>
      <c r="F342" s="68">
        <v>-132.83187777777778</v>
      </c>
      <c r="G342" s="56" t="s">
        <v>182</v>
      </c>
      <c r="H342" s="50" t="s">
        <v>35</v>
      </c>
      <c r="I342" s="50" t="s">
        <v>35</v>
      </c>
      <c r="J342" s="50" t="s">
        <v>35</v>
      </c>
      <c r="K342" s="61" t="s">
        <v>21</v>
      </c>
      <c r="L342" s="56">
        <v>38</v>
      </c>
      <c r="M342" s="56">
        <v>64</v>
      </c>
      <c r="N342" s="56">
        <f t="shared" si="29"/>
        <v>26</v>
      </c>
      <c r="O342" s="56"/>
      <c r="P342" s="56"/>
      <c r="Q342" s="60"/>
      <c r="R342" s="69">
        <v>0</v>
      </c>
      <c r="S342" s="52">
        <v>1.74</v>
      </c>
      <c r="T342" s="52">
        <f t="shared" si="30"/>
        <v>1.74</v>
      </c>
      <c r="U342" s="65">
        <v>0</v>
      </c>
      <c r="V342" s="66">
        <v>0.54068000000000005</v>
      </c>
      <c r="W342" s="2">
        <f t="shared" si="31"/>
        <v>2446.0363200000002</v>
      </c>
      <c r="X342" s="60"/>
      <c r="Y342" s="2">
        <f>T342*V342/100*N342*100*100*((100-U342)/100)</f>
        <v>2446.0363200000002</v>
      </c>
      <c r="AB342" s="126"/>
      <c r="AD342" s="54"/>
      <c r="AE342" s="54"/>
      <c r="AG342" s="61"/>
      <c r="AH342" s="61"/>
      <c r="AI342" s="50" t="s">
        <v>171</v>
      </c>
      <c r="AJ342" s="61" t="s">
        <v>21</v>
      </c>
      <c r="AN342" s="88"/>
      <c r="AT342" s="52"/>
      <c r="AU342" s="52"/>
      <c r="AV342" s="52"/>
      <c r="AW342" s="52"/>
      <c r="AX342" s="52"/>
      <c r="AY342" s="52"/>
      <c r="AZ342" s="52"/>
      <c r="BE342" s="52"/>
      <c r="BF342" s="52"/>
      <c r="BH342" s="52"/>
      <c r="BI342" s="52"/>
    </row>
    <row r="343" spans="1:61">
      <c r="A343" s="52">
        <v>342</v>
      </c>
      <c r="B343" s="50" t="s">
        <v>1033</v>
      </c>
      <c r="C343" s="61" t="s">
        <v>396</v>
      </c>
      <c r="D343" s="61" t="s">
        <v>397</v>
      </c>
      <c r="E343" s="68">
        <v>56.916600000000003</v>
      </c>
      <c r="F343" s="68">
        <v>-132.83187777777778</v>
      </c>
      <c r="G343" s="56" t="s">
        <v>182</v>
      </c>
      <c r="H343" s="50" t="s">
        <v>35</v>
      </c>
      <c r="I343" s="50" t="s">
        <v>35</v>
      </c>
      <c r="J343" s="50" t="s">
        <v>35</v>
      </c>
      <c r="K343" s="61" t="s">
        <v>249</v>
      </c>
      <c r="L343" s="56">
        <v>64</v>
      </c>
      <c r="M343" s="56">
        <v>152</v>
      </c>
      <c r="N343" s="56">
        <f t="shared" si="29"/>
        <v>88</v>
      </c>
      <c r="O343" s="56"/>
      <c r="P343" s="56"/>
      <c r="Q343" s="60"/>
      <c r="R343" s="69">
        <v>0</v>
      </c>
      <c r="S343" s="52">
        <v>1.74</v>
      </c>
      <c r="T343" s="52">
        <f t="shared" si="30"/>
        <v>1.74</v>
      </c>
      <c r="U343" s="65">
        <v>5</v>
      </c>
      <c r="V343" s="66">
        <v>0.17379</v>
      </c>
      <c r="W343" s="2">
        <f t="shared" si="31"/>
        <v>2528.0188560000001</v>
      </c>
      <c r="X343" s="60"/>
      <c r="Y343" s="2">
        <f>IF(L343&gt;-100,W343-W343*(ABS(M343)-100)/(ABS(M343)-ABS(L343)),0)</f>
        <v>1034.1895320000001</v>
      </c>
      <c r="AB343" s="126"/>
      <c r="AD343" s="54"/>
      <c r="AE343" s="54"/>
      <c r="AG343" s="61"/>
      <c r="AH343" s="61"/>
      <c r="AI343" s="50" t="s">
        <v>171</v>
      </c>
      <c r="AJ343" s="61" t="s">
        <v>249</v>
      </c>
      <c r="AN343" s="88"/>
      <c r="AT343" s="52"/>
      <c r="AU343" s="52"/>
      <c r="AV343" s="52"/>
      <c r="AW343" s="52"/>
      <c r="AX343" s="52"/>
      <c r="AY343" s="52"/>
      <c r="AZ343" s="52"/>
      <c r="BE343" s="52"/>
      <c r="BF343" s="52"/>
      <c r="BH343" s="52"/>
      <c r="BI343" s="52"/>
    </row>
    <row r="344" spans="1:61">
      <c r="A344" s="52">
        <v>343</v>
      </c>
      <c r="B344" s="50" t="s">
        <v>1033</v>
      </c>
      <c r="C344" s="61" t="s">
        <v>398</v>
      </c>
      <c r="D344" s="61" t="s">
        <v>399</v>
      </c>
      <c r="E344" s="68">
        <v>56.923544444444445</v>
      </c>
      <c r="F344" s="68">
        <v>-133.81111111111113</v>
      </c>
      <c r="G344" s="56" t="s">
        <v>182</v>
      </c>
      <c r="H344" s="50" t="s">
        <v>35</v>
      </c>
      <c r="I344" s="50" t="s">
        <v>35</v>
      </c>
      <c r="J344" s="50" t="s">
        <v>35</v>
      </c>
      <c r="K344" s="61" t="s">
        <v>44</v>
      </c>
      <c r="L344" s="56">
        <v>25</v>
      </c>
      <c r="M344" s="56">
        <v>18</v>
      </c>
      <c r="N344" s="56">
        <f t="shared" si="29"/>
        <v>7</v>
      </c>
      <c r="O344" s="53">
        <f>M351</f>
        <v>152</v>
      </c>
      <c r="P344" s="53">
        <f>L344</f>
        <v>25</v>
      </c>
      <c r="Q344" s="53">
        <f>P344+O344</f>
        <v>177</v>
      </c>
      <c r="R344" s="69">
        <v>0</v>
      </c>
      <c r="S344" s="52">
        <v>0.08</v>
      </c>
      <c r="T344" s="52">
        <f t="shared" si="30"/>
        <v>0.08</v>
      </c>
      <c r="U344" s="65">
        <v>0</v>
      </c>
      <c r="V344" s="66">
        <v>51.866660000000003</v>
      </c>
      <c r="W344" s="2">
        <f t="shared" si="31"/>
        <v>2904.5329600000009</v>
      </c>
      <c r="X344" s="2">
        <f>SUM(W344:W351)</f>
        <v>52507.526073000008</v>
      </c>
      <c r="Y344" s="2">
        <f t="shared" ref="Y344:Y350" si="33">T344*V344/100*N344*100*100*((100-U344)/100)</f>
        <v>2904.5329600000009</v>
      </c>
      <c r="Z344" s="7">
        <f>SUM(Y344:Y351)/10^6*10^4</f>
        <v>502.36206633000012</v>
      </c>
      <c r="AA344" s="12">
        <v>107.13173899677238</v>
      </c>
      <c r="AB344" s="126"/>
      <c r="AD344" s="54"/>
      <c r="AE344" s="54"/>
      <c r="AG344" s="61"/>
      <c r="AH344" s="61"/>
      <c r="AI344" s="50" t="s">
        <v>528</v>
      </c>
      <c r="AJ344" s="61" t="s">
        <v>140</v>
      </c>
      <c r="AN344" s="88"/>
      <c r="AT344" s="52"/>
      <c r="AU344" s="52"/>
      <c r="AV344" s="52"/>
      <c r="AW344" s="52"/>
      <c r="AX344" s="52"/>
      <c r="AY344" s="52"/>
      <c r="AZ344" s="52"/>
      <c r="BE344" s="52"/>
      <c r="BF344" s="52"/>
      <c r="BH344" s="52"/>
      <c r="BI344" s="52"/>
    </row>
    <row r="345" spans="1:61">
      <c r="A345" s="52">
        <v>344</v>
      </c>
      <c r="B345" s="50" t="s">
        <v>1033</v>
      </c>
      <c r="C345" s="61" t="s">
        <v>398</v>
      </c>
      <c r="D345" s="61" t="s">
        <v>399</v>
      </c>
      <c r="E345" s="68">
        <v>56.923544444444445</v>
      </c>
      <c r="F345" s="68">
        <v>-133.81111111111113</v>
      </c>
      <c r="G345" s="56" t="s">
        <v>182</v>
      </c>
      <c r="H345" s="50" t="s">
        <v>35</v>
      </c>
      <c r="I345" s="50" t="s">
        <v>35</v>
      </c>
      <c r="J345" s="50" t="s">
        <v>35</v>
      </c>
      <c r="K345" s="61" t="s">
        <v>46</v>
      </c>
      <c r="L345" s="56">
        <v>18</v>
      </c>
      <c r="M345" s="56">
        <v>0</v>
      </c>
      <c r="N345" s="56">
        <f t="shared" si="29"/>
        <v>18</v>
      </c>
      <c r="O345" s="56"/>
      <c r="P345" s="56"/>
      <c r="Q345" s="60"/>
      <c r="R345" s="69">
        <v>0</v>
      </c>
      <c r="S345" s="52">
        <v>0.15</v>
      </c>
      <c r="T345" s="52">
        <f t="shared" si="30"/>
        <v>0.15</v>
      </c>
      <c r="U345" s="65">
        <v>0</v>
      </c>
      <c r="V345" s="66">
        <v>54.261100000000006</v>
      </c>
      <c r="W345" s="2">
        <f t="shared" si="31"/>
        <v>14650.497000000001</v>
      </c>
      <c r="X345" s="60"/>
      <c r="Y345" s="2">
        <f t="shared" si="33"/>
        <v>14650.497000000001</v>
      </c>
      <c r="AB345" s="126"/>
      <c r="AC345" s="126"/>
      <c r="AD345" s="54"/>
      <c r="AE345" s="54"/>
      <c r="AG345" s="61"/>
      <c r="AH345" s="61"/>
      <c r="AI345" s="50" t="s">
        <v>528</v>
      </c>
      <c r="AJ345" s="61" t="s">
        <v>162</v>
      </c>
      <c r="AN345" s="88"/>
      <c r="AT345" s="52"/>
      <c r="AU345" s="52"/>
      <c r="AV345" s="52"/>
      <c r="AW345" s="52"/>
      <c r="AX345" s="52"/>
      <c r="AY345" s="52"/>
      <c r="AZ345" s="52"/>
      <c r="BE345" s="52"/>
      <c r="BF345" s="52"/>
      <c r="BH345" s="52"/>
      <c r="BI345" s="52"/>
    </row>
    <row r="346" spans="1:61">
      <c r="A346" s="52">
        <v>345</v>
      </c>
      <c r="B346" s="50" t="s">
        <v>1033</v>
      </c>
      <c r="C346" s="61" t="s">
        <v>398</v>
      </c>
      <c r="D346" s="61" t="s">
        <v>399</v>
      </c>
      <c r="E346" s="68">
        <v>56.923544444444445</v>
      </c>
      <c r="F346" s="68">
        <v>-133.81111111111113</v>
      </c>
      <c r="G346" s="56" t="s">
        <v>182</v>
      </c>
      <c r="H346" s="50" t="s">
        <v>35</v>
      </c>
      <c r="I346" s="50" t="s">
        <v>35</v>
      </c>
      <c r="J346" s="50" t="s">
        <v>35</v>
      </c>
      <c r="K346" s="61" t="s">
        <v>47</v>
      </c>
      <c r="L346" s="56">
        <v>0</v>
      </c>
      <c r="M346" s="56">
        <v>8</v>
      </c>
      <c r="N346" s="56">
        <f t="shared" si="29"/>
        <v>8</v>
      </c>
      <c r="O346" s="56"/>
      <c r="P346" s="56"/>
      <c r="Q346" s="60"/>
      <c r="R346" s="69">
        <v>0</v>
      </c>
      <c r="S346" s="52">
        <v>0.93</v>
      </c>
      <c r="T346" s="52">
        <f t="shared" si="30"/>
        <v>0.93</v>
      </c>
      <c r="U346" s="65">
        <v>9</v>
      </c>
      <c r="V346" s="66">
        <v>14.385950000000001</v>
      </c>
      <c r="W346" s="2">
        <f t="shared" si="31"/>
        <v>9739.8635880000002</v>
      </c>
      <c r="X346" s="60"/>
      <c r="Y346" s="2">
        <f t="shared" si="33"/>
        <v>9739.8635880000002</v>
      </c>
      <c r="AB346" s="126"/>
      <c r="AD346" s="54"/>
      <c r="AE346" s="54"/>
      <c r="AG346" s="61"/>
      <c r="AH346" s="61"/>
      <c r="AI346" s="50" t="s">
        <v>528</v>
      </c>
      <c r="AJ346" s="61" t="s">
        <v>47</v>
      </c>
      <c r="AN346" s="88"/>
      <c r="AT346" s="52"/>
      <c r="AU346" s="52"/>
      <c r="AV346" s="52"/>
      <c r="AW346" s="52"/>
      <c r="AX346" s="52"/>
      <c r="AY346" s="52"/>
      <c r="AZ346" s="52"/>
      <c r="BE346" s="52"/>
      <c r="BF346" s="52"/>
      <c r="BH346" s="52"/>
      <c r="BI346" s="52"/>
    </row>
    <row r="347" spans="1:61">
      <c r="A347" s="52">
        <v>346</v>
      </c>
      <c r="B347" s="50" t="s">
        <v>1033</v>
      </c>
      <c r="C347" s="61" t="s">
        <v>398</v>
      </c>
      <c r="D347" s="61" t="s">
        <v>399</v>
      </c>
      <c r="E347" s="68">
        <v>56.923544444444445</v>
      </c>
      <c r="F347" s="68">
        <v>-133.81111111111113</v>
      </c>
      <c r="G347" s="56" t="s">
        <v>182</v>
      </c>
      <c r="H347" s="50" t="s">
        <v>35</v>
      </c>
      <c r="I347" s="50" t="s">
        <v>35</v>
      </c>
      <c r="J347" s="50" t="s">
        <v>35</v>
      </c>
      <c r="K347" s="61" t="s">
        <v>116</v>
      </c>
      <c r="L347" s="56">
        <v>8</v>
      </c>
      <c r="M347" s="56">
        <v>15</v>
      </c>
      <c r="N347" s="56">
        <f t="shared" si="29"/>
        <v>7</v>
      </c>
      <c r="O347" s="56"/>
      <c r="P347" s="56"/>
      <c r="Q347" s="60"/>
      <c r="R347" s="69">
        <v>0</v>
      </c>
      <c r="S347" s="52">
        <v>0.86</v>
      </c>
      <c r="T347" s="52">
        <f t="shared" si="30"/>
        <v>0.86</v>
      </c>
      <c r="U347" s="65">
        <v>0</v>
      </c>
      <c r="V347" s="66">
        <v>11.557035000000001</v>
      </c>
      <c r="W347" s="2">
        <f t="shared" si="31"/>
        <v>6957.335070000001</v>
      </c>
      <c r="X347" s="60"/>
      <c r="Y347" s="2">
        <f t="shared" si="33"/>
        <v>6957.335070000001</v>
      </c>
      <c r="AB347" s="126"/>
      <c r="AD347" s="54"/>
      <c r="AE347" s="54"/>
      <c r="AG347" s="61"/>
      <c r="AH347" s="61"/>
      <c r="AI347" s="50" t="s">
        <v>528</v>
      </c>
      <c r="AJ347" s="61" t="s">
        <v>116</v>
      </c>
      <c r="AN347" s="88"/>
      <c r="AT347" s="52"/>
      <c r="AU347" s="52"/>
      <c r="AV347" s="52"/>
      <c r="AW347" s="52"/>
      <c r="AX347" s="52"/>
      <c r="AY347" s="52"/>
      <c r="AZ347" s="52"/>
      <c r="BE347" s="52"/>
      <c r="BF347" s="52"/>
      <c r="BH347" s="52"/>
      <c r="BI347" s="52"/>
    </row>
    <row r="348" spans="1:61">
      <c r="A348" s="52">
        <v>347</v>
      </c>
      <c r="B348" s="50" t="s">
        <v>1033</v>
      </c>
      <c r="C348" s="61" t="s">
        <v>398</v>
      </c>
      <c r="D348" s="61" t="s">
        <v>399</v>
      </c>
      <c r="E348" s="68">
        <v>56.923544444444445</v>
      </c>
      <c r="F348" s="68">
        <v>-133.81111111111113</v>
      </c>
      <c r="G348" s="56" t="s">
        <v>182</v>
      </c>
      <c r="H348" s="50" t="s">
        <v>35</v>
      </c>
      <c r="I348" s="50" t="s">
        <v>35</v>
      </c>
      <c r="J348" s="50" t="s">
        <v>35</v>
      </c>
      <c r="K348" s="61" t="s">
        <v>262</v>
      </c>
      <c r="L348" s="56">
        <v>15</v>
      </c>
      <c r="M348" s="56">
        <v>28</v>
      </c>
      <c r="N348" s="56">
        <f t="shared" si="29"/>
        <v>13</v>
      </c>
      <c r="O348" s="56"/>
      <c r="P348" s="56"/>
      <c r="Q348" s="60"/>
      <c r="R348" s="69">
        <v>0</v>
      </c>
      <c r="S348" s="52">
        <v>0.86</v>
      </c>
      <c r="T348" s="52">
        <f t="shared" si="30"/>
        <v>0.86</v>
      </c>
      <c r="U348" s="65">
        <v>0</v>
      </c>
      <c r="V348" s="66">
        <v>8.0039949999999997</v>
      </c>
      <c r="W348" s="2">
        <f t="shared" si="31"/>
        <v>8948.4664100000009</v>
      </c>
      <c r="X348" s="60"/>
      <c r="Y348" s="2">
        <f t="shared" si="33"/>
        <v>8948.4664100000009</v>
      </c>
      <c r="AB348" s="126"/>
      <c r="AD348" s="54"/>
      <c r="AE348" s="54"/>
      <c r="AG348" s="61"/>
      <c r="AH348" s="61"/>
      <c r="AI348" s="50" t="s">
        <v>528</v>
      </c>
      <c r="AJ348" s="61" t="s">
        <v>17</v>
      </c>
      <c r="AN348" s="88"/>
      <c r="AT348" s="52"/>
      <c r="AU348" s="52"/>
      <c r="AV348" s="52"/>
      <c r="AW348" s="52"/>
      <c r="AX348" s="52"/>
      <c r="AY348" s="52"/>
      <c r="AZ348" s="52"/>
      <c r="BE348" s="52"/>
      <c r="BF348" s="52"/>
      <c r="BH348" s="52"/>
      <c r="BI348" s="52"/>
    </row>
    <row r="349" spans="1:61">
      <c r="A349" s="52">
        <v>348</v>
      </c>
      <c r="B349" s="50" t="s">
        <v>1033</v>
      </c>
      <c r="C349" s="61" t="s">
        <v>398</v>
      </c>
      <c r="D349" s="61" t="s">
        <v>399</v>
      </c>
      <c r="E349" s="68">
        <v>56.923544444444445</v>
      </c>
      <c r="F349" s="68">
        <v>-133.81111111111113</v>
      </c>
      <c r="G349" s="56" t="s">
        <v>182</v>
      </c>
      <c r="H349" s="50" t="s">
        <v>35</v>
      </c>
      <c r="I349" s="50" t="s">
        <v>35</v>
      </c>
      <c r="J349" s="50" t="s">
        <v>35</v>
      </c>
      <c r="K349" s="61" t="s">
        <v>253</v>
      </c>
      <c r="L349" s="56">
        <v>28</v>
      </c>
      <c r="M349" s="56">
        <v>41</v>
      </c>
      <c r="N349" s="56">
        <f t="shared" si="29"/>
        <v>13</v>
      </c>
      <c r="O349" s="56"/>
      <c r="P349" s="56"/>
      <c r="Q349" s="60"/>
      <c r="R349" s="69">
        <v>0</v>
      </c>
      <c r="S349" s="52">
        <v>1.17</v>
      </c>
      <c r="T349" s="52">
        <f t="shared" si="30"/>
        <v>1.17</v>
      </c>
      <c r="U349" s="65">
        <v>0</v>
      </c>
      <c r="V349" s="66">
        <v>2.7323650000000002</v>
      </c>
      <c r="W349" s="2">
        <f t="shared" si="31"/>
        <v>4155.9271650000001</v>
      </c>
      <c r="X349" s="60"/>
      <c r="Y349" s="2">
        <f t="shared" si="33"/>
        <v>4155.9271650000001</v>
      </c>
      <c r="AB349" s="126"/>
      <c r="AD349" s="54"/>
      <c r="AE349" s="54"/>
      <c r="AG349" s="61"/>
      <c r="AH349" s="61"/>
      <c r="AI349" s="50" t="s">
        <v>528</v>
      </c>
      <c r="AJ349" s="61" t="s">
        <v>534</v>
      </c>
      <c r="AN349" s="88"/>
      <c r="AT349" s="52"/>
      <c r="AU349" s="52"/>
      <c r="AV349" s="52"/>
      <c r="AW349" s="52"/>
      <c r="AX349" s="52"/>
      <c r="AY349" s="52"/>
      <c r="AZ349" s="52"/>
      <c r="BE349" s="52"/>
      <c r="BF349" s="52"/>
      <c r="BH349" s="52"/>
      <c r="BI349" s="52"/>
    </row>
    <row r="350" spans="1:61">
      <c r="A350" s="52">
        <v>349</v>
      </c>
      <c r="B350" s="50" t="s">
        <v>1033</v>
      </c>
      <c r="C350" s="61" t="s">
        <v>398</v>
      </c>
      <c r="D350" s="61" t="s">
        <v>399</v>
      </c>
      <c r="E350" s="68">
        <v>56.923544444444445</v>
      </c>
      <c r="F350" s="68">
        <v>-133.81111111111113</v>
      </c>
      <c r="G350" s="56" t="s">
        <v>182</v>
      </c>
      <c r="H350" s="50" t="s">
        <v>35</v>
      </c>
      <c r="I350" s="50" t="s">
        <v>35</v>
      </c>
      <c r="J350" s="50" t="s">
        <v>35</v>
      </c>
      <c r="K350" s="61" t="s">
        <v>19</v>
      </c>
      <c r="L350" s="56">
        <v>41</v>
      </c>
      <c r="M350" s="56">
        <v>69</v>
      </c>
      <c r="N350" s="56">
        <f t="shared" si="29"/>
        <v>28</v>
      </c>
      <c r="O350" s="56"/>
      <c r="P350" s="56"/>
      <c r="Q350" s="60"/>
      <c r="R350" s="69">
        <v>0</v>
      </c>
      <c r="S350" s="52">
        <v>1.71</v>
      </c>
      <c r="T350" s="52">
        <f t="shared" si="30"/>
        <v>1.71</v>
      </c>
      <c r="U350" s="65">
        <v>0</v>
      </c>
      <c r="V350" s="66">
        <v>0.31861500000000004</v>
      </c>
      <c r="W350" s="2">
        <f t="shared" si="31"/>
        <v>1525.5286199999998</v>
      </c>
      <c r="X350" s="60"/>
      <c r="Y350" s="2">
        <f t="shared" si="33"/>
        <v>1525.5286199999998</v>
      </c>
      <c r="AB350" s="126"/>
      <c r="AD350" s="54"/>
      <c r="AE350" s="54"/>
      <c r="AG350" s="61"/>
      <c r="AH350" s="61"/>
      <c r="AI350" s="50" t="s">
        <v>528</v>
      </c>
      <c r="AJ350" s="61" t="s">
        <v>19</v>
      </c>
      <c r="AN350" s="88"/>
      <c r="AT350" s="52"/>
      <c r="AU350" s="52"/>
      <c r="AV350" s="52"/>
      <c r="AW350" s="52"/>
      <c r="AX350" s="52"/>
      <c r="AY350" s="52"/>
      <c r="AZ350" s="52"/>
      <c r="BE350" s="52"/>
      <c r="BF350" s="52"/>
      <c r="BH350" s="52"/>
      <c r="BI350" s="52"/>
    </row>
    <row r="351" spans="1:61">
      <c r="A351" s="52">
        <v>350</v>
      </c>
      <c r="B351" s="50" t="s">
        <v>1033</v>
      </c>
      <c r="C351" s="61" t="s">
        <v>398</v>
      </c>
      <c r="D351" s="61" t="s">
        <v>399</v>
      </c>
      <c r="E351" s="68">
        <v>56.923544444444445</v>
      </c>
      <c r="F351" s="68">
        <v>-133.81111111111113</v>
      </c>
      <c r="G351" s="56" t="s">
        <v>182</v>
      </c>
      <c r="H351" s="50" t="s">
        <v>35</v>
      </c>
      <c r="I351" s="50" t="s">
        <v>35</v>
      </c>
      <c r="J351" s="50" t="s">
        <v>35</v>
      </c>
      <c r="K351" s="61" t="s">
        <v>21</v>
      </c>
      <c r="L351" s="56">
        <v>69</v>
      </c>
      <c r="M351" s="56">
        <v>152</v>
      </c>
      <c r="N351" s="56">
        <f t="shared" si="29"/>
        <v>83</v>
      </c>
      <c r="O351" s="56"/>
      <c r="P351" s="56"/>
      <c r="Q351" s="60"/>
      <c r="R351" s="69">
        <v>0</v>
      </c>
      <c r="S351" s="52">
        <v>1.74</v>
      </c>
      <c r="T351" s="52">
        <f t="shared" si="30"/>
        <v>1.74</v>
      </c>
      <c r="U351" s="65">
        <v>0</v>
      </c>
      <c r="V351" s="66">
        <v>0.25103000000000003</v>
      </c>
      <c r="W351" s="2">
        <f t="shared" si="31"/>
        <v>3625.3752600000007</v>
      </c>
      <c r="X351" s="60"/>
      <c r="Y351" s="2">
        <f>IF(L351&gt;-100,W351-W351*(ABS(M351)-100)/(ABS(M351)-ABS(L351)),0)</f>
        <v>1354.05582</v>
      </c>
      <c r="AB351" s="126"/>
      <c r="AD351" s="54"/>
      <c r="AE351" s="54"/>
      <c r="AG351" s="61"/>
      <c r="AH351" s="61"/>
      <c r="AI351" s="50" t="s">
        <v>528</v>
      </c>
      <c r="AJ351" s="61" t="s">
        <v>21</v>
      </c>
      <c r="AN351" s="88"/>
      <c r="AT351" s="52"/>
      <c r="AU351" s="52"/>
      <c r="AV351" s="52"/>
      <c r="AW351" s="52"/>
      <c r="AX351" s="52"/>
      <c r="AY351" s="52"/>
      <c r="AZ351" s="52"/>
      <c r="BE351" s="52"/>
      <c r="BF351" s="52"/>
      <c r="BH351" s="52"/>
      <c r="BI351" s="52"/>
    </row>
    <row r="352" spans="1:61">
      <c r="A352" s="52">
        <v>351</v>
      </c>
      <c r="B352" s="50" t="s">
        <v>1033</v>
      </c>
      <c r="C352" s="61" t="s">
        <v>400</v>
      </c>
      <c r="D352" s="61" t="s">
        <v>401</v>
      </c>
      <c r="E352" s="68">
        <v>56.919377777777783</v>
      </c>
      <c r="F352" s="68">
        <v>-133.80972222222223</v>
      </c>
      <c r="G352" s="56" t="s">
        <v>182</v>
      </c>
      <c r="H352" s="50" t="s">
        <v>35</v>
      </c>
      <c r="I352" s="50" t="s">
        <v>35</v>
      </c>
      <c r="J352" s="50" t="s">
        <v>35</v>
      </c>
      <c r="K352" s="61" t="s">
        <v>46</v>
      </c>
      <c r="L352" s="56">
        <v>15</v>
      </c>
      <c r="M352" s="56">
        <v>0</v>
      </c>
      <c r="N352" s="56">
        <f t="shared" si="29"/>
        <v>15</v>
      </c>
      <c r="O352" s="53">
        <f>M359</f>
        <v>152</v>
      </c>
      <c r="P352" s="53">
        <f>L352</f>
        <v>15</v>
      </c>
      <c r="Q352" s="53">
        <f>P352+O352</f>
        <v>167</v>
      </c>
      <c r="R352" s="69">
        <v>0</v>
      </c>
      <c r="S352" s="52">
        <v>0.15</v>
      </c>
      <c r="T352" s="52">
        <f t="shared" si="30"/>
        <v>0.15</v>
      </c>
      <c r="U352" s="65">
        <v>0</v>
      </c>
      <c r="V352" s="66">
        <v>51.490115000000003</v>
      </c>
      <c r="W352" s="2">
        <f t="shared" si="31"/>
        <v>11585.275875000001</v>
      </c>
      <c r="X352" s="2">
        <f>SUM(W352:W359)</f>
        <v>39600.874622000003</v>
      </c>
      <c r="Y352" s="2">
        <f t="shared" ref="Y352:Y358" si="34">T352*V352/100*N352*100*100*((100-U352)/100)</f>
        <v>11585.275875000001</v>
      </c>
      <c r="Z352" s="7">
        <f>SUM(Y352:Y359)/10^6*10^4</f>
        <v>368.05404542000008</v>
      </c>
      <c r="AA352" s="12">
        <v>67.929696581700668</v>
      </c>
      <c r="AB352" s="126"/>
      <c r="AD352" s="54"/>
      <c r="AE352" s="54"/>
      <c r="AG352" s="61"/>
      <c r="AH352" s="61"/>
      <c r="AI352" s="50" t="s">
        <v>171</v>
      </c>
      <c r="AJ352" s="61" t="s">
        <v>162</v>
      </c>
      <c r="AN352" s="88"/>
      <c r="AT352" s="52"/>
      <c r="AU352" s="52"/>
      <c r="AV352" s="52"/>
      <c r="AW352" s="52"/>
      <c r="AX352" s="52"/>
      <c r="AY352" s="52"/>
      <c r="AZ352" s="52"/>
      <c r="BE352" s="52"/>
      <c r="BF352" s="52"/>
      <c r="BH352" s="52"/>
      <c r="BI352" s="52"/>
    </row>
    <row r="353" spans="1:61">
      <c r="A353" s="52">
        <v>352</v>
      </c>
      <c r="B353" s="50" t="s">
        <v>1033</v>
      </c>
      <c r="C353" s="61" t="s">
        <v>400</v>
      </c>
      <c r="D353" s="61" t="s">
        <v>401</v>
      </c>
      <c r="E353" s="68">
        <v>56.919377777777783</v>
      </c>
      <c r="F353" s="68">
        <v>-133.80972222222223</v>
      </c>
      <c r="G353" s="56" t="s">
        <v>182</v>
      </c>
      <c r="H353" s="50" t="s">
        <v>35</v>
      </c>
      <c r="I353" s="50" t="s">
        <v>35</v>
      </c>
      <c r="J353" s="50" t="s">
        <v>35</v>
      </c>
      <c r="K353" s="61" t="s">
        <v>47</v>
      </c>
      <c r="L353" s="56">
        <v>0</v>
      </c>
      <c r="M353" s="56">
        <v>3</v>
      </c>
      <c r="N353" s="56">
        <f t="shared" si="29"/>
        <v>3</v>
      </c>
      <c r="O353" s="56"/>
      <c r="P353" s="56"/>
      <c r="Q353" s="60"/>
      <c r="R353" s="69">
        <v>0</v>
      </c>
      <c r="S353" s="52">
        <v>0.93</v>
      </c>
      <c r="T353" s="52">
        <f t="shared" si="30"/>
        <v>0.93</v>
      </c>
      <c r="U353" s="65">
        <v>0</v>
      </c>
      <c r="V353" s="66">
        <v>8.0136500000000002</v>
      </c>
      <c r="W353" s="2">
        <f t="shared" si="31"/>
        <v>2235.8083500000002</v>
      </c>
      <c r="X353" s="60"/>
      <c r="Y353" s="2">
        <f t="shared" si="34"/>
        <v>2235.8083500000002</v>
      </c>
      <c r="AB353" s="126"/>
      <c r="AC353" s="126"/>
      <c r="AD353" s="54"/>
      <c r="AE353" s="54"/>
      <c r="AG353" s="61"/>
      <c r="AH353" s="61"/>
      <c r="AI353" s="50" t="s">
        <v>171</v>
      </c>
      <c r="AJ353" s="61" t="s">
        <v>47</v>
      </c>
      <c r="AN353" s="88"/>
      <c r="AT353" s="52"/>
      <c r="AU353" s="52"/>
      <c r="AV353" s="52"/>
      <c r="AW353" s="52"/>
      <c r="AX353" s="52"/>
      <c r="AY353" s="52"/>
      <c r="AZ353" s="52"/>
      <c r="BE353" s="52"/>
      <c r="BF353" s="52"/>
      <c r="BH353" s="52"/>
      <c r="BI353" s="52"/>
    </row>
    <row r="354" spans="1:61">
      <c r="A354" s="52">
        <v>353</v>
      </c>
      <c r="B354" s="50" t="s">
        <v>1033</v>
      </c>
      <c r="C354" s="61" t="s">
        <v>400</v>
      </c>
      <c r="D354" s="61" t="s">
        <v>401</v>
      </c>
      <c r="E354" s="68">
        <v>56.919377777777783</v>
      </c>
      <c r="F354" s="68">
        <v>-133.80972222222223</v>
      </c>
      <c r="G354" s="56" t="s">
        <v>182</v>
      </c>
      <c r="H354" s="50" t="s">
        <v>35</v>
      </c>
      <c r="I354" s="50" t="s">
        <v>35</v>
      </c>
      <c r="J354" s="50" t="s">
        <v>35</v>
      </c>
      <c r="K354" s="61" t="s">
        <v>116</v>
      </c>
      <c r="L354" s="56">
        <v>3</v>
      </c>
      <c r="M354" s="56">
        <v>8</v>
      </c>
      <c r="N354" s="56">
        <f t="shared" si="29"/>
        <v>5</v>
      </c>
      <c r="O354" s="56"/>
      <c r="P354" s="56"/>
      <c r="Q354" s="60"/>
      <c r="R354" s="69">
        <v>0</v>
      </c>
      <c r="S354" s="52">
        <v>0.86</v>
      </c>
      <c r="T354" s="52">
        <f t="shared" si="30"/>
        <v>0.86</v>
      </c>
      <c r="U354" s="65">
        <v>0</v>
      </c>
      <c r="V354" s="66">
        <v>13.082525</v>
      </c>
      <c r="W354" s="2">
        <f t="shared" si="31"/>
        <v>5625.4857500000016</v>
      </c>
      <c r="X354" s="60"/>
      <c r="Y354" s="2">
        <f t="shared" si="34"/>
        <v>5625.4857500000016</v>
      </c>
      <c r="AB354" s="126"/>
      <c r="AD354" s="54"/>
      <c r="AE354" s="54"/>
      <c r="AG354" s="61"/>
      <c r="AH354" s="61"/>
      <c r="AI354" s="50" t="s">
        <v>171</v>
      </c>
      <c r="AJ354" s="61" t="s">
        <v>116</v>
      </c>
      <c r="AN354" s="88"/>
      <c r="AT354" s="52"/>
      <c r="AU354" s="52"/>
      <c r="AV354" s="52"/>
      <c r="AW354" s="52"/>
      <c r="AX354" s="52"/>
      <c r="AY354" s="52"/>
      <c r="AZ354" s="52"/>
      <c r="BE354" s="52"/>
      <c r="BF354" s="52"/>
      <c r="BH354" s="52"/>
      <c r="BI354" s="52"/>
    </row>
    <row r="355" spans="1:61">
      <c r="A355" s="52">
        <v>354</v>
      </c>
      <c r="B355" s="50" t="s">
        <v>1033</v>
      </c>
      <c r="C355" s="61" t="s">
        <v>400</v>
      </c>
      <c r="D355" s="61" t="s">
        <v>401</v>
      </c>
      <c r="E355" s="68">
        <v>56.919377777777783</v>
      </c>
      <c r="F355" s="68">
        <v>-133.80972222222223</v>
      </c>
      <c r="G355" s="56" t="s">
        <v>182</v>
      </c>
      <c r="H355" s="50" t="s">
        <v>35</v>
      </c>
      <c r="I355" s="50" t="s">
        <v>35</v>
      </c>
      <c r="J355" s="50" t="s">
        <v>35</v>
      </c>
      <c r="K355" s="61" t="s">
        <v>262</v>
      </c>
      <c r="L355" s="56">
        <v>8</v>
      </c>
      <c r="M355" s="56">
        <v>13</v>
      </c>
      <c r="N355" s="56">
        <f t="shared" si="29"/>
        <v>5</v>
      </c>
      <c r="O355" s="56"/>
      <c r="P355" s="56"/>
      <c r="Q355" s="60"/>
      <c r="R355" s="69">
        <v>0</v>
      </c>
      <c r="S355" s="52">
        <v>0.86</v>
      </c>
      <c r="T355" s="52">
        <f t="shared" si="30"/>
        <v>0.86</v>
      </c>
      <c r="U355" s="65">
        <v>1</v>
      </c>
      <c r="V355" s="66">
        <v>8.7667400000000004</v>
      </c>
      <c r="W355" s="2">
        <f t="shared" si="31"/>
        <v>3732.0012179999999</v>
      </c>
      <c r="X355" s="60"/>
      <c r="Y355" s="2">
        <f t="shared" si="34"/>
        <v>3732.0012179999999</v>
      </c>
      <c r="AB355" s="126"/>
      <c r="AD355" s="54"/>
      <c r="AE355" s="54"/>
      <c r="AG355" s="61"/>
      <c r="AH355" s="61"/>
      <c r="AI355" s="50" t="s">
        <v>171</v>
      </c>
      <c r="AJ355" s="61" t="s">
        <v>17</v>
      </c>
      <c r="AN355" s="88"/>
      <c r="AT355" s="52"/>
      <c r="AU355" s="52"/>
      <c r="AV355" s="52"/>
      <c r="AW355" s="52"/>
      <c r="AX355" s="52"/>
      <c r="AY355" s="52"/>
      <c r="AZ355" s="52"/>
      <c r="BE355" s="52"/>
      <c r="BF355" s="52"/>
      <c r="BH355" s="52"/>
      <c r="BI355" s="52"/>
    </row>
    <row r="356" spans="1:61">
      <c r="A356" s="52">
        <v>355</v>
      </c>
      <c r="B356" s="50" t="s">
        <v>1033</v>
      </c>
      <c r="C356" s="61" t="s">
        <v>400</v>
      </c>
      <c r="D356" s="61" t="s">
        <v>401</v>
      </c>
      <c r="E356" s="68">
        <v>56.919377777777783</v>
      </c>
      <c r="F356" s="68">
        <v>-133.80972222222223</v>
      </c>
      <c r="G356" s="56" t="s">
        <v>182</v>
      </c>
      <c r="H356" s="50" t="s">
        <v>35</v>
      </c>
      <c r="I356" s="50" t="s">
        <v>35</v>
      </c>
      <c r="J356" s="50" t="s">
        <v>35</v>
      </c>
      <c r="K356" s="61" t="s">
        <v>253</v>
      </c>
      <c r="L356" s="56">
        <v>13</v>
      </c>
      <c r="M356" s="56">
        <v>23</v>
      </c>
      <c r="N356" s="56">
        <f t="shared" si="29"/>
        <v>10</v>
      </c>
      <c r="O356" s="56"/>
      <c r="P356" s="56"/>
      <c r="Q356" s="60"/>
      <c r="R356" s="69">
        <v>0</v>
      </c>
      <c r="S356" s="52">
        <v>1.17</v>
      </c>
      <c r="T356" s="52">
        <f t="shared" si="30"/>
        <v>1.17</v>
      </c>
      <c r="U356" s="65">
        <v>0</v>
      </c>
      <c r="V356" s="66">
        <v>6.7005700000000008</v>
      </c>
      <c r="W356" s="2">
        <f t="shared" si="31"/>
        <v>7839.6669000000002</v>
      </c>
      <c r="X356" s="60"/>
      <c r="Y356" s="2">
        <f t="shared" si="34"/>
        <v>7839.6669000000002</v>
      </c>
      <c r="AB356" s="126"/>
      <c r="AD356" s="54"/>
      <c r="AE356" s="54"/>
      <c r="AG356" s="61"/>
      <c r="AH356" s="61"/>
      <c r="AI356" s="50" t="s">
        <v>171</v>
      </c>
      <c r="AJ356" s="61" t="s">
        <v>534</v>
      </c>
      <c r="AN356" s="88"/>
      <c r="AT356" s="52"/>
      <c r="AU356" s="52"/>
      <c r="AV356" s="52"/>
      <c r="AW356" s="52"/>
      <c r="AX356" s="52"/>
      <c r="AY356" s="52"/>
      <c r="AZ356" s="52"/>
      <c r="BE356" s="52"/>
      <c r="BF356" s="52"/>
      <c r="BH356" s="52"/>
      <c r="BI356" s="52"/>
    </row>
    <row r="357" spans="1:61">
      <c r="A357" s="52">
        <v>356</v>
      </c>
      <c r="B357" s="50" t="s">
        <v>1033</v>
      </c>
      <c r="C357" s="61" t="s">
        <v>400</v>
      </c>
      <c r="D357" s="61" t="s">
        <v>401</v>
      </c>
      <c r="E357" s="68">
        <v>56.919377777777783</v>
      </c>
      <c r="F357" s="68">
        <v>-133.80972222222223</v>
      </c>
      <c r="G357" s="56" t="s">
        <v>182</v>
      </c>
      <c r="H357" s="50" t="s">
        <v>35</v>
      </c>
      <c r="I357" s="50" t="s">
        <v>35</v>
      </c>
      <c r="J357" s="50" t="s">
        <v>35</v>
      </c>
      <c r="K357" s="61" t="s">
        <v>101</v>
      </c>
      <c r="L357" s="56">
        <v>23</v>
      </c>
      <c r="M357" s="56">
        <v>43</v>
      </c>
      <c r="N357" s="56">
        <f t="shared" si="29"/>
        <v>20</v>
      </c>
      <c r="O357" s="56"/>
      <c r="P357" s="56"/>
      <c r="Q357" s="60"/>
      <c r="R357" s="69">
        <v>0</v>
      </c>
      <c r="S357" s="52">
        <v>0.86</v>
      </c>
      <c r="T357" s="52">
        <f t="shared" si="30"/>
        <v>0.86</v>
      </c>
      <c r="U357" s="65">
        <v>1</v>
      </c>
      <c r="V357" s="66">
        <v>0.83033000000000001</v>
      </c>
      <c r="W357" s="2">
        <f t="shared" si="31"/>
        <v>1413.8859239999999</v>
      </c>
      <c r="X357" s="60"/>
      <c r="Y357" s="2">
        <f t="shared" si="34"/>
        <v>1413.8859239999999</v>
      </c>
      <c r="AB357" s="126"/>
      <c r="AD357" s="54"/>
      <c r="AE357" s="54"/>
      <c r="AG357" s="61"/>
      <c r="AH357" s="61"/>
      <c r="AI357" s="50" t="s">
        <v>171</v>
      </c>
      <c r="AJ357" s="61" t="s">
        <v>101</v>
      </c>
      <c r="AN357" s="88"/>
      <c r="AT357" s="52"/>
      <c r="AU357" s="52"/>
      <c r="AV357" s="52"/>
      <c r="AW357" s="52"/>
      <c r="AX357" s="52"/>
      <c r="AY357" s="52"/>
      <c r="AZ357" s="52"/>
      <c r="BE357" s="52"/>
      <c r="BF357" s="52"/>
      <c r="BH357" s="52"/>
      <c r="BI357" s="52"/>
    </row>
    <row r="358" spans="1:61">
      <c r="A358" s="52">
        <v>357</v>
      </c>
      <c r="B358" s="50" t="s">
        <v>1033</v>
      </c>
      <c r="C358" s="61" t="s">
        <v>400</v>
      </c>
      <c r="D358" s="61" t="s">
        <v>401</v>
      </c>
      <c r="E358" s="68">
        <v>56.919377777777783</v>
      </c>
      <c r="F358" s="68">
        <v>-133.80972222222223</v>
      </c>
      <c r="G358" s="56" t="s">
        <v>182</v>
      </c>
      <c r="H358" s="50" t="s">
        <v>35</v>
      </c>
      <c r="I358" s="50" t="s">
        <v>35</v>
      </c>
      <c r="J358" s="50" t="s">
        <v>35</v>
      </c>
      <c r="K358" s="61" t="s">
        <v>19</v>
      </c>
      <c r="L358" s="56">
        <v>43</v>
      </c>
      <c r="M358" s="56">
        <v>86</v>
      </c>
      <c r="N358" s="56">
        <f t="shared" si="29"/>
        <v>43</v>
      </c>
      <c r="O358" s="56"/>
      <c r="P358" s="56"/>
      <c r="Q358" s="60"/>
      <c r="R358" s="69">
        <v>0</v>
      </c>
      <c r="S358" s="52">
        <v>1.71</v>
      </c>
      <c r="T358" s="52">
        <f t="shared" si="30"/>
        <v>1.71</v>
      </c>
      <c r="U358" s="65">
        <v>0</v>
      </c>
      <c r="V358" s="66">
        <v>0.49240500000000004</v>
      </c>
      <c r="W358" s="2">
        <f t="shared" si="31"/>
        <v>3620.6539650000004</v>
      </c>
      <c r="X358" s="60"/>
      <c r="Y358" s="2">
        <f t="shared" si="34"/>
        <v>3620.6539650000004</v>
      </c>
      <c r="AB358" s="126"/>
      <c r="AD358" s="54"/>
      <c r="AE358" s="54"/>
      <c r="AG358" s="61"/>
      <c r="AH358" s="61"/>
      <c r="AI358" s="50" t="s">
        <v>171</v>
      </c>
      <c r="AJ358" s="61" t="s">
        <v>19</v>
      </c>
      <c r="AN358" s="88"/>
      <c r="AT358" s="52"/>
      <c r="AU358" s="52"/>
      <c r="AV358" s="52"/>
      <c r="AW358" s="52"/>
      <c r="AX358" s="52"/>
      <c r="AY358" s="52"/>
      <c r="AZ358" s="52"/>
      <c r="BE358" s="52"/>
      <c r="BF358" s="52"/>
      <c r="BH358" s="52"/>
      <c r="BI358" s="52"/>
    </row>
    <row r="359" spans="1:61">
      <c r="A359" s="52">
        <v>358</v>
      </c>
      <c r="B359" s="50" t="s">
        <v>1033</v>
      </c>
      <c r="C359" s="61" t="s">
        <v>400</v>
      </c>
      <c r="D359" s="61" t="s">
        <v>401</v>
      </c>
      <c r="E359" s="68">
        <v>56.919377777777783</v>
      </c>
      <c r="F359" s="68">
        <v>-133.80972222222223</v>
      </c>
      <c r="G359" s="56" t="s">
        <v>182</v>
      </c>
      <c r="H359" s="50" t="s">
        <v>35</v>
      </c>
      <c r="I359" s="50" t="s">
        <v>35</v>
      </c>
      <c r="J359" s="50" t="s">
        <v>35</v>
      </c>
      <c r="K359" s="61" t="s">
        <v>21</v>
      </c>
      <c r="L359" s="56">
        <v>86</v>
      </c>
      <c r="M359" s="56">
        <v>152</v>
      </c>
      <c r="N359" s="56">
        <f t="shared" si="29"/>
        <v>66</v>
      </c>
      <c r="O359" s="56"/>
      <c r="P359" s="56"/>
      <c r="Q359" s="60"/>
      <c r="R359" s="69">
        <v>0</v>
      </c>
      <c r="S359" s="52">
        <v>1.74</v>
      </c>
      <c r="T359" s="52">
        <f t="shared" si="30"/>
        <v>1.74</v>
      </c>
      <c r="U359" s="65">
        <v>0</v>
      </c>
      <c r="V359" s="66">
        <v>0.30896000000000001</v>
      </c>
      <c r="W359" s="2">
        <f t="shared" si="31"/>
        <v>3548.0966399999998</v>
      </c>
      <c r="X359" s="60"/>
      <c r="Y359" s="2">
        <f>IF(L359&gt;-100,W359-W359*(ABS(M359)-100)/(ABS(M359)-ABS(L359)),0)</f>
        <v>752.6265599999997</v>
      </c>
      <c r="AB359" s="126"/>
      <c r="AD359" s="54"/>
      <c r="AE359" s="54"/>
      <c r="AG359" s="61"/>
      <c r="AH359" s="61"/>
      <c r="AI359" s="50" t="s">
        <v>171</v>
      </c>
      <c r="AJ359" s="61" t="s">
        <v>21</v>
      </c>
      <c r="AN359" s="88"/>
      <c r="AT359" s="52"/>
      <c r="AU359" s="52"/>
      <c r="AV359" s="52"/>
      <c r="AW359" s="52"/>
      <c r="AX359" s="52"/>
      <c r="AY359" s="52"/>
      <c r="AZ359" s="52"/>
      <c r="BE359" s="52"/>
      <c r="BF359" s="52"/>
      <c r="BH359" s="52"/>
      <c r="BI359" s="52"/>
    </row>
    <row r="360" spans="1:61">
      <c r="A360" s="52">
        <v>359</v>
      </c>
      <c r="B360" s="50" t="s">
        <v>1033</v>
      </c>
      <c r="C360" s="61" t="s">
        <v>402</v>
      </c>
      <c r="D360" s="61" t="s">
        <v>337</v>
      </c>
      <c r="E360" s="68">
        <v>55.00277777777778</v>
      </c>
      <c r="F360" s="68">
        <v>-133.16</v>
      </c>
      <c r="G360" s="56" t="s">
        <v>182</v>
      </c>
      <c r="H360" s="50" t="s">
        <v>35</v>
      </c>
      <c r="I360" s="50" t="s">
        <v>35</v>
      </c>
      <c r="J360" s="50" t="s">
        <v>35</v>
      </c>
      <c r="K360" s="61" t="s">
        <v>278</v>
      </c>
      <c r="L360" s="56">
        <v>20</v>
      </c>
      <c r="M360" s="56">
        <v>10</v>
      </c>
      <c r="N360" s="56">
        <f t="shared" si="29"/>
        <v>10</v>
      </c>
      <c r="O360" s="53">
        <f>M365</f>
        <v>42</v>
      </c>
      <c r="P360" s="53">
        <f>L360</f>
        <v>20</v>
      </c>
      <c r="Q360" s="53">
        <f>P360+O360</f>
        <v>62</v>
      </c>
      <c r="R360" s="69">
        <v>0</v>
      </c>
      <c r="S360" s="52">
        <v>0.14000000000000001</v>
      </c>
      <c r="T360" s="52">
        <f t="shared" si="30"/>
        <v>0.14000000000000001</v>
      </c>
      <c r="U360" s="65">
        <v>0</v>
      </c>
      <c r="V360" s="66">
        <v>42.783237</v>
      </c>
      <c r="W360" s="2">
        <f t="shared" si="31"/>
        <v>5989.6531800000002</v>
      </c>
      <c r="X360" s="2">
        <f>SUM(W360:W365)</f>
        <v>21694.6412064</v>
      </c>
      <c r="Y360" s="2">
        <f t="shared" ref="Y360:Y369" si="35">T360*V360/100*N360*100*100*((100-U360)/100)</f>
        <v>5989.6531800000002</v>
      </c>
      <c r="Z360" s="7">
        <f>SUM(Y360:Y365)/10^6*10^4</f>
        <v>216.94641206399999</v>
      </c>
      <c r="AA360" s="12">
        <v>42.433766698713434</v>
      </c>
      <c r="AB360" s="126"/>
      <c r="AD360" s="54"/>
      <c r="AE360" s="54"/>
      <c r="AG360" s="61"/>
      <c r="AH360" s="61"/>
      <c r="AI360" s="50" t="s">
        <v>529</v>
      </c>
      <c r="AJ360" s="61" t="s">
        <v>278</v>
      </c>
      <c r="AN360" s="88"/>
      <c r="AT360" s="52"/>
      <c r="AU360" s="52"/>
      <c r="AV360" s="52"/>
      <c r="AW360" s="52"/>
      <c r="AX360" s="52"/>
      <c r="AY360" s="52"/>
      <c r="AZ360" s="52"/>
      <c r="BE360" s="52"/>
      <c r="BF360" s="52"/>
      <c r="BH360" s="52"/>
      <c r="BI360" s="52"/>
    </row>
    <row r="361" spans="1:61">
      <c r="A361" s="52">
        <v>360</v>
      </c>
      <c r="B361" s="50" t="s">
        <v>1033</v>
      </c>
      <c r="C361" s="61" t="s">
        <v>402</v>
      </c>
      <c r="D361" s="61" t="s">
        <v>337</v>
      </c>
      <c r="E361" s="68">
        <v>55.00277777777778</v>
      </c>
      <c r="F361" s="68">
        <v>-133.16</v>
      </c>
      <c r="G361" s="56" t="s">
        <v>182</v>
      </c>
      <c r="H361" s="50" t="s">
        <v>35</v>
      </c>
      <c r="I361" s="50" t="s">
        <v>35</v>
      </c>
      <c r="J361" s="50" t="s">
        <v>35</v>
      </c>
      <c r="K361" s="61" t="s">
        <v>46</v>
      </c>
      <c r="L361" s="56">
        <v>10</v>
      </c>
      <c r="M361" s="56">
        <v>0</v>
      </c>
      <c r="N361" s="56">
        <f t="shared" si="29"/>
        <v>10</v>
      </c>
      <c r="O361" s="56"/>
      <c r="P361" s="56"/>
      <c r="Q361" s="60"/>
      <c r="R361" s="69">
        <v>0</v>
      </c>
      <c r="S361" s="52">
        <v>0.15</v>
      </c>
      <c r="T361" s="52">
        <f t="shared" si="30"/>
        <v>0.15</v>
      </c>
      <c r="U361" s="65">
        <v>0</v>
      </c>
      <c r="V361" s="66">
        <v>38.711429999999993</v>
      </c>
      <c r="W361" s="2">
        <f t="shared" si="31"/>
        <v>5806.7145</v>
      </c>
      <c r="X361" s="60"/>
      <c r="Y361" s="2">
        <f t="shared" si="35"/>
        <v>5806.7145</v>
      </c>
      <c r="AB361" s="126"/>
      <c r="AC361" s="126"/>
      <c r="AD361" s="54"/>
      <c r="AE361" s="54"/>
      <c r="AG361" s="61"/>
      <c r="AH361" s="61"/>
      <c r="AI361" s="50" t="s">
        <v>529</v>
      </c>
      <c r="AJ361" s="61" t="s">
        <v>162</v>
      </c>
      <c r="AN361" s="88"/>
      <c r="AT361" s="52"/>
      <c r="AU361" s="52"/>
      <c r="AV361" s="52"/>
      <c r="AW361" s="52"/>
      <c r="AX361" s="52"/>
      <c r="AY361" s="52"/>
      <c r="AZ361" s="52"/>
      <c r="BE361" s="52"/>
      <c r="BF361" s="52"/>
      <c r="BH361" s="52"/>
      <c r="BI361" s="52"/>
    </row>
    <row r="362" spans="1:61">
      <c r="A362" s="52">
        <v>361</v>
      </c>
      <c r="B362" s="50" t="s">
        <v>1033</v>
      </c>
      <c r="C362" s="61" t="s">
        <v>402</v>
      </c>
      <c r="D362" s="61" t="s">
        <v>337</v>
      </c>
      <c r="E362" s="68">
        <v>55.00277777777778</v>
      </c>
      <c r="F362" s="68">
        <v>-133.16</v>
      </c>
      <c r="G362" s="56" t="s">
        <v>182</v>
      </c>
      <c r="H362" s="50" t="s">
        <v>35</v>
      </c>
      <c r="I362" s="50" t="s">
        <v>35</v>
      </c>
      <c r="J362" s="50" t="s">
        <v>35</v>
      </c>
      <c r="K362" s="61" t="s">
        <v>47</v>
      </c>
      <c r="L362" s="56">
        <v>0</v>
      </c>
      <c r="M362" s="56">
        <v>3</v>
      </c>
      <c r="N362" s="56">
        <f t="shared" si="29"/>
        <v>3</v>
      </c>
      <c r="O362" s="56"/>
      <c r="P362" s="56"/>
      <c r="Q362" s="60"/>
      <c r="R362" s="69">
        <v>0</v>
      </c>
      <c r="S362" s="52">
        <v>1.31</v>
      </c>
      <c r="T362" s="52">
        <f t="shared" si="30"/>
        <v>1.31</v>
      </c>
      <c r="U362" s="65">
        <v>13</v>
      </c>
      <c r="V362" s="66">
        <v>1.8728640000000001</v>
      </c>
      <c r="W362" s="2">
        <f t="shared" si="31"/>
        <v>640.35093024000003</v>
      </c>
      <c r="X362" s="60"/>
      <c r="Y362" s="2">
        <f t="shared" si="35"/>
        <v>640.35093024000003</v>
      </c>
      <c r="AB362" s="126"/>
      <c r="AD362" s="54"/>
      <c r="AE362" s="54"/>
      <c r="AG362" s="61"/>
      <c r="AH362" s="61"/>
      <c r="AI362" s="50" t="s">
        <v>529</v>
      </c>
      <c r="AJ362" s="61" t="s">
        <v>47</v>
      </c>
      <c r="AN362" s="88"/>
      <c r="AT362" s="52"/>
      <c r="AU362" s="52"/>
      <c r="AV362" s="52"/>
      <c r="AW362" s="52"/>
      <c r="AX362" s="52"/>
      <c r="AY362" s="52"/>
      <c r="AZ362" s="52"/>
      <c r="BE362" s="52"/>
      <c r="BF362" s="52"/>
      <c r="BH362" s="52"/>
      <c r="BI362" s="52"/>
    </row>
    <row r="363" spans="1:61">
      <c r="A363" s="52">
        <v>362</v>
      </c>
      <c r="B363" s="50" t="s">
        <v>1033</v>
      </c>
      <c r="C363" s="61" t="s">
        <v>402</v>
      </c>
      <c r="D363" s="61" t="s">
        <v>337</v>
      </c>
      <c r="E363" s="68">
        <v>55.00277777777778</v>
      </c>
      <c r="F363" s="68">
        <v>-133.16</v>
      </c>
      <c r="G363" s="56" t="s">
        <v>182</v>
      </c>
      <c r="H363" s="50" t="s">
        <v>35</v>
      </c>
      <c r="I363" s="50" t="s">
        <v>35</v>
      </c>
      <c r="J363" s="50" t="s">
        <v>35</v>
      </c>
      <c r="K363" s="61" t="s">
        <v>258</v>
      </c>
      <c r="L363" s="56">
        <v>3</v>
      </c>
      <c r="M363" s="56">
        <v>19</v>
      </c>
      <c r="N363" s="56">
        <f t="shared" si="29"/>
        <v>16</v>
      </c>
      <c r="O363" s="56"/>
      <c r="P363" s="56"/>
      <c r="Q363" s="60"/>
      <c r="R363" s="69">
        <v>0</v>
      </c>
      <c r="S363" s="52">
        <v>1.46</v>
      </c>
      <c r="T363" s="52">
        <f t="shared" si="30"/>
        <v>1.46</v>
      </c>
      <c r="U363" s="65">
        <v>8</v>
      </c>
      <c r="V363" s="66">
        <v>1.5802289999999999</v>
      </c>
      <c r="W363" s="2">
        <f t="shared" si="31"/>
        <v>3396.10174848</v>
      </c>
      <c r="X363" s="60"/>
      <c r="Y363" s="2">
        <f t="shared" si="35"/>
        <v>3396.10174848</v>
      </c>
      <c r="AB363" s="126"/>
      <c r="AD363" s="54"/>
      <c r="AE363" s="54"/>
      <c r="AG363" s="61"/>
      <c r="AH363" s="61"/>
      <c r="AI363" s="50" t="s">
        <v>529</v>
      </c>
      <c r="AJ363" s="61" t="s">
        <v>535</v>
      </c>
      <c r="AN363" s="88"/>
      <c r="AT363" s="52"/>
      <c r="AU363" s="52"/>
      <c r="AV363" s="52"/>
      <c r="AW363" s="52"/>
      <c r="AX363" s="52"/>
      <c r="AY363" s="52"/>
      <c r="AZ363" s="52"/>
      <c r="BE363" s="52"/>
      <c r="BF363" s="52"/>
      <c r="BH363" s="52"/>
      <c r="BI363" s="52"/>
    </row>
    <row r="364" spans="1:61">
      <c r="A364" s="52">
        <v>363</v>
      </c>
      <c r="B364" s="50" t="s">
        <v>1033</v>
      </c>
      <c r="C364" s="61" t="s">
        <v>402</v>
      </c>
      <c r="D364" s="61" t="s">
        <v>337</v>
      </c>
      <c r="E364" s="68">
        <v>55.00277777777778</v>
      </c>
      <c r="F364" s="68">
        <v>-133.16</v>
      </c>
      <c r="G364" s="56" t="s">
        <v>182</v>
      </c>
      <c r="H364" s="50" t="s">
        <v>35</v>
      </c>
      <c r="I364" s="50" t="s">
        <v>35</v>
      </c>
      <c r="J364" s="50" t="s">
        <v>35</v>
      </c>
      <c r="K364" s="61" t="s">
        <v>259</v>
      </c>
      <c r="L364" s="56">
        <v>19</v>
      </c>
      <c r="M364" s="56">
        <v>36</v>
      </c>
      <c r="N364" s="56">
        <f t="shared" si="29"/>
        <v>17</v>
      </c>
      <c r="O364" s="56"/>
      <c r="P364" s="56"/>
      <c r="Q364" s="60"/>
      <c r="R364" s="69">
        <v>0</v>
      </c>
      <c r="S364" s="52">
        <v>1.46</v>
      </c>
      <c r="T364" s="52">
        <f t="shared" si="30"/>
        <v>1.46</v>
      </c>
      <c r="U364" s="65">
        <v>11</v>
      </c>
      <c r="V364" s="66">
        <v>1.7558099999999999</v>
      </c>
      <c r="W364" s="2">
        <f t="shared" si="31"/>
        <v>3878.5491738000005</v>
      </c>
      <c r="X364" s="60"/>
      <c r="Y364" s="2">
        <f t="shared" si="35"/>
        <v>3878.5491738000005</v>
      </c>
      <c r="AB364" s="126"/>
      <c r="AD364" s="54"/>
      <c r="AE364" s="54"/>
      <c r="AG364" s="61"/>
      <c r="AH364" s="61"/>
      <c r="AI364" s="50" t="s">
        <v>529</v>
      </c>
      <c r="AJ364" s="61" t="s">
        <v>536</v>
      </c>
      <c r="AN364" s="88"/>
      <c r="AT364" s="52"/>
      <c r="AU364" s="52"/>
      <c r="AV364" s="52"/>
      <c r="AW364" s="52"/>
      <c r="AX364" s="52"/>
      <c r="AY364" s="52"/>
      <c r="AZ364" s="52"/>
      <c r="BE364" s="52"/>
      <c r="BF364" s="52"/>
      <c r="BH364" s="52"/>
      <c r="BI364" s="52"/>
    </row>
    <row r="365" spans="1:61">
      <c r="A365" s="52">
        <v>364</v>
      </c>
      <c r="B365" s="50" t="s">
        <v>1033</v>
      </c>
      <c r="C365" s="61" t="s">
        <v>402</v>
      </c>
      <c r="D365" s="61" t="s">
        <v>337</v>
      </c>
      <c r="E365" s="68">
        <v>55.00277777777778</v>
      </c>
      <c r="F365" s="68">
        <v>-133.16</v>
      </c>
      <c r="G365" s="56" t="s">
        <v>182</v>
      </c>
      <c r="H365" s="50" t="s">
        <v>35</v>
      </c>
      <c r="I365" s="50" t="s">
        <v>35</v>
      </c>
      <c r="J365" s="50" t="s">
        <v>35</v>
      </c>
      <c r="K365" s="61" t="s">
        <v>19</v>
      </c>
      <c r="L365" s="56">
        <v>36</v>
      </c>
      <c r="M365" s="56">
        <v>42</v>
      </c>
      <c r="N365" s="56">
        <f t="shared" si="29"/>
        <v>6</v>
      </c>
      <c r="O365" s="56"/>
      <c r="P365" s="56"/>
      <c r="Q365" s="60"/>
      <c r="R365" s="69">
        <v>0</v>
      </c>
      <c r="S365" s="52">
        <v>1.19</v>
      </c>
      <c r="T365" s="52">
        <f t="shared" si="30"/>
        <v>1.19</v>
      </c>
      <c r="U365" s="65">
        <v>2</v>
      </c>
      <c r="V365" s="66">
        <v>2.8343789999999998</v>
      </c>
      <c r="W365" s="2">
        <f t="shared" si="31"/>
        <v>1983.27167388</v>
      </c>
      <c r="X365" s="60"/>
      <c r="Y365" s="2">
        <f t="shared" si="35"/>
        <v>1983.27167388</v>
      </c>
      <c r="AB365" s="126"/>
      <c r="AD365" s="54"/>
      <c r="AE365" s="54"/>
      <c r="AG365" s="61"/>
      <c r="AH365" s="61"/>
      <c r="AI365" s="50" t="s">
        <v>529</v>
      </c>
      <c r="AJ365" s="61" t="s">
        <v>19</v>
      </c>
      <c r="AN365" s="88"/>
      <c r="AT365" s="52"/>
      <c r="AU365" s="52"/>
      <c r="AV365" s="52"/>
      <c r="AW365" s="52"/>
      <c r="AX365" s="52"/>
      <c r="AY365" s="52"/>
      <c r="AZ365" s="52"/>
      <c r="BE365" s="52"/>
      <c r="BF365" s="52"/>
      <c r="BH365" s="52"/>
      <c r="BI365" s="52"/>
    </row>
    <row r="366" spans="1:61">
      <c r="A366" s="52">
        <v>365</v>
      </c>
      <c r="B366" s="50" t="s">
        <v>1033</v>
      </c>
      <c r="C366" s="61" t="s">
        <v>403</v>
      </c>
      <c r="D366" s="61" t="s">
        <v>370</v>
      </c>
      <c r="E366" s="68">
        <v>55.070766666666671</v>
      </c>
      <c r="F366" s="68">
        <v>-132.88746666666665</v>
      </c>
      <c r="G366" s="56" t="s">
        <v>182</v>
      </c>
      <c r="H366" s="50" t="s">
        <v>35</v>
      </c>
      <c r="I366" s="50" t="s">
        <v>35</v>
      </c>
      <c r="J366" s="50" t="s">
        <v>35</v>
      </c>
      <c r="K366" s="61" t="s">
        <v>278</v>
      </c>
      <c r="L366" s="56">
        <v>15</v>
      </c>
      <c r="M366" s="56">
        <v>0</v>
      </c>
      <c r="N366" s="56">
        <f t="shared" si="29"/>
        <v>15</v>
      </c>
      <c r="O366" s="53">
        <f>M370</f>
        <v>109</v>
      </c>
      <c r="P366" s="53">
        <f>L366</f>
        <v>15</v>
      </c>
      <c r="Q366" s="53">
        <f>P366+O366</f>
        <v>124</v>
      </c>
      <c r="R366" s="69">
        <v>0</v>
      </c>
      <c r="S366" s="52">
        <v>0.11</v>
      </c>
      <c r="T366" s="52">
        <f t="shared" si="30"/>
        <v>0.11</v>
      </c>
      <c r="U366" s="65">
        <v>0</v>
      </c>
      <c r="V366" s="66">
        <v>25.788505000000001</v>
      </c>
      <c r="W366" s="2">
        <f t="shared" si="31"/>
        <v>4255.103325</v>
      </c>
      <c r="X366" s="2">
        <f>SUM(W366:W370)</f>
        <v>42753.348947500002</v>
      </c>
      <c r="Y366" s="2">
        <f t="shared" si="35"/>
        <v>4255.103325</v>
      </c>
      <c r="Z366" s="7">
        <f>SUM(Y366:Y370)/10^6*10^4</f>
        <v>392.08418761300004</v>
      </c>
      <c r="AA366" s="12">
        <v>55.111026843911532</v>
      </c>
      <c r="AB366" s="126"/>
      <c r="AD366" s="54"/>
      <c r="AE366" s="54"/>
      <c r="AG366" s="61"/>
      <c r="AH366" s="61"/>
      <c r="AI366" s="50" t="s">
        <v>171</v>
      </c>
      <c r="AJ366" s="61" t="s">
        <v>278</v>
      </c>
      <c r="AN366" s="88"/>
      <c r="AT366" s="52"/>
      <c r="AU366" s="52"/>
      <c r="AV366" s="52"/>
      <c r="AW366" s="52"/>
      <c r="AX366" s="52"/>
      <c r="AY366" s="52"/>
      <c r="AZ366" s="52"/>
      <c r="BE366" s="52"/>
      <c r="BF366" s="52"/>
      <c r="BH366" s="52"/>
      <c r="BI366" s="52"/>
    </row>
    <row r="367" spans="1:61">
      <c r="A367" s="52">
        <v>366</v>
      </c>
      <c r="B367" s="50" t="s">
        <v>1033</v>
      </c>
      <c r="C367" s="61" t="s">
        <v>403</v>
      </c>
      <c r="D367" s="61" t="s">
        <v>370</v>
      </c>
      <c r="E367" s="68">
        <v>55.070766666666671</v>
      </c>
      <c r="F367" s="68">
        <v>-132.88746666666665</v>
      </c>
      <c r="G367" s="56" t="s">
        <v>182</v>
      </c>
      <c r="H367" s="50" t="s">
        <v>35</v>
      </c>
      <c r="I367" s="50" t="s">
        <v>35</v>
      </c>
      <c r="J367" s="50" t="s">
        <v>35</v>
      </c>
      <c r="K367" s="61" t="s">
        <v>47</v>
      </c>
      <c r="L367" s="56">
        <v>0</v>
      </c>
      <c r="M367" s="56">
        <v>1</v>
      </c>
      <c r="N367" s="56">
        <f t="shared" si="29"/>
        <v>1</v>
      </c>
      <c r="O367" s="56"/>
      <c r="P367" s="56"/>
      <c r="Q367" s="60"/>
      <c r="R367" s="69">
        <v>0</v>
      </c>
      <c r="S367" s="52">
        <v>0.93</v>
      </c>
      <c r="T367" s="52">
        <f t="shared" si="30"/>
        <v>0.93</v>
      </c>
      <c r="U367" s="65">
        <v>6</v>
      </c>
      <c r="V367" s="66">
        <v>4.3350949999999999</v>
      </c>
      <c r="W367" s="2">
        <f t="shared" si="31"/>
        <v>378.97400489999995</v>
      </c>
      <c r="X367" s="60"/>
      <c r="Y367" s="2">
        <f t="shared" si="35"/>
        <v>378.97400489999995</v>
      </c>
      <c r="AB367" s="126"/>
      <c r="AC367" s="126"/>
      <c r="AD367" s="54"/>
      <c r="AE367" s="54"/>
      <c r="AG367" s="61"/>
      <c r="AH367" s="61"/>
      <c r="AI367" s="50" t="s">
        <v>171</v>
      </c>
      <c r="AJ367" s="61" t="s">
        <v>47</v>
      </c>
      <c r="AN367" s="88"/>
      <c r="AT367" s="52"/>
      <c r="AU367" s="52"/>
      <c r="AV367" s="52"/>
      <c r="AW367" s="52"/>
      <c r="AX367" s="52"/>
      <c r="AY367" s="52"/>
      <c r="AZ367" s="52"/>
      <c r="BE367" s="52"/>
      <c r="BF367" s="52"/>
      <c r="BH367" s="52"/>
      <c r="BI367" s="52"/>
    </row>
    <row r="368" spans="1:61">
      <c r="A368" s="52">
        <v>367</v>
      </c>
      <c r="B368" s="50" t="s">
        <v>1033</v>
      </c>
      <c r="C368" s="61" t="s">
        <v>403</v>
      </c>
      <c r="D368" s="61" t="s">
        <v>370</v>
      </c>
      <c r="E368" s="68">
        <v>55.070766666666671</v>
      </c>
      <c r="F368" s="68">
        <v>-132.88746666666665</v>
      </c>
      <c r="G368" s="56" t="s">
        <v>182</v>
      </c>
      <c r="H368" s="50" t="s">
        <v>35</v>
      </c>
      <c r="I368" s="50" t="s">
        <v>35</v>
      </c>
      <c r="J368" s="50" t="s">
        <v>35</v>
      </c>
      <c r="K368" s="61" t="s">
        <v>116</v>
      </c>
      <c r="L368" s="56">
        <v>1</v>
      </c>
      <c r="M368" s="56">
        <v>5</v>
      </c>
      <c r="N368" s="56">
        <f t="shared" si="29"/>
        <v>4</v>
      </c>
      <c r="O368" s="56"/>
      <c r="P368" s="56"/>
      <c r="Q368" s="60"/>
      <c r="R368" s="69">
        <v>0</v>
      </c>
      <c r="S368" s="52">
        <v>0.86</v>
      </c>
      <c r="T368" s="52">
        <f t="shared" si="30"/>
        <v>0.86</v>
      </c>
      <c r="U368" s="65">
        <v>2</v>
      </c>
      <c r="V368" s="66">
        <v>4.296475</v>
      </c>
      <c r="W368" s="2">
        <f t="shared" si="31"/>
        <v>1448.4276519999996</v>
      </c>
      <c r="X368" s="60"/>
      <c r="Y368" s="2">
        <f t="shared" si="35"/>
        <v>1448.4276519999996</v>
      </c>
      <c r="AB368" s="126"/>
      <c r="AD368" s="54"/>
      <c r="AE368" s="54"/>
      <c r="AG368" s="61"/>
      <c r="AH368" s="61"/>
      <c r="AI368" s="50" t="s">
        <v>171</v>
      </c>
      <c r="AJ368" s="61" t="s">
        <v>116</v>
      </c>
      <c r="AN368" s="88"/>
      <c r="AT368" s="52"/>
      <c r="AU368" s="52"/>
      <c r="AV368" s="52"/>
      <c r="AW368" s="52"/>
      <c r="AX368" s="52"/>
      <c r="AY368" s="52"/>
      <c r="AZ368" s="52"/>
      <c r="BE368" s="52"/>
      <c r="BF368" s="52"/>
      <c r="BH368" s="52"/>
      <c r="BI368" s="52"/>
    </row>
    <row r="369" spans="1:61">
      <c r="A369" s="52">
        <v>368</v>
      </c>
      <c r="B369" s="50" t="s">
        <v>1033</v>
      </c>
      <c r="C369" s="61" t="s">
        <v>403</v>
      </c>
      <c r="D369" s="61" t="s">
        <v>370</v>
      </c>
      <c r="E369" s="68">
        <v>55.070766666666671</v>
      </c>
      <c r="F369" s="68">
        <v>-132.88746666666665</v>
      </c>
      <c r="G369" s="56" t="s">
        <v>182</v>
      </c>
      <c r="H369" s="50" t="s">
        <v>35</v>
      </c>
      <c r="I369" s="50" t="s">
        <v>35</v>
      </c>
      <c r="J369" s="50" t="s">
        <v>35</v>
      </c>
      <c r="K369" s="61" t="s">
        <v>258</v>
      </c>
      <c r="L369" s="56">
        <v>5</v>
      </c>
      <c r="M369" s="56">
        <v>33</v>
      </c>
      <c r="N369" s="56">
        <f t="shared" si="29"/>
        <v>28</v>
      </c>
      <c r="O369" s="56"/>
      <c r="P369" s="56"/>
      <c r="Q369" s="60"/>
      <c r="R369" s="69">
        <v>0</v>
      </c>
      <c r="S369" s="52">
        <v>1.17</v>
      </c>
      <c r="T369" s="52">
        <f t="shared" si="30"/>
        <v>1.17</v>
      </c>
      <c r="U369" s="65">
        <v>12</v>
      </c>
      <c r="V369" s="66">
        <v>2.3365100000000001</v>
      </c>
      <c r="W369" s="2">
        <f t="shared" si="31"/>
        <v>6735.8779488000009</v>
      </c>
      <c r="X369" s="60"/>
      <c r="Y369" s="2">
        <f t="shared" si="35"/>
        <v>6735.8779488000009</v>
      </c>
      <c r="AB369" s="126"/>
      <c r="AD369" s="54"/>
      <c r="AE369" s="54"/>
      <c r="AG369" s="61"/>
      <c r="AH369" s="61"/>
      <c r="AI369" s="50" t="s">
        <v>171</v>
      </c>
      <c r="AJ369" s="61" t="s">
        <v>535</v>
      </c>
      <c r="AN369" s="88"/>
      <c r="AT369" s="52"/>
      <c r="AU369" s="52"/>
      <c r="AV369" s="52"/>
      <c r="AW369" s="52"/>
      <c r="AX369" s="52"/>
      <c r="AY369" s="52"/>
      <c r="AZ369" s="52"/>
      <c r="BE369" s="52"/>
      <c r="BF369" s="52"/>
      <c r="BH369" s="52"/>
      <c r="BI369" s="52"/>
    </row>
    <row r="370" spans="1:61">
      <c r="A370" s="52">
        <v>369</v>
      </c>
      <c r="B370" s="50" t="s">
        <v>1033</v>
      </c>
      <c r="C370" s="61" t="s">
        <v>403</v>
      </c>
      <c r="D370" s="61" t="s">
        <v>370</v>
      </c>
      <c r="E370" s="68">
        <v>55.070766666666671</v>
      </c>
      <c r="F370" s="68">
        <v>-132.88746666666665</v>
      </c>
      <c r="G370" s="56" t="s">
        <v>182</v>
      </c>
      <c r="H370" s="50" t="s">
        <v>35</v>
      </c>
      <c r="I370" s="50" t="s">
        <v>35</v>
      </c>
      <c r="J370" s="50" t="s">
        <v>35</v>
      </c>
      <c r="K370" s="61" t="s">
        <v>259</v>
      </c>
      <c r="L370" s="56">
        <v>33</v>
      </c>
      <c r="M370" s="56">
        <v>109</v>
      </c>
      <c r="N370" s="56">
        <f t="shared" si="29"/>
        <v>76</v>
      </c>
      <c r="O370" s="56"/>
      <c r="P370" s="56"/>
      <c r="Q370" s="60"/>
      <c r="R370" s="69">
        <v>0</v>
      </c>
      <c r="S370" s="52">
        <v>1.17</v>
      </c>
      <c r="T370" s="52">
        <f t="shared" si="30"/>
        <v>1.17</v>
      </c>
      <c r="U370" s="65">
        <v>8</v>
      </c>
      <c r="V370" s="66">
        <v>3.6592450000000003</v>
      </c>
      <c r="W370" s="2">
        <f t="shared" si="31"/>
        <v>29934.966016800001</v>
      </c>
      <c r="X370" s="60"/>
      <c r="Y370" s="2">
        <f>IF(L370&gt;-100,W370-W370*(ABS(M370)-100)/(ABS(M370)-ABS(L370)),0)</f>
        <v>26390.035830600002</v>
      </c>
      <c r="AB370" s="126"/>
      <c r="AD370" s="54"/>
      <c r="AE370" s="54"/>
      <c r="AG370" s="61"/>
      <c r="AH370" s="61"/>
      <c r="AI370" s="50" t="s">
        <v>171</v>
      </c>
      <c r="AJ370" s="61" t="s">
        <v>536</v>
      </c>
      <c r="AN370" s="88"/>
      <c r="AT370" s="52"/>
      <c r="AU370" s="52"/>
      <c r="AV370" s="52"/>
      <c r="AW370" s="52"/>
      <c r="AX370" s="52"/>
      <c r="AY370" s="52"/>
      <c r="AZ370" s="52"/>
      <c r="BE370" s="52"/>
      <c r="BF370" s="52"/>
      <c r="BH370" s="52"/>
      <c r="BI370" s="52"/>
    </row>
    <row r="371" spans="1:61">
      <c r="A371" s="52">
        <v>370</v>
      </c>
      <c r="B371" s="50" t="s">
        <v>1033</v>
      </c>
      <c r="C371" s="61" t="s">
        <v>404</v>
      </c>
      <c r="D371" s="61" t="s">
        <v>370</v>
      </c>
      <c r="E371" s="68">
        <v>55.070766666666671</v>
      </c>
      <c r="F371" s="68">
        <v>-132.88746666666665</v>
      </c>
      <c r="G371" s="56" t="s">
        <v>182</v>
      </c>
      <c r="H371" s="50" t="s">
        <v>35</v>
      </c>
      <c r="I371" s="50" t="s">
        <v>35</v>
      </c>
      <c r="J371" s="50" t="s">
        <v>35</v>
      </c>
      <c r="K371" s="61" t="s">
        <v>343</v>
      </c>
      <c r="L371" s="56">
        <v>40</v>
      </c>
      <c r="M371" s="56">
        <v>25</v>
      </c>
      <c r="N371" s="56">
        <f t="shared" si="29"/>
        <v>15</v>
      </c>
      <c r="O371" s="53">
        <f>M376</f>
        <v>100</v>
      </c>
      <c r="P371" s="53">
        <f>L371</f>
        <v>40</v>
      </c>
      <c r="Q371" s="53">
        <f>P371+O371</f>
        <v>140</v>
      </c>
      <c r="R371" s="69">
        <v>0</v>
      </c>
      <c r="S371" s="52">
        <v>0.11</v>
      </c>
      <c r="T371" s="52">
        <f t="shared" si="30"/>
        <v>0.11</v>
      </c>
      <c r="U371" s="65">
        <v>0</v>
      </c>
      <c r="V371" s="66">
        <v>17.745889999999999</v>
      </c>
      <c r="W371" s="2">
        <f t="shared" si="31"/>
        <v>2928.0718500000003</v>
      </c>
      <c r="X371" s="2">
        <f>SUM(W371:W376)</f>
        <v>43469.730251300003</v>
      </c>
      <c r="Y371" s="2">
        <f t="shared" ref="Y371:Y390" si="36">T371*V371/100*N371*100*100*((100-U371)/100)</f>
        <v>2928.0718500000003</v>
      </c>
      <c r="Z371" s="7">
        <f>SUM(Y371:Y376)/10^6*10^4</f>
        <v>434.69730251300001</v>
      </c>
      <c r="AA371" s="12">
        <v>86.934586317028035</v>
      </c>
      <c r="AB371" s="126"/>
      <c r="AD371" s="54"/>
      <c r="AE371" s="54"/>
      <c r="AG371" s="61"/>
      <c r="AH371" s="61"/>
      <c r="AI371" s="50" t="s">
        <v>171</v>
      </c>
      <c r="AJ371" s="61" t="s">
        <v>343</v>
      </c>
      <c r="AN371" s="88"/>
      <c r="AT371" s="52"/>
      <c r="AU371" s="52"/>
      <c r="AV371" s="52"/>
      <c r="AW371" s="52"/>
      <c r="AX371" s="52"/>
      <c r="AY371" s="52"/>
      <c r="AZ371" s="52"/>
      <c r="BE371" s="52"/>
      <c r="BF371" s="52"/>
      <c r="BH371" s="52"/>
      <c r="BI371" s="52"/>
    </row>
    <row r="372" spans="1:61">
      <c r="A372" s="52">
        <v>371</v>
      </c>
      <c r="B372" s="50" t="s">
        <v>1033</v>
      </c>
      <c r="C372" s="61" t="s">
        <v>404</v>
      </c>
      <c r="D372" s="61" t="s">
        <v>370</v>
      </c>
      <c r="E372" s="68">
        <v>55.070766666666671</v>
      </c>
      <c r="F372" s="68">
        <v>-132.88746666666665</v>
      </c>
      <c r="G372" s="56" t="s">
        <v>182</v>
      </c>
      <c r="H372" s="50" t="s">
        <v>35</v>
      </c>
      <c r="I372" s="50" t="s">
        <v>35</v>
      </c>
      <c r="J372" s="50" t="s">
        <v>35</v>
      </c>
      <c r="K372" s="61" t="s">
        <v>344</v>
      </c>
      <c r="L372" s="56">
        <v>25</v>
      </c>
      <c r="M372" s="56">
        <v>0</v>
      </c>
      <c r="N372" s="56">
        <f t="shared" si="29"/>
        <v>25</v>
      </c>
      <c r="O372" s="56"/>
      <c r="P372" s="56"/>
      <c r="Q372" s="60"/>
      <c r="R372" s="69">
        <v>0</v>
      </c>
      <c r="S372" s="52">
        <v>0.11</v>
      </c>
      <c r="T372" s="52">
        <f t="shared" si="30"/>
        <v>0.11</v>
      </c>
      <c r="U372" s="65">
        <v>0</v>
      </c>
      <c r="V372" s="66">
        <v>23.789920000000002</v>
      </c>
      <c r="W372" s="2">
        <f t="shared" si="31"/>
        <v>6542.2280000000019</v>
      </c>
      <c r="X372" s="60"/>
      <c r="Y372" s="2">
        <f t="shared" si="36"/>
        <v>6542.2280000000019</v>
      </c>
      <c r="AB372" s="126"/>
      <c r="AC372" s="126"/>
      <c r="AD372" s="54"/>
      <c r="AE372" s="54"/>
      <c r="AG372" s="61"/>
      <c r="AH372" s="61"/>
      <c r="AI372" s="50" t="s">
        <v>171</v>
      </c>
      <c r="AJ372" s="61" t="s">
        <v>344</v>
      </c>
      <c r="AN372" s="88"/>
      <c r="AT372" s="52"/>
      <c r="AU372" s="52"/>
      <c r="AV372" s="52"/>
      <c r="AW372" s="52"/>
      <c r="AX372" s="52"/>
      <c r="AY372" s="52"/>
      <c r="AZ372" s="52"/>
      <c r="BE372" s="52"/>
      <c r="BF372" s="52"/>
      <c r="BH372" s="52"/>
      <c r="BI372" s="52"/>
    </row>
    <row r="373" spans="1:61">
      <c r="A373" s="52">
        <v>372</v>
      </c>
      <c r="B373" s="50" t="s">
        <v>1033</v>
      </c>
      <c r="C373" s="61" t="s">
        <v>404</v>
      </c>
      <c r="D373" s="61" t="s">
        <v>370</v>
      </c>
      <c r="E373" s="68">
        <v>55.070766666666671</v>
      </c>
      <c r="F373" s="68">
        <v>-132.88746666666665</v>
      </c>
      <c r="G373" s="56" t="s">
        <v>182</v>
      </c>
      <c r="H373" s="50" t="s">
        <v>35</v>
      </c>
      <c r="I373" s="50" t="s">
        <v>35</v>
      </c>
      <c r="J373" s="50" t="s">
        <v>35</v>
      </c>
      <c r="K373" s="61" t="s">
        <v>47</v>
      </c>
      <c r="L373" s="56">
        <v>0</v>
      </c>
      <c r="M373" s="56">
        <v>3</v>
      </c>
      <c r="N373" s="56">
        <f t="shared" si="29"/>
        <v>3</v>
      </c>
      <c r="O373" s="56"/>
      <c r="P373" s="56"/>
      <c r="Q373" s="60"/>
      <c r="R373" s="69">
        <v>0</v>
      </c>
      <c r="S373" s="52">
        <v>0.93</v>
      </c>
      <c r="T373" s="52">
        <f t="shared" si="30"/>
        <v>0.93</v>
      </c>
      <c r="U373" s="65">
        <v>2</v>
      </c>
      <c r="V373" s="66">
        <v>2.210995</v>
      </c>
      <c r="W373" s="2">
        <f t="shared" si="31"/>
        <v>604.53025290000016</v>
      </c>
      <c r="X373" s="60"/>
      <c r="Y373" s="2">
        <f t="shared" si="36"/>
        <v>604.53025290000016</v>
      </c>
      <c r="AB373" s="126"/>
      <c r="AD373" s="54"/>
      <c r="AE373" s="54"/>
      <c r="AG373" s="61"/>
      <c r="AH373" s="61"/>
      <c r="AI373" s="50" t="s">
        <v>171</v>
      </c>
      <c r="AJ373" s="61" t="s">
        <v>47</v>
      </c>
      <c r="AN373" s="88"/>
      <c r="AT373" s="52"/>
      <c r="AU373" s="52"/>
      <c r="AV373" s="52"/>
      <c r="AW373" s="52"/>
      <c r="AX373" s="52"/>
      <c r="AY373" s="52"/>
      <c r="AZ373" s="52"/>
      <c r="BE373" s="52"/>
      <c r="BF373" s="52"/>
      <c r="BH373" s="52"/>
      <c r="BI373" s="52"/>
    </row>
    <row r="374" spans="1:61">
      <c r="A374" s="52">
        <v>373</v>
      </c>
      <c r="B374" s="50" t="s">
        <v>1033</v>
      </c>
      <c r="C374" s="61" t="s">
        <v>404</v>
      </c>
      <c r="D374" s="61" t="s">
        <v>370</v>
      </c>
      <c r="E374" s="68">
        <v>55.070766666666671</v>
      </c>
      <c r="F374" s="68">
        <v>-132.88746666666665</v>
      </c>
      <c r="G374" s="56" t="s">
        <v>182</v>
      </c>
      <c r="H374" s="50" t="s">
        <v>35</v>
      </c>
      <c r="I374" s="50" t="s">
        <v>35</v>
      </c>
      <c r="J374" s="50" t="s">
        <v>35</v>
      </c>
      <c r="K374" s="61" t="s">
        <v>116</v>
      </c>
      <c r="L374" s="56">
        <v>3</v>
      </c>
      <c r="M374" s="56">
        <v>20</v>
      </c>
      <c r="N374" s="56">
        <f t="shared" si="29"/>
        <v>17</v>
      </c>
      <c r="O374" s="56"/>
      <c r="P374" s="56"/>
      <c r="Q374" s="60"/>
      <c r="R374" s="69">
        <v>0</v>
      </c>
      <c r="S374" s="52">
        <v>0.86</v>
      </c>
      <c r="T374" s="52">
        <f t="shared" si="30"/>
        <v>0.86</v>
      </c>
      <c r="U374" s="65">
        <v>3</v>
      </c>
      <c r="V374" s="66">
        <v>8.4577799999999996</v>
      </c>
      <c r="W374" s="2">
        <f t="shared" si="31"/>
        <v>11994.3161292</v>
      </c>
      <c r="X374" s="60"/>
      <c r="Y374" s="2">
        <f t="shared" si="36"/>
        <v>11994.3161292</v>
      </c>
      <c r="AB374" s="126"/>
      <c r="AD374" s="54"/>
      <c r="AE374" s="54"/>
      <c r="AG374" s="61"/>
      <c r="AH374" s="61"/>
      <c r="AI374" s="50" t="s">
        <v>171</v>
      </c>
      <c r="AJ374" s="61" t="s">
        <v>116</v>
      </c>
      <c r="AN374" s="88"/>
      <c r="AT374" s="52"/>
      <c r="AU374" s="52"/>
      <c r="AV374" s="52"/>
      <c r="AW374" s="52"/>
      <c r="AX374" s="52"/>
      <c r="AY374" s="52"/>
      <c r="AZ374" s="52"/>
      <c r="BE374" s="52"/>
      <c r="BF374" s="52"/>
      <c r="BH374" s="52"/>
      <c r="BI374" s="52"/>
    </row>
    <row r="375" spans="1:61">
      <c r="A375" s="52">
        <v>374</v>
      </c>
      <c r="B375" s="50" t="s">
        <v>1033</v>
      </c>
      <c r="C375" s="61" t="s">
        <v>404</v>
      </c>
      <c r="D375" s="61" t="s">
        <v>370</v>
      </c>
      <c r="E375" s="68">
        <v>55.070766666666671</v>
      </c>
      <c r="F375" s="68">
        <v>-132.88746666666665</v>
      </c>
      <c r="G375" s="56" t="s">
        <v>182</v>
      </c>
      <c r="H375" s="50" t="s">
        <v>35</v>
      </c>
      <c r="I375" s="50" t="s">
        <v>35</v>
      </c>
      <c r="J375" s="50" t="s">
        <v>35</v>
      </c>
      <c r="K375" s="61" t="s">
        <v>253</v>
      </c>
      <c r="L375" s="56">
        <v>20</v>
      </c>
      <c r="M375" s="56">
        <v>52</v>
      </c>
      <c r="N375" s="56">
        <f t="shared" si="29"/>
        <v>32</v>
      </c>
      <c r="O375" s="56"/>
      <c r="P375" s="56"/>
      <c r="Q375" s="60"/>
      <c r="R375" s="69">
        <v>0</v>
      </c>
      <c r="S375" s="52">
        <v>1.17</v>
      </c>
      <c r="T375" s="52">
        <f t="shared" si="30"/>
        <v>1.17</v>
      </c>
      <c r="U375" s="65">
        <v>7</v>
      </c>
      <c r="V375" s="66">
        <v>2.3365100000000001</v>
      </c>
      <c r="W375" s="2">
        <f t="shared" si="31"/>
        <v>8135.5408992000002</v>
      </c>
      <c r="X375" s="60"/>
      <c r="Y375" s="2">
        <f t="shared" si="36"/>
        <v>8135.5408992000002</v>
      </c>
      <c r="AB375" s="126"/>
      <c r="AD375" s="54"/>
      <c r="AE375" s="54"/>
      <c r="AG375" s="61"/>
      <c r="AH375" s="61"/>
      <c r="AI375" s="50" t="s">
        <v>171</v>
      </c>
      <c r="AJ375" s="61" t="s">
        <v>534</v>
      </c>
      <c r="AN375" s="88"/>
      <c r="AT375" s="52"/>
      <c r="AU375" s="52"/>
      <c r="AV375" s="52"/>
      <c r="AW375" s="52"/>
      <c r="AX375" s="52"/>
      <c r="AY375" s="52"/>
      <c r="AZ375" s="52"/>
      <c r="BE375" s="52"/>
      <c r="BF375" s="52"/>
      <c r="BH375" s="52"/>
      <c r="BI375" s="52"/>
    </row>
    <row r="376" spans="1:61">
      <c r="A376" s="52">
        <v>375</v>
      </c>
      <c r="B376" s="50" t="s">
        <v>1033</v>
      </c>
      <c r="C376" s="61" t="s">
        <v>404</v>
      </c>
      <c r="D376" s="61" t="s">
        <v>370</v>
      </c>
      <c r="E376" s="68">
        <v>55.070766666666671</v>
      </c>
      <c r="F376" s="68">
        <v>-132.88746666666665</v>
      </c>
      <c r="G376" s="56" t="s">
        <v>182</v>
      </c>
      <c r="H376" s="50" t="s">
        <v>35</v>
      </c>
      <c r="I376" s="50" t="s">
        <v>35</v>
      </c>
      <c r="J376" s="50" t="s">
        <v>35</v>
      </c>
      <c r="K376" s="61" t="s">
        <v>21</v>
      </c>
      <c r="L376" s="56">
        <v>52</v>
      </c>
      <c r="M376" s="56">
        <v>100</v>
      </c>
      <c r="N376" s="56">
        <f t="shared" si="29"/>
        <v>48</v>
      </c>
      <c r="O376" s="56"/>
      <c r="P376" s="56"/>
      <c r="Q376" s="60"/>
      <c r="R376" s="69">
        <v>0</v>
      </c>
      <c r="S376" s="52">
        <v>1.74</v>
      </c>
      <c r="T376" s="52">
        <f t="shared" si="30"/>
        <v>1.74</v>
      </c>
      <c r="U376" s="65">
        <v>6</v>
      </c>
      <c r="V376" s="66">
        <v>1.6896249999999999</v>
      </c>
      <c r="W376" s="2">
        <f t="shared" si="31"/>
        <v>13265.043119999998</v>
      </c>
      <c r="X376" s="60"/>
      <c r="Y376" s="2">
        <f t="shared" si="36"/>
        <v>13265.043119999998</v>
      </c>
      <c r="AB376" s="126"/>
      <c r="AD376" s="54"/>
      <c r="AE376" s="54"/>
      <c r="AG376" s="61"/>
      <c r="AH376" s="61"/>
      <c r="AI376" s="50" t="s">
        <v>171</v>
      </c>
      <c r="AJ376" s="61" t="s">
        <v>21</v>
      </c>
      <c r="AN376" s="88"/>
      <c r="AT376" s="52"/>
      <c r="AU376" s="52"/>
      <c r="AV376" s="52"/>
      <c r="AW376" s="52"/>
      <c r="AX376" s="52"/>
      <c r="AY376" s="52"/>
      <c r="AZ376" s="52"/>
      <c r="BE376" s="52"/>
      <c r="BF376" s="52"/>
      <c r="BH376" s="52"/>
      <c r="BI376" s="52"/>
    </row>
    <row r="377" spans="1:61">
      <c r="A377" s="52">
        <v>376</v>
      </c>
      <c r="B377" s="50" t="s">
        <v>1033</v>
      </c>
      <c r="C377" s="61" t="s">
        <v>405</v>
      </c>
      <c r="D377" s="61" t="s">
        <v>370</v>
      </c>
      <c r="E377" s="68">
        <v>55.070766666666671</v>
      </c>
      <c r="F377" s="68">
        <v>-132.88746666666665</v>
      </c>
      <c r="G377" s="56" t="s">
        <v>182</v>
      </c>
      <c r="H377" s="50" t="s">
        <v>35</v>
      </c>
      <c r="I377" s="50" t="s">
        <v>35</v>
      </c>
      <c r="J377" s="50" t="s">
        <v>35</v>
      </c>
      <c r="K377" s="61" t="s">
        <v>278</v>
      </c>
      <c r="L377" s="56">
        <v>3</v>
      </c>
      <c r="M377" s="56">
        <v>0</v>
      </c>
      <c r="N377" s="56">
        <f t="shared" si="29"/>
        <v>3</v>
      </c>
      <c r="O377" s="53">
        <f>M379</f>
        <v>54</v>
      </c>
      <c r="P377" s="53">
        <f>L377</f>
        <v>3</v>
      </c>
      <c r="Q377" s="53">
        <f>P377+O377</f>
        <v>57</v>
      </c>
      <c r="R377" s="69">
        <v>0</v>
      </c>
      <c r="S377" s="52">
        <v>0.11</v>
      </c>
      <c r="T377" s="52">
        <f t="shared" si="30"/>
        <v>0.11</v>
      </c>
      <c r="U377" s="65">
        <v>0</v>
      </c>
      <c r="V377" s="66">
        <v>13.954509</v>
      </c>
      <c r="W377" s="2">
        <f t="shared" si="31"/>
        <v>460.49879700000008</v>
      </c>
      <c r="X377" s="2">
        <f>SUM(W377:W379)</f>
        <v>28478.601593459993</v>
      </c>
      <c r="Y377" s="2">
        <f t="shared" si="36"/>
        <v>460.49879700000008</v>
      </c>
      <c r="Z377" s="7">
        <f>SUM(Y377:Y379)/10^6*10^4</f>
        <v>284.7860159345999</v>
      </c>
      <c r="AA377" s="12">
        <v>17.59280596586456</v>
      </c>
      <c r="AB377" s="126"/>
      <c r="AD377" s="54"/>
      <c r="AE377" s="54"/>
      <c r="AG377" s="61"/>
      <c r="AH377" s="61"/>
      <c r="AI377" s="50" t="s">
        <v>171</v>
      </c>
      <c r="AJ377" s="61" t="s">
        <v>278</v>
      </c>
      <c r="AN377" s="88"/>
      <c r="AT377" s="52"/>
      <c r="AU377" s="52"/>
      <c r="AV377" s="52"/>
      <c r="AW377" s="52"/>
      <c r="AX377" s="52"/>
      <c r="AY377" s="52"/>
      <c r="AZ377" s="52"/>
      <c r="BE377" s="52"/>
      <c r="BF377" s="52"/>
      <c r="BH377" s="52"/>
      <c r="BI377" s="52"/>
    </row>
    <row r="378" spans="1:61">
      <c r="A378" s="52">
        <v>377</v>
      </c>
      <c r="B378" s="50" t="s">
        <v>1033</v>
      </c>
      <c r="C378" s="61" t="s">
        <v>405</v>
      </c>
      <c r="D378" s="61" t="s">
        <v>370</v>
      </c>
      <c r="E378" s="68">
        <v>55.070766666666671</v>
      </c>
      <c r="F378" s="68">
        <v>-132.88746666666665</v>
      </c>
      <c r="G378" s="56" t="s">
        <v>182</v>
      </c>
      <c r="H378" s="50" t="s">
        <v>35</v>
      </c>
      <c r="I378" s="50" t="s">
        <v>35</v>
      </c>
      <c r="J378" s="50" t="s">
        <v>35</v>
      </c>
      <c r="K378" s="61" t="s">
        <v>263</v>
      </c>
      <c r="L378" s="56">
        <v>0</v>
      </c>
      <c r="M378" s="56">
        <v>15</v>
      </c>
      <c r="N378" s="56">
        <f t="shared" si="29"/>
        <v>15</v>
      </c>
      <c r="O378" s="56"/>
      <c r="P378" s="56"/>
      <c r="Q378" s="60"/>
      <c r="R378" s="69">
        <v>0</v>
      </c>
      <c r="S378" s="52">
        <v>1.74</v>
      </c>
      <c r="T378" s="52">
        <f t="shared" si="30"/>
        <v>1.74</v>
      </c>
      <c r="U378" s="65">
        <v>19</v>
      </c>
      <c r="V378" s="66">
        <v>3.7373669999999994</v>
      </c>
      <c r="W378" s="2">
        <f t="shared" si="31"/>
        <v>7901.167574699999</v>
      </c>
      <c r="X378" s="60"/>
      <c r="Y378" s="2">
        <f t="shared" si="36"/>
        <v>7901.167574699999</v>
      </c>
      <c r="AB378" s="126"/>
      <c r="AC378" s="126"/>
      <c r="AD378" s="54"/>
      <c r="AE378" s="54"/>
      <c r="AG378" s="61"/>
      <c r="AH378" s="61"/>
      <c r="AI378" s="50" t="s">
        <v>171</v>
      </c>
      <c r="AJ378" s="61" t="s">
        <v>263</v>
      </c>
      <c r="AN378" s="88"/>
      <c r="AT378" s="52"/>
      <c r="AU378" s="52"/>
      <c r="AV378" s="52"/>
      <c r="AW378" s="52"/>
      <c r="AX378" s="52"/>
      <c r="AY378" s="52"/>
      <c r="AZ378" s="52"/>
      <c r="BE378" s="52"/>
      <c r="BF378" s="52"/>
      <c r="BH378" s="52"/>
      <c r="BI378" s="52"/>
    </row>
    <row r="379" spans="1:61">
      <c r="A379" s="52">
        <v>378</v>
      </c>
      <c r="B379" s="50" t="s">
        <v>1033</v>
      </c>
      <c r="C379" s="61" t="s">
        <v>405</v>
      </c>
      <c r="D379" s="61" t="s">
        <v>370</v>
      </c>
      <c r="E379" s="68">
        <v>55.070766666666671</v>
      </c>
      <c r="F379" s="68">
        <v>-132.88746666666665</v>
      </c>
      <c r="G379" s="56" t="s">
        <v>182</v>
      </c>
      <c r="H379" s="50" t="s">
        <v>35</v>
      </c>
      <c r="I379" s="50" t="s">
        <v>35</v>
      </c>
      <c r="J379" s="50" t="s">
        <v>35</v>
      </c>
      <c r="K379" s="61" t="s">
        <v>264</v>
      </c>
      <c r="L379" s="56">
        <v>15</v>
      </c>
      <c r="M379" s="56">
        <v>54</v>
      </c>
      <c r="N379" s="56">
        <f t="shared" si="29"/>
        <v>39</v>
      </c>
      <c r="O379" s="56"/>
      <c r="P379" s="56"/>
      <c r="Q379" s="60"/>
      <c r="R379" s="69">
        <v>0</v>
      </c>
      <c r="S379" s="52">
        <v>1.74</v>
      </c>
      <c r="T379" s="52">
        <f t="shared" si="30"/>
        <v>1.74</v>
      </c>
      <c r="U379" s="65">
        <v>36</v>
      </c>
      <c r="V379" s="66">
        <v>4.6319939999999997</v>
      </c>
      <c r="W379" s="2">
        <f t="shared" si="31"/>
        <v>20116.935221759995</v>
      </c>
      <c r="X379" s="60"/>
      <c r="Y379" s="2">
        <f t="shared" si="36"/>
        <v>20116.935221759995</v>
      </c>
      <c r="AB379" s="126"/>
      <c r="AD379" s="54"/>
      <c r="AE379" s="54"/>
      <c r="AG379" s="61"/>
      <c r="AH379" s="61"/>
      <c r="AI379" s="50" t="s">
        <v>171</v>
      </c>
      <c r="AJ379" s="61" t="s">
        <v>264</v>
      </c>
      <c r="AN379" s="88"/>
      <c r="AT379" s="52"/>
      <c r="AU379" s="52"/>
      <c r="AV379" s="52"/>
      <c r="AW379" s="52"/>
      <c r="AX379" s="52"/>
      <c r="AY379" s="52"/>
      <c r="AZ379" s="52"/>
      <c r="BE379" s="52"/>
      <c r="BF379" s="52"/>
      <c r="BH379" s="52"/>
      <c r="BI379" s="52"/>
    </row>
    <row r="380" spans="1:61">
      <c r="A380" s="52">
        <v>379</v>
      </c>
      <c r="B380" s="50" t="s">
        <v>1033</v>
      </c>
      <c r="C380" s="61" t="s">
        <v>406</v>
      </c>
      <c r="D380" s="61" t="s">
        <v>370</v>
      </c>
      <c r="E380" s="68">
        <v>55.070766666666671</v>
      </c>
      <c r="F380" s="68">
        <v>-132.88746666666665</v>
      </c>
      <c r="G380" s="56" t="s">
        <v>182</v>
      </c>
      <c r="H380" s="50" t="s">
        <v>35</v>
      </c>
      <c r="I380" s="50" t="s">
        <v>35</v>
      </c>
      <c r="J380" s="50" t="s">
        <v>35</v>
      </c>
      <c r="K380" s="61" t="s">
        <v>278</v>
      </c>
      <c r="L380" s="56">
        <v>3</v>
      </c>
      <c r="M380" s="56">
        <v>0</v>
      </c>
      <c r="N380" s="56">
        <f t="shared" si="29"/>
        <v>3</v>
      </c>
      <c r="O380" s="53">
        <f>M385</f>
        <v>100</v>
      </c>
      <c r="P380" s="53">
        <f>L380</f>
        <v>3</v>
      </c>
      <c r="Q380" s="53">
        <f>P380+O380</f>
        <v>103</v>
      </c>
      <c r="R380" s="69">
        <v>0</v>
      </c>
      <c r="S380" s="52">
        <v>0.11</v>
      </c>
      <c r="T380" s="52">
        <f t="shared" si="30"/>
        <v>0.11</v>
      </c>
      <c r="U380" s="65">
        <v>0</v>
      </c>
      <c r="V380" s="66">
        <v>21.781679999999998</v>
      </c>
      <c r="W380" s="2">
        <f t="shared" si="31"/>
        <v>718.79543999999987</v>
      </c>
      <c r="X380" s="2">
        <f>SUM(W380:W385)</f>
        <v>45093.088062249997</v>
      </c>
      <c r="Y380" s="2">
        <f t="shared" si="36"/>
        <v>718.79543999999987</v>
      </c>
      <c r="Z380" s="7">
        <f>SUM(Y380:Y385)/10^6*10^4</f>
        <v>450.93088062250001</v>
      </c>
      <c r="AA380" s="12">
        <v>41.452893225698347</v>
      </c>
      <c r="AB380" s="126"/>
      <c r="AD380" s="54"/>
      <c r="AE380" s="54"/>
      <c r="AG380" s="61"/>
      <c r="AH380" s="61"/>
      <c r="AI380" s="50" t="s">
        <v>171</v>
      </c>
      <c r="AJ380" s="61" t="s">
        <v>278</v>
      </c>
      <c r="AN380" s="88"/>
      <c r="AT380" s="52"/>
      <c r="AU380" s="52"/>
      <c r="AV380" s="52"/>
      <c r="AW380" s="52"/>
      <c r="AX380" s="52"/>
      <c r="AY380" s="52"/>
      <c r="AZ380" s="52"/>
      <c r="BE380" s="52"/>
      <c r="BF380" s="52"/>
      <c r="BH380" s="52"/>
      <c r="BI380" s="52"/>
    </row>
    <row r="381" spans="1:61">
      <c r="A381" s="52">
        <v>380</v>
      </c>
      <c r="B381" s="50" t="s">
        <v>1033</v>
      </c>
      <c r="C381" s="61" t="s">
        <v>406</v>
      </c>
      <c r="D381" s="61" t="s">
        <v>370</v>
      </c>
      <c r="E381" s="68">
        <v>55.070766666666671</v>
      </c>
      <c r="F381" s="68">
        <v>-132.88746666666665</v>
      </c>
      <c r="G381" s="56" t="s">
        <v>182</v>
      </c>
      <c r="H381" s="50" t="s">
        <v>35</v>
      </c>
      <c r="I381" s="50" t="s">
        <v>35</v>
      </c>
      <c r="J381" s="50" t="s">
        <v>35</v>
      </c>
      <c r="K381" s="61" t="s">
        <v>47</v>
      </c>
      <c r="L381" s="56">
        <v>0</v>
      </c>
      <c r="M381" s="56">
        <v>3</v>
      </c>
      <c r="N381" s="56">
        <f t="shared" si="29"/>
        <v>3</v>
      </c>
      <c r="O381" s="56"/>
      <c r="P381" s="56"/>
      <c r="Q381" s="60"/>
      <c r="R381" s="69">
        <v>0</v>
      </c>
      <c r="S381" s="52">
        <v>0.93</v>
      </c>
      <c r="T381" s="52">
        <f t="shared" si="30"/>
        <v>0.93</v>
      </c>
      <c r="U381" s="65">
        <v>5</v>
      </c>
      <c r="V381" s="66">
        <v>3.8137250000000003</v>
      </c>
      <c r="W381" s="2">
        <f t="shared" si="31"/>
        <v>1010.8278112499999</v>
      </c>
      <c r="X381" s="60"/>
      <c r="Y381" s="2">
        <f t="shared" si="36"/>
        <v>1010.8278112499999</v>
      </c>
      <c r="AB381" s="126"/>
      <c r="AC381" s="126"/>
      <c r="AD381" s="54"/>
      <c r="AE381" s="54"/>
      <c r="AG381" s="61"/>
      <c r="AH381" s="61"/>
      <c r="AI381" s="50" t="s">
        <v>171</v>
      </c>
      <c r="AJ381" s="61" t="s">
        <v>47</v>
      </c>
      <c r="AN381" s="88"/>
      <c r="AT381" s="52"/>
      <c r="AU381" s="52"/>
      <c r="AV381" s="52"/>
      <c r="AW381" s="52"/>
      <c r="AX381" s="52"/>
      <c r="AY381" s="52"/>
      <c r="AZ381" s="52"/>
      <c r="BE381" s="52"/>
      <c r="BF381" s="52"/>
      <c r="BH381" s="52"/>
      <c r="BI381" s="52"/>
    </row>
    <row r="382" spans="1:61">
      <c r="A382" s="52">
        <v>381</v>
      </c>
      <c r="B382" s="50" t="s">
        <v>1033</v>
      </c>
      <c r="C382" s="61" t="s">
        <v>406</v>
      </c>
      <c r="D382" s="61" t="s">
        <v>370</v>
      </c>
      <c r="E382" s="68">
        <v>55.070766666666671</v>
      </c>
      <c r="F382" s="68">
        <v>-132.88746666666665</v>
      </c>
      <c r="G382" s="56" t="s">
        <v>182</v>
      </c>
      <c r="H382" s="50" t="s">
        <v>35</v>
      </c>
      <c r="I382" s="50" t="s">
        <v>35</v>
      </c>
      <c r="J382" s="50" t="s">
        <v>35</v>
      </c>
      <c r="K382" s="61" t="s">
        <v>48</v>
      </c>
      <c r="L382" s="56">
        <v>3</v>
      </c>
      <c r="M382" s="56">
        <v>15</v>
      </c>
      <c r="N382" s="56">
        <f t="shared" si="29"/>
        <v>12</v>
      </c>
      <c r="O382" s="56"/>
      <c r="P382" s="56"/>
      <c r="Q382" s="60"/>
      <c r="R382" s="69">
        <v>0</v>
      </c>
      <c r="S382" s="52">
        <v>0.86</v>
      </c>
      <c r="T382" s="52">
        <f t="shared" si="30"/>
        <v>0.86</v>
      </c>
      <c r="U382" s="65">
        <v>11</v>
      </c>
      <c r="V382" s="66">
        <v>5.4454199999999995</v>
      </c>
      <c r="W382" s="2">
        <f t="shared" si="31"/>
        <v>5001.5093615999986</v>
      </c>
      <c r="X382" s="60"/>
      <c r="Y382" s="2">
        <f t="shared" si="36"/>
        <v>5001.5093615999986</v>
      </c>
      <c r="AB382" s="126"/>
      <c r="AD382" s="54"/>
      <c r="AE382" s="54"/>
      <c r="AG382" s="61"/>
      <c r="AH382" s="61"/>
      <c r="AI382" s="50" t="s">
        <v>171</v>
      </c>
      <c r="AJ382" s="61" t="s">
        <v>76</v>
      </c>
      <c r="AN382" s="88"/>
      <c r="AT382" s="52"/>
      <c r="AU382" s="52"/>
      <c r="AV382" s="52"/>
      <c r="AW382" s="52"/>
      <c r="AX382" s="52"/>
      <c r="AY382" s="52"/>
      <c r="AZ382" s="52"/>
      <c r="BE382" s="52"/>
      <c r="BF382" s="52"/>
      <c r="BH382" s="52"/>
      <c r="BI382" s="52"/>
    </row>
    <row r="383" spans="1:61">
      <c r="A383" s="52">
        <v>382</v>
      </c>
      <c r="B383" s="50" t="s">
        <v>1033</v>
      </c>
      <c r="C383" s="61" t="s">
        <v>406</v>
      </c>
      <c r="D383" s="61" t="s">
        <v>370</v>
      </c>
      <c r="E383" s="68">
        <v>55.070766666666671</v>
      </c>
      <c r="F383" s="68">
        <v>-132.88746666666665</v>
      </c>
      <c r="G383" s="56" t="s">
        <v>182</v>
      </c>
      <c r="H383" s="50" t="s">
        <v>35</v>
      </c>
      <c r="I383" s="50" t="s">
        <v>35</v>
      </c>
      <c r="J383" s="50" t="s">
        <v>35</v>
      </c>
      <c r="K383" s="61" t="s">
        <v>49</v>
      </c>
      <c r="L383" s="56">
        <v>15</v>
      </c>
      <c r="M383" s="56">
        <v>35</v>
      </c>
      <c r="N383" s="56">
        <f t="shared" si="29"/>
        <v>20</v>
      </c>
      <c r="O383" s="56"/>
      <c r="P383" s="56"/>
      <c r="Q383" s="60"/>
      <c r="R383" s="69">
        <v>0</v>
      </c>
      <c r="S383" s="52">
        <v>0.86</v>
      </c>
      <c r="T383" s="52">
        <f t="shared" si="30"/>
        <v>0.86</v>
      </c>
      <c r="U383" s="65">
        <v>7</v>
      </c>
      <c r="V383" s="66">
        <v>3.8909650000000005</v>
      </c>
      <c r="W383" s="2">
        <f t="shared" si="31"/>
        <v>6223.9876140000006</v>
      </c>
      <c r="X383" s="60"/>
      <c r="Y383" s="2">
        <f t="shared" si="36"/>
        <v>6223.9876140000006</v>
      </c>
      <c r="AB383" s="126"/>
      <c r="AD383" s="54"/>
      <c r="AE383" s="54"/>
      <c r="AG383" s="61"/>
      <c r="AH383" s="61"/>
      <c r="AI383" s="50" t="s">
        <v>171</v>
      </c>
      <c r="AJ383" s="61" t="s">
        <v>77</v>
      </c>
      <c r="AN383" s="88"/>
      <c r="AT383" s="52"/>
      <c r="AU383" s="52"/>
      <c r="AV383" s="52"/>
      <c r="AW383" s="52"/>
      <c r="AX383" s="52"/>
      <c r="AY383" s="52"/>
      <c r="AZ383" s="52"/>
      <c r="BE383" s="52"/>
      <c r="BF383" s="52"/>
      <c r="BH383" s="52"/>
      <c r="BI383" s="52"/>
    </row>
    <row r="384" spans="1:61">
      <c r="A384" s="52">
        <v>383</v>
      </c>
      <c r="B384" s="50" t="s">
        <v>1033</v>
      </c>
      <c r="C384" s="61" t="s">
        <v>406</v>
      </c>
      <c r="D384" s="61" t="s">
        <v>370</v>
      </c>
      <c r="E384" s="68">
        <v>55.070766666666671</v>
      </c>
      <c r="F384" s="68">
        <v>-132.88746666666665</v>
      </c>
      <c r="G384" s="56" t="s">
        <v>182</v>
      </c>
      <c r="H384" s="50" t="s">
        <v>35</v>
      </c>
      <c r="I384" s="50" t="s">
        <v>35</v>
      </c>
      <c r="J384" s="50" t="s">
        <v>35</v>
      </c>
      <c r="K384" s="61" t="s">
        <v>50</v>
      </c>
      <c r="L384" s="56">
        <v>35</v>
      </c>
      <c r="M384" s="56">
        <v>52</v>
      </c>
      <c r="N384" s="56">
        <f t="shared" si="29"/>
        <v>17</v>
      </c>
      <c r="O384" s="56"/>
      <c r="P384" s="56"/>
      <c r="Q384" s="60"/>
      <c r="R384" s="69">
        <v>0</v>
      </c>
      <c r="S384" s="52">
        <v>0.86</v>
      </c>
      <c r="T384" s="52">
        <f t="shared" si="30"/>
        <v>0.86</v>
      </c>
      <c r="U384" s="65">
        <v>5</v>
      </c>
      <c r="V384" s="66">
        <v>3.3792499999999999</v>
      </c>
      <c r="W384" s="2">
        <f t="shared" si="31"/>
        <v>4693.4403249999996</v>
      </c>
      <c r="X384" s="60"/>
      <c r="Y384" s="2">
        <f t="shared" si="36"/>
        <v>4693.4403249999996</v>
      </c>
      <c r="AB384" s="126"/>
      <c r="AD384" s="54"/>
      <c r="AE384" s="54"/>
      <c r="AG384" s="61"/>
      <c r="AH384" s="61"/>
      <c r="AI384" s="50" t="s">
        <v>171</v>
      </c>
      <c r="AJ384" s="61" t="s">
        <v>78</v>
      </c>
      <c r="AN384" s="88"/>
      <c r="AT384" s="52"/>
      <c r="AU384" s="52"/>
      <c r="AV384" s="52"/>
      <c r="AW384" s="52"/>
      <c r="AX384" s="52"/>
      <c r="AY384" s="52"/>
      <c r="AZ384" s="52"/>
      <c r="BE384" s="52"/>
      <c r="BF384" s="52"/>
      <c r="BH384" s="52"/>
      <c r="BI384" s="52"/>
    </row>
    <row r="385" spans="1:61">
      <c r="A385" s="52">
        <v>384</v>
      </c>
      <c r="B385" s="50" t="s">
        <v>1033</v>
      </c>
      <c r="C385" s="61" t="s">
        <v>406</v>
      </c>
      <c r="D385" s="61" t="s">
        <v>370</v>
      </c>
      <c r="E385" s="68">
        <v>55.070766666666671</v>
      </c>
      <c r="F385" s="68">
        <v>-132.88746666666665</v>
      </c>
      <c r="G385" s="56" t="s">
        <v>182</v>
      </c>
      <c r="H385" s="50" t="s">
        <v>35</v>
      </c>
      <c r="I385" s="50" t="s">
        <v>35</v>
      </c>
      <c r="J385" s="50" t="s">
        <v>35</v>
      </c>
      <c r="K385" s="61" t="s">
        <v>21</v>
      </c>
      <c r="L385" s="56">
        <v>52</v>
      </c>
      <c r="M385" s="56">
        <v>100</v>
      </c>
      <c r="N385" s="56">
        <f t="shared" si="29"/>
        <v>48</v>
      </c>
      <c r="O385" s="56"/>
      <c r="P385" s="56"/>
      <c r="Q385" s="60"/>
      <c r="R385" s="69">
        <v>0</v>
      </c>
      <c r="S385" s="52">
        <v>1.74</v>
      </c>
      <c r="T385" s="52">
        <f t="shared" si="30"/>
        <v>1.74</v>
      </c>
      <c r="U385" s="65">
        <v>9</v>
      </c>
      <c r="V385" s="66">
        <v>3.6109700000000005</v>
      </c>
      <c r="W385" s="2">
        <f t="shared" si="31"/>
        <v>27444.527510400003</v>
      </c>
      <c r="X385" s="60"/>
      <c r="Y385" s="2">
        <f t="shared" si="36"/>
        <v>27444.527510400003</v>
      </c>
      <c r="AB385" s="126"/>
      <c r="AD385" s="54"/>
      <c r="AE385" s="54"/>
      <c r="AG385" s="61"/>
      <c r="AH385" s="61"/>
      <c r="AI385" s="50" t="s">
        <v>171</v>
      </c>
      <c r="AJ385" s="61" t="s">
        <v>21</v>
      </c>
      <c r="AN385" s="88"/>
      <c r="AT385" s="52"/>
      <c r="AU385" s="52"/>
      <c r="AV385" s="52"/>
      <c r="AW385" s="52"/>
      <c r="AX385" s="52"/>
      <c r="AY385" s="52"/>
      <c r="AZ385" s="52"/>
      <c r="BE385" s="52"/>
      <c r="BF385" s="52"/>
      <c r="BH385" s="52"/>
      <c r="BI385" s="52"/>
    </row>
    <row r="386" spans="1:61">
      <c r="A386" s="52">
        <v>385</v>
      </c>
      <c r="B386" s="50" t="s">
        <v>1033</v>
      </c>
      <c r="C386" s="61" t="s">
        <v>407</v>
      </c>
      <c r="D386" s="61" t="s">
        <v>370</v>
      </c>
      <c r="E386" s="68">
        <v>55.29163333333333</v>
      </c>
      <c r="F386" s="68">
        <v>-132.63048888888889</v>
      </c>
      <c r="G386" s="56" t="s">
        <v>182</v>
      </c>
      <c r="H386" s="50" t="s">
        <v>35</v>
      </c>
      <c r="I386" s="50" t="s">
        <v>35</v>
      </c>
      <c r="J386" s="50" t="s">
        <v>35</v>
      </c>
      <c r="K386" s="61" t="s">
        <v>278</v>
      </c>
      <c r="L386" s="56">
        <v>10</v>
      </c>
      <c r="M386" s="56">
        <v>0</v>
      </c>
      <c r="N386" s="56">
        <f t="shared" ref="N386:N449" si="37">ABS(M386-L386)</f>
        <v>10</v>
      </c>
      <c r="O386" s="53">
        <f>M391</f>
        <v>102</v>
      </c>
      <c r="P386" s="53">
        <f>L386</f>
        <v>10</v>
      </c>
      <c r="Q386" s="53">
        <f>P386+O386</f>
        <v>112</v>
      </c>
      <c r="R386" s="69">
        <v>0</v>
      </c>
      <c r="S386" s="52">
        <v>0.11</v>
      </c>
      <c r="T386" s="52">
        <f t="shared" ref="T386:T449" si="38">IF(R386=0,S386,R386)</f>
        <v>0.11</v>
      </c>
      <c r="U386" s="65">
        <v>0</v>
      </c>
      <c r="V386" s="66">
        <v>31.610470000000003</v>
      </c>
      <c r="W386" s="2">
        <f t="shared" si="31"/>
        <v>3477.1517000000003</v>
      </c>
      <c r="X386" s="2">
        <f>SUM(W386:W391)</f>
        <v>51598.864092500007</v>
      </c>
      <c r="Y386" s="2">
        <f t="shared" si="36"/>
        <v>3477.1517000000003</v>
      </c>
      <c r="Z386" s="7">
        <f>SUM(Y386:Y391)/10^6*10^4</f>
        <v>503.46062188500002</v>
      </c>
      <c r="AA386" s="12">
        <v>56.839309119756294</v>
      </c>
      <c r="AB386" s="126"/>
      <c r="AD386" s="54"/>
      <c r="AE386" s="54"/>
      <c r="AG386" s="61"/>
      <c r="AH386" s="61"/>
      <c r="AI386" s="50" t="s">
        <v>171</v>
      </c>
      <c r="AJ386" s="61" t="s">
        <v>278</v>
      </c>
      <c r="AN386" s="88"/>
      <c r="AT386" s="52"/>
      <c r="AU386" s="52"/>
      <c r="AV386" s="52"/>
      <c r="AW386" s="52"/>
      <c r="AX386" s="52"/>
      <c r="AY386" s="52"/>
      <c r="AZ386" s="52"/>
      <c r="BE386" s="52"/>
      <c r="BF386" s="52"/>
      <c r="BH386" s="52"/>
      <c r="BI386" s="52"/>
    </row>
    <row r="387" spans="1:61">
      <c r="A387" s="52">
        <v>386</v>
      </c>
      <c r="B387" s="50" t="s">
        <v>1033</v>
      </c>
      <c r="C387" s="61" t="s">
        <v>407</v>
      </c>
      <c r="D387" s="61" t="s">
        <v>370</v>
      </c>
      <c r="E387" s="68">
        <v>55.29163333333333</v>
      </c>
      <c r="F387" s="68">
        <v>-132.63048888888889</v>
      </c>
      <c r="G387" s="56" t="s">
        <v>182</v>
      </c>
      <c r="H387" s="50" t="s">
        <v>35</v>
      </c>
      <c r="I387" s="50" t="s">
        <v>35</v>
      </c>
      <c r="J387" s="50" t="s">
        <v>35</v>
      </c>
      <c r="K387" s="61" t="s">
        <v>47</v>
      </c>
      <c r="L387" s="56">
        <v>0</v>
      </c>
      <c r="M387" s="56">
        <v>2</v>
      </c>
      <c r="N387" s="56">
        <f t="shared" si="37"/>
        <v>2</v>
      </c>
      <c r="O387" s="56"/>
      <c r="P387" s="56"/>
      <c r="Q387" s="60"/>
      <c r="R387" s="69">
        <v>0</v>
      </c>
      <c r="S387" s="52">
        <v>0.93</v>
      </c>
      <c r="T387" s="52">
        <f t="shared" si="38"/>
        <v>0.93</v>
      </c>
      <c r="U387" s="65">
        <v>5</v>
      </c>
      <c r="V387" s="66">
        <v>4.6826749999999997</v>
      </c>
      <c r="W387" s="2">
        <f t="shared" ref="W387:W450" si="39">T387*V387/100*N387*100*100*((100-U387)/100)</f>
        <v>827.42867249999995</v>
      </c>
      <c r="X387" s="60"/>
      <c r="Y387" s="2">
        <f t="shared" si="36"/>
        <v>827.42867249999995</v>
      </c>
      <c r="AB387" s="126"/>
      <c r="AC387" s="126"/>
      <c r="AD387" s="54"/>
      <c r="AE387" s="54"/>
      <c r="AG387" s="61"/>
      <c r="AH387" s="61"/>
      <c r="AI387" s="50" t="s">
        <v>171</v>
      </c>
      <c r="AJ387" s="61" t="s">
        <v>47</v>
      </c>
      <c r="AN387" s="88"/>
      <c r="AT387" s="52"/>
      <c r="AU387" s="52"/>
      <c r="AV387" s="52"/>
      <c r="AW387" s="52"/>
      <c r="AX387" s="52"/>
      <c r="AY387" s="52"/>
      <c r="AZ387" s="52"/>
      <c r="BE387" s="52"/>
      <c r="BF387" s="52"/>
      <c r="BH387" s="52"/>
      <c r="BI387" s="52"/>
    </row>
    <row r="388" spans="1:61">
      <c r="A388" s="52">
        <v>387</v>
      </c>
      <c r="B388" s="50" t="s">
        <v>1033</v>
      </c>
      <c r="C388" s="61" t="s">
        <v>407</v>
      </c>
      <c r="D388" s="61" t="s">
        <v>370</v>
      </c>
      <c r="E388" s="68">
        <v>55.29163333333333</v>
      </c>
      <c r="F388" s="68">
        <v>-132.63048888888889</v>
      </c>
      <c r="G388" s="56" t="s">
        <v>182</v>
      </c>
      <c r="H388" s="50" t="s">
        <v>35</v>
      </c>
      <c r="I388" s="50" t="s">
        <v>35</v>
      </c>
      <c r="J388" s="50" t="s">
        <v>35</v>
      </c>
      <c r="K388" s="61" t="s">
        <v>48</v>
      </c>
      <c r="L388" s="56">
        <v>2</v>
      </c>
      <c r="M388" s="56">
        <v>13</v>
      </c>
      <c r="N388" s="56">
        <f t="shared" si="37"/>
        <v>11</v>
      </c>
      <c r="O388" s="56"/>
      <c r="P388" s="56"/>
      <c r="Q388" s="60"/>
      <c r="R388" s="69">
        <v>0</v>
      </c>
      <c r="S388" s="52">
        <v>0.86</v>
      </c>
      <c r="T388" s="52">
        <f t="shared" si="38"/>
        <v>0.86</v>
      </c>
      <c r="U388" s="65">
        <v>10</v>
      </c>
      <c r="V388" s="66">
        <v>4.8661200000000004</v>
      </c>
      <c r="W388" s="2">
        <f t="shared" si="39"/>
        <v>4143.0145680000005</v>
      </c>
      <c r="X388" s="60"/>
      <c r="Y388" s="2">
        <f t="shared" si="36"/>
        <v>4143.0145680000005</v>
      </c>
      <c r="AB388" s="126"/>
      <c r="AD388" s="54"/>
      <c r="AE388" s="54"/>
      <c r="AG388" s="61"/>
      <c r="AH388" s="61"/>
      <c r="AI388" s="50" t="s">
        <v>171</v>
      </c>
      <c r="AJ388" s="61" t="s">
        <v>76</v>
      </c>
      <c r="AN388" s="88"/>
      <c r="AT388" s="52"/>
      <c r="AU388" s="52"/>
      <c r="AV388" s="52"/>
      <c r="AW388" s="52"/>
      <c r="AX388" s="52"/>
      <c r="AY388" s="52"/>
      <c r="AZ388" s="52"/>
      <c r="BE388" s="52"/>
      <c r="BF388" s="52"/>
      <c r="BH388" s="52"/>
      <c r="BI388" s="52"/>
    </row>
    <row r="389" spans="1:61">
      <c r="A389" s="52">
        <v>388</v>
      </c>
      <c r="B389" s="50" t="s">
        <v>1033</v>
      </c>
      <c r="C389" s="61" t="s">
        <v>407</v>
      </c>
      <c r="D389" s="61" t="s">
        <v>370</v>
      </c>
      <c r="E389" s="68">
        <v>55.29163333333333</v>
      </c>
      <c r="F389" s="68">
        <v>-132.63048888888889</v>
      </c>
      <c r="G389" s="56" t="s">
        <v>182</v>
      </c>
      <c r="H389" s="50" t="s">
        <v>35</v>
      </c>
      <c r="I389" s="50" t="s">
        <v>35</v>
      </c>
      <c r="J389" s="50" t="s">
        <v>35</v>
      </c>
      <c r="K389" s="61" t="s">
        <v>49</v>
      </c>
      <c r="L389" s="56">
        <v>13</v>
      </c>
      <c r="M389" s="56">
        <v>43</v>
      </c>
      <c r="N389" s="56">
        <f t="shared" si="37"/>
        <v>30</v>
      </c>
      <c r="O389" s="56"/>
      <c r="P389" s="56"/>
      <c r="Q389" s="60"/>
      <c r="R389" s="69">
        <v>0</v>
      </c>
      <c r="S389" s="52">
        <v>0.86</v>
      </c>
      <c r="T389" s="52">
        <f t="shared" si="38"/>
        <v>0.86</v>
      </c>
      <c r="U389" s="65">
        <v>9</v>
      </c>
      <c r="V389" s="66">
        <v>3.7364850000000001</v>
      </c>
      <c r="W389" s="2">
        <f t="shared" si="39"/>
        <v>8772.5194830000019</v>
      </c>
      <c r="X389" s="60"/>
      <c r="Y389" s="2">
        <f t="shared" si="36"/>
        <v>8772.5194830000019</v>
      </c>
      <c r="AB389" s="126"/>
      <c r="AD389" s="54"/>
      <c r="AE389" s="54"/>
      <c r="AG389" s="61"/>
      <c r="AH389" s="61"/>
      <c r="AI389" s="50" t="s">
        <v>171</v>
      </c>
      <c r="AJ389" s="61" t="s">
        <v>77</v>
      </c>
      <c r="AN389" s="88"/>
      <c r="AT389" s="52"/>
      <c r="AU389" s="52"/>
      <c r="AV389" s="52"/>
      <c r="AW389" s="52"/>
      <c r="AX389" s="52"/>
      <c r="AY389" s="52"/>
      <c r="AZ389" s="52"/>
      <c r="BE389" s="52"/>
      <c r="BF389" s="52"/>
      <c r="BH389" s="52"/>
      <c r="BI389" s="52"/>
    </row>
    <row r="390" spans="1:61">
      <c r="A390" s="52">
        <v>389</v>
      </c>
      <c r="B390" s="50" t="s">
        <v>1033</v>
      </c>
      <c r="C390" s="61" t="s">
        <v>407</v>
      </c>
      <c r="D390" s="61" t="s">
        <v>370</v>
      </c>
      <c r="E390" s="68">
        <v>55.29163333333333</v>
      </c>
      <c r="F390" s="68">
        <v>-132.63048888888889</v>
      </c>
      <c r="G390" s="56" t="s">
        <v>182</v>
      </c>
      <c r="H390" s="50" t="s">
        <v>35</v>
      </c>
      <c r="I390" s="50" t="s">
        <v>35</v>
      </c>
      <c r="J390" s="50" t="s">
        <v>35</v>
      </c>
      <c r="K390" s="61" t="s">
        <v>19</v>
      </c>
      <c r="L390" s="56">
        <v>43</v>
      </c>
      <c r="M390" s="56">
        <v>81</v>
      </c>
      <c r="N390" s="56">
        <f t="shared" si="37"/>
        <v>38</v>
      </c>
      <c r="O390" s="56"/>
      <c r="P390" s="56"/>
      <c r="Q390" s="60"/>
      <c r="R390" s="69">
        <v>0</v>
      </c>
      <c r="S390" s="52">
        <v>1.71</v>
      </c>
      <c r="T390" s="52">
        <f t="shared" si="38"/>
        <v>1.71</v>
      </c>
      <c r="U390" s="65">
        <v>15</v>
      </c>
      <c r="V390" s="66">
        <v>3.8426900000000002</v>
      </c>
      <c r="W390" s="2">
        <f t="shared" si="39"/>
        <v>21224.329677000002</v>
      </c>
      <c r="X390" s="60"/>
      <c r="Y390" s="2">
        <f t="shared" si="36"/>
        <v>21224.329677000002</v>
      </c>
      <c r="AB390" s="126"/>
      <c r="AD390" s="54"/>
      <c r="AE390" s="54"/>
      <c r="AG390" s="61"/>
      <c r="AH390" s="61"/>
      <c r="AI390" s="50" t="s">
        <v>171</v>
      </c>
      <c r="AJ390" s="61" t="s">
        <v>19</v>
      </c>
      <c r="AN390" s="88"/>
      <c r="AT390" s="52"/>
      <c r="AU390" s="52"/>
      <c r="AV390" s="52"/>
      <c r="AW390" s="52"/>
      <c r="AX390" s="52"/>
      <c r="AY390" s="52"/>
      <c r="AZ390" s="52"/>
      <c r="BE390" s="52"/>
      <c r="BF390" s="52"/>
      <c r="BH390" s="52"/>
      <c r="BI390" s="52"/>
    </row>
    <row r="391" spans="1:61">
      <c r="A391" s="52">
        <v>390</v>
      </c>
      <c r="B391" s="50" t="s">
        <v>1033</v>
      </c>
      <c r="C391" s="61" t="s">
        <v>407</v>
      </c>
      <c r="D391" s="61" t="s">
        <v>370</v>
      </c>
      <c r="E391" s="68">
        <v>55.29163333333333</v>
      </c>
      <c r="F391" s="68">
        <v>-132.63048888888889</v>
      </c>
      <c r="G391" s="56" t="s">
        <v>182</v>
      </c>
      <c r="H391" s="50" t="s">
        <v>35</v>
      </c>
      <c r="I391" s="50" t="s">
        <v>35</v>
      </c>
      <c r="J391" s="50" t="s">
        <v>35</v>
      </c>
      <c r="K391" s="61" t="s">
        <v>21</v>
      </c>
      <c r="L391" s="56">
        <v>81</v>
      </c>
      <c r="M391" s="56">
        <v>102</v>
      </c>
      <c r="N391" s="56">
        <f t="shared" si="37"/>
        <v>21</v>
      </c>
      <c r="O391" s="56"/>
      <c r="P391" s="56"/>
      <c r="Q391" s="60"/>
      <c r="R391" s="69">
        <v>2.15</v>
      </c>
      <c r="S391" s="52">
        <v>1.74</v>
      </c>
      <c r="T391" s="52">
        <f t="shared" si="38"/>
        <v>2.15</v>
      </c>
      <c r="U391" s="65">
        <v>18</v>
      </c>
      <c r="V391" s="66">
        <v>3.5530400000000002</v>
      </c>
      <c r="W391" s="2">
        <f t="shared" si="39"/>
        <v>13154.419992000001</v>
      </c>
      <c r="X391" s="60"/>
      <c r="Y391" s="2">
        <f>IF(L391&gt;-100,W391-W391*(ABS(M391)-100)/(ABS(M391)-ABS(L391)),0)</f>
        <v>11901.618088000001</v>
      </c>
      <c r="AB391" s="126"/>
      <c r="AD391" s="54"/>
      <c r="AE391" s="54"/>
      <c r="AG391" s="61"/>
      <c r="AH391" s="61"/>
      <c r="AI391" s="50" t="s">
        <v>171</v>
      </c>
      <c r="AJ391" s="61" t="s">
        <v>21</v>
      </c>
      <c r="AN391" s="88"/>
      <c r="AT391" s="52"/>
      <c r="AU391" s="52"/>
      <c r="AV391" s="52"/>
      <c r="AW391" s="52"/>
      <c r="AX391" s="52"/>
      <c r="AY391" s="52"/>
      <c r="AZ391" s="52"/>
      <c r="BE391" s="52"/>
      <c r="BF391" s="52"/>
      <c r="BH391" s="52"/>
      <c r="BI391" s="52"/>
    </row>
    <row r="392" spans="1:61">
      <c r="A392" s="52">
        <v>391</v>
      </c>
      <c r="B392" s="50" t="s">
        <v>1033</v>
      </c>
      <c r="C392" s="61" t="s">
        <v>408</v>
      </c>
      <c r="D392" s="61" t="s">
        <v>409</v>
      </c>
      <c r="E392" s="68">
        <v>55.29163333333333</v>
      </c>
      <c r="F392" s="68">
        <v>-132.63048888888889</v>
      </c>
      <c r="G392" s="56" t="s">
        <v>182</v>
      </c>
      <c r="H392" s="50" t="s">
        <v>35</v>
      </c>
      <c r="I392" s="50" t="s">
        <v>35</v>
      </c>
      <c r="J392" s="50" t="s">
        <v>35</v>
      </c>
      <c r="K392" s="61" t="s">
        <v>44</v>
      </c>
      <c r="L392" s="56">
        <v>18</v>
      </c>
      <c r="M392" s="56">
        <v>10</v>
      </c>
      <c r="N392" s="56">
        <f t="shared" si="37"/>
        <v>8</v>
      </c>
      <c r="O392" s="53">
        <f>M395</f>
        <v>102</v>
      </c>
      <c r="P392" s="53">
        <f>L392</f>
        <v>18</v>
      </c>
      <c r="Q392" s="53">
        <f>P392+O392</f>
        <v>120</v>
      </c>
      <c r="R392" s="69">
        <v>0</v>
      </c>
      <c r="S392" s="52">
        <v>0.08</v>
      </c>
      <c r="T392" s="52">
        <f t="shared" si="38"/>
        <v>0.08</v>
      </c>
      <c r="U392" s="65">
        <v>0</v>
      </c>
      <c r="V392" s="66">
        <v>31.679828999999998</v>
      </c>
      <c r="W392" s="2">
        <f t="shared" si="39"/>
        <v>2027.5090559999999</v>
      </c>
      <c r="X392" s="2">
        <f>SUM(W392:W395)</f>
        <v>28458.932508179998</v>
      </c>
      <c r="Y392" s="2">
        <f>T392*V392/100*N392*100*100*((100-U392)/100)</f>
        <v>2027.5090559999999</v>
      </c>
      <c r="Z392" s="7">
        <f>SUM(Y392:Y395)/10^6*10^4</f>
        <v>280.63514062979999</v>
      </c>
      <c r="AA392" s="12">
        <v>37.674763148281144</v>
      </c>
      <c r="AB392" s="126"/>
      <c r="AD392" s="54"/>
      <c r="AE392" s="54"/>
      <c r="AG392" s="61"/>
      <c r="AH392" s="61"/>
      <c r="AI392" s="50" t="s">
        <v>171</v>
      </c>
      <c r="AJ392" s="61" t="s">
        <v>140</v>
      </c>
      <c r="AN392" s="88"/>
      <c r="AT392" s="52"/>
      <c r="AU392" s="52"/>
      <c r="AV392" s="52"/>
      <c r="AW392" s="52"/>
      <c r="AX392" s="52"/>
      <c r="AY392" s="52"/>
      <c r="AZ392" s="52"/>
      <c r="BE392" s="52"/>
      <c r="BF392" s="52"/>
      <c r="BH392" s="52"/>
      <c r="BI392" s="52"/>
    </row>
    <row r="393" spans="1:61">
      <c r="A393" s="52">
        <v>392</v>
      </c>
      <c r="B393" s="50" t="s">
        <v>1033</v>
      </c>
      <c r="C393" s="61" t="s">
        <v>408</v>
      </c>
      <c r="D393" s="61" t="s">
        <v>409</v>
      </c>
      <c r="E393" s="68">
        <v>55.29163333333333</v>
      </c>
      <c r="F393" s="68">
        <v>-132.63048888888889</v>
      </c>
      <c r="G393" s="56" t="s">
        <v>182</v>
      </c>
      <c r="H393" s="50" t="s">
        <v>35</v>
      </c>
      <c r="I393" s="50" t="s">
        <v>35</v>
      </c>
      <c r="J393" s="50" t="s">
        <v>35</v>
      </c>
      <c r="K393" s="61" t="s">
        <v>46</v>
      </c>
      <c r="L393" s="56">
        <v>10</v>
      </c>
      <c r="M393" s="56">
        <v>0</v>
      </c>
      <c r="N393" s="56">
        <f t="shared" si="37"/>
        <v>10</v>
      </c>
      <c r="O393" s="56"/>
      <c r="P393" s="56"/>
      <c r="Q393" s="60"/>
      <c r="R393" s="69">
        <v>0</v>
      </c>
      <c r="S393" s="52">
        <v>0.15</v>
      </c>
      <c r="T393" s="52">
        <f t="shared" si="38"/>
        <v>0.15</v>
      </c>
      <c r="U393" s="65">
        <v>0</v>
      </c>
      <c r="V393" s="66">
        <v>29.255139</v>
      </c>
      <c r="W393" s="2">
        <f t="shared" si="39"/>
        <v>4388.2708499999999</v>
      </c>
      <c r="X393" s="60"/>
      <c r="Y393" s="2">
        <f>T393*V393/100*N393*100*100*((100-U393)/100)</f>
        <v>4388.2708499999999</v>
      </c>
      <c r="AB393" s="126"/>
      <c r="AC393" s="126"/>
      <c r="AD393" s="54"/>
      <c r="AE393" s="54"/>
      <c r="AG393" s="61"/>
      <c r="AH393" s="61"/>
      <c r="AI393" s="50" t="s">
        <v>171</v>
      </c>
      <c r="AJ393" s="61" t="s">
        <v>162</v>
      </c>
      <c r="AN393" s="88"/>
      <c r="AT393" s="52"/>
      <c r="AU393" s="52"/>
      <c r="AV393" s="52"/>
      <c r="AW393" s="52"/>
      <c r="AX393" s="52"/>
      <c r="AY393" s="52"/>
      <c r="AZ393" s="52"/>
      <c r="BE393" s="52"/>
      <c r="BF393" s="52"/>
      <c r="BH393" s="52"/>
      <c r="BI393" s="52"/>
    </row>
    <row r="394" spans="1:61">
      <c r="A394" s="52">
        <v>393</v>
      </c>
      <c r="B394" s="50" t="s">
        <v>1033</v>
      </c>
      <c r="C394" s="61" t="s">
        <v>408</v>
      </c>
      <c r="D394" s="61" t="s">
        <v>409</v>
      </c>
      <c r="E394" s="68">
        <v>55.29163333333333</v>
      </c>
      <c r="F394" s="68">
        <v>-132.63048888888889</v>
      </c>
      <c r="G394" s="56" t="s">
        <v>182</v>
      </c>
      <c r="H394" s="50" t="s">
        <v>35</v>
      </c>
      <c r="I394" s="50" t="s">
        <v>35</v>
      </c>
      <c r="J394" s="50" t="s">
        <v>35</v>
      </c>
      <c r="K394" s="61" t="s">
        <v>263</v>
      </c>
      <c r="L394" s="56">
        <v>0</v>
      </c>
      <c r="M394" s="56">
        <v>23</v>
      </c>
      <c r="N394" s="56">
        <f t="shared" si="37"/>
        <v>23</v>
      </c>
      <c r="O394" s="56"/>
      <c r="P394" s="56"/>
      <c r="Q394" s="60"/>
      <c r="R394" s="69">
        <v>0</v>
      </c>
      <c r="S394" s="52">
        <v>1.74</v>
      </c>
      <c r="T394" s="52">
        <f t="shared" si="38"/>
        <v>1.74</v>
      </c>
      <c r="U394" s="65">
        <v>27</v>
      </c>
      <c r="V394" s="66">
        <v>2.1989429999999999</v>
      </c>
      <c r="W394" s="2">
        <f t="shared" si="39"/>
        <v>6424.1240167799997</v>
      </c>
      <c r="X394" s="60"/>
      <c r="Y394" s="2">
        <f>T394*V394/100*N394*100*100*((100-U394)/100)</f>
        <v>6424.1240167799997</v>
      </c>
      <c r="AB394" s="126"/>
      <c r="AD394" s="54"/>
      <c r="AE394" s="54"/>
      <c r="AG394" s="61"/>
      <c r="AH394" s="61"/>
      <c r="AI394" s="50" t="s">
        <v>171</v>
      </c>
      <c r="AJ394" s="61" t="s">
        <v>263</v>
      </c>
      <c r="AN394" s="88"/>
      <c r="AT394" s="52"/>
      <c r="AU394" s="52"/>
      <c r="AV394" s="52"/>
      <c r="AW394" s="52"/>
      <c r="AX394" s="52"/>
      <c r="AY394" s="52"/>
      <c r="AZ394" s="52"/>
      <c r="BE394" s="52"/>
      <c r="BF394" s="52"/>
      <c r="BH394" s="52"/>
      <c r="BI394" s="52"/>
    </row>
    <row r="395" spans="1:61">
      <c r="A395" s="52">
        <v>394</v>
      </c>
      <c r="B395" s="50" t="s">
        <v>1033</v>
      </c>
      <c r="C395" s="61" t="s">
        <v>408</v>
      </c>
      <c r="D395" s="61" t="s">
        <v>409</v>
      </c>
      <c r="E395" s="68">
        <v>55.29163333333333</v>
      </c>
      <c r="F395" s="68">
        <v>-132.63048888888889</v>
      </c>
      <c r="G395" s="56" t="s">
        <v>182</v>
      </c>
      <c r="H395" s="50" t="s">
        <v>35</v>
      </c>
      <c r="I395" s="50" t="s">
        <v>35</v>
      </c>
      <c r="J395" s="50" t="s">
        <v>35</v>
      </c>
      <c r="K395" s="61" t="s">
        <v>264</v>
      </c>
      <c r="L395" s="56">
        <v>23</v>
      </c>
      <c r="M395" s="56">
        <v>102</v>
      </c>
      <c r="N395" s="56">
        <f t="shared" si="37"/>
        <v>79</v>
      </c>
      <c r="O395" s="56"/>
      <c r="P395" s="56"/>
      <c r="Q395" s="60"/>
      <c r="R395" s="69">
        <v>0</v>
      </c>
      <c r="S395" s="52">
        <v>1.74</v>
      </c>
      <c r="T395" s="52">
        <f t="shared" si="38"/>
        <v>1.74</v>
      </c>
      <c r="U395" s="65">
        <v>55</v>
      </c>
      <c r="V395" s="66">
        <v>2.5250219999999999</v>
      </c>
      <c r="W395" s="2">
        <f t="shared" si="39"/>
        <v>15619.028585399999</v>
      </c>
      <c r="X395" s="60"/>
      <c r="Y395" s="2">
        <f>IF(L395&gt;-100,W395-W395*(ABS(M395)-100)/(ABS(M395)-ABS(L395)),0)</f>
        <v>15223.610140199999</v>
      </c>
      <c r="AB395" s="126"/>
      <c r="AD395" s="54"/>
      <c r="AE395" s="54"/>
      <c r="AG395" s="61"/>
      <c r="AH395" s="61"/>
      <c r="AI395" s="50" t="s">
        <v>171</v>
      </c>
      <c r="AJ395" s="61" t="s">
        <v>264</v>
      </c>
      <c r="AN395" s="88"/>
      <c r="AT395" s="52"/>
      <c r="AU395" s="52"/>
      <c r="AV395" s="52"/>
      <c r="AW395" s="52"/>
      <c r="AX395" s="52"/>
      <c r="AY395" s="52"/>
      <c r="AZ395" s="52"/>
      <c r="BE395" s="52"/>
      <c r="BF395" s="52"/>
      <c r="BH395" s="52"/>
      <c r="BI395" s="52"/>
    </row>
    <row r="396" spans="1:61">
      <c r="A396" s="52">
        <v>395</v>
      </c>
      <c r="B396" s="50" t="s">
        <v>1033</v>
      </c>
      <c r="C396" s="61" t="s">
        <v>410</v>
      </c>
      <c r="D396" s="61" t="s">
        <v>327</v>
      </c>
      <c r="E396" s="68">
        <v>55.424933333333335</v>
      </c>
      <c r="F396" s="68">
        <v>-131.76660000000001</v>
      </c>
      <c r="G396" s="56" t="s">
        <v>182</v>
      </c>
      <c r="H396" s="50" t="s">
        <v>35</v>
      </c>
      <c r="I396" s="50" t="s">
        <v>35</v>
      </c>
      <c r="J396" s="50" t="s">
        <v>35</v>
      </c>
      <c r="K396" s="61" t="s">
        <v>44</v>
      </c>
      <c r="L396" s="56">
        <v>10</v>
      </c>
      <c r="M396" s="56">
        <v>6</v>
      </c>
      <c r="N396" s="56">
        <f t="shared" si="37"/>
        <v>4</v>
      </c>
      <c r="O396" s="53">
        <f>M401</f>
        <v>102</v>
      </c>
      <c r="P396" s="53">
        <f>L396</f>
        <v>10</v>
      </c>
      <c r="Q396" s="53">
        <f>P396+O396</f>
        <v>112</v>
      </c>
      <c r="R396" s="69">
        <v>0</v>
      </c>
      <c r="S396" s="52">
        <v>0.08</v>
      </c>
      <c r="T396" s="52">
        <f t="shared" si="38"/>
        <v>0.08</v>
      </c>
      <c r="U396" s="65">
        <v>0</v>
      </c>
      <c r="V396" s="66">
        <v>36.911065000000001</v>
      </c>
      <c r="W396" s="2">
        <f t="shared" si="39"/>
        <v>1181.15408</v>
      </c>
      <c r="X396" s="2">
        <f>SUM(W396:W401)</f>
        <v>36020.414228900001</v>
      </c>
      <c r="Y396" s="2">
        <f t="shared" ref="Y396:Y459" si="40">T396*V396/100*N396*100*100*((100-U396)/100)</f>
        <v>1181.15408</v>
      </c>
      <c r="Z396" s="7">
        <f>SUM(Y396:Y401)/10^6*10^4</f>
        <v>360.20414228900006</v>
      </c>
      <c r="AA396" s="12">
        <v>40.993740129065486</v>
      </c>
      <c r="AB396" s="126"/>
      <c r="AD396" s="54"/>
      <c r="AE396" s="54"/>
      <c r="AG396" s="61"/>
      <c r="AH396" s="61"/>
      <c r="AI396" s="50" t="s">
        <v>171</v>
      </c>
      <c r="AJ396" s="61" t="s">
        <v>140</v>
      </c>
      <c r="AN396" s="88"/>
      <c r="AT396" s="52"/>
      <c r="AU396" s="52"/>
      <c r="AV396" s="52"/>
      <c r="AW396" s="52"/>
      <c r="AX396" s="52"/>
      <c r="AY396" s="52"/>
      <c r="AZ396" s="52"/>
      <c r="BE396" s="52"/>
      <c r="BF396" s="52"/>
      <c r="BH396" s="52"/>
      <c r="BI396" s="52"/>
    </row>
    <row r="397" spans="1:61">
      <c r="A397" s="52">
        <v>396</v>
      </c>
      <c r="B397" s="50" t="s">
        <v>1033</v>
      </c>
      <c r="C397" s="61" t="s">
        <v>410</v>
      </c>
      <c r="D397" s="61" t="s">
        <v>327</v>
      </c>
      <c r="E397" s="68">
        <v>55.424933333333335</v>
      </c>
      <c r="F397" s="68">
        <v>-131.76660000000001</v>
      </c>
      <c r="G397" s="56" t="s">
        <v>182</v>
      </c>
      <c r="H397" s="50" t="s">
        <v>35</v>
      </c>
      <c r="I397" s="50" t="s">
        <v>35</v>
      </c>
      <c r="J397" s="50" t="s">
        <v>35</v>
      </c>
      <c r="K397" s="61" t="s">
        <v>46</v>
      </c>
      <c r="L397" s="56">
        <v>6</v>
      </c>
      <c r="M397" s="56">
        <v>0</v>
      </c>
      <c r="N397" s="56">
        <f t="shared" si="37"/>
        <v>6</v>
      </c>
      <c r="O397" s="56"/>
      <c r="P397" s="56"/>
      <c r="Q397" s="60"/>
      <c r="R397" s="69">
        <v>0</v>
      </c>
      <c r="S397" s="52">
        <v>0.15</v>
      </c>
      <c r="T397" s="52">
        <f t="shared" si="38"/>
        <v>0.15</v>
      </c>
      <c r="U397" s="65">
        <v>0</v>
      </c>
      <c r="V397" s="66">
        <v>18.653459999999999</v>
      </c>
      <c r="W397" s="2">
        <f t="shared" si="39"/>
        <v>1678.8114</v>
      </c>
      <c r="X397" s="60"/>
      <c r="Y397" s="2">
        <f t="shared" si="40"/>
        <v>1678.8114</v>
      </c>
      <c r="AB397" s="126"/>
      <c r="AC397" s="126"/>
      <c r="AD397" s="54"/>
      <c r="AE397" s="54"/>
      <c r="AG397" s="61"/>
      <c r="AH397" s="61"/>
      <c r="AI397" s="50" t="s">
        <v>171</v>
      </c>
      <c r="AJ397" s="61" t="s">
        <v>162</v>
      </c>
      <c r="AN397" s="88"/>
      <c r="AT397" s="52"/>
      <c r="AU397" s="52"/>
      <c r="AV397" s="52"/>
      <c r="AW397" s="52"/>
      <c r="AX397" s="52"/>
      <c r="AY397" s="52"/>
      <c r="AZ397" s="52"/>
      <c r="BE397" s="52"/>
      <c r="BF397" s="52"/>
      <c r="BH397" s="52"/>
      <c r="BI397" s="52"/>
    </row>
    <row r="398" spans="1:61">
      <c r="A398" s="52">
        <v>397</v>
      </c>
      <c r="B398" s="50" t="s">
        <v>1033</v>
      </c>
      <c r="C398" s="61" t="s">
        <v>410</v>
      </c>
      <c r="D398" s="61" t="s">
        <v>327</v>
      </c>
      <c r="E398" s="68">
        <v>55.424933333333335</v>
      </c>
      <c r="F398" s="68">
        <v>-131.76660000000001</v>
      </c>
      <c r="G398" s="56" t="s">
        <v>182</v>
      </c>
      <c r="H398" s="50" t="s">
        <v>35</v>
      </c>
      <c r="I398" s="50" t="s">
        <v>35</v>
      </c>
      <c r="J398" s="50" t="s">
        <v>35</v>
      </c>
      <c r="K398" s="61" t="s">
        <v>116</v>
      </c>
      <c r="L398" s="56">
        <v>0</v>
      </c>
      <c r="M398" s="56">
        <v>5</v>
      </c>
      <c r="N398" s="56">
        <f t="shared" si="37"/>
        <v>5</v>
      </c>
      <c r="O398" s="56"/>
      <c r="P398" s="56"/>
      <c r="Q398" s="60"/>
      <c r="R398" s="69">
        <v>0</v>
      </c>
      <c r="S398" s="52">
        <v>0.86</v>
      </c>
      <c r="T398" s="52">
        <f t="shared" si="38"/>
        <v>0.86</v>
      </c>
      <c r="U398" s="65">
        <v>15</v>
      </c>
      <c r="V398" s="66">
        <v>6.806775</v>
      </c>
      <c r="W398" s="2">
        <f t="shared" si="39"/>
        <v>2487.8762625000004</v>
      </c>
      <c r="X398" s="60"/>
      <c r="Y398" s="2">
        <f t="shared" si="40"/>
        <v>2487.8762625000004</v>
      </c>
      <c r="AB398" s="126"/>
      <c r="AD398" s="54"/>
      <c r="AE398" s="54"/>
      <c r="AG398" s="61"/>
      <c r="AH398" s="61"/>
      <c r="AI398" s="50" t="s">
        <v>171</v>
      </c>
      <c r="AJ398" s="61" t="s">
        <v>116</v>
      </c>
      <c r="AN398" s="88"/>
      <c r="AT398" s="52"/>
      <c r="AU398" s="52"/>
      <c r="AV398" s="52"/>
      <c r="AW398" s="52"/>
      <c r="AX398" s="52"/>
      <c r="AY398" s="52"/>
      <c r="AZ398" s="52"/>
      <c r="BE398" s="52"/>
      <c r="BF398" s="52"/>
      <c r="BH398" s="52"/>
      <c r="BI398" s="52"/>
    </row>
    <row r="399" spans="1:61">
      <c r="A399" s="52">
        <v>398</v>
      </c>
      <c r="B399" s="50" t="s">
        <v>1033</v>
      </c>
      <c r="C399" s="61" t="s">
        <v>410</v>
      </c>
      <c r="D399" s="61" t="s">
        <v>327</v>
      </c>
      <c r="E399" s="68">
        <v>55.424933333333335</v>
      </c>
      <c r="F399" s="68">
        <v>-131.76660000000001</v>
      </c>
      <c r="G399" s="56" t="s">
        <v>182</v>
      </c>
      <c r="H399" s="50" t="s">
        <v>35</v>
      </c>
      <c r="I399" s="50" t="s">
        <v>35</v>
      </c>
      <c r="J399" s="50" t="s">
        <v>35</v>
      </c>
      <c r="K399" s="61" t="s">
        <v>258</v>
      </c>
      <c r="L399" s="56">
        <v>5</v>
      </c>
      <c r="M399" s="56">
        <v>30</v>
      </c>
      <c r="N399" s="56">
        <f t="shared" si="37"/>
        <v>25</v>
      </c>
      <c r="O399" s="56"/>
      <c r="P399" s="56"/>
      <c r="Q399" s="60"/>
      <c r="R399" s="69">
        <v>0</v>
      </c>
      <c r="S399" s="52">
        <v>1.17</v>
      </c>
      <c r="T399" s="52">
        <f t="shared" si="38"/>
        <v>1.17</v>
      </c>
      <c r="U399" s="65">
        <v>53</v>
      </c>
      <c r="V399" s="66">
        <v>11.682549999999999</v>
      </c>
      <c r="W399" s="2">
        <f t="shared" si="39"/>
        <v>16060.585612499995</v>
      </c>
      <c r="X399" s="60"/>
      <c r="Y399" s="2">
        <f t="shared" si="40"/>
        <v>16060.585612499995</v>
      </c>
      <c r="AB399" s="126"/>
      <c r="AD399" s="54"/>
      <c r="AE399" s="54"/>
      <c r="AG399" s="61"/>
      <c r="AH399" s="61"/>
      <c r="AI399" s="50" t="s">
        <v>171</v>
      </c>
      <c r="AJ399" s="61" t="s">
        <v>535</v>
      </c>
      <c r="AN399" s="88"/>
      <c r="AT399" s="52"/>
      <c r="AU399" s="52"/>
      <c r="AV399" s="52"/>
      <c r="AW399" s="52"/>
      <c r="AX399" s="52"/>
      <c r="AY399" s="52"/>
      <c r="AZ399" s="52"/>
      <c r="BE399" s="52"/>
      <c r="BF399" s="52"/>
      <c r="BH399" s="52"/>
      <c r="BI399" s="52"/>
    </row>
    <row r="400" spans="1:61">
      <c r="A400" s="52">
        <v>399</v>
      </c>
      <c r="B400" s="50" t="s">
        <v>1033</v>
      </c>
      <c r="C400" s="61" t="s">
        <v>410</v>
      </c>
      <c r="D400" s="61" t="s">
        <v>327</v>
      </c>
      <c r="E400" s="68">
        <v>55.424933333333335</v>
      </c>
      <c r="F400" s="68">
        <v>-131.76660000000001</v>
      </c>
      <c r="G400" s="56" t="s">
        <v>182</v>
      </c>
      <c r="H400" s="50" t="s">
        <v>35</v>
      </c>
      <c r="I400" s="50" t="s">
        <v>35</v>
      </c>
      <c r="J400" s="50" t="s">
        <v>35</v>
      </c>
      <c r="K400" s="61" t="s">
        <v>259</v>
      </c>
      <c r="L400" s="56">
        <v>30</v>
      </c>
      <c r="M400" s="56">
        <v>76</v>
      </c>
      <c r="N400" s="56">
        <f t="shared" si="37"/>
        <v>46</v>
      </c>
      <c r="O400" s="56"/>
      <c r="P400" s="56"/>
      <c r="Q400" s="60"/>
      <c r="R400" s="69">
        <v>0</v>
      </c>
      <c r="S400" s="52">
        <v>1.17</v>
      </c>
      <c r="T400" s="52">
        <f t="shared" si="38"/>
        <v>1.17</v>
      </c>
      <c r="U400" s="65">
        <v>69</v>
      </c>
      <c r="V400" s="66">
        <v>3.5240749999999998</v>
      </c>
      <c r="W400" s="2">
        <f t="shared" si="39"/>
        <v>5879.6372114999995</v>
      </c>
      <c r="X400" s="60"/>
      <c r="Y400" s="2">
        <f t="shared" si="40"/>
        <v>5879.6372114999995</v>
      </c>
      <c r="AB400" s="126"/>
      <c r="AD400" s="54"/>
      <c r="AE400" s="54"/>
      <c r="AG400" s="61"/>
      <c r="AH400" s="61"/>
      <c r="AI400" s="50" t="s">
        <v>171</v>
      </c>
      <c r="AJ400" s="61" t="s">
        <v>536</v>
      </c>
      <c r="AN400" s="88"/>
      <c r="AT400" s="52"/>
      <c r="AU400" s="52"/>
      <c r="AV400" s="52"/>
      <c r="AW400" s="52"/>
      <c r="AX400" s="52"/>
      <c r="AY400" s="52"/>
      <c r="AZ400" s="52"/>
      <c r="BE400" s="52"/>
      <c r="BF400" s="52"/>
      <c r="BH400" s="52"/>
      <c r="BI400" s="52"/>
    </row>
    <row r="401" spans="1:61">
      <c r="A401" s="52">
        <v>400</v>
      </c>
      <c r="B401" s="50" t="s">
        <v>1033</v>
      </c>
      <c r="C401" s="61" t="s">
        <v>410</v>
      </c>
      <c r="D401" s="61" t="s">
        <v>327</v>
      </c>
      <c r="E401" s="68">
        <v>55.424933333333335</v>
      </c>
      <c r="F401" s="68">
        <v>-131.76660000000001</v>
      </c>
      <c r="G401" s="56" t="s">
        <v>182</v>
      </c>
      <c r="H401" s="50" t="s">
        <v>35</v>
      </c>
      <c r="I401" s="50" t="s">
        <v>35</v>
      </c>
      <c r="J401" s="50" t="s">
        <v>35</v>
      </c>
      <c r="K401" s="61" t="s">
        <v>21</v>
      </c>
      <c r="L401" s="56">
        <v>76</v>
      </c>
      <c r="M401" s="56">
        <v>102</v>
      </c>
      <c r="N401" s="56">
        <f t="shared" si="37"/>
        <v>26</v>
      </c>
      <c r="O401" s="56"/>
      <c r="P401" s="56"/>
      <c r="Q401" s="60"/>
      <c r="R401" s="69">
        <v>0</v>
      </c>
      <c r="S401" s="52">
        <v>1.74</v>
      </c>
      <c r="T401" s="52">
        <f t="shared" si="38"/>
        <v>1.74</v>
      </c>
      <c r="U401" s="65">
        <v>44</v>
      </c>
      <c r="V401" s="66">
        <v>3.4468350000000001</v>
      </c>
      <c r="W401" s="2">
        <f t="shared" si="39"/>
        <v>8732.3496623999999</v>
      </c>
      <c r="X401" s="60"/>
      <c r="Y401" s="2">
        <f t="shared" si="40"/>
        <v>8732.3496623999999</v>
      </c>
      <c r="AB401" s="126"/>
      <c r="AD401" s="54"/>
      <c r="AE401" s="54"/>
      <c r="AG401" s="61"/>
      <c r="AH401" s="61"/>
      <c r="AI401" s="50" t="s">
        <v>171</v>
      </c>
      <c r="AJ401" s="61" t="s">
        <v>21</v>
      </c>
      <c r="AN401" s="88"/>
      <c r="AT401" s="52"/>
      <c r="AU401" s="52"/>
      <c r="AV401" s="52"/>
      <c r="AW401" s="52"/>
      <c r="AX401" s="52"/>
      <c r="AY401" s="52"/>
      <c r="AZ401" s="52"/>
      <c r="BE401" s="52"/>
      <c r="BF401" s="52"/>
      <c r="BH401" s="52"/>
      <c r="BI401" s="52"/>
    </row>
    <row r="402" spans="1:61">
      <c r="A402" s="52">
        <v>401</v>
      </c>
      <c r="B402" s="50" t="s">
        <v>1033</v>
      </c>
      <c r="C402" s="61" t="s">
        <v>411</v>
      </c>
      <c r="D402" s="61" t="s">
        <v>370</v>
      </c>
      <c r="E402" s="68">
        <v>55.436077777777783</v>
      </c>
      <c r="F402" s="68">
        <v>-132.50833333333333</v>
      </c>
      <c r="G402" s="56" t="s">
        <v>182</v>
      </c>
      <c r="H402" s="50" t="s">
        <v>35</v>
      </c>
      <c r="I402" s="50" t="s">
        <v>35</v>
      </c>
      <c r="J402" s="50" t="s">
        <v>35</v>
      </c>
      <c r="K402" s="61" t="s">
        <v>44</v>
      </c>
      <c r="L402" s="56">
        <v>35</v>
      </c>
      <c r="M402" s="56">
        <v>21</v>
      </c>
      <c r="N402" s="56">
        <f t="shared" si="37"/>
        <v>14</v>
      </c>
      <c r="O402" s="53">
        <f>M408</f>
        <v>100</v>
      </c>
      <c r="P402" s="53">
        <f>L402</f>
        <v>35</v>
      </c>
      <c r="Q402" s="53">
        <f>P402+O402</f>
        <v>135</v>
      </c>
      <c r="R402" s="69">
        <v>0</v>
      </c>
      <c r="S402" s="52">
        <v>0.08</v>
      </c>
      <c r="T402" s="52">
        <f t="shared" si="38"/>
        <v>0.08</v>
      </c>
      <c r="U402" s="65">
        <v>0</v>
      </c>
      <c r="V402" s="83">
        <v>36.66627891666667</v>
      </c>
      <c r="W402" s="2">
        <f t="shared" si="39"/>
        <v>4106.6232386666679</v>
      </c>
      <c r="X402" s="2">
        <f>SUM(W402:W408)</f>
        <v>53171.037116477186</v>
      </c>
      <c r="Y402" s="2">
        <f t="shared" si="40"/>
        <v>4106.6232386666679</v>
      </c>
      <c r="Z402" s="7">
        <f>SUM(Y402:Y408)/10^6*10^4</f>
        <v>531.71037116477191</v>
      </c>
      <c r="AA402" s="12">
        <v>110.76176658497722</v>
      </c>
      <c r="AB402" s="126"/>
      <c r="AD402" s="54"/>
      <c r="AE402" s="54"/>
      <c r="AG402" s="61"/>
      <c r="AH402" s="61"/>
      <c r="AI402" s="50" t="s">
        <v>171</v>
      </c>
      <c r="AJ402" s="61" t="s">
        <v>140</v>
      </c>
      <c r="AN402" s="88"/>
      <c r="AT402" s="52"/>
      <c r="AU402" s="52"/>
      <c r="AV402" s="52"/>
      <c r="AW402" s="52"/>
      <c r="AX402" s="52"/>
      <c r="AY402" s="52"/>
      <c r="AZ402" s="52"/>
      <c r="BE402" s="52"/>
      <c r="BF402" s="52"/>
      <c r="BH402" s="52"/>
      <c r="BI402" s="52"/>
    </row>
    <row r="403" spans="1:61">
      <c r="A403" s="52">
        <v>402</v>
      </c>
      <c r="B403" s="50" t="s">
        <v>1033</v>
      </c>
      <c r="C403" s="61" t="s">
        <v>411</v>
      </c>
      <c r="D403" s="61" t="s">
        <v>370</v>
      </c>
      <c r="E403" s="68">
        <v>55.436077777777783</v>
      </c>
      <c r="F403" s="68">
        <v>-132.50833333333333</v>
      </c>
      <c r="G403" s="56" t="s">
        <v>182</v>
      </c>
      <c r="H403" s="50" t="s">
        <v>35</v>
      </c>
      <c r="I403" s="50" t="s">
        <v>35</v>
      </c>
      <c r="J403" s="50" t="s">
        <v>35</v>
      </c>
      <c r="K403" s="61" t="s">
        <v>45</v>
      </c>
      <c r="L403" s="56">
        <v>21</v>
      </c>
      <c r="M403" s="56">
        <v>0</v>
      </c>
      <c r="N403" s="56">
        <f t="shared" si="37"/>
        <v>21</v>
      </c>
      <c r="O403" s="56"/>
      <c r="P403" s="56"/>
      <c r="Q403" s="60"/>
      <c r="R403" s="69">
        <v>0</v>
      </c>
      <c r="S403" s="52">
        <v>0.12</v>
      </c>
      <c r="T403" s="52">
        <f t="shared" si="38"/>
        <v>0.12</v>
      </c>
      <c r="U403" s="65">
        <v>0</v>
      </c>
      <c r="V403" s="83">
        <v>40.639330342105275</v>
      </c>
      <c r="W403" s="2">
        <f t="shared" si="39"/>
        <v>10241.111246210528</v>
      </c>
      <c r="X403" s="60"/>
      <c r="Y403" s="2">
        <f t="shared" si="40"/>
        <v>10241.111246210528</v>
      </c>
      <c r="AB403" s="126"/>
      <c r="AC403" s="126"/>
      <c r="AD403" s="55"/>
      <c r="AE403" s="54"/>
      <c r="AG403" s="61"/>
      <c r="AH403" s="61"/>
      <c r="AI403" s="50" t="s">
        <v>171</v>
      </c>
      <c r="AJ403" s="61" t="s">
        <v>141</v>
      </c>
      <c r="AN403" s="88"/>
      <c r="AT403" s="52"/>
      <c r="AU403" s="52"/>
      <c r="AV403" s="52"/>
      <c r="AW403" s="52"/>
      <c r="AX403" s="52"/>
      <c r="AY403" s="52"/>
      <c r="AZ403" s="52"/>
      <c r="BE403" s="52"/>
      <c r="BF403" s="52"/>
      <c r="BH403" s="52"/>
      <c r="BI403" s="52"/>
    </row>
    <row r="404" spans="1:61">
      <c r="A404" s="52">
        <v>403</v>
      </c>
      <c r="B404" s="50" t="s">
        <v>1033</v>
      </c>
      <c r="C404" s="61" t="s">
        <v>411</v>
      </c>
      <c r="D404" s="61" t="s">
        <v>370</v>
      </c>
      <c r="E404" s="68">
        <v>55.436077777777783</v>
      </c>
      <c r="F404" s="68">
        <v>-132.50833333333333</v>
      </c>
      <c r="G404" s="56" t="s">
        <v>182</v>
      </c>
      <c r="H404" s="50" t="s">
        <v>35</v>
      </c>
      <c r="I404" s="50" t="s">
        <v>35</v>
      </c>
      <c r="J404" s="50" t="s">
        <v>35</v>
      </c>
      <c r="K404" s="61" t="s">
        <v>47</v>
      </c>
      <c r="L404" s="56">
        <v>0</v>
      </c>
      <c r="M404" s="56">
        <v>3</v>
      </c>
      <c r="N404" s="56">
        <f t="shared" si="37"/>
        <v>3</v>
      </c>
      <c r="O404" s="56"/>
      <c r="P404" s="56"/>
      <c r="Q404" s="60"/>
      <c r="R404" s="69">
        <v>0</v>
      </c>
      <c r="S404" s="52">
        <v>0.93</v>
      </c>
      <c r="T404" s="52">
        <f t="shared" si="38"/>
        <v>0.93</v>
      </c>
      <c r="U404" s="65">
        <v>6</v>
      </c>
      <c r="V404" s="66">
        <v>1.8054850000000002</v>
      </c>
      <c r="W404" s="2">
        <f t="shared" si="39"/>
        <v>473.50649610000005</v>
      </c>
      <c r="X404" s="60"/>
      <c r="Y404" s="2">
        <f t="shared" si="40"/>
        <v>473.50649610000005</v>
      </c>
      <c r="AB404" s="126"/>
      <c r="AD404" s="55"/>
      <c r="AE404" s="54"/>
      <c r="AG404" s="61"/>
      <c r="AH404" s="61"/>
      <c r="AI404" s="50" t="s">
        <v>171</v>
      </c>
      <c r="AJ404" s="61" t="s">
        <v>47</v>
      </c>
      <c r="AN404" s="88"/>
      <c r="AT404" s="52"/>
      <c r="AU404" s="52"/>
      <c r="AV404" s="52"/>
      <c r="AW404" s="52"/>
      <c r="AX404" s="52"/>
      <c r="AY404" s="52"/>
      <c r="AZ404" s="52"/>
      <c r="BE404" s="52"/>
      <c r="BF404" s="52"/>
      <c r="BH404" s="52"/>
      <c r="BI404" s="52"/>
    </row>
    <row r="405" spans="1:61">
      <c r="A405" s="52">
        <v>404</v>
      </c>
      <c r="B405" s="50" t="s">
        <v>1033</v>
      </c>
      <c r="C405" s="61" t="s">
        <v>411</v>
      </c>
      <c r="D405" s="61" t="s">
        <v>370</v>
      </c>
      <c r="E405" s="68">
        <v>55.436077777777783</v>
      </c>
      <c r="F405" s="68">
        <v>-132.50833333333333</v>
      </c>
      <c r="G405" s="56" t="s">
        <v>182</v>
      </c>
      <c r="H405" s="50" t="s">
        <v>35</v>
      </c>
      <c r="I405" s="50" t="s">
        <v>35</v>
      </c>
      <c r="J405" s="50" t="s">
        <v>35</v>
      </c>
      <c r="K405" s="61" t="s">
        <v>116</v>
      </c>
      <c r="L405" s="56">
        <v>3</v>
      </c>
      <c r="M405" s="56">
        <v>6</v>
      </c>
      <c r="N405" s="56">
        <f t="shared" si="37"/>
        <v>3</v>
      </c>
      <c r="O405" s="56"/>
      <c r="P405" s="56"/>
      <c r="Q405" s="60"/>
      <c r="R405" s="69">
        <v>0</v>
      </c>
      <c r="S405" s="52">
        <v>0.86</v>
      </c>
      <c r="T405" s="52">
        <f t="shared" si="38"/>
        <v>0.86</v>
      </c>
      <c r="U405" s="65">
        <v>15</v>
      </c>
      <c r="V405" s="66">
        <v>6.1695450000000003</v>
      </c>
      <c r="W405" s="2">
        <f t="shared" si="39"/>
        <v>1352.9812185000001</v>
      </c>
      <c r="X405" s="60"/>
      <c r="Y405" s="2">
        <f t="shared" si="40"/>
        <v>1352.9812185000001</v>
      </c>
      <c r="AB405" s="126"/>
      <c r="AD405" s="54"/>
      <c r="AE405" s="54"/>
      <c r="AG405" s="61"/>
      <c r="AH405" s="61"/>
      <c r="AI405" s="50" t="s">
        <v>171</v>
      </c>
      <c r="AJ405" s="61" t="s">
        <v>116</v>
      </c>
      <c r="AN405" s="88"/>
      <c r="AT405" s="52"/>
      <c r="AU405" s="52"/>
      <c r="AV405" s="52"/>
      <c r="AW405" s="52"/>
      <c r="AX405" s="52"/>
      <c r="AY405" s="52"/>
      <c r="AZ405" s="52"/>
      <c r="BE405" s="52"/>
      <c r="BF405" s="52"/>
      <c r="BH405" s="52"/>
      <c r="BI405" s="52"/>
    </row>
    <row r="406" spans="1:61">
      <c r="A406" s="52">
        <v>405</v>
      </c>
      <c r="B406" s="50" t="s">
        <v>1033</v>
      </c>
      <c r="C406" s="61" t="s">
        <v>411</v>
      </c>
      <c r="D406" s="61" t="s">
        <v>370</v>
      </c>
      <c r="E406" s="68">
        <v>55.436077777777783</v>
      </c>
      <c r="F406" s="68">
        <v>-132.50833333333333</v>
      </c>
      <c r="G406" s="56" t="s">
        <v>182</v>
      </c>
      <c r="H406" s="50" t="s">
        <v>35</v>
      </c>
      <c r="I406" s="50" t="s">
        <v>35</v>
      </c>
      <c r="J406" s="50" t="s">
        <v>35</v>
      </c>
      <c r="K406" s="61" t="s">
        <v>253</v>
      </c>
      <c r="L406" s="56">
        <v>6</v>
      </c>
      <c r="M406" s="56">
        <v>28</v>
      </c>
      <c r="N406" s="56">
        <f t="shared" si="37"/>
        <v>22</v>
      </c>
      <c r="O406" s="56"/>
      <c r="P406" s="56"/>
      <c r="Q406" s="60"/>
      <c r="R406" s="69">
        <v>0</v>
      </c>
      <c r="S406" s="52">
        <v>1.17</v>
      </c>
      <c r="T406" s="52">
        <f t="shared" si="38"/>
        <v>1.17</v>
      </c>
      <c r="U406" s="65">
        <v>9</v>
      </c>
      <c r="V406" s="66">
        <v>5.5419700000000001</v>
      </c>
      <c r="W406" s="2">
        <f t="shared" si="39"/>
        <v>12981.178009799998</v>
      </c>
      <c r="X406" s="60"/>
      <c r="Y406" s="2">
        <f t="shared" si="40"/>
        <v>12981.178009799998</v>
      </c>
      <c r="AB406" s="126"/>
      <c r="AD406" s="54"/>
      <c r="AE406" s="54"/>
      <c r="AG406" s="61"/>
      <c r="AH406" s="61"/>
      <c r="AI406" s="50" t="s">
        <v>171</v>
      </c>
      <c r="AJ406" s="61" t="s">
        <v>534</v>
      </c>
      <c r="AN406" s="88"/>
      <c r="AT406" s="52"/>
      <c r="AU406" s="52"/>
      <c r="AV406" s="52"/>
      <c r="AW406" s="52"/>
      <c r="AX406" s="52"/>
      <c r="AY406" s="52"/>
      <c r="AZ406" s="52"/>
      <c r="BE406" s="52"/>
      <c r="BF406" s="52"/>
      <c r="BH406" s="52"/>
      <c r="BI406" s="52"/>
    </row>
    <row r="407" spans="1:61">
      <c r="A407" s="52">
        <v>406</v>
      </c>
      <c r="B407" s="50" t="s">
        <v>1033</v>
      </c>
      <c r="C407" s="61" t="s">
        <v>411</v>
      </c>
      <c r="D407" s="61" t="s">
        <v>370</v>
      </c>
      <c r="E407" s="68">
        <v>55.436077777777783</v>
      </c>
      <c r="F407" s="68">
        <v>-132.50833333333333</v>
      </c>
      <c r="G407" s="56" t="s">
        <v>182</v>
      </c>
      <c r="H407" s="50" t="s">
        <v>35</v>
      </c>
      <c r="I407" s="50" t="s">
        <v>35</v>
      </c>
      <c r="J407" s="50" t="s">
        <v>35</v>
      </c>
      <c r="K407" s="61" t="s">
        <v>412</v>
      </c>
      <c r="L407" s="56">
        <v>28</v>
      </c>
      <c r="M407" s="56">
        <v>64</v>
      </c>
      <c r="N407" s="56">
        <f t="shared" si="37"/>
        <v>36</v>
      </c>
      <c r="O407" s="56"/>
      <c r="P407" s="56"/>
      <c r="Q407" s="60"/>
      <c r="R407" s="69">
        <v>0</v>
      </c>
      <c r="S407" s="52">
        <v>1.71</v>
      </c>
      <c r="T407" s="52">
        <f t="shared" si="38"/>
        <v>1.71</v>
      </c>
      <c r="U407" s="65">
        <v>24</v>
      </c>
      <c r="V407" s="66">
        <v>3.2633899999999998</v>
      </c>
      <c r="W407" s="2">
        <f t="shared" si="39"/>
        <v>15267.965918399997</v>
      </c>
      <c r="X407" s="60"/>
      <c r="Y407" s="2">
        <f t="shared" si="40"/>
        <v>15267.965918399997</v>
      </c>
      <c r="AB407" s="126"/>
      <c r="AD407" s="54"/>
      <c r="AE407" s="54"/>
      <c r="AG407" s="61"/>
      <c r="AH407" s="61"/>
      <c r="AI407" s="50" t="s">
        <v>171</v>
      </c>
      <c r="AJ407" s="61" t="s">
        <v>412</v>
      </c>
      <c r="AN407" s="88"/>
      <c r="AT407" s="52"/>
      <c r="AU407" s="52"/>
      <c r="AV407" s="52"/>
      <c r="AW407" s="52"/>
      <c r="AX407" s="52"/>
      <c r="AY407" s="52"/>
      <c r="AZ407" s="52"/>
      <c r="BE407" s="52"/>
      <c r="BF407" s="52"/>
      <c r="BH407" s="52"/>
      <c r="BI407" s="52"/>
    </row>
    <row r="408" spans="1:61">
      <c r="A408" s="52">
        <v>407</v>
      </c>
      <c r="B408" s="50" t="s">
        <v>1033</v>
      </c>
      <c r="C408" s="61" t="s">
        <v>411</v>
      </c>
      <c r="D408" s="61" t="s">
        <v>370</v>
      </c>
      <c r="E408" s="68">
        <v>55.436077777777783</v>
      </c>
      <c r="F408" s="68">
        <v>-132.50833333333333</v>
      </c>
      <c r="G408" s="56" t="s">
        <v>182</v>
      </c>
      <c r="H408" s="50" t="s">
        <v>35</v>
      </c>
      <c r="I408" s="50" t="s">
        <v>35</v>
      </c>
      <c r="J408" s="50" t="s">
        <v>35</v>
      </c>
      <c r="K408" s="61" t="s">
        <v>21</v>
      </c>
      <c r="L408" s="56">
        <v>64</v>
      </c>
      <c r="M408" s="56">
        <v>100</v>
      </c>
      <c r="N408" s="56">
        <f t="shared" si="37"/>
        <v>36</v>
      </c>
      <c r="O408" s="56"/>
      <c r="P408" s="56"/>
      <c r="Q408" s="60"/>
      <c r="R408" s="69">
        <v>0</v>
      </c>
      <c r="S408" s="52">
        <v>1.74</v>
      </c>
      <c r="T408" s="52">
        <f t="shared" si="38"/>
        <v>1.74</v>
      </c>
      <c r="U408" s="65">
        <v>36</v>
      </c>
      <c r="V408" s="66">
        <v>2.1820299999999997</v>
      </c>
      <c r="W408" s="2">
        <f t="shared" si="39"/>
        <v>8747.6709887999968</v>
      </c>
      <c r="X408" s="60"/>
      <c r="Y408" s="2">
        <f t="shared" si="40"/>
        <v>8747.6709887999968</v>
      </c>
      <c r="AB408" s="126"/>
      <c r="AD408" s="54"/>
      <c r="AE408" s="54"/>
      <c r="AG408" s="61"/>
      <c r="AH408" s="61"/>
      <c r="AI408" s="50" t="s">
        <v>171</v>
      </c>
      <c r="AJ408" s="61" t="s">
        <v>21</v>
      </c>
      <c r="AN408" s="88"/>
      <c r="AT408" s="52"/>
      <c r="AU408" s="52"/>
      <c r="AV408" s="52"/>
      <c r="AW408" s="52"/>
      <c r="AX408" s="52"/>
      <c r="AY408" s="52"/>
      <c r="AZ408" s="52"/>
      <c r="BE408" s="52"/>
      <c r="BF408" s="52"/>
      <c r="BH408" s="52"/>
      <c r="BI408" s="52"/>
    </row>
    <row r="409" spans="1:61">
      <c r="A409" s="52">
        <v>408</v>
      </c>
      <c r="B409" s="50" t="s">
        <v>1033</v>
      </c>
      <c r="C409" s="61" t="s">
        <v>413</v>
      </c>
      <c r="D409" s="61" t="s">
        <v>327</v>
      </c>
      <c r="E409" s="68">
        <v>55.441633333333336</v>
      </c>
      <c r="F409" s="68">
        <v>-132.4958</v>
      </c>
      <c r="G409" s="56" t="s">
        <v>182</v>
      </c>
      <c r="H409" s="50" t="s">
        <v>35</v>
      </c>
      <c r="I409" s="50" t="s">
        <v>35</v>
      </c>
      <c r="J409" s="50" t="s">
        <v>35</v>
      </c>
      <c r="K409" s="61" t="s">
        <v>44</v>
      </c>
      <c r="L409" s="56">
        <v>23</v>
      </c>
      <c r="M409" s="56">
        <v>13</v>
      </c>
      <c r="N409" s="56">
        <f t="shared" si="37"/>
        <v>10</v>
      </c>
      <c r="O409" s="53">
        <f>M414</f>
        <v>66</v>
      </c>
      <c r="P409" s="53">
        <f>L409</f>
        <v>23</v>
      </c>
      <c r="Q409" s="53">
        <f>P409+O409</f>
        <v>89</v>
      </c>
      <c r="R409" s="69">
        <v>0</v>
      </c>
      <c r="S409" s="52">
        <v>0.08</v>
      </c>
      <c r="T409" s="52">
        <f t="shared" si="38"/>
        <v>0.08</v>
      </c>
      <c r="U409" s="65">
        <v>0</v>
      </c>
      <c r="V409" s="83">
        <v>36.66627891666667</v>
      </c>
      <c r="W409" s="2">
        <f t="shared" si="39"/>
        <v>2933.3023133333336</v>
      </c>
      <c r="X409" s="2">
        <f>SUM(W409:W414)</f>
        <v>21266.663160651759</v>
      </c>
      <c r="Y409" s="2">
        <f t="shared" si="40"/>
        <v>2933.3023133333336</v>
      </c>
      <c r="Z409" s="7">
        <f>SUM(Y409:Y414)/10^6*10^4</f>
        <v>212.66663160651757</v>
      </c>
      <c r="AA409" s="12">
        <v>69.443218081956886</v>
      </c>
      <c r="AB409" s="126"/>
      <c r="AD409" s="54"/>
      <c r="AE409" s="54"/>
      <c r="AG409" s="61"/>
      <c r="AH409" s="61"/>
      <c r="AI409" s="50" t="s">
        <v>171</v>
      </c>
      <c r="AJ409" s="61" t="s">
        <v>140</v>
      </c>
      <c r="AN409" s="88"/>
      <c r="AT409" s="52"/>
      <c r="AU409" s="52"/>
      <c r="AV409" s="52"/>
      <c r="AW409" s="52"/>
      <c r="AX409" s="52"/>
      <c r="AY409" s="52"/>
      <c r="AZ409" s="52"/>
      <c r="BE409" s="52"/>
      <c r="BF409" s="52"/>
      <c r="BH409" s="52"/>
      <c r="BI409" s="52"/>
    </row>
    <row r="410" spans="1:61">
      <c r="A410" s="52">
        <v>409</v>
      </c>
      <c r="B410" s="50" t="s">
        <v>1033</v>
      </c>
      <c r="C410" s="61" t="s">
        <v>413</v>
      </c>
      <c r="D410" s="61" t="s">
        <v>327</v>
      </c>
      <c r="E410" s="68">
        <v>55.441633333333336</v>
      </c>
      <c r="F410" s="68">
        <v>-132.4958</v>
      </c>
      <c r="G410" s="56" t="s">
        <v>182</v>
      </c>
      <c r="H410" s="50" t="s">
        <v>35</v>
      </c>
      <c r="I410" s="50" t="s">
        <v>35</v>
      </c>
      <c r="J410" s="50" t="s">
        <v>35</v>
      </c>
      <c r="K410" s="61" t="s">
        <v>45</v>
      </c>
      <c r="L410" s="56">
        <v>13</v>
      </c>
      <c r="M410" s="56">
        <v>0</v>
      </c>
      <c r="N410" s="56">
        <f t="shared" si="37"/>
        <v>13</v>
      </c>
      <c r="O410" s="56"/>
      <c r="P410" s="56"/>
      <c r="Q410" s="60"/>
      <c r="R410" s="69">
        <v>0</v>
      </c>
      <c r="S410" s="52">
        <v>0.12</v>
      </c>
      <c r="T410" s="52">
        <f t="shared" si="38"/>
        <v>0.12</v>
      </c>
      <c r="U410" s="65">
        <v>0</v>
      </c>
      <c r="V410" s="83">
        <v>40.639330342105275</v>
      </c>
      <c r="W410" s="2">
        <f t="shared" si="39"/>
        <v>6339.7355333684227</v>
      </c>
      <c r="X410" s="60"/>
      <c r="Y410" s="2">
        <f t="shared" si="40"/>
        <v>6339.7355333684227</v>
      </c>
      <c r="AB410" s="126"/>
      <c r="AC410" s="126"/>
      <c r="AD410" s="55"/>
      <c r="AE410" s="54"/>
      <c r="AG410" s="61"/>
      <c r="AH410" s="61"/>
      <c r="AI410" s="50" t="s">
        <v>171</v>
      </c>
      <c r="AJ410" s="61" t="s">
        <v>141</v>
      </c>
      <c r="AN410" s="88"/>
      <c r="AT410" s="52"/>
      <c r="AU410" s="52"/>
      <c r="AV410" s="52"/>
      <c r="AW410" s="52"/>
      <c r="AX410" s="52"/>
      <c r="AY410" s="52"/>
      <c r="AZ410" s="52"/>
      <c r="BE410" s="52"/>
      <c r="BF410" s="52"/>
      <c r="BH410" s="52"/>
      <c r="BI410" s="52"/>
    </row>
    <row r="411" spans="1:61">
      <c r="A411" s="52">
        <v>410</v>
      </c>
      <c r="B411" s="50" t="s">
        <v>1033</v>
      </c>
      <c r="C411" s="61" t="s">
        <v>413</v>
      </c>
      <c r="D411" s="61" t="s">
        <v>327</v>
      </c>
      <c r="E411" s="68">
        <v>55.441633333333336</v>
      </c>
      <c r="F411" s="68">
        <v>-132.4958</v>
      </c>
      <c r="G411" s="56" t="s">
        <v>182</v>
      </c>
      <c r="H411" s="50" t="s">
        <v>35</v>
      </c>
      <c r="I411" s="50" t="s">
        <v>35</v>
      </c>
      <c r="J411" s="50" t="s">
        <v>35</v>
      </c>
      <c r="K411" s="61" t="s">
        <v>47</v>
      </c>
      <c r="L411" s="56">
        <v>0</v>
      </c>
      <c r="M411" s="56">
        <v>5</v>
      </c>
      <c r="N411" s="56">
        <f t="shared" si="37"/>
        <v>5</v>
      </c>
      <c r="O411" s="56"/>
      <c r="P411" s="56"/>
      <c r="Q411" s="60"/>
      <c r="R411" s="69">
        <v>0</v>
      </c>
      <c r="S411" s="52">
        <v>0.93</v>
      </c>
      <c r="T411" s="52">
        <f t="shared" si="38"/>
        <v>0.93</v>
      </c>
      <c r="U411" s="65">
        <v>8</v>
      </c>
      <c r="V411" s="66">
        <v>2.7227099999999997</v>
      </c>
      <c r="W411" s="2">
        <f t="shared" si="39"/>
        <v>1164.7753380000004</v>
      </c>
      <c r="X411" s="60"/>
      <c r="Y411" s="2">
        <f t="shared" si="40"/>
        <v>1164.7753380000004</v>
      </c>
      <c r="AB411" s="126"/>
      <c r="AD411" s="55"/>
      <c r="AE411" s="54"/>
      <c r="AG411" s="61"/>
      <c r="AH411" s="61"/>
      <c r="AI411" s="50" t="s">
        <v>171</v>
      </c>
      <c r="AJ411" s="61" t="s">
        <v>47</v>
      </c>
      <c r="AN411" s="88"/>
      <c r="AT411" s="52"/>
      <c r="AU411" s="52"/>
      <c r="AV411" s="52"/>
      <c r="AW411" s="52"/>
      <c r="AX411" s="52"/>
      <c r="AY411" s="52"/>
      <c r="AZ411" s="52"/>
      <c r="BE411" s="52"/>
      <c r="BF411" s="52"/>
      <c r="BH411" s="52"/>
      <c r="BI411" s="52"/>
    </row>
    <row r="412" spans="1:61">
      <c r="A412" s="52">
        <v>411</v>
      </c>
      <c r="B412" s="50" t="s">
        <v>1033</v>
      </c>
      <c r="C412" s="61" t="s">
        <v>413</v>
      </c>
      <c r="D412" s="61" t="s">
        <v>327</v>
      </c>
      <c r="E412" s="68">
        <v>55.441633333333336</v>
      </c>
      <c r="F412" s="68">
        <v>-132.4958</v>
      </c>
      <c r="G412" s="56" t="s">
        <v>182</v>
      </c>
      <c r="H412" s="50" t="s">
        <v>35</v>
      </c>
      <c r="I412" s="50" t="s">
        <v>35</v>
      </c>
      <c r="J412" s="50" t="s">
        <v>35</v>
      </c>
      <c r="K412" s="61" t="s">
        <v>262</v>
      </c>
      <c r="L412" s="56">
        <v>5</v>
      </c>
      <c r="M412" s="56">
        <v>23</v>
      </c>
      <c r="N412" s="56">
        <f t="shared" si="37"/>
        <v>18</v>
      </c>
      <c r="O412" s="56"/>
      <c r="P412" s="56"/>
      <c r="Q412" s="60"/>
      <c r="R412" s="69">
        <v>0</v>
      </c>
      <c r="S412" s="52">
        <v>0.86</v>
      </c>
      <c r="T412" s="52">
        <f t="shared" si="38"/>
        <v>0.86</v>
      </c>
      <c r="U412" s="65">
        <v>26</v>
      </c>
      <c r="V412" s="66">
        <v>5.6674850000000001</v>
      </c>
      <c r="W412" s="2">
        <f t="shared" si="39"/>
        <v>6492.2174171999995</v>
      </c>
      <c r="X412" s="60"/>
      <c r="Y412" s="2">
        <f t="shared" si="40"/>
        <v>6492.2174171999995</v>
      </c>
      <c r="AB412" s="126"/>
      <c r="AD412" s="54"/>
      <c r="AE412" s="54"/>
      <c r="AG412" s="61"/>
      <c r="AH412" s="61"/>
      <c r="AI412" s="50" t="s">
        <v>171</v>
      </c>
      <c r="AJ412" s="61" t="s">
        <v>17</v>
      </c>
      <c r="AN412" s="88"/>
      <c r="AT412" s="52"/>
      <c r="AU412" s="52"/>
      <c r="AV412" s="52"/>
      <c r="AW412" s="52"/>
      <c r="AX412" s="52"/>
      <c r="AY412" s="52"/>
      <c r="AZ412" s="52"/>
      <c r="BE412" s="52"/>
      <c r="BF412" s="52"/>
      <c r="BH412" s="52"/>
      <c r="BI412" s="52"/>
    </row>
    <row r="413" spans="1:61">
      <c r="A413" s="52">
        <v>412</v>
      </c>
      <c r="B413" s="50" t="s">
        <v>1033</v>
      </c>
      <c r="C413" s="61" t="s">
        <v>413</v>
      </c>
      <c r="D413" s="61" t="s">
        <v>327</v>
      </c>
      <c r="E413" s="68">
        <v>55.441633333333336</v>
      </c>
      <c r="F413" s="68">
        <v>-132.4958</v>
      </c>
      <c r="G413" s="56" t="s">
        <v>182</v>
      </c>
      <c r="H413" s="50" t="s">
        <v>35</v>
      </c>
      <c r="I413" s="50" t="s">
        <v>35</v>
      </c>
      <c r="J413" s="50" t="s">
        <v>35</v>
      </c>
      <c r="K413" s="61" t="s">
        <v>19</v>
      </c>
      <c r="L413" s="56">
        <v>23</v>
      </c>
      <c r="M413" s="56">
        <v>46</v>
      </c>
      <c r="N413" s="56">
        <f t="shared" si="37"/>
        <v>23</v>
      </c>
      <c r="O413" s="56"/>
      <c r="P413" s="56"/>
      <c r="Q413" s="60"/>
      <c r="R413" s="69">
        <v>0</v>
      </c>
      <c r="S413" s="52">
        <v>1.71</v>
      </c>
      <c r="T413" s="52">
        <f t="shared" si="38"/>
        <v>1.71</v>
      </c>
      <c r="U413" s="65">
        <v>35</v>
      </c>
      <c r="V413" s="66">
        <v>1.399975</v>
      </c>
      <c r="W413" s="2">
        <f t="shared" si="39"/>
        <v>3578.9660887499995</v>
      </c>
      <c r="X413" s="60"/>
      <c r="Y413" s="2">
        <f t="shared" si="40"/>
        <v>3578.9660887499995</v>
      </c>
      <c r="AB413" s="126"/>
      <c r="AD413" s="54"/>
      <c r="AE413" s="54"/>
      <c r="AG413" s="61"/>
      <c r="AH413" s="61"/>
      <c r="AI413" s="50" t="s">
        <v>171</v>
      </c>
      <c r="AJ413" s="61" t="s">
        <v>19</v>
      </c>
      <c r="AN413" s="88"/>
      <c r="AT413" s="52"/>
      <c r="AU413" s="52"/>
      <c r="AV413" s="52"/>
      <c r="AW413" s="52"/>
      <c r="AX413" s="52"/>
      <c r="AY413" s="52"/>
      <c r="AZ413" s="52"/>
      <c r="BE413" s="52"/>
      <c r="BF413" s="52"/>
      <c r="BH413" s="52"/>
      <c r="BI413" s="52"/>
    </row>
    <row r="414" spans="1:61">
      <c r="A414" s="52">
        <v>413</v>
      </c>
      <c r="B414" s="50" t="s">
        <v>1033</v>
      </c>
      <c r="C414" s="61" t="s">
        <v>413</v>
      </c>
      <c r="D414" s="61" t="s">
        <v>327</v>
      </c>
      <c r="E414" s="68">
        <v>55.441633333333336</v>
      </c>
      <c r="F414" s="68">
        <v>-132.4958</v>
      </c>
      <c r="G414" s="56" t="s">
        <v>182</v>
      </c>
      <c r="H414" s="50" t="s">
        <v>35</v>
      </c>
      <c r="I414" s="50" t="s">
        <v>35</v>
      </c>
      <c r="J414" s="50" t="s">
        <v>35</v>
      </c>
      <c r="K414" s="61" t="s">
        <v>21</v>
      </c>
      <c r="L414" s="56">
        <v>46</v>
      </c>
      <c r="M414" s="56">
        <v>66</v>
      </c>
      <c r="N414" s="56">
        <f t="shared" si="37"/>
        <v>20</v>
      </c>
      <c r="O414" s="56"/>
      <c r="P414" s="56"/>
      <c r="Q414" s="60"/>
      <c r="R414" s="69">
        <v>0</v>
      </c>
      <c r="S414" s="52">
        <v>1.74</v>
      </c>
      <c r="T414" s="52">
        <f t="shared" si="38"/>
        <v>1.74</v>
      </c>
      <c r="U414" s="65">
        <v>59</v>
      </c>
      <c r="V414" s="66">
        <v>0.53102500000000008</v>
      </c>
      <c r="W414" s="2">
        <f t="shared" si="39"/>
        <v>757.66647000000012</v>
      </c>
      <c r="X414" s="60"/>
      <c r="Y414" s="2">
        <f t="shared" si="40"/>
        <v>757.66647000000012</v>
      </c>
      <c r="AB414" s="126"/>
      <c r="AD414" s="54"/>
      <c r="AE414" s="55"/>
      <c r="AG414" s="61"/>
      <c r="AH414" s="61"/>
      <c r="AI414" s="50" t="s">
        <v>171</v>
      </c>
      <c r="AJ414" s="61" t="s">
        <v>21</v>
      </c>
      <c r="AN414" s="88"/>
      <c r="AT414" s="52"/>
      <c r="AU414" s="52"/>
      <c r="AV414" s="52"/>
      <c r="AW414" s="52"/>
      <c r="AX414" s="52"/>
      <c r="AY414" s="52"/>
      <c r="AZ414" s="52"/>
      <c r="BE414" s="52"/>
      <c r="BF414" s="52"/>
      <c r="BH414" s="52"/>
      <c r="BI414" s="52"/>
    </row>
    <row r="415" spans="1:61">
      <c r="A415" s="52">
        <v>414</v>
      </c>
      <c r="B415" s="50" t="s">
        <v>1033</v>
      </c>
      <c r="C415" s="61" t="s">
        <v>414</v>
      </c>
      <c r="D415" s="61" t="s">
        <v>415</v>
      </c>
      <c r="E415" s="68">
        <v>55.46798888888889</v>
      </c>
      <c r="F415" s="68">
        <v>-131.64441111111111</v>
      </c>
      <c r="G415" s="56" t="s">
        <v>182</v>
      </c>
      <c r="H415" s="50" t="s">
        <v>35</v>
      </c>
      <c r="I415" s="50" t="s">
        <v>35</v>
      </c>
      <c r="J415" s="50" t="s">
        <v>35</v>
      </c>
      <c r="K415" s="61" t="s">
        <v>278</v>
      </c>
      <c r="L415" s="56">
        <v>10</v>
      </c>
      <c r="M415" s="56">
        <v>0</v>
      </c>
      <c r="N415" s="56">
        <f t="shared" si="37"/>
        <v>10</v>
      </c>
      <c r="O415" s="53">
        <f>M420</f>
        <v>41</v>
      </c>
      <c r="P415" s="53">
        <f>L415</f>
        <v>10</v>
      </c>
      <c r="Q415" s="53">
        <f>P415+O415</f>
        <v>51</v>
      </c>
      <c r="R415" s="69">
        <v>0</v>
      </c>
      <c r="S415" s="52">
        <v>0.11</v>
      </c>
      <c r="T415" s="52">
        <f t="shared" si="38"/>
        <v>0.11</v>
      </c>
      <c r="U415" s="65">
        <v>0</v>
      </c>
      <c r="V415" s="66">
        <v>61.83062000000001</v>
      </c>
      <c r="W415" s="2">
        <f t="shared" si="39"/>
        <v>6801.3682000000017</v>
      </c>
      <c r="X415" s="2">
        <f>SUM(W415:W420)</f>
        <v>12748.8761995</v>
      </c>
      <c r="Y415" s="2">
        <f t="shared" si="40"/>
        <v>6801.3682000000017</v>
      </c>
      <c r="Z415" s="7">
        <f>SUM(Y415:Y420)/10^6*10^4</f>
        <v>127.488761995</v>
      </c>
      <c r="AA415" s="12">
        <v>39.60808527834628</v>
      </c>
      <c r="AB415" s="126"/>
      <c r="AD415" s="54"/>
      <c r="AE415" s="55"/>
      <c r="AG415" s="61"/>
      <c r="AH415" s="61"/>
      <c r="AI415" s="50" t="s">
        <v>171</v>
      </c>
      <c r="AJ415" s="61" t="s">
        <v>278</v>
      </c>
      <c r="AN415" s="88"/>
      <c r="AT415" s="52"/>
      <c r="AU415" s="52"/>
      <c r="AV415" s="52"/>
      <c r="AW415" s="52"/>
      <c r="AX415" s="52"/>
      <c r="AY415" s="52"/>
      <c r="AZ415" s="52"/>
      <c r="BE415" s="52"/>
      <c r="BF415" s="52"/>
      <c r="BH415" s="52"/>
      <c r="BI415" s="52"/>
    </row>
    <row r="416" spans="1:61">
      <c r="A416" s="52">
        <v>415</v>
      </c>
      <c r="B416" s="50" t="s">
        <v>1033</v>
      </c>
      <c r="C416" s="61" t="s">
        <v>414</v>
      </c>
      <c r="D416" s="61" t="s">
        <v>415</v>
      </c>
      <c r="E416" s="68">
        <v>55.46798888888889</v>
      </c>
      <c r="F416" s="68">
        <v>-131.64441111111111</v>
      </c>
      <c r="G416" s="56" t="s">
        <v>182</v>
      </c>
      <c r="H416" s="50" t="s">
        <v>35</v>
      </c>
      <c r="I416" s="50" t="s">
        <v>35</v>
      </c>
      <c r="J416" s="50" t="s">
        <v>35</v>
      </c>
      <c r="K416" s="61" t="s">
        <v>47</v>
      </c>
      <c r="L416" s="56">
        <v>0</v>
      </c>
      <c r="M416" s="56">
        <v>3</v>
      </c>
      <c r="N416" s="56">
        <f t="shared" si="37"/>
        <v>3</v>
      </c>
      <c r="O416" s="56"/>
      <c r="P416" s="56"/>
      <c r="Q416" s="60"/>
      <c r="R416" s="69">
        <v>0</v>
      </c>
      <c r="S416" s="52">
        <v>0.93</v>
      </c>
      <c r="T416" s="52">
        <f t="shared" si="38"/>
        <v>0.93</v>
      </c>
      <c r="U416" s="65">
        <v>0</v>
      </c>
      <c r="V416" s="66">
        <v>1.5351450000000002</v>
      </c>
      <c r="W416" s="2">
        <f t="shared" si="39"/>
        <v>428.30545500000011</v>
      </c>
      <c r="X416" s="60"/>
      <c r="Y416" s="2">
        <f t="shared" si="40"/>
        <v>428.30545500000011</v>
      </c>
      <c r="AB416" s="126"/>
      <c r="AC416" s="126"/>
      <c r="AD416" s="54"/>
      <c r="AE416" s="54"/>
      <c r="AG416" s="61"/>
      <c r="AH416" s="61"/>
      <c r="AI416" s="50" t="s">
        <v>171</v>
      </c>
      <c r="AJ416" s="61" t="s">
        <v>47</v>
      </c>
      <c r="AN416" s="88"/>
      <c r="AT416" s="52"/>
      <c r="AU416" s="52"/>
      <c r="AV416" s="52"/>
      <c r="AW416" s="52"/>
      <c r="AX416" s="52"/>
      <c r="AY416" s="52"/>
      <c r="AZ416" s="52"/>
      <c r="BE416" s="52"/>
      <c r="BF416" s="52"/>
      <c r="BH416" s="52"/>
      <c r="BI416" s="52"/>
    </row>
    <row r="417" spans="1:61">
      <c r="A417" s="52">
        <v>416</v>
      </c>
      <c r="B417" s="50" t="s">
        <v>1033</v>
      </c>
      <c r="C417" s="61" t="s">
        <v>414</v>
      </c>
      <c r="D417" s="61" t="s">
        <v>415</v>
      </c>
      <c r="E417" s="68">
        <v>55.46798888888889</v>
      </c>
      <c r="F417" s="68">
        <v>-131.64441111111111</v>
      </c>
      <c r="G417" s="56" t="s">
        <v>182</v>
      </c>
      <c r="H417" s="50" t="s">
        <v>35</v>
      </c>
      <c r="I417" s="50" t="s">
        <v>35</v>
      </c>
      <c r="J417" s="50" t="s">
        <v>35</v>
      </c>
      <c r="K417" s="61" t="s">
        <v>262</v>
      </c>
      <c r="L417" s="56">
        <v>3</v>
      </c>
      <c r="M417" s="56">
        <v>8</v>
      </c>
      <c r="N417" s="56">
        <f t="shared" si="37"/>
        <v>5</v>
      </c>
      <c r="O417" s="56"/>
      <c r="P417" s="56"/>
      <c r="Q417" s="60"/>
      <c r="R417" s="69">
        <v>0</v>
      </c>
      <c r="S417" s="52">
        <v>0.86</v>
      </c>
      <c r="T417" s="52">
        <f t="shared" si="38"/>
        <v>0.86</v>
      </c>
      <c r="U417" s="65">
        <v>1</v>
      </c>
      <c r="V417" s="66">
        <v>3.63028</v>
      </c>
      <c r="W417" s="2">
        <f t="shared" si="39"/>
        <v>1545.4101959999998</v>
      </c>
      <c r="X417" s="60"/>
      <c r="Y417" s="2">
        <f t="shared" si="40"/>
        <v>1545.4101959999998</v>
      </c>
      <c r="AB417" s="126"/>
      <c r="AD417" s="54"/>
      <c r="AE417" s="54"/>
      <c r="AG417" s="61"/>
      <c r="AH417" s="61"/>
      <c r="AI417" s="50" t="s">
        <v>171</v>
      </c>
      <c r="AJ417" s="61" t="s">
        <v>17</v>
      </c>
      <c r="AN417" s="88"/>
      <c r="AT417" s="52"/>
      <c r="AU417" s="52"/>
      <c r="AV417" s="52"/>
      <c r="AW417" s="52"/>
      <c r="AX417" s="52"/>
      <c r="AY417" s="52"/>
      <c r="AZ417" s="52"/>
      <c r="BE417" s="52"/>
      <c r="BF417" s="52"/>
      <c r="BH417" s="52"/>
      <c r="BI417" s="52"/>
    </row>
    <row r="418" spans="1:61">
      <c r="A418" s="52">
        <v>417</v>
      </c>
      <c r="B418" s="50" t="s">
        <v>1033</v>
      </c>
      <c r="C418" s="61" t="s">
        <v>414</v>
      </c>
      <c r="D418" s="61" t="s">
        <v>415</v>
      </c>
      <c r="E418" s="68">
        <v>55.46798888888889</v>
      </c>
      <c r="F418" s="68">
        <v>-131.64441111111111</v>
      </c>
      <c r="G418" s="56" t="s">
        <v>182</v>
      </c>
      <c r="H418" s="50" t="s">
        <v>35</v>
      </c>
      <c r="I418" s="50" t="s">
        <v>35</v>
      </c>
      <c r="J418" s="50" t="s">
        <v>35</v>
      </c>
      <c r="K418" s="61" t="s">
        <v>253</v>
      </c>
      <c r="L418" s="56">
        <v>8</v>
      </c>
      <c r="M418" s="56">
        <v>15</v>
      </c>
      <c r="N418" s="56">
        <f t="shared" si="37"/>
        <v>7</v>
      </c>
      <c r="O418" s="56"/>
      <c r="P418" s="56"/>
      <c r="Q418" s="60"/>
      <c r="R418" s="69">
        <v>0</v>
      </c>
      <c r="S418" s="52">
        <v>1.17</v>
      </c>
      <c r="T418" s="52">
        <f t="shared" si="38"/>
        <v>1.17</v>
      </c>
      <c r="U418" s="65">
        <v>1</v>
      </c>
      <c r="V418" s="66">
        <v>2.5296100000000004</v>
      </c>
      <c r="W418" s="2">
        <f t="shared" si="39"/>
        <v>2051.0330841</v>
      </c>
      <c r="X418" s="60"/>
      <c r="Y418" s="2">
        <f t="shared" si="40"/>
        <v>2051.0330841</v>
      </c>
      <c r="AB418" s="126"/>
      <c r="AD418" s="54"/>
      <c r="AE418" s="54"/>
      <c r="AG418" s="61"/>
      <c r="AH418" s="61"/>
      <c r="AI418" s="50" t="s">
        <v>171</v>
      </c>
      <c r="AJ418" s="61" t="s">
        <v>534</v>
      </c>
      <c r="AN418" s="88"/>
      <c r="AT418" s="52"/>
      <c r="AU418" s="52"/>
      <c r="AV418" s="52"/>
      <c r="AW418" s="52"/>
      <c r="AX418" s="52"/>
      <c r="AY418" s="52"/>
      <c r="AZ418" s="52"/>
      <c r="BE418" s="52"/>
      <c r="BF418" s="52"/>
      <c r="BH418" s="52"/>
      <c r="BI418" s="52"/>
    </row>
    <row r="419" spans="1:61">
      <c r="A419" s="52">
        <v>418</v>
      </c>
      <c r="B419" s="50" t="s">
        <v>1033</v>
      </c>
      <c r="C419" s="61" t="s">
        <v>414</v>
      </c>
      <c r="D419" s="61" t="s">
        <v>415</v>
      </c>
      <c r="E419" s="68">
        <v>55.46798888888889</v>
      </c>
      <c r="F419" s="68">
        <v>-131.64441111111111</v>
      </c>
      <c r="G419" s="56" t="s">
        <v>182</v>
      </c>
      <c r="H419" s="50" t="s">
        <v>35</v>
      </c>
      <c r="I419" s="50" t="s">
        <v>35</v>
      </c>
      <c r="J419" s="50" t="s">
        <v>35</v>
      </c>
      <c r="K419" s="61" t="s">
        <v>312</v>
      </c>
      <c r="L419" s="56">
        <v>15</v>
      </c>
      <c r="M419" s="56">
        <v>41</v>
      </c>
      <c r="N419" s="56">
        <f t="shared" si="37"/>
        <v>26</v>
      </c>
      <c r="O419" s="56"/>
      <c r="P419" s="56"/>
      <c r="Q419" s="60"/>
      <c r="R419" s="69">
        <v>0</v>
      </c>
      <c r="S419" s="52">
        <v>1.74</v>
      </c>
      <c r="T419" s="52">
        <f t="shared" si="38"/>
        <v>1.74</v>
      </c>
      <c r="U419" s="65">
        <v>38</v>
      </c>
      <c r="V419" s="66">
        <v>0.68550500000000003</v>
      </c>
      <c r="W419" s="2">
        <f t="shared" si="39"/>
        <v>1922.7592643999999</v>
      </c>
      <c r="X419" s="60"/>
      <c r="Y419" s="2">
        <f t="shared" si="40"/>
        <v>1922.7592643999999</v>
      </c>
      <c r="AB419" s="126"/>
      <c r="AD419" s="54"/>
      <c r="AE419" s="54"/>
      <c r="AG419" s="61"/>
      <c r="AH419" s="61"/>
      <c r="AI419" s="50" t="s">
        <v>171</v>
      </c>
      <c r="AJ419" s="61" t="s">
        <v>312</v>
      </c>
      <c r="AN419" s="88"/>
      <c r="AT419" s="52"/>
      <c r="AU419" s="52"/>
      <c r="AV419" s="52"/>
      <c r="AW419" s="52"/>
      <c r="AX419" s="52"/>
      <c r="AY419" s="52"/>
      <c r="AZ419" s="52"/>
      <c r="BE419" s="52"/>
      <c r="BF419" s="52"/>
      <c r="BH419" s="52"/>
      <c r="BI419" s="52"/>
    </row>
    <row r="420" spans="1:61">
      <c r="A420" s="52">
        <v>419</v>
      </c>
      <c r="B420" s="50" t="s">
        <v>1033</v>
      </c>
      <c r="C420" s="61" t="s">
        <v>414</v>
      </c>
      <c r="D420" s="61" t="s">
        <v>415</v>
      </c>
      <c r="E420" s="68">
        <v>55.46798888888889</v>
      </c>
      <c r="F420" s="68">
        <v>-131.64441111111111</v>
      </c>
      <c r="G420" s="56" t="s">
        <v>182</v>
      </c>
      <c r="H420" s="50" t="s">
        <v>35</v>
      </c>
      <c r="I420" s="50" t="s">
        <v>35</v>
      </c>
      <c r="J420" s="50" t="s">
        <v>35</v>
      </c>
      <c r="K420" s="61" t="s">
        <v>416</v>
      </c>
      <c r="L420" s="56">
        <v>41</v>
      </c>
      <c r="M420" s="61">
        <v>41</v>
      </c>
      <c r="N420" s="56">
        <f t="shared" si="37"/>
        <v>0</v>
      </c>
      <c r="O420" s="61"/>
      <c r="P420" s="61"/>
      <c r="Q420" s="61"/>
      <c r="R420" s="69">
        <v>0</v>
      </c>
      <c r="S420" s="52">
        <v>0</v>
      </c>
      <c r="T420" s="52">
        <f t="shared" si="38"/>
        <v>0</v>
      </c>
      <c r="U420" s="65">
        <v>0</v>
      </c>
      <c r="V420" s="82">
        <v>0</v>
      </c>
      <c r="W420" s="2">
        <f t="shared" si="39"/>
        <v>0</v>
      </c>
      <c r="X420" s="60"/>
      <c r="Y420" s="2">
        <f t="shared" si="40"/>
        <v>0</v>
      </c>
      <c r="AB420" s="126"/>
      <c r="AD420" s="54"/>
      <c r="AE420" s="54"/>
      <c r="AG420" s="61"/>
      <c r="AH420" s="61"/>
      <c r="AI420" s="50" t="s">
        <v>171</v>
      </c>
      <c r="AJ420" s="61" t="s">
        <v>416</v>
      </c>
      <c r="AN420" s="88"/>
      <c r="AT420" s="52"/>
      <c r="AU420" s="52"/>
      <c r="AV420" s="52"/>
      <c r="AW420" s="52"/>
      <c r="AX420" s="52"/>
      <c r="AY420" s="52"/>
      <c r="AZ420" s="52"/>
      <c r="BE420" s="52"/>
      <c r="BF420" s="52"/>
      <c r="BH420" s="52"/>
      <c r="BI420" s="52"/>
    </row>
    <row r="421" spans="1:61">
      <c r="A421" s="52">
        <v>420</v>
      </c>
      <c r="B421" s="50" t="s">
        <v>1033</v>
      </c>
      <c r="C421" s="61" t="s">
        <v>417</v>
      </c>
      <c r="D421" s="61" t="s">
        <v>418</v>
      </c>
      <c r="E421" s="68">
        <v>55.491633333333333</v>
      </c>
      <c r="F421" s="68">
        <v>-132.47076666666666</v>
      </c>
      <c r="G421" s="56" t="s">
        <v>182</v>
      </c>
      <c r="H421" s="50" t="s">
        <v>35</v>
      </c>
      <c r="I421" s="50" t="s">
        <v>35</v>
      </c>
      <c r="J421" s="50" t="s">
        <v>35</v>
      </c>
      <c r="K421" s="61" t="s">
        <v>46</v>
      </c>
      <c r="L421" s="56">
        <v>15</v>
      </c>
      <c r="M421" s="56">
        <v>0</v>
      </c>
      <c r="N421" s="56">
        <f t="shared" si="37"/>
        <v>15</v>
      </c>
      <c r="O421" s="53">
        <f>M426</f>
        <v>49</v>
      </c>
      <c r="P421" s="53">
        <f>L421</f>
        <v>15</v>
      </c>
      <c r="Q421" s="53">
        <f>P421+O421</f>
        <v>64</v>
      </c>
      <c r="R421" s="69">
        <v>0</v>
      </c>
      <c r="S421" s="52">
        <v>0.15</v>
      </c>
      <c r="T421" s="52">
        <f t="shared" si="38"/>
        <v>0.15</v>
      </c>
      <c r="U421" s="65">
        <v>0</v>
      </c>
      <c r="V421" s="66">
        <v>28.318114999999999</v>
      </c>
      <c r="W421" s="2">
        <f t="shared" si="39"/>
        <v>6371.5758749999995</v>
      </c>
      <c r="X421" s="2">
        <f>SUM(W421:W426)</f>
        <v>24272.455272800002</v>
      </c>
      <c r="Y421" s="2">
        <f t="shared" si="40"/>
        <v>6371.5758749999995</v>
      </c>
      <c r="Z421" s="7">
        <f>SUM(Y421:Y426)/10^6*10^4</f>
        <v>242.72455272800002</v>
      </c>
      <c r="AA421" s="12">
        <v>44.349507544514452</v>
      </c>
      <c r="AB421" s="126"/>
      <c r="AD421" s="54"/>
      <c r="AE421" s="54"/>
      <c r="AG421" s="61"/>
      <c r="AH421" s="61"/>
      <c r="AI421" s="50" t="s">
        <v>171</v>
      </c>
      <c r="AJ421" s="61" t="s">
        <v>162</v>
      </c>
      <c r="AN421" s="88"/>
      <c r="AT421" s="52"/>
      <c r="AU421" s="52"/>
      <c r="AV421" s="52"/>
      <c r="AW421" s="52"/>
      <c r="AX421" s="52"/>
      <c r="AY421" s="52"/>
      <c r="AZ421" s="52"/>
      <c r="BE421" s="52"/>
      <c r="BF421" s="52"/>
      <c r="BH421" s="52"/>
      <c r="BI421" s="52"/>
    </row>
    <row r="422" spans="1:61">
      <c r="A422" s="52">
        <v>421</v>
      </c>
      <c r="B422" s="50" t="s">
        <v>1033</v>
      </c>
      <c r="C422" s="61" t="s">
        <v>417</v>
      </c>
      <c r="D422" s="61" t="s">
        <v>418</v>
      </c>
      <c r="E422" s="68">
        <v>55.491633333333333</v>
      </c>
      <c r="F422" s="68">
        <v>-132.47076666666666</v>
      </c>
      <c r="G422" s="56" t="s">
        <v>182</v>
      </c>
      <c r="H422" s="50" t="s">
        <v>35</v>
      </c>
      <c r="I422" s="50" t="s">
        <v>35</v>
      </c>
      <c r="J422" s="50" t="s">
        <v>35</v>
      </c>
      <c r="K422" s="61" t="s">
        <v>47</v>
      </c>
      <c r="L422" s="56">
        <v>0</v>
      </c>
      <c r="M422" s="56">
        <v>2</v>
      </c>
      <c r="N422" s="56">
        <f t="shared" si="37"/>
        <v>2</v>
      </c>
      <c r="O422" s="56"/>
      <c r="P422" s="56"/>
      <c r="Q422" s="60"/>
      <c r="R422" s="69">
        <v>0</v>
      </c>
      <c r="S422" s="52">
        <v>0.93</v>
      </c>
      <c r="T422" s="52">
        <f t="shared" si="38"/>
        <v>0.93</v>
      </c>
      <c r="U422" s="65">
        <v>23</v>
      </c>
      <c r="V422" s="66">
        <v>9.4039700000000011</v>
      </c>
      <c r="W422" s="2">
        <f t="shared" si="39"/>
        <v>1346.8365834000001</v>
      </c>
      <c r="X422" s="60"/>
      <c r="Y422" s="2">
        <f t="shared" si="40"/>
        <v>1346.8365834000001</v>
      </c>
      <c r="AB422" s="126"/>
      <c r="AC422" s="126"/>
      <c r="AD422" s="54"/>
      <c r="AE422" s="54"/>
      <c r="AG422" s="61"/>
      <c r="AH422" s="61"/>
      <c r="AI422" s="50" t="s">
        <v>171</v>
      </c>
      <c r="AJ422" s="61" t="s">
        <v>47</v>
      </c>
      <c r="AN422" s="88"/>
      <c r="AT422" s="52"/>
      <c r="AU422" s="52"/>
      <c r="AV422" s="52"/>
      <c r="AW422" s="52"/>
      <c r="AX422" s="52"/>
      <c r="AY422" s="52"/>
      <c r="AZ422" s="52"/>
      <c r="BE422" s="52"/>
      <c r="BF422" s="52"/>
      <c r="BH422" s="52"/>
      <c r="BI422" s="52"/>
    </row>
    <row r="423" spans="1:61">
      <c r="A423" s="52">
        <v>422</v>
      </c>
      <c r="B423" s="50" t="s">
        <v>1033</v>
      </c>
      <c r="C423" s="61" t="s">
        <v>417</v>
      </c>
      <c r="D423" s="61" t="s">
        <v>418</v>
      </c>
      <c r="E423" s="68">
        <v>55.491633333333333</v>
      </c>
      <c r="F423" s="68">
        <v>-132.47076666666666</v>
      </c>
      <c r="G423" s="56" t="s">
        <v>182</v>
      </c>
      <c r="H423" s="50" t="s">
        <v>35</v>
      </c>
      <c r="I423" s="50" t="s">
        <v>35</v>
      </c>
      <c r="J423" s="50" t="s">
        <v>35</v>
      </c>
      <c r="K423" s="61" t="s">
        <v>262</v>
      </c>
      <c r="L423" s="56">
        <v>2</v>
      </c>
      <c r="M423" s="56">
        <v>15</v>
      </c>
      <c r="N423" s="56">
        <f t="shared" si="37"/>
        <v>13</v>
      </c>
      <c r="O423" s="56"/>
      <c r="P423" s="56"/>
      <c r="Q423" s="60"/>
      <c r="R423" s="69">
        <v>0</v>
      </c>
      <c r="S423" s="52">
        <v>0.86</v>
      </c>
      <c r="T423" s="52">
        <f t="shared" si="38"/>
        <v>0.86</v>
      </c>
      <c r="U423" s="65">
        <v>74</v>
      </c>
      <c r="V423" s="66">
        <v>9.4908649999999994</v>
      </c>
      <c r="W423" s="2">
        <f t="shared" si="39"/>
        <v>2758.8046382000002</v>
      </c>
      <c r="X423" s="60"/>
      <c r="Y423" s="2">
        <f t="shared" si="40"/>
        <v>2758.8046382000002</v>
      </c>
      <c r="AB423" s="126"/>
      <c r="AD423" s="54"/>
      <c r="AE423" s="54"/>
      <c r="AG423" s="61"/>
      <c r="AH423" s="61"/>
      <c r="AI423" s="50" t="s">
        <v>171</v>
      </c>
      <c r="AJ423" s="61" t="s">
        <v>17</v>
      </c>
      <c r="AN423" s="88"/>
      <c r="AT423" s="52"/>
      <c r="AU423" s="52"/>
      <c r="AV423" s="52"/>
      <c r="AW423" s="52"/>
      <c r="AX423" s="52"/>
      <c r="AY423" s="52"/>
      <c r="AZ423" s="52"/>
      <c r="BE423" s="52"/>
      <c r="BF423" s="52"/>
      <c r="BH423" s="52"/>
      <c r="BI423" s="52"/>
    </row>
    <row r="424" spans="1:61">
      <c r="A424" s="52">
        <v>423</v>
      </c>
      <c r="B424" s="50" t="s">
        <v>1033</v>
      </c>
      <c r="C424" s="61" t="s">
        <v>417</v>
      </c>
      <c r="D424" s="61" t="s">
        <v>418</v>
      </c>
      <c r="E424" s="68">
        <v>55.491633333333333</v>
      </c>
      <c r="F424" s="68">
        <v>-132.47076666666666</v>
      </c>
      <c r="G424" s="56" t="s">
        <v>182</v>
      </c>
      <c r="H424" s="50" t="s">
        <v>35</v>
      </c>
      <c r="I424" s="50" t="s">
        <v>35</v>
      </c>
      <c r="J424" s="50" t="s">
        <v>35</v>
      </c>
      <c r="K424" s="61" t="s">
        <v>258</v>
      </c>
      <c r="L424" s="56">
        <v>15</v>
      </c>
      <c r="M424" s="56">
        <v>32</v>
      </c>
      <c r="N424" s="56">
        <f t="shared" si="37"/>
        <v>17</v>
      </c>
      <c r="O424" s="56"/>
      <c r="P424" s="56"/>
      <c r="Q424" s="60"/>
      <c r="R424" s="69">
        <v>0</v>
      </c>
      <c r="S424" s="52">
        <v>1.17</v>
      </c>
      <c r="T424" s="52">
        <f t="shared" si="38"/>
        <v>1.17</v>
      </c>
      <c r="U424" s="65">
        <v>47</v>
      </c>
      <c r="V424" s="66">
        <v>9.2688000000000006</v>
      </c>
      <c r="W424" s="2">
        <f t="shared" si="39"/>
        <v>9770.890895999999</v>
      </c>
      <c r="X424" s="60"/>
      <c r="Y424" s="2">
        <f t="shared" si="40"/>
        <v>9770.890895999999</v>
      </c>
      <c r="AB424" s="126"/>
      <c r="AD424" s="54"/>
      <c r="AE424" s="54"/>
      <c r="AG424" s="61"/>
      <c r="AH424" s="61"/>
      <c r="AI424" s="50" t="s">
        <v>171</v>
      </c>
      <c r="AJ424" s="61" t="s">
        <v>535</v>
      </c>
      <c r="AN424" s="88"/>
      <c r="AT424" s="52"/>
      <c r="AU424" s="52"/>
      <c r="AV424" s="52"/>
      <c r="AW424" s="52"/>
      <c r="AX424" s="52"/>
      <c r="AY424" s="52"/>
      <c r="AZ424" s="52"/>
      <c r="BE424" s="52"/>
      <c r="BF424" s="52"/>
      <c r="BH424" s="52"/>
      <c r="BI424" s="52"/>
    </row>
    <row r="425" spans="1:61">
      <c r="A425" s="52">
        <v>424</v>
      </c>
      <c r="B425" s="50" t="s">
        <v>1033</v>
      </c>
      <c r="C425" s="61" t="s">
        <v>417</v>
      </c>
      <c r="D425" s="61" t="s">
        <v>418</v>
      </c>
      <c r="E425" s="68">
        <v>55.491633333333333</v>
      </c>
      <c r="F425" s="68">
        <v>-132.47076666666666</v>
      </c>
      <c r="G425" s="56" t="s">
        <v>182</v>
      </c>
      <c r="H425" s="50" t="s">
        <v>35</v>
      </c>
      <c r="I425" s="50" t="s">
        <v>35</v>
      </c>
      <c r="J425" s="50" t="s">
        <v>35</v>
      </c>
      <c r="K425" s="61" t="s">
        <v>259</v>
      </c>
      <c r="L425" s="56">
        <v>32</v>
      </c>
      <c r="M425" s="56">
        <v>49</v>
      </c>
      <c r="N425" s="56">
        <f t="shared" si="37"/>
        <v>17</v>
      </c>
      <c r="O425" s="56"/>
      <c r="P425" s="56"/>
      <c r="Q425" s="60"/>
      <c r="R425" s="69">
        <v>0</v>
      </c>
      <c r="S425" s="52">
        <v>1.17</v>
      </c>
      <c r="T425" s="52">
        <f t="shared" si="38"/>
        <v>1.17</v>
      </c>
      <c r="U425" s="65">
        <v>69</v>
      </c>
      <c r="V425" s="66">
        <v>6.5267799999999996</v>
      </c>
      <c r="W425" s="2">
        <f t="shared" si="39"/>
        <v>4024.3472801999997</v>
      </c>
      <c r="X425" s="60"/>
      <c r="Y425" s="2">
        <f t="shared" si="40"/>
        <v>4024.3472801999997</v>
      </c>
      <c r="AB425" s="126"/>
      <c r="AD425" s="54"/>
      <c r="AE425" s="54"/>
      <c r="AG425" s="61"/>
      <c r="AH425" s="61"/>
      <c r="AI425" s="50" t="s">
        <v>171</v>
      </c>
      <c r="AJ425" s="61" t="s">
        <v>536</v>
      </c>
      <c r="AN425" s="88"/>
      <c r="AT425" s="52"/>
      <c r="AU425" s="52"/>
      <c r="AV425" s="52"/>
      <c r="AW425" s="52"/>
      <c r="AX425" s="52"/>
      <c r="AY425" s="52"/>
      <c r="AZ425" s="52"/>
      <c r="BE425" s="52"/>
      <c r="BF425" s="52"/>
      <c r="BH425" s="52"/>
      <c r="BI425" s="52"/>
    </row>
    <row r="426" spans="1:61">
      <c r="A426" s="52">
        <v>425</v>
      </c>
      <c r="B426" s="50" t="s">
        <v>1033</v>
      </c>
      <c r="C426" s="61" t="s">
        <v>417</v>
      </c>
      <c r="D426" s="61" t="s">
        <v>418</v>
      </c>
      <c r="E426" s="68">
        <v>55.491633333333333</v>
      </c>
      <c r="F426" s="68">
        <v>-132.47076666666666</v>
      </c>
      <c r="G426" s="56" t="s">
        <v>182</v>
      </c>
      <c r="H426" s="50" t="s">
        <v>35</v>
      </c>
      <c r="I426" s="50" t="s">
        <v>35</v>
      </c>
      <c r="J426" s="50" t="s">
        <v>35</v>
      </c>
      <c r="K426" s="61" t="s">
        <v>312</v>
      </c>
      <c r="L426" s="56">
        <v>49</v>
      </c>
      <c r="M426" s="56">
        <v>49</v>
      </c>
      <c r="N426" s="56">
        <f t="shared" si="37"/>
        <v>0</v>
      </c>
      <c r="O426" s="56"/>
      <c r="P426" s="56"/>
      <c r="Q426" s="60"/>
      <c r="R426" s="69">
        <v>0</v>
      </c>
      <c r="S426" s="52">
        <v>1.74</v>
      </c>
      <c r="T426" s="52">
        <f t="shared" si="38"/>
        <v>1.74</v>
      </c>
      <c r="U426" s="65">
        <v>58</v>
      </c>
      <c r="V426" s="66">
        <v>1.23584</v>
      </c>
      <c r="W426" s="2">
        <f t="shared" si="39"/>
        <v>0</v>
      </c>
      <c r="X426" s="60"/>
      <c r="Y426" s="2">
        <f t="shared" si="40"/>
        <v>0</v>
      </c>
      <c r="AB426" s="126"/>
      <c r="AD426" s="54"/>
      <c r="AE426" s="54"/>
      <c r="AG426" s="61"/>
      <c r="AH426" s="61"/>
      <c r="AI426" s="50" t="s">
        <v>171</v>
      </c>
      <c r="AJ426" s="61" t="s">
        <v>312</v>
      </c>
      <c r="AN426" s="88"/>
      <c r="AT426" s="52"/>
      <c r="AU426" s="52"/>
      <c r="AV426" s="52"/>
      <c r="AW426" s="52"/>
      <c r="AX426" s="52"/>
      <c r="AY426" s="52"/>
      <c r="AZ426" s="52"/>
      <c r="BE426" s="52"/>
      <c r="BF426" s="52"/>
      <c r="BH426" s="52"/>
      <c r="BI426" s="52"/>
    </row>
    <row r="427" spans="1:61">
      <c r="A427" s="52">
        <v>426</v>
      </c>
      <c r="B427" s="50" t="s">
        <v>1033</v>
      </c>
      <c r="C427" s="61" t="s">
        <v>419</v>
      </c>
      <c r="D427" s="61" t="s">
        <v>294</v>
      </c>
      <c r="E427" s="68">
        <v>55.48746666666667</v>
      </c>
      <c r="F427" s="68">
        <v>-132.63746666666665</v>
      </c>
      <c r="G427" s="56" t="s">
        <v>182</v>
      </c>
      <c r="H427" s="50" t="s">
        <v>35</v>
      </c>
      <c r="I427" s="50" t="s">
        <v>35</v>
      </c>
      <c r="J427" s="50" t="s">
        <v>35</v>
      </c>
      <c r="K427" s="61" t="s">
        <v>44</v>
      </c>
      <c r="L427" s="56">
        <v>20</v>
      </c>
      <c r="M427" s="56">
        <v>0</v>
      </c>
      <c r="N427" s="56">
        <f t="shared" si="37"/>
        <v>20</v>
      </c>
      <c r="O427" s="53">
        <f>M428</f>
        <v>1</v>
      </c>
      <c r="P427" s="53">
        <f>L427</f>
        <v>20</v>
      </c>
      <c r="Q427" s="53">
        <f>P427+O427</f>
        <v>21</v>
      </c>
      <c r="R427" s="69">
        <v>0</v>
      </c>
      <c r="S427" s="52">
        <v>0.08</v>
      </c>
      <c r="T427" s="52">
        <f t="shared" si="38"/>
        <v>0.08</v>
      </c>
      <c r="U427" s="65">
        <v>0</v>
      </c>
      <c r="V427" s="66">
        <v>21.333311999999999</v>
      </c>
      <c r="W427" s="2">
        <f t="shared" si="39"/>
        <v>3413.3299199999997</v>
      </c>
      <c r="X427" s="2">
        <f>SUM(W427:W428)</f>
        <v>3838.3646300999999</v>
      </c>
      <c r="Y427" s="2">
        <f t="shared" si="40"/>
        <v>3413.3299199999997</v>
      </c>
      <c r="Z427" s="7">
        <f>SUM(Y427:Y428)/10^6*10^4</f>
        <v>38.383646300999999</v>
      </c>
      <c r="AA427" s="12">
        <v>28.475308076197596</v>
      </c>
      <c r="AB427" s="126"/>
      <c r="AD427" s="54"/>
      <c r="AE427" s="54"/>
      <c r="AG427" s="61"/>
      <c r="AH427" s="61"/>
      <c r="AI427" s="50" t="s">
        <v>196</v>
      </c>
      <c r="AJ427" s="61" t="s">
        <v>140</v>
      </c>
      <c r="AN427" s="88"/>
      <c r="AT427" s="52"/>
      <c r="AU427" s="52"/>
      <c r="AV427" s="52"/>
      <c r="AW427" s="52"/>
      <c r="AX427" s="52"/>
      <c r="AY427" s="52"/>
      <c r="AZ427" s="52"/>
      <c r="BE427" s="52"/>
      <c r="BF427" s="52"/>
      <c r="BH427" s="52"/>
      <c r="BI427" s="52"/>
    </row>
    <row r="428" spans="1:61">
      <c r="A428" s="52">
        <v>427</v>
      </c>
      <c r="B428" s="50" t="s">
        <v>1033</v>
      </c>
      <c r="C428" s="61" t="s">
        <v>419</v>
      </c>
      <c r="D428" s="61" t="s">
        <v>294</v>
      </c>
      <c r="E428" s="68">
        <v>55.48746666666667</v>
      </c>
      <c r="F428" s="68">
        <v>-132.63746666666665</v>
      </c>
      <c r="G428" s="56" t="s">
        <v>182</v>
      </c>
      <c r="H428" s="50" t="s">
        <v>35</v>
      </c>
      <c r="I428" s="50" t="s">
        <v>35</v>
      </c>
      <c r="J428" s="50" t="s">
        <v>35</v>
      </c>
      <c r="K428" s="61" t="s">
        <v>47</v>
      </c>
      <c r="L428" s="56">
        <v>0</v>
      </c>
      <c r="M428" s="56">
        <v>1</v>
      </c>
      <c r="N428" s="56">
        <f t="shared" si="37"/>
        <v>1</v>
      </c>
      <c r="O428" s="56"/>
      <c r="P428" s="56"/>
      <c r="Q428" s="60"/>
      <c r="R428" s="69">
        <v>0</v>
      </c>
      <c r="S428" s="52">
        <v>0.93</v>
      </c>
      <c r="T428" s="52">
        <f t="shared" si="38"/>
        <v>0.93</v>
      </c>
      <c r="U428" s="65">
        <v>11</v>
      </c>
      <c r="V428" s="66">
        <v>5.1351300000000002</v>
      </c>
      <c r="W428" s="2">
        <f t="shared" si="39"/>
        <v>425.03471010000004</v>
      </c>
      <c r="X428" s="60"/>
      <c r="Y428" s="2">
        <f t="shared" si="40"/>
        <v>425.03471010000004</v>
      </c>
      <c r="AB428" s="126"/>
      <c r="AC428" s="126"/>
      <c r="AD428" s="54"/>
      <c r="AE428" s="54"/>
      <c r="AG428" s="61"/>
      <c r="AH428" s="61"/>
      <c r="AI428" s="50" t="s">
        <v>196</v>
      </c>
      <c r="AJ428" s="61" t="s">
        <v>47</v>
      </c>
      <c r="AN428" s="88"/>
      <c r="AT428" s="52"/>
      <c r="AU428" s="52"/>
      <c r="AV428" s="52"/>
      <c r="AW428" s="52"/>
      <c r="AX428" s="52"/>
      <c r="AY428" s="52"/>
      <c r="AZ428" s="52"/>
      <c r="BE428" s="52"/>
      <c r="BF428" s="52"/>
      <c r="BH428" s="52"/>
      <c r="BI428" s="52"/>
    </row>
    <row r="429" spans="1:61">
      <c r="A429" s="52">
        <v>428</v>
      </c>
      <c r="B429" s="50" t="s">
        <v>1033</v>
      </c>
      <c r="C429" s="61" t="s">
        <v>420</v>
      </c>
      <c r="D429" s="61" t="s">
        <v>421</v>
      </c>
      <c r="E429" s="68">
        <v>55.48746666666667</v>
      </c>
      <c r="F429" s="68">
        <v>-132.64579999999998</v>
      </c>
      <c r="G429" s="56" t="s">
        <v>182</v>
      </c>
      <c r="H429" s="50" t="s">
        <v>35</v>
      </c>
      <c r="I429" s="50" t="s">
        <v>35</v>
      </c>
      <c r="J429" s="50" t="s">
        <v>35</v>
      </c>
      <c r="K429" s="61" t="s">
        <v>46</v>
      </c>
      <c r="L429" s="56">
        <v>20</v>
      </c>
      <c r="M429" s="56">
        <v>0</v>
      </c>
      <c r="N429" s="56">
        <f t="shared" si="37"/>
        <v>20</v>
      </c>
      <c r="O429" s="53">
        <f>M430</f>
        <v>10</v>
      </c>
      <c r="P429" s="53">
        <f>L429</f>
        <v>20</v>
      </c>
      <c r="Q429" s="53">
        <f>P429+O429</f>
        <v>30</v>
      </c>
      <c r="R429" s="69">
        <v>0</v>
      </c>
      <c r="S429" s="52">
        <v>0.15</v>
      </c>
      <c r="T429" s="52">
        <f t="shared" si="38"/>
        <v>0.15</v>
      </c>
      <c r="U429" s="65">
        <v>0</v>
      </c>
      <c r="V429" s="66">
        <v>35.702667000000005</v>
      </c>
      <c r="W429" s="2">
        <f t="shared" si="39"/>
        <v>10710.800100000002</v>
      </c>
      <c r="X429" s="2">
        <f>SUM(W429:W430)</f>
        <v>12331.549830600003</v>
      </c>
      <c r="Y429" s="2">
        <f t="shared" si="40"/>
        <v>10710.800100000002</v>
      </c>
      <c r="Z429" s="7">
        <f>SUM(Y429:Y430)/10^6*10^4</f>
        <v>123.31549830600002</v>
      </c>
      <c r="AA429" s="12">
        <v>37.22663856224785</v>
      </c>
      <c r="AB429" s="126"/>
      <c r="AD429" s="54"/>
      <c r="AE429" s="54"/>
      <c r="AG429" s="61"/>
      <c r="AH429" s="61"/>
      <c r="AI429" s="50" t="s">
        <v>171</v>
      </c>
      <c r="AJ429" s="61" t="s">
        <v>162</v>
      </c>
      <c r="AN429" s="88"/>
      <c r="AT429" s="52"/>
      <c r="AU429" s="52"/>
      <c r="AV429" s="52"/>
      <c r="AW429" s="52"/>
      <c r="AX429" s="52"/>
      <c r="AY429" s="52"/>
      <c r="AZ429" s="52"/>
      <c r="BE429" s="52"/>
      <c r="BF429" s="52"/>
      <c r="BH429" s="52"/>
      <c r="BI429" s="52"/>
    </row>
    <row r="430" spans="1:61">
      <c r="A430" s="52">
        <v>429</v>
      </c>
      <c r="B430" s="50" t="s">
        <v>1033</v>
      </c>
      <c r="C430" s="61" t="s">
        <v>420</v>
      </c>
      <c r="D430" s="61" t="s">
        <v>421</v>
      </c>
      <c r="E430" s="68">
        <v>55.48746666666667</v>
      </c>
      <c r="F430" s="68">
        <v>-132.64579999999998</v>
      </c>
      <c r="G430" s="56" t="s">
        <v>182</v>
      </c>
      <c r="H430" s="50" t="s">
        <v>35</v>
      </c>
      <c r="I430" s="50" t="s">
        <v>35</v>
      </c>
      <c r="J430" s="50" t="s">
        <v>35</v>
      </c>
      <c r="K430" s="61" t="s">
        <v>262</v>
      </c>
      <c r="L430" s="56">
        <v>0</v>
      </c>
      <c r="M430" s="56">
        <v>10</v>
      </c>
      <c r="N430" s="56">
        <f t="shared" si="37"/>
        <v>10</v>
      </c>
      <c r="O430" s="56"/>
      <c r="P430" s="56"/>
      <c r="Q430" s="60"/>
      <c r="R430" s="69">
        <v>0</v>
      </c>
      <c r="S430" s="52">
        <v>0.86</v>
      </c>
      <c r="T430" s="52">
        <f t="shared" si="38"/>
        <v>0.86</v>
      </c>
      <c r="U430" s="65">
        <v>43</v>
      </c>
      <c r="V430" s="66">
        <v>3.3063030000000002</v>
      </c>
      <c r="W430" s="2">
        <f t="shared" si="39"/>
        <v>1620.7497305999998</v>
      </c>
      <c r="X430" s="60"/>
      <c r="Y430" s="2">
        <f t="shared" si="40"/>
        <v>1620.7497305999998</v>
      </c>
      <c r="AB430" s="126"/>
      <c r="AC430" s="126"/>
      <c r="AD430" s="54"/>
      <c r="AE430" s="54"/>
      <c r="AG430" s="61"/>
      <c r="AH430" s="61"/>
      <c r="AI430" s="50" t="s">
        <v>171</v>
      </c>
      <c r="AJ430" s="61" t="s">
        <v>17</v>
      </c>
      <c r="AN430" s="88"/>
      <c r="AT430" s="52"/>
      <c r="AU430" s="52"/>
      <c r="AV430" s="52"/>
      <c r="AW430" s="52"/>
      <c r="AX430" s="52"/>
      <c r="AY430" s="52"/>
      <c r="AZ430" s="52"/>
      <c r="BE430" s="52"/>
      <c r="BF430" s="52"/>
      <c r="BH430" s="52"/>
      <c r="BI430" s="52"/>
    </row>
    <row r="431" spans="1:61">
      <c r="A431" s="52">
        <v>430</v>
      </c>
      <c r="B431" s="50" t="s">
        <v>1033</v>
      </c>
      <c r="C431" s="61" t="s">
        <v>422</v>
      </c>
      <c r="D431" s="61" t="s">
        <v>335</v>
      </c>
      <c r="E431" s="68">
        <v>55.48746666666667</v>
      </c>
      <c r="F431" s="68">
        <v>-132.63746666666665</v>
      </c>
      <c r="G431" s="56" t="s">
        <v>182</v>
      </c>
      <c r="H431" s="50" t="s">
        <v>35</v>
      </c>
      <c r="I431" s="50" t="s">
        <v>35</v>
      </c>
      <c r="J431" s="50" t="s">
        <v>35</v>
      </c>
      <c r="K431" s="61" t="s">
        <v>44</v>
      </c>
      <c r="L431" s="56">
        <v>15</v>
      </c>
      <c r="M431" s="56">
        <v>0</v>
      </c>
      <c r="N431" s="56">
        <f t="shared" si="37"/>
        <v>15</v>
      </c>
      <c r="O431" s="53">
        <f>M432</f>
        <v>10</v>
      </c>
      <c r="P431" s="53">
        <f>L431</f>
        <v>15</v>
      </c>
      <c r="Q431" s="53">
        <f>P431+O431</f>
        <v>25</v>
      </c>
      <c r="R431" s="69">
        <v>0</v>
      </c>
      <c r="S431" s="52">
        <v>0.08</v>
      </c>
      <c r="T431" s="52">
        <f t="shared" si="38"/>
        <v>0.08</v>
      </c>
      <c r="U431" s="65">
        <v>0</v>
      </c>
      <c r="V431" s="66">
        <v>32.999967000000005</v>
      </c>
      <c r="W431" s="2">
        <f t="shared" si="39"/>
        <v>3959.9960400000009</v>
      </c>
      <c r="X431" s="2">
        <f>SUM(W431:W432)</f>
        <v>9582.9958224000002</v>
      </c>
      <c r="Y431" s="2">
        <f t="shared" si="40"/>
        <v>3959.9960400000009</v>
      </c>
      <c r="Z431" s="7">
        <f>SUM(Y431:Y432)/10^6*10^4</f>
        <v>95.829958224000009</v>
      </c>
      <c r="AA431" s="12">
        <v>31.274859075671216</v>
      </c>
      <c r="AB431" s="126"/>
      <c r="AD431" s="54"/>
      <c r="AE431" s="54"/>
      <c r="AG431" s="61"/>
      <c r="AH431" s="61"/>
      <c r="AI431" s="50" t="s">
        <v>171</v>
      </c>
      <c r="AJ431" s="61" t="s">
        <v>140</v>
      </c>
      <c r="AN431" s="88"/>
      <c r="AT431" s="52"/>
      <c r="AU431" s="52"/>
      <c r="AV431" s="52"/>
      <c r="AW431" s="52"/>
      <c r="AX431" s="52"/>
      <c r="AY431" s="52"/>
      <c r="AZ431" s="52"/>
      <c r="BE431" s="52"/>
      <c r="BF431" s="52"/>
      <c r="BH431" s="52"/>
      <c r="BI431" s="52"/>
    </row>
    <row r="432" spans="1:61">
      <c r="A432" s="52">
        <v>431</v>
      </c>
      <c r="B432" s="50" t="s">
        <v>1033</v>
      </c>
      <c r="C432" s="61" t="s">
        <v>422</v>
      </c>
      <c r="D432" s="61" t="s">
        <v>335</v>
      </c>
      <c r="E432" s="68">
        <v>55.48746666666667</v>
      </c>
      <c r="F432" s="68">
        <v>-132.63746666666665</v>
      </c>
      <c r="G432" s="56" t="s">
        <v>182</v>
      </c>
      <c r="H432" s="50" t="s">
        <v>35</v>
      </c>
      <c r="I432" s="50" t="s">
        <v>35</v>
      </c>
      <c r="J432" s="50" t="s">
        <v>35</v>
      </c>
      <c r="K432" s="61" t="s">
        <v>262</v>
      </c>
      <c r="L432" s="56">
        <v>0</v>
      </c>
      <c r="M432" s="56">
        <v>10</v>
      </c>
      <c r="N432" s="56">
        <f t="shared" si="37"/>
        <v>10</v>
      </c>
      <c r="O432" s="56"/>
      <c r="P432" s="56"/>
      <c r="Q432" s="60"/>
      <c r="R432" s="69">
        <v>0</v>
      </c>
      <c r="S432" s="52">
        <v>0.86</v>
      </c>
      <c r="T432" s="52">
        <f t="shared" si="38"/>
        <v>0.86</v>
      </c>
      <c r="U432" s="65">
        <v>36</v>
      </c>
      <c r="V432" s="66">
        <v>10.216206</v>
      </c>
      <c r="W432" s="2">
        <f t="shared" si="39"/>
        <v>5622.9997824000002</v>
      </c>
      <c r="X432" s="60"/>
      <c r="Y432" s="2">
        <f t="shared" si="40"/>
        <v>5622.9997824000002</v>
      </c>
      <c r="AB432" s="126"/>
      <c r="AC432" s="126"/>
      <c r="AD432" s="54"/>
      <c r="AE432" s="54"/>
      <c r="AG432" s="61"/>
      <c r="AH432" s="61"/>
      <c r="AI432" s="50" t="s">
        <v>171</v>
      </c>
      <c r="AJ432" s="61" t="s">
        <v>17</v>
      </c>
      <c r="AN432" s="88"/>
      <c r="AT432" s="52"/>
      <c r="AU432" s="52"/>
      <c r="AV432" s="52"/>
      <c r="AW432" s="52"/>
      <c r="AX432" s="52"/>
      <c r="AY432" s="52"/>
      <c r="AZ432" s="52"/>
      <c r="BE432" s="52"/>
      <c r="BF432" s="52"/>
      <c r="BH432" s="52"/>
      <c r="BI432" s="52"/>
    </row>
    <row r="433" spans="1:61">
      <c r="A433" s="52">
        <v>432</v>
      </c>
      <c r="B433" s="50" t="s">
        <v>1033</v>
      </c>
      <c r="C433" s="61" t="s">
        <v>423</v>
      </c>
      <c r="D433" s="61" t="s">
        <v>424</v>
      </c>
      <c r="E433" s="68">
        <v>55.48746666666667</v>
      </c>
      <c r="F433" s="68">
        <v>-132.63746666666665</v>
      </c>
      <c r="G433" s="56" t="s">
        <v>182</v>
      </c>
      <c r="H433" s="50" t="s">
        <v>35</v>
      </c>
      <c r="I433" s="50" t="s">
        <v>35</v>
      </c>
      <c r="J433" s="50" t="s">
        <v>35</v>
      </c>
      <c r="K433" s="61" t="s">
        <v>44</v>
      </c>
      <c r="L433" s="56">
        <v>14</v>
      </c>
      <c r="M433" s="56">
        <v>0</v>
      </c>
      <c r="N433" s="56">
        <f t="shared" si="37"/>
        <v>14</v>
      </c>
      <c r="O433" s="53">
        <f>M434</f>
        <v>12</v>
      </c>
      <c r="P433" s="53">
        <f>L433</f>
        <v>14</v>
      </c>
      <c r="Q433" s="53">
        <f>P433+O433</f>
        <v>26</v>
      </c>
      <c r="R433" s="69">
        <v>0</v>
      </c>
      <c r="S433" s="52">
        <v>0.08</v>
      </c>
      <c r="T433" s="52">
        <f t="shared" si="38"/>
        <v>0.08</v>
      </c>
      <c r="U433" s="65">
        <v>0</v>
      </c>
      <c r="V433" s="66">
        <v>32.504472</v>
      </c>
      <c r="W433" s="2">
        <f t="shared" si="39"/>
        <v>3640.5008640000005</v>
      </c>
      <c r="X433" s="2">
        <f>SUM(W433:W434)</f>
        <v>15389.678304000005</v>
      </c>
      <c r="Y433" s="2">
        <f t="shared" si="40"/>
        <v>3640.5008640000005</v>
      </c>
      <c r="Z433" s="7">
        <f>SUM(Y433:Y434)/10^6*10^4</f>
        <v>153.89678304000003</v>
      </c>
      <c r="AA433" s="12">
        <v>32.857639014580364</v>
      </c>
      <c r="AB433" s="126"/>
      <c r="AD433" s="54"/>
      <c r="AE433" s="54"/>
      <c r="AG433" s="61"/>
      <c r="AH433" s="61"/>
      <c r="AI433" s="50" t="s">
        <v>530</v>
      </c>
      <c r="AJ433" s="61" t="s">
        <v>140</v>
      </c>
      <c r="AN433" s="88"/>
      <c r="AT433" s="52"/>
      <c r="AU433" s="52"/>
      <c r="AV433" s="52"/>
      <c r="AW433" s="52"/>
      <c r="AX433" s="52"/>
      <c r="AY433" s="52"/>
      <c r="AZ433" s="52"/>
      <c r="BE433" s="52"/>
      <c r="BF433" s="52"/>
      <c r="BH433" s="52"/>
      <c r="BI433" s="52"/>
    </row>
    <row r="434" spans="1:61">
      <c r="A434" s="52">
        <v>433</v>
      </c>
      <c r="B434" s="50" t="s">
        <v>1033</v>
      </c>
      <c r="C434" s="61" t="s">
        <v>423</v>
      </c>
      <c r="D434" s="61" t="s">
        <v>424</v>
      </c>
      <c r="E434" s="68">
        <v>55.48746666666667</v>
      </c>
      <c r="F434" s="68">
        <v>-132.63746666666665</v>
      </c>
      <c r="G434" s="56" t="s">
        <v>182</v>
      </c>
      <c r="H434" s="50" t="s">
        <v>35</v>
      </c>
      <c r="I434" s="50" t="s">
        <v>35</v>
      </c>
      <c r="J434" s="50" t="s">
        <v>35</v>
      </c>
      <c r="K434" s="61" t="s">
        <v>21</v>
      </c>
      <c r="L434" s="56">
        <v>0</v>
      </c>
      <c r="M434" s="56">
        <v>12</v>
      </c>
      <c r="N434" s="56">
        <f t="shared" si="37"/>
        <v>12</v>
      </c>
      <c r="O434" s="56"/>
      <c r="P434" s="56"/>
      <c r="Q434" s="60"/>
      <c r="R434" s="69">
        <v>0</v>
      </c>
      <c r="S434" s="52">
        <v>1.1000000000000001</v>
      </c>
      <c r="T434" s="52">
        <f t="shared" si="38"/>
        <v>1.1000000000000001</v>
      </c>
      <c r="U434" s="65">
        <v>20</v>
      </c>
      <c r="V434" s="66">
        <v>11.126115</v>
      </c>
      <c r="W434" s="2">
        <f t="shared" si="39"/>
        <v>11749.177440000003</v>
      </c>
      <c r="X434" s="60"/>
      <c r="Y434" s="2">
        <f t="shared" si="40"/>
        <v>11749.177440000003</v>
      </c>
      <c r="AB434" s="126"/>
      <c r="AC434" s="126"/>
      <c r="AD434" s="54"/>
      <c r="AE434" s="54"/>
      <c r="AG434" s="61"/>
      <c r="AH434" s="61"/>
      <c r="AI434" s="50" t="s">
        <v>530</v>
      </c>
      <c r="AJ434" s="61" t="s">
        <v>21</v>
      </c>
      <c r="AN434" s="88"/>
      <c r="AT434" s="52"/>
      <c r="AU434" s="52"/>
      <c r="AV434" s="52"/>
      <c r="AW434" s="52"/>
      <c r="AX434" s="52"/>
      <c r="AY434" s="52"/>
      <c r="AZ434" s="52"/>
      <c r="BE434" s="52"/>
      <c r="BF434" s="52"/>
      <c r="BH434" s="52"/>
      <c r="BI434" s="52"/>
    </row>
    <row r="435" spans="1:61">
      <c r="A435" s="52">
        <v>434</v>
      </c>
      <c r="B435" s="50" t="s">
        <v>1033</v>
      </c>
      <c r="C435" s="61" t="s">
        <v>425</v>
      </c>
      <c r="D435" s="61" t="s">
        <v>426</v>
      </c>
      <c r="E435" s="68">
        <v>55.48746666666667</v>
      </c>
      <c r="F435" s="68">
        <v>-132.63746666666665</v>
      </c>
      <c r="G435" s="56" t="s">
        <v>182</v>
      </c>
      <c r="H435" s="50" t="s">
        <v>35</v>
      </c>
      <c r="I435" s="50" t="s">
        <v>35</v>
      </c>
      <c r="J435" s="50" t="s">
        <v>35</v>
      </c>
      <c r="K435" s="61" t="s">
        <v>44</v>
      </c>
      <c r="L435" s="56">
        <v>18</v>
      </c>
      <c r="M435" s="56">
        <v>0</v>
      </c>
      <c r="N435" s="56">
        <f t="shared" si="37"/>
        <v>18</v>
      </c>
      <c r="O435" s="53">
        <f>M436</f>
        <v>17</v>
      </c>
      <c r="P435" s="53">
        <f>L435</f>
        <v>18</v>
      </c>
      <c r="Q435" s="53">
        <f>P435+O435</f>
        <v>35</v>
      </c>
      <c r="R435" s="69">
        <v>0</v>
      </c>
      <c r="S435" s="52">
        <v>0.08</v>
      </c>
      <c r="T435" s="52">
        <f t="shared" si="38"/>
        <v>0.08</v>
      </c>
      <c r="U435" s="65">
        <v>0</v>
      </c>
      <c r="V435" s="66">
        <v>35.558523000000001</v>
      </c>
      <c r="W435" s="2">
        <f t="shared" si="39"/>
        <v>5120.4273120000007</v>
      </c>
      <c r="X435" s="2">
        <f>SUM(W435:W436)</f>
        <v>16987.640670000004</v>
      </c>
      <c r="Y435" s="2">
        <f t="shared" si="40"/>
        <v>5120.4273120000007</v>
      </c>
      <c r="Z435" s="7">
        <f>SUM(Y435:Y436)/10^6*10^4</f>
        <v>169.87640670000005</v>
      </c>
      <c r="AA435" s="12">
        <v>42.970130532184513</v>
      </c>
      <c r="AB435" s="126"/>
      <c r="AD435" s="54"/>
      <c r="AE435" s="54"/>
      <c r="AG435" s="61"/>
      <c r="AH435" s="61"/>
      <c r="AI435" s="50" t="s">
        <v>171</v>
      </c>
      <c r="AJ435" s="61" t="s">
        <v>140</v>
      </c>
      <c r="AN435" s="88"/>
      <c r="AT435" s="52"/>
      <c r="AU435" s="52"/>
      <c r="AV435" s="52"/>
      <c r="AW435" s="52"/>
      <c r="AX435" s="52"/>
      <c r="AY435" s="52"/>
      <c r="AZ435" s="52"/>
      <c r="BE435" s="52"/>
      <c r="BF435" s="52"/>
      <c r="BH435" s="52"/>
      <c r="BI435" s="52"/>
    </row>
    <row r="436" spans="1:61">
      <c r="A436" s="52">
        <v>435</v>
      </c>
      <c r="B436" s="50" t="s">
        <v>1033</v>
      </c>
      <c r="C436" s="61" t="s">
        <v>425</v>
      </c>
      <c r="D436" s="61" t="s">
        <v>426</v>
      </c>
      <c r="E436" s="68">
        <v>55.48746666666667</v>
      </c>
      <c r="F436" s="68">
        <v>-132.63746666666665</v>
      </c>
      <c r="G436" s="56" t="s">
        <v>182</v>
      </c>
      <c r="H436" s="50" t="s">
        <v>35</v>
      </c>
      <c r="I436" s="50" t="s">
        <v>35</v>
      </c>
      <c r="J436" s="50" t="s">
        <v>35</v>
      </c>
      <c r="K436" s="61" t="s">
        <v>116</v>
      </c>
      <c r="L436" s="56">
        <v>0</v>
      </c>
      <c r="M436" s="56">
        <v>17</v>
      </c>
      <c r="N436" s="56">
        <f t="shared" si="37"/>
        <v>17</v>
      </c>
      <c r="O436" s="56"/>
      <c r="P436" s="56"/>
      <c r="Q436" s="60"/>
      <c r="R436" s="69">
        <v>0</v>
      </c>
      <c r="S436" s="52">
        <v>0.86</v>
      </c>
      <c r="T436" s="52">
        <f t="shared" si="38"/>
        <v>0.86</v>
      </c>
      <c r="U436" s="65">
        <v>32</v>
      </c>
      <c r="V436" s="66">
        <v>11.936925</v>
      </c>
      <c r="W436" s="2">
        <f t="shared" si="39"/>
        <v>11867.213358000003</v>
      </c>
      <c r="X436" s="60"/>
      <c r="Y436" s="2">
        <f t="shared" si="40"/>
        <v>11867.213358000003</v>
      </c>
      <c r="AB436" s="126"/>
      <c r="AC436" s="126"/>
      <c r="AD436" s="54"/>
      <c r="AE436" s="54"/>
      <c r="AG436" s="61"/>
      <c r="AH436" s="61"/>
      <c r="AI436" s="50" t="s">
        <v>171</v>
      </c>
      <c r="AJ436" s="61" t="s">
        <v>116</v>
      </c>
      <c r="AN436" s="88"/>
      <c r="AT436" s="52"/>
      <c r="AU436" s="52"/>
      <c r="AV436" s="52"/>
      <c r="AW436" s="52"/>
      <c r="AX436" s="52"/>
      <c r="AY436" s="52"/>
      <c r="AZ436" s="52"/>
      <c r="BE436" s="52"/>
      <c r="BF436" s="52"/>
      <c r="BH436" s="52"/>
      <c r="BI436" s="52"/>
    </row>
    <row r="437" spans="1:61">
      <c r="A437" s="52">
        <v>436</v>
      </c>
      <c r="B437" s="50" t="s">
        <v>1033</v>
      </c>
      <c r="C437" s="61" t="s">
        <v>427</v>
      </c>
      <c r="D437" s="61" t="s">
        <v>294</v>
      </c>
      <c r="E437" s="68">
        <v>55.48746666666667</v>
      </c>
      <c r="F437" s="68">
        <v>-132.64579999999998</v>
      </c>
      <c r="G437" s="56" t="s">
        <v>182</v>
      </c>
      <c r="H437" s="50" t="s">
        <v>35</v>
      </c>
      <c r="I437" s="50" t="s">
        <v>35</v>
      </c>
      <c r="J437" s="50" t="s">
        <v>35</v>
      </c>
      <c r="K437" s="61" t="s">
        <v>278</v>
      </c>
      <c r="L437" s="56">
        <v>20</v>
      </c>
      <c r="M437" s="56">
        <v>0</v>
      </c>
      <c r="N437" s="56">
        <f t="shared" si="37"/>
        <v>20</v>
      </c>
      <c r="O437" s="53">
        <f>M439</f>
        <v>5</v>
      </c>
      <c r="P437" s="53">
        <f>L437</f>
        <v>20</v>
      </c>
      <c r="Q437" s="53">
        <f>P437+O437</f>
        <v>25</v>
      </c>
      <c r="R437" s="69">
        <v>0</v>
      </c>
      <c r="S437" s="52">
        <v>0.11</v>
      </c>
      <c r="T437" s="52">
        <f t="shared" si="38"/>
        <v>0.11</v>
      </c>
      <c r="U437" s="65">
        <v>0</v>
      </c>
      <c r="V437" s="66">
        <v>34.621586999999998</v>
      </c>
      <c r="W437" s="2">
        <f t="shared" si="39"/>
        <v>7616.7491399999999</v>
      </c>
      <c r="X437" s="2">
        <f>SUM(W437:W439)</f>
        <v>10223.713019520001</v>
      </c>
      <c r="Y437" s="2">
        <f t="shared" si="40"/>
        <v>7616.7491399999999</v>
      </c>
      <c r="Z437" s="7">
        <f>SUM(Y437:Y439)/10^6*10^4</f>
        <v>102.23713019520001</v>
      </c>
      <c r="AA437" s="12">
        <v>37.512374980867186</v>
      </c>
      <c r="AB437" s="126"/>
      <c r="AD437" s="54"/>
      <c r="AE437" s="54"/>
      <c r="AG437" s="61"/>
      <c r="AH437" s="61"/>
      <c r="AI437" s="50" t="s">
        <v>196</v>
      </c>
      <c r="AJ437" s="61" t="s">
        <v>278</v>
      </c>
      <c r="AN437" s="88"/>
      <c r="AT437" s="52"/>
      <c r="AU437" s="52"/>
      <c r="AV437" s="52"/>
      <c r="AW437" s="52"/>
      <c r="AX437" s="52"/>
      <c r="AY437" s="52"/>
      <c r="AZ437" s="52"/>
      <c r="BE437" s="52"/>
      <c r="BF437" s="52"/>
      <c r="BH437" s="52"/>
      <c r="BI437" s="52"/>
    </row>
    <row r="438" spans="1:61">
      <c r="A438" s="52">
        <v>437</v>
      </c>
      <c r="B438" s="50" t="s">
        <v>1033</v>
      </c>
      <c r="C438" s="61" t="s">
        <v>427</v>
      </c>
      <c r="D438" s="61" t="s">
        <v>294</v>
      </c>
      <c r="E438" s="68">
        <v>55.48746666666667</v>
      </c>
      <c r="F438" s="68">
        <v>-132.64579999999998</v>
      </c>
      <c r="G438" s="56" t="s">
        <v>182</v>
      </c>
      <c r="H438" s="50" t="s">
        <v>35</v>
      </c>
      <c r="I438" s="50" t="s">
        <v>35</v>
      </c>
      <c r="J438" s="50" t="s">
        <v>35</v>
      </c>
      <c r="K438" s="61" t="s">
        <v>47</v>
      </c>
      <c r="L438" s="56">
        <v>0</v>
      </c>
      <c r="M438" s="56">
        <v>2</v>
      </c>
      <c r="N438" s="56">
        <f t="shared" si="37"/>
        <v>2</v>
      </c>
      <c r="O438" s="56"/>
      <c r="P438" s="56"/>
      <c r="Q438" s="60"/>
      <c r="R438" s="69">
        <v>0</v>
      </c>
      <c r="S438" s="52">
        <v>0.93</v>
      </c>
      <c r="T438" s="52">
        <f t="shared" si="38"/>
        <v>0.93</v>
      </c>
      <c r="U438" s="65">
        <v>1</v>
      </c>
      <c r="V438" s="66">
        <v>4.0720679999999998</v>
      </c>
      <c r="W438" s="2">
        <f t="shared" si="39"/>
        <v>749.83060152000007</v>
      </c>
      <c r="X438" s="60"/>
      <c r="Y438" s="2">
        <f t="shared" si="40"/>
        <v>749.83060152000007</v>
      </c>
      <c r="AB438" s="126"/>
      <c r="AC438" s="126"/>
      <c r="AD438" s="54"/>
      <c r="AE438" s="54"/>
      <c r="AG438" s="61"/>
      <c r="AH438" s="61"/>
      <c r="AI438" s="50" t="s">
        <v>196</v>
      </c>
      <c r="AJ438" s="61" t="s">
        <v>47</v>
      </c>
      <c r="AN438" s="88"/>
      <c r="AT438" s="52"/>
      <c r="AU438" s="52"/>
      <c r="AV438" s="52"/>
      <c r="AW438" s="52"/>
      <c r="AX438" s="52"/>
      <c r="AY438" s="52"/>
      <c r="AZ438" s="52"/>
      <c r="BE438" s="52"/>
      <c r="BF438" s="52"/>
      <c r="BH438" s="52"/>
      <c r="BI438" s="52"/>
    </row>
    <row r="439" spans="1:61">
      <c r="A439" s="52">
        <v>438</v>
      </c>
      <c r="B439" s="50" t="s">
        <v>1033</v>
      </c>
      <c r="C439" s="61" t="s">
        <v>427</v>
      </c>
      <c r="D439" s="61" t="s">
        <v>294</v>
      </c>
      <c r="E439" s="68">
        <v>55.48746666666667</v>
      </c>
      <c r="F439" s="68">
        <v>-132.64579999999998</v>
      </c>
      <c r="G439" s="56" t="s">
        <v>182</v>
      </c>
      <c r="H439" s="50" t="s">
        <v>35</v>
      </c>
      <c r="I439" s="50" t="s">
        <v>35</v>
      </c>
      <c r="J439" s="50" t="s">
        <v>35</v>
      </c>
      <c r="K439" s="61" t="s">
        <v>262</v>
      </c>
      <c r="L439" s="56">
        <v>2</v>
      </c>
      <c r="M439" s="56">
        <v>5</v>
      </c>
      <c r="N439" s="56">
        <f t="shared" si="37"/>
        <v>3</v>
      </c>
      <c r="O439" s="56"/>
      <c r="P439" s="56"/>
      <c r="Q439" s="60"/>
      <c r="R439" s="69">
        <v>0</v>
      </c>
      <c r="S439" s="52">
        <v>0.86</v>
      </c>
      <c r="T439" s="52">
        <f t="shared" si="38"/>
        <v>0.86</v>
      </c>
      <c r="U439" s="65">
        <v>15</v>
      </c>
      <c r="V439" s="66">
        <v>8.4684600000000003</v>
      </c>
      <c r="W439" s="2">
        <f t="shared" si="39"/>
        <v>1857.1332780000005</v>
      </c>
      <c r="X439" s="60"/>
      <c r="Y439" s="2">
        <f t="shared" si="40"/>
        <v>1857.1332780000005</v>
      </c>
      <c r="AB439" s="126"/>
      <c r="AD439" s="54"/>
      <c r="AE439" s="54"/>
      <c r="AG439" s="61"/>
      <c r="AH439" s="61"/>
      <c r="AI439" s="50" t="s">
        <v>196</v>
      </c>
      <c r="AJ439" s="61" t="s">
        <v>17</v>
      </c>
      <c r="AN439" s="88"/>
      <c r="AT439" s="52"/>
      <c r="AU439" s="52"/>
      <c r="AV439" s="52"/>
      <c r="AW439" s="52"/>
      <c r="AX439" s="52"/>
      <c r="AY439" s="52"/>
      <c r="AZ439" s="52"/>
      <c r="BE439" s="52"/>
      <c r="BF439" s="52"/>
      <c r="BH439" s="52"/>
      <c r="BI439" s="52"/>
    </row>
    <row r="440" spans="1:61">
      <c r="A440" s="52">
        <v>439</v>
      </c>
      <c r="B440" s="50" t="s">
        <v>1033</v>
      </c>
      <c r="C440" s="61" t="s">
        <v>428</v>
      </c>
      <c r="D440" s="61" t="s">
        <v>429</v>
      </c>
      <c r="E440" s="68">
        <v>55.48746666666667</v>
      </c>
      <c r="F440" s="68">
        <v>-132.64579999999998</v>
      </c>
      <c r="G440" s="56" t="s">
        <v>182</v>
      </c>
      <c r="H440" s="50" t="s">
        <v>35</v>
      </c>
      <c r="I440" s="50" t="s">
        <v>35</v>
      </c>
      <c r="J440" s="50" t="s">
        <v>35</v>
      </c>
      <c r="K440" s="61" t="s">
        <v>45</v>
      </c>
      <c r="L440" s="56">
        <v>23</v>
      </c>
      <c r="M440" s="56">
        <v>0</v>
      </c>
      <c r="N440" s="56">
        <f t="shared" si="37"/>
        <v>23</v>
      </c>
      <c r="O440" s="53">
        <f>M444</f>
        <v>20</v>
      </c>
      <c r="P440" s="53">
        <f>L440</f>
        <v>23</v>
      </c>
      <c r="Q440" s="53">
        <f>P440+O440</f>
        <v>43</v>
      </c>
      <c r="R440" s="69">
        <v>0</v>
      </c>
      <c r="S440" s="52">
        <v>0.12</v>
      </c>
      <c r="T440" s="52">
        <f t="shared" si="38"/>
        <v>0.12</v>
      </c>
      <c r="U440" s="65">
        <v>0</v>
      </c>
      <c r="V440" s="66">
        <v>34.362145000000005</v>
      </c>
      <c r="W440" s="2">
        <f t="shared" si="39"/>
        <v>9483.9520200000006</v>
      </c>
      <c r="X440" s="2">
        <f>SUM(W440:W444)</f>
        <v>15260.361447300002</v>
      </c>
      <c r="Y440" s="2">
        <f t="shared" si="40"/>
        <v>9483.9520200000006</v>
      </c>
      <c r="Z440" s="7">
        <f>SUM(Y440:Y444)/10^6*10^4</f>
        <v>152.60361447300002</v>
      </c>
      <c r="AA440" s="12">
        <v>57.866216325657291</v>
      </c>
      <c r="AB440" s="126"/>
      <c r="AD440" s="54"/>
      <c r="AE440" s="54"/>
      <c r="AG440" s="61"/>
      <c r="AH440" s="61"/>
      <c r="AI440" s="50" t="s">
        <v>171</v>
      </c>
      <c r="AJ440" s="61" t="s">
        <v>141</v>
      </c>
      <c r="AN440" s="88"/>
      <c r="AT440" s="52"/>
      <c r="AU440" s="52"/>
      <c r="AV440" s="52"/>
      <c r="AW440" s="52"/>
      <c r="AX440" s="52"/>
      <c r="AY440" s="52"/>
      <c r="AZ440" s="52"/>
      <c r="BE440" s="52"/>
      <c r="BF440" s="52"/>
      <c r="BH440" s="52"/>
      <c r="BI440" s="52"/>
    </row>
    <row r="441" spans="1:61">
      <c r="A441" s="52">
        <v>440</v>
      </c>
      <c r="B441" s="50" t="s">
        <v>1033</v>
      </c>
      <c r="C441" s="61" t="s">
        <v>428</v>
      </c>
      <c r="D441" s="61" t="s">
        <v>429</v>
      </c>
      <c r="E441" s="68">
        <v>55.48746666666667</v>
      </c>
      <c r="F441" s="68">
        <v>-132.64579999999998</v>
      </c>
      <c r="G441" s="56" t="s">
        <v>182</v>
      </c>
      <c r="H441" s="50" t="s">
        <v>35</v>
      </c>
      <c r="I441" s="50" t="s">
        <v>35</v>
      </c>
      <c r="J441" s="50" t="s">
        <v>35</v>
      </c>
      <c r="K441" s="61" t="s">
        <v>47</v>
      </c>
      <c r="L441" s="56">
        <v>0</v>
      </c>
      <c r="M441" s="56">
        <v>3</v>
      </c>
      <c r="N441" s="56">
        <f t="shared" si="37"/>
        <v>3</v>
      </c>
      <c r="O441" s="56"/>
      <c r="P441" s="56"/>
      <c r="Q441" s="60"/>
      <c r="R441" s="69">
        <v>0</v>
      </c>
      <c r="S441" s="52">
        <v>0.93</v>
      </c>
      <c r="T441" s="52">
        <f t="shared" si="38"/>
        <v>0.93</v>
      </c>
      <c r="U441" s="65">
        <v>9</v>
      </c>
      <c r="V441" s="66">
        <v>4.7695700000000008</v>
      </c>
      <c r="W441" s="2">
        <f t="shared" si="39"/>
        <v>1210.9461273000002</v>
      </c>
      <c r="X441" s="60"/>
      <c r="Y441" s="2">
        <f t="shared" si="40"/>
        <v>1210.9461273000002</v>
      </c>
      <c r="AB441" s="126"/>
      <c r="AC441" s="126"/>
      <c r="AD441" s="54"/>
      <c r="AE441" s="54"/>
      <c r="AG441" s="61"/>
      <c r="AH441" s="61"/>
      <c r="AI441" s="50" t="s">
        <v>171</v>
      </c>
      <c r="AJ441" s="61" t="s">
        <v>47</v>
      </c>
      <c r="AN441" s="88"/>
      <c r="AT441" s="52"/>
      <c r="AU441" s="52"/>
      <c r="AV441" s="52"/>
      <c r="AW441" s="52"/>
      <c r="AX441" s="52"/>
      <c r="AY441" s="52"/>
      <c r="AZ441" s="52"/>
      <c r="BE441" s="52"/>
      <c r="BF441" s="52"/>
      <c r="BH441" s="52"/>
      <c r="BI441" s="52"/>
    </row>
    <row r="442" spans="1:61">
      <c r="A442" s="52">
        <v>441</v>
      </c>
      <c r="B442" s="50" t="s">
        <v>1033</v>
      </c>
      <c r="C442" s="61" t="s">
        <v>428</v>
      </c>
      <c r="D442" s="61" t="s">
        <v>429</v>
      </c>
      <c r="E442" s="68">
        <v>55.48746666666667</v>
      </c>
      <c r="F442" s="68">
        <v>-132.64579999999998</v>
      </c>
      <c r="G442" s="56" t="s">
        <v>182</v>
      </c>
      <c r="H442" s="50" t="s">
        <v>35</v>
      </c>
      <c r="I442" s="50" t="s">
        <v>35</v>
      </c>
      <c r="J442" s="50" t="s">
        <v>35</v>
      </c>
      <c r="K442" s="61" t="s">
        <v>262</v>
      </c>
      <c r="L442" s="56">
        <v>3</v>
      </c>
      <c r="M442" s="56">
        <v>10</v>
      </c>
      <c r="N442" s="56">
        <f t="shared" si="37"/>
        <v>7</v>
      </c>
      <c r="O442" s="56"/>
      <c r="P442" s="56"/>
      <c r="Q442" s="60"/>
      <c r="R442" s="69">
        <v>0</v>
      </c>
      <c r="S442" s="52">
        <v>0.86</v>
      </c>
      <c r="T442" s="52">
        <f t="shared" si="38"/>
        <v>0.86</v>
      </c>
      <c r="U442" s="65">
        <v>20</v>
      </c>
      <c r="V442" s="66">
        <v>5.9088600000000007</v>
      </c>
      <c r="W442" s="2">
        <f t="shared" si="39"/>
        <v>2845.7069760000009</v>
      </c>
      <c r="X442" s="60"/>
      <c r="Y442" s="2">
        <f t="shared" si="40"/>
        <v>2845.7069760000009</v>
      </c>
      <c r="AB442" s="126"/>
      <c r="AD442" s="54"/>
      <c r="AE442" s="54"/>
      <c r="AG442" s="61"/>
      <c r="AH442" s="61"/>
      <c r="AI442" s="50" t="s">
        <v>171</v>
      </c>
      <c r="AJ442" s="61" t="s">
        <v>17</v>
      </c>
      <c r="AN442" s="88"/>
      <c r="AT442" s="52"/>
      <c r="AU442" s="52"/>
      <c r="AV442" s="52"/>
      <c r="AW442" s="52"/>
      <c r="AX442" s="52"/>
      <c r="AY442" s="52"/>
      <c r="AZ442" s="52"/>
      <c r="BE442" s="52"/>
      <c r="BF442" s="52"/>
      <c r="BH442" s="52"/>
      <c r="BI442" s="52"/>
    </row>
    <row r="443" spans="1:61">
      <c r="A443" s="52">
        <v>442</v>
      </c>
      <c r="B443" s="50" t="s">
        <v>1033</v>
      </c>
      <c r="C443" s="61" t="s">
        <v>428</v>
      </c>
      <c r="D443" s="61" t="s">
        <v>429</v>
      </c>
      <c r="E443" s="68">
        <v>55.48746666666667</v>
      </c>
      <c r="F443" s="68">
        <v>-132.64579999999998</v>
      </c>
      <c r="G443" s="56" t="s">
        <v>182</v>
      </c>
      <c r="H443" s="50" t="s">
        <v>35</v>
      </c>
      <c r="I443" s="50" t="s">
        <v>35</v>
      </c>
      <c r="J443" s="50" t="s">
        <v>35</v>
      </c>
      <c r="K443" s="61" t="s">
        <v>253</v>
      </c>
      <c r="L443" s="56">
        <v>10</v>
      </c>
      <c r="M443" s="56">
        <v>20</v>
      </c>
      <c r="N443" s="56">
        <f t="shared" si="37"/>
        <v>10</v>
      </c>
      <c r="O443" s="56"/>
      <c r="P443" s="56"/>
      <c r="Q443" s="60"/>
      <c r="R443" s="69">
        <v>0</v>
      </c>
      <c r="S443" s="52">
        <v>1.17</v>
      </c>
      <c r="T443" s="52">
        <f t="shared" si="38"/>
        <v>1.17</v>
      </c>
      <c r="U443" s="65">
        <v>56</v>
      </c>
      <c r="V443" s="66">
        <v>3.34063</v>
      </c>
      <c r="W443" s="2">
        <f t="shared" si="39"/>
        <v>1719.7563239999999</v>
      </c>
      <c r="X443" s="60"/>
      <c r="Y443" s="2">
        <f t="shared" si="40"/>
        <v>1719.7563239999999</v>
      </c>
      <c r="AB443" s="126"/>
      <c r="AD443" s="54"/>
      <c r="AE443" s="54"/>
      <c r="AG443" s="61"/>
      <c r="AH443" s="61"/>
      <c r="AI443" s="50" t="s">
        <v>171</v>
      </c>
      <c r="AJ443" s="61" t="s">
        <v>534</v>
      </c>
      <c r="AN443" s="88"/>
      <c r="AT443" s="52"/>
      <c r="AU443" s="52"/>
      <c r="AV443" s="52"/>
      <c r="AW443" s="52"/>
      <c r="AX443" s="52"/>
      <c r="AY443" s="52"/>
      <c r="AZ443" s="52"/>
      <c r="BE443" s="52"/>
      <c r="BF443" s="52"/>
      <c r="BH443" s="52"/>
      <c r="BI443" s="52"/>
    </row>
    <row r="444" spans="1:61">
      <c r="A444" s="52">
        <v>443</v>
      </c>
      <c r="B444" s="50" t="s">
        <v>1033</v>
      </c>
      <c r="C444" s="61" t="s">
        <v>428</v>
      </c>
      <c r="D444" s="61" t="s">
        <v>429</v>
      </c>
      <c r="E444" s="68">
        <v>55.48746666666667</v>
      </c>
      <c r="F444" s="68">
        <v>-132.64579999999998</v>
      </c>
      <c r="G444" s="56" t="s">
        <v>182</v>
      </c>
      <c r="H444" s="50" t="s">
        <v>35</v>
      </c>
      <c r="I444" s="50" t="s">
        <v>35</v>
      </c>
      <c r="J444" s="50" t="s">
        <v>35</v>
      </c>
      <c r="K444" s="61" t="s">
        <v>312</v>
      </c>
      <c r="L444" s="56">
        <v>20</v>
      </c>
      <c r="M444" s="56">
        <v>20</v>
      </c>
      <c r="N444" s="56">
        <f t="shared" si="37"/>
        <v>0</v>
      </c>
      <c r="O444" s="56"/>
      <c r="P444" s="56"/>
      <c r="Q444" s="60"/>
      <c r="R444" s="69">
        <v>0</v>
      </c>
      <c r="S444" s="52">
        <v>1.74</v>
      </c>
      <c r="T444" s="52">
        <f t="shared" si="38"/>
        <v>1.74</v>
      </c>
      <c r="U444" s="65">
        <v>62</v>
      </c>
      <c r="V444" s="66">
        <v>2.9640849999999999</v>
      </c>
      <c r="W444" s="2">
        <f t="shared" si="39"/>
        <v>0</v>
      </c>
      <c r="X444" s="60"/>
      <c r="Y444" s="2">
        <f t="shared" si="40"/>
        <v>0</v>
      </c>
      <c r="AB444" s="126"/>
      <c r="AD444" s="54"/>
      <c r="AE444" s="54"/>
      <c r="AG444" s="61"/>
      <c r="AH444" s="61"/>
      <c r="AI444" s="50" t="s">
        <v>171</v>
      </c>
      <c r="AJ444" s="61" t="s">
        <v>312</v>
      </c>
      <c r="AN444" s="88"/>
      <c r="AT444" s="52"/>
      <c r="AU444" s="52"/>
      <c r="AV444" s="52"/>
      <c r="AW444" s="52"/>
      <c r="AX444" s="52"/>
      <c r="AY444" s="52"/>
      <c r="AZ444" s="52"/>
      <c r="BE444" s="52"/>
      <c r="BF444" s="52"/>
      <c r="BH444" s="52"/>
      <c r="BI444" s="52"/>
    </row>
    <row r="445" spans="1:61">
      <c r="A445" s="52">
        <v>444</v>
      </c>
      <c r="B445" s="50" t="s">
        <v>1033</v>
      </c>
      <c r="C445" s="61" t="s">
        <v>430</v>
      </c>
      <c r="D445" s="61" t="s">
        <v>302</v>
      </c>
      <c r="E445" s="68">
        <v>55.48746666666667</v>
      </c>
      <c r="F445" s="68">
        <v>-132.64579999999998</v>
      </c>
      <c r="G445" s="56" t="s">
        <v>182</v>
      </c>
      <c r="H445" s="50" t="s">
        <v>35</v>
      </c>
      <c r="I445" s="50" t="s">
        <v>35</v>
      </c>
      <c r="J445" s="50" t="s">
        <v>35</v>
      </c>
      <c r="K445" s="61" t="s">
        <v>46</v>
      </c>
      <c r="L445" s="56">
        <v>18</v>
      </c>
      <c r="M445" s="56">
        <v>0</v>
      </c>
      <c r="N445" s="56">
        <f t="shared" si="37"/>
        <v>18</v>
      </c>
      <c r="O445" s="53">
        <f>M447</f>
        <v>15</v>
      </c>
      <c r="P445" s="53">
        <f>L445</f>
        <v>18</v>
      </c>
      <c r="Q445" s="53">
        <f>P445+O445</f>
        <v>33</v>
      </c>
      <c r="R445" s="69">
        <v>0</v>
      </c>
      <c r="S445" s="52">
        <v>0.15</v>
      </c>
      <c r="T445" s="52">
        <f t="shared" si="38"/>
        <v>0.15</v>
      </c>
      <c r="U445" s="65">
        <v>0</v>
      </c>
      <c r="V445" s="66">
        <v>36.196595000000002</v>
      </c>
      <c r="W445" s="2">
        <f t="shared" si="39"/>
        <v>9773.0806500000017</v>
      </c>
      <c r="X445" s="2">
        <f>SUM(W445:W447)</f>
        <v>19012.838892750002</v>
      </c>
      <c r="Y445" s="2">
        <f t="shared" si="40"/>
        <v>9773.0806500000017</v>
      </c>
      <c r="Z445" s="7">
        <f>SUM(Y445:Y447)/10^6*10^4</f>
        <v>190.12838892750003</v>
      </c>
      <c r="AA445" s="12">
        <v>49.11984239385211</v>
      </c>
      <c r="AB445" s="126"/>
      <c r="AD445" s="54"/>
      <c r="AE445" s="54"/>
      <c r="AG445" s="61"/>
      <c r="AH445" s="61"/>
      <c r="AI445" s="50" t="s">
        <v>529</v>
      </c>
      <c r="AJ445" s="61" t="s">
        <v>162</v>
      </c>
      <c r="AN445" s="88"/>
      <c r="AT445" s="52"/>
      <c r="AU445" s="52"/>
      <c r="AV445" s="52"/>
      <c r="AW445" s="52"/>
      <c r="AX445" s="52"/>
      <c r="AY445" s="52"/>
      <c r="AZ445" s="52"/>
      <c r="BE445" s="52"/>
      <c r="BF445" s="52"/>
      <c r="BH445" s="52"/>
      <c r="BI445" s="52"/>
    </row>
    <row r="446" spans="1:61">
      <c r="A446" s="52">
        <v>445</v>
      </c>
      <c r="B446" s="50" t="s">
        <v>1033</v>
      </c>
      <c r="C446" s="61" t="s">
        <v>430</v>
      </c>
      <c r="D446" s="61" t="s">
        <v>302</v>
      </c>
      <c r="E446" s="68">
        <v>55.48746666666667</v>
      </c>
      <c r="F446" s="68">
        <v>-132.64579999999998</v>
      </c>
      <c r="G446" s="56" t="s">
        <v>182</v>
      </c>
      <c r="H446" s="50" t="s">
        <v>35</v>
      </c>
      <c r="I446" s="50" t="s">
        <v>35</v>
      </c>
      <c r="J446" s="50" t="s">
        <v>35</v>
      </c>
      <c r="K446" s="61" t="s">
        <v>262</v>
      </c>
      <c r="L446" s="56">
        <v>0</v>
      </c>
      <c r="M446" s="56">
        <v>15</v>
      </c>
      <c r="N446" s="56">
        <f t="shared" si="37"/>
        <v>15</v>
      </c>
      <c r="O446" s="56"/>
      <c r="P446" s="56"/>
      <c r="Q446" s="60"/>
      <c r="R446" s="69">
        <v>0</v>
      </c>
      <c r="S446" s="52">
        <v>1.19</v>
      </c>
      <c r="T446" s="52">
        <f t="shared" si="38"/>
        <v>1.19</v>
      </c>
      <c r="U446" s="65">
        <v>37</v>
      </c>
      <c r="V446" s="66">
        <v>8.216405</v>
      </c>
      <c r="W446" s="2">
        <f t="shared" si="39"/>
        <v>9239.7582427500001</v>
      </c>
      <c r="X446" s="60"/>
      <c r="Y446" s="2">
        <f t="shared" si="40"/>
        <v>9239.7582427500001</v>
      </c>
      <c r="AB446" s="126"/>
      <c r="AC446" s="126"/>
      <c r="AD446" s="54"/>
      <c r="AE446" s="54"/>
      <c r="AG446" s="61"/>
      <c r="AH446" s="61"/>
      <c r="AI446" s="50" t="s">
        <v>529</v>
      </c>
      <c r="AJ446" s="61" t="s">
        <v>17</v>
      </c>
      <c r="AN446" s="88"/>
      <c r="AT446" s="52"/>
      <c r="AU446" s="52"/>
      <c r="AV446" s="52"/>
      <c r="AW446" s="52"/>
      <c r="AX446" s="52"/>
      <c r="AY446" s="52"/>
      <c r="AZ446" s="52"/>
      <c r="BE446" s="52"/>
      <c r="BF446" s="52"/>
      <c r="BH446" s="52"/>
      <c r="BI446" s="52"/>
    </row>
    <row r="447" spans="1:61">
      <c r="A447" s="52">
        <v>446</v>
      </c>
      <c r="B447" s="50" t="s">
        <v>1033</v>
      </c>
      <c r="C447" s="61" t="s">
        <v>430</v>
      </c>
      <c r="D447" s="61" t="s">
        <v>302</v>
      </c>
      <c r="E447" s="68">
        <v>55.48746666666667</v>
      </c>
      <c r="F447" s="68">
        <v>-132.64579999999998</v>
      </c>
      <c r="G447" s="56" t="s">
        <v>182</v>
      </c>
      <c r="H447" s="50" t="s">
        <v>35</v>
      </c>
      <c r="I447" s="50" t="s">
        <v>35</v>
      </c>
      <c r="J447" s="50" t="s">
        <v>35</v>
      </c>
      <c r="K447" s="61" t="s">
        <v>312</v>
      </c>
      <c r="L447" s="56">
        <v>15</v>
      </c>
      <c r="M447" s="56">
        <v>15</v>
      </c>
      <c r="N447" s="56">
        <f t="shared" si="37"/>
        <v>0</v>
      </c>
      <c r="O447" s="56"/>
      <c r="P447" s="56"/>
      <c r="Q447" s="60"/>
      <c r="R447" s="69">
        <v>0</v>
      </c>
      <c r="S447" s="52">
        <v>1.91</v>
      </c>
      <c r="T447" s="52">
        <f t="shared" si="38"/>
        <v>1.91</v>
      </c>
      <c r="U447" s="65">
        <v>44</v>
      </c>
      <c r="V447" s="66">
        <v>3.0896000000000003</v>
      </c>
      <c r="W447" s="2">
        <f t="shared" si="39"/>
        <v>0</v>
      </c>
      <c r="X447" s="60"/>
      <c r="Y447" s="2">
        <f t="shared" si="40"/>
        <v>0</v>
      </c>
      <c r="AB447" s="126"/>
      <c r="AD447" s="54"/>
      <c r="AE447" s="54"/>
      <c r="AG447" s="61"/>
      <c r="AH447" s="61"/>
      <c r="AI447" s="50" t="s">
        <v>529</v>
      </c>
      <c r="AJ447" s="61" t="s">
        <v>312</v>
      </c>
      <c r="AN447" s="88"/>
      <c r="AT447" s="52"/>
      <c r="AU447" s="52"/>
      <c r="AV447" s="52"/>
      <c r="AW447" s="52"/>
      <c r="AX447" s="52"/>
      <c r="AY447" s="52"/>
      <c r="AZ447" s="52"/>
      <c r="BE447" s="52"/>
      <c r="BF447" s="52"/>
      <c r="BH447" s="52"/>
      <c r="BI447" s="52"/>
    </row>
    <row r="448" spans="1:61">
      <c r="A448" s="52">
        <v>447</v>
      </c>
      <c r="B448" s="50" t="s">
        <v>1033</v>
      </c>
      <c r="C448" s="61" t="s">
        <v>431</v>
      </c>
      <c r="D448" s="61" t="s">
        <v>294</v>
      </c>
      <c r="E448" s="68">
        <v>55.48746666666667</v>
      </c>
      <c r="F448" s="68">
        <v>-132.64579999999998</v>
      </c>
      <c r="G448" s="56" t="s">
        <v>182</v>
      </c>
      <c r="H448" s="50" t="s">
        <v>35</v>
      </c>
      <c r="I448" s="50" t="s">
        <v>35</v>
      </c>
      <c r="J448" s="50" t="s">
        <v>35</v>
      </c>
      <c r="K448" s="61" t="s">
        <v>45</v>
      </c>
      <c r="L448" s="56">
        <v>15</v>
      </c>
      <c r="M448" s="56">
        <v>0</v>
      </c>
      <c r="N448" s="56">
        <f t="shared" si="37"/>
        <v>15</v>
      </c>
      <c r="O448" s="53">
        <f>M450</f>
        <v>10</v>
      </c>
      <c r="P448" s="53">
        <f>L448</f>
        <v>15</v>
      </c>
      <c r="Q448" s="53">
        <f>P448+O448</f>
        <v>25</v>
      </c>
      <c r="R448" s="69">
        <v>0</v>
      </c>
      <c r="S448" s="52">
        <v>0.12</v>
      </c>
      <c r="T448" s="52">
        <f t="shared" si="38"/>
        <v>0.12</v>
      </c>
      <c r="U448" s="65">
        <v>0</v>
      </c>
      <c r="V448" s="66">
        <v>28.369340999999999</v>
      </c>
      <c r="W448" s="2">
        <f t="shared" si="39"/>
        <v>5106.4813799999993</v>
      </c>
      <c r="X448" s="2">
        <f>SUM(W448:W450)</f>
        <v>8206.0422443999996</v>
      </c>
      <c r="Y448" s="2">
        <f t="shared" si="40"/>
        <v>5106.4813799999993</v>
      </c>
      <c r="Z448" s="7">
        <f>SUM(Y448:Y450)/10^6*10^4</f>
        <v>82.060422444000011</v>
      </c>
      <c r="AA448" s="12">
        <v>28.175128238602127</v>
      </c>
      <c r="AB448" s="126"/>
      <c r="AD448" s="54"/>
      <c r="AE448" s="54"/>
      <c r="AG448" s="61"/>
      <c r="AH448" s="61"/>
      <c r="AI448" s="50" t="s">
        <v>196</v>
      </c>
      <c r="AJ448" s="61" t="s">
        <v>141</v>
      </c>
      <c r="AN448" s="88"/>
      <c r="AT448" s="52"/>
      <c r="AU448" s="52"/>
      <c r="AV448" s="52"/>
      <c r="AW448" s="52"/>
      <c r="AX448" s="52"/>
      <c r="AY448" s="52"/>
      <c r="AZ448" s="52"/>
      <c r="BE448" s="52"/>
      <c r="BF448" s="52"/>
      <c r="BH448" s="52"/>
      <c r="BI448" s="52"/>
    </row>
    <row r="449" spans="1:61">
      <c r="A449" s="52">
        <v>448</v>
      </c>
      <c r="B449" s="50" t="s">
        <v>1033</v>
      </c>
      <c r="C449" s="61" t="s">
        <v>431</v>
      </c>
      <c r="D449" s="61" t="s">
        <v>294</v>
      </c>
      <c r="E449" s="68">
        <v>55.48746666666667</v>
      </c>
      <c r="F449" s="68">
        <v>-132.64579999999998</v>
      </c>
      <c r="G449" s="56" t="s">
        <v>182</v>
      </c>
      <c r="H449" s="50" t="s">
        <v>35</v>
      </c>
      <c r="I449" s="50" t="s">
        <v>35</v>
      </c>
      <c r="J449" s="50" t="s">
        <v>35</v>
      </c>
      <c r="K449" s="61" t="s">
        <v>262</v>
      </c>
      <c r="L449" s="56">
        <v>0</v>
      </c>
      <c r="M449" s="56">
        <v>10</v>
      </c>
      <c r="N449" s="56">
        <f t="shared" si="37"/>
        <v>10</v>
      </c>
      <c r="O449" s="56"/>
      <c r="P449" s="56"/>
      <c r="Q449" s="60"/>
      <c r="R449" s="69">
        <v>0</v>
      </c>
      <c r="S449" s="52">
        <v>0.86</v>
      </c>
      <c r="T449" s="52">
        <f t="shared" si="38"/>
        <v>0.86</v>
      </c>
      <c r="U449" s="65">
        <v>17</v>
      </c>
      <c r="V449" s="66">
        <v>4.3423380000000007</v>
      </c>
      <c r="W449" s="2">
        <f t="shared" si="39"/>
        <v>3099.5608644000004</v>
      </c>
      <c r="X449" s="60"/>
      <c r="Y449" s="2">
        <f t="shared" si="40"/>
        <v>3099.5608644000004</v>
      </c>
      <c r="AA449" s="69"/>
      <c r="AB449" s="126"/>
      <c r="AC449" s="126"/>
      <c r="AD449" s="54"/>
      <c r="AE449" s="54"/>
      <c r="AG449" s="61"/>
      <c r="AH449" s="61"/>
      <c r="AI449" s="50" t="s">
        <v>196</v>
      </c>
      <c r="AJ449" s="61" t="s">
        <v>17</v>
      </c>
      <c r="AN449" s="88"/>
      <c r="AT449" s="52"/>
      <c r="AU449" s="52"/>
      <c r="AV449" s="52"/>
      <c r="AW449" s="52"/>
      <c r="AX449" s="52"/>
      <c r="AY449" s="52"/>
      <c r="AZ449" s="52"/>
      <c r="BE449" s="52"/>
      <c r="BF449" s="52"/>
      <c r="BH449" s="52"/>
      <c r="BI449" s="52"/>
    </row>
    <row r="450" spans="1:61">
      <c r="A450" s="52">
        <v>449</v>
      </c>
      <c r="B450" s="50" t="s">
        <v>1033</v>
      </c>
      <c r="C450" s="61" t="s">
        <v>431</v>
      </c>
      <c r="D450" s="61" t="s">
        <v>294</v>
      </c>
      <c r="E450" s="68">
        <v>55.48746666666667</v>
      </c>
      <c r="F450" s="68">
        <v>-132.64579999999998</v>
      </c>
      <c r="G450" s="56" t="s">
        <v>182</v>
      </c>
      <c r="H450" s="50" t="s">
        <v>35</v>
      </c>
      <c r="I450" s="50" t="s">
        <v>35</v>
      </c>
      <c r="J450" s="50" t="s">
        <v>35</v>
      </c>
      <c r="K450" s="61" t="s">
        <v>312</v>
      </c>
      <c r="L450" s="56">
        <v>10</v>
      </c>
      <c r="M450" s="56">
        <v>10</v>
      </c>
      <c r="N450" s="56">
        <f t="shared" ref="N450:N513" si="41">ABS(M450-L450)</f>
        <v>0</v>
      </c>
      <c r="O450" s="56"/>
      <c r="P450" s="56"/>
      <c r="Q450" s="60"/>
      <c r="R450" s="69">
        <v>0</v>
      </c>
      <c r="S450" s="52">
        <v>1.74</v>
      </c>
      <c r="T450" s="52">
        <f t="shared" ref="T450:T513" si="42">IF(R450=0,S450,R450)</f>
        <v>1.74</v>
      </c>
      <c r="U450" s="65">
        <v>20</v>
      </c>
      <c r="V450" s="66">
        <v>3.4144110000000003</v>
      </c>
      <c r="W450" s="2">
        <f t="shared" si="39"/>
        <v>0</v>
      </c>
      <c r="X450" s="60"/>
      <c r="Y450" s="2">
        <f t="shared" si="40"/>
        <v>0</v>
      </c>
      <c r="AA450" s="69"/>
      <c r="AB450" s="126"/>
      <c r="AC450" s="126"/>
      <c r="AD450" s="54"/>
      <c r="AE450" s="54"/>
      <c r="AG450" s="61"/>
      <c r="AH450" s="61"/>
      <c r="AI450" s="50" t="s">
        <v>196</v>
      </c>
      <c r="AJ450" s="61" t="s">
        <v>312</v>
      </c>
      <c r="AN450" s="88"/>
      <c r="AT450" s="52"/>
      <c r="AU450" s="52"/>
      <c r="AV450" s="52"/>
      <c r="AW450" s="52"/>
      <c r="AX450" s="52"/>
      <c r="AY450" s="52"/>
      <c r="AZ450" s="52"/>
      <c r="BE450" s="52"/>
      <c r="BF450" s="52"/>
      <c r="BH450" s="52"/>
      <c r="BI450" s="52"/>
    </row>
    <row r="451" spans="1:61">
      <c r="A451" s="52">
        <v>450</v>
      </c>
      <c r="B451" s="50" t="s">
        <v>1033</v>
      </c>
      <c r="C451" s="61" t="s">
        <v>432</v>
      </c>
      <c r="D451" s="61" t="s">
        <v>433</v>
      </c>
      <c r="E451" s="68">
        <v>55.48746666666667</v>
      </c>
      <c r="F451" s="68">
        <v>-132.64579999999998</v>
      </c>
      <c r="G451" s="56" t="s">
        <v>182</v>
      </c>
      <c r="H451" s="50" t="s">
        <v>35</v>
      </c>
      <c r="I451" s="50" t="s">
        <v>35</v>
      </c>
      <c r="J451" s="50" t="s">
        <v>35</v>
      </c>
      <c r="K451" s="61" t="s">
        <v>44</v>
      </c>
      <c r="L451" s="56">
        <v>20</v>
      </c>
      <c r="M451" s="56">
        <v>0</v>
      </c>
      <c r="N451" s="56">
        <f t="shared" si="41"/>
        <v>20</v>
      </c>
      <c r="O451" s="53">
        <f>M455</f>
        <v>50</v>
      </c>
      <c r="P451" s="53">
        <f>L451</f>
        <v>20</v>
      </c>
      <c r="Q451" s="53">
        <f>P451+O451</f>
        <v>70</v>
      </c>
      <c r="R451" s="69">
        <v>0</v>
      </c>
      <c r="S451" s="52">
        <v>0.08</v>
      </c>
      <c r="T451" s="52">
        <f t="shared" si="42"/>
        <v>0.08</v>
      </c>
      <c r="U451" s="65">
        <v>0</v>
      </c>
      <c r="V451" s="66">
        <v>29.154806999999995</v>
      </c>
      <c r="W451" s="2">
        <f t="shared" ref="W451:W514" si="43">T451*V451/100*N451*100*100*((100-U451)/100)</f>
        <v>4664.7691199999981</v>
      </c>
      <c r="X451" s="2">
        <f>SUM(W451:W455)</f>
        <v>29585.747989799998</v>
      </c>
      <c r="Y451" s="2">
        <f t="shared" si="40"/>
        <v>4664.7691199999981</v>
      </c>
      <c r="Z451" s="7">
        <f>SUM(Y451:Y455)/10^6*10^4</f>
        <v>295.85747989799995</v>
      </c>
      <c r="AA451" s="12">
        <v>44.191917556337941</v>
      </c>
      <c r="AB451" s="126"/>
      <c r="AC451" s="126"/>
      <c r="AD451" s="54"/>
      <c r="AE451" s="54"/>
      <c r="AG451" s="61"/>
      <c r="AH451" s="61"/>
      <c r="AI451" s="50" t="s">
        <v>528</v>
      </c>
      <c r="AJ451" s="61" t="s">
        <v>140</v>
      </c>
      <c r="AN451" s="88"/>
      <c r="AT451" s="52"/>
      <c r="AU451" s="52"/>
      <c r="AV451" s="52"/>
      <c r="AW451" s="52"/>
      <c r="AX451" s="52"/>
      <c r="AY451" s="52"/>
      <c r="AZ451" s="52"/>
      <c r="BE451" s="52"/>
      <c r="BF451" s="52"/>
      <c r="BH451" s="52"/>
      <c r="BI451" s="52"/>
    </row>
    <row r="452" spans="1:61">
      <c r="A452" s="52">
        <v>451</v>
      </c>
      <c r="B452" s="50" t="s">
        <v>1033</v>
      </c>
      <c r="C452" s="61" t="s">
        <v>432</v>
      </c>
      <c r="D452" s="61" t="s">
        <v>433</v>
      </c>
      <c r="E452" s="68">
        <v>55.48746666666667</v>
      </c>
      <c r="F452" s="68">
        <v>-132.64579999999998</v>
      </c>
      <c r="G452" s="56" t="s">
        <v>182</v>
      </c>
      <c r="H452" s="50" t="s">
        <v>35</v>
      </c>
      <c r="I452" s="50" t="s">
        <v>35</v>
      </c>
      <c r="J452" s="50" t="s">
        <v>35</v>
      </c>
      <c r="K452" s="61" t="s">
        <v>262</v>
      </c>
      <c r="L452" s="56">
        <v>0</v>
      </c>
      <c r="M452" s="56">
        <v>12</v>
      </c>
      <c r="N452" s="56">
        <f t="shared" si="41"/>
        <v>12</v>
      </c>
      <c r="O452" s="56"/>
      <c r="P452" s="56"/>
      <c r="Q452" s="60"/>
      <c r="R452" s="69">
        <v>0</v>
      </c>
      <c r="S452" s="52">
        <v>0.86</v>
      </c>
      <c r="T452" s="52">
        <f t="shared" si="42"/>
        <v>0.86</v>
      </c>
      <c r="U452" s="65">
        <v>27</v>
      </c>
      <c r="V452" s="66">
        <v>9.6903989999999993</v>
      </c>
      <c r="W452" s="2">
        <f t="shared" si="43"/>
        <v>7300.3589906399993</v>
      </c>
      <c r="X452" s="60"/>
      <c r="Y452" s="2">
        <f t="shared" si="40"/>
        <v>7300.3589906399993</v>
      </c>
      <c r="AA452" s="69"/>
      <c r="AB452" s="126"/>
      <c r="AC452" s="126"/>
      <c r="AD452" s="54"/>
      <c r="AE452" s="54"/>
      <c r="AG452" s="61"/>
      <c r="AH452" s="61"/>
      <c r="AI452" s="50" t="s">
        <v>528</v>
      </c>
      <c r="AJ452" s="61" t="s">
        <v>17</v>
      </c>
      <c r="AN452" s="88"/>
      <c r="AT452" s="52"/>
      <c r="AU452" s="52"/>
      <c r="AV452" s="52"/>
      <c r="AW452" s="52"/>
      <c r="AX452" s="52"/>
      <c r="AY452" s="52"/>
      <c r="AZ452" s="52"/>
      <c r="BE452" s="52"/>
      <c r="BF452" s="52"/>
      <c r="BH452" s="52"/>
      <c r="BI452" s="52"/>
    </row>
    <row r="453" spans="1:61">
      <c r="A453" s="52">
        <v>452</v>
      </c>
      <c r="B453" s="50" t="s">
        <v>1033</v>
      </c>
      <c r="C453" s="61" t="s">
        <v>432</v>
      </c>
      <c r="D453" s="61" t="s">
        <v>433</v>
      </c>
      <c r="E453" s="68">
        <v>55.48746666666667</v>
      </c>
      <c r="F453" s="68">
        <v>-132.64579999999998</v>
      </c>
      <c r="G453" s="56" t="s">
        <v>182</v>
      </c>
      <c r="H453" s="50" t="s">
        <v>35</v>
      </c>
      <c r="I453" s="50" t="s">
        <v>35</v>
      </c>
      <c r="J453" s="50" t="s">
        <v>35</v>
      </c>
      <c r="K453" s="61" t="s">
        <v>263</v>
      </c>
      <c r="L453" s="56">
        <v>12</v>
      </c>
      <c r="M453" s="56">
        <v>30</v>
      </c>
      <c r="N453" s="56">
        <f t="shared" si="41"/>
        <v>18</v>
      </c>
      <c r="O453" s="56"/>
      <c r="P453" s="56"/>
      <c r="Q453" s="60"/>
      <c r="R453" s="69">
        <v>0</v>
      </c>
      <c r="S453" s="52">
        <v>1.74</v>
      </c>
      <c r="T453" s="52">
        <f t="shared" si="42"/>
        <v>1.74</v>
      </c>
      <c r="U453" s="65">
        <v>39</v>
      </c>
      <c r="V453" s="66">
        <v>6.4630530000000004</v>
      </c>
      <c r="W453" s="2">
        <f t="shared" si="43"/>
        <v>12347.792017560001</v>
      </c>
      <c r="X453" s="60"/>
      <c r="Y453" s="2">
        <f t="shared" si="40"/>
        <v>12347.792017560001</v>
      </c>
      <c r="AA453" s="69"/>
      <c r="AB453" s="126"/>
      <c r="AC453" s="126"/>
      <c r="AD453" s="54"/>
      <c r="AE453" s="54"/>
      <c r="AG453" s="61"/>
      <c r="AH453" s="61"/>
      <c r="AI453" s="50" t="s">
        <v>528</v>
      </c>
      <c r="AJ453" s="61" t="s">
        <v>263</v>
      </c>
      <c r="AN453" s="88"/>
      <c r="AT453" s="52"/>
      <c r="AU453" s="52"/>
      <c r="AV453" s="52"/>
      <c r="AW453" s="52"/>
      <c r="AX453" s="52"/>
      <c r="AY453" s="52"/>
      <c r="AZ453" s="52"/>
      <c r="BE453" s="52"/>
      <c r="BF453" s="52"/>
      <c r="BH453" s="52"/>
      <c r="BI453" s="52"/>
    </row>
    <row r="454" spans="1:61">
      <c r="A454" s="52">
        <v>453</v>
      </c>
      <c r="B454" s="50" t="s">
        <v>1033</v>
      </c>
      <c r="C454" s="61" t="s">
        <v>432</v>
      </c>
      <c r="D454" s="61" t="s">
        <v>433</v>
      </c>
      <c r="E454" s="68">
        <v>55.48746666666667</v>
      </c>
      <c r="F454" s="68">
        <v>-132.64579999999998</v>
      </c>
      <c r="G454" s="56" t="s">
        <v>182</v>
      </c>
      <c r="H454" s="50" t="s">
        <v>35</v>
      </c>
      <c r="I454" s="50" t="s">
        <v>35</v>
      </c>
      <c r="J454" s="50" t="s">
        <v>35</v>
      </c>
      <c r="K454" s="61" t="s">
        <v>264</v>
      </c>
      <c r="L454" s="56">
        <v>30</v>
      </c>
      <c r="M454" s="56">
        <v>50</v>
      </c>
      <c r="N454" s="56">
        <f t="shared" si="41"/>
        <v>20</v>
      </c>
      <c r="O454" s="56"/>
      <c r="P454" s="56"/>
      <c r="Q454" s="60"/>
      <c r="R454" s="69">
        <v>0</v>
      </c>
      <c r="S454" s="52">
        <v>1.74</v>
      </c>
      <c r="T454" s="52">
        <f t="shared" si="42"/>
        <v>1.74</v>
      </c>
      <c r="U454" s="65">
        <v>59</v>
      </c>
      <c r="V454" s="66">
        <v>3.6955619999999998</v>
      </c>
      <c r="W454" s="2">
        <f t="shared" si="43"/>
        <v>5272.8278615999998</v>
      </c>
      <c r="X454" s="60"/>
      <c r="Y454" s="2">
        <f t="shared" si="40"/>
        <v>5272.8278615999998</v>
      </c>
      <c r="AA454" s="69"/>
      <c r="AB454" s="126"/>
      <c r="AC454" s="126"/>
      <c r="AD454" s="54"/>
      <c r="AE454" s="54"/>
      <c r="AG454" s="61"/>
      <c r="AH454" s="61"/>
      <c r="AI454" s="50" t="s">
        <v>528</v>
      </c>
      <c r="AJ454" s="61" t="s">
        <v>264</v>
      </c>
      <c r="AN454" s="88"/>
      <c r="AT454" s="52"/>
      <c r="AU454" s="52"/>
      <c r="AV454" s="52"/>
      <c r="AW454" s="52"/>
      <c r="AX454" s="52"/>
      <c r="AY454" s="52"/>
      <c r="AZ454" s="52"/>
      <c r="BE454" s="52"/>
      <c r="BF454" s="52"/>
      <c r="BH454" s="52"/>
      <c r="BI454" s="52"/>
    </row>
    <row r="455" spans="1:61">
      <c r="A455" s="52">
        <v>454</v>
      </c>
      <c r="B455" s="50" t="s">
        <v>1033</v>
      </c>
      <c r="C455" s="61" t="s">
        <v>432</v>
      </c>
      <c r="D455" s="61" t="s">
        <v>433</v>
      </c>
      <c r="E455" s="68">
        <v>55.48746666666667</v>
      </c>
      <c r="F455" s="68">
        <v>-132.64579999999998</v>
      </c>
      <c r="G455" s="56" t="s">
        <v>182</v>
      </c>
      <c r="H455" s="50" t="s">
        <v>35</v>
      </c>
      <c r="I455" s="50" t="s">
        <v>35</v>
      </c>
      <c r="J455" s="50" t="s">
        <v>35</v>
      </c>
      <c r="K455" s="61" t="s">
        <v>312</v>
      </c>
      <c r="L455" s="56">
        <v>50</v>
      </c>
      <c r="M455" s="56">
        <v>50</v>
      </c>
      <c r="N455" s="56">
        <f t="shared" si="41"/>
        <v>0</v>
      </c>
      <c r="O455" s="56"/>
      <c r="P455" s="56"/>
      <c r="Q455" s="60"/>
      <c r="R455" s="69">
        <v>0</v>
      </c>
      <c r="S455" s="52">
        <v>1.74</v>
      </c>
      <c r="T455" s="52">
        <f t="shared" si="42"/>
        <v>1.74</v>
      </c>
      <c r="U455" s="65">
        <v>37</v>
      </c>
      <c r="V455" s="66">
        <v>2.4079679999999999</v>
      </c>
      <c r="W455" s="2">
        <f t="shared" si="43"/>
        <v>0</v>
      </c>
      <c r="X455" s="60"/>
      <c r="Y455" s="2">
        <f t="shared" si="40"/>
        <v>0</v>
      </c>
      <c r="AA455" s="69"/>
      <c r="AB455" s="126"/>
      <c r="AC455" s="126"/>
      <c r="AD455" s="54"/>
      <c r="AE455" s="54"/>
      <c r="AG455" s="61"/>
      <c r="AH455" s="61"/>
      <c r="AI455" s="50" t="s">
        <v>528</v>
      </c>
      <c r="AJ455" s="61" t="s">
        <v>312</v>
      </c>
      <c r="AN455" s="88"/>
      <c r="AT455" s="52"/>
      <c r="AU455" s="52"/>
      <c r="AV455" s="52"/>
      <c r="AW455" s="52"/>
      <c r="AX455" s="52"/>
      <c r="AY455" s="52"/>
      <c r="AZ455" s="52"/>
      <c r="BE455" s="52"/>
      <c r="BF455" s="52"/>
      <c r="BH455" s="52"/>
      <c r="BI455" s="52"/>
    </row>
    <row r="456" spans="1:61">
      <c r="A456" s="52">
        <v>455</v>
      </c>
      <c r="B456" s="50" t="s">
        <v>1033</v>
      </c>
      <c r="C456" s="61" t="s">
        <v>434</v>
      </c>
      <c r="D456" s="61" t="s">
        <v>421</v>
      </c>
      <c r="E456" s="68">
        <v>55.5</v>
      </c>
      <c r="F456" s="68">
        <v>-132.45833333333331</v>
      </c>
      <c r="G456" s="56" t="s">
        <v>182</v>
      </c>
      <c r="H456" s="50" t="s">
        <v>35</v>
      </c>
      <c r="I456" s="50" t="s">
        <v>35</v>
      </c>
      <c r="J456" s="50" t="s">
        <v>35</v>
      </c>
      <c r="K456" s="61" t="s">
        <v>44</v>
      </c>
      <c r="L456" s="56">
        <v>20</v>
      </c>
      <c r="M456" s="56">
        <v>15</v>
      </c>
      <c r="N456" s="56">
        <f t="shared" si="41"/>
        <v>5</v>
      </c>
      <c r="O456" s="53">
        <f>M459</f>
        <v>100</v>
      </c>
      <c r="P456" s="53">
        <f>L456</f>
        <v>20</v>
      </c>
      <c r="Q456" s="53">
        <f>P456+O456</f>
        <v>120</v>
      </c>
      <c r="R456" s="69">
        <v>0</v>
      </c>
      <c r="S456" s="52">
        <v>0.08</v>
      </c>
      <c r="T456" s="52">
        <f t="shared" si="42"/>
        <v>0.08</v>
      </c>
      <c r="U456" s="65">
        <v>0</v>
      </c>
      <c r="V456" s="66">
        <v>47.435015000000007</v>
      </c>
      <c r="W456" s="2">
        <f t="shared" si="43"/>
        <v>1897.4006000000004</v>
      </c>
      <c r="X456" s="2">
        <f>SUM(W456:W459)</f>
        <v>25997.644272199999</v>
      </c>
      <c r="Y456" s="2">
        <f t="shared" si="40"/>
        <v>1897.4006000000004</v>
      </c>
      <c r="Z456" s="7">
        <f>SUM(Y456:Y459)/10^6*10^4</f>
        <v>259.976442722</v>
      </c>
      <c r="AA456" s="12">
        <v>56.614321641166612</v>
      </c>
      <c r="AB456" s="126"/>
      <c r="AC456" s="126"/>
      <c r="AD456" s="54"/>
      <c r="AE456" s="54"/>
      <c r="AG456" s="61"/>
      <c r="AH456" s="61"/>
      <c r="AI456" s="50" t="s">
        <v>171</v>
      </c>
      <c r="AJ456" s="61" t="s">
        <v>140</v>
      </c>
      <c r="AN456" s="88"/>
      <c r="AT456" s="52"/>
      <c r="AU456" s="52"/>
      <c r="AV456" s="52"/>
      <c r="AW456" s="52"/>
      <c r="AX456" s="52"/>
      <c r="AY456" s="52"/>
      <c r="AZ456" s="52"/>
      <c r="BE456" s="52"/>
      <c r="BF456" s="52"/>
      <c r="BH456" s="52"/>
      <c r="BI456" s="52"/>
    </row>
    <row r="457" spans="1:61">
      <c r="A457" s="52">
        <v>456</v>
      </c>
      <c r="B457" s="50" t="s">
        <v>1033</v>
      </c>
      <c r="C457" s="61" t="s">
        <v>434</v>
      </c>
      <c r="D457" s="61" t="s">
        <v>421</v>
      </c>
      <c r="E457" s="68">
        <v>55.5</v>
      </c>
      <c r="F457" s="68">
        <v>-132.45833333333331</v>
      </c>
      <c r="G457" s="56" t="s">
        <v>182</v>
      </c>
      <c r="H457" s="50" t="s">
        <v>35</v>
      </c>
      <c r="I457" s="50" t="s">
        <v>35</v>
      </c>
      <c r="J457" s="50" t="s">
        <v>35</v>
      </c>
      <c r="K457" s="61" t="s">
        <v>46</v>
      </c>
      <c r="L457" s="56">
        <v>15</v>
      </c>
      <c r="M457" s="56">
        <v>0</v>
      </c>
      <c r="N457" s="56">
        <f t="shared" si="41"/>
        <v>15</v>
      </c>
      <c r="O457" s="56"/>
      <c r="P457" s="56"/>
      <c r="Q457" s="60"/>
      <c r="R457" s="69">
        <v>0</v>
      </c>
      <c r="S457" s="52">
        <v>0.15</v>
      </c>
      <c r="T457" s="52">
        <f t="shared" si="42"/>
        <v>0.15</v>
      </c>
      <c r="U457" s="65">
        <v>0</v>
      </c>
      <c r="V457" s="66">
        <v>34.709725000000006</v>
      </c>
      <c r="W457" s="2">
        <f t="shared" si="43"/>
        <v>7809.6881250000006</v>
      </c>
      <c r="X457" s="60"/>
      <c r="Y457" s="2">
        <f t="shared" si="40"/>
        <v>7809.6881250000006</v>
      </c>
      <c r="AA457" s="69"/>
      <c r="AB457" s="126"/>
      <c r="AC457" s="126"/>
      <c r="AD457" s="54"/>
      <c r="AE457" s="54"/>
      <c r="AG457" s="61"/>
      <c r="AH457" s="61"/>
      <c r="AI457" s="50" t="s">
        <v>171</v>
      </c>
      <c r="AJ457" s="61" t="s">
        <v>162</v>
      </c>
      <c r="AN457" s="88"/>
      <c r="AT457" s="52"/>
      <c r="AU457" s="52"/>
      <c r="AV457" s="52"/>
      <c r="AW457" s="52"/>
      <c r="AX457" s="52"/>
      <c r="AY457" s="52"/>
      <c r="AZ457" s="52"/>
      <c r="BE457" s="52"/>
      <c r="BF457" s="52"/>
      <c r="BH457" s="52"/>
      <c r="BI457" s="52"/>
    </row>
    <row r="458" spans="1:61">
      <c r="A458" s="52">
        <v>457</v>
      </c>
      <c r="B458" s="50" t="s">
        <v>1033</v>
      </c>
      <c r="C458" s="61" t="s">
        <v>434</v>
      </c>
      <c r="D458" s="61" t="s">
        <v>421</v>
      </c>
      <c r="E458" s="68">
        <v>55.5</v>
      </c>
      <c r="F458" s="68">
        <v>-132.45833333333331</v>
      </c>
      <c r="G458" s="56" t="s">
        <v>182</v>
      </c>
      <c r="H458" s="50" t="s">
        <v>35</v>
      </c>
      <c r="I458" s="50" t="s">
        <v>35</v>
      </c>
      <c r="J458" s="50" t="s">
        <v>35</v>
      </c>
      <c r="K458" s="61" t="s">
        <v>262</v>
      </c>
      <c r="L458" s="56">
        <v>0</v>
      </c>
      <c r="M458" s="56">
        <v>12</v>
      </c>
      <c r="N458" s="56">
        <f t="shared" si="41"/>
        <v>12</v>
      </c>
      <c r="O458" s="56"/>
      <c r="P458" s="56"/>
      <c r="Q458" s="60"/>
      <c r="R458" s="69">
        <v>0</v>
      </c>
      <c r="S458" s="52">
        <v>0.86</v>
      </c>
      <c r="T458" s="52">
        <f t="shared" si="42"/>
        <v>0.86</v>
      </c>
      <c r="U458" s="65">
        <v>26</v>
      </c>
      <c r="V458" s="66">
        <v>2.1241000000000003</v>
      </c>
      <c r="W458" s="2">
        <f t="shared" si="43"/>
        <v>1622.1326880000001</v>
      </c>
      <c r="X458" s="60"/>
      <c r="Y458" s="2">
        <f t="shared" si="40"/>
        <v>1622.1326880000001</v>
      </c>
      <c r="AA458" s="69"/>
      <c r="AB458" s="126"/>
      <c r="AC458" s="126"/>
      <c r="AD458" s="54"/>
      <c r="AE458" s="54"/>
      <c r="AG458" s="61"/>
      <c r="AH458" s="61"/>
      <c r="AI458" s="50" t="s">
        <v>171</v>
      </c>
      <c r="AJ458" s="61" t="s">
        <v>17</v>
      </c>
      <c r="AN458" s="88"/>
      <c r="AT458" s="52"/>
      <c r="AU458" s="52"/>
      <c r="AV458" s="52"/>
      <c r="AW458" s="52"/>
      <c r="AX458" s="52"/>
      <c r="AY458" s="52"/>
      <c r="AZ458" s="52"/>
      <c r="BE458" s="52"/>
      <c r="BF458" s="52"/>
      <c r="BH458" s="52"/>
      <c r="BI458" s="52"/>
    </row>
    <row r="459" spans="1:61">
      <c r="A459" s="52">
        <v>458</v>
      </c>
      <c r="B459" s="50" t="s">
        <v>1033</v>
      </c>
      <c r="C459" s="61" t="s">
        <v>434</v>
      </c>
      <c r="D459" s="61" t="s">
        <v>421</v>
      </c>
      <c r="E459" s="68">
        <v>55.5</v>
      </c>
      <c r="F459" s="68">
        <v>-132.45833333333331</v>
      </c>
      <c r="G459" s="56" t="s">
        <v>182</v>
      </c>
      <c r="H459" s="50" t="s">
        <v>35</v>
      </c>
      <c r="I459" s="50" t="s">
        <v>35</v>
      </c>
      <c r="J459" s="50" t="s">
        <v>35</v>
      </c>
      <c r="K459" s="61" t="s">
        <v>312</v>
      </c>
      <c r="L459" s="56">
        <v>12</v>
      </c>
      <c r="M459" s="56">
        <v>100</v>
      </c>
      <c r="N459" s="56">
        <f t="shared" si="41"/>
        <v>88</v>
      </c>
      <c r="O459" s="56"/>
      <c r="P459" s="56"/>
      <c r="Q459" s="60"/>
      <c r="R459" s="69">
        <v>0</v>
      </c>
      <c r="S459" s="52">
        <v>1.74</v>
      </c>
      <c r="T459" s="52">
        <f t="shared" si="42"/>
        <v>1.74</v>
      </c>
      <c r="U459" s="65">
        <v>78</v>
      </c>
      <c r="V459" s="66">
        <v>4.3544049999999999</v>
      </c>
      <c r="W459" s="2">
        <f t="shared" si="43"/>
        <v>14668.4228592</v>
      </c>
      <c r="X459" s="60"/>
      <c r="Y459" s="2">
        <f t="shared" si="40"/>
        <v>14668.4228592</v>
      </c>
      <c r="AA459" s="69"/>
      <c r="AB459" s="126"/>
      <c r="AC459" s="126"/>
      <c r="AD459" s="54"/>
      <c r="AE459" s="54"/>
      <c r="AG459" s="61"/>
      <c r="AH459" s="61"/>
      <c r="AI459" s="50" t="s">
        <v>171</v>
      </c>
      <c r="AJ459" s="61" t="s">
        <v>312</v>
      </c>
      <c r="AN459" s="88"/>
      <c r="AT459" s="52"/>
      <c r="AU459" s="52"/>
      <c r="AV459" s="52"/>
      <c r="AW459" s="52"/>
      <c r="AX459" s="52"/>
      <c r="AY459" s="52"/>
      <c r="AZ459" s="52"/>
      <c r="BE459" s="52"/>
      <c r="BF459" s="52"/>
      <c r="BH459" s="52"/>
      <c r="BI459" s="52"/>
    </row>
    <row r="460" spans="1:61">
      <c r="A460" s="52">
        <v>459</v>
      </c>
      <c r="B460" s="50" t="s">
        <v>1033</v>
      </c>
      <c r="C460" s="61" t="s">
        <v>435</v>
      </c>
      <c r="D460" s="61" t="s">
        <v>436</v>
      </c>
      <c r="E460" s="68">
        <v>55.505555555555553</v>
      </c>
      <c r="F460" s="68">
        <v>-132.47493333333333</v>
      </c>
      <c r="G460" s="56" t="s">
        <v>182</v>
      </c>
      <c r="H460" s="50" t="s">
        <v>35</v>
      </c>
      <c r="I460" s="50" t="s">
        <v>35</v>
      </c>
      <c r="J460" s="50" t="s">
        <v>35</v>
      </c>
      <c r="K460" s="61" t="s">
        <v>44</v>
      </c>
      <c r="L460" s="56">
        <v>10</v>
      </c>
      <c r="M460" s="56">
        <v>0</v>
      </c>
      <c r="N460" s="56">
        <f t="shared" si="41"/>
        <v>10</v>
      </c>
      <c r="O460" s="53">
        <f>M462</f>
        <v>30</v>
      </c>
      <c r="P460" s="53">
        <f>L460</f>
        <v>10</v>
      </c>
      <c r="Q460" s="53">
        <f>P460+O460</f>
        <v>40</v>
      </c>
      <c r="R460" s="69">
        <v>0</v>
      </c>
      <c r="S460" s="52">
        <v>0.08</v>
      </c>
      <c r="T460" s="52">
        <f t="shared" si="42"/>
        <v>0.08</v>
      </c>
      <c r="U460" s="65">
        <v>0</v>
      </c>
      <c r="V460" s="66">
        <v>39.468429</v>
      </c>
      <c r="W460" s="2">
        <f t="shared" si="43"/>
        <v>3157.4743200000003</v>
      </c>
      <c r="X460" s="2">
        <f>SUM(W460:W462)</f>
        <v>14467.4377848</v>
      </c>
      <c r="Y460" s="2">
        <f t="shared" ref="Y460:Y470" si="44">T460*V460/100*N460*100*100*((100-U460)/100)</f>
        <v>3157.4743200000003</v>
      </c>
      <c r="Z460" s="7">
        <f>SUM(Y460:Y462)/10^6*10^4</f>
        <v>144.67437784800001</v>
      </c>
      <c r="AA460" s="12">
        <v>28.694762612877277</v>
      </c>
      <c r="AB460" s="126"/>
      <c r="AC460" s="126"/>
      <c r="AD460" s="54"/>
      <c r="AE460" s="54"/>
      <c r="AG460" s="61"/>
      <c r="AH460" s="61"/>
      <c r="AI460" s="50" t="s">
        <v>171</v>
      </c>
      <c r="AJ460" s="61" t="s">
        <v>140</v>
      </c>
      <c r="AN460" s="88"/>
      <c r="AT460" s="52"/>
      <c r="AU460" s="52"/>
      <c r="AV460" s="52"/>
      <c r="AW460" s="52"/>
      <c r="AX460" s="52"/>
      <c r="AY460" s="52"/>
      <c r="AZ460" s="52"/>
      <c r="BE460" s="52"/>
      <c r="BF460" s="52"/>
      <c r="BH460" s="52"/>
      <c r="BI460" s="52"/>
    </row>
    <row r="461" spans="1:61">
      <c r="A461" s="52">
        <v>460</v>
      </c>
      <c r="B461" s="50" t="s">
        <v>1033</v>
      </c>
      <c r="C461" s="61" t="s">
        <v>435</v>
      </c>
      <c r="D461" s="61" t="s">
        <v>436</v>
      </c>
      <c r="E461" s="68">
        <v>55.505555555555553</v>
      </c>
      <c r="F461" s="68">
        <v>-132.47493333333333</v>
      </c>
      <c r="G461" s="56" t="s">
        <v>182</v>
      </c>
      <c r="H461" s="50" t="s">
        <v>35</v>
      </c>
      <c r="I461" s="50" t="s">
        <v>35</v>
      </c>
      <c r="J461" s="50" t="s">
        <v>35</v>
      </c>
      <c r="K461" s="61" t="s">
        <v>47</v>
      </c>
      <c r="L461" s="56">
        <v>0</v>
      </c>
      <c r="M461" s="56">
        <v>10</v>
      </c>
      <c r="N461" s="56">
        <f t="shared" si="41"/>
        <v>10</v>
      </c>
      <c r="O461" s="56"/>
      <c r="P461" s="56"/>
      <c r="Q461" s="60"/>
      <c r="R461" s="69">
        <v>0</v>
      </c>
      <c r="S461" s="52">
        <v>0.93</v>
      </c>
      <c r="T461" s="52">
        <f t="shared" si="42"/>
        <v>0.93</v>
      </c>
      <c r="U461" s="65">
        <v>38</v>
      </c>
      <c r="V461" s="66">
        <v>11.153142000000001</v>
      </c>
      <c r="W461" s="2">
        <f t="shared" si="43"/>
        <v>6430.9016772000014</v>
      </c>
      <c r="X461" s="60"/>
      <c r="Y461" s="2">
        <f t="shared" si="44"/>
        <v>6430.9016772000014</v>
      </c>
      <c r="AA461" s="69"/>
      <c r="AB461" s="126"/>
      <c r="AC461" s="126"/>
      <c r="AD461" s="54"/>
      <c r="AE461" s="54"/>
      <c r="AG461" s="61"/>
      <c r="AH461" s="61"/>
      <c r="AI461" s="50" t="s">
        <v>171</v>
      </c>
      <c r="AJ461" s="61" t="s">
        <v>47</v>
      </c>
      <c r="AN461" s="88"/>
      <c r="AT461" s="52"/>
      <c r="AU461" s="52"/>
      <c r="AV461" s="52"/>
      <c r="AW461" s="52"/>
      <c r="AX461" s="52"/>
      <c r="AY461" s="52"/>
      <c r="AZ461" s="52"/>
      <c r="BE461" s="52"/>
      <c r="BF461" s="52"/>
      <c r="BH461" s="52"/>
      <c r="BI461" s="52"/>
    </row>
    <row r="462" spans="1:61">
      <c r="A462" s="52">
        <v>461</v>
      </c>
      <c r="B462" s="50" t="s">
        <v>1033</v>
      </c>
      <c r="C462" s="61" t="s">
        <v>435</v>
      </c>
      <c r="D462" s="61" t="s">
        <v>436</v>
      </c>
      <c r="E462" s="68">
        <v>55.505555555555553</v>
      </c>
      <c r="F462" s="68">
        <v>-132.47493333333333</v>
      </c>
      <c r="G462" s="56" t="s">
        <v>182</v>
      </c>
      <c r="H462" s="50" t="s">
        <v>35</v>
      </c>
      <c r="I462" s="50" t="s">
        <v>35</v>
      </c>
      <c r="J462" s="50" t="s">
        <v>35</v>
      </c>
      <c r="K462" s="61" t="s">
        <v>262</v>
      </c>
      <c r="L462" s="56">
        <v>10</v>
      </c>
      <c r="M462" s="56">
        <v>30</v>
      </c>
      <c r="N462" s="56">
        <f t="shared" si="41"/>
        <v>20</v>
      </c>
      <c r="O462" s="56"/>
      <c r="P462" s="56"/>
      <c r="Q462" s="60"/>
      <c r="R462" s="69">
        <v>0</v>
      </c>
      <c r="S462" s="52">
        <v>0.86</v>
      </c>
      <c r="T462" s="52">
        <f t="shared" si="42"/>
        <v>0.86</v>
      </c>
      <c r="U462" s="65">
        <v>77</v>
      </c>
      <c r="V462" s="66">
        <v>12.333321</v>
      </c>
      <c r="W462" s="2">
        <f t="shared" si="43"/>
        <v>4879.0617875999997</v>
      </c>
      <c r="X462" s="60"/>
      <c r="Y462" s="2">
        <f t="shared" si="44"/>
        <v>4879.0617875999997</v>
      </c>
      <c r="AA462" s="69"/>
      <c r="AB462" s="126"/>
      <c r="AC462" s="126"/>
      <c r="AD462" s="54"/>
      <c r="AE462" s="54"/>
      <c r="AG462" s="61"/>
      <c r="AH462" s="61"/>
      <c r="AI462" s="50" t="s">
        <v>171</v>
      </c>
      <c r="AJ462" s="61" t="s">
        <v>17</v>
      </c>
      <c r="AN462" s="88"/>
      <c r="AT462" s="52"/>
      <c r="AU462" s="52"/>
      <c r="AV462" s="52"/>
      <c r="AW462" s="52"/>
      <c r="AX462" s="52"/>
      <c r="AY462" s="52"/>
      <c r="AZ462" s="52"/>
      <c r="BE462" s="52"/>
      <c r="BF462" s="52"/>
      <c r="BH462" s="52"/>
      <c r="BI462" s="52"/>
    </row>
    <row r="463" spans="1:61">
      <c r="A463" s="52">
        <v>462</v>
      </c>
      <c r="B463" s="50" t="s">
        <v>1033</v>
      </c>
      <c r="C463" s="61" t="s">
        <v>437</v>
      </c>
      <c r="D463" s="61" t="s">
        <v>261</v>
      </c>
      <c r="E463" s="68">
        <v>55.5</v>
      </c>
      <c r="F463" s="68">
        <v>-132.47076666666666</v>
      </c>
      <c r="G463" s="56" t="s">
        <v>182</v>
      </c>
      <c r="H463" s="50" t="s">
        <v>35</v>
      </c>
      <c r="I463" s="50" t="s">
        <v>35</v>
      </c>
      <c r="J463" s="50" t="s">
        <v>35</v>
      </c>
      <c r="K463" s="61" t="s">
        <v>44</v>
      </c>
      <c r="L463" s="56">
        <v>30</v>
      </c>
      <c r="M463" s="56">
        <v>22</v>
      </c>
      <c r="N463" s="56">
        <f t="shared" si="41"/>
        <v>8</v>
      </c>
      <c r="O463" s="53">
        <f>M466</f>
        <v>25</v>
      </c>
      <c r="P463" s="53">
        <f>L463</f>
        <v>30</v>
      </c>
      <c r="Q463" s="53">
        <f>P463+O463</f>
        <v>55</v>
      </c>
      <c r="R463" s="69">
        <v>0</v>
      </c>
      <c r="S463" s="52">
        <v>0.08</v>
      </c>
      <c r="T463" s="52">
        <f t="shared" si="42"/>
        <v>0.08</v>
      </c>
      <c r="U463" s="65">
        <v>0</v>
      </c>
      <c r="V463" s="66">
        <v>40.135835</v>
      </c>
      <c r="W463" s="2">
        <f t="shared" si="43"/>
        <v>2568.69344</v>
      </c>
      <c r="X463" s="2">
        <f>SUM(W463:W466)</f>
        <v>8721.96011</v>
      </c>
      <c r="Y463" s="2">
        <f t="shared" si="44"/>
        <v>2568.69344</v>
      </c>
      <c r="Z463" s="7">
        <f>SUM(Y463:Y466)/10^6*10^4</f>
        <v>87.219601099999991</v>
      </c>
      <c r="AA463" s="12">
        <v>40.978182693724577</v>
      </c>
      <c r="AB463" s="126"/>
      <c r="AC463" s="126"/>
      <c r="AD463" s="54"/>
      <c r="AE463" s="54"/>
      <c r="AG463" s="61"/>
      <c r="AH463" s="61"/>
      <c r="AI463" s="50" t="s">
        <v>529</v>
      </c>
      <c r="AJ463" s="61" t="s">
        <v>140</v>
      </c>
      <c r="AN463" s="88"/>
      <c r="AT463" s="52"/>
      <c r="AU463" s="52"/>
      <c r="AV463" s="52"/>
      <c r="AW463" s="52"/>
      <c r="AX463" s="52"/>
      <c r="AY463" s="52"/>
      <c r="AZ463" s="52"/>
      <c r="BE463" s="52"/>
      <c r="BF463" s="52"/>
      <c r="BH463" s="52"/>
      <c r="BI463" s="52"/>
    </row>
    <row r="464" spans="1:61">
      <c r="A464" s="52">
        <v>463</v>
      </c>
      <c r="B464" s="50" t="s">
        <v>1033</v>
      </c>
      <c r="C464" s="61" t="s">
        <v>437</v>
      </c>
      <c r="D464" s="61" t="s">
        <v>261</v>
      </c>
      <c r="E464" s="68">
        <v>55.5</v>
      </c>
      <c r="F464" s="68">
        <v>-132.47076666666666</v>
      </c>
      <c r="G464" s="56" t="s">
        <v>182</v>
      </c>
      <c r="H464" s="50" t="s">
        <v>35</v>
      </c>
      <c r="I464" s="50" t="s">
        <v>35</v>
      </c>
      <c r="J464" s="50" t="s">
        <v>35</v>
      </c>
      <c r="K464" s="61" t="s">
        <v>46</v>
      </c>
      <c r="L464" s="56">
        <v>22</v>
      </c>
      <c r="M464" s="56">
        <v>0</v>
      </c>
      <c r="N464" s="56">
        <f t="shared" si="41"/>
        <v>22</v>
      </c>
      <c r="O464" s="56"/>
      <c r="P464" s="56"/>
      <c r="Q464" s="60"/>
      <c r="R464" s="69">
        <v>0</v>
      </c>
      <c r="S464" s="52">
        <v>0.15</v>
      </c>
      <c r="T464" s="52">
        <f t="shared" si="42"/>
        <v>0.15</v>
      </c>
      <c r="U464" s="65">
        <v>0</v>
      </c>
      <c r="V464" s="66">
        <v>9.3170750000000009</v>
      </c>
      <c r="W464" s="2">
        <f t="shared" si="43"/>
        <v>3074.6347500000006</v>
      </c>
      <c r="X464" s="60"/>
      <c r="Y464" s="2">
        <f t="shared" si="44"/>
        <v>3074.6347500000006</v>
      </c>
      <c r="AA464" s="69"/>
      <c r="AB464" s="126"/>
      <c r="AC464" s="126"/>
      <c r="AD464" s="54"/>
      <c r="AE464" s="54"/>
      <c r="AG464" s="61"/>
      <c r="AH464" s="61"/>
      <c r="AI464" s="50" t="s">
        <v>529</v>
      </c>
      <c r="AJ464" s="61" t="s">
        <v>162</v>
      </c>
      <c r="AN464" s="88"/>
      <c r="AT464" s="52"/>
      <c r="AU464" s="52"/>
      <c r="AV464" s="52"/>
      <c r="AW464" s="52"/>
      <c r="AX464" s="52"/>
      <c r="AY464" s="52"/>
      <c r="AZ464" s="52"/>
      <c r="BE464" s="52"/>
      <c r="BF464" s="52"/>
      <c r="BH464" s="52"/>
      <c r="BI464" s="52"/>
    </row>
    <row r="465" spans="1:61">
      <c r="A465" s="52">
        <v>464</v>
      </c>
      <c r="B465" s="50" t="s">
        <v>1033</v>
      </c>
      <c r="C465" s="61" t="s">
        <v>437</v>
      </c>
      <c r="D465" s="61" t="s">
        <v>261</v>
      </c>
      <c r="E465" s="68">
        <v>55.5</v>
      </c>
      <c r="F465" s="68">
        <v>-132.47076666666666</v>
      </c>
      <c r="G465" s="56" t="s">
        <v>182</v>
      </c>
      <c r="H465" s="50" t="s">
        <v>35</v>
      </c>
      <c r="I465" s="50" t="s">
        <v>35</v>
      </c>
      <c r="J465" s="50" t="s">
        <v>35</v>
      </c>
      <c r="K465" s="61" t="s">
        <v>253</v>
      </c>
      <c r="L465" s="56">
        <v>0</v>
      </c>
      <c r="M465" s="56">
        <v>25</v>
      </c>
      <c r="N465" s="56">
        <f t="shared" si="41"/>
        <v>25</v>
      </c>
      <c r="O465" s="56"/>
      <c r="P465" s="56"/>
      <c r="Q465" s="60"/>
      <c r="R465" s="69">
        <v>0</v>
      </c>
      <c r="S465" s="52">
        <v>1.46</v>
      </c>
      <c r="T465" s="52">
        <f t="shared" si="42"/>
        <v>1.46</v>
      </c>
      <c r="U465" s="65">
        <v>61</v>
      </c>
      <c r="V465" s="66">
        <v>2.1627200000000002</v>
      </c>
      <c r="W465" s="2">
        <f t="shared" si="43"/>
        <v>3078.6319200000003</v>
      </c>
      <c r="X465" s="60"/>
      <c r="Y465" s="2">
        <f t="shared" si="44"/>
        <v>3078.6319200000003</v>
      </c>
      <c r="AA465" s="69"/>
      <c r="AB465" s="126"/>
      <c r="AC465" s="126"/>
      <c r="AD465" s="54"/>
      <c r="AE465" s="54"/>
      <c r="AG465" s="61"/>
      <c r="AH465" s="61"/>
      <c r="AI465" s="50" t="s">
        <v>529</v>
      </c>
      <c r="AJ465" s="61" t="s">
        <v>534</v>
      </c>
      <c r="AN465" s="88"/>
      <c r="AT465" s="52"/>
      <c r="AU465" s="52"/>
      <c r="AV465" s="52"/>
      <c r="AW465" s="52"/>
      <c r="AX465" s="52"/>
      <c r="AY465" s="52"/>
      <c r="AZ465" s="52"/>
      <c r="BE465" s="52"/>
      <c r="BF465" s="52"/>
      <c r="BH465" s="52"/>
      <c r="BI465" s="52"/>
    </row>
    <row r="466" spans="1:61">
      <c r="A466" s="52">
        <v>465</v>
      </c>
      <c r="B466" s="50" t="s">
        <v>1033</v>
      </c>
      <c r="C466" s="61" t="s">
        <v>437</v>
      </c>
      <c r="D466" s="61" t="s">
        <v>261</v>
      </c>
      <c r="E466" s="68">
        <v>55.5</v>
      </c>
      <c r="F466" s="68">
        <v>-132.47076666666666</v>
      </c>
      <c r="G466" s="56" t="s">
        <v>182</v>
      </c>
      <c r="H466" s="50" t="s">
        <v>35</v>
      </c>
      <c r="I466" s="50" t="s">
        <v>35</v>
      </c>
      <c r="J466" s="50" t="s">
        <v>35</v>
      </c>
      <c r="K466" s="61" t="s">
        <v>312</v>
      </c>
      <c r="L466" s="56">
        <v>25</v>
      </c>
      <c r="M466" s="56">
        <v>25</v>
      </c>
      <c r="N466" s="56">
        <f t="shared" si="41"/>
        <v>0</v>
      </c>
      <c r="O466" s="56"/>
      <c r="P466" s="56"/>
      <c r="Q466" s="60"/>
      <c r="R466" s="69">
        <v>0</v>
      </c>
      <c r="S466" s="52">
        <v>1.91</v>
      </c>
      <c r="T466" s="52">
        <f t="shared" si="42"/>
        <v>1.91</v>
      </c>
      <c r="U466" s="65">
        <v>56</v>
      </c>
      <c r="V466" s="66">
        <v>0.73377999999999999</v>
      </c>
      <c r="W466" s="2">
        <f t="shared" si="43"/>
        <v>0</v>
      </c>
      <c r="X466" s="60"/>
      <c r="Y466" s="2">
        <f t="shared" si="44"/>
        <v>0</v>
      </c>
      <c r="AA466" s="69"/>
      <c r="AB466" s="126"/>
      <c r="AC466" s="126"/>
      <c r="AD466" s="54"/>
      <c r="AE466" s="54"/>
      <c r="AG466" s="61"/>
      <c r="AH466" s="61"/>
      <c r="AI466" s="50" t="s">
        <v>529</v>
      </c>
      <c r="AJ466" s="61" t="s">
        <v>312</v>
      </c>
      <c r="AN466" s="88"/>
      <c r="AT466" s="52"/>
      <c r="AU466" s="52"/>
      <c r="AV466" s="52"/>
      <c r="AW466" s="52"/>
      <c r="AX466" s="52"/>
      <c r="AY466" s="52"/>
      <c r="AZ466" s="52"/>
      <c r="BE466" s="52"/>
      <c r="BF466" s="52"/>
      <c r="BH466" s="52"/>
      <c r="BI466" s="52"/>
    </row>
    <row r="467" spans="1:61">
      <c r="A467" s="52">
        <v>466</v>
      </c>
      <c r="B467" s="50" t="s">
        <v>1033</v>
      </c>
      <c r="C467" s="61" t="s">
        <v>438</v>
      </c>
      <c r="D467" s="61" t="s">
        <v>339</v>
      </c>
      <c r="E467" s="68">
        <v>55.512500000000003</v>
      </c>
      <c r="F467" s="68">
        <v>-133.40833333333333</v>
      </c>
      <c r="G467" s="56" t="s">
        <v>182</v>
      </c>
      <c r="H467" s="50" t="s">
        <v>35</v>
      </c>
      <c r="I467" s="50" t="s">
        <v>35</v>
      </c>
      <c r="J467" s="50" t="s">
        <v>35</v>
      </c>
      <c r="K467" s="61" t="s">
        <v>278</v>
      </c>
      <c r="L467" s="56">
        <v>13</v>
      </c>
      <c r="M467" s="56">
        <v>0</v>
      </c>
      <c r="N467" s="56">
        <f t="shared" si="41"/>
        <v>13</v>
      </c>
      <c r="O467" s="53">
        <f>M471</f>
        <v>102</v>
      </c>
      <c r="P467" s="53">
        <f>L467</f>
        <v>13</v>
      </c>
      <c r="Q467" s="53">
        <f>P467+O467</f>
        <v>115</v>
      </c>
      <c r="R467" s="69">
        <v>0</v>
      </c>
      <c r="S467" s="52">
        <v>0.14000000000000001</v>
      </c>
      <c r="T467" s="52">
        <f t="shared" si="42"/>
        <v>0.14000000000000001</v>
      </c>
      <c r="U467" s="65">
        <v>0</v>
      </c>
      <c r="V467" s="66">
        <v>28.491905000000003</v>
      </c>
      <c r="W467" s="2">
        <f t="shared" si="43"/>
        <v>5185.526710000001</v>
      </c>
      <c r="X467" s="2">
        <f>SUM(W467:W471)</f>
        <v>27919.6251505</v>
      </c>
      <c r="Y467" s="2">
        <f t="shared" si="44"/>
        <v>5185.526710000001</v>
      </c>
      <c r="Z467" s="7">
        <f>SUM(Y467:Y471)/10^6*10^4</f>
        <v>275.34871083300004</v>
      </c>
      <c r="AA467" s="12">
        <v>39.985213775766063</v>
      </c>
      <c r="AB467" s="126"/>
      <c r="AC467" s="126"/>
      <c r="AD467" s="54"/>
      <c r="AE467" s="54"/>
      <c r="AG467" s="61"/>
      <c r="AH467" s="61"/>
      <c r="AI467" s="50" t="s">
        <v>529</v>
      </c>
      <c r="AJ467" s="61" t="s">
        <v>278</v>
      </c>
      <c r="AN467" s="88"/>
      <c r="AT467" s="52"/>
      <c r="AU467" s="52"/>
      <c r="AV467" s="52"/>
      <c r="AW467" s="52"/>
      <c r="AX467" s="52"/>
      <c r="AY467" s="52"/>
      <c r="AZ467" s="52"/>
      <c r="BE467" s="52"/>
      <c r="BF467" s="52"/>
      <c r="BH467" s="52"/>
      <c r="BI467" s="52"/>
    </row>
    <row r="468" spans="1:61">
      <c r="A468" s="52">
        <v>467</v>
      </c>
      <c r="B468" s="50" t="s">
        <v>1033</v>
      </c>
      <c r="C468" s="61" t="s">
        <v>438</v>
      </c>
      <c r="D468" s="61" t="s">
        <v>339</v>
      </c>
      <c r="E468" s="68">
        <v>55.512500000000003</v>
      </c>
      <c r="F468" s="68">
        <v>-133.40833333333333</v>
      </c>
      <c r="G468" s="56" t="s">
        <v>182</v>
      </c>
      <c r="H468" s="50" t="s">
        <v>35</v>
      </c>
      <c r="I468" s="50" t="s">
        <v>35</v>
      </c>
      <c r="J468" s="50" t="s">
        <v>35</v>
      </c>
      <c r="K468" s="61" t="s">
        <v>47</v>
      </c>
      <c r="L468" s="56">
        <v>0</v>
      </c>
      <c r="M468" s="56">
        <v>3</v>
      </c>
      <c r="N468" s="56">
        <f t="shared" si="41"/>
        <v>3</v>
      </c>
      <c r="O468" s="56"/>
      <c r="P468" s="56"/>
      <c r="Q468" s="60"/>
      <c r="R468" s="69">
        <v>0</v>
      </c>
      <c r="S468" s="52">
        <v>1.31</v>
      </c>
      <c r="T468" s="52">
        <f t="shared" si="42"/>
        <v>1.31</v>
      </c>
      <c r="U468" s="65">
        <v>37</v>
      </c>
      <c r="V468" s="66">
        <v>3.5916600000000001</v>
      </c>
      <c r="W468" s="2">
        <f t="shared" si="43"/>
        <v>889.25909940000008</v>
      </c>
      <c r="X468" s="60"/>
      <c r="Y468" s="2">
        <f t="shared" si="44"/>
        <v>889.25909940000008</v>
      </c>
      <c r="AA468" s="69"/>
      <c r="AB468" s="126"/>
      <c r="AC468" s="126"/>
      <c r="AD468" s="54"/>
      <c r="AE468" s="54"/>
      <c r="AG468" s="61"/>
      <c r="AH468" s="61"/>
      <c r="AI468" s="50" t="s">
        <v>529</v>
      </c>
      <c r="AJ468" s="61" t="s">
        <v>47</v>
      </c>
      <c r="AN468" s="88"/>
      <c r="AT468" s="52"/>
      <c r="AU468" s="52"/>
      <c r="AV468" s="52"/>
      <c r="AW468" s="52"/>
      <c r="AX468" s="52"/>
      <c r="AY468" s="52"/>
      <c r="AZ468" s="52"/>
      <c r="BE468" s="52"/>
      <c r="BF468" s="52"/>
      <c r="BH468" s="52"/>
      <c r="BI468" s="52"/>
    </row>
    <row r="469" spans="1:61">
      <c r="A469" s="52">
        <v>468</v>
      </c>
      <c r="B469" s="50" t="s">
        <v>1033</v>
      </c>
      <c r="C469" s="61" t="s">
        <v>438</v>
      </c>
      <c r="D469" s="61" t="s">
        <v>339</v>
      </c>
      <c r="E469" s="68">
        <v>55.512500000000003</v>
      </c>
      <c r="F469" s="68">
        <v>-133.40833333333333</v>
      </c>
      <c r="G469" s="56" t="s">
        <v>182</v>
      </c>
      <c r="H469" s="50" t="s">
        <v>35</v>
      </c>
      <c r="I469" s="50" t="s">
        <v>35</v>
      </c>
      <c r="J469" s="50" t="s">
        <v>35</v>
      </c>
      <c r="K469" s="61" t="s">
        <v>48</v>
      </c>
      <c r="L469" s="56">
        <v>3</v>
      </c>
      <c r="M469" s="56">
        <v>13</v>
      </c>
      <c r="N469" s="56">
        <f t="shared" si="41"/>
        <v>10</v>
      </c>
      <c r="O469" s="56"/>
      <c r="P469" s="56"/>
      <c r="Q469" s="60"/>
      <c r="R469" s="69">
        <v>0</v>
      </c>
      <c r="S469" s="52">
        <v>1.19</v>
      </c>
      <c r="T469" s="52">
        <f t="shared" si="42"/>
        <v>1.19</v>
      </c>
      <c r="U469" s="65">
        <v>62</v>
      </c>
      <c r="V469" s="66">
        <v>9.8480999999999987</v>
      </c>
      <c r="W469" s="2">
        <f t="shared" si="43"/>
        <v>4453.3108199999997</v>
      </c>
      <c r="X469" s="60"/>
      <c r="Y469" s="2">
        <f t="shared" si="44"/>
        <v>4453.3108199999997</v>
      </c>
      <c r="AA469" s="69"/>
      <c r="AB469" s="126"/>
      <c r="AC469" s="126"/>
      <c r="AD469" s="54"/>
      <c r="AE469" s="54"/>
      <c r="AG469" s="61"/>
      <c r="AH469" s="61"/>
      <c r="AI469" s="50" t="s">
        <v>529</v>
      </c>
      <c r="AJ469" s="61" t="s">
        <v>76</v>
      </c>
      <c r="AN469" s="88"/>
      <c r="AT469" s="52"/>
      <c r="AU469" s="52"/>
      <c r="AV469" s="52"/>
      <c r="AW469" s="52"/>
      <c r="AX469" s="52"/>
      <c r="AY469" s="52"/>
      <c r="AZ469" s="52"/>
      <c r="BE469" s="52"/>
      <c r="BF469" s="52"/>
      <c r="BH469" s="52"/>
      <c r="BI469" s="52"/>
    </row>
    <row r="470" spans="1:61">
      <c r="A470" s="52">
        <v>469</v>
      </c>
      <c r="B470" s="50" t="s">
        <v>1033</v>
      </c>
      <c r="C470" s="61" t="s">
        <v>438</v>
      </c>
      <c r="D470" s="61" t="s">
        <v>339</v>
      </c>
      <c r="E470" s="68">
        <v>55.512500000000003</v>
      </c>
      <c r="F470" s="68">
        <v>-133.40833333333333</v>
      </c>
      <c r="G470" s="56" t="s">
        <v>182</v>
      </c>
      <c r="H470" s="50" t="s">
        <v>35</v>
      </c>
      <c r="I470" s="50" t="s">
        <v>35</v>
      </c>
      <c r="J470" s="50" t="s">
        <v>35</v>
      </c>
      <c r="K470" s="61" t="s">
        <v>49</v>
      </c>
      <c r="L470" s="56">
        <v>13</v>
      </c>
      <c r="M470" s="56">
        <v>30</v>
      </c>
      <c r="N470" s="56">
        <f t="shared" si="41"/>
        <v>17</v>
      </c>
      <c r="O470" s="56"/>
      <c r="P470" s="56"/>
      <c r="Q470" s="60"/>
      <c r="R470" s="69">
        <v>0</v>
      </c>
      <c r="S470" s="52">
        <v>1.19</v>
      </c>
      <c r="T470" s="52">
        <f t="shared" si="42"/>
        <v>1.19</v>
      </c>
      <c r="U470" s="65">
        <v>43</v>
      </c>
      <c r="V470" s="66">
        <v>3.0702900000000004</v>
      </c>
      <c r="W470" s="2">
        <f t="shared" si="43"/>
        <v>3540.3821019000002</v>
      </c>
      <c r="X470" s="60"/>
      <c r="Y470" s="2">
        <f t="shared" si="44"/>
        <v>3540.3821019000002</v>
      </c>
      <c r="AA470" s="69"/>
      <c r="AB470" s="126"/>
      <c r="AC470" s="126"/>
      <c r="AD470" s="54"/>
      <c r="AE470" s="54"/>
      <c r="AG470" s="61"/>
      <c r="AH470" s="61"/>
      <c r="AI470" s="50" t="s">
        <v>529</v>
      </c>
      <c r="AJ470" s="61" t="s">
        <v>77</v>
      </c>
      <c r="AN470" s="88"/>
      <c r="AT470" s="52"/>
      <c r="AU470" s="52"/>
      <c r="AV470" s="52"/>
      <c r="AW470" s="52"/>
      <c r="AX470" s="52"/>
      <c r="AY470" s="52"/>
      <c r="AZ470" s="52"/>
      <c r="BE470" s="52"/>
      <c r="BF470" s="52"/>
      <c r="BH470" s="52"/>
      <c r="BI470" s="52"/>
    </row>
    <row r="471" spans="1:61">
      <c r="A471" s="52">
        <v>470</v>
      </c>
      <c r="B471" s="50" t="s">
        <v>1033</v>
      </c>
      <c r="C471" s="61" t="s">
        <v>438</v>
      </c>
      <c r="D471" s="61" t="s">
        <v>339</v>
      </c>
      <c r="E471" s="68">
        <v>55.512500000000003</v>
      </c>
      <c r="F471" s="68">
        <v>-133.40833333333333</v>
      </c>
      <c r="G471" s="56" t="s">
        <v>182</v>
      </c>
      <c r="H471" s="50" t="s">
        <v>35</v>
      </c>
      <c r="I471" s="50" t="s">
        <v>35</v>
      </c>
      <c r="J471" s="50" t="s">
        <v>35</v>
      </c>
      <c r="K471" s="61" t="s">
        <v>21</v>
      </c>
      <c r="L471" s="56">
        <v>30</v>
      </c>
      <c r="M471" s="56">
        <v>102</v>
      </c>
      <c r="N471" s="56">
        <f t="shared" si="41"/>
        <v>72</v>
      </c>
      <c r="O471" s="56"/>
      <c r="P471" s="56"/>
      <c r="Q471" s="60"/>
      <c r="R471" s="69">
        <v>0</v>
      </c>
      <c r="S471" s="52">
        <v>1.91</v>
      </c>
      <c r="T471" s="52">
        <f t="shared" si="42"/>
        <v>1.91</v>
      </c>
      <c r="U471" s="65">
        <v>36</v>
      </c>
      <c r="V471" s="66">
        <v>1.5737649999999999</v>
      </c>
      <c r="W471" s="2">
        <f t="shared" si="43"/>
        <v>13851.146419199998</v>
      </c>
      <c r="X471" s="60"/>
      <c r="Y471" s="2">
        <f>IF(L471&gt;-100,W471-W471*(ABS(M471)-100)/(ABS(M471)-ABS(L471)),0)</f>
        <v>13466.392351999999</v>
      </c>
      <c r="AA471" s="69"/>
      <c r="AB471" s="126"/>
      <c r="AC471" s="126"/>
      <c r="AD471" s="54"/>
      <c r="AE471" s="54"/>
      <c r="AG471" s="61"/>
      <c r="AH471" s="61"/>
      <c r="AI471" s="50" t="s">
        <v>529</v>
      </c>
      <c r="AJ471" s="61" t="s">
        <v>21</v>
      </c>
      <c r="AN471" s="88"/>
      <c r="AT471" s="52"/>
      <c r="AU471" s="52"/>
      <c r="AV471" s="52"/>
      <c r="AW471" s="52"/>
      <c r="AX471" s="52"/>
      <c r="AY471" s="52"/>
      <c r="AZ471" s="52"/>
      <c r="BE471" s="52"/>
      <c r="BF471" s="52"/>
      <c r="BH471" s="52"/>
      <c r="BI471" s="52"/>
    </row>
    <row r="472" spans="1:61">
      <c r="A472" s="52">
        <v>471</v>
      </c>
      <c r="B472" s="50" t="s">
        <v>1033</v>
      </c>
      <c r="C472" s="61" t="s">
        <v>439</v>
      </c>
      <c r="D472" s="61" t="s">
        <v>426</v>
      </c>
      <c r="E472" s="68">
        <v>55.52493333333333</v>
      </c>
      <c r="F472" s="68">
        <v>-132.62076666666667</v>
      </c>
      <c r="G472" s="56" t="s">
        <v>182</v>
      </c>
      <c r="H472" s="50" t="s">
        <v>35</v>
      </c>
      <c r="I472" s="50" t="s">
        <v>35</v>
      </c>
      <c r="J472" s="50" t="s">
        <v>35</v>
      </c>
      <c r="K472" s="61" t="s">
        <v>44</v>
      </c>
      <c r="L472" s="56">
        <v>15</v>
      </c>
      <c r="M472" s="56">
        <v>12</v>
      </c>
      <c r="N472" s="56">
        <f t="shared" si="41"/>
        <v>3</v>
      </c>
      <c r="O472" s="53">
        <f>M476</f>
        <v>45</v>
      </c>
      <c r="P472" s="53">
        <f>L472</f>
        <v>15</v>
      </c>
      <c r="Q472" s="53">
        <f>P472+O472</f>
        <v>60</v>
      </c>
      <c r="R472" s="69">
        <v>0</v>
      </c>
      <c r="S472" s="52">
        <v>0.08</v>
      </c>
      <c r="T472" s="52">
        <f t="shared" si="42"/>
        <v>0.08</v>
      </c>
      <c r="U472" s="65">
        <v>0</v>
      </c>
      <c r="V472" s="66">
        <v>47.126055000000001</v>
      </c>
      <c r="W472" s="2">
        <f t="shared" si="43"/>
        <v>1131.02532</v>
      </c>
      <c r="X472" s="2">
        <f>SUM(W472:W476)</f>
        <v>31110.6571047</v>
      </c>
      <c r="Y472" s="2">
        <f t="shared" ref="Y472:Y501" si="45">T472*V472/100*N472*100*100*((100-U472)/100)</f>
        <v>1131.02532</v>
      </c>
      <c r="Z472" s="7">
        <f>SUM(Y472:Y476)/10^6*10^4</f>
        <v>311.10657104699999</v>
      </c>
      <c r="AA472" s="12">
        <v>54.369842755516522</v>
      </c>
      <c r="AB472" s="126"/>
      <c r="AC472" s="126"/>
      <c r="AD472" s="54"/>
      <c r="AE472" s="54"/>
      <c r="AG472" s="61"/>
      <c r="AH472" s="61"/>
      <c r="AI472" s="50" t="s">
        <v>171</v>
      </c>
      <c r="AJ472" s="61" t="s">
        <v>140</v>
      </c>
      <c r="AN472" s="88"/>
      <c r="AT472" s="52"/>
      <c r="AU472" s="52"/>
      <c r="AV472" s="52"/>
      <c r="AW472" s="52"/>
      <c r="AX472" s="52"/>
      <c r="AY472" s="52"/>
      <c r="AZ472" s="52"/>
      <c r="BE472" s="52"/>
      <c r="BF472" s="52"/>
      <c r="BH472" s="52"/>
      <c r="BI472" s="52"/>
    </row>
    <row r="473" spans="1:61">
      <c r="A473" s="52">
        <v>472</v>
      </c>
      <c r="B473" s="50" t="s">
        <v>1033</v>
      </c>
      <c r="C473" s="61" t="s">
        <v>439</v>
      </c>
      <c r="D473" s="61" t="s">
        <v>426</v>
      </c>
      <c r="E473" s="68">
        <v>55.52493333333333</v>
      </c>
      <c r="F473" s="68">
        <v>-132.62076666666667</v>
      </c>
      <c r="G473" s="56" t="s">
        <v>182</v>
      </c>
      <c r="H473" s="50" t="s">
        <v>35</v>
      </c>
      <c r="I473" s="50" t="s">
        <v>35</v>
      </c>
      <c r="J473" s="50" t="s">
        <v>35</v>
      </c>
      <c r="K473" s="61" t="s">
        <v>45</v>
      </c>
      <c r="L473" s="56">
        <v>12</v>
      </c>
      <c r="M473" s="56">
        <v>0</v>
      </c>
      <c r="N473" s="56">
        <f t="shared" si="41"/>
        <v>12</v>
      </c>
      <c r="O473" s="56"/>
      <c r="P473" s="56"/>
      <c r="Q473" s="60"/>
      <c r="R473" s="69">
        <v>0</v>
      </c>
      <c r="S473" s="52">
        <v>0.12</v>
      </c>
      <c r="T473" s="52">
        <f t="shared" si="42"/>
        <v>0.12</v>
      </c>
      <c r="U473" s="65">
        <v>0</v>
      </c>
      <c r="V473" s="66">
        <v>27.55537</v>
      </c>
      <c r="W473" s="2">
        <f t="shared" si="43"/>
        <v>3967.9732800000002</v>
      </c>
      <c r="X473" s="60"/>
      <c r="Y473" s="2">
        <f t="shared" si="45"/>
        <v>3967.9732800000002</v>
      </c>
      <c r="AA473" s="69"/>
      <c r="AB473" s="126"/>
      <c r="AC473" s="126"/>
      <c r="AD473" s="54"/>
      <c r="AE473" s="54"/>
      <c r="AG473" s="61"/>
      <c r="AH473" s="61"/>
      <c r="AI473" s="50" t="s">
        <v>171</v>
      </c>
      <c r="AJ473" s="61" t="s">
        <v>141</v>
      </c>
      <c r="AN473" s="88"/>
      <c r="AT473" s="52"/>
      <c r="AU473" s="52"/>
      <c r="AV473" s="52"/>
      <c r="AW473" s="52"/>
      <c r="AX473" s="52"/>
      <c r="AY473" s="52"/>
      <c r="AZ473" s="52"/>
      <c r="BE473" s="52"/>
      <c r="BF473" s="52"/>
      <c r="BH473" s="52"/>
      <c r="BI473" s="52"/>
    </row>
    <row r="474" spans="1:61">
      <c r="A474" s="52">
        <v>473</v>
      </c>
      <c r="B474" s="50" t="s">
        <v>1033</v>
      </c>
      <c r="C474" s="61" t="s">
        <v>439</v>
      </c>
      <c r="D474" s="61" t="s">
        <v>426</v>
      </c>
      <c r="E474" s="68">
        <v>55.52493333333333</v>
      </c>
      <c r="F474" s="68">
        <v>-132.62076666666667</v>
      </c>
      <c r="G474" s="56" t="s">
        <v>182</v>
      </c>
      <c r="H474" s="50" t="s">
        <v>35</v>
      </c>
      <c r="I474" s="50" t="s">
        <v>35</v>
      </c>
      <c r="J474" s="50" t="s">
        <v>35</v>
      </c>
      <c r="K474" s="61" t="s">
        <v>47</v>
      </c>
      <c r="L474" s="56">
        <v>0</v>
      </c>
      <c r="M474" s="56">
        <v>3</v>
      </c>
      <c r="N474" s="56">
        <f t="shared" si="41"/>
        <v>3</v>
      </c>
      <c r="O474" s="56"/>
      <c r="P474" s="56"/>
      <c r="Q474" s="60"/>
      <c r="R474" s="69">
        <v>0</v>
      </c>
      <c r="S474" s="52">
        <v>0.93</v>
      </c>
      <c r="T474" s="52">
        <f t="shared" si="42"/>
        <v>0.93</v>
      </c>
      <c r="U474" s="65">
        <v>3</v>
      </c>
      <c r="V474" s="66">
        <v>9.1336300000000019</v>
      </c>
      <c r="W474" s="2">
        <f t="shared" si="43"/>
        <v>2471.8342869000007</v>
      </c>
      <c r="X474" s="60"/>
      <c r="Y474" s="2">
        <f t="shared" si="45"/>
        <v>2471.8342869000007</v>
      </c>
      <c r="AA474" s="69"/>
      <c r="AB474" s="126"/>
      <c r="AC474" s="126"/>
      <c r="AD474" s="54"/>
      <c r="AE474" s="54"/>
      <c r="AG474" s="61"/>
      <c r="AH474" s="61"/>
      <c r="AI474" s="50" t="s">
        <v>171</v>
      </c>
      <c r="AJ474" s="61" t="s">
        <v>47</v>
      </c>
      <c r="AN474" s="88"/>
      <c r="AT474" s="52"/>
      <c r="AU474" s="52"/>
      <c r="AV474" s="52"/>
      <c r="AW474" s="52"/>
      <c r="AX474" s="52"/>
      <c r="AY474" s="52"/>
      <c r="AZ474" s="52"/>
      <c r="BE474" s="52"/>
      <c r="BF474" s="52"/>
      <c r="BH474" s="52"/>
      <c r="BI474" s="52"/>
    </row>
    <row r="475" spans="1:61">
      <c r="A475" s="52">
        <v>474</v>
      </c>
      <c r="B475" s="50" t="s">
        <v>1033</v>
      </c>
      <c r="C475" s="61" t="s">
        <v>439</v>
      </c>
      <c r="D475" s="61" t="s">
        <v>426</v>
      </c>
      <c r="E475" s="68">
        <v>55.52493333333333</v>
      </c>
      <c r="F475" s="68">
        <v>-132.62076666666667</v>
      </c>
      <c r="G475" s="56" t="s">
        <v>182</v>
      </c>
      <c r="H475" s="50" t="s">
        <v>35</v>
      </c>
      <c r="I475" s="50" t="s">
        <v>35</v>
      </c>
      <c r="J475" s="50" t="s">
        <v>35</v>
      </c>
      <c r="K475" s="61" t="s">
        <v>262</v>
      </c>
      <c r="L475" s="56">
        <v>3</v>
      </c>
      <c r="M475" s="56">
        <v>12</v>
      </c>
      <c r="N475" s="56">
        <f t="shared" si="41"/>
        <v>9</v>
      </c>
      <c r="O475" s="56"/>
      <c r="P475" s="56"/>
      <c r="Q475" s="60"/>
      <c r="R475" s="69">
        <v>0</v>
      </c>
      <c r="S475" s="52">
        <v>0.86</v>
      </c>
      <c r="T475" s="52">
        <f t="shared" si="42"/>
        <v>0.86</v>
      </c>
      <c r="U475" s="65">
        <v>11</v>
      </c>
      <c r="V475" s="66">
        <v>8.6026050000000005</v>
      </c>
      <c r="W475" s="2">
        <f t="shared" si="43"/>
        <v>5925.9904803000009</v>
      </c>
      <c r="X475" s="60"/>
      <c r="Y475" s="2">
        <f t="shared" si="45"/>
        <v>5925.9904803000009</v>
      </c>
      <c r="AA475" s="69"/>
      <c r="AB475" s="126"/>
      <c r="AC475" s="126"/>
      <c r="AD475" s="54"/>
      <c r="AE475" s="54"/>
      <c r="AG475" s="61"/>
      <c r="AH475" s="61"/>
      <c r="AI475" s="50" t="s">
        <v>171</v>
      </c>
      <c r="AJ475" s="61" t="s">
        <v>17</v>
      </c>
      <c r="AN475" s="88"/>
      <c r="AT475" s="52"/>
      <c r="AU475" s="52"/>
      <c r="AV475" s="52"/>
      <c r="AW475" s="52"/>
      <c r="AX475" s="52"/>
      <c r="AY475" s="52"/>
      <c r="AZ475" s="52"/>
      <c r="BE475" s="52"/>
      <c r="BF475" s="52"/>
      <c r="BH475" s="52"/>
      <c r="BI475" s="52"/>
    </row>
    <row r="476" spans="1:61">
      <c r="A476" s="52">
        <v>475</v>
      </c>
      <c r="B476" s="50" t="s">
        <v>1033</v>
      </c>
      <c r="C476" s="61" t="s">
        <v>439</v>
      </c>
      <c r="D476" s="61" t="s">
        <v>426</v>
      </c>
      <c r="E476" s="68">
        <v>55.52493333333333</v>
      </c>
      <c r="F476" s="68">
        <v>-132.62076666666667</v>
      </c>
      <c r="G476" s="56" t="s">
        <v>182</v>
      </c>
      <c r="H476" s="50" t="s">
        <v>35</v>
      </c>
      <c r="I476" s="50" t="s">
        <v>35</v>
      </c>
      <c r="J476" s="50" t="s">
        <v>35</v>
      </c>
      <c r="K476" s="61" t="s">
        <v>253</v>
      </c>
      <c r="L476" s="56">
        <v>12</v>
      </c>
      <c r="M476" s="56">
        <v>45</v>
      </c>
      <c r="N476" s="56">
        <f t="shared" si="41"/>
        <v>33</v>
      </c>
      <c r="O476" s="56"/>
      <c r="P476" s="56"/>
      <c r="Q476" s="60"/>
      <c r="R476" s="69">
        <v>0</v>
      </c>
      <c r="S476" s="52">
        <v>1.17</v>
      </c>
      <c r="T476" s="52">
        <f t="shared" si="42"/>
        <v>1.17</v>
      </c>
      <c r="U476" s="65">
        <v>37</v>
      </c>
      <c r="V476" s="66">
        <v>7.24125</v>
      </c>
      <c r="W476" s="2">
        <f t="shared" si="43"/>
        <v>17613.833737499997</v>
      </c>
      <c r="X476" s="60"/>
      <c r="Y476" s="2">
        <f t="shared" si="45"/>
        <v>17613.833737499997</v>
      </c>
      <c r="AA476" s="69"/>
      <c r="AB476" s="126"/>
      <c r="AC476" s="126"/>
      <c r="AD476" s="54"/>
      <c r="AE476" s="54"/>
      <c r="AG476" s="61"/>
      <c r="AH476" s="61"/>
      <c r="AI476" s="50" t="s">
        <v>171</v>
      </c>
      <c r="AJ476" s="61" t="s">
        <v>534</v>
      </c>
      <c r="AN476" s="88"/>
      <c r="AT476" s="52"/>
      <c r="AU476" s="52"/>
      <c r="AV476" s="52"/>
      <c r="AW476" s="52"/>
      <c r="AX476" s="52"/>
      <c r="AY476" s="52"/>
      <c r="AZ476" s="52"/>
      <c r="BE476" s="52"/>
      <c r="BF476" s="52"/>
      <c r="BH476" s="52"/>
      <c r="BI476" s="52"/>
    </row>
    <row r="477" spans="1:61">
      <c r="A477" s="52">
        <v>476</v>
      </c>
      <c r="B477" s="50" t="s">
        <v>1033</v>
      </c>
      <c r="C477" s="61" t="s">
        <v>440</v>
      </c>
      <c r="D477" s="61" t="s">
        <v>543</v>
      </c>
      <c r="E477" s="68">
        <v>55.52493333333333</v>
      </c>
      <c r="F477" s="68">
        <v>-133.36660000000001</v>
      </c>
      <c r="G477" s="56" t="s">
        <v>182</v>
      </c>
      <c r="H477" s="50" t="s">
        <v>35</v>
      </c>
      <c r="I477" s="50" t="s">
        <v>35</v>
      </c>
      <c r="J477" s="50" t="s">
        <v>35</v>
      </c>
      <c r="K477" s="61" t="s">
        <v>45</v>
      </c>
      <c r="L477" s="56">
        <v>9</v>
      </c>
      <c r="M477" s="56">
        <v>0</v>
      </c>
      <c r="N477" s="56">
        <f t="shared" si="41"/>
        <v>9</v>
      </c>
      <c r="O477" s="53">
        <f>M481</f>
        <v>21</v>
      </c>
      <c r="P477" s="53">
        <f>L477</f>
        <v>9</v>
      </c>
      <c r="Q477" s="53">
        <f>P477+O477</f>
        <v>30</v>
      </c>
      <c r="R477" s="69">
        <v>0</v>
      </c>
      <c r="S477" s="52">
        <v>0.12</v>
      </c>
      <c r="T477" s="52">
        <f t="shared" si="42"/>
        <v>0.12</v>
      </c>
      <c r="U477" s="65"/>
      <c r="V477" s="83">
        <v>40.639330342105275</v>
      </c>
      <c r="W477" s="2">
        <f t="shared" si="43"/>
        <v>4389.0476769473689</v>
      </c>
      <c r="X477" s="2">
        <f>SUM(W477:W481)</f>
        <v>14204.615676947371</v>
      </c>
      <c r="Y477" s="2">
        <f t="shared" si="45"/>
        <v>4389.0476769473689</v>
      </c>
      <c r="Z477" s="7">
        <f>SUM(Y477:Y481)/10^6*10^4</f>
        <v>142.04615676947373</v>
      </c>
      <c r="AA477" s="12">
        <v>30.990106819765373</v>
      </c>
      <c r="AB477" s="126"/>
      <c r="AC477" s="126"/>
      <c r="AD477" s="54"/>
      <c r="AE477" s="54"/>
      <c r="AG477" s="61"/>
      <c r="AH477" s="61"/>
      <c r="AI477" s="50" t="s">
        <v>528</v>
      </c>
      <c r="AJ477" s="61" t="s">
        <v>141</v>
      </c>
      <c r="AN477" s="88"/>
      <c r="AT477" s="52"/>
      <c r="AU477" s="52"/>
      <c r="AV477" s="52"/>
      <c r="AW477" s="52"/>
      <c r="AX477" s="52"/>
      <c r="AY477" s="52"/>
      <c r="AZ477" s="52"/>
      <c r="BE477" s="52"/>
      <c r="BF477" s="52"/>
      <c r="BH477" s="52"/>
      <c r="BI477" s="52"/>
    </row>
    <row r="478" spans="1:61">
      <c r="A478" s="52">
        <v>477</v>
      </c>
      <c r="B478" s="50" t="s">
        <v>1033</v>
      </c>
      <c r="C478" s="61" t="s">
        <v>440</v>
      </c>
      <c r="D478" s="61" t="s">
        <v>543</v>
      </c>
      <c r="E478" s="68">
        <v>55.52493333333333</v>
      </c>
      <c r="F478" s="68">
        <v>-133.36660000000001</v>
      </c>
      <c r="G478" s="56" t="s">
        <v>182</v>
      </c>
      <c r="H478" s="50" t="s">
        <v>35</v>
      </c>
      <c r="I478" s="50" t="s">
        <v>35</v>
      </c>
      <c r="J478" s="50" t="s">
        <v>35</v>
      </c>
      <c r="K478" s="61" t="s">
        <v>47</v>
      </c>
      <c r="L478" s="56">
        <v>0</v>
      </c>
      <c r="M478" s="56">
        <v>4</v>
      </c>
      <c r="N478" s="56">
        <f t="shared" si="41"/>
        <v>4</v>
      </c>
      <c r="O478" s="56"/>
      <c r="P478" s="56"/>
      <c r="Q478" s="60"/>
      <c r="R478" s="69">
        <v>0</v>
      </c>
      <c r="S478" s="52">
        <v>0.93</v>
      </c>
      <c r="T478" s="52">
        <f t="shared" si="42"/>
        <v>0.93</v>
      </c>
      <c r="U478" s="65">
        <v>1</v>
      </c>
      <c r="V478" s="66">
        <v>16.170000000000002</v>
      </c>
      <c r="W478" s="2">
        <f t="shared" si="43"/>
        <v>5955.0876000000007</v>
      </c>
      <c r="X478" s="67"/>
      <c r="Y478" s="2">
        <f t="shared" si="45"/>
        <v>5955.0876000000007</v>
      </c>
      <c r="AB478" s="126"/>
      <c r="AC478" s="126"/>
      <c r="AD478" s="55"/>
      <c r="AE478" s="55"/>
      <c r="AG478" s="61"/>
      <c r="AH478" s="61"/>
      <c r="AI478" s="50" t="s">
        <v>528</v>
      </c>
      <c r="AJ478" s="61" t="s">
        <v>47</v>
      </c>
      <c r="AN478" s="88"/>
      <c r="AT478" s="52"/>
      <c r="AU478" s="52"/>
      <c r="AV478" s="52"/>
      <c r="AW478" s="52"/>
      <c r="AX478" s="52"/>
      <c r="AY478" s="52"/>
      <c r="AZ478" s="52"/>
      <c r="BE478" s="52"/>
      <c r="BF478" s="52"/>
      <c r="BH478" s="52"/>
      <c r="BI478" s="52"/>
    </row>
    <row r="479" spans="1:61">
      <c r="A479" s="52">
        <v>478</v>
      </c>
      <c r="B479" s="50" t="s">
        <v>1033</v>
      </c>
      <c r="C479" s="61" t="s">
        <v>440</v>
      </c>
      <c r="D479" s="61" t="s">
        <v>543</v>
      </c>
      <c r="E479" s="68">
        <v>55.52493333333333</v>
      </c>
      <c r="F479" s="68">
        <v>-133.36660000000001</v>
      </c>
      <c r="G479" s="56" t="s">
        <v>182</v>
      </c>
      <c r="H479" s="50" t="s">
        <v>35</v>
      </c>
      <c r="I479" s="50" t="s">
        <v>35</v>
      </c>
      <c r="J479" s="50" t="s">
        <v>35</v>
      </c>
      <c r="K479" s="61" t="s">
        <v>262</v>
      </c>
      <c r="L479" s="56">
        <v>4</v>
      </c>
      <c r="M479" s="56">
        <v>10</v>
      </c>
      <c r="N479" s="56">
        <f t="shared" si="41"/>
        <v>6</v>
      </c>
      <c r="O479" s="56"/>
      <c r="P479" s="56"/>
      <c r="Q479" s="60"/>
      <c r="R479" s="69">
        <v>0</v>
      </c>
      <c r="S479" s="52">
        <v>0.86</v>
      </c>
      <c r="T479" s="52">
        <f t="shared" si="42"/>
        <v>0.86</v>
      </c>
      <c r="U479" s="65">
        <v>27</v>
      </c>
      <c r="V479" s="66">
        <v>8.93</v>
      </c>
      <c r="W479" s="2">
        <f t="shared" si="43"/>
        <v>3363.7523999999999</v>
      </c>
      <c r="X479" s="67"/>
      <c r="Y479" s="2">
        <f t="shared" si="45"/>
        <v>3363.7523999999999</v>
      </c>
      <c r="AA479" s="69"/>
      <c r="AB479" s="126"/>
      <c r="AD479" s="54"/>
      <c r="AE479" s="54"/>
      <c r="AG479" s="61"/>
      <c r="AH479" s="61"/>
      <c r="AI479" s="50" t="s">
        <v>528</v>
      </c>
      <c r="AJ479" s="61" t="s">
        <v>17</v>
      </c>
      <c r="AN479" s="88"/>
      <c r="AT479" s="52"/>
      <c r="AU479" s="52"/>
      <c r="AV479" s="52"/>
      <c r="AW479" s="52"/>
      <c r="AX479" s="52"/>
      <c r="AY479" s="52"/>
      <c r="AZ479" s="52"/>
      <c r="BE479" s="52"/>
      <c r="BF479" s="52"/>
      <c r="BH479" s="52"/>
      <c r="BI479" s="52"/>
    </row>
    <row r="480" spans="1:61">
      <c r="A480" s="52">
        <v>479</v>
      </c>
      <c r="B480" s="50" t="s">
        <v>1033</v>
      </c>
      <c r="C480" s="61" t="s">
        <v>440</v>
      </c>
      <c r="D480" s="61" t="s">
        <v>543</v>
      </c>
      <c r="E480" s="68">
        <v>55.52493333333333</v>
      </c>
      <c r="F480" s="68">
        <v>-133.36660000000001</v>
      </c>
      <c r="G480" s="56" t="s">
        <v>182</v>
      </c>
      <c r="H480" s="50" t="s">
        <v>35</v>
      </c>
      <c r="I480" s="50" t="s">
        <v>35</v>
      </c>
      <c r="J480" s="50" t="s">
        <v>35</v>
      </c>
      <c r="K480" s="61" t="s">
        <v>287</v>
      </c>
      <c r="L480" s="56">
        <v>10</v>
      </c>
      <c r="M480" s="56">
        <v>11</v>
      </c>
      <c r="N480" s="56">
        <f t="shared" si="41"/>
        <v>1</v>
      </c>
      <c r="O480" s="56"/>
      <c r="P480" s="56"/>
      <c r="Q480" s="60"/>
      <c r="R480" s="69">
        <v>0</v>
      </c>
      <c r="S480" s="52">
        <v>1.17</v>
      </c>
      <c r="T480" s="52">
        <f t="shared" si="42"/>
        <v>1.17</v>
      </c>
      <c r="U480" s="65">
        <v>41</v>
      </c>
      <c r="V480" s="66">
        <v>1.6</v>
      </c>
      <c r="W480" s="2">
        <f t="shared" si="43"/>
        <v>110.44800000000001</v>
      </c>
      <c r="X480" s="67"/>
      <c r="Y480" s="2">
        <f t="shared" si="45"/>
        <v>110.44800000000001</v>
      </c>
      <c r="AA480" s="69"/>
      <c r="AB480" s="126"/>
      <c r="AC480" s="126"/>
      <c r="AD480" s="54"/>
      <c r="AE480" s="54"/>
      <c r="AG480" s="61"/>
      <c r="AH480" s="61"/>
      <c r="AI480" s="50" t="s">
        <v>528</v>
      </c>
      <c r="AJ480" s="61" t="s">
        <v>538</v>
      </c>
      <c r="AN480" s="88"/>
      <c r="AT480" s="52"/>
      <c r="AU480" s="52"/>
      <c r="AV480" s="52"/>
      <c r="AW480" s="52"/>
      <c r="AX480" s="52"/>
      <c r="AY480" s="52"/>
      <c r="AZ480" s="52"/>
      <c r="BE480" s="52"/>
      <c r="BF480" s="52"/>
      <c r="BH480" s="52"/>
      <c r="BI480" s="52"/>
    </row>
    <row r="481" spans="1:61">
      <c r="A481" s="52">
        <v>480</v>
      </c>
      <c r="B481" s="50" t="s">
        <v>1033</v>
      </c>
      <c r="C481" s="61" t="s">
        <v>440</v>
      </c>
      <c r="D481" s="61" t="s">
        <v>543</v>
      </c>
      <c r="E481" s="68">
        <v>55.52493333333333</v>
      </c>
      <c r="F481" s="68">
        <v>-133.36660000000001</v>
      </c>
      <c r="G481" s="56" t="s">
        <v>182</v>
      </c>
      <c r="H481" s="50" t="s">
        <v>35</v>
      </c>
      <c r="I481" s="50" t="s">
        <v>35</v>
      </c>
      <c r="J481" s="50" t="s">
        <v>35</v>
      </c>
      <c r="K481" s="61" t="s">
        <v>312</v>
      </c>
      <c r="L481" s="56">
        <v>11</v>
      </c>
      <c r="M481" s="129">
        <v>21</v>
      </c>
      <c r="N481" s="56">
        <f t="shared" si="41"/>
        <v>10</v>
      </c>
      <c r="O481" s="56"/>
      <c r="P481" s="56"/>
      <c r="Q481" s="60"/>
      <c r="R481" s="69">
        <v>0</v>
      </c>
      <c r="S481" s="52">
        <v>1.74</v>
      </c>
      <c r="T481" s="52">
        <f t="shared" si="42"/>
        <v>1.74</v>
      </c>
      <c r="U481" s="65">
        <v>63</v>
      </c>
      <c r="V481" s="66">
        <v>0.6</v>
      </c>
      <c r="W481" s="2">
        <f t="shared" si="43"/>
        <v>386.28</v>
      </c>
      <c r="X481" s="67"/>
      <c r="Y481" s="2">
        <f t="shared" si="45"/>
        <v>386.28</v>
      </c>
      <c r="AA481" s="69"/>
      <c r="AB481" s="126"/>
      <c r="AC481" s="126"/>
      <c r="AD481" s="54"/>
      <c r="AE481" s="54"/>
      <c r="AG481" s="61"/>
      <c r="AH481" s="61"/>
      <c r="AI481" s="50" t="s">
        <v>528</v>
      </c>
      <c r="AJ481" s="61" t="s">
        <v>312</v>
      </c>
      <c r="AN481" s="88"/>
      <c r="AT481" s="52"/>
      <c r="AU481" s="52"/>
      <c r="AV481" s="52"/>
      <c r="AW481" s="52"/>
      <c r="AX481" s="52"/>
      <c r="AY481" s="52"/>
      <c r="AZ481" s="52"/>
      <c r="BE481" s="52"/>
      <c r="BF481" s="52"/>
      <c r="BH481" s="52"/>
      <c r="BI481" s="52"/>
    </row>
    <row r="482" spans="1:61">
      <c r="A482" s="52">
        <v>481</v>
      </c>
      <c r="B482" s="50" t="s">
        <v>1033</v>
      </c>
      <c r="C482" s="61" t="s">
        <v>441</v>
      </c>
      <c r="D482" s="61" t="s">
        <v>294</v>
      </c>
      <c r="E482" s="68">
        <v>55.674933333333335</v>
      </c>
      <c r="F482" s="68">
        <v>-132.45833333333331</v>
      </c>
      <c r="G482" s="56" t="s">
        <v>182</v>
      </c>
      <c r="H482" s="50" t="s">
        <v>35</v>
      </c>
      <c r="I482" s="50" t="s">
        <v>35</v>
      </c>
      <c r="J482" s="50" t="s">
        <v>35</v>
      </c>
      <c r="K482" s="61" t="s">
        <v>44</v>
      </c>
      <c r="L482" s="56">
        <v>0</v>
      </c>
      <c r="M482" s="56">
        <v>8</v>
      </c>
      <c r="N482" s="56">
        <f t="shared" si="41"/>
        <v>8</v>
      </c>
      <c r="O482" s="73">
        <f>M484-P482</f>
        <v>5</v>
      </c>
      <c r="P482" s="73">
        <f>M483</f>
        <v>18</v>
      </c>
      <c r="Q482" s="73">
        <f>O482+P482</f>
        <v>23</v>
      </c>
      <c r="R482" s="69">
        <v>0</v>
      </c>
      <c r="S482" s="52">
        <v>0.08</v>
      </c>
      <c r="T482" s="52">
        <f t="shared" si="42"/>
        <v>0.08</v>
      </c>
      <c r="U482" s="65">
        <v>0</v>
      </c>
      <c r="V482" s="66">
        <v>45.55</v>
      </c>
      <c r="W482" s="2">
        <f t="shared" si="43"/>
        <v>2915.2000000000003</v>
      </c>
      <c r="X482" s="2">
        <f>SUM(W482:W484)</f>
        <v>14480.32</v>
      </c>
      <c r="Y482" s="2">
        <f t="shared" si="45"/>
        <v>2915.2000000000003</v>
      </c>
      <c r="Z482" s="7">
        <f>SUM(Y482:Y484)/10^6*10^4</f>
        <v>144.8032</v>
      </c>
      <c r="AA482" s="12">
        <v>36.48535006064678</v>
      </c>
      <c r="AB482" s="126"/>
      <c r="AC482" s="126"/>
      <c r="AD482" s="54"/>
      <c r="AE482" s="54"/>
      <c r="AG482" s="61"/>
      <c r="AH482" s="61"/>
      <c r="AI482" s="50" t="s">
        <v>196</v>
      </c>
      <c r="AJ482" s="61" t="s">
        <v>140</v>
      </c>
      <c r="AN482" s="88"/>
      <c r="AT482" s="52"/>
      <c r="AU482" s="52"/>
      <c r="AV482" s="52"/>
      <c r="AW482" s="52"/>
      <c r="AX482" s="52"/>
      <c r="AY482" s="52"/>
      <c r="AZ482" s="52"/>
      <c r="BE482" s="52"/>
      <c r="BF482" s="52"/>
      <c r="BH482" s="52"/>
      <c r="BI482" s="52"/>
    </row>
    <row r="483" spans="1:61">
      <c r="A483" s="52">
        <v>482</v>
      </c>
      <c r="B483" s="50" t="s">
        <v>1033</v>
      </c>
      <c r="C483" s="61" t="s">
        <v>441</v>
      </c>
      <c r="D483" s="61" t="s">
        <v>294</v>
      </c>
      <c r="E483" s="68">
        <v>55.674933333333335</v>
      </c>
      <c r="F483" s="68">
        <v>-132.45833333333331</v>
      </c>
      <c r="G483" s="56" t="s">
        <v>182</v>
      </c>
      <c r="H483" s="50" t="s">
        <v>35</v>
      </c>
      <c r="I483" s="50" t="s">
        <v>35</v>
      </c>
      <c r="J483" s="50" t="s">
        <v>35</v>
      </c>
      <c r="K483" s="61" t="s">
        <v>46</v>
      </c>
      <c r="L483" s="56">
        <v>8</v>
      </c>
      <c r="M483" s="56">
        <v>18</v>
      </c>
      <c r="N483" s="56">
        <f t="shared" si="41"/>
        <v>10</v>
      </c>
      <c r="O483" s="56"/>
      <c r="P483" s="56"/>
      <c r="Q483" s="60"/>
      <c r="R483" s="69">
        <v>0</v>
      </c>
      <c r="S483" s="52">
        <v>0.15</v>
      </c>
      <c r="T483" s="52">
        <f t="shared" si="42"/>
        <v>0.15</v>
      </c>
      <c r="U483" s="65">
        <v>0</v>
      </c>
      <c r="V483" s="66">
        <v>45.92</v>
      </c>
      <c r="W483" s="2">
        <f t="shared" si="43"/>
        <v>6888</v>
      </c>
      <c r="X483" s="67"/>
      <c r="Y483" s="2">
        <f t="shared" si="45"/>
        <v>6888</v>
      </c>
      <c r="AA483" s="69"/>
      <c r="AB483" s="126"/>
      <c r="AC483" s="126"/>
      <c r="AD483" s="54"/>
      <c r="AE483" s="54"/>
      <c r="AG483" s="61"/>
      <c r="AH483" s="61"/>
      <c r="AI483" s="50" t="s">
        <v>196</v>
      </c>
      <c r="AJ483" s="61" t="s">
        <v>162</v>
      </c>
      <c r="AN483" s="88"/>
      <c r="AT483" s="52"/>
      <c r="AU483" s="52"/>
      <c r="AV483" s="52"/>
      <c r="AW483" s="52"/>
      <c r="AX483" s="52"/>
      <c r="AY483" s="52"/>
      <c r="AZ483" s="52"/>
      <c r="BE483" s="52"/>
      <c r="BF483" s="52"/>
      <c r="BH483" s="52"/>
      <c r="BI483" s="52"/>
    </row>
    <row r="484" spans="1:61">
      <c r="A484" s="52">
        <v>483</v>
      </c>
      <c r="B484" s="50" t="s">
        <v>1033</v>
      </c>
      <c r="C484" s="61" t="s">
        <v>441</v>
      </c>
      <c r="D484" s="61" t="s">
        <v>294</v>
      </c>
      <c r="E484" s="68">
        <v>55.674933333333335</v>
      </c>
      <c r="F484" s="68">
        <v>-132.45833333333331</v>
      </c>
      <c r="G484" s="56" t="s">
        <v>182</v>
      </c>
      <c r="H484" s="50" t="s">
        <v>35</v>
      </c>
      <c r="I484" s="50" t="s">
        <v>35</v>
      </c>
      <c r="J484" s="50" t="s">
        <v>35</v>
      </c>
      <c r="K484" s="61" t="s">
        <v>249</v>
      </c>
      <c r="L484" s="56">
        <v>18</v>
      </c>
      <c r="M484" s="56">
        <v>23</v>
      </c>
      <c r="N484" s="56">
        <f t="shared" si="41"/>
        <v>5</v>
      </c>
      <c r="O484" s="56"/>
      <c r="P484" s="56"/>
      <c r="Q484" s="60"/>
      <c r="R484" s="69">
        <v>0</v>
      </c>
      <c r="S484" s="52">
        <v>1.74</v>
      </c>
      <c r="T484" s="52">
        <f t="shared" si="42"/>
        <v>1.74</v>
      </c>
      <c r="U484" s="65">
        <v>4</v>
      </c>
      <c r="V484" s="66">
        <v>5.6</v>
      </c>
      <c r="W484" s="2">
        <f t="shared" si="43"/>
        <v>4677.12</v>
      </c>
      <c r="X484" s="67"/>
      <c r="Y484" s="2">
        <f t="shared" si="45"/>
        <v>4677.12</v>
      </c>
      <c r="AA484" s="69"/>
      <c r="AB484" s="126"/>
      <c r="AC484" s="126"/>
      <c r="AD484" s="54"/>
      <c r="AE484" s="54"/>
      <c r="AG484" s="61"/>
      <c r="AH484" s="61"/>
      <c r="AI484" s="50" t="s">
        <v>196</v>
      </c>
      <c r="AJ484" s="61" t="s">
        <v>249</v>
      </c>
      <c r="AN484" s="88"/>
      <c r="AT484" s="52"/>
      <c r="AU484" s="52"/>
      <c r="AV484" s="52"/>
      <c r="AW484" s="52"/>
      <c r="AX484" s="52"/>
      <c r="AY484" s="52"/>
      <c r="AZ484" s="52"/>
      <c r="BE484" s="52"/>
      <c r="BF484" s="52"/>
      <c r="BH484" s="52"/>
      <c r="BI484" s="52"/>
    </row>
    <row r="485" spans="1:61">
      <c r="A485" s="52">
        <v>484</v>
      </c>
      <c r="B485" s="50" t="s">
        <v>1033</v>
      </c>
      <c r="C485" s="61" t="s">
        <v>442</v>
      </c>
      <c r="D485" s="61" t="s">
        <v>443</v>
      </c>
      <c r="E485" s="68">
        <v>55.708333333333336</v>
      </c>
      <c r="F485" s="68">
        <v>-132.71249999999998</v>
      </c>
      <c r="G485" s="56" t="s">
        <v>182</v>
      </c>
      <c r="H485" s="50" t="s">
        <v>35</v>
      </c>
      <c r="I485" s="50" t="s">
        <v>35</v>
      </c>
      <c r="J485" s="50" t="s">
        <v>35</v>
      </c>
      <c r="K485" s="61" t="s">
        <v>343</v>
      </c>
      <c r="L485" s="56">
        <v>15</v>
      </c>
      <c r="M485" s="56">
        <v>5</v>
      </c>
      <c r="N485" s="56">
        <f t="shared" si="41"/>
        <v>10</v>
      </c>
      <c r="O485" s="53">
        <f>M491</f>
        <v>28</v>
      </c>
      <c r="P485" s="53">
        <f>L485</f>
        <v>15</v>
      </c>
      <c r="Q485" s="53">
        <f>P485+O485</f>
        <v>43</v>
      </c>
      <c r="R485" s="69">
        <v>0</v>
      </c>
      <c r="S485" s="52">
        <v>0.14000000000000001</v>
      </c>
      <c r="T485" s="52">
        <f t="shared" si="42"/>
        <v>0.14000000000000001</v>
      </c>
      <c r="U485" s="65">
        <v>0</v>
      </c>
      <c r="V485" s="66">
        <v>56.858295000000005</v>
      </c>
      <c r="W485" s="2">
        <f t="shared" si="43"/>
        <v>7960.1613000000016</v>
      </c>
      <c r="X485" s="2">
        <f>SUM(W485:W491)</f>
        <v>25590.727924899998</v>
      </c>
      <c r="Y485" s="2">
        <f t="shared" si="45"/>
        <v>7960.1613000000016</v>
      </c>
      <c r="Z485" s="7">
        <f>SUM(Y485:Y491)/10^6*10^4</f>
        <v>255.90727924899997</v>
      </c>
      <c r="AA485" s="12">
        <v>59.650069654978836</v>
      </c>
      <c r="AB485" s="126"/>
      <c r="AC485" s="126"/>
      <c r="AD485" s="54"/>
      <c r="AE485" s="54"/>
      <c r="AG485" s="61"/>
      <c r="AH485" s="61"/>
      <c r="AI485" s="50" t="s">
        <v>529</v>
      </c>
      <c r="AJ485" s="61" t="s">
        <v>343</v>
      </c>
      <c r="AN485" s="88"/>
      <c r="AT485" s="52"/>
      <c r="AU485" s="52"/>
      <c r="AV485" s="52"/>
      <c r="AW485" s="52"/>
      <c r="AX485" s="52"/>
      <c r="AY485" s="52"/>
      <c r="AZ485" s="52"/>
      <c r="BE485" s="52"/>
      <c r="BF485" s="52"/>
      <c r="BH485" s="52"/>
      <c r="BI485" s="52"/>
    </row>
    <row r="486" spans="1:61">
      <c r="A486" s="52">
        <v>485</v>
      </c>
      <c r="B486" s="50" t="s">
        <v>1033</v>
      </c>
      <c r="C486" s="61" t="s">
        <v>442</v>
      </c>
      <c r="D486" s="61" t="s">
        <v>443</v>
      </c>
      <c r="E486" s="68">
        <v>55.708333333333336</v>
      </c>
      <c r="F486" s="68">
        <v>-132.71249999999998</v>
      </c>
      <c r="G486" s="56" t="s">
        <v>182</v>
      </c>
      <c r="H486" s="50" t="s">
        <v>35</v>
      </c>
      <c r="I486" s="50" t="s">
        <v>35</v>
      </c>
      <c r="J486" s="50" t="s">
        <v>35</v>
      </c>
      <c r="K486" s="61" t="s">
        <v>344</v>
      </c>
      <c r="L486" s="56">
        <v>5</v>
      </c>
      <c r="M486" s="56">
        <v>0</v>
      </c>
      <c r="N486" s="56">
        <f t="shared" si="41"/>
        <v>5</v>
      </c>
      <c r="O486" s="56"/>
      <c r="P486" s="56"/>
      <c r="Q486" s="60"/>
      <c r="R486" s="69">
        <v>0</v>
      </c>
      <c r="S486" s="52">
        <v>0.14000000000000001</v>
      </c>
      <c r="T486" s="52">
        <f t="shared" si="42"/>
        <v>0.14000000000000001</v>
      </c>
      <c r="U486" s="65">
        <v>0</v>
      </c>
      <c r="V486" s="66">
        <v>60.575470000000003</v>
      </c>
      <c r="W486" s="2">
        <f t="shared" si="43"/>
        <v>4240.2829000000002</v>
      </c>
      <c r="X486" s="60"/>
      <c r="Y486" s="2">
        <f t="shared" si="45"/>
        <v>4240.2829000000002</v>
      </c>
      <c r="AB486" s="126"/>
      <c r="AC486" s="126"/>
      <c r="AD486" s="54"/>
      <c r="AE486" s="54"/>
      <c r="AG486" s="61"/>
      <c r="AH486" s="61"/>
      <c r="AI486" s="50" t="s">
        <v>529</v>
      </c>
      <c r="AJ486" s="61" t="s">
        <v>344</v>
      </c>
      <c r="AN486" s="88"/>
      <c r="AT486" s="52"/>
      <c r="AU486" s="52"/>
      <c r="AV486" s="52"/>
      <c r="AW486" s="52"/>
      <c r="AX486" s="52"/>
      <c r="AY486" s="52"/>
      <c r="AZ486" s="52"/>
      <c r="BE486" s="52"/>
      <c r="BF486" s="52"/>
      <c r="BH486" s="52"/>
      <c r="BI486" s="52"/>
    </row>
    <row r="487" spans="1:61">
      <c r="A487" s="52">
        <v>486</v>
      </c>
      <c r="B487" s="50" t="s">
        <v>1033</v>
      </c>
      <c r="C487" s="61" t="s">
        <v>442</v>
      </c>
      <c r="D487" s="61" t="s">
        <v>443</v>
      </c>
      <c r="E487" s="68">
        <v>55.708333333333336</v>
      </c>
      <c r="F487" s="68">
        <v>-132.71249999999998</v>
      </c>
      <c r="G487" s="56" t="s">
        <v>182</v>
      </c>
      <c r="H487" s="50" t="s">
        <v>35</v>
      </c>
      <c r="I487" s="50" t="s">
        <v>35</v>
      </c>
      <c r="J487" s="50" t="s">
        <v>35</v>
      </c>
      <c r="K487" s="61" t="s">
        <v>47</v>
      </c>
      <c r="L487" s="56">
        <v>0</v>
      </c>
      <c r="M487" s="56">
        <v>3</v>
      </c>
      <c r="N487" s="56">
        <f t="shared" si="41"/>
        <v>3</v>
      </c>
      <c r="O487" s="56"/>
      <c r="P487" s="56"/>
      <c r="Q487" s="60"/>
      <c r="R487" s="69">
        <v>0</v>
      </c>
      <c r="S487" s="52">
        <v>1.31</v>
      </c>
      <c r="T487" s="52">
        <f t="shared" si="42"/>
        <v>1.31</v>
      </c>
      <c r="U487" s="65">
        <v>1</v>
      </c>
      <c r="V487" s="66">
        <v>5.4261100000000004</v>
      </c>
      <c r="W487" s="2">
        <f t="shared" si="43"/>
        <v>2111.1366177000004</v>
      </c>
      <c r="X487" s="60"/>
      <c r="Y487" s="2">
        <f t="shared" si="45"/>
        <v>2111.1366177000004</v>
      </c>
      <c r="AB487" s="126"/>
      <c r="AD487" s="54"/>
      <c r="AE487" s="54"/>
      <c r="AG487" s="61"/>
      <c r="AH487" s="61"/>
      <c r="AI487" s="50" t="s">
        <v>529</v>
      </c>
      <c r="AJ487" s="61" t="s">
        <v>47</v>
      </c>
      <c r="AN487" s="88"/>
      <c r="AT487" s="52"/>
      <c r="AU487" s="52"/>
      <c r="AV487" s="52"/>
      <c r="AW487" s="52"/>
      <c r="AX487" s="52"/>
      <c r="AY487" s="52"/>
      <c r="AZ487" s="52"/>
      <c r="BE487" s="52"/>
      <c r="BF487" s="52"/>
      <c r="BH487" s="52"/>
      <c r="BI487" s="52"/>
    </row>
    <row r="488" spans="1:61">
      <c r="A488" s="52">
        <v>487</v>
      </c>
      <c r="B488" s="50" t="s">
        <v>1033</v>
      </c>
      <c r="C488" s="61" t="s">
        <v>442</v>
      </c>
      <c r="D488" s="61" t="s">
        <v>443</v>
      </c>
      <c r="E488" s="68">
        <v>55.708333333333336</v>
      </c>
      <c r="F488" s="68">
        <v>-132.71249999999998</v>
      </c>
      <c r="G488" s="56" t="s">
        <v>182</v>
      </c>
      <c r="H488" s="50" t="s">
        <v>35</v>
      </c>
      <c r="I488" s="50" t="s">
        <v>35</v>
      </c>
      <c r="J488" s="50" t="s">
        <v>35</v>
      </c>
      <c r="K488" s="61" t="s">
        <v>48</v>
      </c>
      <c r="L488" s="56">
        <v>3</v>
      </c>
      <c r="M488" s="56">
        <v>5</v>
      </c>
      <c r="N488" s="56">
        <f t="shared" si="41"/>
        <v>2</v>
      </c>
      <c r="O488" s="56"/>
      <c r="P488" s="56"/>
      <c r="Q488" s="60"/>
      <c r="R488" s="69">
        <v>0</v>
      </c>
      <c r="S488" s="52">
        <v>1.19</v>
      </c>
      <c r="T488" s="52">
        <f t="shared" si="42"/>
        <v>1.19</v>
      </c>
      <c r="U488" s="65">
        <v>1</v>
      </c>
      <c r="V488" s="66">
        <v>8.7088099999999997</v>
      </c>
      <c r="W488" s="2">
        <f t="shared" si="43"/>
        <v>2051.9698121999995</v>
      </c>
      <c r="X488" s="60"/>
      <c r="Y488" s="2">
        <f t="shared" si="45"/>
        <v>2051.9698121999995</v>
      </c>
      <c r="AB488" s="126"/>
      <c r="AD488" s="54"/>
      <c r="AE488" s="54"/>
      <c r="AG488" s="61"/>
      <c r="AH488" s="61"/>
      <c r="AI488" s="50" t="s">
        <v>529</v>
      </c>
      <c r="AJ488" s="61" t="s">
        <v>76</v>
      </c>
      <c r="AN488" s="88"/>
      <c r="AT488" s="52"/>
      <c r="AU488" s="52"/>
      <c r="AV488" s="52"/>
      <c r="AW488" s="52"/>
      <c r="AX488" s="52"/>
      <c r="AY488" s="52"/>
      <c r="AZ488" s="52"/>
      <c r="BE488" s="52"/>
      <c r="BF488" s="52"/>
      <c r="BH488" s="52"/>
      <c r="BI488" s="52"/>
    </row>
    <row r="489" spans="1:61">
      <c r="A489" s="52">
        <v>488</v>
      </c>
      <c r="B489" s="50" t="s">
        <v>1033</v>
      </c>
      <c r="C489" s="61" t="s">
        <v>442</v>
      </c>
      <c r="D489" s="61" t="s">
        <v>443</v>
      </c>
      <c r="E489" s="68">
        <v>55.708333333333336</v>
      </c>
      <c r="F489" s="68">
        <v>-132.71249999999998</v>
      </c>
      <c r="G489" s="56" t="s">
        <v>182</v>
      </c>
      <c r="H489" s="50" t="s">
        <v>35</v>
      </c>
      <c r="I489" s="50" t="s">
        <v>35</v>
      </c>
      <c r="J489" s="50" t="s">
        <v>35</v>
      </c>
      <c r="K489" s="61" t="s">
        <v>49</v>
      </c>
      <c r="L489" s="56">
        <v>5</v>
      </c>
      <c r="M489" s="56">
        <v>13</v>
      </c>
      <c r="N489" s="56">
        <f t="shared" si="41"/>
        <v>8</v>
      </c>
      <c r="O489" s="56"/>
      <c r="P489" s="56"/>
      <c r="Q489" s="60"/>
      <c r="R489" s="69">
        <v>0</v>
      </c>
      <c r="S489" s="52">
        <v>1.19</v>
      </c>
      <c r="T489" s="52">
        <f t="shared" si="42"/>
        <v>1.19</v>
      </c>
      <c r="U489" s="65">
        <v>0</v>
      </c>
      <c r="V489" s="66">
        <v>6.4881599999999997</v>
      </c>
      <c r="W489" s="2">
        <f t="shared" si="43"/>
        <v>6176.7283199999983</v>
      </c>
      <c r="X489" s="60"/>
      <c r="Y489" s="2">
        <f t="shared" si="45"/>
        <v>6176.7283199999983</v>
      </c>
      <c r="AB489" s="126"/>
      <c r="AD489" s="54"/>
      <c r="AE489" s="54"/>
      <c r="AG489" s="61"/>
      <c r="AH489" s="61"/>
      <c r="AI489" s="50" t="s">
        <v>529</v>
      </c>
      <c r="AJ489" s="61" t="s">
        <v>77</v>
      </c>
      <c r="AN489" s="88"/>
      <c r="AT489" s="52"/>
      <c r="AU489" s="52"/>
      <c r="AV489" s="52"/>
      <c r="AW489" s="52"/>
      <c r="AX489" s="52"/>
      <c r="AY489" s="52"/>
      <c r="AZ489" s="52"/>
      <c r="BE489" s="52"/>
      <c r="BF489" s="52"/>
      <c r="BH489" s="52"/>
      <c r="BI489" s="52"/>
    </row>
    <row r="490" spans="1:61">
      <c r="A490" s="52">
        <v>489</v>
      </c>
      <c r="B490" s="50" t="s">
        <v>1033</v>
      </c>
      <c r="C490" s="61" t="s">
        <v>442</v>
      </c>
      <c r="D490" s="61" t="s">
        <v>443</v>
      </c>
      <c r="E490" s="68">
        <v>55.708333333333336</v>
      </c>
      <c r="F490" s="68">
        <v>-132.71249999999998</v>
      </c>
      <c r="G490" s="56" t="s">
        <v>182</v>
      </c>
      <c r="H490" s="50" t="s">
        <v>35</v>
      </c>
      <c r="I490" s="50" t="s">
        <v>35</v>
      </c>
      <c r="J490" s="50" t="s">
        <v>35</v>
      </c>
      <c r="K490" s="61" t="s">
        <v>177</v>
      </c>
      <c r="L490" s="56">
        <v>13</v>
      </c>
      <c r="M490" s="56">
        <v>28</v>
      </c>
      <c r="N490" s="56">
        <f t="shared" si="41"/>
        <v>15</v>
      </c>
      <c r="O490" s="56"/>
      <c r="P490" s="56"/>
      <c r="Q490" s="60"/>
      <c r="R490" s="69">
        <v>0</v>
      </c>
      <c r="S490" s="52">
        <v>1.19</v>
      </c>
      <c r="T490" s="52">
        <f t="shared" si="42"/>
        <v>1.19</v>
      </c>
      <c r="U490" s="65">
        <v>0</v>
      </c>
      <c r="V490" s="66">
        <v>1.7089350000000001</v>
      </c>
      <c r="W490" s="2">
        <f t="shared" si="43"/>
        <v>3050.4489749999998</v>
      </c>
      <c r="X490" s="60"/>
      <c r="Y490" s="2">
        <f t="shared" si="45"/>
        <v>3050.4489749999998</v>
      </c>
      <c r="AB490" s="126"/>
      <c r="AD490" s="54"/>
      <c r="AE490" s="54"/>
      <c r="AG490" s="61"/>
      <c r="AH490" s="61"/>
      <c r="AI490" s="50" t="s">
        <v>529</v>
      </c>
      <c r="AJ490" s="61" t="s">
        <v>177</v>
      </c>
      <c r="AN490" s="88"/>
      <c r="AT490" s="52"/>
      <c r="AU490" s="52"/>
      <c r="AV490" s="52"/>
      <c r="AW490" s="52"/>
      <c r="AX490" s="52"/>
      <c r="AY490" s="52"/>
      <c r="AZ490" s="52"/>
      <c r="BE490" s="52"/>
      <c r="BF490" s="52"/>
      <c r="BH490" s="52"/>
      <c r="BI490" s="52"/>
    </row>
    <row r="491" spans="1:61">
      <c r="A491" s="52">
        <v>490</v>
      </c>
      <c r="B491" s="50" t="s">
        <v>1033</v>
      </c>
      <c r="C491" s="61" t="s">
        <v>442</v>
      </c>
      <c r="D491" s="61" t="s">
        <v>443</v>
      </c>
      <c r="E491" s="68">
        <v>55.708333333333336</v>
      </c>
      <c r="F491" s="68">
        <v>-132.71249999999998</v>
      </c>
      <c r="G491" s="56" t="s">
        <v>182</v>
      </c>
      <c r="H491" s="50" t="s">
        <v>35</v>
      </c>
      <c r="I491" s="50" t="s">
        <v>35</v>
      </c>
      <c r="J491" s="50" t="s">
        <v>35</v>
      </c>
      <c r="K491" s="61" t="s">
        <v>249</v>
      </c>
      <c r="L491" s="56">
        <v>28</v>
      </c>
      <c r="M491" s="61">
        <v>28</v>
      </c>
      <c r="N491" s="56">
        <f t="shared" si="41"/>
        <v>0</v>
      </c>
      <c r="O491" s="61"/>
      <c r="P491" s="61"/>
      <c r="Q491" s="61"/>
      <c r="R491" s="69">
        <v>0</v>
      </c>
      <c r="S491" s="52">
        <v>1.91</v>
      </c>
      <c r="T491" s="52">
        <f t="shared" si="42"/>
        <v>1.91</v>
      </c>
      <c r="U491" s="65">
        <v>0</v>
      </c>
      <c r="V491" s="66">
        <v>0.51171500000000003</v>
      </c>
      <c r="W491" s="2">
        <f t="shared" si="43"/>
        <v>0</v>
      </c>
      <c r="X491" s="60"/>
      <c r="Y491" s="2">
        <f t="shared" si="45"/>
        <v>0</v>
      </c>
      <c r="AB491" s="126"/>
      <c r="AD491" s="54"/>
      <c r="AE491" s="54"/>
      <c r="AG491" s="61"/>
      <c r="AH491" s="61"/>
      <c r="AI491" s="50" t="s">
        <v>529</v>
      </c>
      <c r="AJ491" s="61" t="s">
        <v>249</v>
      </c>
      <c r="AN491" s="88"/>
      <c r="AT491" s="52"/>
      <c r="AU491" s="52"/>
      <c r="AV491" s="52"/>
      <c r="AW491" s="52"/>
      <c r="AX491" s="52"/>
      <c r="AY491" s="52"/>
      <c r="AZ491" s="52"/>
      <c r="BE491" s="52"/>
      <c r="BF491" s="52"/>
      <c r="BH491" s="52"/>
      <c r="BI491" s="52"/>
    </row>
    <row r="492" spans="1:61">
      <c r="A492" s="52">
        <v>491</v>
      </c>
      <c r="B492" s="50" t="s">
        <v>1033</v>
      </c>
      <c r="C492" s="61" t="s">
        <v>444</v>
      </c>
      <c r="D492" s="61" t="s">
        <v>445</v>
      </c>
      <c r="E492" s="68">
        <v>55.704166666666673</v>
      </c>
      <c r="F492" s="68">
        <v>-132.58330000000001</v>
      </c>
      <c r="G492" s="56" t="s">
        <v>182</v>
      </c>
      <c r="H492" s="50" t="s">
        <v>35</v>
      </c>
      <c r="I492" s="50" t="s">
        <v>35</v>
      </c>
      <c r="J492" s="50" t="s">
        <v>35</v>
      </c>
      <c r="K492" s="61" t="s">
        <v>46</v>
      </c>
      <c r="L492" s="56">
        <v>3</v>
      </c>
      <c r="M492" s="56">
        <v>0</v>
      </c>
      <c r="N492" s="56">
        <f t="shared" si="41"/>
        <v>3</v>
      </c>
      <c r="O492" s="53">
        <f>M497</f>
        <v>96</v>
      </c>
      <c r="P492" s="53">
        <f>L492</f>
        <v>3</v>
      </c>
      <c r="Q492" s="53">
        <f>P492+O492</f>
        <v>99</v>
      </c>
      <c r="R492" s="69">
        <v>0</v>
      </c>
      <c r="S492" s="52">
        <v>0.15</v>
      </c>
      <c r="T492" s="52">
        <f t="shared" si="42"/>
        <v>0.15</v>
      </c>
      <c r="U492" s="65">
        <v>0</v>
      </c>
      <c r="V492" s="66">
        <v>12.67</v>
      </c>
      <c r="W492" s="2">
        <f t="shared" si="43"/>
        <v>570.15</v>
      </c>
      <c r="X492" s="2">
        <f>SUM(W492:W497)</f>
        <v>15550.599099999999</v>
      </c>
      <c r="Y492" s="2">
        <f t="shared" si="45"/>
        <v>570.15</v>
      </c>
      <c r="Z492" s="7">
        <f>SUM(Y492:Y497)/10^6*10^4</f>
        <v>155.50599099999999</v>
      </c>
      <c r="AA492" s="12">
        <v>15.172342615247977</v>
      </c>
      <c r="AB492" s="126"/>
      <c r="AD492" s="54"/>
      <c r="AE492" s="54"/>
      <c r="AG492" s="61"/>
      <c r="AH492" s="61"/>
      <c r="AI492" s="50" t="s">
        <v>529</v>
      </c>
      <c r="AJ492" s="61" t="s">
        <v>162</v>
      </c>
      <c r="AN492" s="88"/>
      <c r="AT492" s="52"/>
      <c r="AU492" s="52"/>
      <c r="AV492" s="52"/>
      <c r="AW492" s="52"/>
      <c r="AX492" s="52"/>
      <c r="AY492" s="52"/>
      <c r="AZ492" s="52"/>
      <c r="BE492" s="52"/>
      <c r="BF492" s="52"/>
      <c r="BH492" s="52"/>
      <c r="BI492" s="52"/>
    </row>
    <row r="493" spans="1:61">
      <c r="A493" s="52">
        <v>492</v>
      </c>
      <c r="B493" s="50" t="s">
        <v>1033</v>
      </c>
      <c r="C493" s="61" t="s">
        <v>444</v>
      </c>
      <c r="D493" s="61" t="s">
        <v>445</v>
      </c>
      <c r="E493" s="68">
        <v>55.704166666666673</v>
      </c>
      <c r="F493" s="68">
        <v>-132.58330000000001</v>
      </c>
      <c r="G493" s="56" t="s">
        <v>182</v>
      </c>
      <c r="H493" s="50" t="s">
        <v>35</v>
      </c>
      <c r="I493" s="50" t="s">
        <v>35</v>
      </c>
      <c r="J493" s="50" t="s">
        <v>35</v>
      </c>
      <c r="K493" s="61" t="s">
        <v>47</v>
      </c>
      <c r="L493" s="56">
        <v>0</v>
      </c>
      <c r="M493" s="56">
        <v>3</v>
      </c>
      <c r="N493" s="56">
        <f t="shared" si="41"/>
        <v>3</v>
      </c>
      <c r="O493" s="56"/>
      <c r="P493" s="56"/>
      <c r="Q493" s="60"/>
      <c r="R493" s="69">
        <v>0</v>
      </c>
      <c r="S493" s="52">
        <v>1.31</v>
      </c>
      <c r="T493" s="52">
        <f t="shared" si="42"/>
        <v>1.31</v>
      </c>
      <c r="U493" s="65">
        <v>4</v>
      </c>
      <c r="V493" s="66">
        <v>5.57</v>
      </c>
      <c r="W493" s="2">
        <f t="shared" si="43"/>
        <v>2101.4495999999999</v>
      </c>
      <c r="X493" s="67"/>
      <c r="Y493" s="2">
        <f t="shared" si="45"/>
        <v>2101.4495999999999</v>
      </c>
      <c r="AB493" s="126"/>
      <c r="AC493" s="126"/>
      <c r="AD493" s="54"/>
      <c r="AE493" s="54"/>
      <c r="AG493" s="61"/>
      <c r="AH493" s="61"/>
      <c r="AI493" s="50" t="s">
        <v>529</v>
      </c>
      <c r="AJ493" s="61" t="s">
        <v>47</v>
      </c>
      <c r="AN493" s="88"/>
      <c r="AT493" s="52"/>
      <c r="AU493" s="52"/>
      <c r="AV493" s="52"/>
      <c r="AW493" s="52"/>
      <c r="AX493" s="52"/>
      <c r="AY493" s="52"/>
      <c r="AZ493" s="52"/>
      <c r="BE493" s="52"/>
      <c r="BF493" s="52"/>
      <c r="BH493" s="52"/>
      <c r="BI493" s="52"/>
    </row>
    <row r="494" spans="1:61">
      <c r="A494" s="52">
        <v>493</v>
      </c>
      <c r="B494" s="50" t="s">
        <v>1033</v>
      </c>
      <c r="C494" s="61" t="s">
        <v>444</v>
      </c>
      <c r="D494" s="61" t="s">
        <v>445</v>
      </c>
      <c r="E494" s="68">
        <v>55.704166666666673</v>
      </c>
      <c r="F494" s="68">
        <v>-132.58330000000001</v>
      </c>
      <c r="G494" s="56" t="s">
        <v>182</v>
      </c>
      <c r="H494" s="50" t="s">
        <v>35</v>
      </c>
      <c r="I494" s="50" t="s">
        <v>35</v>
      </c>
      <c r="J494" s="50" t="s">
        <v>35</v>
      </c>
      <c r="K494" s="61" t="s">
        <v>262</v>
      </c>
      <c r="L494" s="56">
        <v>3</v>
      </c>
      <c r="M494" s="56">
        <v>8</v>
      </c>
      <c r="N494" s="56">
        <f t="shared" si="41"/>
        <v>5</v>
      </c>
      <c r="O494" s="56"/>
      <c r="P494" s="56"/>
      <c r="Q494" s="60"/>
      <c r="R494" s="69">
        <v>0</v>
      </c>
      <c r="S494" s="52">
        <v>1.19</v>
      </c>
      <c r="T494" s="52">
        <f t="shared" si="42"/>
        <v>1.19</v>
      </c>
      <c r="U494" s="65">
        <v>31</v>
      </c>
      <c r="V494" s="66">
        <v>6.09</v>
      </c>
      <c r="W494" s="2">
        <f t="shared" si="43"/>
        <v>2500.2494999999999</v>
      </c>
      <c r="X494" s="67"/>
      <c r="Y494" s="2">
        <f t="shared" si="45"/>
        <v>2500.2494999999999</v>
      </c>
      <c r="AB494" s="126"/>
      <c r="AD494" s="54"/>
      <c r="AE494" s="54"/>
      <c r="AG494" s="61"/>
      <c r="AH494" s="61"/>
      <c r="AI494" s="50" t="s">
        <v>529</v>
      </c>
      <c r="AJ494" s="61" t="s">
        <v>17</v>
      </c>
      <c r="AN494" s="88"/>
      <c r="AT494" s="52"/>
      <c r="AU494" s="52"/>
      <c r="AV494" s="52"/>
      <c r="AW494" s="52"/>
      <c r="AX494" s="52"/>
      <c r="AY494" s="52"/>
      <c r="AZ494" s="52"/>
      <c r="BE494" s="52"/>
      <c r="BF494" s="52"/>
      <c r="BH494" s="52"/>
      <c r="BI494" s="52"/>
    </row>
    <row r="495" spans="1:61">
      <c r="A495" s="52">
        <v>494</v>
      </c>
      <c r="B495" s="50" t="s">
        <v>1033</v>
      </c>
      <c r="C495" s="61" t="s">
        <v>444</v>
      </c>
      <c r="D495" s="61" t="s">
        <v>445</v>
      </c>
      <c r="E495" s="68">
        <v>55.704166666666673</v>
      </c>
      <c r="F495" s="68">
        <v>-132.58330000000001</v>
      </c>
      <c r="G495" s="56" t="s">
        <v>182</v>
      </c>
      <c r="H495" s="50" t="s">
        <v>35</v>
      </c>
      <c r="I495" s="50" t="s">
        <v>35</v>
      </c>
      <c r="J495" s="50" t="s">
        <v>35</v>
      </c>
      <c r="K495" s="61" t="s">
        <v>253</v>
      </c>
      <c r="L495" s="56">
        <v>8</v>
      </c>
      <c r="M495" s="56">
        <v>26</v>
      </c>
      <c r="N495" s="56">
        <f t="shared" si="41"/>
        <v>18</v>
      </c>
      <c r="O495" s="56"/>
      <c r="P495" s="56"/>
      <c r="Q495" s="60"/>
      <c r="R495" s="69">
        <v>0</v>
      </c>
      <c r="S495" s="52">
        <v>1.46</v>
      </c>
      <c r="T495" s="52">
        <f t="shared" si="42"/>
        <v>1.46</v>
      </c>
      <c r="U495" s="65">
        <v>37</v>
      </c>
      <c r="V495" s="66">
        <v>3.07</v>
      </c>
      <c r="W495" s="2">
        <f t="shared" si="43"/>
        <v>5082.814800000001</v>
      </c>
      <c r="X495" s="67"/>
      <c r="Y495" s="2">
        <f t="shared" si="45"/>
        <v>5082.814800000001</v>
      </c>
      <c r="AB495" s="126"/>
      <c r="AD495" s="54"/>
      <c r="AE495" s="54"/>
      <c r="AG495" s="61"/>
      <c r="AH495" s="61"/>
      <c r="AI495" s="50" t="s">
        <v>529</v>
      </c>
      <c r="AJ495" s="61" t="s">
        <v>534</v>
      </c>
      <c r="AN495" s="88"/>
      <c r="AT495" s="52"/>
      <c r="AU495" s="52"/>
      <c r="AV495" s="52"/>
      <c r="AW495" s="52"/>
      <c r="AX495" s="52"/>
      <c r="AY495" s="52"/>
      <c r="AZ495" s="52"/>
      <c r="BE495" s="52"/>
      <c r="BF495" s="52"/>
      <c r="BH495" s="52"/>
      <c r="BI495" s="52"/>
    </row>
    <row r="496" spans="1:61">
      <c r="A496" s="52">
        <v>495</v>
      </c>
      <c r="B496" s="50" t="s">
        <v>1033</v>
      </c>
      <c r="C496" s="61" t="s">
        <v>444</v>
      </c>
      <c r="D496" s="61" t="s">
        <v>445</v>
      </c>
      <c r="E496" s="68">
        <v>55.704166666666673</v>
      </c>
      <c r="F496" s="68">
        <v>-132.58330000000001</v>
      </c>
      <c r="G496" s="56" t="s">
        <v>182</v>
      </c>
      <c r="H496" s="50" t="s">
        <v>35</v>
      </c>
      <c r="I496" s="50" t="s">
        <v>35</v>
      </c>
      <c r="J496" s="50" t="s">
        <v>35</v>
      </c>
      <c r="K496" s="61" t="s">
        <v>19</v>
      </c>
      <c r="L496" s="56">
        <v>26</v>
      </c>
      <c r="M496" s="56">
        <v>42</v>
      </c>
      <c r="N496" s="56">
        <f t="shared" si="41"/>
        <v>16</v>
      </c>
      <c r="O496" s="56"/>
      <c r="P496" s="56"/>
      <c r="Q496" s="60"/>
      <c r="R496" s="69">
        <v>0</v>
      </c>
      <c r="S496" s="52">
        <v>1.19</v>
      </c>
      <c r="T496" s="52">
        <f t="shared" si="42"/>
        <v>1.19</v>
      </c>
      <c r="U496" s="65">
        <v>41</v>
      </c>
      <c r="V496" s="66">
        <v>1.78</v>
      </c>
      <c r="W496" s="2">
        <f t="shared" si="43"/>
        <v>1999.5807999999997</v>
      </c>
      <c r="X496" s="67"/>
      <c r="Y496" s="2">
        <f t="shared" si="45"/>
        <v>1999.5807999999997</v>
      </c>
      <c r="AB496" s="126"/>
      <c r="AD496" s="54"/>
      <c r="AE496" s="54"/>
      <c r="AG496" s="61"/>
      <c r="AH496" s="61"/>
      <c r="AI496" s="50" t="s">
        <v>529</v>
      </c>
      <c r="AJ496" s="61" t="s">
        <v>19</v>
      </c>
      <c r="AN496" s="88"/>
      <c r="AT496" s="52"/>
      <c r="AU496" s="52"/>
      <c r="AV496" s="52"/>
      <c r="AW496" s="52"/>
      <c r="AX496" s="52"/>
      <c r="AY496" s="52"/>
      <c r="AZ496" s="52"/>
      <c r="BE496" s="52"/>
      <c r="BF496" s="52"/>
      <c r="BH496" s="52"/>
      <c r="BI496" s="52"/>
    </row>
    <row r="497" spans="1:61">
      <c r="A497" s="52">
        <v>496</v>
      </c>
      <c r="B497" s="50" t="s">
        <v>1033</v>
      </c>
      <c r="C497" s="61" t="s">
        <v>444</v>
      </c>
      <c r="D497" s="61" t="s">
        <v>445</v>
      </c>
      <c r="E497" s="68">
        <v>55.704166666666673</v>
      </c>
      <c r="F497" s="68">
        <v>-132.58330000000001</v>
      </c>
      <c r="G497" s="56" t="s">
        <v>182</v>
      </c>
      <c r="H497" s="50" t="s">
        <v>35</v>
      </c>
      <c r="I497" s="50" t="s">
        <v>35</v>
      </c>
      <c r="J497" s="50" t="s">
        <v>35</v>
      </c>
      <c r="K497" s="61" t="s">
        <v>21</v>
      </c>
      <c r="L497" s="56">
        <v>42</v>
      </c>
      <c r="M497" s="56">
        <v>96</v>
      </c>
      <c r="N497" s="56">
        <f t="shared" si="41"/>
        <v>54</v>
      </c>
      <c r="O497" s="56"/>
      <c r="P497" s="56"/>
      <c r="Q497" s="60"/>
      <c r="R497" s="69">
        <v>0</v>
      </c>
      <c r="S497" s="52">
        <v>1.91</v>
      </c>
      <c r="T497" s="52">
        <f t="shared" si="42"/>
        <v>1.91</v>
      </c>
      <c r="U497" s="65">
        <v>53</v>
      </c>
      <c r="V497" s="66">
        <v>0.68</v>
      </c>
      <c r="W497" s="2">
        <f t="shared" si="43"/>
        <v>3296.3543999999997</v>
      </c>
      <c r="X497" s="67"/>
      <c r="Y497" s="2">
        <f t="shared" si="45"/>
        <v>3296.3543999999997</v>
      </c>
      <c r="AB497" s="126"/>
      <c r="AD497" s="54"/>
      <c r="AE497" s="54"/>
      <c r="AG497" s="61"/>
      <c r="AH497" s="61"/>
      <c r="AI497" s="50" t="s">
        <v>529</v>
      </c>
      <c r="AJ497" s="61" t="s">
        <v>21</v>
      </c>
      <c r="AN497" s="88"/>
      <c r="AT497" s="52"/>
      <c r="AU497" s="52"/>
      <c r="AV497" s="52"/>
      <c r="AW497" s="52"/>
      <c r="AX497" s="52"/>
      <c r="AY497" s="52"/>
      <c r="AZ497" s="52"/>
      <c r="BE497" s="52"/>
      <c r="BF497" s="52"/>
      <c r="BH497" s="52"/>
      <c r="BI497" s="52"/>
    </row>
    <row r="498" spans="1:61">
      <c r="A498" s="52">
        <v>497</v>
      </c>
      <c r="B498" s="50" t="s">
        <v>1033</v>
      </c>
      <c r="C498" s="61" t="s">
        <v>446</v>
      </c>
      <c r="D498" s="61" t="s">
        <v>447</v>
      </c>
      <c r="E498" s="68">
        <v>55.701277777777783</v>
      </c>
      <c r="F498" s="68">
        <v>-132.62932222222221</v>
      </c>
      <c r="G498" s="56" t="s">
        <v>182</v>
      </c>
      <c r="H498" s="50" t="s">
        <v>35</v>
      </c>
      <c r="I498" s="50" t="s">
        <v>35</v>
      </c>
      <c r="J498" s="50" t="s">
        <v>35</v>
      </c>
      <c r="K498" s="61" t="s">
        <v>44</v>
      </c>
      <c r="L498" s="56">
        <v>0</v>
      </c>
      <c r="M498" s="56">
        <v>8</v>
      </c>
      <c r="N498" s="56">
        <f t="shared" si="41"/>
        <v>8</v>
      </c>
      <c r="O498" s="53">
        <v>0</v>
      </c>
      <c r="P498" s="53">
        <v>150</v>
      </c>
      <c r="Q498" s="53">
        <f>P498+O498</f>
        <v>150</v>
      </c>
      <c r="R498" s="76">
        <v>0</v>
      </c>
      <c r="S498" s="52">
        <v>0.08</v>
      </c>
      <c r="T498" s="52">
        <f t="shared" si="42"/>
        <v>0.08</v>
      </c>
      <c r="U498" s="65">
        <v>0</v>
      </c>
      <c r="V498" s="66">
        <v>48.92</v>
      </c>
      <c r="W498" s="2">
        <f t="shared" si="43"/>
        <v>3130.8800000000006</v>
      </c>
      <c r="X498" s="2">
        <f>SUM(W498:W503)</f>
        <v>98563.16</v>
      </c>
      <c r="Y498" s="2">
        <f t="shared" si="45"/>
        <v>3130.8800000000006</v>
      </c>
      <c r="Z498" s="7">
        <f>SUM(Y498:Y503)/10^6*10^4</f>
        <v>667.75160000000005</v>
      </c>
      <c r="AA498" s="12">
        <v>228.02866999999998</v>
      </c>
      <c r="AB498" s="126"/>
      <c r="AD498" s="54"/>
      <c r="AE498" s="54"/>
      <c r="AG498" s="61"/>
      <c r="AH498" s="61"/>
      <c r="AI498" s="50" t="s">
        <v>533</v>
      </c>
      <c r="AJ498" s="61" t="s">
        <v>140</v>
      </c>
      <c r="AN498" s="88"/>
      <c r="AT498" s="52"/>
      <c r="AU498" s="52"/>
      <c r="AV498" s="52"/>
      <c r="AW498" s="52"/>
      <c r="AX498" s="52"/>
      <c r="AY498" s="52"/>
      <c r="AZ498" s="52"/>
      <c r="BE498" s="52"/>
      <c r="BF498" s="52"/>
      <c r="BH498" s="52"/>
      <c r="BI498" s="52"/>
    </row>
    <row r="499" spans="1:61">
      <c r="A499" s="52">
        <v>498</v>
      </c>
      <c r="B499" s="50" t="s">
        <v>1033</v>
      </c>
      <c r="C499" s="61" t="s">
        <v>446</v>
      </c>
      <c r="D499" s="61" t="s">
        <v>447</v>
      </c>
      <c r="E499" s="68">
        <v>55.701277777777783</v>
      </c>
      <c r="F499" s="68">
        <v>-132.62932222222221</v>
      </c>
      <c r="G499" s="56" t="s">
        <v>182</v>
      </c>
      <c r="H499" s="50" t="s">
        <v>35</v>
      </c>
      <c r="I499" s="50" t="s">
        <v>35</v>
      </c>
      <c r="J499" s="50" t="s">
        <v>35</v>
      </c>
      <c r="K499" s="61" t="s">
        <v>46</v>
      </c>
      <c r="L499" s="56">
        <v>8</v>
      </c>
      <c r="M499" s="56">
        <v>33</v>
      </c>
      <c r="N499" s="56">
        <f t="shared" si="41"/>
        <v>25</v>
      </c>
      <c r="O499" s="56"/>
      <c r="P499" s="56"/>
      <c r="Q499" s="60"/>
      <c r="R499" s="76">
        <v>0</v>
      </c>
      <c r="S499" s="52">
        <v>0.15</v>
      </c>
      <c r="T499" s="52">
        <f t="shared" si="42"/>
        <v>0.15</v>
      </c>
      <c r="U499" s="65">
        <v>0</v>
      </c>
      <c r="V499" s="66">
        <v>52.64</v>
      </c>
      <c r="W499" s="2">
        <f t="shared" si="43"/>
        <v>19740</v>
      </c>
      <c r="X499" s="67"/>
      <c r="Y499" s="2">
        <f t="shared" si="45"/>
        <v>19740</v>
      </c>
      <c r="AB499" s="126"/>
      <c r="AC499" s="126"/>
      <c r="AD499" s="54"/>
      <c r="AE499" s="54"/>
      <c r="AG499" s="61"/>
      <c r="AH499" s="61"/>
      <c r="AI499" s="50" t="s">
        <v>533</v>
      </c>
      <c r="AJ499" s="61" t="s">
        <v>162</v>
      </c>
      <c r="AN499" s="88"/>
      <c r="AT499" s="52"/>
      <c r="AU499" s="52"/>
      <c r="AV499" s="52"/>
      <c r="AW499" s="52"/>
      <c r="AX499" s="52"/>
      <c r="AY499" s="52"/>
      <c r="AZ499" s="52"/>
      <c r="BE499" s="52"/>
      <c r="BF499" s="52"/>
      <c r="BH499" s="52"/>
      <c r="BI499" s="52"/>
    </row>
    <row r="500" spans="1:61">
      <c r="A500" s="52">
        <v>499</v>
      </c>
      <c r="B500" s="50" t="s">
        <v>1033</v>
      </c>
      <c r="C500" s="61" t="s">
        <v>446</v>
      </c>
      <c r="D500" s="61" t="s">
        <v>447</v>
      </c>
      <c r="E500" s="68">
        <v>55.701277777777783</v>
      </c>
      <c r="F500" s="68">
        <v>-132.62932222222221</v>
      </c>
      <c r="G500" s="56" t="s">
        <v>182</v>
      </c>
      <c r="H500" s="50" t="s">
        <v>35</v>
      </c>
      <c r="I500" s="50" t="s">
        <v>35</v>
      </c>
      <c r="J500" s="50" t="s">
        <v>35</v>
      </c>
      <c r="K500" s="61" t="s">
        <v>240</v>
      </c>
      <c r="L500" s="56">
        <v>33</v>
      </c>
      <c r="M500" s="56">
        <v>63</v>
      </c>
      <c r="N500" s="56">
        <f t="shared" si="41"/>
        <v>30</v>
      </c>
      <c r="O500" s="56"/>
      <c r="P500" s="56"/>
      <c r="Q500" s="60"/>
      <c r="R500" s="76">
        <v>0</v>
      </c>
      <c r="S500" s="52">
        <v>0.12</v>
      </c>
      <c r="T500" s="52">
        <f t="shared" si="42"/>
        <v>0.12</v>
      </c>
      <c r="U500" s="65">
        <v>0</v>
      </c>
      <c r="V500" s="66">
        <v>55</v>
      </c>
      <c r="W500" s="2">
        <f t="shared" si="43"/>
        <v>19800</v>
      </c>
      <c r="X500" s="67"/>
      <c r="Y500" s="2">
        <f t="shared" si="45"/>
        <v>19800</v>
      </c>
      <c r="AB500" s="126"/>
      <c r="AD500" s="54"/>
      <c r="AE500" s="54"/>
      <c r="AG500" s="61"/>
      <c r="AH500" s="61"/>
      <c r="AI500" s="50" t="s">
        <v>533</v>
      </c>
      <c r="AJ500" s="61" t="s">
        <v>114</v>
      </c>
      <c r="AN500" s="88"/>
      <c r="AT500" s="52"/>
      <c r="AU500" s="52"/>
      <c r="AV500" s="52"/>
      <c r="AW500" s="52"/>
      <c r="AX500" s="52"/>
      <c r="AY500" s="52"/>
      <c r="AZ500" s="52"/>
      <c r="BE500" s="52"/>
      <c r="BF500" s="52"/>
      <c r="BH500" s="52"/>
      <c r="BI500" s="52"/>
    </row>
    <row r="501" spans="1:61">
      <c r="A501" s="52">
        <v>500</v>
      </c>
      <c r="B501" s="50" t="s">
        <v>1033</v>
      </c>
      <c r="C501" s="61" t="s">
        <v>446</v>
      </c>
      <c r="D501" s="61" t="s">
        <v>447</v>
      </c>
      <c r="E501" s="68">
        <v>55.701277777777783</v>
      </c>
      <c r="F501" s="68">
        <v>-132.62932222222221</v>
      </c>
      <c r="G501" s="56" t="s">
        <v>182</v>
      </c>
      <c r="H501" s="50" t="s">
        <v>35</v>
      </c>
      <c r="I501" s="50" t="s">
        <v>35</v>
      </c>
      <c r="J501" s="50" t="s">
        <v>35</v>
      </c>
      <c r="K501" s="61" t="s">
        <v>241</v>
      </c>
      <c r="L501" s="56">
        <v>63</v>
      </c>
      <c r="M501" s="56">
        <v>85</v>
      </c>
      <c r="N501" s="56">
        <f t="shared" si="41"/>
        <v>22</v>
      </c>
      <c r="O501" s="56"/>
      <c r="P501" s="56"/>
      <c r="Q501" s="60"/>
      <c r="R501" s="76">
        <v>0</v>
      </c>
      <c r="S501" s="52">
        <v>0.12</v>
      </c>
      <c r="T501" s="52">
        <f t="shared" si="42"/>
        <v>0.12</v>
      </c>
      <c r="U501" s="65">
        <v>0</v>
      </c>
      <c r="V501" s="66">
        <v>54.82</v>
      </c>
      <c r="W501" s="2">
        <f t="shared" si="43"/>
        <v>14472.48</v>
      </c>
      <c r="X501" s="67"/>
      <c r="Y501" s="2">
        <f t="shared" si="45"/>
        <v>14472.48</v>
      </c>
      <c r="AB501" s="126"/>
      <c r="AD501" s="54"/>
      <c r="AE501" s="54"/>
      <c r="AG501" s="61"/>
      <c r="AH501" s="61"/>
      <c r="AI501" s="50" t="s">
        <v>533</v>
      </c>
      <c r="AJ501" s="61" t="s">
        <v>115</v>
      </c>
      <c r="AN501" s="88"/>
      <c r="AT501" s="52"/>
      <c r="AU501" s="52"/>
      <c r="AV501" s="52"/>
      <c r="AW501" s="52"/>
      <c r="AX501" s="52"/>
      <c r="AY501" s="52"/>
      <c r="AZ501" s="52"/>
      <c r="BE501" s="52"/>
      <c r="BF501" s="52"/>
      <c r="BH501" s="52"/>
      <c r="BI501" s="52"/>
    </row>
    <row r="502" spans="1:61">
      <c r="A502" s="52">
        <v>501</v>
      </c>
      <c r="B502" s="50" t="s">
        <v>1033</v>
      </c>
      <c r="C502" s="61" t="s">
        <v>446</v>
      </c>
      <c r="D502" s="61" t="s">
        <v>447</v>
      </c>
      <c r="E502" s="68">
        <v>55.701277777777783</v>
      </c>
      <c r="F502" s="68">
        <v>-132.62932222222221</v>
      </c>
      <c r="G502" s="56" t="s">
        <v>182</v>
      </c>
      <c r="H502" s="50" t="s">
        <v>35</v>
      </c>
      <c r="I502" s="50" t="s">
        <v>35</v>
      </c>
      <c r="J502" s="50" t="s">
        <v>35</v>
      </c>
      <c r="K502" s="61" t="s">
        <v>242</v>
      </c>
      <c r="L502" s="56">
        <v>85</v>
      </c>
      <c r="M502" s="56">
        <v>125</v>
      </c>
      <c r="N502" s="56">
        <f t="shared" si="41"/>
        <v>40</v>
      </c>
      <c r="O502" s="56"/>
      <c r="P502" s="56"/>
      <c r="Q502" s="60"/>
      <c r="R502" s="76">
        <v>0</v>
      </c>
      <c r="S502" s="52">
        <v>0.12</v>
      </c>
      <c r="T502" s="52">
        <f t="shared" si="42"/>
        <v>0.12</v>
      </c>
      <c r="U502" s="65">
        <v>0</v>
      </c>
      <c r="V502" s="66">
        <v>53.51</v>
      </c>
      <c r="W502" s="2">
        <f t="shared" si="43"/>
        <v>25684.799999999996</v>
      </c>
      <c r="X502" s="67"/>
      <c r="Y502" s="2">
        <f>IF(L502&gt;-100,W502-W502*(ABS(M502)-100)/(ABS(M502)-ABS(L502)),0)</f>
        <v>9631.7999999999993</v>
      </c>
      <c r="AB502" s="126"/>
      <c r="AD502" s="54"/>
      <c r="AE502" s="54"/>
      <c r="AG502" s="61"/>
      <c r="AH502" s="61"/>
      <c r="AI502" s="50" t="s">
        <v>533</v>
      </c>
      <c r="AJ502" s="61" t="s">
        <v>551</v>
      </c>
      <c r="AN502" s="88"/>
      <c r="AT502" s="52"/>
      <c r="AU502" s="52"/>
      <c r="AV502" s="52"/>
      <c r="AW502" s="52"/>
      <c r="AX502" s="52"/>
      <c r="AY502" s="52"/>
      <c r="AZ502" s="52"/>
      <c r="BE502" s="52"/>
      <c r="BF502" s="52"/>
      <c r="BH502" s="52"/>
      <c r="BI502" s="52"/>
    </row>
    <row r="503" spans="1:61">
      <c r="A503" s="52">
        <v>502</v>
      </c>
      <c r="B503" s="50" t="s">
        <v>1033</v>
      </c>
      <c r="C503" s="61" t="s">
        <v>446</v>
      </c>
      <c r="D503" s="61" t="s">
        <v>447</v>
      </c>
      <c r="E503" s="68">
        <v>55.701277777777783</v>
      </c>
      <c r="F503" s="68">
        <v>-132.62932222222221</v>
      </c>
      <c r="G503" s="56" t="s">
        <v>182</v>
      </c>
      <c r="H503" s="50" t="s">
        <v>35</v>
      </c>
      <c r="I503" s="50" t="s">
        <v>35</v>
      </c>
      <c r="J503" s="50" t="s">
        <v>35</v>
      </c>
      <c r="K503" s="61" t="s">
        <v>248</v>
      </c>
      <c r="L503" s="56">
        <v>125</v>
      </c>
      <c r="M503" s="56">
        <v>150</v>
      </c>
      <c r="N503" s="56">
        <f t="shared" si="41"/>
        <v>25</v>
      </c>
      <c r="O503" s="56"/>
      <c r="P503" s="56"/>
      <c r="Q503" s="60"/>
      <c r="R503" s="76">
        <v>0</v>
      </c>
      <c r="S503" s="52">
        <v>0.12</v>
      </c>
      <c r="T503" s="52">
        <f t="shared" si="42"/>
        <v>0.12</v>
      </c>
      <c r="U503" s="65">
        <v>0</v>
      </c>
      <c r="V503" s="66">
        <v>52.45</v>
      </c>
      <c r="W503" s="2">
        <f t="shared" si="43"/>
        <v>15735.000000000002</v>
      </c>
      <c r="X503" s="67"/>
      <c r="Y503" s="2">
        <v>0</v>
      </c>
      <c r="AB503" s="126"/>
      <c r="AD503" s="54"/>
      <c r="AE503" s="54"/>
      <c r="AG503" s="61"/>
      <c r="AH503" s="61"/>
      <c r="AI503" s="50" t="s">
        <v>533</v>
      </c>
      <c r="AJ503" s="61" t="s">
        <v>554</v>
      </c>
      <c r="AN503" s="88"/>
      <c r="AT503" s="52"/>
      <c r="AU503" s="52"/>
      <c r="AV503" s="52"/>
      <c r="AW503" s="52"/>
      <c r="AX503" s="52"/>
      <c r="AY503" s="52"/>
      <c r="AZ503" s="52"/>
      <c r="BE503" s="52"/>
      <c r="BF503" s="52"/>
      <c r="BH503" s="52"/>
      <c r="BI503" s="52"/>
    </row>
    <row r="504" spans="1:61">
      <c r="A504" s="52">
        <v>503</v>
      </c>
      <c r="B504" s="50" t="s">
        <v>1033</v>
      </c>
      <c r="C504" s="61" t="s">
        <v>448</v>
      </c>
      <c r="D504" s="61" t="s">
        <v>357</v>
      </c>
      <c r="E504" s="68">
        <v>55.701277777777783</v>
      </c>
      <c r="F504" s="68">
        <v>-132.62932222222221</v>
      </c>
      <c r="G504" s="56" t="s">
        <v>182</v>
      </c>
      <c r="H504" s="50" t="s">
        <v>35</v>
      </c>
      <c r="I504" s="50" t="s">
        <v>35</v>
      </c>
      <c r="J504" s="50" t="s">
        <v>35</v>
      </c>
      <c r="K504" s="61" t="s">
        <v>44</v>
      </c>
      <c r="L504" s="56">
        <v>0</v>
      </c>
      <c r="M504" s="56">
        <v>7</v>
      </c>
      <c r="N504" s="56">
        <f t="shared" si="41"/>
        <v>7</v>
      </c>
      <c r="O504" s="73">
        <f>M511-P504</f>
        <v>74</v>
      </c>
      <c r="P504" s="73">
        <f>M505</f>
        <v>16</v>
      </c>
      <c r="Q504" s="73">
        <f>O504+P504</f>
        <v>90</v>
      </c>
      <c r="R504" s="76">
        <v>0</v>
      </c>
      <c r="S504" s="52">
        <v>0.08</v>
      </c>
      <c r="T504" s="52">
        <f t="shared" si="42"/>
        <v>0.08</v>
      </c>
      <c r="U504" s="65">
        <v>0</v>
      </c>
      <c r="V504" s="66">
        <v>46.74</v>
      </c>
      <c r="W504" s="2">
        <f t="shared" si="43"/>
        <v>2617.44</v>
      </c>
      <c r="X504" s="2">
        <f>SUM(W504:W511)</f>
        <v>29476.8007</v>
      </c>
      <c r="Y504" s="2">
        <f t="shared" ref="Y504:Y518" si="46">T504*V504/100*N504*100*100*((100-U504)/100)</f>
        <v>2617.44</v>
      </c>
      <c r="Z504" s="7">
        <f>SUM(Y504:Y511)/10^6*10^4</f>
        <v>294.76800700000001</v>
      </c>
      <c r="AA504" s="12">
        <v>71.162017198321379</v>
      </c>
      <c r="AB504" s="126"/>
      <c r="AD504" s="54"/>
      <c r="AE504" s="54"/>
      <c r="AG504" s="61"/>
      <c r="AH504" s="61"/>
      <c r="AI504" s="50" t="s">
        <v>528</v>
      </c>
      <c r="AJ504" s="61" t="s">
        <v>140</v>
      </c>
      <c r="AN504" s="88"/>
      <c r="AT504" s="52"/>
      <c r="AU504" s="52"/>
      <c r="AV504" s="52"/>
      <c r="AW504" s="52"/>
      <c r="AX504" s="52"/>
      <c r="AY504" s="52"/>
      <c r="AZ504" s="52"/>
      <c r="BE504" s="52"/>
      <c r="BF504" s="52"/>
      <c r="BH504" s="52"/>
      <c r="BI504" s="52"/>
    </row>
    <row r="505" spans="1:61">
      <c r="A505" s="52">
        <v>504</v>
      </c>
      <c r="B505" s="50" t="s">
        <v>1033</v>
      </c>
      <c r="C505" s="61" t="s">
        <v>448</v>
      </c>
      <c r="D505" s="61" t="s">
        <v>357</v>
      </c>
      <c r="E505" s="68">
        <v>55.701277777777783</v>
      </c>
      <c r="F505" s="68">
        <v>-132.62932222222221</v>
      </c>
      <c r="G505" s="56" t="s">
        <v>182</v>
      </c>
      <c r="H505" s="50" t="s">
        <v>35</v>
      </c>
      <c r="I505" s="50" t="s">
        <v>35</v>
      </c>
      <c r="J505" s="50" t="s">
        <v>35</v>
      </c>
      <c r="K505" s="61" t="s">
        <v>45</v>
      </c>
      <c r="L505" s="56">
        <v>7</v>
      </c>
      <c r="M505" s="56">
        <v>16</v>
      </c>
      <c r="N505" s="56">
        <f t="shared" si="41"/>
        <v>9</v>
      </c>
      <c r="O505" s="56"/>
      <c r="P505" s="56"/>
      <c r="Q505" s="60"/>
      <c r="R505" s="76">
        <v>0</v>
      </c>
      <c r="S505" s="52">
        <v>0.12</v>
      </c>
      <c r="T505" s="52">
        <f t="shared" si="42"/>
        <v>0.12</v>
      </c>
      <c r="U505" s="65">
        <v>0</v>
      </c>
      <c r="V505" s="66">
        <v>49.72</v>
      </c>
      <c r="W505" s="2">
        <f t="shared" si="43"/>
        <v>5369.7599999999984</v>
      </c>
      <c r="X505" s="67"/>
      <c r="Y505" s="2">
        <f t="shared" si="46"/>
        <v>5369.7599999999984</v>
      </c>
      <c r="AB505" s="126"/>
      <c r="AC505" s="126"/>
      <c r="AD505" s="54"/>
      <c r="AE505" s="54"/>
      <c r="AG505" s="61"/>
      <c r="AH505" s="61"/>
      <c r="AI505" s="50" t="s">
        <v>528</v>
      </c>
      <c r="AJ505" s="61" t="s">
        <v>141</v>
      </c>
      <c r="AN505" s="88"/>
      <c r="AT505" s="52"/>
      <c r="AU505" s="52"/>
      <c r="AV505" s="52"/>
      <c r="AW505" s="52"/>
      <c r="AX505" s="52"/>
      <c r="AY505" s="52"/>
      <c r="AZ505" s="52"/>
      <c r="BE505" s="52"/>
      <c r="BF505" s="52"/>
      <c r="BH505" s="52"/>
      <c r="BI505" s="52"/>
    </row>
    <row r="506" spans="1:61">
      <c r="A506" s="52">
        <v>505</v>
      </c>
      <c r="B506" s="50" t="s">
        <v>1033</v>
      </c>
      <c r="C506" s="61" t="s">
        <v>448</v>
      </c>
      <c r="D506" s="61" t="s">
        <v>357</v>
      </c>
      <c r="E506" s="68">
        <v>55.701277777777783</v>
      </c>
      <c r="F506" s="68">
        <v>-132.62932222222221</v>
      </c>
      <c r="G506" s="56" t="s">
        <v>182</v>
      </c>
      <c r="H506" s="50" t="s">
        <v>35</v>
      </c>
      <c r="I506" s="50" t="s">
        <v>35</v>
      </c>
      <c r="J506" s="50" t="s">
        <v>35</v>
      </c>
      <c r="K506" s="61" t="s">
        <v>47</v>
      </c>
      <c r="L506" s="56">
        <v>16</v>
      </c>
      <c r="M506" s="56">
        <v>21</v>
      </c>
      <c r="N506" s="56">
        <f t="shared" si="41"/>
        <v>5</v>
      </c>
      <c r="O506" s="56"/>
      <c r="P506" s="56"/>
      <c r="Q506" s="60"/>
      <c r="R506" s="76">
        <v>0</v>
      </c>
      <c r="S506" s="52">
        <v>0.93</v>
      </c>
      <c r="T506" s="52">
        <f t="shared" si="42"/>
        <v>0.93</v>
      </c>
      <c r="U506" s="65">
        <v>9</v>
      </c>
      <c r="V506" s="66">
        <v>3.87</v>
      </c>
      <c r="W506" s="2">
        <f t="shared" si="43"/>
        <v>1637.5905</v>
      </c>
      <c r="X506" s="67"/>
      <c r="Y506" s="2">
        <f t="shared" si="46"/>
        <v>1637.5905</v>
      </c>
      <c r="AB506" s="126"/>
      <c r="AD506" s="54"/>
      <c r="AE506" s="54"/>
      <c r="AG506" s="61"/>
      <c r="AH506" s="61"/>
      <c r="AI506" s="50" t="s">
        <v>528</v>
      </c>
      <c r="AJ506" s="61" t="s">
        <v>47</v>
      </c>
      <c r="AN506" s="88"/>
      <c r="AT506" s="52"/>
      <c r="AU506" s="52"/>
      <c r="AV506" s="52"/>
      <c r="AW506" s="52"/>
      <c r="AX506" s="52"/>
      <c r="AY506" s="52"/>
      <c r="AZ506" s="52"/>
      <c r="BE506" s="52"/>
      <c r="BF506" s="52"/>
      <c r="BH506" s="52"/>
      <c r="BI506" s="52"/>
    </row>
    <row r="507" spans="1:61">
      <c r="A507" s="52">
        <v>506</v>
      </c>
      <c r="B507" s="50" t="s">
        <v>1033</v>
      </c>
      <c r="C507" s="61" t="s">
        <v>448</v>
      </c>
      <c r="D507" s="61" t="s">
        <v>357</v>
      </c>
      <c r="E507" s="68">
        <v>55.701277777777783</v>
      </c>
      <c r="F507" s="68">
        <v>-132.62932222222221</v>
      </c>
      <c r="G507" s="56" t="s">
        <v>182</v>
      </c>
      <c r="H507" s="50" t="s">
        <v>35</v>
      </c>
      <c r="I507" s="50" t="s">
        <v>35</v>
      </c>
      <c r="J507" s="50" t="s">
        <v>35</v>
      </c>
      <c r="K507" s="61" t="s">
        <v>262</v>
      </c>
      <c r="L507" s="56">
        <v>21</v>
      </c>
      <c r="M507" s="56">
        <v>29</v>
      </c>
      <c r="N507" s="56">
        <f t="shared" si="41"/>
        <v>8</v>
      </c>
      <c r="O507" s="56"/>
      <c r="P507" s="56"/>
      <c r="Q507" s="60"/>
      <c r="R507" s="69">
        <v>0</v>
      </c>
      <c r="S507" s="52">
        <v>0.86</v>
      </c>
      <c r="T507" s="52">
        <f t="shared" si="42"/>
        <v>0.86</v>
      </c>
      <c r="U507" s="65">
        <v>0</v>
      </c>
      <c r="V507" s="66">
        <v>4.93</v>
      </c>
      <c r="W507" s="2">
        <f t="shared" si="43"/>
        <v>3391.8399999999997</v>
      </c>
      <c r="X507" s="67"/>
      <c r="Y507" s="2">
        <f t="shared" si="46"/>
        <v>3391.8399999999997</v>
      </c>
      <c r="AB507" s="126"/>
      <c r="AD507" s="54"/>
      <c r="AE507" s="54"/>
      <c r="AG507" s="61"/>
      <c r="AH507" s="61"/>
      <c r="AI507" s="50" t="s">
        <v>528</v>
      </c>
      <c r="AJ507" s="61" t="s">
        <v>17</v>
      </c>
      <c r="AN507" s="88"/>
      <c r="AT507" s="52"/>
      <c r="AU507" s="52"/>
      <c r="AV507" s="52"/>
      <c r="AW507" s="52"/>
      <c r="AX507" s="52"/>
      <c r="AY507" s="52"/>
      <c r="AZ507" s="52"/>
      <c r="BE507" s="52"/>
      <c r="BF507" s="52"/>
      <c r="BH507" s="52"/>
      <c r="BI507" s="52"/>
    </row>
    <row r="508" spans="1:61">
      <c r="A508" s="52">
        <v>507</v>
      </c>
      <c r="B508" s="50" t="s">
        <v>1033</v>
      </c>
      <c r="C508" s="61" t="s">
        <v>448</v>
      </c>
      <c r="D508" s="61" t="s">
        <v>357</v>
      </c>
      <c r="E508" s="68">
        <v>55.701277777777783</v>
      </c>
      <c r="F508" s="68">
        <v>-132.62932222222221</v>
      </c>
      <c r="G508" s="56" t="s">
        <v>182</v>
      </c>
      <c r="H508" s="50" t="s">
        <v>35</v>
      </c>
      <c r="I508" s="50" t="s">
        <v>35</v>
      </c>
      <c r="J508" s="50" t="s">
        <v>35</v>
      </c>
      <c r="K508" s="61" t="s">
        <v>262</v>
      </c>
      <c r="L508" s="56">
        <v>29</v>
      </c>
      <c r="M508" s="56">
        <v>47</v>
      </c>
      <c r="N508" s="56">
        <f t="shared" si="41"/>
        <v>18</v>
      </c>
      <c r="O508" s="56"/>
      <c r="P508" s="56"/>
      <c r="Q508" s="60"/>
      <c r="R508" s="69">
        <v>1.1100000000000001</v>
      </c>
      <c r="S508" s="52">
        <v>0.86</v>
      </c>
      <c r="T508" s="52">
        <f t="shared" si="42"/>
        <v>1.1100000000000001</v>
      </c>
      <c r="U508" s="65">
        <v>15</v>
      </c>
      <c r="V508" s="66">
        <v>4.25</v>
      </c>
      <c r="W508" s="2">
        <f t="shared" si="43"/>
        <v>7217.7749999999996</v>
      </c>
      <c r="X508" s="67"/>
      <c r="Y508" s="2">
        <f t="shared" si="46"/>
        <v>7217.7749999999996</v>
      </c>
      <c r="AB508" s="126"/>
      <c r="AD508" s="54"/>
      <c r="AE508" s="54"/>
      <c r="AG508" s="61"/>
      <c r="AH508" s="61"/>
      <c r="AI508" s="50" t="s">
        <v>528</v>
      </c>
      <c r="AJ508" s="61" t="s">
        <v>17</v>
      </c>
      <c r="AN508" s="88"/>
      <c r="AT508" s="52"/>
      <c r="AU508" s="52"/>
      <c r="AV508" s="52"/>
      <c r="AW508" s="52"/>
      <c r="AX508" s="52"/>
      <c r="AY508" s="52"/>
      <c r="AZ508" s="52"/>
      <c r="BE508" s="52"/>
      <c r="BF508" s="52"/>
      <c r="BH508" s="52"/>
      <c r="BI508" s="52"/>
    </row>
    <row r="509" spans="1:61">
      <c r="A509" s="52">
        <v>508</v>
      </c>
      <c r="B509" s="50" t="s">
        <v>1033</v>
      </c>
      <c r="C509" s="61" t="s">
        <v>448</v>
      </c>
      <c r="D509" s="61" t="s">
        <v>357</v>
      </c>
      <c r="E509" s="68">
        <v>55.701277777777783</v>
      </c>
      <c r="F509" s="68">
        <v>-132.62932222222221</v>
      </c>
      <c r="G509" s="56" t="s">
        <v>182</v>
      </c>
      <c r="H509" s="50" t="s">
        <v>35</v>
      </c>
      <c r="I509" s="50" t="s">
        <v>35</v>
      </c>
      <c r="J509" s="50" t="s">
        <v>35</v>
      </c>
      <c r="K509" s="61" t="s">
        <v>28</v>
      </c>
      <c r="L509" s="56">
        <v>47</v>
      </c>
      <c r="M509" s="56">
        <v>65</v>
      </c>
      <c r="N509" s="56">
        <f t="shared" si="41"/>
        <v>18</v>
      </c>
      <c r="O509" s="56"/>
      <c r="P509" s="56"/>
      <c r="Q509" s="60"/>
      <c r="R509" s="69">
        <v>1.72</v>
      </c>
      <c r="S509" s="52">
        <v>1.71</v>
      </c>
      <c r="T509" s="52">
        <f t="shared" si="42"/>
        <v>1.72</v>
      </c>
      <c r="U509" s="65">
        <v>21</v>
      </c>
      <c r="V509" s="66">
        <v>3.07</v>
      </c>
      <c r="W509" s="2">
        <f t="shared" si="43"/>
        <v>7508.728799999998</v>
      </c>
      <c r="X509" s="67"/>
      <c r="Y509" s="2">
        <f t="shared" si="46"/>
        <v>7508.728799999998</v>
      </c>
      <c r="AB509" s="126"/>
      <c r="AD509" s="54"/>
      <c r="AE509" s="54"/>
      <c r="AG509" s="61"/>
      <c r="AH509" s="61"/>
      <c r="AI509" s="50" t="s">
        <v>528</v>
      </c>
      <c r="AJ509" s="61" t="s">
        <v>28</v>
      </c>
      <c r="AN509" s="88"/>
      <c r="AT509" s="52"/>
      <c r="AU509" s="52"/>
      <c r="AV509" s="52"/>
      <c r="AW509" s="52"/>
      <c r="AX509" s="52"/>
      <c r="AY509" s="52"/>
      <c r="AZ509" s="52"/>
      <c r="BE509" s="52"/>
      <c r="BF509" s="52"/>
      <c r="BH509" s="52"/>
      <c r="BI509" s="52"/>
    </row>
    <row r="510" spans="1:61">
      <c r="A510" s="52">
        <v>509</v>
      </c>
      <c r="B510" s="50" t="s">
        <v>1033</v>
      </c>
      <c r="C510" s="61" t="s">
        <v>448</v>
      </c>
      <c r="D510" s="61" t="s">
        <v>357</v>
      </c>
      <c r="E510" s="68">
        <v>55.701277777777783</v>
      </c>
      <c r="F510" s="68">
        <v>-132.62932222222221</v>
      </c>
      <c r="G510" s="56" t="s">
        <v>182</v>
      </c>
      <c r="H510" s="50" t="s">
        <v>35</v>
      </c>
      <c r="I510" s="50" t="s">
        <v>35</v>
      </c>
      <c r="J510" s="50" t="s">
        <v>35</v>
      </c>
      <c r="K510" s="61" t="s">
        <v>249</v>
      </c>
      <c r="L510" s="56">
        <v>65</v>
      </c>
      <c r="M510" s="56">
        <v>72</v>
      </c>
      <c r="N510" s="56">
        <f t="shared" si="41"/>
        <v>7</v>
      </c>
      <c r="O510" s="56"/>
      <c r="P510" s="56"/>
      <c r="Q510" s="60"/>
      <c r="R510" s="69">
        <v>1.44</v>
      </c>
      <c r="S510" s="52">
        <v>1.74</v>
      </c>
      <c r="T510" s="52">
        <f t="shared" si="42"/>
        <v>1.44</v>
      </c>
      <c r="U510" s="65">
        <v>5</v>
      </c>
      <c r="V510" s="66">
        <v>1.34</v>
      </c>
      <c r="W510" s="2">
        <f t="shared" si="43"/>
        <v>1283.184</v>
      </c>
      <c r="X510" s="67"/>
      <c r="Y510" s="2">
        <f t="shared" si="46"/>
        <v>1283.184</v>
      </c>
      <c r="AB510" s="126"/>
      <c r="AD510" s="54"/>
      <c r="AE510" s="54"/>
      <c r="AG510" s="61"/>
      <c r="AH510" s="61"/>
      <c r="AI510" s="50" t="s">
        <v>528</v>
      </c>
      <c r="AJ510" s="61" t="s">
        <v>249</v>
      </c>
      <c r="AN510" s="88"/>
      <c r="AT510" s="52"/>
      <c r="AU510" s="52"/>
      <c r="AV510" s="52"/>
      <c r="AW510" s="52"/>
      <c r="AX510" s="52"/>
      <c r="AY510" s="52"/>
      <c r="AZ510" s="52"/>
      <c r="BE510" s="52"/>
      <c r="BF510" s="52"/>
      <c r="BH510" s="52"/>
      <c r="BI510" s="52"/>
    </row>
    <row r="511" spans="1:61">
      <c r="A511" s="52">
        <v>510</v>
      </c>
      <c r="B511" s="50" t="s">
        <v>1033</v>
      </c>
      <c r="C511" s="61" t="s">
        <v>448</v>
      </c>
      <c r="D511" s="61" t="s">
        <v>357</v>
      </c>
      <c r="E511" s="68">
        <v>55.701277777777783</v>
      </c>
      <c r="F511" s="68">
        <v>-132.62932222222221</v>
      </c>
      <c r="G511" s="56" t="s">
        <v>182</v>
      </c>
      <c r="H511" s="50" t="s">
        <v>35</v>
      </c>
      <c r="I511" s="50" t="s">
        <v>35</v>
      </c>
      <c r="J511" s="50" t="s">
        <v>35</v>
      </c>
      <c r="K511" s="61" t="s">
        <v>449</v>
      </c>
      <c r="L511" s="56">
        <v>72</v>
      </c>
      <c r="M511" s="56">
        <v>90</v>
      </c>
      <c r="N511" s="56">
        <f t="shared" si="41"/>
        <v>18</v>
      </c>
      <c r="O511" s="56"/>
      <c r="P511" s="56"/>
      <c r="Q511" s="60"/>
      <c r="R511" s="69">
        <v>1.78</v>
      </c>
      <c r="S511" s="52">
        <v>1.74</v>
      </c>
      <c r="T511" s="52">
        <f t="shared" si="42"/>
        <v>1.78</v>
      </c>
      <c r="U511" s="65">
        <v>62</v>
      </c>
      <c r="V511" s="66">
        <v>0.37</v>
      </c>
      <c r="W511" s="2">
        <f t="shared" si="43"/>
        <v>450.48239999999998</v>
      </c>
      <c r="X511" s="67"/>
      <c r="Y511" s="2">
        <f t="shared" si="46"/>
        <v>450.48239999999998</v>
      </c>
      <c r="AB511" s="126"/>
      <c r="AD511" s="54"/>
      <c r="AE511" s="54"/>
      <c r="AG511" s="61"/>
      <c r="AH511" s="61"/>
      <c r="AI511" s="50" t="s">
        <v>528</v>
      </c>
      <c r="AJ511" s="61" t="s">
        <v>449</v>
      </c>
      <c r="AN511" s="88"/>
      <c r="AT511" s="52"/>
      <c r="AU511" s="52"/>
      <c r="AV511" s="52"/>
      <c r="AW511" s="52"/>
      <c r="AX511" s="52"/>
      <c r="AY511" s="52"/>
      <c r="AZ511" s="52"/>
      <c r="BE511" s="52"/>
      <c r="BF511" s="52"/>
      <c r="BH511" s="52"/>
      <c r="BI511" s="52"/>
    </row>
    <row r="512" spans="1:61">
      <c r="A512" s="52">
        <v>511</v>
      </c>
      <c r="B512" s="50" t="s">
        <v>1033</v>
      </c>
      <c r="C512" s="61" t="s">
        <v>450</v>
      </c>
      <c r="D512" s="61" t="s">
        <v>357</v>
      </c>
      <c r="E512" s="68">
        <v>55.701277777777783</v>
      </c>
      <c r="F512" s="68">
        <v>-132.62932222222221</v>
      </c>
      <c r="G512" s="56" t="s">
        <v>182</v>
      </c>
      <c r="H512" s="50" t="s">
        <v>35</v>
      </c>
      <c r="I512" s="50" t="s">
        <v>35</v>
      </c>
      <c r="J512" s="50" t="s">
        <v>35</v>
      </c>
      <c r="K512" s="61" t="s">
        <v>45</v>
      </c>
      <c r="L512" s="56">
        <v>0</v>
      </c>
      <c r="M512" s="56">
        <v>7</v>
      </c>
      <c r="N512" s="56">
        <f t="shared" si="41"/>
        <v>7</v>
      </c>
      <c r="O512" s="73">
        <f>M519-P512</f>
        <v>75</v>
      </c>
      <c r="P512" s="73">
        <f>M513</f>
        <v>28</v>
      </c>
      <c r="Q512" s="73">
        <f>O512+P512</f>
        <v>103</v>
      </c>
      <c r="R512" s="76">
        <v>0</v>
      </c>
      <c r="S512" s="52">
        <v>0.12</v>
      </c>
      <c r="T512" s="52">
        <f t="shared" si="42"/>
        <v>0.12</v>
      </c>
      <c r="U512" s="65">
        <v>0</v>
      </c>
      <c r="V512" s="66">
        <v>50.37</v>
      </c>
      <c r="W512" s="2">
        <f t="shared" si="43"/>
        <v>4231.08</v>
      </c>
      <c r="X512" s="2">
        <f>SUM(W512:W519)</f>
        <v>51450.081300000005</v>
      </c>
      <c r="Y512" s="2">
        <f t="shared" si="46"/>
        <v>4231.08</v>
      </c>
      <c r="Z512" s="7">
        <f>SUM(Y512:Y519)/10^6*10^4</f>
        <v>513.04443300000014</v>
      </c>
      <c r="AA512" s="12">
        <v>85.027386761838187</v>
      </c>
      <c r="AB512" s="126"/>
      <c r="AD512" s="54"/>
      <c r="AE512" s="54"/>
      <c r="AG512" s="61"/>
      <c r="AH512" s="61"/>
      <c r="AI512" s="50" t="s">
        <v>528</v>
      </c>
      <c r="AJ512" s="61" t="s">
        <v>141</v>
      </c>
      <c r="AN512" s="88"/>
      <c r="AT512" s="52"/>
      <c r="AU512" s="52"/>
      <c r="AV512" s="52"/>
      <c r="AW512" s="52"/>
      <c r="AX512" s="52"/>
      <c r="AY512" s="52"/>
      <c r="AZ512" s="52"/>
      <c r="BE512" s="52"/>
      <c r="BF512" s="52"/>
      <c r="BH512" s="52"/>
      <c r="BI512" s="52"/>
    </row>
    <row r="513" spans="1:61">
      <c r="A513" s="52">
        <v>512</v>
      </c>
      <c r="B513" s="50" t="s">
        <v>1033</v>
      </c>
      <c r="C513" s="61" t="s">
        <v>450</v>
      </c>
      <c r="D513" s="61" t="s">
        <v>357</v>
      </c>
      <c r="E513" s="68">
        <v>55.701277777777783</v>
      </c>
      <c r="F513" s="68">
        <v>-132.62932222222221</v>
      </c>
      <c r="G513" s="56" t="s">
        <v>182</v>
      </c>
      <c r="H513" s="50" t="s">
        <v>35</v>
      </c>
      <c r="I513" s="50" t="s">
        <v>35</v>
      </c>
      <c r="J513" s="50" t="s">
        <v>35</v>
      </c>
      <c r="K513" s="61" t="s">
        <v>451</v>
      </c>
      <c r="L513" s="56">
        <v>7</v>
      </c>
      <c r="M513" s="56">
        <v>28</v>
      </c>
      <c r="N513" s="56">
        <f t="shared" si="41"/>
        <v>21</v>
      </c>
      <c r="O513" s="56"/>
      <c r="P513" s="56"/>
      <c r="Q513" s="60"/>
      <c r="R513" s="76">
        <v>0</v>
      </c>
      <c r="S513" s="52">
        <v>0.15</v>
      </c>
      <c r="T513" s="52">
        <f t="shared" si="42"/>
        <v>0.15</v>
      </c>
      <c r="U513" s="65">
        <v>0</v>
      </c>
      <c r="V513" s="66">
        <v>50.48</v>
      </c>
      <c r="W513" s="2">
        <f t="shared" si="43"/>
        <v>15901.2</v>
      </c>
      <c r="X513" s="67"/>
      <c r="Y513" s="2">
        <f t="shared" si="46"/>
        <v>15901.2</v>
      </c>
      <c r="AB513" s="126"/>
      <c r="AC513" s="126"/>
      <c r="AD513" s="54"/>
      <c r="AE513" s="54"/>
      <c r="AG513" s="61"/>
      <c r="AH513" s="61"/>
      <c r="AI513" s="50" t="s">
        <v>528</v>
      </c>
      <c r="AJ513" s="61" t="s">
        <v>547</v>
      </c>
      <c r="AN513" s="88"/>
      <c r="AT513" s="52"/>
      <c r="AU513" s="52"/>
      <c r="AV513" s="52"/>
      <c r="AW513" s="52"/>
      <c r="AX513" s="52"/>
      <c r="AY513" s="52"/>
      <c r="AZ513" s="52"/>
      <c r="BE513" s="52"/>
      <c r="BF513" s="52"/>
      <c r="BH513" s="52"/>
      <c r="BI513" s="52"/>
    </row>
    <row r="514" spans="1:61" ht="14.5" customHeight="1">
      <c r="A514" s="52">
        <v>513</v>
      </c>
      <c r="B514" s="50" t="s">
        <v>1033</v>
      </c>
      <c r="C514" s="61" t="s">
        <v>450</v>
      </c>
      <c r="D514" s="61" t="s">
        <v>357</v>
      </c>
      <c r="E514" s="68">
        <v>55.701277777777783</v>
      </c>
      <c r="F514" s="68">
        <v>-132.62932222222221</v>
      </c>
      <c r="G514" s="56" t="s">
        <v>182</v>
      </c>
      <c r="H514" s="50" t="s">
        <v>35</v>
      </c>
      <c r="I514" s="50" t="s">
        <v>35</v>
      </c>
      <c r="J514" s="50" t="s">
        <v>35</v>
      </c>
      <c r="K514" s="61" t="s">
        <v>47</v>
      </c>
      <c r="L514" s="56">
        <v>28</v>
      </c>
      <c r="M514" s="56">
        <v>32</v>
      </c>
      <c r="N514" s="56">
        <f t="shared" ref="N514:N577" si="47">ABS(M514-L514)</f>
        <v>4</v>
      </c>
      <c r="O514" s="56"/>
      <c r="P514" s="56"/>
      <c r="Q514" s="60"/>
      <c r="R514" s="69">
        <v>0</v>
      </c>
      <c r="S514" s="52">
        <v>0.93</v>
      </c>
      <c r="T514" s="52">
        <f t="shared" ref="T514:T577" si="48">IF(R514=0,S514,R514)</f>
        <v>0.93</v>
      </c>
      <c r="U514" s="65">
        <v>4</v>
      </c>
      <c r="V514" s="66">
        <v>9.17</v>
      </c>
      <c r="W514" s="2">
        <f t="shared" si="43"/>
        <v>3274.7904000000003</v>
      </c>
      <c r="X514" s="67"/>
      <c r="Y514" s="2">
        <f t="shared" si="46"/>
        <v>3274.7904000000003</v>
      </c>
      <c r="AB514" s="126"/>
      <c r="AD514" s="54"/>
      <c r="AE514" s="54"/>
      <c r="AG514" s="61"/>
      <c r="AH514" s="61"/>
      <c r="AI514" s="50" t="s">
        <v>528</v>
      </c>
      <c r="AJ514" s="61" t="s">
        <v>47</v>
      </c>
      <c r="AN514" s="88"/>
      <c r="AT514" s="52"/>
      <c r="AU514" s="52"/>
      <c r="AV514" s="52"/>
      <c r="AW514" s="52"/>
      <c r="AX514" s="52"/>
      <c r="AY514" s="52"/>
      <c r="AZ514" s="52"/>
      <c r="BE514" s="52"/>
      <c r="BF514" s="52"/>
      <c r="BH514" s="52"/>
      <c r="BI514" s="52"/>
    </row>
    <row r="515" spans="1:61">
      <c r="A515" s="52">
        <v>514</v>
      </c>
      <c r="B515" s="50" t="s">
        <v>1033</v>
      </c>
      <c r="C515" s="61" t="s">
        <v>450</v>
      </c>
      <c r="D515" s="61" t="s">
        <v>357</v>
      </c>
      <c r="E515" s="68">
        <v>55.701277777777783</v>
      </c>
      <c r="F515" s="68">
        <v>-132.62932222222221</v>
      </c>
      <c r="G515" s="56" t="s">
        <v>182</v>
      </c>
      <c r="H515" s="50" t="s">
        <v>35</v>
      </c>
      <c r="I515" s="50" t="s">
        <v>35</v>
      </c>
      <c r="J515" s="50" t="s">
        <v>35</v>
      </c>
      <c r="K515" s="61" t="s">
        <v>48</v>
      </c>
      <c r="L515" s="56">
        <v>32</v>
      </c>
      <c r="M515" s="56">
        <v>42</v>
      </c>
      <c r="N515" s="56">
        <f t="shared" si="47"/>
        <v>10</v>
      </c>
      <c r="O515" s="56"/>
      <c r="P515" s="56"/>
      <c r="Q515" s="60"/>
      <c r="R515" s="69">
        <v>1.61</v>
      </c>
      <c r="S515" s="52">
        <v>0.86</v>
      </c>
      <c r="T515" s="52">
        <f t="shared" si="48"/>
        <v>1.61</v>
      </c>
      <c r="U515" s="65">
        <v>1</v>
      </c>
      <c r="V515" s="66">
        <v>6.25</v>
      </c>
      <c r="W515" s="2">
        <f t="shared" ref="W515:W578" si="49">T515*V515/100*N515*100*100*((100-U515)/100)</f>
        <v>9961.8750000000018</v>
      </c>
      <c r="X515" s="67"/>
      <c r="Y515" s="2">
        <f t="shared" si="46"/>
        <v>9961.8750000000018</v>
      </c>
      <c r="AB515" s="126"/>
      <c r="AD515" s="54"/>
      <c r="AE515" s="54"/>
      <c r="AG515" s="61"/>
      <c r="AH515" s="61"/>
      <c r="AI515" s="50" t="s">
        <v>528</v>
      </c>
      <c r="AJ515" s="61" t="s">
        <v>76</v>
      </c>
      <c r="AN515" s="88"/>
      <c r="AT515" s="52"/>
      <c r="AU515" s="52"/>
      <c r="AV515" s="52"/>
      <c r="AW515" s="52"/>
      <c r="AX515" s="52"/>
      <c r="AY515" s="52"/>
      <c r="AZ515" s="52"/>
      <c r="BE515" s="52"/>
      <c r="BF515" s="52"/>
      <c r="BH515" s="52"/>
      <c r="BI515" s="52"/>
    </row>
    <row r="516" spans="1:61">
      <c r="A516" s="52">
        <v>515</v>
      </c>
      <c r="B516" s="50" t="s">
        <v>1033</v>
      </c>
      <c r="C516" s="61" t="s">
        <v>450</v>
      </c>
      <c r="D516" s="61" t="s">
        <v>357</v>
      </c>
      <c r="E516" s="68">
        <v>55.701277777777783</v>
      </c>
      <c r="F516" s="68">
        <v>-132.62932222222221</v>
      </c>
      <c r="G516" s="56" t="s">
        <v>182</v>
      </c>
      <c r="H516" s="50" t="s">
        <v>35</v>
      </c>
      <c r="I516" s="50" t="s">
        <v>35</v>
      </c>
      <c r="J516" s="50" t="s">
        <v>35</v>
      </c>
      <c r="K516" s="61" t="s">
        <v>49</v>
      </c>
      <c r="L516" s="56">
        <v>42</v>
      </c>
      <c r="M516" s="56">
        <v>49</v>
      </c>
      <c r="N516" s="56">
        <f t="shared" si="47"/>
        <v>7</v>
      </c>
      <c r="O516" s="56"/>
      <c r="P516" s="56"/>
      <c r="Q516" s="60"/>
      <c r="R516" s="69">
        <v>1.54</v>
      </c>
      <c r="S516" s="52">
        <v>0.86</v>
      </c>
      <c r="T516" s="52">
        <f t="shared" si="48"/>
        <v>1.54</v>
      </c>
      <c r="U516" s="65">
        <v>10</v>
      </c>
      <c r="V516" s="66">
        <v>4.71</v>
      </c>
      <c r="W516" s="2">
        <f t="shared" si="49"/>
        <v>4569.6419999999998</v>
      </c>
      <c r="X516" s="67"/>
      <c r="Y516" s="2">
        <f t="shared" si="46"/>
        <v>4569.6419999999998</v>
      </c>
      <c r="AB516" s="126"/>
      <c r="AD516" s="54"/>
      <c r="AE516" s="54"/>
      <c r="AG516" s="61"/>
      <c r="AH516" s="61"/>
      <c r="AI516" s="50" t="s">
        <v>528</v>
      </c>
      <c r="AJ516" s="61" t="s">
        <v>77</v>
      </c>
      <c r="AN516" s="88"/>
      <c r="AT516" s="52"/>
      <c r="AU516" s="52"/>
      <c r="AV516" s="52"/>
      <c r="AW516" s="52"/>
      <c r="AX516" s="52"/>
      <c r="AY516" s="52"/>
      <c r="AZ516" s="52"/>
      <c r="BE516" s="52"/>
      <c r="BF516" s="52"/>
      <c r="BH516" s="52"/>
      <c r="BI516" s="52"/>
    </row>
    <row r="517" spans="1:61">
      <c r="A517" s="52">
        <v>516</v>
      </c>
      <c r="B517" s="50" t="s">
        <v>1033</v>
      </c>
      <c r="C517" s="61" t="s">
        <v>450</v>
      </c>
      <c r="D517" s="61" t="s">
        <v>357</v>
      </c>
      <c r="E517" s="68">
        <v>55.701277777777783</v>
      </c>
      <c r="F517" s="68">
        <v>-132.62932222222221</v>
      </c>
      <c r="G517" s="56" t="s">
        <v>182</v>
      </c>
      <c r="H517" s="50" t="s">
        <v>35</v>
      </c>
      <c r="I517" s="50" t="s">
        <v>35</v>
      </c>
      <c r="J517" s="50" t="s">
        <v>35</v>
      </c>
      <c r="K517" s="61" t="s">
        <v>50</v>
      </c>
      <c r="L517" s="56">
        <v>49</v>
      </c>
      <c r="M517" s="56">
        <v>76</v>
      </c>
      <c r="N517" s="56">
        <f t="shared" si="47"/>
        <v>27</v>
      </c>
      <c r="O517" s="56"/>
      <c r="P517" s="56"/>
      <c r="Q517" s="60"/>
      <c r="R517" s="69">
        <v>2.09</v>
      </c>
      <c r="S517" s="52">
        <v>0.86</v>
      </c>
      <c r="T517" s="52">
        <f t="shared" si="48"/>
        <v>2.09</v>
      </c>
      <c r="U517" s="65">
        <v>19</v>
      </c>
      <c r="V517" s="66">
        <v>2.41</v>
      </c>
      <c r="W517" s="2">
        <f t="shared" si="49"/>
        <v>11015.7003</v>
      </c>
      <c r="X517" s="67"/>
      <c r="Y517" s="2">
        <f t="shared" si="46"/>
        <v>11015.7003</v>
      </c>
      <c r="AB517" s="126"/>
      <c r="AD517" s="54"/>
      <c r="AE517" s="54"/>
      <c r="AG517" s="61"/>
      <c r="AH517" s="61"/>
      <c r="AI517" s="50" t="s">
        <v>528</v>
      </c>
      <c r="AJ517" s="61" t="s">
        <v>78</v>
      </c>
      <c r="AN517" s="88"/>
      <c r="AT517" s="52"/>
      <c r="AU517" s="52"/>
      <c r="AV517" s="52"/>
      <c r="AW517" s="52"/>
      <c r="AX517" s="52"/>
      <c r="AY517" s="52"/>
      <c r="AZ517" s="52"/>
      <c r="BE517" s="52"/>
      <c r="BF517" s="52"/>
      <c r="BH517" s="52"/>
      <c r="BI517" s="52"/>
    </row>
    <row r="518" spans="1:61">
      <c r="A518" s="52">
        <v>517</v>
      </c>
      <c r="B518" s="50" t="s">
        <v>1033</v>
      </c>
      <c r="C518" s="61" t="s">
        <v>450</v>
      </c>
      <c r="D518" s="61" t="s">
        <v>357</v>
      </c>
      <c r="E518" s="68">
        <v>55.701277777777783</v>
      </c>
      <c r="F518" s="68">
        <v>-132.62932222222221</v>
      </c>
      <c r="G518" s="56" t="s">
        <v>182</v>
      </c>
      <c r="H518" s="50" t="s">
        <v>35</v>
      </c>
      <c r="I518" s="50" t="s">
        <v>35</v>
      </c>
      <c r="J518" s="50" t="s">
        <v>35</v>
      </c>
      <c r="K518" s="61" t="s">
        <v>21</v>
      </c>
      <c r="L518" s="56">
        <v>76</v>
      </c>
      <c r="M518" s="56">
        <v>88</v>
      </c>
      <c r="N518" s="56">
        <f t="shared" si="47"/>
        <v>12</v>
      </c>
      <c r="O518" s="56"/>
      <c r="P518" s="56"/>
      <c r="Q518" s="60"/>
      <c r="R518" s="69">
        <v>2.27</v>
      </c>
      <c r="S518" s="52">
        <v>1.74</v>
      </c>
      <c r="T518" s="52">
        <f t="shared" si="48"/>
        <v>2.27</v>
      </c>
      <c r="U518" s="65">
        <v>37</v>
      </c>
      <c r="V518" s="66">
        <v>1.03</v>
      </c>
      <c r="W518" s="2">
        <f t="shared" si="49"/>
        <v>1767.6036000000004</v>
      </c>
      <c r="X518" s="67"/>
      <c r="Y518" s="2">
        <f t="shared" si="46"/>
        <v>1767.6036000000004</v>
      </c>
      <c r="AB518" s="126"/>
      <c r="AD518" s="54"/>
      <c r="AE518" s="54"/>
      <c r="AG518" s="61"/>
      <c r="AH518" s="61"/>
      <c r="AI518" s="50" t="s">
        <v>528</v>
      </c>
      <c r="AJ518" s="61" t="s">
        <v>21</v>
      </c>
      <c r="AN518" s="88"/>
      <c r="AT518" s="52"/>
      <c r="AU518" s="52"/>
      <c r="AV518" s="52"/>
      <c r="AW518" s="52"/>
      <c r="AX518" s="52"/>
      <c r="AY518" s="52"/>
      <c r="AZ518" s="52"/>
      <c r="BE518" s="52"/>
      <c r="BF518" s="52"/>
      <c r="BH518" s="52"/>
      <c r="BI518" s="52"/>
    </row>
    <row r="519" spans="1:61">
      <c r="A519" s="52">
        <v>518</v>
      </c>
      <c r="B519" s="50" t="s">
        <v>1033</v>
      </c>
      <c r="C519" s="61" t="s">
        <v>450</v>
      </c>
      <c r="D519" s="61" t="s">
        <v>357</v>
      </c>
      <c r="E519" s="68">
        <v>55.701277777777783</v>
      </c>
      <c r="F519" s="68">
        <v>-132.62932222222221</v>
      </c>
      <c r="G519" s="56" t="s">
        <v>182</v>
      </c>
      <c r="H519" s="50" t="s">
        <v>35</v>
      </c>
      <c r="I519" s="50" t="s">
        <v>35</v>
      </c>
      <c r="J519" s="50" t="s">
        <v>35</v>
      </c>
      <c r="K519" s="61" t="s">
        <v>279</v>
      </c>
      <c r="L519" s="56">
        <v>88</v>
      </c>
      <c r="M519" s="56">
        <v>103</v>
      </c>
      <c r="N519" s="56">
        <f t="shared" si="47"/>
        <v>15</v>
      </c>
      <c r="O519" s="56"/>
      <c r="P519" s="56"/>
      <c r="Q519" s="60"/>
      <c r="R519" s="69">
        <v>0</v>
      </c>
      <c r="S519" s="52">
        <v>1.74</v>
      </c>
      <c r="T519" s="52">
        <f t="shared" si="48"/>
        <v>1.74</v>
      </c>
      <c r="U519" s="65">
        <v>38</v>
      </c>
      <c r="V519" s="66">
        <v>0.45</v>
      </c>
      <c r="W519" s="2">
        <f t="shared" si="49"/>
        <v>728.18999999999994</v>
      </c>
      <c r="X519" s="67"/>
      <c r="Y519" s="2">
        <f>IF(L519&gt;-100,W519-W519*(ABS(M519)-100)/(ABS(M519)-ABS(L519)),0)</f>
        <v>582.55199999999991</v>
      </c>
      <c r="AB519" s="126"/>
      <c r="AD519" s="54"/>
      <c r="AE519" s="54"/>
      <c r="AG519" s="61"/>
      <c r="AH519" s="61"/>
      <c r="AI519" s="50" t="s">
        <v>528</v>
      </c>
      <c r="AJ519" s="61" t="s">
        <v>279</v>
      </c>
      <c r="AN519" s="88"/>
      <c r="AT519" s="52"/>
      <c r="AU519" s="52"/>
      <c r="AV519" s="52"/>
      <c r="AW519" s="52"/>
      <c r="AX519" s="52"/>
      <c r="AY519" s="52"/>
      <c r="AZ519" s="52"/>
      <c r="BE519" s="52"/>
      <c r="BF519" s="52"/>
      <c r="BH519" s="52"/>
      <c r="BI519" s="52"/>
    </row>
    <row r="520" spans="1:61">
      <c r="A520" s="52">
        <v>519</v>
      </c>
      <c r="B520" s="50" t="s">
        <v>1033</v>
      </c>
      <c r="C520" s="61" t="s">
        <v>452</v>
      </c>
      <c r="D520" s="61" t="s">
        <v>376</v>
      </c>
      <c r="E520" s="68">
        <v>55.710027777777782</v>
      </c>
      <c r="F520" s="68">
        <v>-132.62132222222223</v>
      </c>
      <c r="G520" s="56" t="s">
        <v>182</v>
      </c>
      <c r="H520" s="50" t="s">
        <v>35</v>
      </c>
      <c r="I520" s="50" t="s">
        <v>35</v>
      </c>
      <c r="J520" s="50" t="s">
        <v>35</v>
      </c>
      <c r="K520" s="61" t="s">
        <v>44</v>
      </c>
      <c r="L520" s="56">
        <v>0</v>
      </c>
      <c r="M520" s="56">
        <v>7</v>
      </c>
      <c r="N520" s="56">
        <f t="shared" si="47"/>
        <v>7</v>
      </c>
      <c r="O520" s="73">
        <f>M526-P520</f>
        <v>74</v>
      </c>
      <c r="P520" s="73">
        <f>M522</f>
        <v>46</v>
      </c>
      <c r="Q520" s="73">
        <f>O520+P520</f>
        <v>120</v>
      </c>
      <c r="R520" s="76">
        <v>0</v>
      </c>
      <c r="S520" s="52">
        <v>0.08</v>
      </c>
      <c r="T520" s="52">
        <f t="shared" si="48"/>
        <v>0.08</v>
      </c>
      <c r="U520" s="65">
        <v>0</v>
      </c>
      <c r="V520" s="66">
        <v>49.98</v>
      </c>
      <c r="W520" s="2">
        <f t="shared" si="49"/>
        <v>2798.8799999999997</v>
      </c>
      <c r="X520" s="2">
        <f>SUM(W520:W526)</f>
        <v>44414.976199999997</v>
      </c>
      <c r="Y520" s="2">
        <f t="shared" ref="Y520:Y525" si="50">T520*V520/100*N520*100*100*((100-U520)/100)</f>
        <v>2798.8799999999997</v>
      </c>
      <c r="Z520" s="7">
        <f>SUM(Y520:Y526)/10^6*10^4</f>
        <v>428.06172199999997</v>
      </c>
      <c r="AA520" s="12">
        <v>107.43316653019515</v>
      </c>
      <c r="AB520" s="126"/>
      <c r="AD520" s="54"/>
      <c r="AE520" s="54"/>
      <c r="AG520" s="61"/>
      <c r="AH520" s="61"/>
      <c r="AI520" s="50" t="s">
        <v>528</v>
      </c>
      <c r="AJ520" s="61" t="s">
        <v>140</v>
      </c>
      <c r="AN520" s="88"/>
      <c r="AT520" s="52"/>
      <c r="AU520" s="52"/>
      <c r="AV520" s="52"/>
      <c r="AW520" s="52"/>
      <c r="AX520" s="52"/>
      <c r="AY520" s="52"/>
      <c r="AZ520" s="52"/>
      <c r="BE520" s="52"/>
      <c r="BF520" s="52"/>
      <c r="BH520" s="52"/>
      <c r="BI520" s="52"/>
    </row>
    <row r="521" spans="1:61">
      <c r="A521" s="52">
        <v>520</v>
      </c>
      <c r="B521" s="50" t="s">
        <v>1033</v>
      </c>
      <c r="C521" s="61" t="s">
        <v>452</v>
      </c>
      <c r="D521" s="61" t="s">
        <v>376</v>
      </c>
      <c r="E521" s="68">
        <v>55.710027777777782</v>
      </c>
      <c r="F521" s="68">
        <v>-132.62132222222223</v>
      </c>
      <c r="G521" s="56" t="s">
        <v>182</v>
      </c>
      <c r="H521" s="50" t="s">
        <v>35</v>
      </c>
      <c r="I521" s="50" t="s">
        <v>35</v>
      </c>
      <c r="J521" s="50" t="s">
        <v>35</v>
      </c>
      <c r="K521" s="61" t="s">
        <v>240</v>
      </c>
      <c r="L521" s="56">
        <v>7</v>
      </c>
      <c r="M521" s="56">
        <v>22</v>
      </c>
      <c r="N521" s="56">
        <f t="shared" si="47"/>
        <v>15</v>
      </c>
      <c r="O521" s="56"/>
      <c r="P521" s="56"/>
      <c r="Q521" s="60"/>
      <c r="R521" s="76">
        <v>0</v>
      </c>
      <c r="S521" s="52">
        <v>0.12</v>
      </c>
      <c r="T521" s="52">
        <f t="shared" si="48"/>
        <v>0.12</v>
      </c>
      <c r="U521" s="65">
        <v>0</v>
      </c>
      <c r="V521" s="66">
        <v>52.67</v>
      </c>
      <c r="W521" s="2">
        <f t="shared" si="49"/>
        <v>9480.5999999999985</v>
      </c>
      <c r="X521" s="67"/>
      <c r="Y521" s="2">
        <f t="shared" si="50"/>
        <v>9480.5999999999985</v>
      </c>
      <c r="AB521" s="126"/>
      <c r="AC521" s="126"/>
      <c r="AD521" s="54"/>
      <c r="AE521" s="54"/>
      <c r="AG521" s="61"/>
      <c r="AH521" s="61"/>
      <c r="AI521" s="50" t="s">
        <v>528</v>
      </c>
      <c r="AJ521" s="61" t="s">
        <v>114</v>
      </c>
      <c r="AN521" s="88"/>
      <c r="AT521" s="52"/>
      <c r="AU521" s="52"/>
      <c r="AV521" s="52"/>
      <c r="AW521" s="52"/>
      <c r="AX521" s="52"/>
      <c r="AY521" s="52"/>
      <c r="AZ521" s="52"/>
      <c r="BE521" s="52"/>
      <c r="BF521" s="52"/>
      <c r="BH521" s="52"/>
      <c r="BI521" s="52"/>
    </row>
    <row r="522" spans="1:61">
      <c r="A522" s="52">
        <v>521</v>
      </c>
      <c r="B522" s="50" t="s">
        <v>1033</v>
      </c>
      <c r="C522" s="61" t="s">
        <v>452</v>
      </c>
      <c r="D522" s="61" t="s">
        <v>376</v>
      </c>
      <c r="E522" s="68">
        <v>55.710027777777782</v>
      </c>
      <c r="F522" s="68">
        <v>-132.62132222222223</v>
      </c>
      <c r="G522" s="56" t="s">
        <v>182</v>
      </c>
      <c r="H522" s="50" t="s">
        <v>35</v>
      </c>
      <c r="I522" s="50" t="s">
        <v>35</v>
      </c>
      <c r="J522" s="50" t="s">
        <v>35</v>
      </c>
      <c r="K522" s="61" t="s">
        <v>241</v>
      </c>
      <c r="L522" s="56">
        <v>22</v>
      </c>
      <c r="M522" s="56">
        <v>46</v>
      </c>
      <c r="N522" s="56">
        <f t="shared" si="47"/>
        <v>24</v>
      </c>
      <c r="O522" s="56"/>
      <c r="P522" s="56"/>
      <c r="Q522" s="60"/>
      <c r="R522" s="76">
        <v>0</v>
      </c>
      <c r="S522" s="52">
        <v>0.12</v>
      </c>
      <c r="T522" s="52">
        <f t="shared" si="48"/>
        <v>0.12</v>
      </c>
      <c r="U522" s="65">
        <v>0</v>
      </c>
      <c r="V522" s="66">
        <v>49.02</v>
      </c>
      <c r="W522" s="2">
        <f t="shared" si="49"/>
        <v>14117.760000000002</v>
      </c>
      <c r="X522" s="67"/>
      <c r="Y522" s="2">
        <f t="shared" si="50"/>
        <v>14117.760000000002</v>
      </c>
      <c r="AB522" s="126"/>
      <c r="AD522" s="54"/>
      <c r="AE522" s="54"/>
      <c r="AG522" s="61"/>
      <c r="AH522" s="61"/>
      <c r="AI522" s="50" t="s">
        <v>528</v>
      </c>
      <c r="AJ522" s="61" t="s">
        <v>115</v>
      </c>
      <c r="AN522" s="88"/>
      <c r="AT522" s="52"/>
      <c r="AU522" s="52"/>
      <c r="AV522" s="52"/>
      <c r="AW522" s="52"/>
      <c r="AX522" s="52"/>
      <c r="AY522" s="52"/>
      <c r="AZ522" s="52"/>
      <c r="BE522" s="52"/>
      <c r="BF522" s="52"/>
      <c r="BH522" s="52"/>
      <c r="BI522" s="52"/>
    </row>
    <row r="523" spans="1:61">
      <c r="A523" s="52">
        <v>522</v>
      </c>
      <c r="B523" s="50" t="s">
        <v>1033</v>
      </c>
      <c r="C523" s="61" t="s">
        <v>452</v>
      </c>
      <c r="D523" s="61" t="s">
        <v>376</v>
      </c>
      <c r="E523" s="68">
        <v>55.710027777777782</v>
      </c>
      <c r="F523" s="68">
        <v>-132.62132222222223</v>
      </c>
      <c r="G523" s="56" t="s">
        <v>182</v>
      </c>
      <c r="H523" s="50" t="s">
        <v>35</v>
      </c>
      <c r="I523" s="50" t="s">
        <v>35</v>
      </c>
      <c r="J523" s="50" t="s">
        <v>35</v>
      </c>
      <c r="K523" s="61" t="s">
        <v>47</v>
      </c>
      <c r="L523" s="56">
        <v>46</v>
      </c>
      <c r="M523" s="56">
        <v>63</v>
      </c>
      <c r="N523" s="56">
        <f t="shared" si="47"/>
        <v>17</v>
      </c>
      <c r="O523" s="56"/>
      <c r="P523" s="56"/>
      <c r="Q523" s="60"/>
      <c r="R523" s="69">
        <v>1.43</v>
      </c>
      <c r="S523" s="52">
        <v>0.93</v>
      </c>
      <c r="T523" s="52">
        <f t="shared" si="48"/>
        <v>1.43</v>
      </c>
      <c r="U523" s="65">
        <v>8</v>
      </c>
      <c r="V523" s="66">
        <v>1.76</v>
      </c>
      <c r="W523" s="2">
        <f t="shared" si="49"/>
        <v>3936.2752000000005</v>
      </c>
      <c r="X523" s="67"/>
      <c r="Y523" s="2">
        <f t="shared" si="50"/>
        <v>3936.2752000000005</v>
      </c>
      <c r="AB523" s="126"/>
      <c r="AD523" s="54"/>
      <c r="AE523" s="54"/>
      <c r="AG523" s="61"/>
      <c r="AH523" s="61"/>
      <c r="AI523" s="50" t="s">
        <v>528</v>
      </c>
      <c r="AJ523" s="61" t="s">
        <v>47</v>
      </c>
      <c r="AN523" s="88"/>
      <c r="AT523" s="52"/>
      <c r="AU523" s="52"/>
      <c r="AV523" s="52"/>
      <c r="AW523" s="52"/>
      <c r="AX523" s="52"/>
      <c r="AY523" s="52"/>
      <c r="AZ523" s="52"/>
      <c r="BE523" s="52"/>
      <c r="BF523" s="52"/>
      <c r="BH523" s="52"/>
      <c r="BI523" s="52"/>
    </row>
    <row r="524" spans="1:61">
      <c r="A524" s="52">
        <v>523</v>
      </c>
      <c r="B524" s="50" t="s">
        <v>1033</v>
      </c>
      <c r="C524" s="61" t="s">
        <v>452</v>
      </c>
      <c r="D524" s="61" t="s">
        <v>376</v>
      </c>
      <c r="E524" s="68">
        <v>55.710027777777782</v>
      </c>
      <c r="F524" s="68">
        <v>-132.62132222222223</v>
      </c>
      <c r="G524" s="56" t="s">
        <v>182</v>
      </c>
      <c r="H524" s="50" t="s">
        <v>35</v>
      </c>
      <c r="I524" s="50" t="s">
        <v>35</v>
      </c>
      <c r="J524" s="50" t="s">
        <v>35</v>
      </c>
      <c r="K524" s="61" t="s">
        <v>262</v>
      </c>
      <c r="L524" s="56">
        <v>63</v>
      </c>
      <c r="M524" s="56">
        <v>73</v>
      </c>
      <c r="N524" s="56">
        <f t="shared" si="47"/>
        <v>10</v>
      </c>
      <c r="O524" s="56"/>
      <c r="P524" s="56"/>
      <c r="Q524" s="60"/>
      <c r="R524" s="69">
        <v>2.0299999999999998</v>
      </c>
      <c r="S524" s="52">
        <v>0.86</v>
      </c>
      <c r="T524" s="52">
        <f t="shared" si="48"/>
        <v>2.0299999999999998</v>
      </c>
      <c r="U524" s="65">
        <v>12</v>
      </c>
      <c r="V524" s="66">
        <v>4.82</v>
      </c>
      <c r="W524" s="2">
        <f t="shared" si="49"/>
        <v>8610.4479999999985</v>
      </c>
      <c r="X524" s="67"/>
      <c r="Y524" s="2">
        <f t="shared" si="50"/>
        <v>8610.4479999999985</v>
      </c>
      <c r="AB524" s="126"/>
      <c r="AD524" s="54"/>
      <c r="AE524" s="54"/>
      <c r="AG524" s="61"/>
      <c r="AH524" s="61"/>
      <c r="AI524" s="50" t="s">
        <v>528</v>
      </c>
      <c r="AJ524" s="61" t="s">
        <v>17</v>
      </c>
      <c r="AN524" s="88"/>
      <c r="AT524" s="52"/>
      <c r="AU524" s="52"/>
      <c r="AV524" s="52"/>
      <c r="AW524" s="52"/>
      <c r="AX524" s="52"/>
      <c r="AY524" s="52"/>
      <c r="AZ524" s="52"/>
      <c r="BE524" s="52"/>
      <c r="BF524" s="52"/>
      <c r="BH524" s="52"/>
      <c r="BI524" s="52"/>
    </row>
    <row r="525" spans="1:61">
      <c r="A525" s="52">
        <v>524</v>
      </c>
      <c r="B525" s="50" t="s">
        <v>1033</v>
      </c>
      <c r="C525" s="61" t="s">
        <v>452</v>
      </c>
      <c r="D525" s="61" t="s">
        <v>376</v>
      </c>
      <c r="E525" s="68">
        <v>55.710027777777782</v>
      </c>
      <c r="F525" s="68">
        <v>-132.62132222222223</v>
      </c>
      <c r="G525" s="56" t="s">
        <v>182</v>
      </c>
      <c r="H525" s="50" t="s">
        <v>35</v>
      </c>
      <c r="I525" s="50" t="s">
        <v>35</v>
      </c>
      <c r="J525" s="50" t="s">
        <v>35</v>
      </c>
      <c r="K525" s="61" t="s">
        <v>253</v>
      </c>
      <c r="L525" s="56">
        <v>73</v>
      </c>
      <c r="M525" s="56">
        <v>87</v>
      </c>
      <c r="N525" s="56">
        <f t="shared" si="47"/>
        <v>14</v>
      </c>
      <c r="O525" s="56"/>
      <c r="P525" s="56"/>
      <c r="Q525" s="60"/>
      <c r="R525" s="69">
        <v>2.08</v>
      </c>
      <c r="S525" s="52">
        <v>1.17</v>
      </c>
      <c r="T525" s="52">
        <f t="shared" si="48"/>
        <v>2.08</v>
      </c>
      <c r="U525" s="65">
        <v>22</v>
      </c>
      <c r="V525" s="66">
        <v>1.24</v>
      </c>
      <c r="W525" s="2">
        <f t="shared" si="49"/>
        <v>2816.4864000000002</v>
      </c>
      <c r="X525" s="67"/>
      <c r="Y525" s="2">
        <f t="shared" si="50"/>
        <v>2816.4864000000002</v>
      </c>
      <c r="AB525" s="126"/>
      <c r="AD525" s="54"/>
      <c r="AE525" s="54"/>
      <c r="AG525" s="61"/>
      <c r="AH525" s="61"/>
      <c r="AI525" s="50" t="s">
        <v>528</v>
      </c>
      <c r="AJ525" s="61" t="s">
        <v>534</v>
      </c>
      <c r="AN525" s="88"/>
      <c r="AT525" s="52"/>
      <c r="AU525" s="52"/>
      <c r="AV525" s="52"/>
      <c r="AW525" s="52"/>
      <c r="AX525" s="52"/>
      <c r="AY525" s="52"/>
      <c r="AZ525" s="52"/>
      <c r="BE525" s="52"/>
      <c r="BF525" s="52"/>
      <c r="BH525" s="52"/>
      <c r="BI525" s="52"/>
    </row>
    <row r="526" spans="1:61">
      <c r="A526" s="52">
        <v>525</v>
      </c>
      <c r="B526" s="50" t="s">
        <v>1033</v>
      </c>
      <c r="C526" s="61" t="s">
        <v>452</v>
      </c>
      <c r="D526" s="61" t="s">
        <v>376</v>
      </c>
      <c r="E526" s="68">
        <v>55.710027777777782</v>
      </c>
      <c r="F526" s="68">
        <v>-132.62132222222223</v>
      </c>
      <c r="G526" s="56" t="s">
        <v>182</v>
      </c>
      <c r="H526" s="50" t="s">
        <v>35</v>
      </c>
      <c r="I526" s="50" t="s">
        <v>35</v>
      </c>
      <c r="J526" s="50" t="s">
        <v>35</v>
      </c>
      <c r="K526" s="61" t="s">
        <v>279</v>
      </c>
      <c r="L526" s="56">
        <v>87</v>
      </c>
      <c r="M526" s="56">
        <v>120</v>
      </c>
      <c r="N526" s="56">
        <f t="shared" si="47"/>
        <v>33</v>
      </c>
      <c r="O526" s="56"/>
      <c r="P526" s="56"/>
      <c r="Q526" s="60"/>
      <c r="R526" s="69">
        <v>0</v>
      </c>
      <c r="S526" s="52">
        <v>1.74</v>
      </c>
      <c r="T526" s="52">
        <f t="shared" si="48"/>
        <v>1.74</v>
      </c>
      <c r="U526" s="65">
        <v>33</v>
      </c>
      <c r="V526" s="66">
        <v>0.69</v>
      </c>
      <c r="W526" s="2">
        <f t="shared" si="49"/>
        <v>2654.5265999999997</v>
      </c>
      <c r="X526" s="67"/>
      <c r="Y526" s="2">
        <f>IF(L526&gt;-100,W526-W526*(ABS(M526)-100)/(ABS(M526)-ABS(L526)),0)</f>
        <v>1045.7225999999998</v>
      </c>
      <c r="AB526" s="126"/>
      <c r="AD526" s="54"/>
      <c r="AE526" s="54"/>
      <c r="AG526" s="61"/>
      <c r="AH526" s="61"/>
      <c r="AI526" s="50" t="s">
        <v>528</v>
      </c>
      <c r="AJ526" s="61" t="s">
        <v>279</v>
      </c>
      <c r="AN526" s="88"/>
      <c r="AT526" s="52"/>
      <c r="AU526" s="52"/>
      <c r="AV526" s="52"/>
      <c r="AW526" s="52"/>
      <c r="AX526" s="52"/>
      <c r="AY526" s="52"/>
      <c r="AZ526" s="52"/>
      <c r="BE526" s="52"/>
      <c r="BF526" s="52"/>
      <c r="BH526" s="52"/>
      <c r="BI526" s="52"/>
    </row>
    <row r="527" spans="1:61">
      <c r="A527" s="52">
        <v>526</v>
      </c>
      <c r="B527" s="50" t="s">
        <v>1033</v>
      </c>
      <c r="C527" s="61" t="s">
        <v>453</v>
      </c>
      <c r="D527" s="61" t="s">
        <v>370</v>
      </c>
      <c r="E527" s="68">
        <v>55.72076666666667</v>
      </c>
      <c r="F527" s="68">
        <v>-131.69163333333333</v>
      </c>
      <c r="G527" s="56" t="s">
        <v>182</v>
      </c>
      <c r="H527" s="50" t="s">
        <v>35</v>
      </c>
      <c r="I527" s="50" t="s">
        <v>35</v>
      </c>
      <c r="J527" s="50" t="s">
        <v>35</v>
      </c>
      <c r="K527" s="61" t="s">
        <v>44</v>
      </c>
      <c r="L527" s="56">
        <v>25</v>
      </c>
      <c r="M527" s="56">
        <v>15</v>
      </c>
      <c r="N527" s="56">
        <f t="shared" si="47"/>
        <v>10</v>
      </c>
      <c r="O527" s="53">
        <f>M533</f>
        <v>100</v>
      </c>
      <c r="P527" s="53">
        <f>L527</f>
        <v>25</v>
      </c>
      <c r="Q527" s="53">
        <f>P527+O527</f>
        <v>125</v>
      </c>
      <c r="R527" s="69">
        <v>0</v>
      </c>
      <c r="S527" s="52">
        <v>0.08</v>
      </c>
      <c r="T527" s="52">
        <f t="shared" si="48"/>
        <v>0.08</v>
      </c>
      <c r="U527" s="65">
        <v>0</v>
      </c>
      <c r="V527" s="83">
        <v>36.66627891666667</v>
      </c>
      <c r="W527" s="2">
        <f t="shared" si="49"/>
        <v>2933.3023133333336</v>
      </c>
      <c r="X527" s="2">
        <f>SUM(W527:W533)</f>
        <v>86187.410689712284</v>
      </c>
      <c r="Y527" s="2">
        <f t="shared" ref="Y527:Y589" si="51">T527*V527/100*N527*100*100*((100-U527)/100)</f>
        <v>2933.3023133333336</v>
      </c>
      <c r="Z527" s="7">
        <f>SUM(Y527:Y533)/10^6*10^4</f>
        <v>861.87410689712283</v>
      </c>
      <c r="AA527" s="12">
        <v>105.83480377367189</v>
      </c>
      <c r="AB527" s="126"/>
      <c r="AD527" s="54"/>
      <c r="AE527" s="54"/>
      <c r="AG527" s="61"/>
      <c r="AH527" s="61"/>
      <c r="AI527" s="50" t="s">
        <v>171</v>
      </c>
      <c r="AJ527" s="61" t="s">
        <v>140</v>
      </c>
      <c r="AN527" s="88"/>
      <c r="AT527" s="52"/>
      <c r="AU527" s="52"/>
      <c r="AV527" s="52"/>
      <c r="AW527" s="52"/>
      <c r="AX527" s="52"/>
      <c r="AY527" s="52"/>
      <c r="AZ527" s="52"/>
      <c r="BE527" s="52"/>
      <c r="BF527" s="52"/>
      <c r="BH527" s="52"/>
      <c r="BI527" s="52"/>
    </row>
    <row r="528" spans="1:61">
      <c r="A528" s="52">
        <v>527</v>
      </c>
      <c r="B528" s="50" t="s">
        <v>1033</v>
      </c>
      <c r="C528" s="61" t="s">
        <v>453</v>
      </c>
      <c r="D528" s="61" t="s">
        <v>370</v>
      </c>
      <c r="E528" s="68">
        <v>55.72076666666667</v>
      </c>
      <c r="F528" s="68">
        <v>-131.69163333333333</v>
      </c>
      <c r="G528" s="56" t="s">
        <v>182</v>
      </c>
      <c r="H528" s="50" t="s">
        <v>35</v>
      </c>
      <c r="I528" s="50" t="s">
        <v>35</v>
      </c>
      <c r="J528" s="50" t="s">
        <v>35</v>
      </c>
      <c r="K528" s="61" t="s">
        <v>45</v>
      </c>
      <c r="L528" s="56">
        <v>15</v>
      </c>
      <c r="M528" s="56">
        <v>0</v>
      </c>
      <c r="N528" s="56">
        <f t="shared" si="47"/>
        <v>15</v>
      </c>
      <c r="O528" s="56"/>
      <c r="P528" s="56"/>
      <c r="Q528" s="60"/>
      <c r="R528" s="69">
        <v>0</v>
      </c>
      <c r="S528" s="52">
        <v>0.12</v>
      </c>
      <c r="T528" s="52">
        <f t="shared" si="48"/>
        <v>0.12</v>
      </c>
      <c r="U528" s="65">
        <v>0</v>
      </c>
      <c r="V528" s="83">
        <v>40.639330342105275</v>
      </c>
      <c r="W528" s="2">
        <f t="shared" si="49"/>
        <v>7315.0794615789491</v>
      </c>
      <c r="X528" s="60"/>
      <c r="Y528" s="2">
        <f t="shared" si="51"/>
        <v>7315.0794615789491</v>
      </c>
      <c r="AB528" s="126"/>
      <c r="AC528" s="126"/>
      <c r="AD528" s="55"/>
      <c r="AE528" s="54"/>
      <c r="AG528" s="61"/>
      <c r="AH528" s="61"/>
      <c r="AI528" s="50" t="s">
        <v>171</v>
      </c>
      <c r="AJ528" s="61" t="s">
        <v>141</v>
      </c>
      <c r="AN528" s="88"/>
      <c r="AT528" s="52"/>
      <c r="AU528" s="52"/>
      <c r="AV528" s="52"/>
      <c r="AW528" s="52"/>
      <c r="AX528" s="52"/>
      <c r="AY528" s="52"/>
      <c r="AZ528" s="52"/>
      <c r="BE528" s="52"/>
      <c r="BF528" s="52"/>
      <c r="BH528" s="52"/>
      <c r="BI528" s="52"/>
    </row>
    <row r="529" spans="1:61">
      <c r="A529" s="52">
        <v>528</v>
      </c>
      <c r="B529" s="50" t="s">
        <v>1033</v>
      </c>
      <c r="C529" s="61" t="s">
        <v>453</v>
      </c>
      <c r="D529" s="61" t="s">
        <v>370</v>
      </c>
      <c r="E529" s="68">
        <v>55.72076666666667</v>
      </c>
      <c r="F529" s="68">
        <v>-131.69163333333333</v>
      </c>
      <c r="G529" s="56" t="s">
        <v>182</v>
      </c>
      <c r="H529" s="50" t="s">
        <v>35</v>
      </c>
      <c r="I529" s="50" t="s">
        <v>35</v>
      </c>
      <c r="J529" s="50" t="s">
        <v>35</v>
      </c>
      <c r="K529" s="61" t="s">
        <v>47</v>
      </c>
      <c r="L529" s="56">
        <v>0</v>
      </c>
      <c r="M529" s="56">
        <v>5</v>
      </c>
      <c r="N529" s="56">
        <f t="shared" si="47"/>
        <v>5</v>
      </c>
      <c r="O529" s="56"/>
      <c r="P529" s="56"/>
      <c r="Q529" s="60"/>
      <c r="R529" s="69">
        <v>0</v>
      </c>
      <c r="S529" s="52">
        <v>0.93</v>
      </c>
      <c r="T529" s="52">
        <f t="shared" si="48"/>
        <v>0.93</v>
      </c>
      <c r="U529" s="65">
        <v>1</v>
      </c>
      <c r="V529" s="66">
        <v>5.3585250000000002</v>
      </c>
      <c r="W529" s="2">
        <f t="shared" si="49"/>
        <v>2466.79698375</v>
      </c>
      <c r="X529" s="60"/>
      <c r="Y529" s="2">
        <f t="shared" si="51"/>
        <v>2466.79698375</v>
      </c>
      <c r="AB529" s="126"/>
      <c r="AD529" s="55"/>
      <c r="AE529" s="54"/>
      <c r="AG529" s="61"/>
      <c r="AH529" s="61"/>
      <c r="AI529" s="50" t="s">
        <v>171</v>
      </c>
      <c r="AJ529" s="61" t="s">
        <v>47</v>
      </c>
      <c r="AN529" s="88"/>
      <c r="AT529" s="52"/>
      <c r="AU529" s="52"/>
      <c r="AV529" s="52"/>
      <c r="AW529" s="52"/>
      <c r="AX529" s="52"/>
      <c r="AY529" s="52"/>
      <c r="AZ529" s="52"/>
      <c r="BE529" s="52"/>
      <c r="BF529" s="52"/>
      <c r="BH529" s="52"/>
      <c r="BI529" s="52"/>
    </row>
    <row r="530" spans="1:61">
      <c r="A530" s="52">
        <v>529</v>
      </c>
      <c r="B530" s="50" t="s">
        <v>1033</v>
      </c>
      <c r="C530" s="61" t="s">
        <v>453</v>
      </c>
      <c r="D530" s="61" t="s">
        <v>370</v>
      </c>
      <c r="E530" s="68">
        <v>55.72076666666667</v>
      </c>
      <c r="F530" s="68">
        <v>-131.69163333333333</v>
      </c>
      <c r="G530" s="56" t="s">
        <v>182</v>
      </c>
      <c r="H530" s="50" t="s">
        <v>35</v>
      </c>
      <c r="I530" s="50" t="s">
        <v>35</v>
      </c>
      <c r="J530" s="50" t="s">
        <v>35</v>
      </c>
      <c r="K530" s="61" t="s">
        <v>116</v>
      </c>
      <c r="L530" s="56">
        <v>5</v>
      </c>
      <c r="M530" s="56">
        <v>18</v>
      </c>
      <c r="N530" s="56">
        <f t="shared" si="47"/>
        <v>13</v>
      </c>
      <c r="O530" s="56"/>
      <c r="P530" s="56"/>
      <c r="Q530" s="60"/>
      <c r="R530" s="69">
        <v>0</v>
      </c>
      <c r="S530" s="52">
        <v>0.86</v>
      </c>
      <c r="T530" s="52">
        <f t="shared" si="48"/>
        <v>0.86</v>
      </c>
      <c r="U530" s="65">
        <v>2</v>
      </c>
      <c r="V530" s="66">
        <v>9.5487950000000001</v>
      </c>
      <c r="W530" s="2">
        <f t="shared" si="49"/>
        <v>10462.041753799998</v>
      </c>
      <c r="X530" s="60"/>
      <c r="Y530" s="2">
        <f t="shared" si="51"/>
        <v>10462.041753799998</v>
      </c>
      <c r="AB530" s="126"/>
      <c r="AD530" s="54"/>
      <c r="AE530" s="54"/>
      <c r="AG530" s="61"/>
      <c r="AH530" s="61"/>
      <c r="AI530" s="50" t="s">
        <v>171</v>
      </c>
      <c r="AJ530" s="61" t="s">
        <v>116</v>
      </c>
      <c r="AN530" s="88"/>
      <c r="AT530" s="52"/>
      <c r="AU530" s="52"/>
      <c r="AV530" s="52"/>
      <c r="AW530" s="52"/>
      <c r="AX530" s="52"/>
      <c r="AY530" s="52"/>
      <c r="AZ530" s="52"/>
      <c r="BE530" s="52"/>
      <c r="BF530" s="52"/>
      <c r="BH530" s="52"/>
      <c r="BI530" s="52"/>
    </row>
    <row r="531" spans="1:61">
      <c r="A531" s="52">
        <v>530</v>
      </c>
      <c r="B531" s="50" t="s">
        <v>1033</v>
      </c>
      <c r="C531" s="61" t="s">
        <v>453</v>
      </c>
      <c r="D531" s="61" t="s">
        <v>370</v>
      </c>
      <c r="E531" s="68">
        <v>55.72076666666667</v>
      </c>
      <c r="F531" s="68">
        <v>-131.69163333333333</v>
      </c>
      <c r="G531" s="56" t="s">
        <v>182</v>
      </c>
      <c r="H531" s="50" t="s">
        <v>35</v>
      </c>
      <c r="I531" s="50" t="s">
        <v>35</v>
      </c>
      <c r="J531" s="50" t="s">
        <v>35</v>
      </c>
      <c r="K531" s="61" t="s">
        <v>253</v>
      </c>
      <c r="L531" s="56">
        <v>18</v>
      </c>
      <c r="M531" s="56">
        <v>40</v>
      </c>
      <c r="N531" s="56">
        <f t="shared" si="47"/>
        <v>22</v>
      </c>
      <c r="O531" s="56"/>
      <c r="P531" s="56"/>
      <c r="Q531" s="60"/>
      <c r="R531" s="69">
        <v>0</v>
      </c>
      <c r="S531" s="52">
        <v>1.17</v>
      </c>
      <c r="T531" s="52">
        <f t="shared" si="48"/>
        <v>1.17</v>
      </c>
      <c r="U531" s="65">
        <v>4</v>
      </c>
      <c r="V531" s="66">
        <v>5.8992050000000003</v>
      </c>
      <c r="W531" s="2">
        <f t="shared" si="49"/>
        <v>14577.171523199999</v>
      </c>
      <c r="X531" s="60"/>
      <c r="Y531" s="2">
        <f t="shared" si="51"/>
        <v>14577.171523199999</v>
      </c>
      <c r="AB531" s="126"/>
      <c r="AD531" s="54"/>
      <c r="AE531" s="54"/>
      <c r="AG531" s="61"/>
      <c r="AH531" s="61"/>
      <c r="AI531" s="50" t="s">
        <v>171</v>
      </c>
      <c r="AJ531" s="61" t="s">
        <v>534</v>
      </c>
      <c r="AN531" s="88"/>
      <c r="AT531" s="52"/>
      <c r="AU531" s="52"/>
      <c r="AV531" s="52"/>
      <c r="AW531" s="52"/>
      <c r="AX531" s="52"/>
      <c r="AY531" s="52"/>
      <c r="AZ531" s="52"/>
      <c r="BE531" s="52"/>
      <c r="BF531" s="52"/>
      <c r="BH531" s="52"/>
      <c r="BI531" s="52"/>
    </row>
    <row r="532" spans="1:61">
      <c r="A532" s="52">
        <v>531</v>
      </c>
      <c r="B532" s="50" t="s">
        <v>1033</v>
      </c>
      <c r="C532" s="61" t="s">
        <v>453</v>
      </c>
      <c r="D532" s="61" t="s">
        <v>370</v>
      </c>
      <c r="E532" s="68">
        <v>55.72076666666667</v>
      </c>
      <c r="F532" s="68">
        <v>-131.69163333333333</v>
      </c>
      <c r="G532" s="56" t="s">
        <v>182</v>
      </c>
      <c r="H532" s="50" t="s">
        <v>35</v>
      </c>
      <c r="I532" s="50" t="s">
        <v>35</v>
      </c>
      <c r="J532" s="50" t="s">
        <v>35</v>
      </c>
      <c r="K532" s="61" t="s">
        <v>19</v>
      </c>
      <c r="L532" s="56">
        <v>40</v>
      </c>
      <c r="M532" s="56">
        <v>71</v>
      </c>
      <c r="N532" s="56">
        <f t="shared" si="47"/>
        <v>31</v>
      </c>
      <c r="O532" s="56"/>
      <c r="P532" s="56"/>
      <c r="Q532" s="60"/>
      <c r="R532" s="69">
        <v>0</v>
      </c>
      <c r="S532" s="52">
        <v>1.71</v>
      </c>
      <c r="T532" s="52">
        <f t="shared" si="48"/>
        <v>1.71</v>
      </c>
      <c r="U532" s="65">
        <v>3</v>
      </c>
      <c r="V532" s="66">
        <v>5.2426649999999997</v>
      </c>
      <c r="W532" s="2">
        <f t="shared" si="49"/>
        <v>26957.626150050004</v>
      </c>
      <c r="X532" s="60"/>
      <c r="Y532" s="2">
        <f t="shared" si="51"/>
        <v>26957.626150050004</v>
      </c>
      <c r="AB532" s="126"/>
      <c r="AD532" s="54"/>
      <c r="AE532" s="54"/>
      <c r="AG532" s="61"/>
      <c r="AH532" s="61"/>
      <c r="AI532" s="50" t="s">
        <v>171</v>
      </c>
      <c r="AJ532" s="61" t="s">
        <v>19</v>
      </c>
      <c r="AN532" s="88"/>
      <c r="AT532" s="52"/>
      <c r="AU532" s="52"/>
      <c r="AV532" s="52"/>
      <c r="AW532" s="52"/>
      <c r="AX532" s="52"/>
      <c r="AY532" s="52"/>
      <c r="AZ532" s="52"/>
      <c r="BE532" s="52"/>
      <c r="BF532" s="52"/>
      <c r="BH532" s="52"/>
      <c r="BI532" s="52"/>
    </row>
    <row r="533" spans="1:61">
      <c r="A533" s="52">
        <v>532</v>
      </c>
      <c r="B533" s="50" t="s">
        <v>1033</v>
      </c>
      <c r="C533" s="61" t="s">
        <v>453</v>
      </c>
      <c r="D533" s="61" t="s">
        <v>370</v>
      </c>
      <c r="E533" s="68">
        <v>55.72076666666667</v>
      </c>
      <c r="F533" s="68">
        <v>-131.69163333333333</v>
      </c>
      <c r="G533" s="56" t="s">
        <v>182</v>
      </c>
      <c r="H533" s="50" t="s">
        <v>35</v>
      </c>
      <c r="I533" s="50" t="s">
        <v>35</v>
      </c>
      <c r="J533" s="50" t="s">
        <v>35</v>
      </c>
      <c r="K533" s="61" t="s">
        <v>21</v>
      </c>
      <c r="L533" s="56">
        <v>71</v>
      </c>
      <c r="M533" s="56">
        <v>100</v>
      </c>
      <c r="N533" s="56">
        <f t="shared" si="47"/>
        <v>29</v>
      </c>
      <c r="O533" s="56"/>
      <c r="P533" s="56"/>
      <c r="Q533" s="60"/>
      <c r="R533" s="69">
        <v>0</v>
      </c>
      <c r="S533" s="52">
        <v>1.74</v>
      </c>
      <c r="T533" s="52">
        <f t="shared" si="48"/>
        <v>1.74</v>
      </c>
      <c r="U533" s="65">
        <v>5</v>
      </c>
      <c r="V533" s="66">
        <v>4.4799199999999999</v>
      </c>
      <c r="W533" s="2">
        <f t="shared" si="49"/>
        <v>21475.392503999999</v>
      </c>
      <c r="X533" s="60"/>
      <c r="Y533" s="2">
        <f t="shared" si="51"/>
        <v>21475.392503999999</v>
      </c>
      <c r="AB533" s="126"/>
      <c r="AD533" s="54"/>
      <c r="AE533" s="54"/>
      <c r="AG533" s="61"/>
      <c r="AH533" s="61"/>
      <c r="AI533" s="50" t="s">
        <v>171</v>
      </c>
      <c r="AJ533" s="61" t="s">
        <v>21</v>
      </c>
      <c r="AN533" s="88"/>
      <c r="AT533" s="52"/>
      <c r="AU533" s="52"/>
      <c r="AV533" s="52"/>
      <c r="AW533" s="52"/>
      <c r="AX533" s="52"/>
      <c r="AY533" s="52"/>
      <c r="AZ533" s="52"/>
      <c r="BE533" s="52"/>
      <c r="BF533" s="52"/>
      <c r="BH533" s="52"/>
      <c r="BI533" s="52"/>
    </row>
    <row r="534" spans="1:61">
      <c r="A534" s="52">
        <v>533</v>
      </c>
      <c r="B534" s="50" t="s">
        <v>1033</v>
      </c>
      <c r="C534" s="61" t="s">
        <v>454</v>
      </c>
      <c r="D534" s="61" t="s">
        <v>339</v>
      </c>
      <c r="E534" s="68">
        <v>55.72076666666667</v>
      </c>
      <c r="F534" s="68">
        <v>-131.69163333333333</v>
      </c>
      <c r="G534" s="56" t="s">
        <v>182</v>
      </c>
      <c r="H534" s="50" t="s">
        <v>35</v>
      </c>
      <c r="I534" s="50" t="s">
        <v>35</v>
      </c>
      <c r="J534" s="50" t="s">
        <v>35</v>
      </c>
      <c r="K534" s="61" t="s">
        <v>44</v>
      </c>
      <c r="L534" s="56">
        <v>13</v>
      </c>
      <c r="M534" s="56">
        <v>8</v>
      </c>
      <c r="N534" s="56">
        <f t="shared" si="47"/>
        <v>5</v>
      </c>
      <c r="O534" s="53">
        <f>M538</f>
        <v>100</v>
      </c>
      <c r="P534" s="53">
        <f>L534</f>
        <v>13</v>
      </c>
      <c r="Q534" s="53">
        <f>P534+O534</f>
        <v>113</v>
      </c>
      <c r="R534" s="69">
        <v>0</v>
      </c>
      <c r="S534" s="52">
        <v>0.08</v>
      </c>
      <c r="T534" s="52">
        <f t="shared" si="48"/>
        <v>0.08</v>
      </c>
      <c r="U534" s="65">
        <v>0</v>
      </c>
      <c r="V534" s="83">
        <v>36.66627891666667</v>
      </c>
      <c r="W534" s="2">
        <f t="shared" si="49"/>
        <v>1466.6511566666668</v>
      </c>
      <c r="X534" s="2">
        <f>SUM(W534:W538)</f>
        <v>62916.062035258758</v>
      </c>
      <c r="Y534" s="2">
        <f t="shared" si="51"/>
        <v>1466.6511566666668</v>
      </c>
      <c r="Z534" s="7">
        <f>SUM(Y534:Y538)/10^6*10^4</f>
        <v>629.16062035258767</v>
      </c>
      <c r="AA534" s="12">
        <v>65.978811710184175</v>
      </c>
      <c r="AB534" s="126"/>
      <c r="AD534" s="54"/>
      <c r="AE534" s="54"/>
      <c r="AG534" s="61"/>
      <c r="AH534" s="61"/>
      <c r="AI534" s="50" t="s">
        <v>529</v>
      </c>
      <c r="AJ534" s="61" t="s">
        <v>140</v>
      </c>
      <c r="AN534" s="88"/>
      <c r="AT534" s="52"/>
      <c r="AU534" s="52"/>
      <c r="AV534" s="52"/>
      <c r="AW534" s="52"/>
      <c r="AX534" s="52"/>
      <c r="AY534" s="52"/>
      <c r="AZ534" s="52"/>
      <c r="BE534" s="52"/>
      <c r="BF534" s="52"/>
      <c r="BH534" s="52"/>
      <c r="BI534" s="52"/>
    </row>
    <row r="535" spans="1:61">
      <c r="A535" s="52">
        <v>534</v>
      </c>
      <c r="B535" s="50" t="s">
        <v>1033</v>
      </c>
      <c r="C535" s="61" t="s">
        <v>454</v>
      </c>
      <c r="D535" s="61" t="s">
        <v>339</v>
      </c>
      <c r="E535" s="68">
        <v>55.72076666666667</v>
      </c>
      <c r="F535" s="68">
        <v>-131.69163333333333</v>
      </c>
      <c r="G535" s="56" t="s">
        <v>182</v>
      </c>
      <c r="H535" s="50" t="s">
        <v>35</v>
      </c>
      <c r="I535" s="50" t="s">
        <v>35</v>
      </c>
      <c r="J535" s="50" t="s">
        <v>35</v>
      </c>
      <c r="K535" s="61" t="s">
        <v>45</v>
      </c>
      <c r="L535" s="56">
        <v>8</v>
      </c>
      <c r="M535" s="56">
        <v>0</v>
      </c>
      <c r="N535" s="56">
        <f t="shared" si="47"/>
        <v>8</v>
      </c>
      <c r="O535" s="56"/>
      <c r="P535" s="56"/>
      <c r="Q535" s="60"/>
      <c r="R535" s="69">
        <v>0</v>
      </c>
      <c r="S535" s="52">
        <v>0.12</v>
      </c>
      <c r="T535" s="52">
        <f t="shared" si="48"/>
        <v>0.12</v>
      </c>
      <c r="U535" s="65">
        <v>0</v>
      </c>
      <c r="V535" s="83">
        <v>40.639330342105275</v>
      </c>
      <c r="W535" s="2">
        <f t="shared" si="49"/>
        <v>3901.3757128421062</v>
      </c>
      <c r="X535" s="60"/>
      <c r="Y535" s="2">
        <f t="shared" si="51"/>
        <v>3901.3757128421062</v>
      </c>
      <c r="AB535" s="126"/>
      <c r="AC535" s="126"/>
      <c r="AD535" s="55"/>
      <c r="AE535" s="54"/>
      <c r="AG535" s="61"/>
      <c r="AH535" s="61"/>
      <c r="AI535" s="50" t="s">
        <v>529</v>
      </c>
      <c r="AJ535" s="61" t="s">
        <v>141</v>
      </c>
      <c r="AN535" s="88"/>
      <c r="AT535" s="52"/>
      <c r="AU535" s="52"/>
      <c r="AV535" s="52"/>
      <c r="AW535" s="52"/>
      <c r="AX535" s="52"/>
      <c r="AY535" s="52"/>
      <c r="AZ535" s="52"/>
      <c r="BE535" s="52"/>
      <c r="BF535" s="52"/>
      <c r="BH535" s="52"/>
      <c r="BI535" s="52"/>
    </row>
    <row r="536" spans="1:61">
      <c r="A536" s="52">
        <v>535</v>
      </c>
      <c r="B536" s="50" t="s">
        <v>1033</v>
      </c>
      <c r="C536" s="61" t="s">
        <v>454</v>
      </c>
      <c r="D536" s="61" t="s">
        <v>339</v>
      </c>
      <c r="E536" s="68">
        <v>55.72076666666667</v>
      </c>
      <c r="F536" s="68">
        <v>-131.69163333333333</v>
      </c>
      <c r="G536" s="56" t="s">
        <v>182</v>
      </c>
      <c r="H536" s="50" t="s">
        <v>35</v>
      </c>
      <c r="I536" s="50" t="s">
        <v>35</v>
      </c>
      <c r="J536" s="50" t="s">
        <v>35</v>
      </c>
      <c r="K536" s="61" t="s">
        <v>253</v>
      </c>
      <c r="L536" s="56">
        <v>0</v>
      </c>
      <c r="M536" s="56">
        <v>12</v>
      </c>
      <c r="N536" s="56">
        <f t="shared" si="47"/>
        <v>12</v>
      </c>
      <c r="O536" s="56"/>
      <c r="P536" s="56"/>
      <c r="Q536" s="60"/>
      <c r="R536" s="69">
        <v>0</v>
      </c>
      <c r="S536" s="52">
        <v>1.46</v>
      </c>
      <c r="T536" s="52">
        <f t="shared" si="48"/>
        <v>1.46</v>
      </c>
      <c r="U536" s="65">
        <v>9</v>
      </c>
      <c r="V536" s="66">
        <v>4.2771650000000001</v>
      </c>
      <c r="W536" s="2">
        <f t="shared" si="49"/>
        <v>6819.1697028000008</v>
      </c>
      <c r="X536" s="60"/>
      <c r="Y536" s="2">
        <f t="shared" si="51"/>
        <v>6819.1697028000008</v>
      </c>
      <c r="AB536" s="126"/>
      <c r="AD536" s="55"/>
      <c r="AE536" s="54"/>
      <c r="AG536" s="61"/>
      <c r="AH536" s="61"/>
      <c r="AI536" s="50" t="s">
        <v>529</v>
      </c>
      <c r="AJ536" s="61" t="s">
        <v>534</v>
      </c>
      <c r="AN536" s="88"/>
      <c r="AT536" s="52"/>
      <c r="AU536" s="52"/>
      <c r="AV536" s="52"/>
      <c r="AW536" s="52"/>
      <c r="AX536" s="52"/>
      <c r="AY536" s="52"/>
      <c r="AZ536" s="52"/>
      <c r="BE536" s="52"/>
      <c r="BF536" s="52"/>
      <c r="BH536" s="52"/>
      <c r="BI536" s="52"/>
    </row>
    <row r="537" spans="1:61">
      <c r="A537" s="52">
        <v>536</v>
      </c>
      <c r="B537" s="50" t="s">
        <v>1033</v>
      </c>
      <c r="C537" s="61" t="s">
        <v>454</v>
      </c>
      <c r="D537" s="61" t="s">
        <v>339</v>
      </c>
      <c r="E537" s="68">
        <v>55.72076666666667</v>
      </c>
      <c r="F537" s="68">
        <v>-131.69163333333333</v>
      </c>
      <c r="G537" s="56" t="s">
        <v>182</v>
      </c>
      <c r="H537" s="50" t="s">
        <v>35</v>
      </c>
      <c r="I537" s="50" t="s">
        <v>35</v>
      </c>
      <c r="J537" s="50" t="s">
        <v>35</v>
      </c>
      <c r="K537" s="61" t="s">
        <v>19</v>
      </c>
      <c r="L537" s="56">
        <v>12</v>
      </c>
      <c r="M537" s="56">
        <v>43</v>
      </c>
      <c r="N537" s="56">
        <f t="shared" si="47"/>
        <v>31</v>
      </c>
      <c r="O537" s="56"/>
      <c r="P537" s="56"/>
      <c r="Q537" s="60"/>
      <c r="R537" s="69">
        <v>0</v>
      </c>
      <c r="S537" s="52">
        <v>1.19</v>
      </c>
      <c r="T537" s="52">
        <f t="shared" si="48"/>
        <v>1.19</v>
      </c>
      <c r="U537" s="65">
        <v>8</v>
      </c>
      <c r="V537" s="66">
        <v>4.3254400000000004</v>
      </c>
      <c r="W537" s="2">
        <f t="shared" si="49"/>
        <v>14680.024307200001</v>
      </c>
      <c r="X537" s="60"/>
      <c r="Y537" s="2">
        <f t="shared" si="51"/>
        <v>14680.024307200001</v>
      </c>
      <c r="AB537" s="126"/>
      <c r="AD537" s="54"/>
      <c r="AE537" s="54"/>
      <c r="AG537" s="61"/>
      <c r="AH537" s="61"/>
      <c r="AI537" s="50" t="s">
        <v>529</v>
      </c>
      <c r="AJ537" s="61" t="s">
        <v>19</v>
      </c>
      <c r="AN537" s="88"/>
      <c r="AT537" s="52"/>
      <c r="AU537" s="52"/>
      <c r="AV537" s="52"/>
      <c r="AW537" s="52"/>
      <c r="AX537" s="52"/>
      <c r="AY537" s="52"/>
      <c r="AZ537" s="52"/>
      <c r="BE537" s="52"/>
      <c r="BF537" s="52"/>
      <c r="BH537" s="52"/>
      <c r="BI537" s="52"/>
    </row>
    <row r="538" spans="1:61">
      <c r="A538" s="52">
        <v>537</v>
      </c>
      <c r="B538" s="50" t="s">
        <v>1033</v>
      </c>
      <c r="C538" s="61" t="s">
        <v>454</v>
      </c>
      <c r="D538" s="61" t="s">
        <v>339</v>
      </c>
      <c r="E538" s="68">
        <v>55.72076666666667</v>
      </c>
      <c r="F538" s="68">
        <v>-131.69163333333333</v>
      </c>
      <c r="G538" s="56" t="s">
        <v>182</v>
      </c>
      <c r="H538" s="50" t="s">
        <v>35</v>
      </c>
      <c r="I538" s="50" t="s">
        <v>35</v>
      </c>
      <c r="J538" s="50" t="s">
        <v>35</v>
      </c>
      <c r="K538" s="61" t="s">
        <v>21</v>
      </c>
      <c r="L538" s="56">
        <v>43</v>
      </c>
      <c r="M538" s="56">
        <v>100</v>
      </c>
      <c r="N538" s="56">
        <f t="shared" si="47"/>
        <v>57</v>
      </c>
      <c r="O538" s="56"/>
      <c r="P538" s="56"/>
      <c r="Q538" s="60"/>
      <c r="R538" s="69">
        <v>0</v>
      </c>
      <c r="S538" s="52">
        <v>1.91</v>
      </c>
      <c r="T538" s="52">
        <f t="shared" si="48"/>
        <v>1.91</v>
      </c>
      <c r="U538" s="65">
        <v>5</v>
      </c>
      <c r="V538" s="66">
        <v>3.485455</v>
      </c>
      <c r="W538" s="2">
        <f t="shared" si="49"/>
        <v>36048.841155749986</v>
      </c>
      <c r="X538" s="60"/>
      <c r="Y538" s="2">
        <f t="shared" si="51"/>
        <v>36048.841155749986</v>
      </c>
      <c r="AB538" s="126"/>
      <c r="AD538" s="54"/>
      <c r="AE538" s="54"/>
      <c r="AG538" s="61"/>
      <c r="AH538" s="61"/>
      <c r="AI538" s="50" t="s">
        <v>529</v>
      </c>
      <c r="AJ538" s="61" t="s">
        <v>21</v>
      </c>
      <c r="AN538" s="88"/>
      <c r="AT538" s="52"/>
      <c r="AU538" s="52"/>
      <c r="AV538" s="52"/>
      <c r="AW538" s="52"/>
      <c r="AX538" s="52"/>
      <c r="AY538" s="52"/>
      <c r="AZ538" s="52"/>
      <c r="BE538" s="52"/>
      <c r="BF538" s="52"/>
      <c r="BH538" s="52"/>
      <c r="BI538" s="52"/>
    </row>
    <row r="539" spans="1:61">
      <c r="A539" s="52">
        <v>538</v>
      </c>
      <c r="B539" s="50" t="s">
        <v>1033</v>
      </c>
      <c r="C539" s="61" t="s">
        <v>455</v>
      </c>
      <c r="D539" s="61" t="s">
        <v>327</v>
      </c>
      <c r="E539" s="68">
        <v>55.72076666666667</v>
      </c>
      <c r="F539" s="68">
        <v>-131.69163333333333</v>
      </c>
      <c r="G539" s="56" t="s">
        <v>182</v>
      </c>
      <c r="H539" s="50" t="s">
        <v>35</v>
      </c>
      <c r="I539" s="50" t="s">
        <v>35</v>
      </c>
      <c r="J539" s="50" t="s">
        <v>35</v>
      </c>
      <c r="K539" s="61" t="s">
        <v>44</v>
      </c>
      <c r="L539" s="56">
        <v>28</v>
      </c>
      <c r="M539" s="56">
        <v>23</v>
      </c>
      <c r="N539" s="56">
        <f t="shared" si="47"/>
        <v>5</v>
      </c>
      <c r="O539" s="53">
        <f>M544</f>
        <v>74</v>
      </c>
      <c r="P539" s="53">
        <f>L539</f>
        <v>28</v>
      </c>
      <c r="Q539" s="53">
        <f>P539+O539</f>
        <v>102</v>
      </c>
      <c r="R539" s="69">
        <v>0</v>
      </c>
      <c r="S539" s="52">
        <v>0.08</v>
      </c>
      <c r="T539" s="52">
        <f t="shared" si="48"/>
        <v>0.08</v>
      </c>
      <c r="U539" s="65">
        <v>0</v>
      </c>
      <c r="V539" s="83">
        <v>36.66627891666667</v>
      </c>
      <c r="W539" s="2">
        <f t="shared" si="49"/>
        <v>1466.6511566666668</v>
      </c>
      <c r="X539" s="2">
        <f>SUM(W539:W544)</f>
        <v>64577.049719737712</v>
      </c>
      <c r="Y539" s="2">
        <f t="shared" si="51"/>
        <v>1466.6511566666668</v>
      </c>
      <c r="Z539" s="7">
        <f>SUM(Y539:Y544)/10^6*10^4</f>
        <v>645.77049719737715</v>
      </c>
      <c r="AA539" s="12">
        <v>114.72831548451747</v>
      </c>
      <c r="AB539" s="126"/>
      <c r="AD539" s="54"/>
      <c r="AE539" s="54"/>
      <c r="AG539" s="61"/>
      <c r="AH539" s="61"/>
      <c r="AI539" s="50" t="s">
        <v>171</v>
      </c>
      <c r="AJ539" s="61" t="s">
        <v>140</v>
      </c>
      <c r="AN539" s="88"/>
      <c r="AT539" s="52"/>
      <c r="AU539" s="52"/>
      <c r="AV539" s="52"/>
      <c r="AW539" s="52"/>
      <c r="AX539" s="52"/>
      <c r="AY539" s="52"/>
      <c r="AZ539" s="52"/>
      <c r="BE539" s="52"/>
      <c r="BF539" s="52"/>
      <c r="BH539" s="52"/>
      <c r="BI539" s="52"/>
    </row>
    <row r="540" spans="1:61">
      <c r="A540" s="52">
        <v>539</v>
      </c>
      <c r="B540" s="50" t="s">
        <v>1033</v>
      </c>
      <c r="C540" s="61" t="s">
        <v>455</v>
      </c>
      <c r="D540" s="61" t="s">
        <v>327</v>
      </c>
      <c r="E540" s="68">
        <v>55.72076666666667</v>
      </c>
      <c r="F540" s="68">
        <v>-131.69163333333333</v>
      </c>
      <c r="G540" s="56" t="s">
        <v>182</v>
      </c>
      <c r="H540" s="50" t="s">
        <v>35</v>
      </c>
      <c r="I540" s="50" t="s">
        <v>35</v>
      </c>
      <c r="J540" s="50" t="s">
        <v>35</v>
      </c>
      <c r="K540" s="61" t="s">
        <v>45</v>
      </c>
      <c r="L540" s="56">
        <v>23</v>
      </c>
      <c r="M540" s="56">
        <v>0</v>
      </c>
      <c r="N540" s="56">
        <f t="shared" si="47"/>
        <v>23</v>
      </c>
      <c r="O540" s="56"/>
      <c r="P540" s="56"/>
      <c r="Q540" s="60"/>
      <c r="R540" s="69">
        <v>0</v>
      </c>
      <c r="S540" s="52">
        <v>0.12</v>
      </c>
      <c r="T540" s="52">
        <f t="shared" si="48"/>
        <v>0.12</v>
      </c>
      <c r="U540" s="65">
        <v>0</v>
      </c>
      <c r="V540" s="83">
        <v>40.639330342105275</v>
      </c>
      <c r="W540" s="2">
        <f t="shared" si="49"/>
        <v>11216.455174421055</v>
      </c>
      <c r="X540" s="60"/>
      <c r="Y540" s="2">
        <f t="shared" si="51"/>
        <v>11216.455174421055</v>
      </c>
      <c r="AB540" s="126"/>
      <c r="AC540" s="126"/>
      <c r="AD540" s="55"/>
      <c r="AE540" s="54"/>
      <c r="AG540" s="61"/>
      <c r="AH540" s="61"/>
      <c r="AI540" s="50" t="s">
        <v>171</v>
      </c>
      <c r="AJ540" s="61" t="s">
        <v>141</v>
      </c>
      <c r="AN540" s="88"/>
      <c r="AT540" s="52"/>
      <c r="AU540" s="52"/>
      <c r="AV540" s="52"/>
      <c r="AW540" s="52"/>
      <c r="AX540" s="52"/>
      <c r="AY540" s="52"/>
      <c r="AZ540" s="52"/>
      <c r="BE540" s="52"/>
      <c r="BF540" s="52"/>
      <c r="BH540" s="52"/>
      <c r="BI540" s="52"/>
    </row>
    <row r="541" spans="1:61">
      <c r="A541" s="52">
        <v>540</v>
      </c>
      <c r="B541" s="50" t="s">
        <v>1033</v>
      </c>
      <c r="C541" s="61" t="s">
        <v>455</v>
      </c>
      <c r="D541" s="61" t="s">
        <v>327</v>
      </c>
      <c r="E541" s="68">
        <v>55.72076666666667</v>
      </c>
      <c r="F541" s="68">
        <v>-131.69163333333333</v>
      </c>
      <c r="G541" s="56" t="s">
        <v>182</v>
      </c>
      <c r="H541" s="50" t="s">
        <v>35</v>
      </c>
      <c r="I541" s="50" t="s">
        <v>35</v>
      </c>
      <c r="J541" s="50" t="s">
        <v>35</v>
      </c>
      <c r="K541" s="61" t="s">
        <v>47</v>
      </c>
      <c r="L541" s="56">
        <v>0</v>
      </c>
      <c r="M541" s="56">
        <v>3</v>
      </c>
      <c r="N541" s="56">
        <f t="shared" si="47"/>
        <v>3</v>
      </c>
      <c r="O541" s="56"/>
      <c r="P541" s="56"/>
      <c r="Q541" s="60"/>
      <c r="R541" s="69">
        <v>0</v>
      </c>
      <c r="S541" s="52">
        <v>0.93</v>
      </c>
      <c r="T541" s="52">
        <f t="shared" si="48"/>
        <v>0.93</v>
      </c>
      <c r="U541" s="65">
        <v>2</v>
      </c>
      <c r="V541" s="66">
        <v>3.7268300000000001</v>
      </c>
      <c r="W541" s="2">
        <f t="shared" si="49"/>
        <v>1018.9898585999999</v>
      </c>
      <c r="X541" s="60"/>
      <c r="Y541" s="2">
        <f t="shared" si="51"/>
        <v>1018.9898585999999</v>
      </c>
      <c r="AB541" s="126"/>
      <c r="AD541" s="55"/>
      <c r="AE541" s="54"/>
      <c r="AG541" s="61"/>
      <c r="AH541" s="61"/>
      <c r="AI541" s="50" t="s">
        <v>171</v>
      </c>
      <c r="AJ541" s="61" t="s">
        <v>47</v>
      </c>
      <c r="AN541" s="88"/>
      <c r="AT541" s="52"/>
      <c r="AU541" s="52"/>
      <c r="AV541" s="52"/>
      <c r="AW541" s="52"/>
      <c r="AX541" s="52"/>
      <c r="AY541" s="52"/>
      <c r="AZ541" s="52"/>
      <c r="BE541" s="52"/>
      <c r="BF541" s="52"/>
      <c r="BH541" s="52"/>
      <c r="BI541" s="52"/>
    </row>
    <row r="542" spans="1:61">
      <c r="A542" s="52">
        <v>541</v>
      </c>
      <c r="B542" s="50" t="s">
        <v>1033</v>
      </c>
      <c r="C542" s="61" t="s">
        <v>455</v>
      </c>
      <c r="D542" s="61" t="s">
        <v>327</v>
      </c>
      <c r="E542" s="68">
        <v>55.72076666666667</v>
      </c>
      <c r="F542" s="68">
        <v>-131.69163333333333</v>
      </c>
      <c r="G542" s="56" t="s">
        <v>182</v>
      </c>
      <c r="H542" s="50" t="s">
        <v>35</v>
      </c>
      <c r="I542" s="50" t="s">
        <v>35</v>
      </c>
      <c r="J542" s="50" t="s">
        <v>35</v>
      </c>
      <c r="K542" s="61" t="s">
        <v>116</v>
      </c>
      <c r="L542" s="56">
        <v>3</v>
      </c>
      <c r="M542" s="56">
        <v>15</v>
      </c>
      <c r="N542" s="56">
        <f t="shared" si="47"/>
        <v>12</v>
      </c>
      <c r="O542" s="56"/>
      <c r="P542" s="56"/>
      <c r="Q542" s="60"/>
      <c r="R542" s="69">
        <v>0</v>
      </c>
      <c r="S542" s="52">
        <v>0.86</v>
      </c>
      <c r="T542" s="52">
        <f t="shared" si="48"/>
        <v>0.86</v>
      </c>
      <c r="U542" s="65">
        <v>1</v>
      </c>
      <c r="V542" s="66">
        <v>12.425984999999999</v>
      </c>
      <c r="W542" s="2">
        <f t="shared" si="49"/>
        <v>12695.3803548</v>
      </c>
      <c r="X542" s="60"/>
      <c r="Y542" s="2">
        <f t="shared" si="51"/>
        <v>12695.3803548</v>
      </c>
      <c r="AB542" s="126"/>
      <c r="AD542" s="54"/>
      <c r="AE542" s="54"/>
      <c r="AG542" s="61"/>
      <c r="AH542" s="61"/>
      <c r="AI542" s="50" t="s">
        <v>171</v>
      </c>
      <c r="AJ542" s="61" t="s">
        <v>116</v>
      </c>
      <c r="AN542" s="88"/>
      <c r="AT542" s="52"/>
      <c r="AU542" s="52"/>
      <c r="AV542" s="52"/>
      <c r="AW542" s="52"/>
      <c r="AX542" s="52"/>
      <c r="AY542" s="52"/>
      <c r="AZ542" s="52"/>
      <c r="BE542" s="52"/>
      <c r="BF542" s="52"/>
      <c r="BH542" s="52"/>
      <c r="BI542" s="52"/>
    </row>
    <row r="543" spans="1:61">
      <c r="A543" s="52">
        <v>542</v>
      </c>
      <c r="B543" s="50" t="s">
        <v>1033</v>
      </c>
      <c r="C543" s="61" t="s">
        <v>455</v>
      </c>
      <c r="D543" s="61" t="s">
        <v>327</v>
      </c>
      <c r="E543" s="68">
        <v>55.72076666666667</v>
      </c>
      <c r="F543" s="68">
        <v>-131.69163333333333</v>
      </c>
      <c r="G543" s="56" t="s">
        <v>182</v>
      </c>
      <c r="H543" s="50" t="s">
        <v>35</v>
      </c>
      <c r="I543" s="50" t="s">
        <v>35</v>
      </c>
      <c r="J543" s="50" t="s">
        <v>35</v>
      </c>
      <c r="K543" s="61" t="s">
        <v>253</v>
      </c>
      <c r="L543" s="56">
        <v>15</v>
      </c>
      <c r="M543" s="56">
        <v>74</v>
      </c>
      <c r="N543" s="56">
        <f t="shared" si="47"/>
        <v>59</v>
      </c>
      <c r="O543" s="56"/>
      <c r="P543" s="56"/>
      <c r="Q543" s="60"/>
      <c r="R543" s="69">
        <v>0</v>
      </c>
      <c r="S543" s="52">
        <v>1.17</v>
      </c>
      <c r="T543" s="52">
        <f t="shared" si="48"/>
        <v>1.17</v>
      </c>
      <c r="U543" s="65">
        <v>5</v>
      </c>
      <c r="V543" s="66">
        <v>5.8219650000000005</v>
      </c>
      <c r="W543" s="2">
        <f t="shared" si="49"/>
        <v>38179.573175249992</v>
      </c>
      <c r="X543" s="60"/>
      <c r="Y543" s="2">
        <f t="shared" si="51"/>
        <v>38179.573175249992</v>
      </c>
      <c r="AB543" s="126"/>
      <c r="AD543" s="54"/>
      <c r="AE543" s="54"/>
      <c r="AG543" s="61"/>
      <c r="AH543" s="61"/>
      <c r="AI543" s="50" t="s">
        <v>171</v>
      </c>
      <c r="AJ543" s="61" t="s">
        <v>534</v>
      </c>
      <c r="AN543" s="88"/>
      <c r="AT543" s="52"/>
      <c r="AU543" s="52"/>
      <c r="AV543" s="52"/>
      <c r="AW543" s="52"/>
      <c r="AX543" s="52"/>
      <c r="AY543" s="52"/>
      <c r="AZ543" s="52"/>
      <c r="BE543" s="52"/>
      <c r="BF543" s="52"/>
      <c r="BH543" s="52"/>
      <c r="BI543" s="52"/>
    </row>
    <row r="544" spans="1:61">
      <c r="A544" s="52">
        <v>543</v>
      </c>
      <c r="B544" s="50" t="s">
        <v>1033</v>
      </c>
      <c r="C544" s="61" t="s">
        <v>455</v>
      </c>
      <c r="D544" s="61" t="s">
        <v>327</v>
      </c>
      <c r="E544" s="68">
        <v>55.72076666666667</v>
      </c>
      <c r="F544" s="68">
        <v>-131.69163333333333</v>
      </c>
      <c r="G544" s="56" t="s">
        <v>182</v>
      </c>
      <c r="H544" s="50" t="s">
        <v>35</v>
      </c>
      <c r="I544" s="50" t="s">
        <v>35</v>
      </c>
      <c r="J544" s="50" t="s">
        <v>35</v>
      </c>
      <c r="K544" s="61" t="s">
        <v>21</v>
      </c>
      <c r="L544" s="56">
        <v>74</v>
      </c>
      <c r="M544" s="56">
        <v>74</v>
      </c>
      <c r="N544" s="56">
        <f t="shared" si="47"/>
        <v>0</v>
      </c>
      <c r="O544" s="56"/>
      <c r="P544" s="56"/>
      <c r="Q544" s="60"/>
      <c r="R544" s="69">
        <v>0</v>
      </c>
      <c r="S544" s="52">
        <v>1.74</v>
      </c>
      <c r="T544" s="52">
        <f t="shared" si="48"/>
        <v>1.74</v>
      </c>
      <c r="U544" s="65">
        <v>18</v>
      </c>
      <c r="V544" s="66">
        <v>2.4716800000000001</v>
      </c>
      <c r="W544" s="2">
        <f t="shared" si="49"/>
        <v>0</v>
      </c>
      <c r="X544" s="60"/>
      <c r="Y544" s="2">
        <f t="shared" si="51"/>
        <v>0</v>
      </c>
      <c r="AB544" s="126"/>
      <c r="AD544" s="54"/>
      <c r="AE544" s="54"/>
      <c r="AG544" s="61"/>
      <c r="AH544" s="61"/>
      <c r="AI544" s="50" t="s">
        <v>171</v>
      </c>
      <c r="AJ544" s="61" t="s">
        <v>21</v>
      </c>
      <c r="AN544" s="88"/>
      <c r="AT544" s="52"/>
      <c r="AU544" s="52"/>
      <c r="AV544" s="52"/>
      <c r="AW544" s="52"/>
      <c r="AX544" s="52"/>
      <c r="AY544" s="52"/>
      <c r="AZ544" s="52"/>
      <c r="BE544" s="52"/>
      <c r="BF544" s="52"/>
      <c r="BH544" s="52"/>
      <c r="BI544" s="52"/>
    </row>
    <row r="545" spans="1:61">
      <c r="A545" s="52">
        <v>544</v>
      </c>
      <c r="B545" s="50" t="s">
        <v>1033</v>
      </c>
      <c r="C545" s="61" t="s">
        <v>456</v>
      </c>
      <c r="D545" s="61" t="s">
        <v>370</v>
      </c>
      <c r="E545" s="68">
        <v>55.72076666666667</v>
      </c>
      <c r="F545" s="68">
        <v>-131.69163333333333</v>
      </c>
      <c r="G545" s="56" t="s">
        <v>182</v>
      </c>
      <c r="H545" s="50" t="s">
        <v>35</v>
      </c>
      <c r="I545" s="50" t="s">
        <v>35</v>
      </c>
      <c r="J545" s="50" t="s">
        <v>35</v>
      </c>
      <c r="K545" s="61" t="s">
        <v>44</v>
      </c>
      <c r="L545" s="56">
        <v>32</v>
      </c>
      <c r="M545" s="56">
        <v>25</v>
      </c>
      <c r="N545" s="56">
        <f t="shared" si="47"/>
        <v>7</v>
      </c>
      <c r="O545" s="53">
        <f>M551</f>
        <v>58</v>
      </c>
      <c r="P545" s="53">
        <f>L545</f>
        <v>32</v>
      </c>
      <c r="Q545" s="53">
        <f>P545+O545</f>
        <v>90</v>
      </c>
      <c r="R545" s="69">
        <v>0</v>
      </c>
      <c r="S545" s="52">
        <v>0.08</v>
      </c>
      <c r="T545" s="52">
        <f t="shared" si="48"/>
        <v>0.08</v>
      </c>
      <c r="U545" s="65">
        <v>0</v>
      </c>
      <c r="V545" s="83">
        <v>36.66627891666667</v>
      </c>
      <c r="W545" s="2">
        <f t="shared" si="49"/>
        <v>2053.311619333334</v>
      </c>
      <c r="X545" s="2">
        <f>SUM(W545:W551)</f>
        <v>48822.001266464911</v>
      </c>
      <c r="Y545" s="2">
        <f t="shared" si="51"/>
        <v>2053.311619333334</v>
      </c>
      <c r="Z545" s="7">
        <f>SUM(Y545:Y551)/10^6*10^4</f>
        <v>488.22001266464912</v>
      </c>
      <c r="AA545" s="12">
        <v>136.42606280525277</v>
      </c>
      <c r="AB545" s="126"/>
      <c r="AD545" s="54"/>
      <c r="AE545" s="54"/>
      <c r="AG545" s="61"/>
      <c r="AH545" s="61"/>
      <c r="AI545" s="50" t="s">
        <v>171</v>
      </c>
      <c r="AJ545" s="61" t="s">
        <v>140</v>
      </c>
      <c r="AN545" s="88"/>
      <c r="AT545" s="52"/>
      <c r="AU545" s="52"/>
      <c r="AV545" s="52"/>
      <c r="AW545" s="52"/>
      <c r="AX545" s="52"/>
      <c r="AY545" s="52"/>
      <c r="AZ545" s="52"/>
      <c r="BE545" s="52"/>
      <c r="BF545" s="52"/>
      <c r="BH545" s="52"/>
      <c r="BI545" s="52"/>
    </row>
    <row r="546" spans="1:61">
      <c r="A546" s="52">
        <v>545</v>
      </c>
      <c r="B546" s="50" t="s">
        <v>1033</v>
      </c>
      <c r="C546" s="61" t="s">
        <v>456</v>
      </c>
      <c r="D546" s="61" t="s">
        <v>370</v>
      </c>
      <c r="E546" s="68">
        <v>55.72076666666667</v>
      </c>
      <c r="F546" s="68">
        <v>-131.69163333333333</v>
      </c>
      <c r="G546" s="56" t="s">
        <v>182</v>
      </c>
      <c r="H546" s="50" t="s">
        <v>35</v>
      </c>
      <c r="I546" s="50" t="s">
        <v>35</v>
      </c>
      <c r="J546" s="50" t="s">
        <v>35</v>
      </c>
      <c r="K546" s="61" t="s">
        <v>45</v>
      </c>
      <c r="L546" s="56">
        <v>25</v>
      </c>
      <c r="M546" s="56">
        <v>0</v>
      </c>
      <c r="N546" s="56">
        <f t="shared" si="47"/>
        <v>25</v>
      </c>
      <c r="O546" s="56"/>
      <c r="P546" s="56"/>
      <c r="Q546" s="60"/>
      <c r="R546" s="69">
        <v>0</v>
      </c>
      <c r="S546" s="52">
        <v>0.12</v>
      </c>
      <c r="T546" s="52">
        <f t="shared" si="48"/>
        <v>0.12</v>
      </c>
      <c r="U546" s="65">
        <v>0</v>
      </c>
      <c r="V546" s="83">
        <v>40.639330342105275</v>
      </c>
      <c r="W546" s="2">
        <f t="shared" si="49"/>
        <v>12191.799102631581</v>
      </c>
      <c r="X546" s="60"/>
      <c r="Y546" s="2">
        <f t="shared" si="51"/>
        <v>12191.799102631581</v>
      </c>
      <c r="AB546" s="126"/>
      <c r="AC546" s="126"/>
      <c r="AD546" s="55"/>
      <c r="AE546" s="54"/>
      <c r="AG546" s="61"/>
      <c r="AH546" s="61"/>
      <c r="AI546" s="50" t="s">
        <v>171</v>
      </c>
      <c r="AJ546" s="61" t="s">
        <v>141</v>
      </c>
      <c r="AN546" s="88"/>
      <c r="AT546" s="52"/>
      <c r="AU546" s="52"/>
      <c r="AV546" s="52"/>
      <c r="AW546" s="52"/>
      <c r="AX546" s="52"/>
      <c r="AY546" s="52"/>
      <c r="AZ546" s="52"/>
      <c r="BE546" s="52"/>
      <c r="BF546" s="52"/>
      <c r="BH546" s="52"/>
      <c r="BI546" s="52"/>
    </row>
    <row r="547" spans="1:61">
      <c r="A547" s="52">
        <v>546</v>
      </c>
      <c r="B547" s="50" t="s">
        <v>1033</v>
      </c>
      <c r="C547" s="61" t="s">
        <v>456</v>
      </c>
      <c r="D547" s="61" t="s">
        <v>370</v>
      </c>
      <c r="E547" s="68">
        <v>55.72076666666667</v>
      </c>
      <c r="F547" s="68">
        <v>-131.69163333333333</v>
      </c>
      <c r="G547" s="56" t="s">
        <v>182</v>
      </c>
      <c r="H547" s="50" t="s">
        <v>35</v>
      </c>
      <c r="I547" s="50" t="s">
        <v>35</v>
      </c>
      <c r="J547" s="50" t="s">
        <v>35</v>
      </c>
      <c r="K547" s="61" t="s">
        <v>45</v>
      </c>
      <c r="L547" s="56">
        <v>0</v>
      </c>
      <c r="M547" s="56">
        <v>15</v>
      </c>
      <c r="N547" s="56">
        <f t="shared" si="47"/>
        <v>15</v>
      </c>
      <c r="O547" s="56"/>
      <c r="P547" s="56"/>
      <c r="Q547" s="60"/>
      <c r="R547" s="69">
        <v>0</v>
      </c>
      <c r="S547" s="52">
        <v>0.12</v>
      </c>
      <c r="T547" s="52">
        <f t="shared" si="48"/>
        <v>0.12</v>
      </c>
      <c r="U547" s="65">
        <v>0</v>
      </c>
      <c r="V547" s="66">
        <v>35.78143</v>
      </c>
      <c r="W547" s="2">
        <f t="shared" si="49"/>
        <v>6440.6573999999991</v>
      </c>
      <c r="X547" s="60"/>
      <c r="Y547" s="2">
        <f t="shared" si="51"/>
        <v>6440.6573999999991</v>
      </c>
      <c r="AB547" s="126"/>
      <c r="AD547" s="55"/>
      <c r="AE547" s="54"/>
      <c r="AG547" s="61"/>
      <c r="AH547" s="61"/>
      <c r="AI547" s="50" t="s">
        <v>171</v>
      </c>
      <c r="AJ547" s="61" t="s">
        <v>176</v>
      </c>
      <c r="AN547" s="88"/>
      <c r="AT547" s="52"/>
      <c r="AU547" s="52"/>
      <c r="AV547" s="52"/>
      <c r="AW547" s="52"/>
      <c r="AX547" s="52"/>
      <c r="AY547" s="52"/>
      <c r="AZ547" s="52"/>
      <c r="BE547" s="52"/>
      <c r="BF547" s="52"/>
      <c r="BH547" s="52"/>
      <c r="BI547" s="52"/>
    </row>
    <row r="548" spans="1:61">
      <c r="A548" s="52">
        <v>547</v>
      </c>
      <c r="B548" s="50" t="s">
        <v>1033</v>
      </c>
      <c r="C548" s="61" t="s">
        <v>456</v>
      </c>
      <c r="D548" s="61" t="s">
        <v>370</v>
      </c>
      <c r="E548" s="68">
        <v>55.72076666666667</v>
      </c>
      <c r="F548" s="68">
        <v>-131.69163333333333</v>
      </c>
      <c r="G548" s="56" t="s">
        <v>182</v>
      </c>
      <c r="H548" s="50" t="s">
        <v>35</v>
      </c>
      <c r="I548" s="50" t="s">
        <v>35</v>
      </c>
      <c r="J548" s="50" t="s">
        <v>35</v>
      </c>
      <c r="K548" s="61" t="s">
        <v>47</v>
      </c>
      <c r="L548" s="56">
        <v>15</v>
      </c>
      <c r="M548" s="56">
        <v>18</v>
      </c>
      <c r="N548" s="56">
        <f t="shared" si="47"/>
        <v>3</v>
      </c>
      <c r="O548" s="56"/>
      <c r="P548" s="56"/>
      <c r="Q548" s="60"/>
      <c r="R548" s="69">
        <v>0</v>
      </c>
      <c r="S548" s="52">
        <v>0.93</v>
      </c>
      <c r="T548" s="52">
        <f t="shared" si="48"/>
        <v>0.93</v>
      </c>
      <c r="U548" s="65">
        <v>1</v>
      </c>
      <c r="V548" s="66">
        <v>3.0896000000000003</v>
      </c>
      <c r="W548" s="2">
        <f t="shared" si="49"/>
        <v>853.37841600000002</v>
      </c>
      <c r="X548" s="60"/>
      <c r="Y548" s="2">
        <f t="shared" si="51"/>
        <v>853.37841600000002</v>
      </c>
      <c r="AB548" s="126"/>
      <c r="AD548" s="54"/>
      <c r="AE548" s="54"/>
      <c r="AG548" s="61"/>
      <c r="AH548" s="61"/>
      <c r="AI548" s="50" t="s">
        <v>171</v>
      </c>
      <c r="AJ548" s="61" t="s">
        <v>47</v>
      </c>
      <c r="AN548" s="88"/>
      <c r="AT548" s="52"/>
      <c r="AU548" s="52"/>
      <c r="AV548" s="52"/>
      <c r="AW548" s="52"/>
      <c r="AX548" s="52"/>
      <c r="AY548" s="52"/>
      <c r="AZ548" s="52"/>
      <c r="BE548" s="52"/>
      <c r="BF548" s="52"/>
      <c r="BH548" s="52"/>
      <c r="BI548" s="52"/>
    </row>
    <row r="549" spans="1:61">
      <c r="A549" s="52">
        <v>548</v>
      </c>
      <c r="B549" s="50" t="s">
        <v>1033</v>
      </c>
      <c r="C549" s="61" t="s">
        <v>456</v>
      </c>
      <c r="D549" s="61" t="s">
        <v>370</v>
      </c>
      <c r="E549" s="68">
        <v>55.72076666666667</v>
      </c>
      <c r="F549" s="68">
        <v>-131.69163333333333</v>
      </c>
      <c r="G549" s="56" t="s">
        <v>182</v>
      </c>
      <c r="H549" s="50" t="s">
        <v>35</v>
      </c>
      <c r="I549" s="50" t="s">
        <v>35</v>
      </c>
      <c r="J549" s="50" t="s">
        <v>35</v>
      </c>
      <c r="K549" s="61" t="s">
        <v>116</v>
      </c>
      <c r="L549" s="56">
        <v>18</v>
      </c>
      <c r="M549" s="56">
        <v>23</v>
      </c>
      <c r="N549" s="56">
        <f t="shared" si="47"/>
        <v>5</v>
      </c>
      <c r="O549" s="56"/>
      <c r="P549" s="56"/>
      <c r="Q549" s="60"/>
      <c r="R549" s="69">
        <v>0</v>
      </c>
      <c r="S549" s="52">
        <v>0.86</v>
      </c>
      <c r="T549" s="52">
        <f t="shared" si="48"/>
        <v>0.86</v>
      </c>
      <c r="U549" s="65">
        <v>3</v>
      </c>
      <c r="V549" s="66">
        <v>9.2398350000000011</v>
      </c>
      <c r="W549" s="2">
        <f t="shared" si="49"/>
        <v>3853.9351785000008</v>
      </c>
      <c r="X549" s="60"/>
      <c r="Y549" s="2">
        <f t="shared" si="51"/>
        <v>3853.9351785000008</v>
      </c>
      <c r="AB549" s="126"/>
      <c r="AD549" s="54"/>
      <c r="AE549" s="54"/>
      <c r="AG549" s="61"/>
      <c r="AH549" s="61"/>
      <c r="AI549" s="50" t="s">
        <v>171</v>
      </c>
      <c r="AJ549" s="61" t="s">
        <v>116</v>
      </c>
      <c r="AN549" s="88"/>
      <c r="AT549" s="52"/>
      <c r="AU549" s="52"/>
      <c r="AV549" s="52"/>
      <c r="AW549" s="52"/>
      <c r="AX549" s="52"/>
      <c r="AY549" s="52"/>
      <c r="AZ549" s="52"/>
      <c r="BE549" s="52"/>
      <c r="BF549" s="52"/>
      <c r="BH549" s="52"/>
      <c r="BI549" s="52"/>
    </row>
    <row r="550" spans="1:61">
      <c r="A550" s="52">
        <v>549</v>
      </c>
      <c r="B550" s="50" t="s">
        <v>1033</v>
      </c>
      <c r="C550" s="61" t="s">
        <v>456</v>
      </c>
      <c r="D550" s="61" t="s">
        <v>370</v>
      </c>
      <c r="E550" s="68">
        <v>55.72076666666667</v>
      </c>
      <c r="F550" s="68">
        <v>-131.69163333333333</v>
      </c>
      <c r="G550" s="56" t="s">
        <v>182</v>
      </c>
      <c r="H550" s="50" t="s">
        <v>35</v>
      </c>
      <c r="I550" s="50" t="s">
        <v>35</v>
      </c>
      <c r="J550" s="50" t="s">
        <v>35</v>
      </c>
      <c r="K550" s="61" t="s">
        <v>253</v>
      </c>
      <c r="L550" s="56">
        <v>23</v>
      </c>
      <c r="M550" s="56">
        <v>41</v>
      </c>
      <c r="N550" s="56">
        <f t="shared" si="47"/>
        <v>18</v>
      </c>
      <c r="O550" s="56"/>
      <c r="P550" s="56"/>
      <c r="Q550" s="60"/>
      <c r="R550" s="69">
        <v>0</v>
      </c>
      <c r="S550" s="52">
        <v>1.17</v>
      </c>
      <c r="T550" s="52">
        <f t="shared" si="48"/>
        <v>1.17</v>
      </c>
      <c r="U550" s="65">
        <v>6</v>
      </c>
      <c r="V550" s="66">
        <v>5.3392150000000003</v>
      </c>
      <c r="W550" s="2">
        <f t="shared" si="49"/>
        <v>10569.7235826</v>
      </c>
      <c r="X550" s="60"/>
      <c r="Y550" s="2">
        <f t="shared" si="51"/>
        <v>10569.7235826</v>
      </c>
      <c r="AB550" s="126"/>
      <c r="AD550" s="54"/>
      <c r="AE550" s="54"/>
      <c r="AG550" s="61"/>
      <c r="AH550" s="61"/>
      <c r="AI550" s="50" t="s">
        <v>171</v>
      </c>
      <c r="AJ550" s="61" t="s">
        <v>534</v>
      </c>
      <c r="AN550" s="88"/>
      <c r="AT550" s="52"/>
      <c r="AU550" s="52"/>
      <c r="AV550" s="52"/>
      <c r="AW550" s="52"/>
      <c r="AX550" s="52"/>
      <c r="AY550" s="52"/>
      <c r="AZ550" s="52"/>
      <c r="BE550" s="52"/>
      <c r="BF550" s="52"/>
      <c r="BH550" s="52"/>
      <c r="BI550" s="52"/>
    </row>
    <row r="551" spans="1:61">
      <c r="A551" s="52">
        <v>550</v>
      </c>
      <c r="B551" s="50" t="s">
        <v>1033</v>
      </c>
      <c r="C551" s="61" t="s">
        <v>456</v>
      </c>
      <c r="D551" s="61" t="s">
        <v>370</v>
      </c>
      <c r="E551" s="68">
        <v>55.72076666666667</v>
      </c>
      <c r="F551" s="68">
        <v>-131.69163333333333</v>
      </c>
      <c r="G551" s="56" t="s">
        <v>182</v>
      </c>
      <c r="H551" s="50" t="s">
        <v>35</v>
      </c>
      <c r="I551" s="50" t="s">
        <v>35</v>
      </c>
      <c r="J551" s="50" t="s">
        <v>35</v>
      </c>
      <c r="K551" s="61" t="s">
        <v>21</v>
      </c>
      <c r="L551" s="56">
        <v>41</v>
      </c>
      <c r="M551" s="56">
        <v>58</v>
      </c>
      <c r="N551" s="56">
        <f t="shared" si="47"/>
        <v>17</v>
      </c>
      <c r="O551" s="56"/>
      <c r="P551" s="56"/>
      <c r="Q551" s="60"/>
      <c r="R551" s="69">
        <v>0</v>
      </c>
      <c r="S551" s="52">
        <v>1.74</v>
      </c>
      <c r="T551" s="52">
        <f t="shared" si="48"/>
        <v>1.74</v>
      </c>
      <c r="U551" s="65">
        <v>6</v>
      </c>
      <c r="V551" s="66">
        <v>4.6247449999999999</v>
      </c>
      <c r="W551" s="2">
        <f t="shared" si="49"/>
        <v>12859.195967399999</v>
      </c>
      <c r="X551" s="60"/>
      <c r="Y551" s="2">
        <f t="shared" si="51"/>
        <v>12859.195967399999</v>
      </c>
      <c r="AB551" s="126"/>
      <c r="AD551" s="54"/>
      <c r="AE551" s="54"/>
      <c r="AG551" s="61"/>
      <c r="AH551" s="61"/>
      <c r="AI551" s="50" t="s">
        <v>171</v>
      </c>
      <c r="AJ551" s="61" t="s">
        <v>21</v>
      </c>
      <c r="AN551" s="88"/>
      <c r="AT551" s="52"/>
      <c r="AU551" s="52"/>
      <c r="AV551" s="52"/>
      <c r="AW551" s="52"/>
      <c r="AX551" s="52"/>
      <c r="AY551" s="52"/>
      <c r="AZ551" s="52"/>
      <c r="BE551" s="52"/>
      <c r="BF551" s="52"/>
      <c r="BH551" s="52"/>
      <c r="BI551" s="52"/>
    </row>
    <row r="552" spans="1:61">
      <c r="A552" s="52">
        <v>551</v>
      </c>
      <c r="B552" s="50" t="s">
        <v>1033</v>
      </c>
      <c r="C552" s="61" t="s">
        <v>457</v>
      </c>
      <c r="D552" s="61" t="s">
        <v>337</v>
      </c>
      <c r="E552" s="68">
        <v>55.763888888888886</v>
      </c>
      <c r="F552" s="68">
        <v>-133.22493333333333</v>
      </c>
      <c r="G552" s="56" t="s">
        <v>182</v>
      </c>
      <c r="H552" s="50" t="s">
        <v>35</v>
      </c>
      <c r="I552" s="50" t="s">
        <v>35</v>
      </c>
      <c r="J552" s="50" t="s">
        <v>35</v>
      </c>
      <c r="K552" s="61" t="s">
        <v>44</v>
      </c>
      <c r="L552" s="56">
        <v>15</v>
      </c>
      <c r="M552" s="56">
        <v>11</v>
      </c>
      <c r="N552" s="56">
        <f t="shared" si="47"/>
        <v>4</v>
      </c>
      <c r="O552" s="53">
        <f>M555</f>
        <v>36</v>
      </c>
      <c r="P552" s="53">
        <f>L552</f>
        <v>15</v>
      </c>
      <c r="Q552" s="53">
        <f>P552+O552</f>
        <v>51</v>
      </c>
      <c r="R552" s="69">
        <v>0</v>
      </c>
      <c r="S552" s="52">
        <v>0.08</v>
      </c>
      <c r="T552" s="52">
        <f t="shared" si="48"/>
        <v>0.08</v>
      </c>
      <c r="U552" s="65">
        <v>0</v>
      </c>
      <c r="V552" s="66">
        <v>50.283239999999999</v>
      </c>
      <c r="W552" s="2">
        <f t="shared" si="49"/>
        <v>1609.0636799999997</v>
      </c>
      <c r="X552" s="2">
        <f>SUM(W552:W555)</f>
        <v>34332.653030100002</v>
      </c>
      <c r="Y552" s="2">
        <f t="shared" si="51"/>
        <v>1609.0636799999997</v>
      </c>
      <c r="Z552" s="7">
        <f>SUM(Y552:Y555)/10^6*10^4</f>
        <v>343.32653030100005</v>
      </c>
      <c r="AA552" s="12">
        <v>63.619003641268158</v>
      </c>
      <c r="AB552" s="126"/>
      <c r="AD552" s="54"/>
      <c r="AE552" s="54"/>
      <c r="AG552" s="61"/>
      <c r="AH552" s="61"/>
      <c r="AI552" s="50" t="s">
        <v>171</v>
      </c>
      <c r="AJ552" s="61" t="s">
        <v>140</v>
      </c>
      <c r="AN552" s="88"/>
      <c r="AT552" s="52"/>
      <c r="AU552" s="52"/>
      <c r="AV552" s="52"/>
      <c r="AW552" s="52"/>
      <c r="AX552" s="52"/>
      <c r="AY552" s="52"/>
      <c r="AZ552" s="52"/>
      <c r="BE552" s="52"/>
      <c r="BF552" s="52"/>
      <c r="BH552" s="52"/>
      <c r="BI552" s="52"/>
    </row>
    <row r="553" spans="1:61">
      <c r="A553" s="52">
        <v>552</v>
      </c>
      <c r="B553" s="50" t="s">
        <v>1033</v>
      </c>
      <c r="C553" s="61" t="s">
        <v>457</v>
      </c>
      <c r="D553" s="61" t="s">
        <v>337</v>
      </c>
      <c r="E553" s="68">
        <v>55.763888888888886</v>
      </c>
      <c r="F553" s="68">
        <v>-133.22493333333333</v>
      </c>
      <c r="G553" s="56" t="s">
        <v>182</v>
      </c>
      <c r="H553" s="50" t="s">
        <v>35</v>
      </c>
      <c r="I553" s="50" t="s">
        <v>35</v>
      </c>
      <c r="J553" s="50" t="s">
        <v>35</v>
      </c>
      <c r="K553" s="61" t="s">
        <v>45</v>
      </c>
      <c r="L553" s="56">
        <v>11</v>
      </c>
      <c r="M553" s="56">
        <v>0</v>
      </c>
      <c r="N553" s="56">
        <f t="shared" si="47"/>
        <v>11</v>
      </c>
      <c r="O553" s="56"/>
      <c r="P553" s="56"/>
      <c r="Q553" s="60"/>
      <c r="R553" s="69">
        <v>0</v>
      </c>
      <c r="S553" s="52">
        <v>0.12</v>
      </c>
      <c r="T553" s="52">
        <f t="shared" si="48"/>
        <v>0.12</v>
      </c>
      <c r="U553" s="65">
        <v>0</v>
      </c>
      <c r="V553" s="66">
        <v>49.230845000000002</v>
      </c>
      <c r="W553" s="2">
        <f t="shared" si="49"/>
        <v>6498.4715399999995</v>
      </c>
      <c r="X553" s="60"/>
      <c r="Y553" s="2">
        <f t="shared" si="51"/>
        <v>6498.4715399999995</v>
      </c>
      <c r="AB553" s="126"/>
      <c r="AC553" s="126"/>
      <c r="AD553" s="54"/>
      <c r="AE553" s="54"/>
      <c r="AG553" s="61"/>
      <c r="AH553" s="61"/>
      <c r="AI553" s="50" t="s">
        <v>171</v>
      </c>
      <c r="AJ553" s="61" t="s">
        <v>141</v>
      </c>
      <c r="AN553" s="88"/>
      <c r="AT553" s="52"/>
      <c r="AU553" s="52"/>
      <c r="AV553" s="52"/>
      <c r="AW553" s="52"/>
      <c r="AX553" s="52"/>
      <c r="AY553" s="52"/>
      <c r="AZ553" s="52"/>
      <c r="BE553" s="52"/>
      <c r="BF553" s="52"/>
      <c r="BH553" s="52"/>
      <c r="BI553" s="52"/>
    </row>
    <row r="554" spans="1:61">
      <c r="A554" s="52">
        <v>553</v>
      </c>
      <c r="B554" s="50" t="s">
        <v>1033</v>
      </c>
      <c r="C554" s="61" t="s">
        <v>457</v>
      </c>
      <c r="D554" s="61" t="s">
        <v>337</v>
      </c>
      <c r="E554" s="68">
        <v>55.763888888888886</v>
      </c>
      <c r="F554" s="68">
        <v>-133.22493333333333</v>
      </c>
      <c r="G554" s="56" t="s">
        <v>182</v>
      </c>
      <c r="H554" s="50" t="s">
        <v>35</v>
      </c>
      <c r="I554" s="50" t="s">
        <v>35</v>
      </c>
      <c r="J554" s="50" t="s">
        <v>35</v>
      </c>
      <c r="K554" s="61" t="s">
        <v>262</v>
      </c>
      <c r="L554" s="56">
        <v>0</v>
      </c>
      <c r="M554" s="56">
        <v>15</v>
      </c>
      <c r="N554" s="56">
        <f t="shared" si="47"/>
        <v>15</v>
      </c>
      <c r="O554" s="56"/>
      <c r="P554" s="56"/>
      <c r="Q554" s="60"/>
      <c r="R554" s="69">
        <v>0</v>
      </c>
      <c r="S554" s="52">
        <v>0.86</v>
      </c>
      <c r="T554" s="52">
        <f t="shared" si="48"/>
        <v>0.86</v>
      </c>
      <c r="U554" s="65">
        <v>25</v>
      </c>
      <c r="V554" s="66">
        <v>11.943235</v>
      </c>
      <c r="W554" s="2">
        <f t="shared" si="49"/>
        <v>11555.079862499999</v>
      </c>
      <c r="X554" s="60"/>
      <c r="Y554" s="2">
        <f t="shared" si="51"/>
        <v>11555.079862499999</v>
      </c>
      <c r="AB554" s="126"/>
      <c r="AD554" s="54"/>
      <c r="AE554" s="54"/>
      <c r="AG554" s="61"/>
      <c r="AH554" s="61"/>
      <c r="AI554" s="50" t="s">
        <v>171</v>
      </c>
      <c r="AJ554" s="61" t="s">
        <v>17</v>
      </c>
      <c r="AN554" s="88"/>
      <c r="AT554" s="52"/>
      <c r="AU554" s="52"/>
      <c r="AV554" s="52"/>
      <c r="AW554" s="52"/>
      <c r="AX554" s="52"/>
      <c r="AY554" s="52"/>
      <c r="AZ554" s="52"/>
      <c r="BE554" s="52"/>
      <c r="BF554" s="52"/>
      <c r="BH554" s="52"/>
      <c r="BI554" s="52"/>
    </row>
    <row r="555" spans="1:61">
      <c r="A555" s="52">
        <v>554</v>
      </c>
      <c r="B555" s="50" t="s">
        <v>1033</v>
      </c>
      <c r="C555" s="61" t="s">
        <v>457</v>
      </c>
      <c r="D555" s="61" t="s">
        <v>337</v>
      </c>
      <c r="E555" s="68">
        <v>55.763888888888886</v>
      </c>
      <c r="F555" s="68">
        <v>-133.22493333333333</v>
      </c>
      <c r="G555" s="56" t="s">
        <v>182</v>
      </c>
      <c r="H555" s="50" t="s">
        <v>35</v>
      </c>
      <c r="I555" s="50" t="s">
        <v>35</v>
      </c>
      <c r="J555" s="50" t="s">
        <v>35</v>
      </c>
      <c r="K555" s="61" t="s">
        <v>458</v>
      </c>
      <c r="L555" s="56">
        <v>15</v>
      </c>
      <c r="M555" s="56">
        <v>36</v>
      </c>
      <c r="N555" s="56">
        <f t="shared" si="47"/>
        <v>21</v>
      </c>
      <c r="O555" s="56"/>
      <c r="P555" s="56"/>
      <c r="Q555" s="60"/>
      <c r="R555" s="69">
        <v>0</v>
      </c>
      <c r="S555" s="52">
        <v>1.71</v>
      </c>
      <c r="T555" s="52">
        <f t="shared" si="48"/>
        <v>1.71</v>
      </c>
      <c r="U555" s="65">
        <v>18</v>
      </c>
      <c r="V555" s="66">
        <v>4.9819800000000001</v>
      </c>
      <c r="W555" s="2">
        <f t="shared" si="49"/>
        <v>14670.037947600002</v>
      </c>
      <c r="X555" s="60"/>
      <c r="Y555" s="2">
        <f t="shared" si="51"/>
        <v>14670.037947600002</v>
      </c>
      <c r="AB555" s="126"/>
      <c r="AD555" s="54"/>
      <c r="AE555" s="54"/>
      <c r="AG555" s="61"/>
      <c r="AH555" s="61"/>
      <c r="AI555" s="50" t="s">
        <v>171</v>
      </c>
      <c r="AJ555" s="61" t="s">
        <v>458</v>
      </c>
      <c r="AN555" s="88"/>
      <c r="AT555" s="52"/>
      <c r="AU555" s="52"/>
      <c r="AV555" s="52"/>
      <c r="AW555" s="52"/>
      <c r="AX555" s="52"/>
      <c r="AY555" s="52"/>
      <c r="AZ555" s="52"/>
      <c r="BE555" s="52"/>
      <c r="BF555" s="52"/>
      <c r="BH555" s="52"/>
      <c r="BI555" s="52"/>
    </row>
    <row r="556" spans="1:61">
      <c r="A556" s="52">
        <v>555</v>
      </c>
      <c r="B556" s="50" t="s">
        <v>1033</v>
      </c>
      <c r="C556" s="61" t="s">
        <v>459</v>
      </c>
      <c r="D556" s="61" t="s">
        <v>445</v>
      </c>
      <c r="E556" s="68">
        <v>55.762500000000003</v>
      </c>
      <c r="F556" s="68">
        <v>-133.47132222222223</v>
      </c>
      <c r="G556" s="56" t="s">
        <v>182</v>
      </c>
      <c r="H556" s="50" t="s">
        <v>35</v>
      </c>
      <c r="I556" s="50" t="s">
        <v>35</v>
      </c>
      <c r="J556" s="50" t="s">
        <v>35</v>
      </c>
      <c r="K556" s="61" t="s">
        <v>44</v>
      </c>
      <c r="L556" s="56">
        <v>17</v>
      </c>
      <c r="M556" s="56">
        <v>11</v>
      </c>
      <c r="N556" s="56">
        <f t="shared" si="47"/>
        <v>6</v>
      </c>
      <c r="O556" s="53">
        <f>M562</f>
        <v>85</v>
      </c>
      <c r="P556" s="53">
        <f>L556</f>
        <v>17</v>
      </c>
      <c r="Q556" s="53">
        <f>P556+O556</f>
        <v>102</v>
      </c>
      <c r="R556" s="69">
        <v>0</v>
      </c>
      <c r="S556" s="52">
        <v>0.08</v>
      </c>
      <c r="T556" s="52">
        <f t="shared" si="48"/>
        <v>0.08</v>
      </c>
      <c r="U556" s="65">
        <v>0</v>
      </c>
      <c r="V556" s="66">
        <v>52.948020000000007</v>
      </c>
      <c r="W556" s="2">
        <f t="shared" si="49"/>
        <v>2541.5049599999998</v>
      </c>
      <c r="X556" s="2">
        <f>SUM(W556:W562)</f>
        <v>46289.296990650008</v>
      </c>
      <c r="Y556" s="2">
        <f t="shared" si="51"/>
        <v>2541.5049599999998</v>
      </c>
      <c r="Z556" s="7">
        <f>SUM(Y556:Y562)/10^6*10^4</f>
        <v>462.89296990650007</v>
      </c>
      <c r="AA556" s="12">
        <v>71.296675709072701</v>
      </c>
      <c r="AB556" s="126"/>
      <c r="AD556" s="54"/>
      <c r="AE556" s="54"/>
      <c r="AG556" s="61"/>
      <c r="AH556" s="61"/>
      <c r="AI556" s="50" t="s">
        <v>529</v>
      </c>
      <c r="AJ556" s="61" t="s">
        <v>140</v>
      </c>
      <c r="AN556" s="88"/>
      <c r="AT556" s="52"/>
      <c r="AU556" s="52"/>
      <c r="AV556" s="52"/>
      <c r="AW556" s="52"/>
      <c r="AX556" s="52"/>
      <c r="AY556" s="52"/>
      <c r="AZ556" s="52"/>
      <c r="BE556" s="52"/>
      <c r="BF556" s="52"/>
      <c r="BH556" s="52"/>
      <c r="BI556" s="52"/>
    </row>
    <row r="557" spans="1:61">
      <c r="A557" s="52">
        <v>556</v>
      </c>
      <c r="B557" s="50" t="s">
        <v>1033</v>
      </c>
      <c r="C557" s="61" t="s">
        <v>459</v>
      </c>
      <c r="D557" s="61" t="s">
        <v>445</v>
      </c>
      <c r="E557" s="68">
        <v>55.762500000000003</v>
      </c>
      <c r="F557" s="68">
        <v>-133.47132222222223</v>
      </c>
      <c r="G557" s="56" t="s">
        <v>182</v>
      </c>
      <c r="H557" s="50" t="s">
        <v>35</v>
      </c>
      <c r="I557" s="50" t="s">
        <v>35</v>
      </c>
      <c r="J557" s="50" t="s">
        <v>35</v>
      </c>
      <c r="K557" s="61" t="s">
        <v>46</v>
      </c>
      <c r="L557" s="56">
        <v>11</v>
      </c>
      <c r="M557" s="56">
        <v>0</v>
      </c>
      <c r="N557" s="56">
        <f t="shared" si="47"/>
        <v>11</v>
      </c>
      <c r="O557" s="56"/>
      <c r="P557" s="56"/>
      <c r="Q557" s="60"/>
      <c r="R557" s="69">
        <v>0</v>
      </c>
      <c r="S557" s="52">
        <v>0.15</v>
      </c>
      <c r="T557" s="52">
        <f t="shared" si="48"/>
        <v>0.15</v>
      </c>
      <c r="U557" s="65">
        <v>0</v>
      </c>
      <c r="V557" s="66">
        <v>51.750800000000005</v>
      </c>
      <c r="W557" s="2">
        <f t="shared" si="49"/>
        <v>8538.8820000000014</v>
      </c>
      <c r="X557" s="60"/>
      <c r="Y557" s="2">
        <f t="shared" si="51"/>
        <v>8538.8820000000014</v>
      </c>
      <c r="AB557" s="126"/>
      <c r="AC557" s="126"/>
      <c r="AD557" s="54"/>
      <c r="AE557" s="54"/>
      <c r="AG557" s="61"/>
      <c r="AH557" s="61"/>
      <c r="AI557" s="50" t="s">
        <v>529</v>
      </c>
      <c r="AJ557" s="61" t="s">
        <v>162</v>
      </c>
      <c r="AN557" s="88"/>
      <c r="AT557" s="52"/>
      <c r="AU557" s="52"/>
      <c r="AV557" s="52"/>
      <c r="AW557" s="52"/>
      <c r="AX557" s="52"/>
      <c r="AY557" s="52"/>
      <c r="AZ557" s="52"/>
      <c r="BE557" s="52"/>
      <c r="BF557" s="52"/>
      <c r="BH557" s="52"/>
      <c r="BI557" s="52"/>
    </row>
    <row r="558" spans="1:61">
      <c r="A558" s="52">
        <v>557</v>
      </c>
      <c r="B558" s="50" t="s">
        <v>1033</v>
      </c>
      <c r="C558" s="61" t="s">
        <v>459</v>
      </c>
      <c r="D558" s="61" t="s">
        <v>445</v>
      </c>
      <c r="E558" s="68">
        <v>55.762500000000003</v>
      </c>
      <c r="F558" s="68">
        <v>-133.47132222222223</v>
      </c>
      <c r="G558" s="56" t="s">
        <v>182</v>
      </c>
      <c r="H558" s="50" t="s">
        <v>35</v>
      </c>
      <c r="I558" s="50" t="s">
        <v>35</v>
      </c>
      <c r="J558" s="50" t="s">
        <v>35</v>
      </c>
      <c r="K558" s="61" t="s">
        <v>48</v>
      </c>
      <c r="L558" s="56">
        <v>0</v>
      </c>
      <c r="M558" s="56">
        <v>4</v>
      </c>
      <c r="N558" s="56">
        <f t="shared" si="47"/>
        <v>4</v>
      </c>
      <c r="O558" s="56"/>
      <c r="P558" s="56"/>
      <c r="Q558" s="60"/>
      <c r="R558" s="69">
        <v>0</v>
      </c>
      <c r="S558" s="52">
        <v>1.19</v>
      </c>
      <c r="T558" s="52">
        <f t="shared" si="48"/>
        <v>1.19</v>
      </c>
      <c r="U558" s="65">
        <v>46</v>
      </c>
      <c r="V558" s="66">
        <v>22.99821</v>
      </c>
      <c r="W558" s="2">
        <f t="shared" si="49"/>
        <v>5911.4598983999995</v>
      </c>
      <c r="X558" s="60"/>
      <c r="Y558" s="2">
        <f t="shared" si="51"/>
        <v>5911.4598983999995</v>
      </c>
      <c r="AB558" s="126"/>
      <c r="AD558" s="54"/>
      <c r="AE558" s="54"/>
      <c r="AG558" s="61"/>
      <c r="AH558" s="61"/>
      <c r="AI558" s="50" t="s">
        <v>529</v>
      </c>
      <c r="AJ558" s="61" t="s">
        <v>76</v>
      </c>
      <c r="AN558" s="88"/>
      <c r="AT558" s="52"/>
      <c r="AU558" s="52"/>
      <c r="AV558" s="52"/>
      <c r="AW558" s="52"/>
      <c r="AX558" s="52"/>
      <c r="AY558" s="52"/>
      <c r="AZ558" s="52"/>
      <c r="BE558" s="52"/>
      <c r="BF558" s="52"/>
      <c r="BH558" s="52"/>
      <c r="BI558" s="52"/>
    </row>
    <row r="559" spans="1:61">
      <c r="A559" s="52">
        <v>558</v>
      </c>
      <c r="B559" s="50" t="s">
        <v>1033</v>
      </c>
      <c r="C559" s="61" t="s">
        <v>459</v>
      </c>
      <c r="D559" s="61" t="s">
        <v>445</v>
      </c>
      <c r="E559" s="68">
        <v>55.762500000000003</v>
      </c>
      <c r="F559" s="68">
        <v>-133.47132222222223</v>
      </c>
      <c r="G559" s="56" t="s">
        <v>182</v>
      </c>
      <c r="H559" s="50" t="s">
        <v>35</v>
      </c>
      <c r="I559" s="50" t="s">
        <v>35</v>
      </c>
      <c r="J559" s="50" t="s">
        <v>35</v>
      </c>
      <c r="K559" s="61" t="s">
        <v>49</v>
      </c>
      <c r="L559" s="56">
        <v>4</v>
      </c>
      <c r="M559" s="56">
        <v>12</v>
      </c>
      <c r="N559" s="56">
        <f t="shared" si="47"/>
        <v>8</v>
      </c>
      <c r="O559" s="56"/>
      <c r="P559" s="56"/>
      <c r="Q559" s="60"/>
      <c r="R559" s="69">
        <v>0</v>
      </c>
      <c r="S559" s="52">
        <v>1.19</v>
      </c>
      <c r="T559" s="52">
        <f t="shared" si="48"/>
        <v>1.19</v>
      </c>
      <c r="U559" s="65">
        <v>50</v>
      </c>
      <c r="V559" s="66">
        <v>21.26031</v>
      </c>
      <c r="W559" s="2">
        <f t="shared" si="49"/>
        <v>10119.907560000001</v>
      </c>
      <c r="X559" s="60"/>
      <c r="Y559" s="2">
        <f t="shared" si="51"/>
        <v>10119.907560000001</v>
      </c>
      <c r="AB559" s="126"/>
      <c r="AD559" s="54"/>
      <c r="AE559" s="54"/>
      <c r="AG559" s="61"/>
      <c r="AH559" s="61"/>
      <c r="AI559" s="50" t="s">
        <v>529</v>
      </c>
      <c r="AJ559" s="61" t="s">
        <v>77</v>
      </c>
      <c r="AN559" s="88"/>
      <c r="AT559" s="52"/>
      <c r="AU559" s="52"/>
      <c r="AV559" s="52"/>
      <c r="AW559" s="52"/>
      <c r="AX559" s="52"/>
      <c r="AY559" s="52"/>
      <c r="AZ559" s="52"/>
      <c r="BE559" s="52"/>
      <c r="BF559" s="52"/>
      <c r="BH559" s="52"/>
      <c r="BI559" s="52"/>
    </row>
    <row r="560" spans="1:61">
      <c r="A560" s="52">
        <v>559</v>
      </c>
      <c r="B560" s="50" t="s">
        <v>1033</v>
      </c>
      <c r="C560" s="61" t="s">
        <v>459</v>
      </c>
      <c r="D560" s="61" t="s">
        <v>445</v>
      </c>
      <c r="E560" s="68">
        <v>55.762500000000003</v>
      </c>
      <c r="F560" s="68">
        <v>-133.47132222222223</v>
      </c>
      <c r="G560" s="56" t="s">
        <v>182</v>
      </c>
      <c r="H560" s="50" t="s">
        <v>35</v>
      </c>
      <c r="I560" s="50" t="s">
        <v>35</v>
      </c>
      <c r="J560" s="50" t="s">
        <v>35</v>
      </c>
      <c r="K560" s="61" t="s">
        <v>253</v>
      </c>
      <c r="L560" s="56">
        <v>12</v>
      </c>
      <c r="M560" s="56">
        <v>19</v>
      </c>
      <c r="N560" s="56">
        <f t="shared" si="47"/>
        <v>7</v>
      </c>
      <c r="O560" s="56"/>
      <c r="P560" s="56"/>
      <c r="Q560" s="60"/>
      <c r="R560" s="69">
        <v>0</v>
      </c>
      <c r="S560" s="52">
        <v>1.46</v>
      </c>
      <c r="T560" s="52">
        <f t="shared" si="48"/>
        <v>1.46</v>
      </c>
      <c r="U560" s="65">
        <v>55</v>
      </c>
      <c r="V560" s="66">
        <v>15.892130000000002</v>
      </c>
      <c r="W560" s="2">
        <f t="shared" si="49"/>
        <v>7308.7905870000004</v>
      </c>
      <c r="X560" s="60"/>
      <c r="Y560" s="2">
        <f t="shared" si="51"/>
        <v>7308.7905870000004</v>
      </c>
      <c r="AB560" s="126"/>
      <c r="AD560" s="54"/>
      <c r="AE560" s="54"/>
      <c r="AG560" s="61"/>
      <c r="AH560" s="61"/>
      <c r="AI560" s="50" t="s">
        <v>529</v>
      </c>
      <c r="AJ560" s="61" t="s">
        <v>534</v>
      </c>
      <c r="AN560" s="88"/>
      <c r="AT560" s="52"/>
      <c r="AU560" s="52"/>
      <c r="AV560" s="52"/>
      <c r="AW560" s="52"/>
      <c r="AX560" s="52"/>
      <c r="AY560" s="52"/>
      <c r="AZ560" s="52"/>
      <c r="BE560" s="52"/>
      <c r="BF560" s="52"/>
      <c r="BH560" s="52"/>
      <c r="BI560" s="52"/>
    </row>
    <row r="561" spans="1:61">
      <c r="A561" s="52">
        <v>560</v>
      </c>
      <c r="B561" s="50" t="s">
        <v>1033</v>
      </c>
      <c r="C561" s="61" t="s">
        <v>459</v>
      </c>
      <c r="D561" s="61" t="s">
        <v>445</v>
      </c>
      <c r="E561" s="68">
        <v>55.762500000000003</v>
      </c>
      <c r="F561" s="68">
        <v>-133.47132222222223</v>
      </c>
      <c r="G561" s="56" t="s">
        <v>182</v>
      </c>
      <c r="H561" s="50" t="s">
        <v>35</v>
      </c>
      <c r="I561" s="50" t="s">
        <v>35</v>
      </c>
      <c r="J561" s="50" t="s">
        <v>35</v>
      </c>
      <c r="K561" s="61" t="s">
        <v>263</v>
      </c>
      <c r="L561" s="56">
        <v>19</v>
      </c>
      <c r="M561" s="56">
        <v>34</v>
      </c>
      <c r="N561" s="56">
        <f t="shared" si="47"/>
        <v>15</v>
      </c>
      <c r="O561" s="56"/>
      <c r="P561" s="56"/>
      <c r="Q561" s="60"/>
      <c r="R561" s="69">
        <v>0</v>
      </c>
      <c r="S561" s="52">
        <v>1.91</v>
      </c>
      <c r="T561" s="52">
        <f t="shared" si="48"/>
        <v>1.91</v>
      </c>
      <c r="U561" s="65">
        <v>73</v>
      </c>
      <c r="V561" s="66">
        <v>8.7474300000000014</v>
      </c>
      <c r="W561" s="2">
        <f t="shared" si="49"/>
        <v>6766.5744765000018</v>
      </c>
      <c r="X561" s="60"/>
      <c r="Y561" s="2">
        <f t="shared" si="51"/>
        <v>6766.5744765000018</v>
      </c>
      <c r="AB561" s="126"/>
      <c r="AD561" s="54"/>
      <c r="AE561" s="54"/>
      <c r="AG561" s="61"/>
      <c r="AH561" s="61"/>
      <c r="AI561" s="50" t="s">
        <v>529</v>
      </c>
      <c r="AJ561" s="61" t="s">
        <v>263</v>
      </c>
      <c r="AN561" s="88"/>
      <c r="AT561" s="52"/>
      <c r="AU561" s="52"/>
      <c r="AV561" s="52"/>
      <c r="AW561" s="52"/>
      <c r="AX561" s="52"/>
      <c r="AY561" s="52"/>
      <c r="AZ561" s="52"/>
      <c r="BE561" s="52"/>
      <c r="BF561" s="52"/>
      <c r="BH561" s="52"/>
      <c r="BI561" s="52"/>
    </row>
    <row r="562" spans="1:61">
      <c r="A562" s="52">
        <v>561</v>
      </c>
      <c r="B562" s="50" t="s">
        <v>1033</v>
      </c>
      <c r="C562" s="61" t="s">
        <v>459</v>
      </c>
      <c r="D562" s="61" t="s">
        <v>445</v>
      </c>
      <c r="E562" s="68">
        <v>55.762500000000003</v>
      </c>
      <c r="F562" s="68">
        <v>-133.47132222222223</v>
      </c>
      <c r="G562" s="56" t="s">
        <v>182</v>
      </c>
      <c r="H562" s="50" t="s">
        <v>35</v>
      </c>
      <c r="I562" s="50" t="s">
        <v>35</v>
      </c>
      <c r="J562" s="50" t="s">
        <v>35</v>
      </c>
      <c r="K562" s="61" t="s">
        <v>264</v>
      </c>
      <c r="L562" s="56">
        <v>34</v>
      </c>
      <c r="M562" s="56">
        <v>85</v>
      </c>
      <c r="N562" s="56">
        <f t="shared" si="47"/>
        <v>51</v>
      </c>
      <c r="O562" s="56"/>
      <c r="P562" s="56"/>
      <c r="Q562" s="60"/>
      <c r="R562" s="69">
        <v>0</v>
      </c>
      <c r="S562" s="52">
        <v>1.91</v>
      </c>
      <c r="T562" s="52">
        <f t="shared" si="48"/>
        <v>1.91</v>
      </c>
      <c r="U562" s="65">
        <v>69</v>
      </c>
      <c r="V562" s="66">
        <v>1.6896249999999999</v>
      </c>
      <c r="W562" s="2">
        <f t="shared" si="49"/>
        <v>5102.1775087499991</v>
      </c>
      <c r="X562" s="60"/>
      <c r="Y562" s="2">
        <f t="shared" si="51"/>
        <v>5102.1775087499991</v>
      </c>
      <c r="AB562" s="126"/>
      <c r="AD562" s="54"/>
      <c r="AE562" s="54"/>
      <c r="AG562" s="61"/>
      <c r="AH562" s="61"/>
      <c r="AI562" s="50" t="s">
        <v>529</v>
      </c>
      <c r="AJ562" s="61" t="s">
        <v>264</v>
      </c>
      <c r="AN562" s="88"/>
      <c r="AT562" s="52"/>
      <c r="AU562" s="52"/>
      <c r="AV562" s="52"/>
      <c r="AW562" s="52"/>
      <c r="AX562" s="52"/>
      <c r="AY562" s="52"/>
      <c r="AZ562" s="52"/>
      <c r="BE562" s="52"/>
      <c r="BF562" s="52"/>
      <c r="BH562" s="52"/>
      <c r="BI562" s="52"/>
    </row>
    <row r="563" spans="1:61">
      <c r="A563" s="52">
        <v>562</v>
      </c>
      <c r="B563" s="50" t="s">
        <v>1033</v>
      </c>
      <c r="C563" s="61" t="s">
        <v>460</v>
      </c>
      <c r="D563" s="61" t="s">
        <v>461</v>
      </c>
      <c r="E563" s="68">
        <v>55.770766666666667</v>
      </c>
      <c r="F563" s="68">
        <v>-131.96249999999998</v>
      </c>
      <c r="G563" s="56" t="s">
        <v>182</v>
      </c>
      <c r="H563" s="50" t="s">
        <v>35</v>
      </c>
      <c r="I563" s="50" t="s">
        <v>35</v>
      </c>
      <c r="J563" s="50" t="s">
        <v>35</v>
      </c>
      <c r="K563" s="61" t="s">
        <v>44</v>
      </c>
      <c r="L563" s="56">
        <v>10</v>
      </c>
      <c r="M563" s="56">
        <v>7</v>
      </c>
      <c r="N563" s="56">
        <f t="shared" si="47"/>
        <v>3</v>
      </c>
      <c r="O563" s="53">
        <f>M571</f>
        <v>81</v>
      </c>
      <c r="P563" s="53">
        <f>L563</f>
        <v>10</v>
      </c>
      <c r="Q563" s="53">
        <f>P563+O563</f>
        <v>91</v>
      </c>
      <c r="R563" s="69">
        <v>0</v>
      </c>
      <c r="S563" s="52">
        <v>0.08</v>
      </c>
      <c r="T563" s="52">
        <f t="shared" si="48"/>
        <v>0.08</v>
      </c>
      <c r="U563" s="65"/>
      <c r="V563" s="83">
        <v>36.66627891666667</v>
      </c>
      <c r="W563" s="2">
        <f t="shared" si="49"/>
        <v>879.99069400000019</v>
      </c>
      <c r="X563" s="2">
        <f>SUM(W563:W571)</f>
        <v>46538.442086170835</v>
      </c>
      <c r="Y563" s="2">
        <f t="shared" si="51"/>
        <v>879.99069400000019</v>
      </c>
      <c r="Z563" s="7">
        <f>SUM(Y563:Y571)/10^6*10^4</f>
        <v>465.38442086170835</v>
      </c>
      <c r="AA563" s="12">
        <v>29.52711586784347</v>
      </c>
      <c r="AB563" s="126"/>
      <c r="AD563" s="54"/>
      <c r="AE563" s="54"/>
      <c r="AG563" s="61"/>
      <c r="AH563" s="61"/>
      <c r="AI563" s="50" t="s">
        <v>529</v>
      </c>
      <c r="AJ563" s="61" t="s">
        <v>140</v>
      </c>
      <c r="AN563" s="88"/>
      <c r="AT563" s="52"/>
      <c r="AU563" s="52"/>
      <c r="AV563" s="52"/>
      <c r="AW563" s="52"/>
      <c r="AX563" s="52"/>
      <c r="AY563" s="52"/>
      <c r="AZ563" s="52"/>
      <c r="BE563" s="52"/>
      <c r="BF563" s="52"/>
      <c r="BH563" s="52"/>
      <c r="BI563" s="52"/>
    </row>
    <row r="564" spans="1:61">
      <c r="A564" s="52">
        <v>563</v>
      </c>
      <c r="B564" s="50" t="s">
        <v>1033</v>
      </c>
      <c r="C564" s="61" t="s">
        <v>460</v>
      </c>
      <c r="D564" s="61" t="s">
        <v>461</v>
      </c>
      <c r="E564" s="68">
        <v>55.770766666666667</v>
      </c>
      <c r="F564" s="68">
        <v>-131.96249999999998</v>
      </c>
      <c r="G564" s="56" t="s">
        <v>182</v>
      </c>
      <c r="H564" s="50" t="s">
        <v>35</v>
      </c>
      <c r="I564" s="50" t="s">
        <v>35</v>
      </c>
      <c r="J564" s="50" t="s">
        <v>35</v>
      </c>
      <c r="K564" s="61" t="s">
        <v>45</v>
      </c>
      <c r="L564" s="56">
        <v>7</v>
      </c>
      <c r="M564" s="56">
        <v>3</v>
      </c>
      <c r="N564" s="56">
        <f t="shared" si="47"/>
        <v>4</v>
      </c>
      <c r="O564" s="56"/>
      <c r="P564" s="56"/>
      <c r="Q564" s="60"/>
      <c r="R564" s="69">
        <v>0</v>
      </c>
      <c r="S564" s="52">
        <v>0.12</v>
      </c>
      <c r="T564" s="52">
        <f t="shared" si="48"/>
        <v>0.12</v>
      </c>
      <c r="U564" s="65"/>
      <c r="V564" s="83">
        <v>40.639330342105275</v>
      </c>
      <c r="W564" s="2">
        <f t="shared" si="49"/>
        <v>1950.6878564210531</v>
      </c>
      <c r="X564" s="60"/>
      <c r="Y564" s="2">
        <f t="shared" si="51"/>
        <v>1950.6878564210531</v>
      </c>
      <c r="AB564" s="126"/>
      <c r="AC564" s="126"/>
      <c r="AD564" s="55"/>
      <c r="AE564" s="55"/>
      <c r="AG564" s="61"/>
      <c r="AH564" s="61"/>
      <c r="AI564" s="50" t="s">
        <v>529</v>
      </c>
      <c r="AJ564" s="61" t="s">
        <v>141</v>
      </c>
      <c r="AN564" s="88"/>
      <c r="AT564" s="52"/>
      <c r="AU564" s="52"/>
      <c r="AV564" s="52"/>
      <c r="AW564" s="52"/>
      <c r="AX564" s="52"/>
      <c r="AY564" s="52"/>
      <c r="AZ564" s="52"/>
      <c r="BE564" s="52"/>
      <c r="BF564" s="52"/>
      <c r="BH564" s="52"/>
      <c r="BI564" s="52"/>
    </row>
    <row r="565" spans="1:61">
      <c r="A565" s="52">
        <v>564</v>
      </c>
      <c r="B565" s="50" t="s">
        <v>1033</v>
      </c>
      <c r="C565" s="61" t="s">
        <v>460</v>
      </c>
      <c r="D565" s="61" t="s">
        <v>461</v>
      </c>
      <c r="E565" s="68">
        <v>55.770766666666667</v>
      </c>
      <c r="F565" s="68">
        <v>-131.96249999999998</v>
      </c>
      <c r="G565" s="56" t="s">
        <v>182</v>
      </c>
      <c r="H565" s="50" t="s">
        <v>35</v>
      </c>
      <c r="I565" s="50" t="s">
        <v>35</v>
      </c>
      <c r="J565" s="50" t="s">
        <v>35</v>
      </c>
      <c r="K565" s="61" t="s">
        <v>46</v>
      </c>
      <c r="L565" s="56">
        <v>3</v>
      </c>
      <c r="M565" s="56">
        <v>0</v>
      </c>
      <c r="N565" s="56">
        <f t="shared" si="47"/>
        <v>3</v>
      </c>
      <c r="O565" s="56"/>
      <c r="P565" s="56"/>
      <c r="Q565" s="60"/>
      <c r="R565" s="69">
        <v>0</v>
      </c>
      <c r="S565" s="52">
        <v>0.15</v>
      </c>
      <c r="T565" s="52">
        <f t="shared" si="48"/>
        <v>0.15</v>
      </c>
      <c r="U565" s="65"/>
      <c r="V565" s="83">
        <v>36.068238615384637</v>
      </c>
      <c r="W565" s="2">
        <f t="shared" si="49"/>
        <v>1623.0707376923085</v>
      </c>
      <c r="X565" s="60"/>
      <c r="Y565" s="2">
        <f t="shared" si="51"/>
        <v>1623.0707376923085</v>
      </c>
      <c r="AB565" s="126"/>
      <c r="AD565" s="55"/>
      <c r="AE565" s="55"/>
      <c r="AG565" s="61"/>
      <c r="AH565" s="61"/>
      <c r="AI565" s="50" t="s">
        <v>529</v>
      </c>
      <c r="AJ565" s="61" t="s">
        <v>162</v>
      </c>
      <c r="AN565" s="88"/>
      <c r="AT565" s="52"/>
      <c r="AU565" s="52"/>
      <c r="AV565" s="52"/>
      <c r="AW565" s="52"/>
      <c r="AX565" s="52"/>
      <c r="AY565" s="52"/>
      <c r="AZ565" s="52"/>
      <c r="BE565" s="52"/>
      <c r="BF565" s="52"/>
      <c r="BH565" s="52"/>
      <c r="BI565" s="52"/>
    </row>
    <row r="566" spans="1:61">
      <c r="A566" s="52">
        <v>565</v>
      </c>
      <c r="B566" s="50" t="s">
        <v>1033</v>
      </c>
      <c r="C566" s="61" t="s">
        <v>460</v>
      </c>
      <c r="D566" s="61" t="s">
        <v>461</v>
      </c>
      <c r="E566" s="68">
        <v>55.770766666666667</v>
      </c>
      <c r="F566" s="68">
        <v>-131.96249999999998</v>
      </c>
      <c r="G566" s="56" t="s">
        <v>182</v>
      </c>
      <c r="H566" s="50" t="s">
        <v>35</v>
      </c>
      <c r="I566" s="50" t="s">
        <v>35</v>
      </c>
      <c r="J566" s="50" t="s">
        <v>35</v>
      </c>
      <c r="K566" s="61" t="s">
        <v>47</v>
      </c>
      <c r="L566" s="56">
        <v>0</v>
      </c>
      <c r="M566" s="56">
        <v>5</v>
      </c>
      <c r="N566" s="56">
        <f t="shared" si="47"/>
        <v>5</v>
      </c>
      <c r="O566" s="56"/>
      <c r="P566" s="56"/>
      <c r="Q566" s="60"/>
      <c r="R566" s="69">
        <v>0</v>
      </c>
      <c r="S566" s="52">
        <v>1.31</v>
      </c>
      <c r="T566" s="52">
        <f t="shared" si="48"/>
        <v>1.31</v>
      </c>
      <c r="U566" s="65">
        <v>1</v>
      </c>
      <c r="V566" s="66">
        <v>1.0234300000000001</v>
      </c>
      <c r="W566" s="2">
        <f t="shared" si="49"/>
        <v>663.64318350000008</v>
      </c>
      <c r="X566" s="60"/>
      <c r="Y566" s="2">
        <f t="shared" si="51"/>
        <v>663.64318350000008</v>
      </c>
      <c r="AB566" s="126"/>
      <c r="AD566" s="55"/>
      <c r="AE566" s="55"/>
      <c r="AG566" s="61"/>
      <c r="AH566" s="61"/>
      <c r="AI566" s="50" t="s">
        <v>529</v>
      </c>
      <c r="AJ566" s="61" t="s">
        <v>47</v>
      </c>
      <c r="AN566" s="88"/>
      <c r="AT566" s="52"/>
      <c r="AU566" s="52"/>
      <c r="AV566" s="52"/>
      <c r="AW566" s="52"/>
      <c r="AX566" s="52"/>
      <c r="AY566" s="52"/>
      <c r="AZ566" s="52"/>
      <c r="BE566" s="52"/>
      <c r="BF566" s="52"/>
      <c r="BH566" s="52"/>
      <c r="BI566" s="52"/>
    </row>
    <row r="567" spans="1:61">
      <c r="A567" s="52">
        <v>566</v>
      </c>
      <c r="B567" s="50" t="s">
        <v>1033</v>
      </c>
      <c r="C567" s="61" t="s">
        <v>460</v>
      </c>
      <c r="D567" s="61" t="s">
        <v>461</v>
      </c>
      <c r="E567" s="68">
        <v>55.770766666666667</v>
      </c>
      <c r="F567" s="68">
        <v>-131.96249999999998</v>
      </c>
      <c r="G567" s="56" t="s">
        <v>182</v>
      </c>
      <c r="H567" s="50" t="s">
        <v>35</v>
      </c>
      <c r="I567" s="50" t="s">
        <v>35</v>
      </c>
      <c r="J567" s="50" t="s">
        <v>35</v>
      </c>
      <c r="K567" s="61" t="s">
        <v>116</v>
      </c>
      <c r="L567" s="56">
        <v>5</v>
      </c>
      <c r="M567" s="56">
        <v>10</v>
      </c>
      <c r="N567" s="56">
        <f t="shared" si="47"/>
        <v>5</v>
      </c>
      <c r="O567" s="56"/>
      <c r="P567" s="56"/>
      <c r="Q567" s="60"/>
      <c r="R567" s="69">
        <v>0</v>
      </c>
      <c r="S567" s="52">
        <v>1.19</v>
      </c>
      <c r="T567" s="52">
        <f t="shared" si="48"/>
        <v>1.19</v>
      </c>
      <c r="U567" s="65">
        <v>2</v>
      </c>
      <c r="V567" s="66">
        <v>5.5998999999999999</v>
      </c>
      <c r="W567" s="2">
        <f t="shared" si="49"/>
        <v>3265.3016899999998</v>
      </c>
      <c r="X567" s="60"/>
      <c r="Y567" s="2">
        <f t="shared" si="51"/>
        <v>3265.3016899999998</v>
      </c>
      <c r="AB567" s="126"/>
      <c r="AD567" s="54"/>
      <c r="AE567" s="54"/>
      <c r="AG567" s="61"/>
      <c r="AH567" s="61"/>
      <c r="AI567" s="50" t="s">
        <v>529</v>
      </c>
      <c r="AJ567" s="61" t="s">
        <v>116</v>
      </c>
      <c r="AN567" s="88"/>
      <c r="AT567" s="52"/>
      <c r="AU567" s="52"/>
      <c r="AV567" s="52"/>
      <c r="AW567" s="52"/>
      <c r="AX567" s="52"/>
      <c r="AY567" s="52"/>
      <c r="AZ567" s="52"/>
      <c r="BE567" s="52"/>
      <c r="BF567" s="52"/>
      <c r="BH567" s="52"/>
      <c r="BI567" s="52"/>
    </row>
    <row r="568" spans="1:61">
      <c r="A568" s="52">
        <v>567</v>
      </c>
      <c r="B568" s="50" t="s">
        <v>1033</v>
      </c>
      <c r="C568" s="61" t="s">
        <v>460</v>
      </c>
      <c r="D568" s="61" t="s">
        <v>461</v>
      </c>
      <c r="E568" s="68">
        <v>55.770766666666667</v>
      </c>
      <c r="F568" s="68">
        <v>-131.96249999999998</v>
      </c>
      <c r="G568" s="56" t="s">
        <v>182</v>
      </c>
      <c r="H568" s="50" t="s">
        <v>35</v>
      </c>
      <c r="I568" s="50" t="s">
        <v>35</v>
      </c>
      <c r="J568" s="50" t="s">
        <v>35</v>
      </c>
      <c r="K568" s="61" t="s">
        <v>253</v>
      </c>
      <c r="L568" s="56">
        <v>10</v>
      </c>
      <c r="M568" s="56">
        <v>15</v>
      </c>
      <c r="N568" s="56">
        <f t="shared" si="47"/>
        <v>5</v>
      </c>
      <c r="O568" s="56"/>
      <c r="P568" s="56"/>
      <c r="Q568" s="60"/>
      <c r="R568" s="69">
        <v>0</v>
      </c>
      <c r="S568" s="52">
        <v>1.46</v>
      </c>
      <c r="T568" s="52">
        <f t="shared" si="48"/>
        <v>1.46</v>
      </c>
      <c r="U568" s="65">
        <v>2</v>
      </c>
      <c r="V568" s="66">
        <v>3.1185650000000003</v>
      </c>
      <c r="W568" s="2">
        <f t="shared" si="49"/>
        <v>2231.021401</v>
      </c>
      <c r="X568" s="60"/>
      <c r="Y568" s="2">
        <f t="shared" si="51"/>
        <v>2231.021401</v>
      </c>
      <c r="AB568" s="126"/>
      <c r="AD568" s="54"/>
      <c r="AE568" s="54"/>
      <c r="AG568" s="61"/>
      <c r="AH568" s="61"/>
      <c r="AI568" s="50" t="s">
        <v>529</v>
      </c>
      <c r="AJ568" s="61" t="s">
        <v>534</v>
      </c>
      <c r="AN568" s="88"/>
      <c r="AT568" s="52"/>
      <c r="AU568" s="52"/>
      <c r="AV568" s="52"/>
      <c r="AW568" s="52"/>
      <c r="AX568" s="52"/>
      <c r="AY568" s="52"/>
      <c r="AZ568" s="52"/>
      <c r="BE568" s="52"/>
      <c r="BF568" s="52"/>
      <c r="BH568" s="52"/>
      <c r="BI568" s="52"/>
    </row>
    <row r="569" spans="1:61">
      <c r="A569" s="52">
        <v>568</v>
      </c>
      <c r="B569" s="50" t="s">
        <v>1033</v>
      </c>
      <c r="C569" s="61" t="s">
        <v>460</v>
      </c>
      <c r="D569" s="61" t="s">
        <v>461</v>
      </c>
      <c r="E569" s="68">
        <v>55.770766666666667</v>
      </c>
      <c r="F569" s="68">
        <v>-131.96249999999998</v>
      </c>
      <c r="G569" s="56" t="s">
        <v>182</v>
      </c>
      <c r="H569" s="50" t="s">
        <v>35</v>
      </c>
      <c r="I569" s="50" t="s">
        <v>35</v>
      </c>
      <c r="J569" s="50" t="s">
        <v>35</v>
      </c>
      <c r="K569" s="61" t="s">
        <v>259</v>
      </c>
      <c r="L569" s="56">
        <v>15</v>
      </c>
      <c r="M569" s="56">
        <v>33</v>
      </c>
      <c r="N569" s="56">
        <f t="shared" si="47"/>
        <v>18</v>
      </c>
      <c r="O569" s="56"/>
      <c r="P569" s="56"/>
      <c r="Q569" s="60"/>
      <c r="R569" s="69">
        <v>0</v>
      </c>
      <c r="S569" s="52">
        <v>1.46</v>
      </c>
      <c r="T569" s="52">
        <f t="shared" si="48"/>
        <v>1.46</v>
      </c>
      <c r="U569" s="65"/>
      <c r="V569" s="83">
        <v>4.8282825000000003</v>
      </c>
      <c r="W569" s="2">
        <f t="shared" si="49"/>
        <v>12688.726409999999</v>
      </c>
      <c r="X569" s="60"/>
      <c r="Y569" s="2">
        <f t="shared" si="51"/>
        <v>12688.726409999999</v>
      </c>
      <c r="AB569" s="126"/>
      <c r="AD569" s="54"/>
      <c r="AE569" s="54"/>
      <c r="AG569" s="61"/>
      <c r="AH569" s="61"/>
      <c r="AI569" s="50" t="s">
        <v>529</v>
      </c>
      <c r="AJ569" s="61" t="s">
        <v>536</v>
      </c>
      <c r="AN569" s="88"/>
      <c r="AT569" s="52"/>
      <c r="AU569" s="52"/>
      <c r="AV569" s="52"/>
      <c r="AW569" s="52"/>
      <c r="AX569" s="52"/>
      <c r="AY569" s="52"/>
      <c r="AZ569" s="52"/>
      <c r="BE569" s="52"/>
      <c r="BF569" s="52"/>
      <c r="BH569" s="52"/>
      <c r="BI569" s="52"/>
    </row>
    <row r="570" spans="1:61">
      <c r="A570" s="52">
        <v>569</v>
      </c>
      <c r="B570" s="50" t="s">
        <v>1033</v>
      </c>
      <c r="C570" s="61" t="s">
        <v>460</v>
      </c>
      <c r="D570" s="61" t="s">
        <v>461</v>
      </c>
      <c r="E570" s="68">
        <v>55.770766666666667</v>
      </c>
      <c r="F570" s="68">
        <v>-131.96249999999998</v>
      </c>
      <c r="G570" s="56" t="s">
        <v>182</v>
      </c>
      <c r="H570" s="50" t="s">
        <v>35</v>
      </c>
      <c r="I570" s="50" t="s">
        <v>35</v>
      </c>
      <c r="J570" s="50" t="s">
        <v>35</v>
      </c>
      <c r="K570" s="61" t="s">
        <v>21</v>
      </c>
      <c r="L570" s="56">
        <v>33</v>
      </c>
      <c r="M570" s="56">
        <v>71</v>
      </c>
      <c r="N570" s="56">
        <f t="shared" si="47"/>
        <v>38</v>
      </c>
      <c r="O570" s="56"/>
      <c r="P570" s="56"/>
      <c r="Q570" s="60"/>
      <c r="R570" s="69">
        <v>0</v>
      </c>
      <c r="S570" s="52">
        <v>1.91</v>
      </c>
      <c r="T570" s="52">
        <f t="shared" si="48"/>
        <v>1.91</v>
      </c>
      <c r="U570" s="65"/>
      <c r="V570" s="83">
        <v>2.7438434655172417</v>
      </c>
      <c r="W570" s="2">
        <f t="shared" si="49"/>
        <v>19914.815872724139</v>
      </c>
      <c r="X570" s="60"/>
      <c r="Y570" s="2">
        <f t="shared" si="51"/>
        <v>19914.815872724139</v>
      </c>
      <c r="AB570" s="126"/>
      <c r="AD570" s="55"/>
      <c r="AE570" s="55"/>
      <c r="AG570" s="61"/>
      <c r="AH570" s="61"/>
      <c r="AI570" s="50" t="s">
        <v>529</v>
      </c>
      <c r="AJ570" s="61" t="s">
        <v>21</v>
      </c>
      <c r="AN570" s="88"/>
      <c r="AT570" s="52"/>
      <c r="AU570" s="52"/>
      <c r="AV570" s="52"/>
      <c r="AW570" s="52"/>
      <c r="AX570" s="52"/>
      <c r="AY570" s="52"/>
      <c r="AZ570" s="52"/>
      <c r="BE570" s="52"/>
      <c r="BF570" s="52"/>
      <c r="BH570" s="52"/>
      <c r="BI570" s="52"/>
    </row>
    <row r="571" spans="1:61">
      <c r="A571" s="52">
        <v>570</v>
      </c>
      <c r="B571" s="50" t="s">
        <v>1033</v>
      </c>
      <c r="C571" s="61" t="s">
        <v>460</v>
      </c>
      <c r="D571" s="61" t="s">
        <v>461</v>
      </c>
      <c r="E571" s="68">
        <v>55.770766666666667</v>
      </c>
      <c r="F571" s="68">
        <v>-131.96249999999998</v>
      </c>
      <c r="G571" s="56" t="s">
        <v>182</v>
      </c>
      <c r="H571" s="50" t="s">
        <v>35</v>
      </c>
      <c r="I571" s="50" t="s">
        <v>35</v>
      </c>
      <c r="J571" s="50" t="s">
        <v>35</v>
      </c>
      <c r="K571" s="61" t="s">
        <v>249</v>
      </c>
      <c r="L571" s="56">
        <v>71</v>
      </c>
      <c r="M571" s="56">
        <v>81</v>
      </c>
      <c r="N571" s="56">
        <f t="shared" si="47"/>
        <v>10</v>
      </c>
      <c r="O571" s="56"/>
      <c r="P571" s="56"/>
      <c r="Q571" s="60"/>
      <c r="R571" s="69">
        <v>0</v>
      </c>
      <c r="S571" s="52">
        <v>1.91</v>
      </c>
      <c r="T571" s="52">
        <f t="shared" si="48"/>
        <v>1.91</v>
      </c>
      <c r="U571" s="65"/>
      <c r="V571" s="83">
        <v>1.7388399166666668</v>
      </c>
      <c r="W571" s="2">
        <f t="shared" si="49"/>
        <v>3321.1842408333332</v>
      </c>
      <c r="X571" s="60"/>
      <c r="Y571" s="2">
        <f t="shared" si="51"/>
        <v>3321.1842408333332</v>
      </c>
      <c r="AB571" s="126"/>
      <c r="AD571" s="55"/>
      <c r="AE571" s="55"/>
      <c r="AG571" s="61"/>
      <c r="AH571" s="61"/>
      <c r="AI571" s="50" t="s">
        <v>529</v>
      </c>
      <c r="AJ571" s="61" t="s">
        <v>249</v>
      </c>
      <c r="AN571" s="88"/>
      <c r="AT571" s="52"/>
      <c r="AU571" s="52"/>
      <c r="AV571" s="52"/>
      <c r="AW571" s="52"/>
      <c r="AX571" s="52"/>
      <c r="AY571" s="52"/>
      <c r="AZ571" s="52"/>
      <c r="BE571" s="52"/>
      <c r="BF571" s="52"/>
      <c r="BH571" s="52"/>
      <c r="BI571" s="52"/>
    </row>
    <row r="572" spans="1:61">
      <c r="A572" s="52">
        <v>571</v>
      </c>
      <c r="B572" s="50" t="s">
        <v>1033</v>
      </c>
      <c r="C572" s="61" t="s">
        <v>462</v>
      </c>
      <c r="D572" s="61" t="s">
        <v>327</v>
      </c>
      <c r="E572" s="68">
        <v>55.769377777777777</v>
      </c>
      <c r="F572" s="68">
        <v>-132.4958</v>
      </c>
      <c r="G572" s="56" t="s">
        <v>182</v>
      </c>
      <c r="H572" s="50" t="s">
        <v>35</v>
      </c>
      <c r="I572" s="50" t="s">
        <v>35</v>
      </c>
      <c r="J572" s="50" t="s">
        <v>35</v>
      </c>
      <c r="K572" s="61" t="s">
        <v>44</v>
      </c>
      <c r="L572" s="56">
        <v>20</v>
      </c>
      <c r="M572" s="56">
        <v>10</v>
      </c>
      <c r="N572" s="56">
        <f t="shared" si="47"/>
        <v>10</v>
      </c>
      <c r="O572" s="53">
        <f>M578</f>
        <v>63</v>
      </c>
      <c r="P572" s="53">
        <f>L572</f>
        <v>20</v>
      </c>
      <c r="Q572" s="53">
        <f>P572+O572</f>
        <v>83</v>
      </c>
      <c r="R572" s="69">
        <v>0</v>
      </c>
      <c r="S572" s="52">
        <v>0.08</v>
      </c>
      <c r="T572" s="52">
        <f t="shared" si="48"/>
        <v>0.08</v>
      </c>
      <c r="U572" s="65">
        <v>0</v>
      </c>
      <c r="V572" s="83">
        <v>36.66627891666667</v>
      </c>
      <c r="W572" s="2">
        <f t="shared" si="49"/>
        <v>2933.3023133333336</v>
      </c>
      <c r="X572" s="2">
        <f>SUM(W572:W578)</f>
        <v>22540.230924035965</v>
      </c>
      <c r="Y572" s="2">
        <f t="shared" si="51"/>
        <v>2933.3023133333336</v>
      </c>
      <c r="Z572" s="7">
        <f>SUM(Y572:Y578)/10^6*10^4</f>
        <v>225.40230924035964</v>
      </c>
      <c r="AA572" s="12">
        <v>61.916718487890229</v>
      </c>
      <c r="AB572" s="126"/>
      <c r="AD572" s="55"/>
      <c r="AE572" s="55"/>
      <c r="AG572" s="61"/>
      <c r="AH572" s="61"/>
      <c r="AI572" s="50" t="s">
        <v>171</v>
      </c>
      <c r="AJ572" s="61" t="s">
        <v>140</v>
      </c>
      <c r="AN572" s="88"/>
      <c r="AT572" s="52"/>
      <c r="AU572" s="52"/>
      <c r="AV572" s="52"/>
      <c r="AW572" s="52"/>
      <c r="AX572" s="52"/>
      <c r="AY572" s="52"/>
      <c r="AZ572" s="52"/>
      <c r="BE572" s="52"/>
      <c r="BF572" s="52"/>
      <c r="BH572" s="52"/>
      <c r="BI572" s="52"/>
    </row>
    <row r="573" spans="1:61">
      <c r="A573" s="52">
        <v>572</v>
      </c>
      <c r="B573" s="50" t="s">
        <v>1033</v>
      </c>
      <c r="C573" s="61" t="s">
        <v>462</v>
      </c>
      <c r="D573" s="61" t="s">
        <v>327</v>
      </c>
      <c r="E573" s="68">
        <v>55.769377777777777</v>
      </c>
      <c r="F573" s="68">
        <v>-132.4958</v>
      </c>
      <c r="G573" s="56" t="s">
        <v>182</v>
      </c>
      <c r="H573" s="50" t="s">
        <v>35</v>
      </c>
      <c r="I573" s="50" t="s">
        <v>35</v>
      </c>
      <c r="J573" s="50" t="s">
        <v>35</v>
      </c>
      <c r="K573" s="61" t="s">
        <v>45</v>
      </c>
      <c r="L573" s="56">
        <v>10</v>
      </c>
      <c r="M573" s="56">
        <v>0</v>
      </c>
      <c r="N573" s="56">
        <f t="shared" si="47"/>
        <v>10</v>
      </c>
      <c r="O573" s="56"/>
      <c r="P573" s="56"/>
      <c r="Q573" s="60"/>
      <c r="R573" s="69">
        <v>0</v>
      </c>
      <c r="S573" s="52">
        <v>0.12</v>
      </c>
      <c r="T573" s="52">
        <f t="shared" si="48"/>
        <v>0.12</v>
      </c>
      <c r="U573" s="65">
        <v>0</v>
      </c>
      <c r="V573" s="83">
        <v>40.639330342105275</v>
      </c>
      <c r="W573" s="2">
        <f t="shared" si="49"/>
        <v>4876.7196410526321</v>
      </c>
      <c r="X573" s="60"/>
      <c r="Y573" s="2">
        <f t="shared" si="51"/>
        <v>4876.7196410526321</v>
      </c>
      <c r="AB573" s="126"/>
      <c r="AC573" s="126"/>
      <c r="AD573" s="55"/>
      <c r="AE573" s="54"/>
      <c r="AG573" s="61"/>
      <c r="AH573" s="61"/>
      <c r="AI573" s="50" t="s">
        <v>171</v>
      </c>
      <c r="AJ573" s="61" t="s">
        <v>141</v>
      </c>
      <c r="AN573" s="88"/>
      <c r="AT573" s="52"/>
      <c r="AU573" s="52"/>
      <c r="AV573" s="52"/>
      <c r="AW573" s="52"/>
      <c r="AX573" s="52"/>
      <c r="AY573" s="52"/>
      <c r="AZ573" s="52"/>
      <c r="BE573" s="52"/>
      <c r="BF573" s="52"/>
      <c r="BH573" s="52"/>
      <c r="BI573" s="52"/>
    </row>
    <row r="574" spans="1:61">
      <c r="A574" s="52">
        <v>573</v>
      </c>
      <c r="B574" s="50" t="s">
        <v>1033</v>
      </c>
      <c r="C574" s="61" t="s">
        <v>462</v>
      </c>
      <c r="D574" s="61" t="s">
        <v>327</v>
      </c>
      <c r="E574" s="68">
        <v>55.769377777777777</v>
      </c>
      <c r="F574" s="68">
        <v>-132.4958</v>
      </c>
      <c r="G574" s="56" t="s">
        <v>182</v>
      </c>
      <c r="H574" s="50" t="s">
        <v>35</v>
      </c>
      <c r="I574" s="50" t="s">
        <v>35</v>
      </c>
      <c r="J574" s="50" t="s">
        <v>35</v>
      </c>
      <c r="K574" s="61" t="s">
        <v>47</v>
      </c>
      <c r="L574" s="56">
        <v>0</v>
      </c>
      <c r="M574" s="56">
        <v>3</v>
      </c>
      <c r="N574" s="56">
        <f t="shared" si="47"/>
        <v>3</v>
      </c>
      <c r="O574" s="56"/>
      <c r="P574" s="56"/>
      <c r="Q574" s="60"/>
      <c r="R574" s="69">
        <v>0</v>
      </c>
      <c r="S574" s="52">
        <v>0.93</v>
      </c>
      <c r="T574" s="52">
        <f t="shared" si="48"/>
        <v>0.93</v>
      </c>
      <c r="U574" s="65">
        <v>3</v>
      </c>
      <c r="V574" s="66">
        <v>2.5875400000000002</v>
      </c>
      <c r="W574" s="2">
        <f t="shared" si="49"/>
        <v>700.26595020000002</v>
      </c>
      <c r="X574" s="60"/>
      <c r="Y574" s="2">
        <f t="shared" si="51"/>
        <v>700.26595020000002</v>
      </c>
      <c r="AB574" s="126"/>
      <c r="AD574" s="55"/>
      <c r="AE574" s="54"/>
      <c r="AG574" s="61"/>
      <c r="AH574" s="61"/>
      <c r="AI574" s="50" t="s">
        <v>171</v>
      </c>
      <c r="AJ574" s="61" t="s">
        <v>47</v>
      </c>
      <c r="AN574" s="88"/>
      <c r="AT574" s="52"/>
      <c r="AU574" s="52"/>
      <c r="AV574" s="52"/>
      <c r="AW574" s="52"/>
      <c r="AX574" s="52"/>
      <c r="AY574" s="52"/>
      <c r="AZ574" s="52"/>
      <c r="BE574" s="52"/>
      <c r="BF574" s="52"/>
      <c r="BH574" s="52"/>
      <c r="BI574" s="52"/>
    </row>
    <row r="575" spans="1:61">
      <c r="A575" s="52">
        <v>574</v>
      </c>
      <c r="B575" s="50" t="s">
        <v>1033</v>
      </c>
      <c r="C575" s="61" t="s">
        <v>462</v>
      </c>
      <c r="D575" s="61" t="s">
        <v>327</v>
      </c>
      <c r="E575" s="68">
        <v>55.769377777777777</v>
      </c>
      <c r="F575" s="68">
        <v>-132.4958</v>
      </c>
      <c r="G575" s="56" t="s">
        <v>182</v>
      </c>
      <c r="H575" s="50" t="s">
        <v>35</v>
      </c>
      <c r="I575" s="50" t="s">
        <v>35</v>
      </c>
      <c r="J575" s="50" t="s">
        <v>35</v>
      </c>
      <c r="K575" s="61" t="s">
        <v>116</v>
      </c>
      <c r="L575" s="56">
        <v>3</v>
      </c>
      <c r="M575" s="56">
        <v>8</v>
      </c>
      <c r="N575" s="56">
        <f t="shared" si="47"/>
        <v>5</v>
      </c>
      <c r="O575" s="56"/>
      <c r="P575" s="56"/>
      <c r="Q575" s="60"/>
      <c r="R575" s="69">
        <v>0</v>
      </c>
      <c r="S575" s="52">
        <v>0.86</v>
      </c>
      <c r="T575" s="52">
        <f t="shared" si="48"/>
        <v>0.86</v>
      </c>
      <c r="U575" s="65">
        <v>13</v>
      </c>
      <c r="V575" s="66">
        <v>4.7599149999999995</v>
      </c>
      <c r="W575" s="2">
        <f t="shared" si="49"/>
        <v>1780.6842015</v>
      </c>
      <c r="X575" s="60"/>
      <c r="Y575" s="2">
        <f t="shared" si="51"/>
        <v>1780.6842015</v>
      </c>
      <c r="AB575" s="126"/>
      <c r="AD575" s="54"/>
      <c r="AE575" s="54"/>
      <c r="AG575" s="61"/>
      <c r="AH575" s="61"/>
      <c r="AI575" s="50" t="s">
        <v>171</v>
      </c>
      <c r="AJ575" s="61" t="s">
        <v>116</v>
      </c>
      <c r="AN575" s="88"/>
      <c r="AT575" s="52"/>
      <c r="AU575" s="52"/>
      <c r="AV575" s="52"/>
      <c r="AW575" s="52"/>
      <c r="AX575" s="52"/>
      <c r="AY575" s="52"/>
      <c r="AZ575" s="52"/>
      <c r="BE575" s="52"/>
      <c r="BF575" s="52"/>
      <c r="BH575" s="52"/>
      <c r="BI575" s="52"/>
    </row>
    <row r="576" spans="1:61">
      <c r="A576" s="52">
        <v>575</v>
      </c>
      <c r="B576" s="50" t="s">
        <v>1033</v>
      </c>
      <c r="C576" s="61" t="s">
        <v>462</v>
      </c>
      <c r="D576" s="61" t="s">
        <v>327</v>
      </c>
      <c r="E576" s="68">
        <v>55.769377777777777</v>
      </c>
      <c r="F576" s="68">
        <v>-132.4958</v>
      </c>
      <c r="G576" s="56" t="s">
        <v>182</v>
      </c>
      <c r="H576" s="50" t="s">
        <v>35</v>
      </c>
      <c r="I576" s="50" t="s">
        <v>35</v>
      </c>
      <c r="J576" s="50" t="s">
        <v>35</v>
      </c>
      <c r="K576" s="61" t="s">
        <v>253</v>
      </c>
      <c r="L576" s="56">
        <v>8</v>
      </c>
      <c r="M576" s="56">
        <v>15</v>
      </c>
      <c r="N576" s="56">
        <f t="shared" si="47"/>
        <v>7</v>
      </c>
      <c r="O576" s="56"/>
      <c r="P576" s="56"/>
      <c r="Q576" s="60"/>
      <c r="R576" s="69">
        <v>0</v>
      </c>
      <c r="S576" s="52">
        <v>1.17</v>
      </c>
      <c r="T576" s="52">
        <f t="shared" si="48"/>
        <v>1.17</v>
      </c>
      <c r="U576" s="65">
        <v>17</v>
      </c>
      <c r="V576" s="66">
        <v>2.5971950000000001</v>
      </c>
      <c r="W576" s="2">
        <f t="shared" si="49"/>
        <v>1765.4952451500001</v>
      </c>
      <c r="X576" s="60"/>
      <c r="Y576" s="2">
        <f t="shared" si="51"/>
        <v>1765.4952451500001</v>
      </c>
      <c r="AB576" s="126"/>
      <c r="AD576" s="54"/>
      <c r="AE576" s="54"/>
      <c r="AG576" s="61"/>
      <c r="AH576" s="61"/>
      <c r="AI576" s="50" t="s">
        <v>171</v>
      </c>
      <c r="AJ576" s="61" t="s">
        <v>534</v>
      </c>
      <c r="AN576" s="88"/>
      <c r="AT576" s="52"/>
      <c r="AU576" s="52"/>
      <c r="AV576" s="52"/>
      <c r="AW576" s="52"/>
      <c r="AX576" s="52"/>
      <c r="AY576" s="52"/>
      <c r="AZ576" s="52"/>
      <c r="BE576" s="52"/>
      <c r="BF576" s="52"/>
      <c r="BH576" s="52"/>
      <c r="BI576" s="52"/>
    </row>
    <row r="577" spans="1:61">
      <c r="A577" s="52">
        <v>576</v>
      </c>
      <c r="B577" s="50" t="s">
        <v>1033</v>
      </c>
      <c r="C577" s="61" t="s">
        <v>462</v>
      </c>
      <c r="D577" s="61" t="s">
        <v>327</v>
      </c>
      <c r="E577" s="68">
        <v>55.769377777777777</v>
      </c>
      <c r="F577" s="68">
        <v>-132.4958</v>
      </c>
      <c r="G577" s="56" t="s">
        <v>182</v>
      </c>
      <c r="H577" s="50" t="s">
        <v>35</v>
      </c>
      <c r="I577" s="50" t="s">
        <v>35</v>
      </c>
      <c r="J577" s="50" t="s">
        <v>35</v>
      </c>
      <c r="K577" s="61" t="s">
        <v>412</v>
      </c>
      <c r="L577" s="56">
        <v>15</v>
      </c>
      <c r="M577" s="56">
        <v>35</v>
      </c>
      <c r="N577" s="56">
        <f t="shared" si="47"/>
        <v>20</v>
      </c>
      <c r="O577" s="56"/>
      <c r="P577" s="56"/>
      <c r="Q577" s="60"/>
      <c r="R577" s="69">
        <v>0</v>
      </c>
      <c r="S577" s="52">
        <v>1.71</v>
      </c>
      <c r="T577" s="52">
        <f t="shared" si="48"/>
        <v>1.71</v>
      </c>
      <c r="U577" s="65">
        <v>16</v>
      </c>
      <c r="V577" s="66">
        <v>1.31308</v>
      </c>
      <c r="W577" s="2">
        <f t="shared" si="49"/>
        <v>3772.2162239999993</v>
      </c>
      <c r="X577" s="60"/>
      <c r="Y577" s="2">
        <f t="shared" si="51"/>
        <v>3772.2162239999993</v>
      </c>
      <c r="AB577" s="126"/>
      <c r="AD577" s="54"/>
      <c r="AE577" s="54"/>
      <c r="AG577" s="61"/>
      <c r="AH577" s="61"/>
      <c r="AI577" s="50" t="s">
        <v>171</v>
      </c>
      <c r="AJ577" s="61" t="s">
        <v>412</v>
      </c>
      <c r="AN577" s="88"/>
      <c r="AT577" s="52"/>
      <c r="AU577" s="52"/>
      <c r="AV577" s="52"/>
      <c r="AW577" s="52"/>
      <c r="AX577" s="52"/>
      <c r="AY577" s="52"/>
      <c r="AZ577" s="52"/>
      <c r="BE577" s="52"/>
      <c r="BF577" s="52"/>
      <c r="BH577" s="52"/>
      <c r="BI577" s="52"/>
    </row>
    <row r="578" spans="1:61">
      <c r="A578" s="52">
        <v>577</v>
      </c>
      <c r="B578" s="50" t="s">
        <v>1033</v>
      </c>
      <c r="C578" s="61" t="s">
        <v>462</v>
      </c>
      <c r="D578" s="61" t="s">
        <v>327</v>
      </c>
      <c r="E578" s="68">
        <v>55.769377777777777</v>
      </c>
      <c r="F578" s="68">
        <v>-132.4958</v>
      </c>
      <c r="G578" s="56" t="s">
        <v>182</v>
      </c>
      <c r="H578" s="50" t="s">
        <v>35</v>
      </c>
      <c r="I578" s="50" t="s">
        <v>35</v>
      </c>
      <c r="J578" s="50" t="s">
        <v>35</v>
      </c>
      <c r="K578" s="61" t="s">
        <v>21</v>
      </c>
      <c r="L578" s="56">
        <v>35</v>
      </c>
      <c r="M578" s="56">
        <v>63</v>
      </c>
      <c r="N578" s="56">
        <f t="shared" ref="N578:N641" si="52">ABS(M578-L578)</f>
        <v>28</v>
      </c>
      <c r="O578" s="56"/>
      <c r="P578" s="56"/>
      <c r="Q578" s="60"/>
      <c r="R578" s="69">
        <v>0</v>
      </c>
      <c r="S578" s="52">
        <v>1.74</v>
      </c>
      <c r="T578" s="52">
        <f t="shared" ref="T578:T641" si="53">IF(R578=0,S578,R578)</f>
        <v>1.74</v>
      </c>
      <c r="U578" s="65">
        <v>18</v>
      </c>
      <c r="V578" s="66">
        <v>1.67997</v>
      </c>
      <c r="W578" s="2">
        <f t="shared" si="49"/>
        <v>6711.5473487999998</v>
      </c>
      <c r="X578" s="60"/>
      <c r="Y578" s="2">
        <f t="shared" si="51"/>
        <v>6711.5473487999998</v>
      </c>
      <c r="AB578" s="126"/>
      <c r="AD578" s="54"/>
      <c r="AE578" s="54"/>
      <c r="AG578" s="61"/>
      <c r="AH578" s="61"/>
      <c r="AI578" s="50" t="s">
        <v>171</v>
      </c>
      <c r="AJ578" s="61" t="s">
        <v>21</v>
      </c>
      <c r="AN578" s="88"/>
      <c r="AT578" s="52"/>
      <c r="AU578" s="52"/>
      <c r="AV578" s="52"/>
      <c r="AW578" s="52"/>
      <c r="AX578" s="52"/>
      <c r="AY578" s="52"/>
      <c r="AZ578" s="52"/>
      <c r="BE578" s="52"/>
      <c r="BF578" s="52"/>
      <c r="BH578" s="52"/>
      <c r="BI578" s="52"/>
    </row>
    <row r="579" spans="1:61">
      <c r="A579" s="52">
        <v>578</v>
      </c>
      <c r="B579" s="50" t="s">
        <v>1033</v>
      </c>
      <c r="C579" s="61" t="s">
        <v>463</v>
      </c>
      <c r="D579" s="61" t="s">
        <v>339</v>
      </c>
      <c r="E579" s="68">
        <v>55.79163333333333</v>
      </c>
      <c r="F579" s="68">
        <v>-133.2833</v>
      </c>
      <c r="G579" s="56" t="s">
        <v>182</v>
      </c>
      <c r="H579" s="50" t="s">
        <v>35</v>
      </c>
      <c r="I579" s="50" t="s">
        <v>35</v>
      </c>
      <c r="J579" s="50" t="s">
        <v>35</v>
      </c>
      <c r="K579" s="61" t="s">
        <v>45</v>
      </c>
      <c r="L579" s="56">
        <v>13</v>
      </c>
      <c r="M579" s="56">
        <v>0</v>
      </c>
      <c r="N579" s="56">
        <f t="shared" si="52"/>
        <v>13</v>
      </c>
      <c r="O579" s="53">
        <f>M582</f>
        <v>84</v>
      </c>
      <c r="P579" s="53">
        <f>L579</f>
        <v>13</v>
      </c>
      <c r="Q579" s="53">
        <f>P579+O579</f>
        <v>97</v>
      </c>
      <c r="R579" s="69">
        <v>0</v>
      </c>
      <c r="S579" s="52">
        <v>0.12</v>
      </c>
      <c r="T579" s="52">
        <f t="shared" si="53"/>
        <v>0.12</v>
      </c>
      <c r="U579" s="65">
        <v>0</v>
      </c>
      <c r="V579" s="83">
        <v>40.639330342105275</v>
      </c>
      <c r="W579" s="2">
        <f t="shared" ref="W579:W642" si="54">T579*V579/100*N579*100*100*((100-U579)/100)</f>
        <v>6339.7355333684227</v>
      </c>
      <c r="X579" s="2">
        <f>SUM(W579:W582)</f>
        <v>41800.798054318424</v>
      </c>
      <c r="Y579" s="2">
        <f t="shared" si="51"/>
        <v>6339.7355333684227</v>
      </c>
      <c r="Z579" s="7">
        <f>SUM(Y579:Y582)/10^6*10^4</f>
        <v>418.00798054318426</v>
      </c>
      <c r="AA579" s="12">
        <v>61.263231569571531</v>
      </c>
      <c r="AB579" s="126"/>
      <c r="AD579" s="54"/>
      <c r="AE579" s="54"/>
      <c r="AG579" s="61"/>
      <c r="AH579" s="61"/>
      <c r="AI579" s="50" t="s">
        <v>529</v>
      </c>
      <c r="AJ579" s="61" t="s">
        <v>141</v>
      </c>
      <c r="AN579" s="88"/>
      <c r="AT579" s="52"/>
      <c r="AU579" s="52"/>
      <c r="AV579" s="52"/>
      <c r="AW579" s="52"/>
      <c r="AX579" s="52"/>
      <c r="AY579" s="52"/>
      <c r="AZ579" s="52"/>
      <c r="BE579" s="52"/>
      <c r="BF579" s="52"/>
      <c r="BH579" s="52"/>
      <c r="BI579" s="52"/>
    </row>
    <row r="580" spans="1:61">
      <c r="A580" s="52">
        <v>579</v>
      </c>
      <c r="B580" s="50" t="s">
        <v>1033</v>
      </c>
      <c r="C580" s="61" t="s">
        <v>463</v>
      </c>
      <c r="D580" s="61" t="s">
        <v>339</v>
      </c>
      <c r="E580" s="68">
        <v>55.79163333333333</v>
      </c>
      <c r="F580" s="68">
        <v>-133.2833</v>
      </c>
      <c r="G580" s="56" t="s">
        <v>182</v>
      </c>
      <c r="H580" s="50" t="s">
        <v>35</v>
      </c>
      <c r="I580" s="50" t="s">
        <v>35</v>
      </c>
      <c r="J580" s="50" t="s">
        <v>35</v>
      </c>
      <c r="K580" s="61" t="s">
        <v>258</v>
      </c>
      <c r="L580" s="56">
        <v>0</v>
      </c>
      <c r="M580" s="56">
        <v>20</v>
      </c>
      <c r="N580" s="56">
        <f t="shared" si="52"/>
        <v>20</v>
      </c>
      <c r="O580" s="56"/>
      <c r="P580" s="56"/>
      <c r="Q580" s="60"/>
      <c r="R580" s="69">
        <v>0</v>
      </c>
      <c r="S580" s="52">
        <v>1.46</v>
      </c>
      <c r="T580" s="52">
        <f t="shared" si="53"/>
        <v>1.46</v>
      </c>
      <c r="U580" s="65">
        <v>17</v>
      </c>
      <c r="V580" s="66">
        <v>3.0027049999999997</v>
      </c>
      <c r="W580" s="2">
        <f t="shared" si="54"/>
        <v>7277.3558379999986</v>
      </c>
      <c r="X580" s="60"/>
      <c r="Y580" s="2">
        <f t="shared" si="51"/>
        <v>7277.3558379999986</v>
      </c>
      <c r="AB580" s="126"/>
      <c r="AC580" s="126"/>
      <c r="AD580" s="55"/>
      <c r="AE580" s="54"/>
      <c r="AG580" s="61"/>
      <c r="AH580" s="61"/>
      <c r="AI580" s="50" t="s">
        <v>529</v>
      </c>
      <c r="AJ580" s="61" t="s">
        <v>535</v>
      </c>
      <c r="AN580" s="88"/>
      <c r="AT580" s="52"/>
      <c r="AU580" s="52"/>
      <c r="AV580" s="52"/>
      <c r="AW580" s="52"/>
      <c r="AX580" s="52"/>
      <c r="AY580" s="52"/>
      <c r="AZ580" s="52"/>
      <c r="BE580" s="52"/>
      <c r="BF580" s="52"/>
      <c r="BH580" s="52"/>
      <c r="BI580" s="52"/>
    </row>
    <row r="581" spans="1:61">
      <c r="A581" s="52">
        <v>580</v>
      </c>
      <c r="B581" s="50" t="s">
        <v>1033</v>
      </c>
      <c r="C581" s="61" t="s">
        <v>463</v>
      </c>
      <c r="D581" s="61" t="s">
        <v>339</v>
      </c>
      <c r="E581" s="68">
        <v>55.79163333333333</v>
      </c>
      <c r="F581" s="68">
        <v>-133.2833</v>
      </c>
      <c r="G581" s="56" t="s">
        <v>182</v>
      </c>
      <c r="H581" s="50" t="s">
        <v>35</v>
      </c>
      <c r="I581" s="50" t="s">
        <v>35</v>
      </c>
      <c r="J581" s="50" t="s">
        <v>35</v>
      </c>
      <c r="K581" s="61" t="s">
        <v>259</v>
      </c>
      <c r="L581" s="56">
        <v>20</v>
      </c>
      <c r="M581" s="56">
        <v>43</v>
      </c>
      <c r="N581" s="56">
        <f t="shared" si="52"/>
        <v>23</v>
      </c>
      <c r="O581" s="56"/>
      <c r="P581" s="56"/>
      <c r="Q581" s="60"/>
      <c r="R581" s="69">
        <v>0</v>
      </c>
      <c r="S581" s="52">
        <v>1.46</v>
      </c>
      <c r="T581" s="52">
        <f t="shared" si="53"/>
        <v>1.46</v>
      </c>
      <c r="U581" s="65">
        <v>9</v>
      </c>
      <c r="V581" s="66">
        <v>2.4234049999999998</v>
      </c>
      <c r="W581" s="2">
        <f t="shared" si="54"/>
        <v>7405.3925308999987</v>
      </c>
      <c r="X581" s="60"/>
      <c r="Y581" s="2">
        <f t="shared" si="51"/>
        <v>7405.3925308999987</v>
      </c>
      <c r="AB581" s="126"/>
      <c r="AD581" s="54"/>
      <c r="AE581" s="54"/>
      <c r="AG581" s="61"/>
      <c r="AH581" s="61"/>
      <c r="AI581" s="50" t="s">
        <v>529</v>
      </c>
      <c r="AJ581" s="61" t="s">
        <v>536</v>
      </c>
      <c r="AN581" s="88"/>
      <c r="AT581" s="52"/>
      <c r="AU581" s="52"/>
      <c r="AV581" s="52"/>
      <c r="AW581" s="52"/>
      <c r="AX581" s="52"/>
      <c r="AY581" s="52"/>
      <c r="AZ581" s="52"/>
      <c r="BE581" s="52"/>
      <c r="BF581" s="52"/>
      <c r="BH581" s="52"/>
      <c r="BI581" s="52"/>
    </row>
    <row r="582" spans="1:61">
      <c r="A582" s="52">
        <v>581</v>
      </c>
      <c r="B582" s="50" t="s">
        <v>1033</v>
      </c>
      <c r="C582" s="61" t="s">
        <v>463</v>
      </c>
      <c r="D582" s="61" t="s">
        <v>339</v>
      </c>
      <c r="E582" s="68">
        <v>55.79163333333333</v>
      </c>
      <c r="F582" s="68">
        <v>-133.2833</v>
      </c>
      <c r="G582" s="56" t="s">
        <v>182</v>
      </c>
      <c r="H582" s="50" t="s">
        <v>35</v>
      </c>
      <c r="I582" s="50" t="s">
        <v>35</v>
      </c>
      <c r="J582" s="50" t="s">
        <v>35</v>
      </c>
      <c r="K582" s="61" t="s">
        <v>19</v>
      </c>
      <c r="L582" s="56">
        <v>43</v>
      </c>
      <c r="M582" s="56">
        <v>84</v>
      </c>
      <c r="N582" s="56">
        <f t="shared" si="52"/>
        <v>41</v>
      </c>
      <c r="O582" s="56"/>
      <c r="P582" s="56"/>
      <c r="Q582" s="60"/>
      <c r="R582" s="69">
        <v>0</v>
      </c>
      <c r="S582" s="52">
        <v>1.19</v>
      </c>
      <c r="T582" s="52">
        <f t="shared" si="53"/>
        <v>1.19</v>
      </c>
      <c r="U582" s="65">
        <v>13</v>
      </c>
      <c r="V582" s="66">
        <v>4.8950850000000008</v>
      </c>
      <c r="W582" s="2">
        <f t="shared" si="54"/>
        <v>20778.314152050003</v>
      </c>
      <c r="X582" s="60"/>
      <c r="Y582" s="2">
        <f t="shared" si="51"/>
        <v>20778.314152050003</v>
      </c>
      <c r="AB582" s="126"/>
      <c r="AD582" s="54"/>
      <c r="AE582" s="54"/>
      <c r="AG582" s="61"/>
      <c r="AH582" s="61"/>
      <c r="AI582" s="50" t="s">
        <v>529</v>
      </c>
      <c r="AJ582" s="61" t="s">
        <v>19</v>
      </c>
      <c r="AN582" s="88"/>
      <c r="AT582" s="52"/>
      <c r="AU582" s="52"/>
      <c r="AV582" s="52"/>
      <c r="AW582" s="52"/>
      <c r="AX582" s="52"/>
      <c r="AY582" s="52"/>
      <c r="AZ582" s="52"/>
      <c r="BE582" s="52"/>
      <c r="BF582" s="52"/>
      <c r="BH582" s="52"/>
      <c r="BI582" s="52"/>
    </row>
    <row r="583" spans="1:61">
      <c r="A583" s="52">
        <v>582</v>
      </c>
      <c r="B583" s="50" t="s">
        <v>1033</v>
      </c>
      <c r="C583" s="61" t="s">
        <v>464</v>
      </c>
      <c r="D583" s="61" t="s">
        <v>465</v>
      </c>
      <c r="E583" s="68">
        <v>55.797188888888883</v>
      </c>
      <c r="F583" s="68">
        <v>-133.18746666666667</v>
      </c>
      <c r="G583" s="56" t="s">
        <v>182</v>
      </c>
      <c r="H583" s="50" t="s">
        <v>35</v>
      </c>
      <c r="I583" s="50" t="s">
        <v>35</v>
      </c>
      <c r="J583" s="50" t="s">
        <v>35</v>
      </c>
      <c r="K583" s="61" t="s">
        <v>44</v>
      </c>
      <c r="L583" s="56">
        <v>10</v>
      </c>
      <c r="M583" s="56">
        <v>5</v>
      </c>
      <c r="N583" s="56">
        <f t="shared" si="52"/>
        <v>5</v>
      </c>
      <c r="O583" s="53">
        <f>M590</f>
        <v>101</v>
      </c>
      <c r="P583" s="53">
        <f>L583</f>
        <v>10</v>
      </c>
      <c r="Q583" s="53">
        <f>P583+O583</f>
        <v>111</v>
      </c>
      <c r="R583" s="69">
        <v>0</v>
      </c>
      <c r="S583" s="52">
        <v>0.08</v>
      </c>
      <c r="T583" s="52">
        <f t="shared" si="53"/>
        <v>0.08</v>
      </c>
      <c r="U583" s="65">
        <v>0</v>
      </c>
      <c r="V583" s="66">
        <v>49.839109999999998</v>
      </c>
      <c r="W583" s="2">
        <f t="shared" si="54"/>
        <v>1993.5644</v>
      </c>
      <c r="X583" s="2">
        <f>SUM(W583:W590)</f>
        <v>79611.58101509999</v>
      </c>
      <c r="Y583" s="2">
        <f t="shared" si="51"/>
        <v>1993.5644</v>
      </c>
      <c r="Z583" s="7">
        <f>SUM(Y583:Y590)/10^6*10^4</f>
        <v>795.00824068799989</v>
      </c>
      <c r="AA583" s="12">
        <v>78.578404506492731</v>
      </c>
      <c r="AB583" s="126"/>
      <c r="AD583" s="54"/>
      <c r="AE583" s="54"/>
      <c r="AG583" s="61"/>
      <c r="AH583" s="61"/>
      <c r="AI583" s="50" t="s">
        <v>529</v>
      </c>
      <c r="AJ583" s="61" t="s">
        <v>140</v>
      </c>
      <c r="AN583" s="88"/>
      <c r="AT583" s="52"/>
      <c r="AU583" s="52"/>
      <c r="AV583" s="52"/>
      <c r="AW583" s="52"/>
      <c r="AX583" s="52"/>
      <c r="AY583" s="52"/>
      <c r="AZ583" s="52"/>
      <c r="BE583" s="52"/>
      <c r="BF583" s="52"/>
      <c r="BH583" s="52"/>
      <c r="BI583" s="52"/>
    </row>
    <row r="584" spans="1:61">
      <c r="A584" s="52">
        <v>583</v>
      </c>
      <c r="B584" s="50" t="s">
        <v>1033</v>
      </c>
      <c r="C584" s="61" t="s">
        <v>464</v>
      </c>
      <c r="D584" s="61" t="s">
        <v>465</v>
      </c>
      <c r="E584" s="68">
        <v>55.797188888888883</v>
      </c>
      <c r="F584" s="68">
        <v>-133.18746666666667</v>
      </c>
      <c r="G584" s="56" t="s">
        <v>182</v>
      </c>
      <c r="H584" s="50" t="s">
        <v>35</v>
      </c>
      <c r="I584" s="50" t="s">
        <v>35</v>
      </c>
      <c r="J584" s="50" t="s">
        <v>35</v>
      </c>
      <c r="K584" s="61" t="s">
        <v>45</v>
      </c>
      <c r="L584" s="56">
        <v>5</v>
      </c>
      <c r="M584" s="56">
        <v>0</v>
      </c>
      <c r="N584" s="56">
        <f t="shared" si="52"/>
        <v>5</v>
      </c>
      <c r="O584" s="56"/>
      <c r="P584" s="56"/>
      <c r="Q584" s="60"/>
      <c r="R584" s="69">
        <v>0</v>
      </c>
      <c r="S584" s="52">
        <v>0.12</v>
      </c>
      <c r="T584" s="52">
        <f t="shared" si="53"/>
        <v>0.12</v>
      </c>
      <c r="U584" s="65">
        <v>0</v>
      </c>
      <c r="V584" s="66">
        <v>49.588079999999998</v>
      </c>
      <c r="W584" s="2">
        <f t="shared" si="54"/>
        <v>2975.2847999999999</v>
      </c>
      <c r="X584" s="60"/>
      <c r="Y584" s="2">
        <f t="shared" si="51"/>
        <v>2975.2847999999999</v>
      </c>
      <c r="AB584" s="126"/>
      <c r="AC584" s="126"/>
      <c r="AD584" s="54"/>
      <c r="AE584" s="54"/>
      <c r="AG584" s="61"/>
      <c r="AH584" s="61"/>
      <c r="AI584" s="50" t="s">
        <v>529</v>
      </c>
      <c r="AJ584" s="61" t="s">
        <v>141</v>
      </c>
      <c r="AN584" s="88"/>
      <c r="AT584" s="52"/>
      <c r="AU584" s="52"/>
      <c r="AV584" s="52"/>
      <c r="AW584" s="52"/>
      <c r="AX584" s="52"/>
      <c r="AY584" s="52"/>
      <c r="AZ584" s="52"/>
      <c r="BE584" s="52"/>
      <c r="BF584" s="52"/>
      <c r="BH584" s="52"/>
      <c r="BI584" s="52"/>
    </row>
    <row r="585" spans="1:61">
      <c r="A585" s="52">
        <v>584</v>
      </c>
      <c r="B585" s="50" t="s">
        <v>1033</v>
      </c>
      <c r="C585" s="61" t="s">
        <v>464</v>
      </c>
      <c r="D585" s="61" t="s">
        <v>465</v>
      </c>
      <c r="E585" s="68">
        <v>55.797188888888883</v>
      </c>
      <c r="F585" s="68">
        <v>-133.18746666666667</v>
      </c>
      <c r="G585" s="56" t="s">
        <v>182</v>
      </c>
      <c r="H585" s="50" t="s">
        <v>35</v>
      </c>
      <c r="I585" s="50" t="s">
        <v>35</v>
      </c>
      <c r="J585" s="50" t="s">
        <v>35</v>
      </c>
      <c r="K585" s="61" t="s">
        <v>47</v>
      </c>
      <c r="L585" s="56">
        <v>0</v>
      </c>
      <c r="M585" s="56">
        <v>3</v>
      </c>
      <c r="N585" s="56">
        <f t="shared" si="52"/>
        <v>3</v>
      </c>
      <c r="O585" s="56"/>
      <c r="P585" s="56"/>
      <c r="Q585" s="60"/>
      <c r="R585" s="69">
        <v>0</v>
      </c>
      <c r="S585" s="52">
        <v>1.31</v>
      </c>
      <c r="T585" s="52">
        <f t="shared" si="53"/>
        <v>1.31</v>
      </c>
      <c r="U585" s="65">
        <v>3</v>
      </c>
      <c r="V585" s="66">
        <v>17.890715</v>
      </c>
      <c r="W585" s="2">
        <f t="shared" si="54"/>
        <v>6820.1194651499991</v>
      </c>
      <c r="X585" s="60"/>
      <c r="Y585" s="2">
        <f t="shared" si="51"/>
        <v>6820.1194651499991</v>
      </c>
      <c r="AB585" s="126"/>
      <c r="AD585" s="54"/>
      <c r="AE585" s="54"/>
      <c r="AG585" s="61"/>
      <c r="AH585" s="61"/>
      <c r="AI585" s="50" t="s">
        <v>529</v>
      </c>
      <c r="AJ585" s="61" t="s">
        <v>47</v>
      </c>
      <c r="AN585" s="88"/>
      <c r="AT585" s="52"/>
      <c r="AU585" s="52"/>
      <c r="AV585" s="52"/>
      <c r="AW585" s="52"/>
      <c r="AX585" s="52"/>
      <c r="AY585" s="52"/>
      <c r="AZ585" s="52"/>
      <c r="BE585" s="52"/>
      <c r="BF585" s="52"/>
      <c r="BH585" s="52"/>
      <c r="BI585" s="52"/>
    </row>
    <row r="586" spans="1:61">
      <c r="A586" s="52">
        <v>585</v>
      </c>
      <c r="B586" s="50" t="s">
        <v>1033</v>
      </c>
      <c r="C586" s="61" t="s">
        <v>464</v>
      </c>
      <c r="D586" s="61" t="s">
        <v>465</v>
      </c>
      <c r="E586" s="68">
        <v>55.797188888888883</v>
      </c>
      <c r="F586" s="68">
        <v>-133.18746666666667</v>
      </c>
      <c r="G586" s="56" t="s">
        <v>182</v>
      </c>
      <c r="H586" s="50" t="s">
        <v>35</v>
      </c>
      <c r="I586" s="50" t="s">
        <v>35</v>
      </c>
      <c r="J586" s="50" t="s">
        <v>35</v>
      </c>
      <c r="K586" s="61" t="s">
        <v>116</v>
      </c>
      <c r="L586" s="56">
        <v>3</v>
      </c>
      <c r="M586" s="56">
        <v>9</v>
      </c>
      <c r="N586" s="56">
        <f t="shared" si="52"/>
        <v>6</v>
      </c>
      <c r="O586" s="56"/>
      <c r="P586" s="56"/>
      <c r="Q586" s="60"/>
      <c r="R586" s="69">
        <v>0</v>
      </c>
      <c r="S586" s="52">
        <v>1.19</v>
      </c>
      <c r="T586" s="52">
        <f t="shared" si="53"/>
        <v>1.19</v>
      </c>
      <c r="U586" s="65">
        <v>3</v>
      </c>
      <c r="V586" s="66">
        <v>19.464480000000002</v>
      </c>
      <c r="W586" s="2">
        <f t="shared" si="54"/>
        <v>13480.7095584</v>
      </c>
      <c r="X586" s="60"/>
      <c r="Y586" s="2">
        <f t="shared" si="51"/>
        <v>13480.7095584</v>
      </c>
      <c r="AB586" s="126"/>
      <c r="AD586" s="54"/>
      <c r="AE586" s="54"/>
      <c r="AG586" s="61"/>
      <c r="AH586" s="61"/>
      <c r="AI586" s="50" t="s">
        <v>529</v>
      </c>
      <c r="AJ586" s="61" t="s">
        <v>116</v>
      </c>
      <c r="AN586" s="88"/>
      <c r="AT586" s="52"/>
      <c r="AU586" s="52"/>
      <c r="AV586" s="52"/>
      <c r="AW586" s="52"/>
      <c r="AX586" s="52"/>
      <c r="AY586" s="52"/>
      <c r="AZ586" s="52"/>
      <c r="BE586" s="52"/>
      <c r="BF586" s="52"/>
      <c r="BH586" s="52"/>
      <c r="BI586" s="52"/>
    </row>
    <row r="587" spans="1:61">
      <c r="A587" s="52">
        <v>586</v>
      </c>
      <c r="B587" s="50" t="s">
        <v>1033</v>
      </c>
      <c r="C587" s="61" t="s">
        <v>464</v>
      </c>
      <c r="D587" s="61" t="s">
        <v>465</v>
      </c>
      <c r="E587" s="68">
        <v>55.797188888888883</v>
      </c>
      <c r="F587" s="68">
        <v>-133.18746666666667</v>
      </c>
      <c r="G587" s="56" t="s">
        <v>182</v>
      </c>
      <c r="H587" s="50" t="s">
        <v>35</v>
      </c>
      <c r="I587" s="50" t="s">
        <v>35</v>
      </c>
      <c r="J587" s="50" t="s">
        <v>35</v>
      </c>
      <c r="K587" s="61" t="s">
        <v>253</v>
      </c>
      <c r="L587" s="56">
        <v>9</v>
      </c>
      <c r="M587" s="56">
        <v>26</v>
      </c>
      <c r="N587" s="56">
        <f t="shared" si="52"/>
        <v>17</v>
      </c>
      <c r="O587" s="56"/>
      <c r="P587" s="56"/>
      <c r="Q587" s="60"/>
      <c r="R587" s="69">
        <v>0</v>
      </c>
      <c r="S587" s="52">
        <v>1.46</v>
      </c>
      <c r="T587" s="52">
        <f t="shared" si="53"/>
        <v>1.46</v>
      </c>
      <c r="U587" s="65">
        <v>8</v>
      </c>
      <c r="V587" s="66">
        <v>8.7957049999999999</v>
      </c>
      <c r="W587" s="2">
        <f t="shared" si="54"/>
        <v>20084.464625200002</v>
      </c>
      <c r="X587" s="60"/>
      <c r="Y587" s="2">
        <f t="shared" si="51"/>
        <v>20084.464625200002</v>
      </c>
      <c r="AB587" s="126"/>
      <c r="AD587" s="54"/>
      <c r="AE587" s="54"/>
      <c r="AG587" s="61"/>
      <c r="AH587" s="61"/>
      <c r="AI587" s="50" t="s">
        <v>529</v>
      </c>
      <c r="AJ587" s="61" t="s">
        <v>534</v>
      </c>
      <c r="AN587" s="88"/>
      <c r="AT587" s="52"/>
      <c r="AU587" s="52"/>
      <c r="AV587" s="52"/>
      <c r="AW587" s="52"/>
      <c r="AX587" s="52"/>
      <c r="AY587" s="52"/>
      <c r="AZ587" s="52"/>
      <c r="BE587" s="52"/>
      <c r="BF587" s="52"/>
      <c r="BH587" s="52"/>
      <c r="BI587" s="52"/>
    </row>
    <row r="588" spans="1:61">
      <c r="A588" s="52">
        <v>587</v>
      </c>
      <c r="B588" s="50" t="s">
        <v>1033</v>
      </c>
      <c r="C588" s="61" t="s">
        <v>464</v>
      </c>
      <c r="D588" s="61" t="s">
        <v>465</v>
      </c>
      <c r="E588" s="68">
        <v>55.797188888888883</v>
      </c>
      <c r="F588" s="68">
        <v>-133.18746666666667</v>
      </c>
      <c r="G588" s="56" t="s">
        <v>182</v>
      </c>
      <c r="H588" s="50" t="s">
        <v>35</v>
      </c>
      <c r="I588" s="50" t="s">
        <v>35</v>
      </c>
      <c r="J588" s="50" t="s">
        <v>35</v>
      </c>
      <c r="K588" s="61" t="s">
        <v>458</v>
      </c>
      <c r="L588" s="56">
        <v>26</v>
      </c>
      <c r="M588" s="56">
        <v>55</v>
      </c>
      <c r="N588" s="56">
        <f t="shared" si="52"/>
        <v>29</v>
      </c>
      <c r="O588" s="56"/>
      <c r="P588" s="56"/>
      <c r="Q588" s="60"/>
      <c r="R588" s="69">
        <v>0</v>
      </c>
      <c r="S588" s="52">
        <v>1.19</v>
      </c>
      <c r="T588" s="52">
        <f t="shared" si="53"/>
        <v>1.19</v>
      </c>
      <c r="U588" s="65">
        <v>12</v>
      </c>
      <c r="V588" s="66">
        <v>7.5019349999999996</v>
      </c>
      <c r="W588" s="2">
        <f t="shared" si="54"/>
        <v>22782.476362799993</v>
      </c>
      <c r="X588" s="60"/>
      <c r="Y588" s="2">
        <f t="shared" si="51"/>
        <v>22782.476362799993</v>
      </c>
      <c r="AB588" s="126"/>
      <c r="AD588" s="54"/>
      <c r="AE588" s="54"/>
      <c r="AG588" s="61"/>
      <c r="AH588" s="61"/>
      <c r="AI588" s="50" t="s">
        <v>529</v>
      </c>
      <c r="AJ588" s="61" t="s">
        <v>458</v>
      </c>
      <c r="AN588" s="88"/>
      <c r="AT588" s="52"/>
      <c r="AU588" s="52"/>
      <c r="AV588" s="52"/>
      <c r="AW588" s="52"/>
      <c r="AX588" s="52"/>
      <c r="AY588" s="52"/>
      <c r="AZ588" s="52"/>
      <c r="BE588" s="52"/>
      <c r="BF588" s="52"/>
      <c r="BH588" s="52"/>
      <c r="BI588" s="52"/>
    </row>
    <row r="589" spans="1:61">
      <c r="A589" s="52">
        <v>588</v>
      </c>
      <c r="B589" s="50" t="s">
        <v>1033</v>
      </c>
      <c r="C589" s="61" t="s">
        <v>464</v>
      </c>
      <c r="D589" s="61" t="s">
        <v>465</v>
      </c>
      <c r="E589" s="68">
        <v>55.797188888888883</v>
      </c>
      <c r="F589" s="68">
        <v>-133.18746666666667</v>
      </c>
      <c r="G589" s="56" t="s">
        <v>182</v>
      </c>
      <c r="H589" s="50" t="s">
        <v>35</v>
      </c>
      <c r="I589" s="50" t="s">
        <v>35</v>
      </c>
      <c r="J589" s="50" t="s">
        <v>35</v>
      </c>
      <c r="K589" s="61" t="s">
        <v>21</v>
      </c>
      <c r="L589" s="56">
        <v>55</v>
      </c>
      <c r="M589" s="56">
        <v>80</v>
      </c>
      <c r="N589" s="56">
        <f t="shared" si="52"/>
        <v>25</v>
      </c>
      <c r="O589" s="56"/>
      <c r="P589" s="56"/>
      <c r="Q589" s="60"/>
      <c r="R589" s="69">
        <v>0</v>
      </c>
      <c r="S589" s="52">
        <v>1.91</v>
      </c>
      <c r="T589" s="52">
        <f t="shared" si="53"/>
        <v>1.91</v>
      </c>
      <c r="U589" s="65">
        <v>19</v>
      </c>
      <c r="V589" s="66">
        <v>2.3654750000000004</v>
      </c>
      <c r="W589" s="2">
        <f t="shared" si="54"/>
        <v>9149.0659312500029</v>
      </c>
      <c r="X589" s="60"/>
      <c r="Y589" s="2">
        <f t="shared" si="51"/>
        <v>9149.0659312500029</v>
      </c>
      <c r="AB589" s="126"/>
      <c r="AD589" s="54"/>
      <c r="AE589" s="54"/>
      <c r="AG589" s="61"/>
      <c r="AH589" s="61"/>
      <c r="AI589" s="50" t="s">
        <v>529</v>
      </c>
      <c r="AJ589" s="61" t="s">
        <v>21</v>
      </c>
      <c r="AN589" s="88"/>
      <c r="AT589" s="52"/>
      <c r="AU589" s="52"/>
      <c r="AV589" s="52"/>
      <c r="AW589" s="52"/>
      <c r="AX589" s="52"/>
      <c r="AY589" s="52"/>
      <c r="AZ589" s="52"/>
      <c r="BE589" s="52"/>
      <c r="BF589" s="52"/>
      <c r="BH589" s="52"/>
      <c r="BI589" s="52"/>
    </row>
    <row r="590" spans="1:61">
      <c r="A590" s="52">
        <v>589</v>
      </c>
      <c r="B590" s="50" t="s">
        <v>1033</v>
      </c>
      <c r="C590" s="61" t="s">
        <v>464</v>
      </c>
      <c r="D590" s="61" t="s">
        <v>465</v>
      </c>
      <c r="E590" s="68">
        <v>55.797188888888883</v>
      </c>
      <c r="F590" s="68">
        <v>-133.18746666666667</v>
      </c>
      <c r="G590" s="56" t="s">
        <v>182</v>
      </c>
      <c r="H590" s="50" t="s">
        <v>35</v>
      </c>
      <c r="I590" s="50" t="s">
        <v>35</v>
      </c>
      <c r="J590" s="50" t="s">
        <v>35</v>
      </c>
      <c r="K590" s="61" t="s">
        <v>300</v>
      </c>
      <c r="L590" s="56">
        <v>80</v>
      </c>
      <c r="M590" s="56">
        <v>101</v>
      </c>
      <c r="N590" s="56">
        <f t="shared" si="52"/>
        <v>21</v>
      </c>
      <c r="O590" s="56"/>
      <c r="P590" s="56"/>
      <c r="Q590" s="60"/>
      <c r="R590" s="69">
        <v>0</v>
      </c>
      <c r="S590" s="52">
        <v>1.91</v>
      </c>
      <c r="T590" s="52">
        <f t="shared" si="53"/>
        <v>1.91</v>
      </c>
      <c r="U590" s="65">
        <v>34</v>
      </c>
      <c r="V590" s="66">
        <v>0.87860500000000008</v>
      </c>
      <c r="W590" s="2">
        <f t="shared" si="54"/>
        <v>2325.8958723000005</v>
      </c>
      <c r="X590" s="60"/>
      <c r="Y590" s="2">
        <f>IF(L590&gt;-100,W590-W590*(ABS(M590)-100)/(ABS(M590)-ABS(L590)),0)</f>
        <v>2215.1389260000005</v>
      </c>
      <c r="AB590" s="126"/>
      <c r="AD590" s="54"/>
      <c r="AE590" s="54"/>
      <c r="AG590" s="61"/>
      <c r="AH590" s="61"/>
      <c r="AI590" s="50" t="s">
        <v>529</v>
      </c>
      <c r="AJ590" s="61" t="s">
        <v>300</v>
      </c>
      <c r="AN590" s="88"/>
      <c r="AT590" s="52"/>
      <c r="AU590" s="52"/>
      <c r="AV590" s="52"/>
      <c r="AW590" s="52"/>
      <c r="AX590" s="52"/>
      <c r="AY590" s="52"/>
      <c r="AZ590" s="52"/>
      <c r="BE590" s="52"/>
      <c r="BF590" s="52"/>
      <c r="BH590" s="52"/>
      <c r="BI590" s="52"/>
    </row>
    <row r="591" spans="1:61">
      <c r="A591" s="52">
        <v>590</v>
      </c>
      <c r="B591" s="50" t="s">
        <v>1033</v>
      </c>
      <c r="C591" s="61" t="s">
        <v>466</v>
      </c>
      <c r="D591" s="61" t="s">
        <v>362</v>
      </c>
      <c r="E591" s="68">
        <v>55.786077777777777</v>
      </c>
      <c r="F591" s="68">
        <v>-133.4333</v>
      </c>
      <c r="G591" s="56" t="s">
        <v>182</v>
      </c>
      <c r="H591" s="50" t="s">
        <v>35</v>
      </c>
      <c r="I591" s="50" t="s">
        <v>35</v>
      </c>
      <c r="J591" s="50" t="s">
        <v>35</v>
      </c>
      <c r="K591" s="61" t="s">
        <v>45</v>
      </c>
      <c r="L591" s="56">
        <v>10</v>
      </c>
      <c r="M591" s="56">
        <v>0</v>
      </c>
      <c r="N591" s="56">
        <f t="shared" si="52"/>
        <v>10</v>
      </c>
      <c r="O591" s="53">
        <f>M596</f>
        <v>100</v>
      </c>
      <c r="P591" s="53">
        <f>L591</f>
        <v>10</v>
      </c>
      <c r="Q591" s="53">
        <f>P591+O591</f>
        <v>110</v>
      </c>
      <c r="R591" s="69">
        <v>0</v>
      </c>
      <c r="S591" s="52">
        <v>0.12</v>
      </c>
      <c r="T591" s="52">
        <f t="shared" si="53"/>
        <v>0.12</v>
      </c>
      <c r="U591" s="65">
        <v>0</v>
      </c>
      <c r="V591" s="66">
        <v>41.88</v>
      </c>
      <c r="W591" s="2">
        <f t="shared" si="54"/>
        <v>5025.5999999999985</v>
      </c>
      <c r="X591" s="2">
        <f>SUM(W591:W596)</f>
        <v>56709.845399999991</v>
      </c>
      <c r="Y591" s="2">
        <f t="shared" ref="Y591:Y601" si="55">T591*V591/100*N591*100*100*((100-U591)/100)</f>
        <v>5025.5999999999985</v>
      </c>
      <c r="Z591" s="7">
        <f>SUM(Y591:Y596)/10^6*10^4</f>
        <v>567.09845399999995</v>
      </c>
      <c r="AA591" s="12">
        <v>60.753167000520605</v>
      </c>
      <c r="AB591" s="126"/>
      <c r="AD591" s="54"/>
      <c r="AE591" s="54"/>
      <c r="AG591" s="61"/>
      <c r="AH591" s="61"/>
      <c r="AI591" s="50" t="s">
        <v>171</v>
      </c>
      <c r="AJ591" s="61" t="s">
        <v>141</v>
      </c>
      <c r="AN591" s="88"/>
      <c r="AT591" s="52"/>
      <c r="AU591" s="52"/>
      <c r="AV591" s="52"/>
      <c r="AW591" s="52"/>
      <c r="AX591" s="52"/>
      <c r="AY591" s="52"/>
      <c r="AZ591" s="52"/>
      <c r="BE591" s="52"/>
      <c r="BF591" s="52"/>
      <c r="BH591" s="52"/>
      <c r="BI591" s="52"/>
    </row>
    <row r="592" spans="1:61">
      <c r="A592" s="52">
        <v>591</v>
      </c>
      <c r="B592" s="50" t="s">
        <v>1033</v>
      </c>
      <c r="C592" s="61" t="s">
        <v>466</v>
      </c>
      <c r="D592" s="61" t="s">
        <v>362</v>
      </c>
      <c r="E592" s="68">
        <v>55.786077777777777</v>
      </c>
      <c r="F592" s="68">
        <v>-133.4333</v>
      </c>
      <c r="G592" s="56" t="s">
        <v>182</v>
      </c>
      <c r="H592" s="50" t="s">
        <v>35</v>
      </c>
      <c r="I592" s="50" t="s">
        <v>35</v>
      </c>
      <c r="J592" s="50" t="s">
        <v>35</v>
      </c>
      <c r="K592" s="61" t="s">
        <v>47</v>
      </c>
      <c r="L592" s="56">
        <v>0</v>
      </c>
      <c r="M592" s="56">
        <v>1</v>
      </c>
      <c r="N592" s="56">
        <f t="shared" si="52"/>
        <v>1</v>
      </c>
      <c r="O592" s="56"/>
      <c r="P592" s="56"/>
      <c r="Q592" s="60"/>
      <c r="R592" s="69">
        <v>0</v>
      </c>
      <c r="S592" s="52">
        <v>0.93</v>
      </c>
      <c r="T592" s="52">
        <f t="shared" si="53"/>
        <v>0.93</v>
      </c>
      <c r="U592" s="65">
        <v>2</v>
      </c>
      <c r="V592" s="66">
        <v>4.12</v>
      </c>
      <c r="W592" s="2">
        <f t="shared" si="54"/>
        <v>375.49680000000001</v>
      </c>
      <c r="X592" s="67"/>
      <c r="Y592" s="2">
        <f t="shared" si="55"/>
        <v>375.49680000000001</v>
      </c>
      <c r="AB592" s="126"/>
      <c r="AC592" s="126"/>
      <c r="AD592" s="54"/>
      <c r="AE592" s="54"/>
      <c r="AG592" s="61"/>
      <c r="AH592" s="61"/>
      <c r="AI592" s="50" t="s">
        <v>171</v>
      </c>
      <c r="AJ592" s="61" t="s">
        <v>47</v>
      </c>
      <c r="AN592" s="88"/>
      <c r="AT592" s="52"/>
      <c r="AU592" s="52"/>
      <c r="AV592" s="52"/>
      <c r="AW592" s="52"/>
      <c r="AX592" s="52"/>
      <c r="AY592" s="52"/>
      <c r="AZ592" s="52"/>
      <c r="BE592" s="52"/>
      <c r="BF592" s="52"/>
      <c r="BH592" s="52"/>
      <c r="BI592" s="52"/>
    </row>
    <row r="593" spans="1:61">
      <c r="A593" s="52">
        <v>592</v>
      </c>
      <c r="B593" s="50" t="s">
        <v>1033</v>
      </c>
      <c r="C593" s="61" t="s">
        <v>466</v>
      </c>
      <c r="D593" s="61" t="s">
        <v>362</v>
      </c>
      <c r="E593" s="68">
        <v>55.786077777777777</v>
      </c>
      <c r="F593" s="68">
        <v>-133.4333</v>
      </c>
      <c r="G593" s="56" t="s">
        <v>182</v>
      </c>
      <c r="H593" s="50" t="s">
        <v>35</v>
      </c>
      <c r="I593" s="50" t="s">
        <v>35</v>
      </c>
      <c r="J593" s="50" t="s">
        <v>35</v>
      </c>
      <c r="K593" s="61" t="s">
        <v>48</v>
      </c>
      <c r="L593" s="56">
        <v>1</v>
      </c>
      <c r="M593" s="56">
        <v>5</v>
      </c>
      <c r="N593" s="56">
        <f t="shared" si="52"/>
        <v>4</v>
      </c>
      <c r="O593" s="56"/>
      <c r="P593" s="56"/>
      <c r="Q593" s="60"/>
      <c r="R593" s="69">
        <v>0</v>
      </c>
      <c r="S593" s="52">
        <v>0.86</v>
      </c>
      <c r="T593" s="52">
        <f t="shared" si="53"/>
        <v>0.86</v>
      </c>
      <c r="U593" s="65">
        <v>5</v>
      </c>
      <c r="V593" s="66">
        <v>9.4499999999999993</v>
      </c>
      <c r="W593" s="2">
        <f t="shared" si="54"/>
        <v>3088.2599999999998</v>
      </c>
      <c r="X593" s="67"/>
      <c r="Y593" s="2">
        <f t="shared" si="55"/>
        <v>3088.2599999999998</v>
      </c>
      <c r="AB593" s="126"/>
      <c r="AD593" s="54"/>
      <c r="AE593" s="54"/>
      <c r="AG593" s="61"/>
      <c r="AH593" s="61"/>
      <c r="AI593" s="50" t="s">
        <v>171</v>
      </c>
      <c r="AJ593" s="61" t="s">
        <v>76</v>
      </c>
      <c r="AN593" s="88"/>
      <c r="AT593" s="52"/>
      <c r="AU593" s="52"/>
      <c r="AV593" s="52"/>
      <c r="AW593" s="52"/>
      <c r="AX593" s="52"/>
      <c r="AY593" s="52"/>
      <c r="AZ593" s="52"/>
      <c r="BE593" s="52"/>
      <c r="BF593" s="52"/>
      <c r="BH593" s="52"/>
      <c r="BI593" s="52"/>
    </row>
    <row r="594" spans="1:61">
      <c r="A594" s="52">
        <v>593</v>
      </c>
      <c r="B594" s="50" t="s">
        <v>1033</v>
      </c>
      <c r="C594" s="61" t="s">
        <v>466</v>
      </c>
      <c r="D594" s="61" t="s">
        <v>362</v>
      </c>
      <c r="E594" s="68">
        <v>55.786077777777777</v>
      </c>
      <c r="F594" s="68">
        <v>-133.4333</v>
      </c>
      <c r="G594" s="56" t="s">
        <v>182</v>
      </c>
      <c r="H594" s="50" t="s">
        <v>35</v>
      </c>
      <c r="I594" s="50" t="s">
        <v>35</v>
      </c>
      <c r="J594" s="50" t="s">
        <v>35</v>
      </c>
      <c r="K594" s="61" t="s">
        <v>49</v>
      </c>
      <c r="L594" s="56">
        <v>5</v>
      </c>
      <c r="M594" s="56">
        <v>20</v>
      </c>
      <c r="N594" s="56">
        <f t="shared" si="52"/>
        <v>15</v>
      </c>
      <c r="O594" s="56"/>
      <c r="P594" s="56"/>
      <c r="Q594" s="60"/>
      <c r="R594" s="69">
        <v>0</v>
      </c>
      <c r="S594" s="52">
        <v>0.86</v>
      </c>
      <c r="T594" s="52">
        <f t="shared" si="53"/>
        <v>0.86</v>
      </c>
      <c r="U594" s="65">
        <v>15</v>
      </c>
      <c r="V594" s="66">
        <v>4.6100000000000003</v>
      </c>
      <c r="W594" s="2">
        <f t="shared" si="54"/>
        <v>5054.8650000000007</v>
      </c>
      <c r="X594" s="67"/>
      <c r="Y594" s="2">
        <f t="shared" si="55"/>
        <v>5054.8650000000007</v>
      </c>
      <c r="AB594" s="126"/>
      <c r="AD594" s="54"/>
      <c r="AE594" s="54"/>
      <c r="AG594" s="61"/>
      <c r="AH594" s="61"/>
      <c r="AI594" s="50" t="s">
        <v>171</v>
      </c>
      <c r="AJ594" s="61" t="s">
        <v>77</v>
      </c>
      <c r="AN594" s="88"/>
      <c r="AT594" s="52"/>
      <c r="AU594" s="52"/>
      <c r="AV594" s="52"/>
      <c r="AW594" s="52"/>
      <c r="AX594" s="52"/>
      <c r="AY594" s="52"/>
      <c r="AZ594" s="52"/>
      <c r="BE594" s="52"/>
      <c r="BF594" s="52"/>
      <c r="BH594" s="52"/>
      <c r="BI594" s="52"/>
    </row>
    <row r="595" spans="1:61">
      <c r="A595" s="52">
        <v>594</v>
      </c>
      <c r="B595" s="50" t="s">
        <v>1033</v>
      </c>
      <c r="C595" s="61" t="s">
        <v>466</v>
      </c>
      <c r="D595" s="61" t="s">
        <v>362</v>
      </c>
      <c r="E595" s="68">
        <v>55.786077777777777</v>
      </c>
      <c r="F595" s="68">
        <v>-133.4333</v>
      </c>
      <c r="G595" s="56" t="s">
        <v>182</v>
      </c>
      <c r="H595" s="50" t="s">
        <v>35</v>
      </c>
      <c r="I595" s="50" t="s">
        <v>35</v>
      </c>
      <c r="J595" s="50" t="s">
        <v>35</v>
      </c>
      <c r="K595" s="61" t="s">
        <v>253</v>
      </c>
      <c r="L595" s="56">
        <v>20</v>
      </c>
      <c r="M595" s="56">
        <v>43</v>
      </c>
      <c r="N595" s="56">
        <f t="shared" si="52"/>
        <v>23</v>
      </c>
      <c r="O595" s="56"/>
      <c r="P595" s="56"/>
      <c r="Q595" s="60"/>
      <c r="R595" s="69">
        <v>0</v>
      </c>
      <c r="S595" s="52">
        <v>1.17</v>
      </c>
      <c r="T595" s="52">
        <f t="shared" si="53"/>
        <v>1.17</v>
      </c>
      <c r="U595" s="65">
        <v>8</v>
      </c>
      <c r="V595" s="66">
        <v>3.54</v>
      </c>
      <c r="W595" s="2">
        <f t="shared" si="54"/>
        <v>8764.0488000000005</v>
      </c>
      <c r="X595" s="67"/>
      <c r="Y595" s="2">
        <f t="shared" si="55"/>
        <v>8764.0488000000005</v>
      </c>
      <c r="AB595" s="126"/>
      <c r="AD595" s="54"/>
      <c r="AE595" s="54"/>
      <c r="AG595" s="61"/>
      <c r="AH595" s="61"/>
      <c r="AI595" s="50" t="s">
        <v>171</v>
      </c>
      <c r="AJ595" s="61" t="s">
        <v>534</v>
      </c>
      <c r="AN595" s="88"/>
      <c r="AT595" s="52"/>
      <c r="AU595" s="52"/>
      <c r="AV595" s="52"/>
      <c r="AW595" s="52"/>
      <c r="AX595" s="52"/>
      <c r="AY595" s="52"/>
      <c r="AZ595" s="52"/>
      <c r="BE595" s="52"/>
      <c r="BF595" s="52"/>
      <c r="BH595" s="52"/>
      <c r="BI595" s="52"/>
    </row>
    <row r="596" spans="1:61">
      <c r="A596" s="52">
        <v>595</v>
      </c>
      <c r="B596" s="50" t="s">
        <v>1033</v>
      </c>
      <c r="C596" s="61" t="s">
        <v>466</v>
      </c>
      <c r="D596" s="61" t="s">
        <v>362</v>
      </c>
      <c r="E596" s="68">
        <v>55.786077777777777</v>
      </c>
      <c r="F596" s="68">
        <v>-133.4333</v>
      </c>
      <c r="G596" s="56" t="s">
        <v>182</v>
      </c>
      <c r="H596" s="50" t="s">
        <v>35</v>
      </c>
      <c r="I596" s="50" t="s">
        <v>35</v>
      </c>
      <c r="J596" s="50" t="s">
        <v>35</v>
      </c>
      <c r="K596" s="61" t="s">
        <v>21</v>
      </c>
      <c r="L596" s="56">
        <v>43</v>
      </c>
      <c r="M596" s="56">
        <v>100</v>
      </c>
      <c r="N596" s="56">
        <f t="shared" si="52"/>
        <v>57</v>
      </c>
      <c r="O596" s="56"/>
      <c r="P596" s="56"/>
      <c r="Q596" s="60"/>
      <c r="R596" s="69">
        <v>0</v>
      </c>
      <c r="S596" s="52">
        <v>1.74</v>
      </c>
      <c r="T596" s="52">
        <f t="shared" si="53"/>
        <v>1.74</v>
      </c>
      <c r="U596" s="65">
        <v>18</v>
      </c>
      <c r="V596" s="66">
        <v>4.2300000000000004</v>
      </c>
      <c r="W596" s="2">
        <f t="shared" si="54"/>
        <v>34401.574799999995</v>
      </c>
      <c r="X596" s="67"/>
      <c r="Y596" s="2">
        <f t="shared" si="55"/>
        <v>34401.574799999995</v>
      </c>
      <c r="AB596" s="126"/>
      <c r="AD596" s="54"/>
      <c r="AE596" s="54"/>
      <c r="AG596" s="61"/>
      <c r="AH596" s="61"/>
      <c r="AI596" s="50" t="s">
        <v>171</v>
      </c>
      <c r="AJ596" s="61" t="s">
        <v>21</v>
      </c>
      <c r="AN596" s="88"/>
      <c r="AT596" s="52"/>
      <c r="AU596" s="52"/>
      <c r="AV596" s="52"/>
      <c r="AW596" s="52"/>
      <c r="AX596" s="52"/>
      <c r="AY596" s="52"/>
      <c r="AZ596" s="52"/>
      <c r="BE596" s="52"/>
      <c r="BF596" s="52"/>
      <c r="BH596" s="52"/>
      <c r="BI596" s="52"/>
    </row>
    <row r="597" spans="1:61">
      <c r="A597" s="52">
        <v>596</v>
      </c>
      <c r="B597" s="50" t="s">
        <v>1033</v>
      </c>
      <c r="C597" s="61" t="s">
        <v>467</v>
      </c>
      <c r="D597" s="61" t="s">
        <v>362</v>
      </c>
      <c r="E597" s="68">
        <v>55.786077777777777</v>
      </c>
      <c r="F597" s="68">
        <v>-133.48746666666668</v>
      </c>
      <c r="G597" s="56" t="s">
        <v>182</v>
      </c>
      <c r="H597" s="50" t="s">
        <v>35</v>
      </c>
      <c r="I597" s="50" t="s">
        <v>35</v>
      </c>
      <c r="J597" s="50" t="s">
        <v>35</v>
      </c>
      <c r="K597" s="61" t="s">
        <v>44</v>
      </c>
      <c r="L597" s="56">
        <v>14</v>
      </c>
      <c r="M597" s="56">
        <v>9</v>
      </c>
      <c r="N597" s="56">
        <f t="shared" si="52"/>
        <v>5</v>
      </c>
      <c r="O597" s="53">
        <f>M602</f>
        <v>114</v>
      </c>
      <c r="P597" s="53">
        <f>L597</f>
        <v>14</v>
      </c>
      <c r="Q597" s="53">
        <f>P597+O597</f>
        <v>128</v>
      </c>
      <c r="R597" s="69">
        <v>0</v>
      </c>
      <c r="S597" s="52">
        <v>0.08</v>
      </c>
      <c r="T597" s="52">
        <f t="shared" si="53"/>
        <v>0.08</v>
      </c>
      <c r="U597" s="65"/>
      <c r="V597" s="83">
        <v>36.66627891666667</v>
      </c>
      <c r="W597" s="2">
        <f t="shared" si="54"/>
        <v>1466.6511566666668</v>
      </c>
      <c r="X597" s="2">
        <f>SUM(W597:W602)</f>
        <v>58005.768456666672</v>
      </c>
      <c r="Y597" s="2">
        <f t="shared" si="55"/>
        <v>1466.6511566666668</v>
      </c>
      <c r="Z597" s="7">
        <f>SUM(Y597:Y602)/10^6*10^4</f>
        <v>506.97604656666664</v>
      </c>
      <c r="AA597" s="12">
        <v>59.83215672475405</v>
      </c>
      <c r="AB597" s="126"/>
      <c r="AD597" s="54"/>
      <c r="AE597" s="54"/>
      <c r="AG597" s="61"/>
      <c r="AH597" s="61"/>
      <c r="AI597" s="50" t="s">
        <v>171</v>
      </c>
      <c r="AJ597" s="61" t="s">
        <v>140</v>
      </c>
      <c r="AN597" s="88"/>
      <c r="AT597" s="52"/>
      <c r="AU597" s="52"/>
      <c r="AV597" s="52"/>
      <c r="AW597" s="52"/>
      <c r="AX597" s="52"/>
      <c r="AY597" s="52"/>
      <c r="AZ597" s="52"/>
      <c r="BE597" s="52"/>
      <c r="BF597" s="52"/>
      <c r="BH597" s="52"/>
      <c r="BI597" s="52"/>
    </row>
    <row r="598" spans="1:61">
      <c r="A598" s="52">
        <v>597</v>
      </c>
      <c r="B598" s="50" t="s">
        <v>1033</v>
      </c>
      <c r="C598" s="61" t="s">
        <v>467</v>
      </c>
      <c r="D598" s="61" t="s">
        <v>362</v>
      </c>
      <c r="E598" s="68">
        <v>55.786077777777777</v>
      </c>
      <c r="F598" s="68">
        <v>-133.48746666666668</v>
      </c>
      <c r="G598" s="56" t="s">
        <v>182</v>
      </c>
      <c r="H598" s="50" t="s">
        <v>35</v>
      </c>
      <c r="I598" s="50" t="s">
        <v>35</v>
      </c>
      <c r="J598" s="50" t="s">
        <v>35</v>
      </c>
      <c r="K598" s="61" t="s">
        <v>46</v>
      </c>
      <c r="L598" s="56">
        <v>9</v>
      </c>
      <c r="M598" s="56">
        <v>0</v>
      </c>
      <c r="N598" s="56">
        <f t="shared" si="52"/>
        <v>9</v>
      </c>
      <c r="O598" s="56"/>
      <c r="P598" s="56"/>
      <c r="Q598" s="60"/>
      <c r="R598" s="69">
        <v>0</v>
      </c>
      <c r="S598" s="52">
        <v>0.15</v>
      </c>
      <c r="T598" s="52">
        <f t="shared" si="53"/>
        <v>0.15</v>
      </c>
      <c r="U598" s="65">
        <v>0</v>
      </c>
      <c r="V598" s="66">
        <v>24.64</v>
      </c>
      <c r="W598" s="2">
        <f t="shared" si="54"/>
        <v>3326.3999999999996</v>
      </c>
      <c r="X598" s="67"/>
      <c r="Y598" s="2">
        <f t="shared" si="55"/>
        <v>3326.3999999999996</v>
      </c>
      <c r="AB598" s="126"/>
      <c r="AC598" s="126"/>
      <c r="AD598" s="55"/>
      <c r="AE598" s="55"/>
      <c r="AG598" s="61"/>
      <c r="AH598" s="61"/>
      <c r="AI598" s="50" t="s">
        <v>171</v>
      </c>
      <c r="AJ598" s="61" t="s">
        <v>162</v>
      </c>
      <c r="AN598" s="88"/>
      <c r="AT598" s="52"/>
      <c r="AU598" s="52"/>
      <c r="AV598" s="52"/>
      <c r="AW598" s="52"/>
      <c r="AX598" s="52"/>
      <c r="AY598" s="52"/>
      <c r="AZ598" s="52"/>
      <c r="BE598" s="52"/>
      <c r="BF598" s="52"/>
      <c r="BH598" s="52"/>
      <c r="BI598" s="52"/>
    </row>
    <row r="599" spans="1:61">
      <c r="A599" s="52">
        <v>598</v>
      </c>
      <c r="B599" s="50" t="s">
        <v>1033</v>
      </c>
      <c r="C599" s="61" t="s">
        <v>467</v>
      </c>
      <c r="D599" s="61" t="s">
        <v>362</v>
      </c>
      <c r="E599" s="68">
        <v>55.786077777777777</v>
      </c>
      <c r="F599" s="68">
        <v>-133.48746666666668</v>
      </c>
      <c r="G599" s="56" t="s">
        <v>182</v>
      </c>
      <c r="H599" s="50" t="s">
        <v>35</v>
      </c>
      <c r="I599" s="50" t="s">
        <v>35</v>
      </c>
      <c r="J599" s="50" t="s">
        <v>35</v>
      </c>
      <c r="K599" s="61" t="s">
        <v>262</v>
      </c>
      <c r="L599" s="56">
        <v>0</v>
      </c>
      <c r="M599" s="56">
        <v>5</v>
      </c>
      <c r="N599" s="56">
        <f t="shared" si="52"/>
        <v>5</v>
      </c>
      <c r="O599" s="56"/>
      <c r="P599" s="56"/>
      <c r="Q599" s="60"/>
      <c r="R599" s="69">
        <v>0</v>
      </c>
      <c r="S599" s="52">
        <v>0.86</v>
      </c>
      <c r="T599" s="52">
        <f t="shared" si="53"/>
        <v>0.86</v>
      </c>
      <c r="U599" s="65">
        <v>9</v>
      </c>
      <c r="V599" s="66">
        <v>9.8800000000000008</v>
      </c>
      <c r="W599" s="2">
        <f t="shared" si="54"/>
        <v>3866.0440000000008</v>
      </c>
      <c r="X599" s="67"/>
      <c r="Y599" s="2">
        <f t="shared" si="55"/>
        <v>3866.0440000000008</v>
      </c>
      <c r="AB599" s="126"/>
      <c r="AD599" s="54"/>
      <c r="AE599" s="54"/>
      <c r="AG599" s="61"/>
      <c r="AH599" s="61"/>
      <c r="AI599" s="50" t="s">
        <v>171</v>
      </c>
      <c r="AJ599" s="61" t="s">
        <v>17</v>
      </c>
      <c r="AN599" s="88"/>
      <c r="AT599" s="52"/>
      <c r="AU599" s="52"/>
      <c r="AV599" s="52"/>
      <c r="AW599" s="52"/>
      <c r="AX599" s="52"/>
      <c r="AY599" s="52"/>
      <c r="AZ599" s="52"/>
      <c r="BE599" s="52"/>
      <c r="BF599" s="52"/>
      <c r="BH599" s="52"/>
      <c r="BI599" s="52"/>
    </row>
    <row r="600" spans="1:61">
      <c r="A600" s="52">
        <v>599</v>
      </c>
      <c r="B600" s="50" t="s">
        <v>1033</v>
      </c>
      <c r="C600" s="61" t="s">
        <v>467</v>
      </c>
      <c r="D600" s="61" t="s">
        <v>362</v>
      </c>
      <c r="E600" s="68">
        <v>55.786077777777777</v>
      </c>
      <c r="F600" s="68">
        <v>-133.48746666666668</v>
      </c>
      <c r="G600" s="56" t="s">
        <v>182</v>
      </c>
      <c r="H600" s="50" t="s">
        <v>35</v>
      </c>
      <c r="I600" s="50" t="s">
        <v>35</v>
      </c>
      <c r="J600" s="50" t="s">
        <v>35</v>
      </c>
      <c r="K600" s="61" t="s">
        <v>258</v>
      </c>
      <c r="L600" s="56">
        <v>5</v>
      </c>
      <c r="M600" s="56">
        <v>20</v>
      </c>
      <c r="N600" s="56">
        <f t="shared" si="52"/>
        <v>15</v>
      </c>
      <c r="O600" s="56"/>
      <c r="P600" s="56"/>
      <c r="Q600" s="60"/>
      <c r="R600" s="69">
        <v>0</v>
      </c>
      <c r="S600" s="52">
        <v>1.17</v>
      </c>
      <c r="T600" s="52">
        <f t="shared" si="53"/>
        <v>1.17</v>
      </c>
      <c r="U600" s="65">
        <v>13</v>
      </c>
      <c r="V600" s="66">
        <v>4.8600000000000003</v>
      </c>
      <c r="W600" s="2">
        <f t="shared" si="54"/>
        <v>7420.4910000000009</v>
      </c>
      <c r="X600" s="67"/>
      <c r="Y600" s="2">
        <f t="shared" si="55"/>
        <v>7420.4910000000009</v>
      </c>
      <c r="AB600" s="126"/>
      <c r="AD600" s="54"/>
      <c r="AE600" s="54"/>
      <c r="AG600" s="61"/>
      <c r="AH600" s="61"/>
      <c r="AI600" s="50" t="s">
        <v>171</v>
      </c>
      <c r="AJ600" s="61" t="s">
        <v>535</v>
      </c>
      <c r="AN600" s="88"/>
      <c r="AT600" s="52"/>
      <c r="AU600" s="52"/>
      <c r="AV600" s="52"/>
      <c r="AW600" s="52"/>
      <c r="AX600" s="52"/>
      <c r="AY600" s="52"/>
      <c r="AZ600" s="52"/>
      <c r="BE600" s="52"/>
      <c r="BF600" s="52"/>
      <c r="BH600" s="52"/>
      <c r="BI600" s="52"/>
    </row>
    <row r="601" spans="1:61">
      <c r="A601" s="52">
        <v>600</v>
      </c>
      <c r="B601" s="50" t="s">
        <v>1033</v>
      </c>
      <c r="C601" s="61" t="s">
        <v>467</v>
      </c>
      <c r="D601" s="61" t="s">
        <v>362</v>
      </c>
      <c r="E601" s="68">
        <v>55.786077777777777</v>
      </c>
      <c r="F601" s="68">
        <v>-133.48746666666668</v>
      </c>
      <c r="G601" s="56" t="s">
        <v>182</v>
      </c>
      <c r="H601" s="50" t="s">
        <v>35</v>
      </c>
      <c r="I601" s="50" t="s">
        <v>35</v>
      </c>
      <c r="J601" s="50" t="s">
        <v>35</v>
      </c>
      <c r="K601" s="61" t="s">
        <v>259</v>
      </c>
      <c r="L601" s="56">
        <v>20</v>
      </c>
      <c r="M601" s="56">
        <v>61</v>
      </c>
      <c r="N601" s="56">
        <f t="shared" si="52"/>
        <v>41</v>
      </c>
      <c r="O601" s="56"/>
      <c r="P601" s="56"/>
      <c r="Q601" s="60"/>
      <c r="R601" s="69">
        <v>0</v>
      </c>
      <c r="S601" s="52">
        <v>1.17</v>
      </c>
      <c r="T601" s="52">
        <f t="shared" si="53"/>
        <v>1.17</v>
      </c>
      <c r="U601" s="65">
        <v>11</v>
      </c>
      <c r="V601" s="66">
        <v>3.34</v>
      </c>
      <c r="W601" s="2">
        <f t="shared" si="54"/>
        <v>14259.5622</v>
      </c>
      <c r="X601" s="67"/>
      <c r="Y601" s="2">
        <f t="shared" si="55"/>
        <v>14259.5622</v>
      </c>
      <c r="AB601" s="126"/>
      <c r="AD601" s="54"/>
      <c r="AE601" s="54"/>
      <c r="AG601" s="61"/>
      <c r="AH601" s="61"/>
      <c r="AI601" s="50" t="s">
        <v>171</v>
      </c>
      <c r="AJ601" s="61" t="s">
        <v>536</v>
      </c>
      <c r="AN601" s="88"/>
      <c r="AT601" s="52"/>
      <c r="AU601" s="52"/>
      <c r="AV601" s="52"/>
      <c r="AW601" s="52"/>
      <c r="AX601" s="52"/>
      <c r="AY601" s="52"/>
      <c r="AZ601" s="52"/>
      <c r="BE601" s="52"/>
      <c r="BF601" s="52"/>
      <c r="BH601" s="52"/>
      <c r="BI601" s="52"/>
    </row>
    <row r="602" spans="1:61">
      <c r="A602" s="52">
        <v>601</v>
      </c>
      <c r="B602" s="50" t="s">
        <v>1033</v>
      </c>
      <c r="C602" s="61" t="s">
        <v>467</v>
      </c>
      <c r="D602" s="61" t="s">
        <v>362</v>
      </c>
      <c r="E602" s="68">
        <v>55.786077777777777</v>
      </c>
      <c r="F602" s="68">
        <v>-133.48746666666668</v>
      </c>
      <c r="G602" s="56" t="s">
        <v>182</v>
      </c>
      <c r="H602" s="50" t="s">
        <v>35</v>
      </c>
      <c r="I602" s="50" t="s">
        <v>35</v>
      </c>
      <c r="J602" s="50" t="s">
        <v>35</v>
      </c>
      <c r="K602" s="61" t="s">
        <v>19</v>
      </c>
      <c r="L602" s="56">
        <v>61</v>
      </c>
      <c r="M602" s="56">
        <v>114</v>
      </c>
      <c r="N602" s="56">
        <f t="shared" si="52"/>
        <v>53</v>
      </c>
      <c r="O602" s="56"/>
      <c r="P602" s="56"/>
      <c r="Q602" s="60"/>
      <c r="R602" s="69">
        <v>0</v>
      </c>
      <c r="S602" s="52">
        <v>1.71</v>
      </c>
      <c r="T602" s="52">
        <f t="shared" si="53"/>
        <v>1.71</v>
      </c>
      <c r="U602" s="65">
        <v>11</v>
      </c>
      <c r="V602" s="66">
        <v>3.43</v>
      </c>
      <c r="W602" s="2">
        <f t="shared" si="54"/>
        <v>27666.6201</v>
      </c>
      <c r="X602" s="67"/>
      <c r="Y602" s="2">
        <f>IF(L602&gt;-100,W602-W602*(ABS(M602)-100)/(ABS(M602)-ABS(L602)),0)</f>
        <v>20358.456299999998</v>
      </c>
      <c r="AB602" s="126"/>
      <c r="AD602" s="54"/>
      <c r="AE602" s="54"/>
      <c r="AG602" s="61"/>
      <c r="AH602" s="61"/>
      <c r="AI602" s="50" t="s">
        <v>171</v>
      </c>
      <c r="AJ602" s="61" t="s">
        <v>19</v>
      </c>
      <c r="AN602" s="88"/>
      <c r="AT602" s="52"/>
      <c r="AU602" s="52"/>
      <c r="AV602" s="52"/>
      <c r="AW602" s="52"/>
      <c r="AX602" s="52"/>
      <c r="AY602" s="52"/>
      <c r="AZ602" s="52"/>
      <c r="BE602" s="52"/>
      <c r="BF602" s="52"/>
      <c r="BH602" s="52"/>
      <c r="BI602" s="52"/>
    </row>
    <row r="603" spans="1:61">
      <c r="A603" s="52">
        <v>602</v>
      </c>
      <c r="B603" s="50" t="s">
        <v>1033</v>
      </c>
      <c r="C603" s="61" t="s">
        <v>468</v>
      </c>
      <c r="D603" s="61" t="s">
        <v>461</v>
      </c>
      <c r="E603" s="68">
        <v>55.804166666666667</v>
      </c>
      <c r="F603" s="68">
        <v>-133.2833</v>
      </c>
      <c r="G603" s="56" t="s">
        <v>182</v>
      </c>
      <c r="H603" s="50" t="s">
        <v>35</v>
      </c>
      <c r="I603" s="50" t="s">
        <v>35</v>
      </c>
      <c r="J603" s="50" t="s">
        <v>35</v>
      </c>
      <c r="K603" s="61" t="s">
        <v>469</v>
      </c>
      <c r="L603" s="56">
        <v>8</v>
      </c>
      <c r="M603" s="56">
        <v>0</v>
      </c>
      <c r="N603" s="56">
        <f t="shared" si="52"/>
        <v>8</v>
      </c>
      <c r="O603" s="53">
        <f>M607</f>
        <v>168</v>
      </c>
      <c r="P603" s="53">
        <f>L603</f>
        <v>8</v>
      </c>
      <c r="Q603" s="53">
        <f>P603+O603</f>
        <v>176</v>
      </c>
      <c r="R603" s="69">
        <v>0</v>
      </c>
      <c r="S603" s="52">
        <v>0.12</v>
      </c>
      <c r="T603" s="52">
        <f t="shared" si="53"/>
        <v>0.12</v>
      </c>
      <c r="U603" s="65">
        <v>0</v>
      </c>
      <c r="V603" s="83">
        <v>40.639330342105275</v>
      </c>
      <c r="W603" s="2">
        <f t="shared" si="54"/>
        <v>3901.3757128421062</v>
      </c>
      <c r="X603" s="2">
        <f>SUM(W603:W607)</f>
        <v>82455.332483392122</v>
      </c>
      <c r="Y603" s="2">
        <f>T603*V603/100*N603*100*100*((100-U603)/100)</f>
        <v>3901.3757128421062</v>
      </c>
      <c r="Z603" s="7">
        <f>SUM(Y603:Y607)/10^6*10^4</f>
        <v>631.88122284792121</v>
      </c>
      <c r="AA603" s="12">
        <v>60.056319797664003</v>
      </c>
      <c r="AB603" s="126"/>
      <c r="AD603" s="54"/>
      <c r="AE603" s="54"/>
      <c r="AG603" s="61"/>
      <c r="AH603" s="61"/>
      <c r="AI603" s="50" t="s">
        <v>529</v>
      </c>
      <c r="AJ603" s="61" t="s">
        <v>555</v>
      </c>
      <c r="AN603" s="88"/>
      <c r="AT603" s="52"/>
      <c r="AU603" s="52"/>
      <c r="AV603" s="52"/>
      <c r="AW603" s="52"/>
      <c r="AX603" s="52"/>
      <c r="AY603" s="52"/>
      <c r="AZ603" s="52"/>
      <c r="BE603" s="52"/>
      <c r="BF603" s="52"/>
      <c r="BH603" s="52"/>
      <c r="BI603" s="52"/>
    </row>
    <row r="604" spans="1:61">
      <c r="A604" s="52">
        <v>603</v>
      </c>
      <c r="B604" s="50" t="s">
        <v>1033</v>
      </c>
      <c r="C604" s="61" t="s">
        <v>468</v>
      </c>
      <c r="D604" s="61" t="s">
        <v>461</v>
      </c>
      <c r="E604" s="68">
        <v>55.804166666666667</v>
      </c>
      <c r="F604" s="68">
        <v>-133.2833</v>
      </c>
      <c r="G604" s="56" t="s">
        <v>182</v>
      </c>
      <c r="H604" s="50" t="s">
        <v>35</v>
      </c>
      <c r="I604" s="50" t="s">
        <v>35</v>
      </c>
      <c r="J604" s="50" t="s">
        <v>35</v>
      </c>
      <c r="K604" s="61" t="s">
        <v>321</v>
      </c>
      <c r="L604" s="56">
        <v>0</v>
      </c>
      <c r="M604" s="56">
        <v>8</v>
      </c>
      <c r="N604" s="56">
        <f t="shared" si="52"/>
        <v>8</v>
      </c>
      <c r="O604" s="56"/>
      <c r="P604" s="56"/>
      <c r="Q604" s="60"/>
      <c r="R604" s="69">
        <v>0</v>
      </c>
      <c r="S604" s="52">
        <v>1.31</v>
      </c>
      <c r="T604" s="52">
        <f t="shared" si="53"/>
        <v>1.31</v>
      </c>
      <c r="U604" s="65">
        <v>2</v>
      </c>
      <c r="V604" s="66">
        <v>16.123850000000001</v>
      </c>
      <c r="W604" s="2">
        <f t="shared" si="54"/>
        <v>16559.838904000004</v>
      </c>
      <c r="X604" s="60"/>
      <c r="Y604" s="2">
        <f>T604*V604/100*N604*100*100*((100-U604)/100)</f>
        <v>16559.838904000004</v>
      </c>
      <c r="AB604" s="126"/>
      <c r="AC604" s="126"/>
      <c r="AD604" s="55"/>
      <c r="AE604" s="54"/>
      <c r="AG604" s="61"/>
      <c r="AH604" s="61"/>
      <c r="AI604" s="50" t="s">
        <v>529</v>
      </c>
      <c r="AJ604" s="61" t="s">
        <v>541</v>
      </c>
      <c r="AN604" s="88"/>
      <c r="AT604" s="52"/>
      <c r="AU604" s="52"/>
      <c r="AV604" s="52"/>
      <c r="AW604" s="52"/>
      <c r="AX604" s="52"/>
      <c r="AY604" s="52"/>
      <c r="AZ604" s="52"/>
      <c r="BE604" s="52"/>
      <c r="BF604" s="52"/>
      <c r="BH604" s="52"/>
      <c r="BI604" s="52"/>
    </row>
    <row r="605" spans="1:61">
      <c r="A605" s="52">
        <v>604</v>
      </c>
      <c r="B605" s="50" t="s">
        <v>1033</v>
      </c>
      <c r="C605" s="61" t="s">
        <v>468</v>
      </c>
      <c r="D605" s="61" t="s">
        <v>461</v>
      </c>
      <c r="E605" s="68">
        <v>55.804166666666667</v>
      </c>
      <c r="F605" s="68">
        <v>-133.2833</v>
      </c>
      <c r="G605" s="56" t="s">
        <v>182</v>
      </c>
      <c r="H605" s="50" t="s">
        <v>35</v>
      </c>
      <c r="I605" s="50" t="s">
        <v>35</v>
      </c>
      <c r="J605" s="50" t="s">
        <v>35</v>
      </c>
      <c r="K605" s="61" t="s">
        <v>258</v>
      </c>
      <c r="L605" s="56">
        <v>8</v>
      </c>
      <c r="M605" s="56">
        <v>43</v>
      </c>
      <c r="N605" s="56">
        <f t="shared" si="52"/>
        <v>35</v>
      </c>
      <c r="O605" s="56"/>
      <c r="P605" s="56"/>
      <c r="Q605" s="60"/>
      <c r="R605" s="69">
        <v>0</v>
      </c>
      <c r="S605" s="52">
        <v>1.46</v>
      </c>
      <c r="T605" s="52">
        <f t="shared" si="53"/>
        <v>1.46</v>
      </c>
      <c r="U605" s="65">
        <v>8</v>
      </c>
      <c r="V605" s="66">
        <v>4.9047400000000003</v>
      </c>
      <c r="W605" s="2">
        <f t="shared" si="54"/>
        <v>23058.163688000004</v>
      </c>
      <c r="X605" s="60"/>
      <c r="Y605" s="2">
        <f>T605*V605/100*N605*100*100*((100-U605)/100)</f>
        <v>23058.163688000004</v>
      </c>
      <c r="AB605" s="126"/>
      <c r="AD605" s="54"/>
      <c r="AE605" s="54"/>
      <c r="AG605" s="61"/>
      <c r="AH605" s="61"/>
      <c r="AI605" s="50" t="s">
        <v>529</v>
      </c>
      <c r="AJ605" s="61" t="s">
        <v>535</v>
      </c>
      <c r="AN605" s="88"/>
      <c r="AT605" s="52"/>
      <c r="AU605" s="52"/>
      <c r="AV605" s="52"/>
      <c r="AW605" s="52"/>
      <c r="AX605" s="52"/>
      <c r="AY605" s="52"/>
      <c r="AZ605" s="52"/>
      <c r="BE605" s="52"/>
      <c r="BF605" s="52"/>
      <c r="BH605" s="52"/>
      <c r="BI605" s="52"/>
    </row>
    <row r="606" spans="1:61">
      <c r="A606" s="52">
        <v>605</v>
      </c>
      <c r="B606" s="50" t="s">
        <v>1033</v>
      </c>
      <c r="C606" s="61" t="s">
        <v>468</v>
      </c>
      <c r="D606" s="61" t="s">
        <v>461</v>
      </c>
      <c r="E606" s="68">
        <v>55.804166666666667</v>
      </c>
      <c r="F606" s="68">
        <v>-133.2833</v>
      </c>
      <c r="G606" s="56" t="s">
        <v>182</v>
      </c>
      <c r="H606" s="50" t="s">
        <v>35</v>
      </c>
      <c r="I606" s="50" t="s">
        <v>35</v>
      </c>
      <c r="J606" s="50" t="s">
        <v>35</v>
      </c>
      <c r="K606" s="61" t="s">
        <v>259</v>
      </c>
      <c r="L606" s="56">
        <v>43</v>
      </c>
      <c r="M606" s="56">
        <v>69</v>
      </c>
      <c r="N606" s="56">
        <f t="shared" si="52"/>
        <v>26</v>
      </c>
      <c r="O606" s="56"/>
      <c r="P606" s="56"/>
      <c r="Q606" s="60"/>
      <c r="R606" s="69">
        <v>0</v>
      </c>
      <c r="S606" s="52">
        <v>1.46</v>
      </c>
      <c r="T606" s="52">
        <f t="shared" si="53"/>
        <v>1.46</v>
      </c>
      <c r="U606" s="65">
        <v>10</v>
      </c>
      <c r="V606" s="66">
        <v>3.18615</v>
      </c>
      <c r="W606" s="2">
        <f t="shared" si="54"/>
        <v>10885.16286</v>
      </c>
      <c r="X606" s="60"/>
      <c r="Y606" s="2">
        <f>T606*V606/100*N606*100*100*((100-U606)/100)</f>
        <v>10885.16286</v>
      </c>
      <c r="AB606" s="126"/>
      <c r="AD606" s="54"/>
      <c r="AE606" s="54"/>
      <c r="AG606" s="61"/>
      <c r="AH606" s="61"/>
      <c r="AI606" s="50" t="s">
        <v>529</v>
      </c>
      <c r="AJ606" s="61" t="s">
        <v>536</v>
      </c>
      <c r="AN606" s="88"/>
      <c r="AT606" s="52"/>
      <c r="AU606" s="52"/>
      <c r="AV606" s="52"/>
      <c r="AW606" s="52"/>
      <c r="AX606" s="52"/>
      <c r="AY606" s="52"/>
      <c r="AZ606" s="52"/>
      <c r="BE606" s="52"/>
      <c r="BF606" s="52"/>
      <c r="BH606" s="52"/>
      <c r="BI606" s="52"/>
    </row>
    <row r="607" spans="1:61">
      <c r="A607" s="52">
        <v>606</v>
      </c>
      <c r="B607" s="50" t="s">
        <v>1033</v>
      </c>
      <c r="C607" s="61" t="s">
        <v>468</v>
      </c>
      <c r="D607" s="61" t="s">
        <v>461</v>
      </c>
      <c r="E607" s="68">
        <v>55.804166666666667</v>
      </c>
      <c r="F607" s="68">
        <v>-133.2833</v>
      </c>
      <c r="G607" s="56" t="s">
        <v>182</v>
      </c>
      <c r="H607" s="50" t="s">
        <v>35</v>
      </c>
      <c r="I607" s="50" t="s">
        <v>35</v>
      </c>
      <c r="J607" s="50" t="s">
        <v>35</v>
      </c>
      <c r="K607" s="61" t="s">
        <v>19</v>
      </c>
      <c r="L607" s="56">
        <v>69</v>
      </c>
      <c r="M607" s="56">
        <v>168</v>
      </c>
      <c r="N607" s="56">
        <f t="shared" si="52"/>
        <v>99</v>
      </c>
      <c r="O607" s="56"/>
      <c r="P607" s="56"/>
      <c r="Q607" s="60"/>
      <c r="R607" s="69">
        <v>0</v>
      </c>
      <c r="S607" s="52">
        <v>1.19</v>
      </c>
      <c r="T607" s="52">
        <f t="shared" si="53"/>
        <v>1.19</v>
      </c>
      <c r="U607" s="65">
        <v>9</v>
      </c>
      <c r="V607" s="66">
        <v>2.6165050000000001</v>
      </c>
      <c r="W607" s="2">
        <f t="shared" si="54"/>
        <v>28050.79131855</v>
      </c>
      <c r="X607" s="60"/>
      <c r="Y607" s="2">
        <f>IF(L607&gt;-100,W607-W607*(ABS(M607)-100)/(ABS(M607)-ABS(L607)),0)</f>
        <v>8783.5811199499985</v>
      </c>
      <c r="AB607" s="126"/>
      <c r="AD607" s="54"/>
      <c r="AE607" s="54"/>
      <c r="AG607" s="61"/>
      <c r="AH607" s="61"/>
      <c r="AI607" s="50" t="s">
        <v>529</v>
      </c>
      <c r="AJ607" s="61" t="s">
        <v>19</v>
      </c>
      <c r="AN607" s="88"/>
      <c r="AT607" s="52"/>
      <c r="AU607" s="52"/>
      <c r="AV607" s="52"/>
      <c r="AW607" s="52"/>
      <c r="AX607" s="52"/>
      <c r="AY607" s="52"/>
      <c r="AZ607" s="52"/>
      <c r="BE607" s="52"/>
      <c r="BF607" s="52"/>
      <c r="BH607" s="52"/>
      <c r="BI607" s="52"/>
    </row>
    <row r="608" spans="1:61">
      <c r="A608" s="52">
        <v>607</v>
      </c>
      <c r="B608" s="50" t="s">
        <v>1033</v>
      </c>
      <c r="C608" s="61" t="s">
        <v>470</v>
      </c>
      <c r="D608" s="61" t="s">
        <v>461</v>
      </c>
      <c r="E608" s="68">
        <v>55.8</v>
      </c>
      <c r="F608" s="68">
        <v>-133.2833</v>
      </c>
      <c r="G608" s="56" t="s">
        <v>182</v>
      </c>
      <c r="H608" s="50" t="s">
        <v>35</v>
      </c>
      <c r="I608" s="50" t="s">
        <v>35</v>
      </c>
      <c r="J608" s="50" t="s">
        <v>35</v>
      </c>
      <c r="K608" s="61" t="s">
        <v>44</v>
      </c>
      <c r="L608" s="56">
        <v>30</v>
      </c>
      <c r="M608" s="56">
        <v>18</v>
      </c>
      <c r="N608" s="56">
        <f t="shared" si="52"/>
        <v>12</v>
      </c>
      <c r="O608" s="53">
        <f>M612</f>
        <v>99</v>
      </c>
      <c r="P608" s="53">
        <f>L608</f>
        <v>30</v>
      </c>
      <c r="Q608" s="53">
        <f>P608+O608</f>
        <v>129</v>
      </c>
      <c r="R608" s="69">
        <v>0</v>
      </c>
      <c r="S608" s="52">
        <v>0.08</v>
      </c>
      <c r="T608" s="52">
        <f t="shared" si="53"/>
        <v>0.08</v>
      </c>
      <c r="U608" s="65">
        <v>0</v>
      </c>
      <c r="V608" s="66">
        <v>53.054225000000002</v>
      </c>
      <c r="W608" s="2">
        <f t="shared" si="54"/>
        <v>5093.2056000000002</v>
      </c>
      <c r="X608" s="2">
        <f>SUM(W608:W612)</f>
        <v>115434.23033419999</v>
      </c>
      <c r="Y608" s="2">
        <f t="shared" ref="Y608:Y654" si="56">T608*V608/100*N608*100*100*((100-U608)/100)</f>
        <v>5093.2056000000002</v>
      </c>
      <c r="Z608" s="7">
        <f>SUM(Y608:Y612)/10^6*10^4</f>
        <v>1154.3423033419999</v>
      </c>
      <c r="AA608" s="12">
        <v>144.33999769649225</v>
      </c>
      <c r="AB608" s="126"/>
      <c r="AD608" s="54"/>
      <c r="AE608" s="54"/>
      <c r="AG608" s="61"/>
      <c r="AH608" s="61"/>
      <c r="AI608" s="50" t="s">
        <v>529</v>
      </c>
      <c r="AJ608" s="61" t="s">
        <v>140</v>
      </c>
      <c r="AN608" s="88"/>
      <c r="AT608" s="52"/>
      <c r="AU608" s="52"/>
      <c r="AV608" s="52"/>
      <c r="AW608" s="52"/>
      <c r="AX608" s="52"/>
      <c r="AY608" s="52"/>
      <c r="AZ608" s="52"/>
      <c r="BE608" s="52"/>
      <c r="BF608" s="52"/>
      <c r="BH608" s="52"/>
      <c r="BI608" s="52"/>
    </row>
    <row r="609" spans="1:61">
      <c r="A609" s="52">
        <v>608</v>
      </c>
      <c r="B609" s="50" t="s">
        <v>1033</v>
      </c>
      <c r="C609" s="61" t="s">
        <v>470</v>
      </c>
      <c r="D609" s="61" t="s">
        <v>461</v>
      </c>
      <c r="E609" s="68">
        <v>55.8</v>
      </c>
      <c r="F609" s="68">
        <v>-133.2833</v>
      </c>
      <c r="G609" s="56" t="s">
        <v>182</v>
      </c>
      <c r="H609" s="50" t="s">
        <v>35</v>
      </c>
      <c r="I609" s="50" t="s">
        <v>35</v>
      </c>
      <c r="J609" s="50" t="s">
        <v>35</v>
      </c>
      <c r="K609" s="61" t="s">
        <v>46</v>
      </c>
      <c r="L609" s="56">
        <v>18</v>
      </c>
      <c r="M609" s="56">
        <v>0</v>
      </c>
      <c r="N609" s="56">
        <f t="shared" si="52"/>
        <v>18</v>
      </c>
      <c r="O609" s="56"/>
      <c r="P609" s="56"/>
      <c r="Q609" s="60"/>
      <c r="R609" s="69">
        <v>0</v>
      </c>
      <c r="S609" s="52">
        <v>0.15</v>
      </c>
      <c r="T609" s="52">
        <f t="shared" si="53"/>
        <v>0.15</v>
      </c>
      <c r="U609" s="65">
        <v>0</v>
      </c>
      <c r="V609" s="66">
        <v>55.004534999999997</v>
      </c>
      <c r="W609" s="2">
        <f t="shared" si="54"/>
        <v>14851.224449999998</v>
      </c>
      <c r="X609" s="60"/>
      <c r="Y609" s="2">
        <f t="shared" si="56"/>
        <v>14851.224449999998</v>
      </c>
      <c r="AB609" s="126"/>
      <c r="AC609" s="126"/>
      <c r="AD609" s="54"/>
      <c r="AE609" s="54"/>
      <c r="AG609" s="61"/>
      <c r="AH609" s="61"/>
      <c r="AI609" s="50" t="s">
        <v>529</v>
      </c>
      <c r="AJ609" s="61" t="s">
        <v>162</v>
      </c>
      <c r="AN609" s="88"/>
      <c r="AT609" s="52"/>
      <c r="AU609" s="52"/>
      <c r="AV609" s="52"/>
      <c r="AW609" s="52"/>
      <c r="AX609" s="52"/>
      <c r="AY609" s="52"/>
      <c r="AZ609" s="52"/>
      <c r="BE609" s="52"/>
      <c r="BF609" s="52"/>
      <c r="BH609" s="52"/>
      <c r="BI609" s="52"/>
    </row>
    <row r="610" spans="1:61">
      <c r="A610" s="52">
        <v>609</v>
      </c>
      <c r="B610" s="50" t="s">
        <v>1033</v>
      </c>
      <c r="C610" s="61" t="s">
        <v>470</v>
      </c>
      <c r="D610" s="61" t="s">
        <v>461</v>
      </c>
      <c r="E610" s="68">
        <v>55.8</v>
      </c>
      <c r="F610" s="68">
        <v>-133.2833</v>
      </c>
      <c r="G610" s="56" t="s">
        <v>182</v>
      </c>
      <c r="H610" s="50" t="s">
        <v>35</v>
      </c>
      <c r="I610" s="50" t="s">
        <v>35</v>
      </c>
      <c r="J610" s="50" t="s">
        <v>35</v>
      </c>
      <c r="K610" s="61" t="s">
        <v>47</v>
      </c>
      <c r="L610" s="56">
        <v>0</v>
      </c>
      <c r="M610" s="56">
        <v>7</v>
      </c>
      <c r="N610" s="56">
        <f t="shared" si="52"/>
        <v>7</v>
      </c>
      <c r="O610" s="56"/>
      <c r="P610" s="56"/>
      <c r="Q610" s="60"/>
      <c r="R610" s="69">
        <v>0</v>
      </c>
      <c r="S610" s="52">
        <v>1.31</v>
      </c>
      <c r="T610" s="52">
        <f t="shared" si="53"/>
        <v>1.31</v>
      </c>
      <c r="U610" s="65">
        <v>2</v>
      </c>
      <c r="V610" s="66">
        <v>4.0164800000000005</v>
      </c>
      <c r="W610" s="2">
        <f t="shared" si="54"/>
        <v>3609.4499168000011</v>
      </c>
      <c r="X610" s="60"/>
      <c r="Y610" s="2">
        <f t="shared" si="56"/>
        <v>3609.4499168000011</v>
      </c>
      <c r="AB610" s="126"/>
      <c r="AD610" s="54"/>
      <c r="AE610" s="54"/>
      <c r="AG610" s="61"/>
      <c r="AH610" s="61"/>
      <c r="AI610" s="50" t="s">
        <v>529</v>
      </c>
      <c r="AJ610" s="61" t="s">
        <v>47</v>
      </c>
      <c r="AN610" s="88"/>
      <c r="AT610" s="52"/>
      <c r="AU610" s="52"/>
      <c r="AV610" s="52"/>
      <c r="AW610" s="52"/>
      <c r="AX610" s="52"/>
      <c r="AY610" s="52"/>
      <c r="AZ610" s="52"/>
      <c r="BE610" s="52"/>
      <c r="BF610" s="52"/>
      <c r="BH610" s="52"/>
      <c r="BI610" s="52"/>
    </row>
    <row r="611" spans="1:61">
      <c r="A611" s="52">
        <v>610</v>
      </c>
      <c r="B611" s="50" t="s">
        <v>1033</v>
      </c>
      <c r="C611" s="61" t="s">
        <v>470</v>
      </c>
      <c r="D611" s="61" t="s">
        <v>461</v>
      </c>
      <c r="E611" s="68">
        <v>55.8</v>
      </c>
      <c r="F611" s="68">
        <v>-133.2833</v>
      </c>
      <c r="G611" s="56" t="s">
        <v>182</v>
      </c>
      <c r="H611" s="50" t="s">
        <v>35</v>
      </c>
      <c r="I611" s="50" t="s">
        <v>35</v>
      </c>
      <c r="J611" s="50" t="s">
        <v>35</v>
      </c>
      <c r="K611" s="61" t="s">
        <v>262</v>
      </c>
      <c r="L611" s="56">
        <v>7</v>
      </c>
      <c r="M611" s="56">
        <v>41</v>
      </c>
      <c r="N611" s="56">
        <f t="shared" si="52"/>
        <v>34</v>
      </c>
      <c r="O611" s="56"/>
      <c r="P611" s="56"/>
      <c r="Q611" s="60"/>
      <c r="R611" s="69">
        <v>0</v>
      </c>
      <c r="S611" s="52">
        <v>1.19</v>
      </c>
      <c r="T611" s="52">
        <f t="shared" si="53"/>
        <v>1.19</v>
      </c>
      <c r="U611" s="65">
        <v>1</v>
      </c>
      <c r="V611" s="66">
        <v>8.9984599999999997</v>
      </c>
      <c r="W611" s="2">
        <f t="shared" si="54"/>
        <v>36043.691468399993</v>
      </c>
      <c r="X611" s="60"/>
      <c r="Y611" s="2">
        <f t="shared" si="56"/>
        <v>36043.691468399993</v>
      </c>
      <c r="AB611" s="126"/>
      <c r="AD611" s="54"/>
      <c r="AE611" s="54"/>
      <c r="AG611" s="61"/>
      <c r="AH611" s="61"/>
      <c r="AI611" s="50" t="s">
        <v>529</v>
      </c>
      <c r="AJ611" s="61" t="s">
        <v>17</v>
      </c>
      <c r="AN611" s="88"/>
      <c r="AT611" s="52"/>
      <c r="AU611" s="52"/>
      <c r="AV611" s="52"/>
      <c r="AW611" s="52"/>
      <c r="AX611" s="52"/>
      <c r="AY611" s="52"/>
      <c r="AZ611" s="52"/>
      <c r="BE611" s="52"/>
      <c r="BF611" s="52"/>
      <c r="BH611" s="52"/>
      <c r="BI611" s="52"/>
    </row>
    <row r="612" spans="1:61">
      <c r="A612" s="52">
        <v>611</v>
      </c>
      <c r="B612" s="50" t="s">
        <v>1033</v>
      </c>
      <c r="C612" s="61" t="s">
        <v>470</v>
      </c>
      <c r="D612" s="61" t="s">
        <v>461</v>
      </c>
      <c r="E612" s="68">
        <v>55.8</v>
      </c>
      <c r="F612" s="68">
        <v>-133.2833</v>
      </c>
      <c r="G612" s="56" t="s">
        <v>182</v>
      </c>
      <c r="H612" s="50" t="s">
        <v>35</v>
      </c>
      <c r="I612" s="50" t="s">
        <v>35</v>
      </c>
      <c r="J612" s="50" t="s">
        <v>35</v>
      </c>
      <c r="K612" s="61" t="s">
        <v>19</v>
      </c>
      <c r="L612" s="56">
        <v>41</v>
      </c>
      <c r="M612" s="56">
        <v>99</v>
      </c>
      <c r="N612" s="56">
        <f t="shared" si="52"/>
        <v>58</v>
      </c>
      <c r="O612" s="56"/>
      <c r="P612" s="56"/>
      <c r="Q612" s="60"/>
      <c r="R612" s="69">
        <v>0</v>
      </c>
      <c r="S612" s="52">
        <v>1.19</v>
      </c>
      <c r="T612" s="52">
        <f t="shared" si="53"/>
        <v>1.19</v>
      </c>
      <c r="U612" s="65">
        <v>2</v>
      </c>
      <c r="V612" s="66">
        <v>8.2550250000000016</v>
      </c>
      <c r="W612" s="2">
        <f t="shared" si="54"/>
        <v>55836.658899000009</v>
      </c>
      <c r="X612" s="60"/>
      <c r="Y612" s="2">
        <f t="shared" si="56"/>
        <v>55836.658899000009</v>
      </c>
      <c r="AB612" s="126"/>
      <c r="AD612" s="54"/>
      <c r="AE612" s="54"/>
      <c r="AG612" s="61"/>
      <c r="AH612" s="61"/>
      <c r="AI612" s="50" t="s">
        <v>529</v>
      </c>
      <c r="AJ612" s="61" t="s">
        <v>19</v>
      </c>
      <c r="AN612" s="88"/>
      <c r="AT612" s="52"/>
      <c r="AU612" s="52"/>
      <c r="AV612" s="52"/>
      <c r="AW612" s="52"/>
      <c r="AX612" s="52"/>
      <c r="AY612" s="52"/>
      <c r="AZ612" s="52"/>
      <c r="BE612" s="52"/>
      <c r="BF612" s="52"/>
      <c r="BH612" s="52"/>
      <c r="BI612" s="52"/>
    </row>
    <row r="613" spans="1:61">
      <c r="A613" s="52">
        <v>612</v>
      </c>
      <c r="B613" s="50" t="s">
        <v>1033</v>
      </c>
      <c r="C613" s="61" t="s">
        <v>471</v>
      </c>
      <c r="D613" s="61" t="s">
        <v>335</v>
      </c>
      <c r="E613" s="68">
        <v>55.801388888888887</v>
      </c>
      <c r="F613" s="68">
        <v>-133.30000000000001</v>
      </c>
      <c r="G613" s="56" t="s">
        <v>182</v>
      </c>
      <c r="H613" s="50" t="s">
        <v>35</v>
      </c>
      <c r="I613" s="50" t="s">
        <v>35</v>
      </c>
      <c r="J613" s="50" t="s">
        <v>35</v>
      </c>
      <c r="K613" s="61" t="s">
        <v>45</v>
      </c>
      <c r="L613" s="56">
        <v>22</v>
      </c>
      <c r="M613" s="56">
        <v>12</v>
      </c>
      <c r="N613" s="56">
        <f t="shared" si="52"/>
        <v>10</v>
      </c>
      <c r="O613" s="53">
        <f>M616</f>
        <v>37</v>
      </c>
      <c r="P613" s="53">
        <f>L613</f>
        <v>22</v>
      </c>
      <c r="Q613" s="53">
        <f>P613+O613</f>
        <v>59</v>
      </c>
      <c r="R613" s="69">
        <v>0</v>
      </c>
      <c r="S613" s="52">
        <v>0.12</v>
      </c>
      <c r="T613" s="52">
        <f t="shared" si="53"/>
        <v>0.12</v>
      </c>
      <c r="U613" s="65">
        <v>0</v>
      </c>
      <c r="V613" s="66">
        <v>50.524614999999997</v>
      </c>
      <c r="W613" s="2">
        <f t="shared" si="54"/>
        <v>6062.9537999999993</v>
      </c>
      <c r="X613" s="2">
        <f>SUM(W613:W616)</f>
        <v>25977.668077199996</v>
      </c>
      <c r="Y613" s="2">
        <f t="shared" si="56"/>
        <v>6062.9537999999993</v>
      </c>
      <c r="Z613" s="7">
        <f>SUM(Y613:Y616)/10^6*10^4</f>
        <v>259.77668077199996</v>
      </c>
      <c r="AA613" s="12">
        <v>76.375600983834644</v>
      </c>
      <c r="AB613" s="126"/>
      <c r="AD613" s="54"/>
      <c r="AE613" s="54"/>
      <c r="AG613" s="61"/>
      <c r="AH613" s="61"/>
      <c r="AI613" s="50" t="s">
        <v>171</v>
      </c>
      <c r="AJ613" s="61" t="s">
        <v>141</v>
      </c>
      <c r="AN613" s="88"/>
      <c r="AT613" s="52"/>
      <c r="AU613" s="52"/>
      <c r="AV613" s="52"/>
      <c r="AW613" s="52"/>
      <c r="AX613" s="52"/>
      <c r="AY613" s="52"/>
      <c r="AZ613" s="52"/>
      <c r="BE613" s="52"/>
      <c r="BF613" s="52"/>
      <c r="BH613" s="52"/>
      <c r="BI613" s="52"/>
    </row>
    <row r="614" spans="1:61">
      <c r="A614" s="52">
        <v>613</v>
      </c>
      <c r="B614" s="50" t="s">
        <v>1033</v>
      </c>
      <c r="C614" s="61" t="s">
        <v>471</v>
      </c>
      <c r="D614" s="61" t="s">
        <v>335</v>
      </c>
      <c r="E614" s="68">
        <v>55.801388888888887</v>
      </c>
      <c r="F614" s="68">
        <v>-133.30000000000001</v>
      </c>
      <c r="G614" s="56" t="s">
        <v>182</v>
      </c>
      <c r="H614" s="50" t="s">
        <v>35</v>
      </c>
      <c r="I614" s="50" t="s">
        <v>35</v>
      </c>
      <c r="J614" s="50" t="s">
        <v>35</v>
      </c>
      <c r="K614" s="61" t="s">
        <v>46</v>
      </c>
      <c r="L614" s="56">
        <v>12</v>
      </c>
      <c r="M614" s="56">
        <v>0</v>
      </c>
      <c r="N614" s="56">
        <f t="shared" si="52"/>
        <v>12</v>
      </c>
      <c r="O614" s="56"/>
      <c r="P614" s="56"/>
      <c r="Q614" s="60"/>
      <c r="R614" s="69">
        <v>0</v>
      </c>
      <c r="S614" s="52">
        <v>0.15</v>
      </c>
      <c r="T614" s="52">
        <f t="shared" si="53"/>
        <v>0.15</v>
      </c>
      <c r="U614" s="65">
        <v>0</v>
      </c>
      <c r="V614" s="66">
        <v>46.064005000000002</v>
      </c>
      <c r="W614" s="2">
        <f t="shared" si="54"/>
        <v>8291.5208999999995</v>
      </c>
      <c r="X614" s="60"/>
      <c r="Y614" s="2">
        <f t="shared" si="56"/>
        <v>8291.5208999999995</v>
      </c>
      <c r="AB614" s="126"/>
      <c r="AC614" s="126"/>
      <c r="AD614" s="54"/>
      <c r="AE614" s="54"/>
      <c r="AG614" s="61"/>
      <c r="AH614" s="61"/>
      <c r="AI614" s="50" t="s">
        <v>171</v>
      </c>
      <c r="AJ614" s="61" t="s">
        <v>162</v>
      </c>
      <c r="AN614" s="88"/>
      <c r="AT614" s="52"/>
      <c r="AU614" s="52"/>
      <c r="AV614" s="52"/>
      <c r="AW614" s="52"/>
      <c r="AX614" s="52"/>
      <c r="AY614" s="52"/>
      <c r="AZ614" s="52"/>
      <c r="BE614" s="52"/>
      <c r="BF614" s="52"/>
      <c r="BH614" s="52"/>
      <c r="BI614" s="52"/>
    </row>
    <row r="615" spans="1:61">
      <c r="A615" s="52">
        <v>614</v>
      </c>
      <c r="B615" s="50" t="s">
        <v>1033</v>
      </c>
      <c r="C615" s="61" t="s">
        <v>471</v>
      </c>
      <c r="D615" s="61" t="s">
        <v>335</v>
      </c>
      <c r="E615" s="68">
        <v>55.801388888888887</v>
      </c>
      <c r="F615" s="68">
        <v>-133.30000000000001</v>
      </c>
      <c r="G615" s="56" t="s">
        <v>182</v>
      </c>
      <c r="H615" s="50" t="s">
        <v>35</v>
      </c>
      <c r="I615" s="50" t="s">
        <v>35</v>
      </c>
      <c r="J615" s="50" t="s">
        <v>35</v>
      </c>
      <c r="K615" s="61" t="s">
        <v>47</v>
      </c>
      <c r="L615" s="56">
        <v>0</v>
      </c>
      <c r="M615" s="56">
        <v>8</v>
      </c>
      <c r="N615" s="56">
        <f t="shared" si="52"/>
        <v>8</v>
      </c>
      <c r="O615" s="56"/>
      <c r="P615" s="56"/>
      <c r="Q615" s="60"/>
      <c r="R615" s="69">
        <v>0</v>
      </c>
      <c r="S615" s="52">
        <v>0.93</v>
      </c>
      <c r="T615" s="52">
        <f t="shared" si="53"/>
        <v>0.93</v>
      </c>
      <c r="U615" s="65">
        <v>8</v>
      </c>
      <c r="V615" s="66">
        <v>2.4716800000000001</v>
      </c>
      <c r="W615" s="2">
        <f t="shared" si="54"/>
        <v>1691.8155264000002</v>
      </c>
      <c r="X615" s="60"/>
      <c r="Y615" s="2">
        <f t="shared" si="56"/>
        <v>1691.8155264000002</v>
      </c>
      <c r="AB615" s="126"/>
      <c r="AD615" s="54"/>
      <c r="AE615" s="54"/>
      <c r="AG615" s="61"/>
      <c r="AH615" s="61"/>
      <c r="AI615" s="50" t="s">
        <v>171</v>
      </c>
      <c r="AJ615" s="61" t="s">
        <v>47</v>
      </c>
      <c r="AN615" s="88"/>
      <c r="AT615" s="52"/>
      <c r="AU615" s="52"/>
      <c r="AV615" s="52"/>
      <c r="AW615" s="52"/>
      <c r="AX615" s="52"/>
      <c r="AY615" s="52"/>
      <c r="AZ615" s="52"/>
      <c r="BE615" s="52"/>
      <c r="BF615" s="52"/>
      <c r="BH615" s="52"/>
      <c r="BI615" s="52"/>
    </row>
    <row r="616" spans="1:61">
      <c r="A616" s="52">
        <v>615</v>
      </c>
      <c r="B616" s="50" t="s">
        <v>1033</v>
      </c>
      <c r="C616" s="61" t="s">
        <v>471</v>
      </c>
      <c r="D616" s="61" t="s">
        <v>335</v>
      </c>
      <c r="E616" s="68">
        <v>55.801388888888887</v>
      </c>
      <c r="F616" s="68">
        <v>-133.30000000000001</v>
      </c>
      <c r="G616" s="56" t="s">
        <v>182</v>
      </c>
      <c r="H616" s="50" t="s">
        <v>35</v>
      </c>
      <c r="I616" s="50" t="s">
        <v>35</v>
      </c>
      <c r="J616" s="50" t="s">
        <v>35</v>
      </c>
      <c r="K616" s="61" t="s">
        <v>262</v>
      </c>
      <c r="L616" s="56">
        <v>8</v>
      </c>
      <c r="M616" s="56">
        <v>37</v>
      </c>
      <c r="N616" s="56">
        <f t="shared" si="52"/>
        <v>29</v>
      </c>
      <c r="O616" s="56"/>
      <c r="P616" s="56"/>
      <c r="Q616" s="60"/>
      <c r="R616" s="69">
        <v>0</v>
      </c>
      <c r="S616" s="52">
        <v>0.86</v>
      </c>
      <c r="T616" s="52">
        <f t="shared" si="53"/>
        <v>0.86</v>
      </c>
      <c r="U616" s="65">
        <v>16</v>
      </c>
      <c r="V616" s="66">
        <v>4.7406050000000004</v>
      </c>
      <c r="W616" s="2">
        <f t="shared" si="54"/>
        <v>9931.3778507999996</v>
      </c>
      <c r="X616" s="60"/>
      <c r="Y616" s="2">
        <f t="shared" si="56"/>
        <v>9931.3778507999996</v>
      </c>
      <c r="AB616" s="126"/>
      <c r="AD616" s="54"/>
      <c r="AE616" s="54"/>
      <c r="AG616" s="61"/>
      <c r="AH616" s="61"/>
      <c r="AI616" s="50" t="s">
        <v>171</v>
      </c>
      <c r="AJ616" s="61" t="s">
        <v>17</v>
      </c>
      <c r="AN616" s="88"/>
      <c r="AT616" s="52"/>
      <c r="AU616" s="52"/>
      <c r="AV616" s="52"/>
      <c r="AW616" s="52"/>
      <c r="AX616" s="52"/>
      <c r="AY616" s="52"/>
      <c r="AZ616" s="52"/>
      <c r="BE616" s="52"/>
      <c r="BF616" s="52"/>
      <c r="BH616" s="52"/>
      <c r="BI616" s="52"/>
    </row>
    <row r="617" spans="1:61">
      <c r="A617" s="52">
        <v>616</v>
      </c>
      <c r="B617" s="50" t="s">
        <v>1033</v>
      </c>
      <c r="C617" s="61" t="s">
        <v>472</v>
      </c>
      <c r="D617" s="61" t="s">
        <v>418</v>
      </c>
      <c r="E617" s="68">
        <v>55.804166666666667</v>
      </c>
      <c r="F617" s="68">
        <v>-133.57909999999998</v>
      </c>
      <c r="G617" s="56" t="s">
        <v>182</v>
      </c>
      <c r="H617" s="50" t="s">
        <v>35</v>
      </c>
      <c r="I617" s="50" t="s">
        <v>35</v>
      </c>
      <c r="J617" s="50" t="s">
        <v>35</v>
      </c>
      <c r="K617" s="61" t="s">
        <v>46</v>
      </c>
      <c r="L617" s="56">
        <v>5</v>
      </c>
      <c r="M617" s="56">
        <v>0</v>
      </c>
      <c r="N617" s="56">
        <f t="shared" si="52"/>
        <v>5</v>
      </c>
      <c r="O617" s="53">
        <f>M620</f>
        <v>100</v>
      </c>
      <c r="P617" s="53">
        <f>L617</f>
        <v>5</v>
      </c>
      <c r="Q617" s="53">
        <f>P617+O617</f>
        <v>105</v>
      </c>
      <c r="R617" s="69">
        <v>0</v>
      </c>
      <c r="S617" s="52">
        <v>0.15</v>
      </c>
      <c r="T617" s="52">
        <f t="shared" si="53"/>
        <v>0.15</v>
      </c>
      <c r="U617" s="65">
        <v>0</v>
      </c>
      <c r="V617" s="66">
        <v>29.14</v>
      </c>
      <c r="W617" s="2">
        <f t="shared" si="54"/>
        <v>2185.5</v>
      </c>
      <c r="X617" s="2">
        <f>SUM(W617:W620)</f>
        <v>22380.298899999994</v>
      </c>
      <c r="Y617" s="2">
        <f t="shared" si="56"/>
        <v>2185.5</v>
      </c>
      <c r="Z617" s="7">
        <f>SUM(Y617:Y620)/10^6*10^4</f>
        <v>223.80298899999994</v>
      </c>
      <c r="AA617" s="12">
        <v>26.527342459623938</v>
      </c>
      <c r="AB617" s="126"/>
      <c r="AD617" s="54"/>
      <c r="AE617" s="54"/>
      <c r="AG617" s="61"/>
      <c r="AH617" s="61"/>
      <c r="AI617" s="50" t="s">
        <v>171</v>
      </c>
      <c r="AJ617" s="61" t="s">
        <v>162</v>
      </c>
      <c r="AN617" s="88"/>
      <c r="AT617" s="52"/>
      <c r="AU617" s="52"/>
      <c r="AV617" s="52"/>
      <c r="AW617" s="52"/>
      <c r="AX617" s="52"/>
      <c r="AY617" s="52"/>
      <c r="AZ617" s="52"/>
      <c r="BE617" s="52"/>
      <c r="BF617" s="52"/>
      <c r="BH617" s="52"/>
      <c r="BI617" s="52"/>
    </row>
    <row r="618" spans="1:61">
      <c r="A618" s="52">
        <v>617</v>
      </c>
      <c r="B618" s="50" t="s">
        <v>1033</v>
      </c>
      <c r="C618" s="61" t="s">
        <v>472</v>
      </c>
      <c r="D618" s="61" t="s">
        <v>418</v>
      </c>
      <c r="E618" s="68">
        <v>55.804166666666667</v>
      </c>
      <c r="F618" s="68">
        <v>-133.57909999999998</v>
      </c>
      <c r="G618" s="56" t="s">
        <v>182</v>
      </c>
      <c r="H618" s="50" t="s">
        <v>35</v>
      </c>
      <c r="I618" s="50" t="s">
        <v>35</v>
      </c>
      <c r="J618" s="50" t="s">
        <v>35</v>
      </c>
      <c r="K618" s="61" t="s">
        <v>262</v>
      </c>
      <c r="L618" s="56">
        <v>0</v>
      </c>
      <c r="M618" s="56">
        <v>5</v>
      </c>
      <c r="N618" s="56">
        <f t="shared" si="52"/>
        <v>5</v>
      </c>
      <c r="O618" s="56"/>
      <c r="P618" s="56"/>
      <c r="Q618" s="60"/>
      <c r="R618" s="69">
        <v>0</v>
      </c>
      <c r="S618" s="52">
        <v>0.86</v>
      </c>
      <c r="T618" s="52">
        <f t="shared" si="53"/>
        <v>0.86</v>
      </c>
      <c r="U618" s="65">
        <v>36</v>
      </c>
      <c r="V618" s="66">
        <v>7.45</v>
      </c>
      <c r="W618" s="2">
        <f t="shared" si="54"/>
        <v>2050.2400000000002</v>
      </c>
      <c r="X618" s="67"/>
      <c r="Y618" s="2">
        <f t="shared" si="56"/>
        <v>2050.2400000000002</v>
      </c>
      <c r="AB618" s="126"/>
      <c r="AC618" s="126"/>
      <c r="AD618" s="54"/>
      <c r="AE618" s="54"/>
      <c r="AG618" s="61"/>
      <c r="AH618" s="61"/>
      <c r="AI618" s="50" t="s">
        <v>171</v>
      </c>
      <c r="AJ618" s="61" t="s">
        <v>17</v>
      </c>
      <c r="AN618" s="88"/>
      <c r="AT618" s="52"/>
      <c r="AU618" s="52"/>
      <c r="AV618" s="52"/>
      <c r="AW618" s="52"/>
      <c r="AX618" s="52"/>
      <c r="AY618" s="52"/>
      <c r="AZ618" s="52"/>
      <c r="BE618" s="52"/>
      <c r="BF618" s="52"/>
      <c r="BH618" s="52"/>
      <c r="BI618" s="52"/>
    </row>
    <row r="619" spans="1:61">
      <c r="A619" s="52">
        <v>618</v>
      </c>
      <c r="B619" s="50" t="s">
        <v>1033</v>
      </c>
      <c r="C619" s="61" t="s">
        <v>472</v>
      </c>
      <c r="D619" s="61" t="s">
        <v>418</v>
      </c>
      <c r="E619" s="68">
        <v>55.804166666666667</v>
      </c>
      <c r="F619" s="68">
        <v>-133.57909999999998</v>
      </c>
      <c r="G619" s="56" t="s">
        <v>182</v>
      </c>
      <c r="H619" s="50" t="s">
        <v>35</v>
      </c>
      <c r="I619" s="50" t="s">
        <v>35</v>
      </c>
      <c r="J619" s="50" t="s">
        <v>35</v>
      </c>
      <c r="K619" s="61" t="s">
        <v>253</v>
      </c>
      <c r="L619" s="56">
        <v>5</v>
      </c>
      <c r="M619" s="56">
        <v>48</v>
      </c>
      <c r="N619" s="56">
        <f t="shared" si="52"/>
        <v>43</v>
      </c>
      <c r="O619" s="56"/>
      <c r="P619" s="56"/>
      <c r="Q619" s="60"/>
      <c r="R619" s="69">
        <v>0</v>
      </c>
      <c r="S619" s="52">
        <v>1.17</v>
      </c>
      <c r="T619" s="52">
        <f t="shared" si="53"/>
        <v>1.17</v>
      </c>
      <c r="U619" s="65">
        <v>49</v>
      </c>
      <c r="V619" s="66">
        <v>5.05</v>
      </c>
      <c r="W619" s="2">
        <f t="shared" si="54"/>
        <v>12957.340499999998</v>
      </c>
      <c r="X619" s="67"/>
      <c r="Y619" s="2">
        <f t="shared" si="56"/>
        <v>12957.340499999998</v>
      </c>
      <c r="AB619" s="126"/>
      <c r="AD619" s="54"/>
      <c r="AE619" s="54"/>
      <c r="AG619" s="61"/>
      <c r="AH619" s="61"/>
      <c r="AI619" s="50" t="s">
        <v>171</v>
      </c>
      <c r="AJ619" s="61" t="s">
        <v>534</v>
      </c>
      <c r="AN619" s="88"/>
      <c r="AT619" s="52"/>
      <c r="AU619" s="52"/>
      <c r="AV619" s="52"/>
      <c r="AW619" s="52"/>
      <c r="AX619" s="52"/>
      <c r="AY619" s="52"/>
      <c r="AZ619" s="52"/>
      <c r="BE619" s="52"/>
      <c r="BF619" s="52"/>
      <c r="BH619" s="52"/>
      <c r="BI619" s="52"/>
    </row>
    <row r="620" spans="1:61">
      <c r="A620" s="52">
        <v>619</v>
      </c>
      <c r="B620" s="50" t="s">
        <v>1033</v>
      </c>
      <c r="C620" s="61" t="s">
        <v>472</v>
      </c>
      <c r="D620" s="61" t="s">
        <v>418</v>
      </c>
      <c r="E620" s="68">
        <v>55.804166666666667</v>
      </c>
      <c r="F620" s="68">
        <v>-133.57909999999998</v>
      </c>
      <c r="G620" s="56" t="s">
        <v>182</v>
      </c>
      <c r="H620" s="50" t="s">
        <v>35</v>
      </c>
      <c r="I620" s="50" t="s">
        <v>35</v>
      </c>
      <c r="J620" s="50" t="s">
        <v>35</v>
      </c>
      <c r="K620" s="61" t="s">
        <v>21</v>
      </c>
      <c r="L620" s="56">
        <v>48</v>
      </c>
      <c r="M620" s="56">
        <v>100</v>
      </c>
      <c r="N620" s="56">
        <f t="shared" si="52"/>
        <v>52</v>
      </c>
      <c r="O620" s="56"/>
      <c r="P620" s="56"/>
      <c r="Q620" s="60"/>
      <c r="R620" s="69">
        <v>0</v>
      </c>
      <c r="S620" s="52">
        <v>1.74</v>
      </c>
      <c r="T620" s="52">
        <f t="shared" si="53"/>
        <v>1.74</v>
      </c>
      <c r="U620" s="65">
        <v>79</v>
      </c>
      <c r="V620" s="66">
        <v>2.73</v>
      </c>
      <c r="W620" s="2">
        <f t="shared" si="54"/>
        <v>5187.2183999999988</v>
      </c>
      <c r="X620" s="67"/>
      <c r="Y620" s="2">
        <f t="shared" si="56"/>
        <v>5187.2183999999988</v>
      </c>
      <c r="AB620" s="126"/>
      <c r="AD620" s="54"/>
      <c r="AE620" s="54"/>
      <c r="AG620" s="61"/>
      <c r="AH620" s="61"/>
      <c r="AI620" s="50" t="s">
        <v>171</v>
      </c>
      <c r="AJ620" s="61" t="s">
        <v>21</v>
      </c>
      <c r="AN620" s="88"/>
      <c r="AT620" s="52"/>
      <c r="AU620" s="52"/>
      <c r="AV620" s="52"/>
      <c r="AW620" s="52"/>
      <c r="AX620" s="52"/>
      <c r="AY620" s="52"/>
      <c r="AZ620" s="52"/>
      <c r="BE620" s="52"/>
      <c r="BF620" s="52"/>
      <c r="BH620" s="52"/>
      <c r="BI620" s="52"/>
    </row>
    <row r="621" spans="1:61">
      <c r="A621" s="52">
        <v>620</v>
      </c>
      <c r="B621" s="50" t="s">
        <v>1033</v>
      </c>
      <c r="C621" s="61" t="s">
        <v>473</v>
      </c>
      <c r="D621" s="61" t="s">
        <v>474</v>
      </c>
      <c r="E621" s="68">
        <v>55.802777777777777</v>
      </c>
      <c r="F621" s="68">
        <v>-133.58746666666667</v>
      </c>
      <c r="G621" s="56" t="s">
        <v>182</v>
      </c>
      <c r="H621" s="50" t="s">
        <v>35</v>
      </c>
      <c r="I621" s="50" t="s">
        <v>35</v>
      </c>
      <c r="J621" s="50" t="s">
        <v>35</v>
      </c>
      <c r="K621" s="61" t="s">
        <v>44</v>
      </c>
      <c r="L621" s="56">
        <v>3</v>
      </c>
      <c r="M621" s="56">
        <v>0</v>
      </c>
      <c r="N621" s="56">
        <f t="shared" si="52"/>
        <v>3</v>
      </c>
      <c r="O621" s="53">
        <f>M624</f>
        <v>33</v>
      </c>
      <c r="P621" s="53">
        <f>L621</f>
        <v>3</v>
      </c>
      <c r="Q621" s="53">
        <f>P621+O621</f>
        <v>36</v>
      </c>
      <c r="R621" s="69">
        <v>0</v>
      </c>
      <c r="S621" s="52">
        <v>0.08</v>
      </c>
      <c r="T621" s="52">
        <f t="shared" si="53"/>
        <v>0.08</v>
      </c>
      <c r="U621" s="65"/>
      <c r="V621" s="83">
        <v>36.66627891666667</v>
      </c>
      <c r="W621" s="2">
        <f t="shared" si="54"/>
        <v>879.99069400000019</v>
      </c>
      <c r="X621" s="2">
        <f>SUM(W621:W624)</f>
        <v>9457.665094</v>
      </c>
      <c r="Y621" s="2">
        <f t="shared" si="56"/>
        <v>879.99069400000019</v>
      </c>
      <c r="Z621" s="7">
        <f>SUM(Y621:Y624)/10^6*10^4</f>
        <v>94.576650939999993</v>
      </c>
      <c r="AA621" s="12">
        <v>12.149300355600822</v>
      </c>
      <c r="AB621" s="126"/>
      <c r="AD621" s="54"/>
      <c r="AE621" s="54"/>
      <c r="AG621" s="61"/>
      <c r="AH621" s="61"/>
      <c r="AI621" s="50" t="s">
        <v>528</v>
      </c>
      <c r="AJ621" s="61" t="s">
        <v>140</v>
      </c>
      <c r="AN621" s="88"/>
      <c r="AT621" s="52"/>
      <c r="AU621" s="52"/>
      <c r="AV621" s="52"/>
      <c r="AW621" s="52"/>
      <c r="AX621" s="52"/>
      <c r="AY621" s="52"/>
      <c r="AZ621" s="52"/>
      <c r="BE621" s="52"/>
      <c r="BF621" s="52"/>
      <c r="BH621" s="52"/>
      <c r="BI621" s="52"/>
    </row>
    <row r="622" spans="1:61">
      <c r="A622" s="52">
        <v>621</v>
      </c>
      <c r="B622" s="50" t="s">
        <v>1033</v>
      </c>
      <c r="C622" s="61" t="s">
        <v>473</v>
      </c>
      <c r="D622" s="61" t="s">
        <v>474</v>
      </c>
      <c r="E622" s="68">
        <v>55.802777777777777</v>
      </c>
      <c r="F622" s="68">
        <v>-133.58746666666667</v>
      </c>
      <c r="G622" s="56" t="s">
        <v>182</v>
      </c>
      <c r="H622" s="50" t="s">
        <v>35</v>
      </c>
      <c r="I622" s="50" t="s">
        <v>35</v>
      </c>
      <c r="J622" s="50" t="s">
        <v>35</v>
      </c>
      <c r="K622" s="61" t="s">
        <v>48</v>
      </c>
      <c r="L622" s="56">
        <v>0</v>
      </c>
      <c r="M622" s="56">
        <v>10</v>
      </c>
      <c r="N622" s="56">
        <f t="shared" si="52"/>
        <v>10</v>
      </c>
      <c r="O622" s="56"/>
      <c r="P622" s="56"/>
      <c r="Q622" s="60"/>
      <c r="R622" s="69">
        <v>0</v>
      </c>
      <c r="S622" s="52">
        <v>0.86</v>
      </c>
      <c r="T622" s="52">
        <f t="shared" si="53"/>
        <v>0.86</v>
      </c>
      <c r="U622" s="65">
        <v>11</v>
      </c>
      <c r="V622" s="66">
        <v>5.0999999999999996</v>
      </c>
      <c r="W622" s="2">
        <f t="shared" si="54"/>
        <v>3903.5399999999986</v>
      </c>
      <c r="X622" s="67"/>
      <c r="Y622" s="2">
        <f t="shared" si="56"/>
        <v>3903.5399999999986</v>
      </c>
      <c r="AB622" s="126"/>
      <c r="AC622" s="126"/>
      <c r="AD622" s="55"/>
      <c r="AE622" s="55"/>
      <c r="AG622" s="61"/>
      <c r="AH622" s="61"/>
      <c r="AI622" s="50" t="s">
        <v>528</v>
      </c>
      <c r="AJ622" s="61" t="s">
        <v>76</v>
      </c>
      <c r="AN622" s="88"/>
      <c r="AT622" s="52"/>
      <c r="AU622" s="52"/>
      <c r="AV622" s="52"/>
      <c r="AW622" s="52"/>
      <c r="AX622" s="52"/>
      <c r="AY622" s="52"/>
      <c r="AZ622" s="52"/>
      <c r="BE622" s="52"/>
      <c r="BF622" s="52"/>
      <c r="BH622" s="52"/>
      <c r="BI622" s="52"/>
    </row>
    <row r="623" spans="1:61">
      <c r="A623" s="52">
        <v>622</v>
      </c>
      <c r="B623" s="50" t="s">
        <v>1033</v>
      </c>
      <c r="C623" s="61" t="s">
        <v>473</v>
      </c>
      <c r="D623" s="61" t="s">
        <v>474</v>
      </c>
      <c r="E623" s="68">
        <v>55.802777777777777</v>
      </c>
      <c r="F623" s="68">
        <v>-133.58746666666667</v>
      </c>
      <c r="G623" s="56" t="s">
        <v>182</v>
      </c>
      <c r="H623" s="50" t="s">
        <v>35</v>
      </c>
      <c r="I623" s="50" t="s">
        <v>35</v>
      </c>
      <c r="J623" s="50" t="s">
        <v>35</v>
      </c>
      <c r="K623" s="61" t="s">
        <v>49</v>
      </c>
      <c r="L623" s="56">
        <v>10</v>
      </c>
      <c r="M623" s="56">
        <v>23</v>
      </c>
      <c r="N623" s="56">
        <f t="shared" si="52"/>
        <v>13</v>
      </c>
      <c r="O623" s="56"/>
      <c r="P623" s="56"/>
      <c r="Q623" s="60"/>
      <c r="R623" s="69">
        <v>0</v>
      </c>
      <c r="S623" s="52">
        <v>0.86</v>
      </c>
      <c r="T623" s="52">
        <f t="shared" si="53"/>
        <v>0.86</v>
      </c>
      <c r="U623" s="65">
        <v>22</v>
      </c>
      <c r="V623" s="66">
        <v>5.36</v>
      </c>
      <c r="W623" s="2">
        <f t="shared" si="54"/>
        <v>4674.1344000000008</v>
      </c>
      <c r="X623" s="67"/>
      <c r="Y623" s="2">
        <f t="shared" si="56"/>
        <v>4674.1344000000008</v>
      </c>
      <c r="AB623" s="126"/>
      <c r="AD623" s="54"/>
      <c r="AE623" s="54"/>
      <c r="AG623" s="61"/>
      <c r="AH623" s="61"/>
      <c r="AI623" s="50" t="s">
        <v>528</v>
      </c>
      <c r="AJ623" s="61" t="s">
        <v>77</v>
      </c>
      <c r="AN623" s="88"/>
      <c r="AT623" s="52"/>
      <c r="AU623" s="52"/>
      <c r="AV623" s="52"/>
      <c r="AW623" s="52"/>
      <c r="AX623" s="52"/>
      <c r="AY623" s="52"/>
      <c r="AZ623" s="52"/>
      <c r="BE623" s="52"/>
      <c r="BF623" s="52"/>
      <c r="BH623" s="52"/>
      <c r="BI623" s="52"/>
    </row>
    <row r="624" spans="1:61">
      <c r="A624" s="52">
        <v>623</v>
      </c>
      <c r="B624" s="50" t="s">
        <v>1033</v>
      </c>
      <c r="C624" s="61" t="s">
        <v>473</v>
      </c>
      <c r="D624" s="61" t="s">
        <v>474</v>
      </c>
      <c r="E624" s="68">
        <v>55.802777777777777</v>
      </c>
      <c r="F624" s="68">
        <v>-133.58746666666667</v>
      </c>
      <c r="G624" s="56" t="s">
        <v>182</v>
      </c>
      <c r="H624" s="50" t="s">
        <v>35</v>
      </c>
      <c r="I624" s="50" t="s">
        <v>35</v>
      </c>
      <c r="J624" s="50" t="s">
        <v>35</v>
      </c>
      <c r="K624" s="61" t="s">
        <v>416</v>
      </c>
      <c r="L624" s="56">
        <v>23</v>
      </c>
      <c r="M624" s="56">
        <v>33</v>
      </c>
      <c r="N624" s="56">
        <f t="shared" si="52"/>
        <v>10</v>
      </c>
      <c r="O624" s="56"/>
      <c r="P624" s="56"/>
      <c r="Q624" s="60"/>
      <c r="R624" s="69">
        <v>0</v>
      </c>
      <c r="S624" s="52">
        <v>0</v>
      </c>
      <c r="T624" s="52">
        <f t="shared" si="53"/>
        <v>0</v>
      </c>
      <c r="U624" s="65"/>
      <c r="V624" s="82">
        <v>0</v>
      </c>
      <c r="W624" s="2">
        <f t="shared" si="54"/>
        <v>0</v>
      </c>
      <c r="X624" s="67"/>
      <c r="Y624" s="2">
        <f t="shared" si="56"/>
        <v>0</v>
      </c>
      <c r="AB624" s="126"/>
      <c r="AD624" s="54"/>
      <c r="AE624" s="54"/>
      <c r="AG624" s="61"/>
      <c r="AH624" s="61"/>
      <c r="AI624" s="50" t="s">
        <v>528</v>
      </c>
      <c r="AJ624" s="61" t="s">
        <v>416</v>
      </c>
      <c r="AN624" s="88"/>
      <c r="AT624" s="52"/>
      <c r="AU624" s="52"/>
      <c r="AV624" s="52"/>
      <c r="AW624" s="52"/>
      <c r="AX624" s="52"/>
      <c r="AY624" s="52"/>
      <c r="AZ624" s="52"/>
      <c r="BE624" s="52"/>
      <c r="BF624" s="52"/>
      <c r="BH624" s="52"/>
      <c r="BI624" s="52"/>
    </row>
    <row r="625" spans="1:61">
      <c r="A625" s="52">
        <v>624</v>
      </c>
      <c r="B625" s="50" t="s">
        <v>1033</v>
      </c>
      <c r="C625" s="61" t="s">
        <v>475</v>
      </c>
      <c r="D625" s="61" t="s">
        <v>337</v>
      </c>
      <c r="E625" s="68">
        <v>55.830488888888887</v>
      </c>
      <c r="F625" s="68">
        <v>-133.32493333333332</v>
      </c>
      <c r="G625" s="56" t="s">
        <v>182</v>
      </c>
      <c r="H625" s="50" t="s">
        <v>35</v>
      </c>
      <c r="I625" s="50" t="s">
        <v>35</v>
      </c>
      <c r="J625" s="50" t="s">
        <v>35</v>
      </c>
      <c r="K625" s="61" t="s">
        <v>46</v>
      </c>
      <c r="L625" s="56">
        <v>3</v>
      </c>
      <c r="M625" s="56">
        <v>0</v>
      </c>
      <c r="N625" s="56">
        <f t="shared" si="52"/>
        <v>3</v>
      </c>
      <c r="O625" s="53">
        <f>M629</f>
        <v>66</v>
      </c>
      <c r="P625" s="53">
        <f>L625</f>
        <v>3</v>
      </c>
      <c r="Q625" s="53">
        <f>P625+O625</f>
        <v>69</v>
      </c>
      <c r="R625" s="69">
        <v>0</v>
      </c>
      <c r="S625" s="52">
        <v>0.15</v>
      </c>
      <c r="T625" s="52">
        <f t="shared" si="53"/>
        <v>0.15</v>
      </c>
      <c r="U625" s="65">
        <v>0</v>
      </c>
      <c r="V625" s="66">
        <v>48.950850000000003</v>
      </c>
      <c r="W625" s="2">
        <f t="shared" si="54"/>
        <v>2202.7882500000001</v>
      </c>
      <c r="X625" s="2">
        <f>SUM(W625:W629)</f>
        <v>83034.639225899999</v>
      </c>
      <c r="Y625" s="2">
        <f t="shared" si="56"/>
        <v>2202.7882500000001</v>
      </c>
      <c r="Z625" s="7">
        <f>SUM(Y625:Y629)/10^6*10^4</f>
        <v>830.34639225900003</v>
      </c>
      <c r="AA625" s="12">
        <v>56.753434410897583</v>
      </c>
      <c r="AB625" s="126"/>
      <c r="AD625" s="55"/>
      <c r="AE625" s="55"/>
      <c r="AG625" s="61"/>
      <c r="AH625" s="61"/>
      <c r="AI625" s="50" t="s">
        <v>171</v>
      </c>
      <c r="AJ625" s="61" t="s">
        <v>162</v>
      </c>
      <c r="AN625" s="88"/>
      <c r="AT625" s="52"/>
      <c r="AU625" s="52"/>
      <c r="AV625" s="52"/>
      <c r="AW625" s="52"/>
      <c r="AX625" s="52"/>
      <c r="AY625" s="52"/>
      <c r="AZ625" s="52"/>
      <c r="BE625" s="52"/>
      <c r="BF625" s="52"/>
      <c r="BH625" s="52"/>
      <c r="BI625" s="52"/>
    </row>
    <row r="626" spans="1:61">
      <c r="A626" s="52">
        <v>625</v>
      </c>
      <c r="B626" s="50" t="s">
        <v>1033</v>
      </c>
      <c r="C626" s="61" t="s">
        <v>475</v>
      </c>
      <c r="D626" s="61" t="s">
        <v>337</v>
      </c>
      <c r="E626" s="68">
        <v>55.830488888888887</v>
      </c>
      <c r="F626" s="68">
        <v>-133.32493333333332</v>
      </c>
      <c r="G626" s="56" t="s">
        <v>182</v>
      </c>
      <c r="H626" s="50" t="s">
        <v>35</v>
      </c>
      <c r="I626" s="50" t="s">
        <v>35</v>
      </c>
      <c r="J626" s="50" t="s">
        <v>35</v>
      </c>
      <c r="K626" s="61" t="s">
        <v>253</v>
      </c>
      <c r="L626" s="56">
        <v>0</v>
      </c>
      <c r="M626" s="56">
        <v>22</v>
      </c>
      <c r="N626" s="56">
        <f t="shared" si="52"/>
        <v>22</v>
      </c>
      <c r="O626" s="56"/>
      <c r="P626" s="56"/>
      <c r="Q626" s="60"/>
      <c r="R626" s="69">
        <v>0</v>
      </c>
      <c r="S626" s="52">
        <v>1.17</v>
      </c>
      <c r="T626" s="52">
        <f t="shared" si="53"/>
        <v>1.17</v>
      </c>
      <c r="U626" s="65">
        <v>4</v>
      </c>
      <c r="V626" s="66">
        <v>6.4205750000000004</v>
      </c>
      <c r="W626" s="2">
        <f t="shared" si="54"/>
        <v>15865.497647999997</v>
      </c>
      <c r="X626" s="60"/>
      <c r="Y626" s="2">
        <f t="shared" si="56"/>
        <v>15865.497647999997</v>
      </c>
      <c r="AB626" s="126"/>
      <c r="AC626" s="126"/>
      <c r="AD626" s="54"/>
      <c r="AE626" s="54"/>
      <c r="AG626" s="61"/>
      <c r="AH626" s="61"/>
      <c r="AI626" s="50" t="s">
        <v>171</v>
      </c>
      <c r="AJ626" s="61" t="s">
        <v>534</v>
      </c>
      <c r="AN626" s="88"/>
      <c r="AT626" s="52"/>
      <c r="AU626" s="52"/>
      <c r="AV626" s="52"/>
      <c r="AW626" s="52"/>
      <c r="AX626" s="52"/>
      <c r="AY626" s="52"/>
      <c r="AZ626" s="52"/>
      <c r="BE626" s="52"/>
      <c r="BF626" s="52"/>
      <c r="BH626" s="52"/>
      <c r="BI626" s="52"/>
    </row>
    <row r="627" spans="1:61">
      <c r="A627" s="52">
        <v>626</v>
      </c>
      <c r="B627" s="50" t="s">
        <v>1033</v>
      </c>
      <c r="C627" s="61" t="s">
        <v>475</v>
      </c>
      <c r="D627" s="61" t="s">
        <v>337</v>
      </c>
      <c r="E627" s="68">
        <v>55.830488888888887</v>
      </c>
      <c r="F627" s="68">
        <v>-133.32493333333332</v>
      </c>
      <c r="G627" s="56" t="s">
        <v>182</v>
      </c>
      <c r="H627" s="50" t="s">
        <v>35</v>
      </c>
      <c r="I627" s="50" t="s">
        <v>35</v>
      </c>
      <c r="J627" s="50" t="s">
        <v>35</v>
      </c>
      <c r="K627" s="61" t="s">
        <v>262</v>
      </c>
      <c r="L627" s="56">
        <v>22</v>
      </c>
      <c r="M627" s="56">
        <v>40</v>
      </c>
      <c r="N627" s="56">
        <f t="shared" si="52"/>
        <v>18</v>
      </c>
      <c r="O627" s="56"/>
      <c r="P627" s="56"/>
      <c r="Q627" s="60"/>
      <c r="R627" s="69">
        <v>0</v>
      </c>
      <c r="S627" s="52">
        <v>0.86</v>
      </c>
      <c r="T627" s="52">
        <f t="shared" si="53"/>
        <v>0.86</v>
      </c>
      <c r="U627" s="65">
        <v>5</v>
      </c>
      <c r="V627" s="66">
        <v>6.0923049999999996</v>
      </c>
      <c r="W627" s="2">
        <f t="shared" si="54"/>
        <v>8959.3437329999997</v>
      </c>
      <c r="X627" s="60"/>
      <c r="Y627" s="2">
        <f t="shared" si="56"/>
        <v>8959.3437329999997</v>
      </c>
      <c r="AB627" s="126"/>
      <c r="AD627" s="54"/>
      <c r="AE627" s="54"/>
      <c r="AG627" s="61"/>
      <c r="AH627" s="61"/>
      <c r="AI627" s="50" t="s">
        <v>171</v>
      </c>
      <c r="AJ627" s="61" t="s">
        <v>17</v>
      </c>
      <c r="AN627" s="88"/>
      <c r="AT627" s="52"/>
      <c r="AU627" s="52"/>
      <c r="AV627" s="52"/>
      <c r="AW627" s="52"/>
      <c r="AX627" s="52"/>
      <c r="AY627" s="52"/>
      <c r="AZ627" s="52"/>
      <c r="BE627" s="52"/>
      <c r="BF627" s="52"/>
      <c r="BH627" s="52"/>
      <c r="BI627" s="52"/>
    </row>
    <row r="628" spans="1:61">
      <c r="A628" s="52">
        <v>627</v>
      </c>
      <c r="B628" s="50" t="s">
        <v>1033</v>
      </c>
      <c r="C628" s="61" t="s">
        <v>475</v>
      </c>
      <c r="D628" s="61" t="s">
        <v>337</v>
      </c>
      <c r="E628" s="68">
        <v>55.830488888888887</v>
      </c>
      <c r="F628" s="68">
        <v>-133.32493333333332</v>
      </c>
      <c r="G628" s="56" t="s">
        <v>182</v>
      </c>
      <c r="H628" s="50" t="s">
        <v>35</v>
      </c>
      <c r="I628" s="50" t="s">
        <v>35</v>
      </c>
      <c r="J628" s="50" t="s">
        <v>35</v>
      </c>
      <c r="K628" s="61" t="s">
        <v>116</v>
      </c>
      <c r="L628" s="56">
        <v>40</v>
      </c>
      <c r="M628" s="56">
        <v>61</v>
      </c>
      <c r="N628" s="56">
        <f t="shared" si="52"/>
        <v>21</v>
      </c>
      <c r="O628" s="56"/>
      <c r="P628" s="56"/>
      <c r="Q628" s="60"/>
      <c r="R628" s="69">
        <v>0</v>
      </c>
      <c r="S628" s="52">
        <v>1.71</v>
      </c>
      <c r="T628" s="52">
        <f t="shared" si="53"/>
        <v>1.71</v>
      </c>
      <c r="U628" s="65">
        <v>22</v>
      </c>
      <c r="V628" s="66">
        <v>19.995505000000001</v>
      </c>
      <c r="W628" s="2">
        <f t="shared" si="54"/>
        <v>56007.00959490001</v>
      </c>
      <c r="X628" s="60"/>
      <c r="Y628" s="2">
        <f t="shared" si="56"/>
        <v>56007.00959490001</v>
      </c>
      <c r="AB628" s="126"/>
      <c r="AD628" s="54"/>
      <c r="AE628" s="54"/>
      <c r="AG628" s="61"/>
      <c r="AH628" s="61"/>
      <c r="AI628" s="50" t="s">
        <v>171</v>
      </c>
      <c r="AJ628" s="61" t="s">
        <v>116</v>
      </c>
      <c r="AN628" s="88"/>
      <c r="AT628" s="52"/>
      <c r="AU628" s="52"/>
      <c r="AV628" s="52"/>
      <c r="AW628" s="52"/>
      <c r="AX628" s="52"/>
      <c r="AY628" s="52"/>
      <c r="AZ628" s="52"/>
      <c r="BE628" s="52"/>
      <c r="BF628" s="52"/>
      <c r="BH628" s="52"/>
      <c r="BI628" s="52"/>
    </row>
    <row r="629" spans="1:61">
      <c r="A629" s="52">
        <v>628</v>
      </c>
      <c r="B629" s="50" t="s">
        <v>1033</v>
      </c>
      <c r="C629" s="61" t="s">
        <v>475</v>
      </c>
      <c r="D629" s="61" t="s">
        <v>337</v>
      </c>
      <c r="E629" s="68">
        <v>55.830488888888887</v>
      </c>
      <c r="F629" s="68">
        <v>-133.32493333333332</v>
      </c>
      <c r="G629" s="56" t="s">
        <v>182</v>
      </c>
      <c r="H629" s="50" t="s">
        <v>35</v>
      </c>
      <c r="I629" s="50" t="s">
        <v>35</v>
      </c>
      <c r="J629" s="50" t="s">
        <v>35</v>
      </c>
      <c r="K629" s="61" t="s">
        <v>416</v>
      </c>
      <c r="L629" s="56">
        <v>61</v>
      </c>
      <c r="M629" s="56">
        <v>66</v>
      </c>
      <c r="N629" s="56">
        <f t="shared" si="52"/>
        <v>5</v>
      </c>
      <c r="O629" s="56"/>
      <c r="P629" s="56"/>
      <c r="Q629" s="60"/>
      <c r="R629" s="69">
        <v>0</v>
      </c>
      <c r="S629" s="52">
        <v>0</v>
      </c>
      <c r="T629" s="52">
        <f t="shared" si="53"/>
        <v>0</v>
      </c>
      <c r="U629" s="65"/>
      <c r="V629" s="82">
        <v>0</v>
      </c>
      <c r="W629" s="2">
        <f t="shared" si="54"/>
        <v>0</v>
      </c>
      <c r="X629" s="60"/>
      <c r="Y629" s="2">
        <f t="shared" si="56"/>
        <v>0</v>
      </c>
      <c r="AB629" s="126"/>
      <c r="AD629" s="54"/>
      <c r="AE629" s="54"/>
      <c r="AG629" s="61"/>
      <c r="AH629" s="61"/>
      <c r="AI629" s="50" t="s">
        <v>171</v>
      </c>
      <c r="AJ629" s="61" t="s">
        <v>416</v>
      </c>
      <c r="AN629" s="88"/>
      <c r="AT629" s="52"/>
      <c r="AU629" s="52"/>
      <c r="AV629" s="52"/>
      <c r="AW629" s="52"/>
      <c r="AX629" s="52"/>
      <c r="AY629" s="52"/>
      <c r="AZ629" s="52"/>
      <c r="BE629" s="52"/>
      <c r="BF629" s="52"/>
      <c r="BH629" s="52"/>
      <c r="BI629" s="52"/>
    </row>
    <row r="630" spans="1:61">
      <c r="A630" s="52">
        <v>629</v>
      </c>
      <c r="B630" s="50" t="s">
        <v>1033</v>
      </c>
      <c r="C630" s="61" t="s">
        <v>476</v>
      </c>
      <c r="D630" s="61" t="s">
        <v>477</v>
      </c>
      <c r="E630" s="68">
        <v>55.816600000000001</v>
      </c>
      <c r="F630" s="68">
        <v>-133.58746666666667</v>
      </c>
      <c r="G630" s="56" t="s">
        <v>182</v>
      </c>
      <c r="H630" s="50" t="s">
        <v>35</v>
      </c>
      <c r="I630" s="50" t="s">
        <v>35</v>
      </c>
      <c r="J630" s="50" t="s">
        <v>35</v>
      </c>
      <c r="K630" s="61" t="s">
        <v>44</v>
      </c>
      <c r="L630" s="56">
        <v>18</v>
      </c>
      <c r="M630" s="56">
        <v>13</v>
      </c>
      <c r="N630" s="56">
        <f t="shared" si="52"/>
        <v>5</v>
      </c>
      <c r="O630" s="53">
        <f>M636</f>
        <v>71</v>
      </c>
      <c r="P630" s="53">
        <f>L630</f>
        <v>18</v>
      </c>
      <c r="Q630" s="53">
        <f>P630+O630</f>
        <v>89</v>
      </c>
      <c r="R630" s="69">
        <v>0</v>
      </c>
      <c r="S630" s="52">
        <v>0.08</v>
      </c>
      <c r="T630" s="52">
        <f t="shared" si="53"/>
        <v>0.08</v>
      </c>
      <c r="U630" s="65"/>
      <c r="V630" s="83">
        <v>36.66627891666667</v>
      </c>
      <c r="W630" s="2">
        <f t="shared" si="54"/>
        <v>1466.6511566666668</v>
      </c>
      <c r="X630" s="2">
        <f>SUM(W630:W636)</f>
        <v>28680.968086666671</v>
      </c>
      <c r="Y630" s="2">
        <f t="shared" si="56"/>
        <v>1466.6511566666668</v>
      </c>
      <c r="Z630" s="7">
        <f>SUM(Y630:Y636)/10^6*10^4</f>
        <v>286.80968086666672</v>
      </c>
      <c r="AA630" s="12">
        <v>65.184922958507684</v>
      </c>
      <c r="AB630" s="126"/>
      <c r="AD630" s="54"/>
      <c r="AE630" s="54"/>
      <c r="AG630" s="61"/>
      <c r="AH630" s="61"/>
      <c r="AI630" s="50" t="s">
        <v>528</v>
      </c>
      <c r="AJ630" s="61" t="s">
        <v>140</v>
      </c>
      <c r="AN630" s="88"/>
      <c r="AT630" s="52"/>
      <c r="AU630" s="52"/>
      <c r="AV630" s="52"/>
      <c r="AW630" s="52"/>
      <c r="AX630" s="52"/>
      <c r="AY630" s="52"/>
      <c r="AZ630" s="52"/>
      <c r="BE630" s="52"/>
      <c r="BF630" s="52"/>
      <c r="BH630" s="52"/>
      <c r="BI630" s="52"/>
    </row>
    <row r="631" spans="1:61">
      <c r="A631" s="52">
        <v>630</v>
      </c>
      <c r="B631" s="50" t="s">
        <v>1033</v>
      </c>
      <c r="C631" s="61" t="s">
        <v>476</v>
      </c>
      <c r="D631" s="61" t="s">
        <v>477</v>
      </c>
      <c r="E631" s="68">
        <v>55.816600000000001</v>
      </c>
      <c r="F631" s="68">
        <v>-133.58746666666667</v>
      </c>
      <c r="G631" s="56" t="s">
        <v>182</v>
      </c>
      <c r="H631" s="50" t="s">
        <v>35</v>
      </c>
      <c r="I631" s="50" t="s">
        <v>35</v>
      </c>
      <c r="J631" s="50" t="s">
        <v>35</v>
      </c>
      <c r="K631" s="61" t="s">
        <v>46</v>
      </c>
      <c r="L631" s="56">
        <v>13</v>
      </c>
      <c r="M631" s="56">
        <v>0</v>
      </c>
      <c r="N631" s="56">
        <f t="shared" si="52"/>
        <v>13</v>
      </c>
      <c r="O631" s="56"/>
      <c r="P631" s="56"/>
      <c r="Q631" s="60"/>
      <c r="R631" s="69">
        <v>0</v>
      </c>
      <c r="S631" s="52">
        <v>0.15</v>
      </c>
      <c r="T631" s="52">
        <f t="shared" si="53"/>
        <v>0.15</v>
      </c>
      <c r="U631" s="65"/>
      <c r="V631" s="83">
        <v>36.068238615384637</v>
      </c>
      <c r="W631" s="2">
        <f t="shared" si="54"/>
        <v>7033.3065300000044</v>
      </c>
      <c r="X631" s="60"/>
      <c r="Y631" s="2">
        <f t="shared" si="56"/>
        <v>7033.3065300000044</v>
      </c>
      <c r="AB631" s="126"/>
      <c r="AC631" s="126"/>
      <c r="AD631" s="55"/>
      <c r="AE631" s="55"/>
      <c r="AG631" s="61"/>
      <c r="AH631" s="61"/>
      <c r="AI631" s="50" t="s">
        <v>528</v>
      </c>
      <c r="AJ631" s="61" t="s">
        <v>162</v>
      </c>
      <c r="AN631" s="88"/>
      <c r="AT631" s="52"/>
      <c r="AU631" s="52"/>
      <c r="AV631" s="52"/>
      <c r="AW631" s="52"/>
      <c r="AX631" s="52"/>
      <c r="AY631" s="52"/>
      <c r="AZ631" s="52"/>
      <c r="BE631" s="52"/>
      <c r="BF631" s="52"/>
      <c r="BH631" s="52"/>
      <c r="BI631" s="52"/>
    </row>
    <row r="632" spans="1:61">
      <c r="A632" s="52">
        <v>631</v>
      </c>
      <c r="B632" s="50" t="s">
        <v>1033</v>
      </c>
      <c r="C632" s="61" t="s">
        <v>476</v>
      </c>
      <c r="D632" s="61" t="s">
        <v>477</v>
      </c>
      <c r="E632" s="68">
        <v>55.816600000000001</v>
      </c>
      <c r="F632" s="68">
        <v>-133.58746666666667</v>
      </c>
      <c r="G632" s="56" t="s">
        <v>182</v>
      </c>
      <c r="H632" s="50" t="s">
        <v>35</v>
      </c>
      <c r="I632" s="50" t="s">
        <v>35</v>
      </c>
      <c r="J632" s="50" t="s">
        <v>35</v>
      </c>
      <c r="K632" s="61" t="s">
        <v>47</v>
      </c>
      <c r="L632" s="56">
        <v>0</v>
      </c>
      <c r="M632" s="56">
        <v>9</v>
      </c>
      <c r="N632" s="56">
        <f t="shared" si="52"/>
        <v>9</v>
      </c>
      <c r="O632" s="56"/>
      <c r="P632" s="56"/>
      <c r="Q632" s="60"/>
      <c r="R632" s="69">
        <v>0</v>
      </c>
      <c r="S632" s="52">
        <v>0.93</v>
      </c>
      <c r="T632" s="52">
        <f t="shared" si="53"/>
        <v>0.93</v>
      </c>
      <c r="U632" s="65">
        <v>6</v>
      </c>
      <c r="V632" s="66">
        <v>8.8699999999999992</v>
      </c>
      <c r="W632" s="2">
        <f t="shared" si="54"/>
        <v>6978.7385999999997</v>
      </c>
      <c r="X632" s="67"/>
      <c r="Y632" s="2">
        <f t="shared" si="56"/>
        <v>6978.7385999999997</v>
      </c>
      <c r="AB632" s="126"/>
      <c r="AD632" s="55"/>
      <c r="AE632" s="55"/>
      <c r="AG632" s="61"/>
      <c r="AH632" s="61"/>
      <c r="AI632" s="50" t="s">
        <v>528</v>
      </c>
      <c r="AJ632" s="61" t="s">
        <v>47</v>
      </c>
      <c r="AN632" s="88"/>
      <c r="AT632" s="52"/>
      <c r="AU632" s="52"/>
      <c r="AV632" s="52"/>
      <c r="AW632" s="52"/>
      <c r="AX632" s="52"/>
      <c r="AY632" s="52"/>
      <c r="AZ632" s="52"/>
      <c r="BE632" s="52"/>
      <c r="BF632" s="52"/>
      <c r="BH632" s="52"/>
      <c r="BI632" s="52"/>
    </row>
    <row r="633" spans="1:61">
      <c r="A633" s="52">
        <v>632</v>
      </c>
      <c r="B633" s="50" t="s">
        <v>1033</v>
      </c>
      <c r="C633" s="61" t="s">
        <v>476</v>
      </c>
      <c r="D633" s="61" t="s">
        <v>477</v>
      </c>
      <c r="E633" s="68">
        <v>55.816600000000001</v>
      </c>
      <c r="F633" s="68">
        <v>-133.58746666666667</v>
      </c>
      <c r="G633" s="56" t="s">
        <v>182</v>
      </c>
      <c r="H633" s="50" t="s">
        <v>35</v>
      </c>
      <c r="I633" s="50" t="s">
        <v>35</v>
      </c>
      <c r="J633" s="50" t="s">
        <v>35</v>
      </c>
      <c r="K633" s="61" t="s">
        <v>48</v>
      </c>
      <c r="L633" s="56">
        <v>9</v>
      </c>
      <c r="M633" s="56">
        <v>20</v>
      </c>
      <c r="N633" s="56">
        <f t="shared" si="52"/>
        <v>11</v>
      </c>
      <c r="O633" s="56"/>
      <c r="P633" s="56"/>
      <c r="Q633" s="60"/>
      <c r="R633" s="69">
        <v>0</v>
      </c>
      <c r="S633" s="52">
        <v>0.86</v>
      </c>
      <c r="T633" s="52">
        <f t="shared" si="53"/>
        <v>0.86</v>
      </c>
      <c r="U633" s="65">
        <v>12</v>
      </c>
      <c r="V633" s="66">
        <v>6.91</v>
      </c>
      <c r="W633" s="2">
        <f t="shared" si="54"/>
        <v>5752.4367999999995</v>
      </c>
      <c r="X633" s="67"/>
      <c r="Y633" s="2">
        <f t="shared" si="56"/>
        <v>5752.4367999999995</v>
      </c>
      <c r="AB633" s="126"/>
      <c r="AD633" s="54"/>
      <c r="AE633" s="54"/>
      <c r="AG633" s="61"/>
      <c r="AH633" s="61"/>
      <c r="AI633" s="50" t="s">
        <v>528</v>
      </c>
      <c r="AJ633" s="61" t="s">
        <v>76</v>
      </c>
      <c r="AN633" s="88"/>
      <c r="AT633" s="52"/>
      <c r="AU633" s="52"/>
      <c r="AV633" s="52"/>
      <c r="AW633" s="52"/>
      <c r="AX633" s="52"/>
      <c r="AY633" s="52"/>
      <c r="AZ633" s="52"/>
      <c r="BE633" s="52"/>
      <c r="BF633" s="52"/>
      <c r="BH633" s="52"/>
      <c r="BI633" s="52"/>
    </row>
    <row r="634" spans="1:61">
      <c r="A634" s="52">
        <v>633</v>
      </c>
      <c r="B634" s="50" t="s">
        <v>1033</v>
      </c>
      <c r="C634" s="61" t="s">
        <v>476</v>
      </c>
      <c r="D634" s="61" t="s">
        <v>477</v>
      </c>
      <c r="E634" s="68">
        <v>55.816600000000001</v>
      </c>
      <c r="F634" s="68">
        <v>-133.58746666666667</v>
      </c>
      <c r="G634" s="56" t="s">
        <v>182</v>
      </c>
      <c r="H634" s="50" t="s">
        <v>35</v>
      </c>
      <c r="I634" s="50" t="s">
        <v>35</v>
      </c>
      <c r="J634" s="50" t="s">
        <v>35</v>
      </c>
      <c r="K634" s="61" t="s">
        <v>49</v>
      </c>
      <c r="L634" s="56">
        <v>20</v>
      </c>
      <c r="M634" s="56">
        <v>36</v>
      </c>
      <c r="N634" s="56">
        <f t="shared" si="52"/>
        <v>16</v>
      </c>
      <c r="O634" s="56"/>
      <c r="P634" s="56"/>
      <c r="Q634" s="60"/>
      <c r="R634" s="69">
        <v>0</v>
      </c>
      <c r="S634" s="52">
        <v>0.86</v>
      </c>
      <c r="T634" s="52">
        <f t="shared" si="53"/>
        <v>0.86</v>
      </c>
      <c r="U634" s="65">
        <v>17</v>
      </c>
      <c r="V634" s="66">
        <v>2.0499999999999998</v>
      </c>
      <c r="W634" s="2">
        <f t="shared" si="54"/>
        <v>2341.2639999999997</v>
      </c>
      <c r="X634" s="67"/>
      <c r="Y634" s="2">
        <f t="shared" si="56"/>
        <v>2341.2639999999997</v>
      </c>
      <c r="AB634" s="126"/>
      <c r="AD634" s="54"/>
      <c r="AE634" s="54"/>
      <c r="AG634" s="61"/>
      <c r="AH634" s="61"/>
      <c r="AI634" s="50" t="s">
        <v>528</v>
      </c>
      <c r="AJ634" s="61" t="s">
        <v>77</v>
      </c>
      <c r="AN634" s="88"/>
      <c r="AT634" s="52"/>
      <c r="AU634" s="52"/>
      <c r="AV634" s="52"/>
      <c r="AW634" s="52"/>
      <c r="AX634" s="52"/>
      <c r="AY634" s="52"/>
      <c r="AZ634" s="52"/>
      <c r="BE634" s="52"/>
      <c r="BF634" s="52"/>
      <c r="BH634" s="52"/>
      <c r="BI634" s="52"/>
    </row>
    <row r="635" spans="1:61">
      <c r="A635" s="52">
        <v>634</v>
      </c>
      <c r="B635" s="50" t="s">
        <v>1033</v>
      </c>
      <c r="C635" s="61" t="s">
        <v>476</v>
      </c>
      <c r="D635" s="61" t="s">
        <v>477</v>
      </c>
      <c r="E635" s="68">
        <v>55.816600000000001</v>
      </c>
      <c r="F635" s="68">
        <v>-133.58746666666667</v>
      </c>
      <c r="G635" s="56" t="s">
        <v>182</v>
      </c>
      <c r="H635" s="50" t="s">
        <v>35</v>
      </c>
      <c r="I635" s="50" t="s">
        <v>35</v>
      </c>
      <c r="J635" s="50" t="s">
        <v>35</v>
      </c>
      <c r="K635" s="61" t="s">
        <v>287</v>
      </c>
      <c r="L635" s="56">
        <v>36</v>
      </c>
      <c r="M635" s="56">
        <v>41</v>
      </c>
      <c r="N635" s="56">
        <f t="shared" si="52"/>
        <v>5</v>
      </c>
      <c r="O635" s="56"/>
      <c r="P635" s="56"/>
      <c r="Q635" s="60"/>
      <c r="R635" s="69">
        <v>0</v>
      </c>
      <c r="S635" s="52">
        <v>1.17</v>
      </c>
      <c r="T635" s="52">
        <f t="shared" si="53"/>
        <v>1.17</v>
      </c>
      <c r="U635" s="65">
        <v>14</v>
      </c>
      <c r="V635" s="66">
        <v>1.0900000000000001</v>
      </c>
      <c r="W635" s="2">
        <f t="shared" si="54"/>
        <v>548.37900000000002</v>
      </c>
      <c r="X635" s="67"/>
      <c r="Y635" s="2">
        <f t="shared" si="56"/>
        <v>548.37900000000002</v>
      </c>
      <c r="AB635" s="126"/>
      <c r="AD635" s="54"/>
      <c r="AE635" s="54"/>
      <c r="AG635" s="61"/>
      <c r="AH635" s="61"/>
      <c r="AI635" s="50" t="s">
        <v>528</v>
      </c>
      <c r="AJ635" s="61" t="s">
        <v>538</v>
      </c>
      <c r="AN635" s="88"/>
      <c r="AT635" s="52"/>
      <c r="AU635" s="52"/>
      <c r="AV635" s="52"/>
      <c r="AW635" s="52"/>
      <c r="AX635" s="52"/>
      <c r="AY635" s="52"/>
      <c r="AZ635" s="52"/>
      <c r="BE635" s="52"/>
      <c r="BF635" s="52"/>
      <c r="BH635" s="52"/>
      <c r="BI635" s="52"/>
    </row>
    <row r="636" spans="1:61">
      <c r="A636" s="52">
        <v>635</v>
      </c>
      <c r="B636" s="50" t="s">
        <v>1033</v>
      </c>
      <c r="C636" s="61" t="s">
        <v>476</v>
      </c>
      <c r="D636" s="61" t="s">
        <v>477</v>
      </c>
      <c r="E636" s="68">
        <v>55.816600000000001</v>
      </c>
      <c r="F636" s="68">
        <v>-133.58746666666667</v>
      </c>
      <c r="G636" s="56" t="s">
        <v>182</v>
      </c>
      <c r="H636" s="50" t="s">
        <v>35</v>
      </c>
      <c r="I636" s="50" t="s">
        <v>35</v>
      </c>
      <c r="J636" s="50" t="s">
        <v>35</v>
      </c>
      <c r="K636" s="61" t="s">
        <v>312</v>
      </c>
      <c r="L636" s="56">
        <v>41</v>
      </c>
      <c r="M636" s="56">
        <v>71</v>
      </c>
      <c r="N636" s="56">
        <f t="shared" si="52"/>
        <v>30</v>
      </c>
      <c r="O636" s="56"/>
      <c r="P636" s="56"/>
      <c r="Q636" s="60"/>
      <c r="R636" s="69">
        <v>0</v>
      </c>
      <c r="S636" s="52">
        <v>1.74</v>
      </c>
      <c r="T636" s="52">
        <f t="shared" si="53"/>
        <v>1.74</v>
      </c>
      <c r="U636" s="65">
        <v>9</v>
      </c>
      <c r="V636" s="66">
        <v>0.96</v>
      </c>
      <c r="W636" s="2">
        <f t="shared" si="54"/>
        <v>4560.192</v>
      </c>
      <c r="X636" s="67"/>
      <c r="Y636" s="2">
        <f t="shared" si="56"/>
        <v>4560.192</v>
      </c>
      <c r="AB636" s="126"/>
      <c r="AD636" s="54"/>
      <c r="AE636" s="54"/>
      <c r="AG636" s="61"/>
      <c r="AH636" s="61"/>
      <c r="AI636" s="50" t="s">
        <v>528</v>
      </c>
      <c r="AJ636" s="61" t="s">
        <v>312</v>
      </c>
      <c r="AN636" s="88"/>
      <c r="AT636" s="52"/>
      <c r="AU636" s="52"/>
      <c r="AV636" s="52"/>
      <c r="AW636" s="52"/>
      <c r="AX636" s="52"/>
      <c r="AY636" s="52"/>
      <c r="AZ636" s="52"/>
      <c r="BE636" s="52"/>
      <c r="BF636" s="52"/>
      <c r="BH636" s="52"/>
      <c r="BI636" s="52"/>
    </row>
    <row r="637" spans="1:61">
      <c r="A637" s="52">
        <v>636</v>
      </c>
      <c r="B637" s="50" t="s">
        <v>1033</v>
      </c>
      <c r="C637" s="61" t="s">
        <v>478</v>
      </c>
      <c r="D637" s="61" t="s">
        <v>365</v>
      </c>
      <c r="E637" s="68">
        <v>55.870766666666668</v>
      </c>
      <c r="F637" s="68">
        <v>-133.16659999999999</v>
      </c>
      <c r="G637" s="56" t="s">
        <v>182</v>
      </c>
      <c r="H637" s="50" t="s">
        <v>35</v>
      </c>
      <c r="I637" s="50" t="s">
        <v>35</v>
      </c>
      <c r="J637" s="50" t="s">
        <v>35</v>
      </c>
      <c r="K637" s="61" t="s">
        <v>44</v>
      </c>
      <c r="L637" s="56">
        <v>20</v>
      </c>
      <c r="M637" s="56">
        <v>14</v>
      </c>
      <c r="N637" s="56">
        <f t="shared" si="52"/>
        <v>6</v>
      </c>
      <c r="O637" s="53">
        <f>M641</f>
        <v>33</v>
      </c>
      <c r="P637" s="53">
        <f>L637</f>
        <v>20</v>
      </c>
      <c r="Q637" s="53">
        <f>P637+O637</f>
        <v>53</v>
      </c>
      <c r="R637" s="69">
        <v>0</v>
      </c>
      <c r="S637" s="52">
        <v>0.08</v>
      </c>
      <c r="T637" s="52">
        <f t="shared" si="53"/>
        <v>0.08</v>
      </c>
      <c r="U637" s="65"/>
      <c r="V637" s="83">
        <v>36.66627891666667</v>
      </c>
      <c r="W637" s="2">
        <f t="shared" si="54"/>
        <v>1759.9813880000004</v>
      </c>
      <c r="X637" s="2">
        <f>SUM(W637:W641)</f>
        <v>25947.678787999997</v>
      </c>
      <c r="Y637" s="2">
        <f t="shared" si="56"/>
        <v>1759.9813880000004</v>
      </c>
      <c r="Z637" s="7">
        <f>SUM(Y637:Y641)/10^6*10^4</f>
        <v>259.47678787999996</v>
      </c>
      <c r="AA637" s="12">
        <v>61.987040781537644</v>
      </c>
      <c r="AB637" s="126"/>
      <c r="AD637" s="54"/>
      <c r="AE637" s="54"/>
      <c r="AG637" s="61"/>
      <c r="AH637" s="61"/>
      <c r="AI637" s="50" t="s">
        <v>171</v>
      </c>
      <c r="AJ637" s="61" t="s">
        <v>140</v>
      </c>
      <c r="AN637" s="88"/>
      <c r="AT637" s="52"/>
      <c r="AU637" s="52"/>
      <c r="AV637" s="52"/>
      <c r="AW637" s="52"/>
      <c r="AX637" s="52"/>
      <c r="AY637" s="52"/>
      <c r="AZ637" s="52"/>
      <c r="BE637" s="52"/>
      <c r="BF637" s="52"/>
      <c r="BH637" s="52"/>
      <c r="BI637" s="52"/>
    </row>
    <row r="638" spans="1:61">
      <c r="A638" s="52">
        <v>637</v>
      </c>
      <c r="B638" s="50" t="s">
        <v>1033</v>
      </c>
      <c r="C638" s="61" t="s">
        <v>478</v>
      </c>
      <c r="D638" s="61" t="s">
        <v>365</v>
      </c>
      <c r="E638" s="68">
        <v>55.870766666666668</v>
      </c>
      <c r="F638" s="68">
        <v>-133.16659999999999</v>
      </c>
      <c r="G638" s="56" t="s">
        <v>182</v>
      </c>
      <c r="H638" s="50" t="s">
        <v>35</v>
      </c>
      <c r="I638" s="50" t="s">
        <v>35</v>
      </c>
      <c r="J638" s="50" t="s">
        <v>35</v>
      </c>
      <c r="K638" s="61" t="s">
        <v>46</v>
      </c>
      <c r="L638" s="56">
        <v>14</v>
      </c>
      <c r="M638" s="56">
        <v>0</v>
      </c>
      <c r="N638" s="56">
        <f t="shared" si="52"/>
        <v>14</v>
      </c>
      <c r="O638" s="56"/>
      <c r="P638" s="56"/>
      <c r="Q638" s="60"/>
      <c r="R638" s="69">
        <v>0</v>
      </c>
      <c r="S638" s="52">
        <v>0.15</v>
      </c>
      <c r="T638" s="52">
        <f t="shared" si="53"/>
        <v>0.15</v>
      </c>
      <c r="U638" s="65">
        <v>17</v>
      </c>
      <c r="V638" s="66">
        <v>46.55</v>
      </c>
      <c r="W638" s="2">
        <f t="shared" si="54"/>
        <v>8113.6649999999981</v>
      </c>
      <c r="X638" s="67"/>
      <c r="Y638" s="2">
        <f t="shared" si="56"/>
        <v>8113.6649999999981</v>
      </c>
      <c r="AB638" s="126"/>
      <c r="AC638" s="126"/>
      <c r="AD638" s="55"/>
      <c r="AE638" s="55"/>
      <c r="AG638" s="61"/>
      <c r="AH638" s="61"/>
      <c r="AI638" s="50" t="s">
        <v>171</v>
      </c>
      <c r="AJ638" s="61" t="s">
        <v>162</v>
      </c>
      <c r="AN638" s="88"/>
      <c r="AT638" s="52"/>
      <c r="AU638" s="52"/>
      <c r="AV638" s="52"/>
      <c r="AW638" s="52"/>
      <c r="AX638" s="52"/>
      <c r="AY638" s="52"/>
      <c r="AZ638" s="52"/>
      <c r="BE638" s="52"/>
      <c r="BF638" s="52"/>
      <c r="BH638" s="52"/>
      <c r="BI638" s="52"/>
    </row>
    <row r="639" spans="1:61">
      <c r="A639" s="52">
        <v>638</v>
      </c>
      <c r="B639" s="50" t="s">
        <v>1033</v>
      </c>
      <c r="C639" s="61" t="s">
        <v>478</v>
      </c>
      <c r="D639" s="61" t="s">
        <v>365</v>
      </c>
      <c r="E639" s="68">
        <v>55.870766666666668</v>
      </c>
      <c r="F639" s="68">
        <v>-133.16659999999999</v>
      </c>
      <c r="G639" s="56" t="s">
        <v>182</v>
      </c>
      <c r="H639" s="50" t="s">
        <v>35</v>
      </c>
      <c r="I639" s="50" t="s">
        <v>35</v>
      </c>
      <c r="J639" s="50" t="s">
        <v>35</v>
      </c>
      <c r="K639" s="61" t="s">
        <v>262</v>
      </c>
      <c r="L639" s="56">
        <v>0</v>
      </c>
      <c r="M639" s="56">
        <v>6</v>
      </c>
      <c r="N639" s="56">
        <f t="shared" si="52"/>
        <v>6</v>
      </c>
      <c r="O639" s="56"/>
      <c r="P639" s="56"/>
      <c r="Q639" s="60"/>
      <c r="R639" s="69">
        <v>0</v>
      </c>
      <c r="S639" s="52">
        <v>0.86</v>
      </c>
      <c r="T639" s="52">
        <f t="shared" si="53"/>
        <v>0.86</v>
      </c>
      <c r="U639" s="65">
        <v>5</v>
      </c>
      <c r="V639" s="66">
        <v>12.12</v>
      </c>
      <c r="W639" s="2">
        <f t="shared" si="54"/>
        <v>5941.2239999999993</v>
      </c>
      <c r="X639" s="67"/>
      <c r="Y639" s="2">
        <f t="shared" si="56"/>
        <v>5941.2239999999993</v>
      </c>
      <c r="AB639" s="126"/>
      <c r="AD639" s="54"/>
      <c r="AE639" s="54"/>
      <c r="AG639" s="61"/>
      <c r="AH639" s="61"/>
      <c r="AI639" s="50" t="s">
        <v>171</v>
      </c>
      <c r="AJ639" s="61" t="s">
        <v>17</v>
      </c>
      <c r="AN639" s="88"/>
      <c r="AT639" s="52"/>
      <c r="AU639" s="52"/>
      <c r="AV639" s="52"/>
      <c r="AW639" s="52"/>
      <c r="AX639" s="52"/>
      <c r="AY639" s="52"/>
      <c r="AZ639" s="52"/>
      <c r="BE639" s="52"/>
      <c r="BF639" s="52"/>
      <c r="BH639" s="52"/>
      <c r="BI639" s="52"/>
    </row>
    <row r="640" spans="1:61">
      <c r="A640" s="52">
        <v>639</v>
      </c>
      <c r="B640" s="50" t="s">
        <v>1033</v>
      </c>
      <c r="C640" s="61" t="s">
        <v>478</v>
      </c>
      <c r="D640" s="61" t="s">
        <v>365</v>
      </c>
      <c r="E640" s="68">
        <v>55.870766666666668</v>
      </c>
      <c r="F640" s="68">
        <v>-133.16659999999999</v>
      </c>
      <c r="G640" s="56" t="s">
        <v>182</v>
      </c>
      <c r="H640" s="50" t="s">
        <v>35</v>
      </c>
      <c r="I640" s="50" t="s">
        <v>35</v>
      </c>
      <c r="J640" s="50" t="s">
        <v>35</v>
      </c>
      <c r="K640" s="61" t="s">
        <v>253</v>
      </c>
      <c r="L640" s="56">
        <v>6</v>
      </c>
      <c r="M640" s="56">
        <v>33</v>
      </c>
      <c r="N640" s="56">
        <f t="shared" si="52"/>
        <v>27</v>
      </c>
      <c r="O640" s="56"/>
      <c r="P640" s="56"/>
      <c r="Q640" s="60"/>
      <c r="R640" s="69">
        <v>0</v>
      </c>
      <c r="S640" s="52">
        <v>1.17</v>
      </c>
      <c r="T640" s="52">
        <f t="shared" si="53"/>
        <v>1.17</v>
      </c>
      <c r="U640" s="65">
        <v>1</v>
      </c>
      <c r="V640" s="66">
        <v>3.24</v>
      </c>
      <c r="W640" s="2">
        <f t="shared" si="54"/>
        <v>10132.8084</v>
      </c>
      <c r="X640" s="67"/>
      <c r="Y640" s="2">
        <f t="shared" si="56"/>
        <v>10132.8084</v>
      </c>
      <c r="AB640" s="126"/>
      <c r="AD640" s="54"/>
      <c r="AE640" s="54"/>
      <c r="AG640" s="61"/>
      <c r="AH640" s="61"/>
      <c r="AI640" s="50" t="s">
        <v>171</v>
      </c>
      <c r="AJ640" s="61" t="s">
        <v>534</v>
      </c>
      <c r="AN640" s="88"/>
      <c r="AT640" s="52"/>
      <c r="AU640" s="52"/>
      <c r="AV640" s="52"/>
      <c r="AW640" s="52"/>
      <c r="AX640" s="52"/>
      <c r="AY640" s="52"/>
      <c r="AZ640" s="52"/>
      <c r="BE640" s="52"/>
      <c r="BF640" s="52"/>
      <c r="BH640" s="52"/>
      <c r="BI640" s="52"/>
    </row>
    <row r="641" spans="1:61">
      <c r="A641" s="52">
        <v>640</v>
      </c>
      <c r="B641" s="50" t="s">
        <v>1033</v>
      </c>
      <c r="C641" s="61" t="s">
        <v>478</v>
      </c>
      <c r="D641" s="61" t="s">
        <v>365</v>
      </c>
      <c r="E641" s="68">
        <v>55.870766666666668</v>
      </c>
      <c r="F641" s="68">
        <v>-133.16659999999999</v>
      </c>
      <c r="G641" s="56" t="s">
        <v>182</v>
      </c>
      <c r="H641" s="50" t="s">
        <v>35</v>
      </c>
      <c r="I641" s="50" t="s">
        <v>35</v>
      </c>
      <c r="J641" s="50" t="s">
        <v>35</v>
      </c>
      <c r="K641" s="61" t="s">
        <v>416</v>
      </c>
      <c r="L641" s="56">
        <v>33</v>
      </c>
      <c r="M641" s="56">
        <v>33</v>
      </c>
      <c r="N641" s="56">
        <f t="shared" si="52"/>
        <v>0</v>
      </c>
      <c r="O641" s="56"/>
      <c r="P641" s="56"/>
      <c r="Q641" s="60"/>
      <c r="R641" s="69">
        <v>0</v>
      </c>
      <c r="S641" s="52">
        <v>0</v>
      </c>
      <c r="T641" s="52">
        <f t="shared" si="53"/>
        <v>0</v>
      </c>
      <c r="U641" s="65"/>
      <c r="V641" s="82">
        <v>0</v>
      </c>
      <c r="W641" s="2">
        <f t="shared" si="54"/>
        <v>0</v>
      </c>
      <c r="X641" s="67"/>
      <c r="Y641" s="2">
        <f t="shared" si="56"/>
        <v>0</v>
      </c>
      <c r="AB641" s="126"/>
      <c r="AD641" s="54"/>
      <c r="AE641" s="54"/>
      <c r="AG641" s="61"/>
      <c r="AH641" s="61"/>
      <c r="AI641" s="50" t="s">
        <v>171</v>
      </c>
      <c r="AJ641" s="61" t="s">
        <v>416</v>
      </c>
      <c r="AN641" s="88"/>
      <c r="AT641" s="52"/>
      <c r="AU641" s="52"/>
      <c r="AV641" s="52"/>
      <c r="AW641" s="52"/>
      <c r="AX641" s="52"/>
      <c r="AY641" s="52"/>
      <c r="AZ641" s="52"/>
      <c r="BE641" s="52"/>
      <c r="BF641" s="52"/>
      <c r="BH641" s="52"/>
      <c r="BI641" s="52"/>
    </row>
    <row r="642" spans="1:61">
      <c r="A642" s="52">
        <v>641</v>
      </c>
      <c r="B642" s="50" t="s">
        <v>1033</v>
      </c>
      <c r="C642" s="61" t="s">
        <v>479</v>
      </c>
      <c r="D642" s="61" t="s">
        <v>294</v>
      </c>
      <c r="E642" s="68">
        <v>55.924933333333335</v>
      </c>
      <c r="F642" s="68">
        <v>-133.76472222222222</v>
      </c>
      <c r="G642" s="56" t="s">
        <v>182</v>
      </c>
      <c r="H642" s="50" t="s">
        <v>35</v>
      </c>
      <c r="I642" s="50" t="s">
        <v>35</v>
      </c>
      <c r="J642" s="50" t="s">
        <v>35</v>
      </c>
      <c r="K642" s="61" t="s">
        <v>240</v>
      </c>
      <c r="L642" s="56">
        <v>0</v>
      </c>
      <c r="M642" s="56">
        <v>5</v>
      </c>
      <c r="N642" s="56">
        <f t="shared" ref="N642:N705" si="57">ABS(M642-L642)</f>
        <v>5</v>
      </c>
      <c r="O642" s="73">
        <f>M644-P642</f>
        <v>10</v>
      </c>
      <c r="P642" s="73">
        <f>M643</f>
        <v>17</v>
      </c>
      <c r="Q642" s="73">
        <f>O642+P642</f>
        <v>27</v>
      </c>
      <c r="R642" s="69">
        <v>0</v>
      </c>
      <c r="S642" s="52">
        <v>0.12</v>
      </c>
      <c r="T642" s="52">
        <f t="shared" ref="T642:T705" si="58">IF(R642=0,S642,R642)</f>
        <v>0.12</v>
      </c>
      <c r="U642" s="65">
        <v>0</v>
      </c>
      <c r="V642" s="66">
        <v>50.189139000000004</v>
      </c>
      <c r="W642" s="2">
        <f t="shared" si="54"/>
        <v>3011.3483400000005</v>
      </c>
      <c r="X642" s="2">
        <f>SUM(W642:W644)</f>
        <v>18614.121926400003</v>
      </c>
      <c r="Y642" s="2">
        <f t="shared" si="56"/>
        <v>3011.3483400000005</v>
      </c>
      <c r="Z642" s="7">
        <f>SUM(Y642:Y644)/10^6*10^4</f>
        <v>186.14121926400003</v>
      </c>
      <c r="AA642" s="12">
        <v>37.539998499275171</v>
      </c>
      <c r="AB642" s="126"/>
      <c r="AD642" s="54"/>
      <c r="AE642" s="54"/>
      <c r="AG642" s="61"/>
      <c r="AH642" s="61"/>
      <c r="AI642" s="50" t="s">
        <v>196</v>
      </c>
      <c r="AJ642" s="61" t="s">
        <v>114</v>
      </c>
      <c r="AN642" s="88"/>
      <c r="AT642" s="52"/>
      <c r="AU642" s="52"/>
      <c r="AV642" s="52"/>
      <c r="AW642" s="52"/>
      <c r="AX642" s="52"/>
      <c r="AY642" s="52"/>
      <c r="AZ642" s="52"/>
      <c r="BE642" s="52"/>
      <c r="BF642" s="52"/>
      <c r="BH642" s="52"/>
      <c r="BI642" s="52"/>
    </row>
    <row r="643" spans="1:61">
      <c r="A643" s="52">
        <v>642</v>
      </c>
      <c r="B643" s="50" t="s">
        <v>1033</v>
      </c>
      <c r="C643" s="61" t="s">
        <v>479</v>
      </c>
      <c r="D643" s="61" t="s">
        <v>294</v>
      </c>
      <c r="E643" s="68">
        <v>55.924933333333335</v>
      </c>
      <c r="F643" s="68">
        <v>-133.76472222222222</v>
      </c>
      <c r="G643" s="56" t="s">
        <v>182</v>
      </c>
      <c r="H643" s="50" t="s">
        <v>35</v>
      </c>
      <c r="I643" s="50" t="s">
        <v>35</v>
      </c>
      <c r="J643" s="50" t="s">
        <v>35</v>
      </c>
      <c r="K643" s="61" t="s">
        <v>241</v>
      </c>
      <c r="L643" s="56">
        <v>5</v>
      </c>
      <c r="M643" s="56">
        <v>17</v>
      </c>
      <c r="N643" s="56">
        <f t="shared" si="57"/>
        <v>12</v>
      </c>
      <c r="O643" s="56"/>
      <c r="P643" s="56"/>
      <c r="Q643" s="60"/>
      <c r="R643" s="69">
        <v>0</v>
      </c>
      <c r="S643" s="52">
        <v>0.12</v>
      </c>
      <c r="T643" s="52">
        <f t="shared" si="58"/>
        <v>0.12</v>
      </c>
      <c r="U643" s="65">
        <v>0</v>
      </c>
      <c r="V643" s="66">
        <v>51.567516000000005</v>
      </c>
      <c r="W643" s="2">
        <f t="shared" ref="W643:W706" si="59">T643*V643/100*N643*100*100*((100-U643)/100)</f>
        <v>7425.7223040000017</v>
      </c>
      <c r="X643" s="60"/>
      <c r="Y643" s="2">
        <f t="shared" si="56"/>
        <v>7425.7223040000017</v>
      </c>
      <c r="AB643" s="126"/>
      <c r="AC643" s="126"/>
      <c r="AD643" s="54"/>
      <c r="AE643" s="54"/>
      <c r="AG643" s="61"/>
      <c r="AH643" s="61"/>
      <c r="AI643" s="50" t="s">
        <v>196</v>
      </c>
      <c r="AJ643" s="61" t="s">
        <v>115</v>
      </c>
      <c r="AN643" s="88"/>
      <c r="AT643" s="52"/>
      <c r="AU643" s="52"/>
      <c r="AV643" s="52"/>
      <c r="AW643" s="52"/>
      <c r="AX643" s="52"/>
      <c r="AY643" s="52"/>
      <c r="AZ643" s="52"/>
      <c r="BE643" s="52"/>
      <c r="BF643" s="52"/>
      <c r="BH643" s="52"/>
      <c r="BI643" s="52"/>
    </row>
    <row r="644" spans="1:61">
      <c r="A644" s="52">
        <v>643</v>
      </c>
      <c r="B644" s="50" t="s">
        <v>1033</v>
      </c>
      <c r="C644" s="61" t="s">
        <v>479</v>
      </c>
      <c r="D644" s="61" t="s">
        <v>294</v>
      </c>
      <c r="E644" s="68">
        <v>55.924933333333335</v>
      </c>
      <c r="F644" s="68">
        <v>-133.76472222222222</v>
      </c>
      <c r="G644" s="56" t="s">
        <v>182</v>
      </c>
      <c r="H644" s="50" t="s">
        <v>35</v>
      </c>
      <c r="I644" s="50" t="s">
        <v>35</v>
      </c>
      <c r="J644" s="50" t="s">
        <v>35</v>
      </c>
      <c r="K644" s="61" t="s">
        <v>21</v>
      </c>
      <c r="L644" s="56">
        <v>17</v>
      </c>
      <c r="M644" s="56">
        <v>27</v>
      </c>
      <c r="N644" s="56">
        <f t="shared" si="57"/>
        <v>10</v>
      </c>
      <c r="O644" s="56"/>
      <c r="P644" s="56"/>
      <c r="Q644" s="60"/>
      <c r="R644" s="69">
        <v>0</v>
      </c>
      <c r="S644" s="52">
        <v>1.74</v>
      </c>
      <c r="T644" s="52">
        <f t="shared" si="58"/>
        <v>1.74</v>
      </c>
      <c r="U644" s="65">
        <v>8</v>
      </c>
      <c r="V644" s="66">
        <v>5.1081029999999998</v>
      </c>
      <c r="W644" s="2">
        <f t="shared" si="59"/>
        <v>8177.0512824000007</v>
      </c>
      <c r="X644" s="60"/>
      <c r="Y644" s="2">
        <f t="shared" si="56"/>
        <v>8177.0512824000007</v>
      </c>
      <c r="AB644" s="126"/>
      <c r="AD644" s="54"/>
      <c r="AE644" s="54"/>
      <c r="AG644" s="61"/>
      <c r="AH644" s="61"/>
      <c r="AI644" s="50" t="s">
        <v>196</v>
      </c>
      <c r="AJ644" s="61" t="s">
        <v>21</v>
      </c>
      <c r="AN644" s="88"/>
      <c r="AT644" s="52"/>
      <c r="AU644" s="52"/>
      <c r="AV644" s="52"/>
      <c r="AW644" s="52"/>
      <c r="AX644" s="52"/>
      <c r="AY644" s="52"/>
      <c r="AZ644" s="52"/>
      <c r="BE644" s="52"/>
      <c r="BF644" s="52"/>
      <c r="BH644" s="52"/>
      <c r="BI644" s="52"/>
    </row>
    <row r="645" spans="1:61">
      <c r="A645" s="52">
        <v>644</v>
      </c>
      <c r="B645" s="50" t="s">
        <v>1033</v>
      </c>
      <c r="C645" s="61" t="s">
        <v>480</v>
      </c>
      <c r="D645" s="61" t="s">
        <v>337</v>
      </c>
      <c r="E645" s="68">
        <v>55.924933333333335</v>
      </c>
      <c r="F645" s="68">
        <v>-133.76472222222222</v>
      </c>
      <c r="G645" s="56" t="s">
        <v>182</v>
      </c>
      <c r="H645" s="50" t="s">
        <v>35</v>
      </c>
      <c r="I645" s="50" t="s">
        <v>35</v>
      </c>
      <c r="J645" s="50" t="s">
        <v>35</v>
      </c>
      <c r="K645" s="61" t="s">
        <v>45</v>
      </c>
      <c r="L645" s="56">
        <v>25</v>
      </c>
      <c r="M645" s="56">
        <v>20</v>
      </c>
      <c r="N645" s="56">
        <f t="shared" si="57"/>
        <v>5</v>
      </c>
      <c r="O645" s="53">
        <f>M649</f>
        <v>44</v>
      </c>
      <c r="P645" s="53">
        <f>L645</f>
        <v>25</v>
      </c>
      <c r="Q645" s="53">
        <f>P645+O645</f>
        <v>69</v>
      </c>
      <c r="R645" s="69">
        <v>0</v>
      </c>
      <c r="S645" s="52">
        <v>0.12</v>
      </c>
      <c r="T645" s="52">
        <f t="shared" si="58"/>
        <v>0.12</v>
      </c>
      <c r="U645" s="65">
        <v>0</v>
      </c>
      <c r="V645" s="66">
        <v>51.683215000000004</v>
      </c>
      <c r="W645" s="2">
        <f t="shared" si="59"/>
        <v>3100.9929000000002</v>
      </c>
      <c r="X645" s="2">
        <f>SUM(W645:W649)</f>
        <v>58308.699416699994</v>
      </c>
      <c r="Y645" s="2">
        <f t="shared" si="56"/>
        <v>3100.9929000000002</v>
      </c>
      <c r="Z645" s="7">
        <f>SUM(Y645:Y649)/10^6*10^4</f>
        <v>583.08699416699994</v>
      </c>
      <c r="AA645" s="12">
        <v>110.82388258142186</v>
      </c>
      <c r="AB645" s="126"/>
      <c r="AD645" s="54"/>
      <c r="AE645" s="54"/>
      <c r="AG645" s="61"/>
      <c r="AH645" s="61"/>
      <c r="AI645" s="50" t="s">
        <v>171</v>
      </c>
      <c r="AJ645" s="61" t="s">
        <v>141</v>
      </c>
      <c r="AN645" s="88"/>
      <c r="AT645" s="52"/>
      <c r="AU645" s="52"/>
      <c r="AV645" s="52"/>
      <c r="AW645" s="52"/>
      <c r="AX645" s="52"/>
      <c r="AY645" s="52"/>
      <c r="AZ645" s="52"/>
      <c r="BE645" s="52"/>
      <c r="BF645" s="52"/>
      <c r="BH645" s="52"/>
      <c r="BI645" s="52"/>
    </row>
    <row r="646" spans="1:61">
      <c r="A646" s="52">
        <v>645</v>
      </c>
      <c r="B646" s="50" t="s">
        <v>1033</v>
      </c>
      <c r="C646" s="61" t="s">
        <v>480</v>
      </c>
      <c r="D646" s="61" t="s">
        <v>337</v>
      </c>
      <c r="E646" s="68">
        <v>55.924933333333335</v>
      </c>
      <c r="F646" s="68">
        <v>-133.76472222222222</v>
      </c>
      <c r="G646" s="56" t="s">
        <v>182</v>
      </c>
      <c r="H646" s="50" t="s">
        <v>35</v>
      </c>
      <c r="I646" s="50" t="s">
        <v>35</v>
      </c>
      <c r="J646" s="50" t="s">
        <v>35</v>
      </c>
      <c r="K646" s="61" t="s">
        <v>46</v>
      </c>
      <c r="L646" s="56">
        <v>20</v>
      </c>
      <c r="M646" s="56">
        <v>0</v>
      </c>
      <c r="N646" s="56">
        <f t="shared" si="57"/>
        <v>20</v>
      </c>
      <c r="O646" s="56"/>
      <c r="P646" s="56"/>
      <c r="Q646" s="60"/>
      <c r="R646" s="69">
        <v>0</v>
      </c>
      <c r="S646" s="52">
        <v>0.15</v>
      </c>
      <c r="T646" s="52">
        <f t="shared" si="58"/>
        <v>0.15</v>
      </c>
      <c r="U646" s="65">
        <v>0</v>
      </c>
      <c r="V646" s="66">
        <v>53.479044999999999</v>
      </c>
      <c r="W646" s="2">
        <f t="shared" si="59"/>
        <v>16043.713499999998</v>
      </c>
      <c r="X646" s="60"/>
      <c r="Y646" s="2">
        <f t="shared" si="56"/>
        <v>16043.713499999998</v>
      </c>
      <c r="AB646" s="126"/>
      <c r="AC646" s="126"/>
      <c r="AD646" s="54"/>
      <c r="AE646" s="54"/>
      <c r="AG646" s="61"/>
      <c r="AH646" s="61"/>
      <c r="AI646" s="50" t="s">
        <v>171</v>
      </c>
      <c r="AJ646" s="61" t="s">
        <v>162</v>
      </c>
      <c r="AN646" s="88"/>
      <c r="AT646" s="52"/>
      <c r="AU646" s="52"/>
      <c r="AV646" s="52"/>
      <c r="AW646" s="52"/>
      <c r="AX646" s="52"/>
      <c r="AY646" s="52"/>
      <c r="AZ646" s="52"/>
      <c r="BE646" s="52"/>
      <c r="BF646" s="52"/>
      <c r="BH646" s="52"/>
      <c r="BI646" s="52"/>
    </row>
    <row r="647" spans="1:61">
      <c r="A647" s="52">
        <v>646</v>
      </c>
      <c r="B647" s="50" t="s">
        <v>1033</v>
      </c>
      <c r="C647" s="61" t="s">
        <v>480</v>
      </c>
      <c r="D647" s="61" t="s">
        <v>337</v>
      </c>
      <c r="E647" s="68">
        <v>55.924933333333335</v>
      </c>
      <c r="F647" s="68">
        <v>-133.76472222222222</v>
      </c>
      <c r="G647" s="56" t="s">
        <v>182</v>
      </c>
      <c r="H647" s="50" t="s">
        <v>35</v>
      </c>
      <c r="I647" s="50" t="s">
        <v>35</v>
      </c>
      <c r="J647" s="50" t="s">
        <v>35</v>
      </c>
      <c r="K647" s="61" t="s">
        <v>47</v>
      </c>
      <c r="L647" s="56">
        <v>0</v>
      </c>
      <c r="M647" s="56">
        <v>5</v>
      </c>
      <c r="N647" s="56">
        <f t="shared" si="57"/>
        <v>5</v>
      </c>
      <c r="O647" s="56"/>
      <c r="P647" s="56"/>
      <c r="Q647" s="60"/>
      <c r="R647" s="69">
        <v>0</v>
      </c>
      <c r="S647" s="52">
        <v>0.93</v>
      </c>
      <c r="T647" s="52">
        <f t="shared" si="58"/>
        <v>0.93</v>
      </c>
      <c r="U647" s="65">
        <v>6</v>
      </c>
      <c r="V647" s="66">
        <v>5.9378250000000001</v>
      </c>
      <c r="W647" s="2">
        <f t="shared" si="59"/>
        <v>2595.4233074999997</v>
      </c>
      <c r="X647" s="60"/>
      <c r="Y647" s="2">
        <f t="shared" si="56"/>
        <v>2595.4233074999997</v>
      </c>
      <c r="AB647" s="126"/>
      <c r="AD647" s="54"/>
      <c r="AE647" s="54"/>
      <c r="AG647" s="61"/>
      <c r="AH647" s="61"/>
      <c r="AI647" s="50" t="s">
        <v>171</v>
      </c>
      <c r="AJ647" s="61" t="s">
        <v>47</v>
      </c>
      <c r="AN647" s="88"/>
      <c r="AT647" s="52"/>
      <c r="AU647" s="52"/>
      <c r="AV647" s="52"/>
      <c r="AW647" s="52"/>
      <c r="AX647" s="52"/>
      <c r="AY647" s="52"/>
      <c r="AZ647" s="52"/>
      <c r="BE647" s="52"/>
      <c r="BF647" s="52"/>
      <c r="BH647" s="52"/>
      <c r="BI647" s="52"/>
    </row>
    <row r="648" spans="1:61">
      <c r="A648" s="52">
        <v>647</v>
      </c>
      <c r="B648" s="50" t="s">
        <v>1033</v>
      </c>
      <c r="C648" s="61" t="s">
        <v>480</v>
      </c>
      <c r="D648" s="61" t="s">
        <v>337</v>
      </c>
      <c r="E648" s="68">
        <v>55.924933333333335</v>
      </c>
      <c r="F648" s="68">
        <v>-133.76472222222222</v>
      </c>
      <c r="G648" s="56" t="s">
        <v>182</v>
      </c>
      <c r="H648" s="50" t="s">
        <v>35</v>
      </c>
      <c r="I648" s="50" t="s">
        <v>35</v>
      </c>
      <c r="J648" s="50" t="s">
        <v>35</v>
      </c>
      <c r="K648" s="61" t="s">
        <v>253</v>
      </c>
      <c r="L648" s="56">
        <v>5</v>
      </c>
      <c r="M648" s="56">
        <v>29</v>
      </c>
      <c r="N648" s="56">
        <f t="shared" si="57"/>
        <v>24</v>
      </c>
      <c r="O648" s="56"/>
      <c r="P648" s="56"/>
      <c r="Q648" s="60"/>
      <c r="R648" s="69">
        <v>0</v>
      </c>
      <c r="S648" s="52">
        <v>1.17</v>
      </c>
      <c r="T648" s="52">
        <f t="shared" si="58"/>
        <v>1.17</v>
      </c>
      <c r="U648" s="65">
        <v>7</v>
      </c>
      <c r="V648" s="66">
        <v>7.3474550000000001</v>
      </c>
      <c r="W648" s="2">
        <f t="shared" si="59"/>
        <v>19187.437885199997</v>
      </c>
      <c r="X648" s="60"/>
      <c r="Y648" s="2">
        <f t="shared" si="56"/>
        <v>19187.437885199997</v>
      </c>
      <c r="AB648" s="126"/>
      <c r="AD648" s="54"/>
      <c r="AE648" s="54"/>
      <c r="AG648" s="61"/>
      <c r="AH648" s="61"/>
      <c r="AI648" s="50" t="s">
        <v>171</v>
      </c>
      <c r="AJ648" s="61" t="s">
        <v>534</v>
      </c>
      <c r="AN648" s="88"/>
      <c r="AT648" s="52"/>
      <c r="AU648" s="52"/>
      <c r="AV648" s="52"/>
      <c r="AW648" s="52"/>
      <c r="AX648" s="52"/>
      <c r="AY648" s="52"/>
      <c r="AZ648" s="52"/>
      <c r="BE648" s="52"/>
      <c r="BF648" s="52"/>
      <c r="BH648" s="52"/>
      <c r="BI648" s="52"/>
    </row>
    <row r="649" spans="1:61">
      <c r="A649" s="52">
        <v>648</v>
      </c>
      <c r="B649" s="50" t="s">
        <v>1033</v>
      </c>
      <c r="C649" s="61" t="s">
        <v>480</v>
      </c>
      <c r="D649" s="61" t="s">
        <v>337</v>
      </c>
      <c r="E649" s="68">
        <v>55.924933333333335</v>
      </c>
      <c r="F649" s="68">
        <v>-133.76472222222222</v>
      </c>
      <c r="G649" s="56" t="s">
        <v>182</v>
      </c>
      <c r="H649" s="50" t="s">
        <v>35</v>
      </c>
      <c r="I649" s="50" t="s">
        <v>35</v>
      </c>
      <c r="J649" s="50" t="s">
        <v>35</v>
      </c>
      <c r="K649" s="61" t="s">
        <v>262</v>
      </c>
      <c r="L649" s="56">
        <v>29</v>
      </c>
      <c r="M649" s="56">
        <v>44</v>
      </c>
      <c r="N649" s="56">
        <f t="shared" si="57"/>
        <v>15</v>
      </c>
      <c r="O649" s="56"/>
      <c r="P649" s="56"/>
      <c r="Q649" s="60"/>
      <c r="R649" s="69">
        <v>0</v>
      </c>
      <c r="S649" s="52">
        <v>0.86</v>
      </c>
      <c r="T649" s="52">
        <f t="shared" si="58"/>
        <v>0.86</v>
      </c>
      <c r="U649" s="65">
        <v>2</v>
      </c>
      <c r="V649" s="66">
        <v>13.74872</v>
      </c>
      <c r="W649" s="2">
        <f t="shared" si="59"/>
        <v>17381.131824</v>
      </c>
      <c r="X649" s="60"/>
      <c r="Y649" s="2">
        <f t="shared" si="56"/>
        <v>17381.131824</v>
      </c>
      <c r="AB649" s="126"/>
      <c r="AD649" s="54"/>
      <c r="AE649" s="54"/>
      <c r="AG649" s="61"/>
      <c r="AH649" s="61"/>
      <c r="AI649" s="50" t="s">
        <v>171</v>
      </c>
      <c r="AJ649" s="61" t="s">
        <v>17</v>
      </c>
      <c r="AN649" s="88"/>
      <c r="AT649" s="52"/>
      <c r="AU649" s="52"/>
      <c r="AV649" s="52"/>
      <c r="AW649" s="52"/>
      <c r="AX649" s="52"/>
      <c r="AY649" s="52"/>
      <c r="AZ649" s="52"/>
      <c r="BE649" s="52"/>
      <c r="BF649" s="52"/>
      <c r="BH649" s="52"/>
      <c r="BI649" s="52"/>
    </row>
    <row r="650" spans="1:61">
      <c r="A650" s="52">
        <v>649</v>
      </c>
      <c r="B650" s="50" t="s">
        <v>1033</v>
      </c>
      <c r="C650" s="61" t="s">
        <v>481</v>
      </c>
      <c r="D650" s="61" t="s">
        <v>418</v>
      </c>
      <c r="E650" s="68">
        <v>55.923822222222228</v>
      </c>
      <c r="F650" s="68">
        <v>-132.16798888888889</v>
      </c>
      <c r="G650" s="56" t="s">
        <v>182</v>
      </c>
      <c r="H650" s="50" t="s">
        <v>35</v>
      </c>
      <c r="I650" s="50" t="s">
        <v>35</v>
      </c>
      <c r="J650" s="50" t="s">
        <v>35</v>
      </c>
      <c r="K650" s="61" t="s">
        <v>278</v>
      </c>
      <c r="L650" s="56">
        <v>8</v>
      </c>
      <c r="M650" s="56">
        <v>0</v>
      </c>
      <c r="N650" s="56">
        <f t="shared" si="57"/>
        <v>8</v>
      </c>
      <c r="O650" s="53">
        <f>M655</f>
        <v>124</v>
      </c>
      <c r="P650" s="53">
        <f>L650</f>
        <v>8</v>
      </c>
      <c r="Q650" s="53">
        <f>P650+O650</f>
        <v>132</v>
      </c>
      <c r="R650" s="69">
        <v>0</v>
      </c>
      <c r="S650" s="52">
        <v>0.11</v>
      </c>
      <c r="T650" s="52">
        <f t="shared" si="58"/>
        <v>0.11</v>
      </c>
      <c r="U650" s="65">
        <v>0</v>
      </c>
      <c r="V650" s="66">
        <v>44.741270000000007</v>
      </c>
      <c r="W650" s="2">
        <f t="shared" si="59"/>
        <v>3937.231760000001</v>
      </c>
      <c r="X650" s="2">
        <f>SUM(W650:W655)</f>
        <v>52592.229774200008</v>
      </c>
      <c r="Y650" s="2">
        <f t="shared" si="56"/>
        <v>3937.231760000001</v>
      </c>
      <c r="Z650" s="7">
        <f>SUM(Y650:Y655)/10^6*10^4</f>
        <v>419.72131422200005</v>
      </c>
      <c r="AA650" s="12">
        <v>57.839672616931637</v>
      </c>
      <c r="AB650" s="126"/>
      <c r="AD650" s="54"/>
      <c r="AE650" s="54"/>
      <c r="AG650" s="61"/>
      <c r="AH650" s="61"/>
      <c r="AI650" s="50" t="s">
        <v>171</v>
      </c>
      <c r="AJ650" s="61" t="s">
        <v>278</v>
      </c>
      <c r="AN650" s="88"/>
      <c r="AT650" s="52"/>
      <c r="AU650" s="52"/>
      <c r="AV650" s="52"/>
      <c r="AW650" s="52"/>
      <c r="AX650" s="52"/>
      <c r="AY650" s="52"/>
      <c r="AZ650" s="52"/>
      <c r="BE650" s="52"/>
      <c r="BF650" s="52"/>
      <c r="BH650" s="52"/>
      <c r="BI650" s="52"/>
    </row>
    <row r="651" spans="1:61">
      <c r="A651" s="52">
        <v>650</v>
      </c>
      <c r="B651" s="50" t="s">
        <v>1033</v>
      </c>
      <c r="C651" s="61" t="s">
        <v>481</v>
      </c>
      <c r="D651" s="61" t="s">
        <v>418</v>
      </c>
      <c r="E651" s="68">
        <v>55.923822222222228</v>
      </c>
      <c r="F651" s="68">
        <v>-132.16798888888889</v>
      </c>
      <c r="G651" s="56" t="s">
        <v>182</v>
      </c>
      <c r="H651" s="50" t="s">
        <v>35</v>
      </c>
      <c r="I651" s="50" t="s">
        <v>35</v>
      </c>
      <c r="J651" s="50" t="s">
        <v>35</v>
      </c>
      <c r="K651" s="61" t="s">
        <v>176</v>
      </c>
      <c r="L651" s="56">
        <v>0</v>
      </c>
      <c r="M651" s="56">
        <v>3</v>
      </c>
      <c r="N651" s="56">
        <f t="shared" si="57"/>
        <v>3</v>
      </c>
      <c r="O651" s="56"/>
      <c r="P651" s="56"/>
      <c r="Q651" s="60"/>
      <c r="R651" s="69">
        <v>0</v>
      </c>
      <c r="S651" s="52">
        <v>0.93</v>
      </c>
      <c r="T651" s="52">
        <f t="shared" si="58"/>
        <v>0.93</v>
      </c>
      <c r="U651" s="65">
        <v>6</v>
      </c>
      <c r="V651" s="66">
        <v>5.8702399999999999</v>
      </c>
      <c r="W651" s="2">
        <f t="shared" si="59"/>
        <v>1539.5291424</v>
      </c>
      <c r="X651" s="60"/>
      <c r="Y651" s="2">
        <f t="shared" si="56"/>
        <v>1539.5291424</v>
      </c>
      <c r="AB651" s="126"/>
      <c r="AC651" s="126"/>
      <c r="AD651" s="54"/>
      <c r="AE651" s="54"/>
      <c r="AG651" s="61"/>
      <c r="AH651" s="61"/>
      <c r="AI651" s="50" t="s">
        <v>171</v>
      </c>
      <c r="AJ651" s="61" t="s">
        <v>176</v>
      </c>
      <c r="AN651" s="88"/>
      <c r="AT651" s="52"/>
      <c r="AU651" s="52"/>
      <c r="AV651" s="52"/>
      <c r="AW651" s="52"/>
      <c r="AX651" s="52"/>
      <c r="AY651" s="52"/>
      <c r="AZ651" s="52"/>
      <c r="BE651" s="52"/>
      <c r="BF651" s="52"/>
      <c r="BH651" s="52"/>
      <c r="BI651" s="52"/>
    </row>
    <row r="652" spans="1:61">
      <c r="A652" s="52">
        <v>651</v>
      </c>
      <c r="B652" s="50" t="s">
        <v>1033</v>
      </c>
      <c r="C652" s="61" t="s">
        <v>481</v>
      </c>
      <c r="D652" s="61" t="s">
        <v>418</v>
      </c>
      <c r="E652" s="68">
        <v>55.923822222222228</v>
      </c>
      <c r="F652" s="68">
        <v>-132.16798888888889</v>
      </c>
      <c r="G652" s="56" t="s">
        <v>182</v>
      </c>
      <c r="H652" s="50" t="s">
        <v>35</v>
      </c>
      <c r="I652" s="50" t="s">
        <v>35</v>
      </c>
      <c r="J652" s="50" t="s">
        <v>35</v>
      </c>
      <c r="K652" s="61" t="s">
        <v>116</v>
      </c>
      <c r="L652" s="56">
        <v>3</v>
      </c>
      <c r="M652" s="56">
        <v>5</v>
      </c>
      <c r="N652" s="56">
        <f t="shared" si="57"/>
        <v>2</v>
      </c>
      <c r="O652" s="56"/>
      <c r="P652" s="56"/>
      <c r="Q652" s="60"/>
      <c r="R652" s="69">
        <v>0</v>
      </c>
      <c r="S652" s="52">
        <v>0.86</v>
      </c>
      <c r="T652" s="52">
        <f t="shared" si="58"/>
        <v>0.86</v>
      </c>
      <c r="U652" s="65">
        <v>16</v>
      </c>
      <c r="V652" s="66">
        <v>10.707395</v>
      </c>
      <c r="W652" s="2">
        <f t="shared" si="59"/>
        <v>1547.0044295999996</v>
      </c>
      <c r="X652" s="60"/>
      <c r="Y652" s="2">
        <f t="shared" si="56"/>
        <v>1547.0044295999996</v>
      </c>
      <c r="AB652" s="126"/>
      <c r="AD652" s="54"/>
      <c r="AE652" s="54"/>
      <c r="AG652" s="61"/>
      <c r="AH652" s="61"/>
      <c r="AI652" s="50" t="s">
        <v>171</v>
      </c>
      <c r="AJ652" s="61" t="s">
        <v>116</v>
      </c>
      <c r="AN652" s="88"/>
      <c r="AT652" s="52"/>
      <c r="AU652" s="52"/>
      <c r="AV652" s="52"/>
      <c r="AW652" s="52"/>
      <c r="AX652" s="52"/>
      <c r="AY652" s="52"/>
      <c r="AZ652" s="52"/>
      <c r="BE652" s="52"/>
      <c r="BF652" s="52"/>
      <c r="BH652" s="52"/>
      <c r="BI652" s="52"/>
    </row>
    <row r="653" spans="1:61">
      <c r="A653" s="52">
        <v>652</v>
      </c>
      <c r="B653" s="50" t="s">
        <v>1033</v>
      </c>
      <c r="C653" s="61" t="s">
        <v>481</v>
      </c>
      <c r="D653" s="61" t="s">
        <v>418</v>
      </c>
      <c r="E653" s="68">
        <v>55.923822222222228</v>
      </c>
      <c r="F653" s="68">
        <v>-132.16798888888889</v>
      </c>
      <c r="G653" s="56" t="s">
        <v>182</v>
      </c>
      <c r="H653" s="50" t="s">
        <v>35</v>
      </c>
      <c r="I653" s="50" t="s">
        <v>35</v>
      </c>
      <c r="J653" s="50" t="s">
        <v>35</v>
      </c>
      <c r="K653" s="61" t="s">
        <v>258</v>
      </c>
      <c r="L653" s="56">
        <v>5</v>
      </c>
      <c r="M653" s="56">
        <v>20</v>
      </c>
      <c r="N653" s="56">
        <f t="shared" si="57"/>
        <v>15</v>
      </c>
      <c r="O653" s="56"/>
      <c r="P653" s="56"/>
      <c r="Q653" s="60"/>
      <c r="R653" s="69">
        <v>0</v>
      </c>
      <c r="S653" s="52">
        <v>1.17</v>
      </c>
      <c r="T653" s="52">
        <f t="shared" si="58"/>
        <v>1.17</v>
      </c>
      <c r="U653" s="65">
        <v>23</v>
      </c>
      <c r="V653" s="66">
        <v>6.1405800000000008</v>
      </c>
      <c r="W653" s="2">
        <f t="shared" si="59"/>
        <v>8298.0727830000014</v>
      </c>
      <c r="X653" s="60"/>
      <c r="Y653" s="2">
        <f t="shared" si="56"/>
        <v>8298.0727830000014</v>
      </c>
      <c r="AB653" s="126"/>
      <c r="AD653" s="54"/>
      <c r="AE653" s="54"/>
      <c r="AG653" s="61"/>
      <c r="AH653" s="61"/>
      <c r="AI653" s="50" t="s">
        <v>171</v>
      </c>
      <c r="AJ653" s="61" t="s">
        <v>535</v>
      </c>
      <c r="AN653" s="88"/>
      <c r="AT653" s="52"/>
      <c r="AU653" s="52"/>
      <c r="AV653" s="52"/>
      <c r="AW653" s="52"/>
      <c r="AX653" s="52"/>
      <c r="AY653" s="52"/>
      <c r="AZ653" s="52"/>
      <c r="BE653" s="52"/>
      <c r="BF653" s="52"/>
      <c r="BH653" s="52"/>
      <c r="BI653" s="52"/>
    </row>
    <row r="654" spans="1:61">
      <c r="A654" s="52">
        <v>653</v>
      </c>
      <c r="B654" s="50" t="s">
        <v>1033</v>
      </c>
      <c r="C654" s="61" t="s">
        <v>481</v>
      </c>
      <c r="D654" s="61" t="s">
        <v>418</v>
      </c>
      <c r="E654" s="68">
        <v>55.923822222222228</v>
      </c>
      <c r="F654" s="68">
        <v>-132.16798888888889</v>
      </c>
      <c r="G654" s="56" t="s">
        <v>182</v>
      </c>
      <c r="H654" s="50" t="s">
        <v>35</v>
      </c>
      <c r="I654" s="50" t="s">
        <v>35</v>
      </c>
      <c r="J654" s="50" t="s">
        <v>35</v>
      </c>
      <c r="K654" s="61" t="s">
        <v>259</v>
      </c>
      <c r="L654" s="56">
        <v>20</v>
      </c>
      <c r="M654" s="56">
        <v>64</v>
      </c>
      <c r="N654" s="56">
        <f t="shared" si="57"/>
        <v>44</v>
      </c>
      <c r="O654" s="56"/>
      <c r="P654" s="56"/>
      <c r="Q654" s="60"/>
      <c r="R654" s="69">
        <v>0</v>
      </c>
      <c r="S654" s="52">
        <v>1.17</v>
      </c>
      <c r="T654" s="52">
        <f t="shared" si="58"/>
        <v>1.17</v>
      </c>
      <c r="U654" s="65">
        <v>36</v>
      </c>
      <c r="V654" s="66">
        <v>3.2537350000000003</v>
      </c>
      <c r="W654" s="2">
        <f t="shared" si="59"/>
        <v>10720.145779200004</v>
      </c>
      <c r="X654" s="60"/>
      <c r="Y654" s="2">
        <f t="shared" si="56"/>
        <v>10720.145779200004</v>
      </c>
      <c r="AB654" s="126"/>
      <c r="AD654" s="54"/>
      <c r="AE654" s="54"/>
      <c r="AG654" s="61"/>
      <c r="AH654" s="61"/>
      <c r="AI654" s="50" t="s">
        <v>171</v>
      </c>
      <c r="AJ654" s="61" t="s">
        <v>536</v>
      </c>
      <c r="AN654" s="88"/>
      <c r="AT654" s="52"/>
      <c r="AU654" s="52"/>
      <c r="AV654" s="52"/>
      <c r="AW654" s="52"/>
      <c r="AX654" s="52"/>
      <c r="AY654" s="52"/>
      <c r="AZ654" s="52"/>
      <c r="BE654" s="52"/>
      <c r="BF654" s="52"/>
      <c r="BH654" s="52"/>
      <c r="BI654" s="52"/>
    </row>
    <row r="655" spans="1:61">
      <c r="A655" s="52">
        <v>654</v>
      </c>
      <c r="B655" s="50" t="s">
        <v>1033</v>
      </c>
      <c r="C655" s="61" t="s">
        <v>481</v>
      </c>
      <c r="D655" s="61" t="s">
        <v>418</v>
      </c>
      <c r="E655" s="68">
        <v>55.923822222222228</v>
      </c>
      <c r="F655" s="68">
        <v>-132.16798888888889</v>
      </c>
      <c r="G655" s="56" t="s">
        <v>182</v>
      </c>
      <c r="H655" s="50" t="s">
        <v>35</v>
      </c>
      <c r="I655" s="50" t="s">
        <v>35</v>
      </c>
      <c r="J655" s="50" t="s">
        <v>35</v>
      </c>
      <c r="K655" s="61" t="s">
        <v>21</v>
      </c>
      <c r="L655" s="56">
        <v>64</v>
      </c>
      <c r="M655" s="56">
        <v>124</v>
      </c>
      <c r="N655" s="56">
        <f t="shared" si="57"/>
        <v>60</v>
      </c>
      <c r="O655" s="56"/>
      <c r="P655" s="56"/>
      <c r="Q655" s="60"/>
      <c r="R655" s="69">
        <v>0</v>
      </c>
      <c r="S655" s="52">
        <v>1.74</v>
      </c>
      <c r="T655" s="52">
        <f t="shared" si="58"/>
        <v>1.74</v>
      </c>
      <c r="U655" s="65">
        <v>40</v>
      </c>
      <c r="V655" s="66">
        <v>4.2385450000000002</v>
      </c>
      <c r="W655" s="2">
        <f t="shared" si="59"/>
        <v>26550.245880000006</v>
      </c>
      <c r="X655" s="60"/>
      <c r="Y655" s="2">
        <f>IF(L655&gt;-100,W655-W655*(ABS(M655)-100)/(ABS(M655)-ABS(L655)),0)</f>
        <v>15930.147528000003</v>
      </c>
      <c r="AB655" s="126"/>
      <c r="AD655" s="54"/>
      <c r="AE655" s="54"/>
      <c r="AG655" s="61"/>
      <c r="AH655" s="61"/>
      <c r="AI655" s="50" t="s">
        <v>171</v>
      </c>
      <c r="AJ655" s="61" t="s">
        <v>21</v>
      </c>
      <c r="AN655" s="88"/>
      <c r="AT655" s="52"/>
      <c r="AU655" s="52"/>
      <c r="AV655" s="52"/>
      <c r="AW655" s="52"/>
      <c r="AX655" s="52"/>
      <c r="AY655" s="52"/>
      <c r="AZ655" s="52"/>
      <c r="BE655" s="52"/>
      <c r="BF655" s="52"/>
      <c r="BH655" s="52"/>
      <c r="BI655" s="52"/>
    </row>
    <row r="656" spans="1:61">
      <c r="A656" s="52">
        <v>655</v>
      </c>
      <c r="B656" s="50" t="s">
        <v>1033</v>
      </c>
      <c r="C656" s="61" t="s">
        <v>482</v>
      </c>
      <c r="D656" s="61" t="s">
        <v>483</v>
      </c>
      <c r="E656" s="68">
        <v>55.923544444444445</v>
      </c>
      <c r="F656" s="68">
        <v>-132.16659999999999</v>
      </c>
      <c r="G656" s="56" t="s">
        <v>182</v>
      </c>
      <c r="H656" s="50" t="s">
        <v>35</v>
      </c>
      <c r="I656" s="50" t="s">
        <v>35</v>
      </c>
      <c r="J656" s="50" t="s">
        <v>35</v>
      </c>
      <c r="K656" s="61" t="s">
        <v>44</v>
      </c>
      <c r="L656" s="56">
        <v>0</v>
      </c>
      <c r="M656" s="56">
        <v>15</v>
      </c>
      <c r="N656" s="56">
        <f t="shared" si="57"/>
        <v>15</v>
      </c>
      <c r="O656" s="53">
        <f>M658</f>
        <v>130</v>
      </c>
      <c r="P656" s="53">
        <f>L656</f>
        <v>0</v>
      </c>
      <c r="Q656" s="53">
        <f>P656+O656</f>
        <v>130</v>
      </c>
      <c r="R656" s="69">
        <v>0</v>
      </c>
      <c r="S656" s="52">
        <v>0.08</v>
      </c>
      <c r="T656" s="52">
        <f t="shared" si="58"/>
        <v>0.08</v>
      </c>
      <c r="U656" s="65">
        <v>0</v>
      </c>
      <c r="V656" s="66">
        <v>42.792749999999998</v>
      </c>
      <c r="W656" s="2">
        <f t="shared" si="59"/>
        <v>5135.13</v>
      </c>
      <c r="X656" s="2">
        <f>SUM(W656:W658)</f>
        <v>76192.626510000002</v>
      </c>
      <c r="Y656" s="2">
        <f>T656*V656/100*N656*100*100*((100-U656)/100)</f>
        <v>5135.13</v>
      </c>
      <c r="Z656" s="7">
        <f>SUM(Y656:Y658)/10^6*10^4</f>
        <v>580.06158210000001</v>
      </c>
      <c r="AA656" s="12">
        <v>182.37700437261049</v>
      </c>
      <c r="AB656" s="126"/>
      <c r="AD656" s="54"/>
      <c r="AE656" s="54"/>
      <c r="AG656" s="61"/>
      <c r="AH656" s="61"/>
      <c r="AI656" s="50" t="s">
        <v>532</v>
      </c>
      <c r="AJ656" s="61" t="s">
        <v>140</v>
      </c>
      <c r="AN656" s="88"/>
      <c r="AT656" s="52"/>
      <c r="AU656" s="52"/>
      <c r="AV656" s="52"/>
      <c r="AW656" s="52"/>
      <c r="AX656" s="52"/>
      <c r="AY656" s="52"/>
      <c r="AZ656" s="52"/>
      <c r="BE656" s="52"/>
      <c r="BF656" s="52"/>
      <c r="BH656" s="52"/>
      <c r="BI656" s="52"/>
    </row>
    <row r="657" spans="1:61">
      <c r="A657" s="52">
        <v>656</v>
      </c>
      <c r="B657" s="50" t="s">
        <v>1033</v>
      </c>
      <c r="C657" s="61" t="s">
        <v>482</v>
      </c>
      <c r="D657" s="61" t="s">
        <v>483</v>
      </c>
      <c r="E657" s="68">
        <v>55.923544444444445</v>
      </c>
      <c r="F657" s="68">
        <v>-132.16659999999999</v>
      </c>
      <c r="G657" s="56" t="s">
        <v>182</v>
      </c>
      <c r="H657" s="50" t="s">
        <v>35</v>
      </c>
      <c r="I657" s="50" t="s">
        <v>35</v>
      </c>
      <c r="J657" s="50" t="s">
        <v>35</v>
      </c>
      <c r="K657" s="61" t="s">
        <v>348</v>
      </c>
      <c r="L657" s="56">
        <v>15</v>
      </c>
      <c r="M657" s="56">
        <v>51</v>
      </c>
      <c r="N657" s="56">
        <f t="shared" si="57"/>
        <v>36</v>
      </c>
      <c r="O657" s="56"/>
      <c r="P657" s="56"/>
      <c r="Q657" s="60"/>
      <c r="R657" s="69">
        <v>0</v>
      </c>
      <c r="S657" s="52">
        <v>0.15</v>
      </c>
      <c r="T657" s="52">
        <f t="shared" si="58"/>
        <v>0.15</v>
      </c>
      <c r="U657" s="65">
        <v>0</v>
      </c>
      <c r="V657" s="66">
        <v>42.900857999999999</v>
      </c>
      <c r="W657" s="2">
        <f t="shared" si="59"/>
        <v>23166.463319999999</v>
      </c>
      <c r="X657" s="60"/>
      <c r="Y657" s="2">
        <f>T657*V657/100*N657*100*100*((100-U657)/100)</f>
        <v>23166.463319999999</v>
      </c>
      <c r="AB657" s="126"/>
      <c r="AC657" s="126"/>
      <c r="AD657" s="54"/>
      <c r="AE657" s="54"/>
      <c r="AG657" s="61"/>
      <c r="AH657" s="61"/>
      <c r="AI657" s="50" t="s">
        <v>532</v>
      </c>
      <c r="AJ657" s="61" t="s">
        <v>545</v>
      </c>
      <c r="AN657" s="88"/>
      <c r="AT657" s="52"/>
      <c r="AU657" s="52"/>
      <c r="AV657" s="52"/>
      <c r="AW657" s="52"/>
      <c r="AX657" s="52"/>
      <c r="AY657" s="52"/>
      <c r="AZ657" s="52"/>
      <c r="BE657" s="52"/>
      <c r="BF657" s="52"/>
      <c r="BH657" s="52"/>
      <c r="BI657" s="52"/>
    </row>
    <row r="658" spans="1:61">
      <c r="A658" s="52">
        <v>657</v>
      </c>
      <c r="B658" s="50" t="s">
        <v>1033</v>
      </c>
      <c r="C658" s="61" t="s">
        <v>482</v>
      </c>
      <c r="D658" s="61" t="s">
        <v>483</v>
      </c>
      <c r="E658" s="68">
        <v>55.923544444444445</v>
      </c>
      <c r="F658" s="68">
        <v>-132.16659999999999</v>
      </c>
      <c r="G658" s="56" t="s">
        <v>182</v>
      </c>
      <c r="H658" s="50" t="s">
        <v>35</v>
      </c>
      <c r="I658" s="50" t="s">
        <v>35</v>
      </c>
      <c r="J658" s="50" t="s">
        <v>35</v>
      </c>
      <c r="K658" s="61" t="s">
        <v>308</v>
      </c>
      <c r="L658" s="56">
        <v>51</v>
      </c>
      <c r="M658" s="56">
        <v>130</v>
      </c>
      <c r="N658" s="56">
        <f t="shared" si="57"/>
        <v>79</v>
      </c>
      <c r="O658" s="56"/>
      <c r="P658" s="56"/>
      <c r="Q658" s="60"/>
      <c r="R658" s="69">
        <v>0</v>
      </c>
      <c r="S658" s="52">
        <v>0.15</v>
      </c>
      <c r="T658" s="52">
        <f t="shared" si="58"/>
        <v>0.15</v>
      </c>
      <c r="U658" s="65">
        <v>0</v>
      </c>
      <c r="V658" s="66">
        <v>40.414374000000002</v>
      </c>
      <c r="W658" s="2">
        <f t="shared" si="59"/>
        <v>47891.033190000009</v>
      </c>
      <c r="X658" s="60"/>
      <c r="Y658" s="2">
        <f>IF(L658&gt;-100,W658-W658*(ABS(M658)-100)/(ABS(M658)-ABS(L658)),0)</f>
        <v>29704.564890000005</v>
      </c>
      <c r="AB658" s="126"/>
      <c r="AD658" s="54"/>
      <c r="AE658" s="54"/>
      <c r="AG658" s="61"/>
      <c r="AH658" s="61"/>
      <c r="AI658" s="50" t="s">
        <v>532</v>
      </c>
      <c r="AJ658" s="61" t="s">
        <v>544</v>
      </c>
      <c r="AN658" s="88"/>
      <c r="AT658" s="52"/>
      <c r="AU658" s="52"/>
      <c r="AV658" s="52"/>
      <c r="AW658" s="52"/>
      <c r="AX658" s="52"/>
      <c r="AY658" s="52"/>
      <c r="AZ658" s="52"/>
      <c r="BE658" s="52"/>
      <c r="BF658" s="52"/>
      <c r="BH658" s="52"/>
      <c r="BI658" s="52"/>
    </row>
    <row r="659" spans="1:61">
      <c r="A659" s="52">
        <v>658</v>
      </c>
      <c r="B659" s="50" t="s">
        <v>1033</v>
      </c>
      <c r="C659" s="61" t="s">
        <v>484</v>
      </c>
      <c r="D659" s="61" t="s">
        <v>485</v>
      </c>
      <c r="E659" s="68">
        <v>55.945800000000006</v>
      </c>
      <c r="F659" s="68">
        <v>-131.14163333333332</v>
      </c>
      <c r="G659" s="56" t="s">
        <v>182</v>
      </c>
      <c r="H659" s="50" t="s">
        <v>35</v>
      </c>
      <c r="I659" s="50" t="s">
        <v>35</v>
      </c>
      <c r="J659" s="50" t="s">
        <v>35</v>
      </c>
      <c r="K659" s="61" t="s">
        <v>348</v>
      </c>
      <c r="L659" s="56">
        <v>0</v>
      </c>
      <c r="M659" s="56">
        <v>15</v>
      </c>
      <c r="N659" s="56">
        <f t="shared" si="57"/>
        <v>15</v>
      </c>
      <c r="O659" s="53">
        <f>M661</f>
        <v>117</v>
      </c>
      <c r="P659" s="53">
        <f>L659</f>
        <v>0</v>
      </c>
      <c r="Q659" s="53">
        <f>P659+O659</f>
        <v>117</v>
      </c>
      <c r="R659" s="69">
        <v>0</v>
      </c>
      <c r="S659" s="52">
        <v>0.15</v>
      </c>
      <c r="T659" s="52">
        <f t="shared" si="58"/>
        <v>0.15</v>
      </c>
      <c r="U659" s="65">
        <v>0</v>
      </c>
      <c r="V659" s="66">
        <v>19.360340999999998</v>
      </c>
      <c r="W659" s="2">
        <f t="shared" si="59"/>
        <v>4356.076724999999</v>
      </c>
      <c r="X659" s="2">
        <f>SUM(W659:W661)</f>
        <v>8919.2613509999992</v>
      </c>
      <c r="Y659" s="2">
        <f t="shared" ref="Y659:Y665" si="60">T659*V659/100*N659*100*100*((100-U659)/100)</f>
        <v>4356.076724999999</v>
      </c>
      <c r="Z659" s="7">
        <f>SUM(Y659:Y661)/10^6*10^4</f>
        <v>89.192613510000001</v>
      </c>
      <c r="AA659" s="12">
        <v>47.911802404037573</v>
      </c>
      <c r="AB659" s="126"/>
      <c r="AD659" s="54"/>
      <c r="AE659" s="54"/>
      <c r="AG659" s="61"/>
      <c r="AH659" s="61"/>
      <c r="AI659" s="50" t="s">
        <v>532</v>
      </c>
      <c r="AJ659" s="61" t="s">
        <v>545</v>
      </c>
      <c r="AN659" s="88"/>
      <c r="AT659" s="52"/>
      <c r="AU659" s="52"/>
      <c r="AV659" s="52"/>
      <c r="AW659" s="52"/>
      <c r="AX659" s="52"/>
      <c r="AY659" s="52"/>
      <c r="AZ659" s="52"/>
      <c r="BE659" s="52"/>
      <c r="BF659" s="52"/>
      <c r="BH659" s="52"/>
      <c r="BI659" s="52"/>
    </row>
    <row r="660" spans="1:61">
      <c r="A660" s="52">
        <v>659</v>
      </c>
      <c r="B660" s="50" t="s">
        <v>1033</v>
      </c>
      <c r="C660" s="61" t="s">
        <v>484</v>
      </c>
      <c r="D660" s="61" t="s">
        <v>485</v>
      </c>
      <c r="E660" s="68">
        <v>55.945800000000006</v>
      </c>
      <c r="F660" s="68">
        <v>-131.14163333333332</v>
      </c>
      <c r="G660" s="56" t="s">
        <v>182</v>
      </c>
      <c r="H660" s="50" t="s">
        <v>35</v>
      </c>
      <c r="I660" s="50" t="s">
        <v>35</v>
      </c>
      <c r="J660" s="50" t="s">
        <v>35</v>
      </c>
      <c r="K660" s="61" t="s">
        <v>308</v>
      </c>
      <c r="L660" s="56">
        <v>15</v>
      </c>
      <c r="M660" s="56">
        <v>35</v>
      </c>
      <c r="N660" s="56">
        <f t="shared" si="57"/>
        <v>20</v>
      </c>
      <c r="O660" s="56"/>
      <c r="P660" s="56"/>
      <c r="Q660" s="60"/>
      <c r="R660" s="69">
        <v>0</v>
      </c>
      <c r="S660" s="52">
        <v>0.15</v>
      </c>
      <c r="T660" s="52">
        <f t="shared" si="58"/>
        <v>0.15</v>
      </c>
      <c r="U660" s="65">
        <v>18</v>
      </c>
      <c r="V660" s="66">
        <v>11.018007000000001</v>
      </c>
      <c r="W660" s="2">
        <f t="shared" si="59"/>
        <v>2710.4297219999999</v>
      </c>
      <c r="X660" s="60"/>
      <c r="Y660" s="2">
        <f t="shared" si="60"/>
        <v>2710.4297219999999</v>
      </c>
      <c r="AB660" s="126"/>
      <c r="AC660" s="126"/>
      <c r="AD660" s="54"/>
      <c r="AE660" s="54"/>
      <c r="AG660" s="61"/>
      <c r="AH660" s="61"/>
      <c r="AI660" s="50" t="s">
        <v>532</v>
      </c>
      <c r="AJ660" s="61" t="s">
        <v>544</v>
      </c>
      <c r="AN660" s="88"/>
      <c r="AT660" s="52"/>
      <c r="AU660" s="52"/>
      <c r="AV660" s="52"/>
      <c r="AW660" s="52"/>
      <c r="AX660" s="52"/>
      <c r="AY660" s="52"/>
      <c r="AZ660" s="52"/>
      <c r="BE660" s="52"/>
      <c r="BF660" s="52"/>
      <c r="BH660" s="52"/>
      <c r="BI660" s="52"/>
    </row>
    <row r="661" spans="1:61">
      <c r="A661" s="52">
        <v>660</v>
      </c>
      <c r="B661" s="50" t="s">
        <v>1033</v>
      </c>
      <c r="C661" s="61" t="s">
        <v>484</v>
      </c>
      <c r="D661" s="61" t="s">
        <v>485</v>
      </c>
      <c r="E661" s="68">
        <v>55.945800000000006</v>
      </c>
      <c r="F661" s="68">
        <v>-131.14163333333332</v>
      </c>
      <c r="G661" s="56" t="s">
        <v>182</v>
      </c>
      <c r="H661" s="50" t="s">
        <v>35</v>
      </c>
      <c r="I661" s="50" t="s">
        <v>35</v>
      </c>
      <c r="J661" s="50" t="s">
        <v>35</v>
      </c>
      <c r="K661" s="61" t="s">
        <v>349</v>
      </c>
      <c r="L661" s="56">
        <v>35</v>
      </c>
      <c r="M661" s="56">
        <v>117</v>
      </c>
      <c r="N661" s="56">
        <f t="shared" si="57"/>
        <v>82</v>
      </c>
      <c r="O661" s="56"/>
      <c r="P661" s="56"/>
      <c r="Q661" s="60"/>
      <c r="R661" s="69">
        <v>0</v>
      </c>
      <c r="S661" s="52">
        <v>0.15</v>
      </c>
      <c r="T661" s="52">
        <f t="shared" si="58"/>
        <v>0.15</v>
      </c>
      <c r="U661" s="65">
        <v>56</v>
      </c>
      <c r="V661" s="66">
        <v>3.4234200000000001</v>
      </c>
      <c r="W661" s="2">
        <f t="shared" si="59"/>
        <v>1852.7549039999999</v>
      </c>
      <c r="X661" s="60"/>
      <c r="Y661" s="2">
        <f t="shared" si="60"/>
        <v>1852.7549039999999</v>
      </c>
      <c r="AB661" s="126"/>
      <c r="AD661" s="54"/>
      <c r="AE661" s="54"/>
      <c r="AG661" s="61"/>
      <c r="AH661" s="61"/>
      <c r="AI661" s="50" t="s">
        <v>532</v>
      </c>
      <c r="AJ661" s="61" t="s">
        <v>546</v>
      </c>
      <c r="AN661" s="88"/>
      <c r="AT661" s="52"/>
      <c r="AU661" s="52"/>
      <c r="AV661" s="52"/>
      <c r="AW661" s="52"/>
      <c r="AX661" s="52"/>
      <c r="AY661" s="52"/>
      <c r="AZ661" s="52"/>
      <c r="BE661" s="52"/>
      <c r="BF661" s="52"/>
      <c r="BH661" s="52"/>
      <c r="BI661" s="52"/>
    </row>
    <row r="662" spans="1:61">
      <c r="A662" s="52">
        <v>661</v>
      </c>
      <c r="B662" s="50" t="s">
        <v>1033</v>
      </c>
      <c r="C662" s="61" t="s">
        <v>486</v>
      </c>
      <c r="D662" s="61" t="s">
        <v>487</v>
      </c>
      <c r="E662" s="68">
        <v>55.945800000000006</v>
      </c>
      <c r="F662" s="68">
        <v>-131.14163333333332</v>
      </c>
      <c r="G662" s="56" t="s">
        <v>182</v>
      </c>
      <c r="H662" s="50" t="s">
        <v>35</v>
      </c>
      <c r="I662" s="50" t="s">
        <v>35</v>
      </c>
      <c r="J662" s="50" t="s">
        <v>35</v>
      </c>
      <c r="K662" s="61" t="s">
        <v>278</v>
      </c>
      <c r="L662" s="56">
        <v>10</v>
      </c>
      <c r="M662" s="56">
        <v>0</v>
      </c>
      <c r="N662" s="56">
        <f t="shared" si="57"/>
        <v>10</v>
      </c>
      <c r="O662" s="53">
        <f>M666</f>
        <v>102</v>
      </c>
      <c r="P662" s="53">
        <f>L662</f>
        <v>10</v>
      </c>
      <c r="Q662" s="53">
        <f>P662+O662</f>
        <v>112</v>
      </c>
      <c r="R662" s="69">
        <v>0</v>
      </c>
      <c r="S662" s="52">
        <v>0.14000000000000001</v>
      </c>
      <c r="T662" s="52">
        <f t="shared" si="58"/>
        <v>0.14000000000000001</v>
      </c>
      <c r="U662" s="65">
        <v>0</v>
      </c>
      <c r="V662" s="66">
        <v>23.22993</v>
      </c>
      <c r="W662" s="2">
        <f t="shared" si="59"/>
        <v>3252.1902000000005</v>
      </c>
      <c r="X662" s="2">
        <f>SUM(W662:W666)</f>
        <v>31894.444791000002</v>
      </c>
      <c r="Y662" s="2">
        <f t="shared" si="60"/>
        <v>3252.1902000000005</v>
      </c>
      <c r="Z662" s="7">
        <f>SUM(Y662:Y666)/10^6*10^4</f>
        <v>317.46768862599998</v>
      </c>
      <c r="AA662" s="12">
        <v>38.583231048141627</v>
      </c>
      <c r="AB662" s="126"/>
      <c r="AD662" s="54"/>
      <c r="AE662" s="54"/>
      <c r="AG662" s="61"/>
      <c r="AH662" s="61"/>
      <c r="AI662" s="50" t="s">
        <v>529</v>
      </c>
      <c r="AJ662" s="61" t="s">
        <v>278</v>
      </c>
      <c r="AN662" s="88"/>
      <c r="AT662" s="52"/>
      <c r="AU662" s="52"/>
      <c r="AV662" s="52"/>
      <c r="AW662" s="52"/>
      <c r="AX662" s="52"/>
      <c r="AY662" s="52"/>
      <c r="AZ662" s="52"/>
      <c r="BE662" s="52"/>
      <c r="BF662" s="52"/>
      <c r="BH662" s="52"/>
      <c r="BI662" s="52"/>
    </row>
    <row r="663" spans="1:61">
      <c r="A663" s="52">
        <v>662</v>
      </c>
      <c r="B663" s="50" t="s">
        <v>1033</v>
      </c>
      <c r="C663" s="61" t="s">
        <v>486</v>
      </c>
      <c r="D663" s="61" t="s">
        <v>487</v>
      </c>
      <c r="E663" s="68">
        <v>55.945800000000006</v>
      </c>
      <c r="F663" s="68">
        <v>-131.14163333333332</v>
      </c>
      <c r="G663" s="56" t="s">
        <v>182</v>
      </c>
      <c r="H663" s="50" t="s">
        <v>35</v>
      </c>
      <c r="I663" s="50" t="s">
        <v>35</v>
      </c>
      <c r="J663" s="50" t="s">
        <v>35</v>
      </c>
      <c r="K663" s="61" t="s">
        <v>47</v>
      </c>
      <c r="L663" s="56">
        <v>0</v>
      </c>
      <c r="M663" s="56">
        <v>3</v>
      </c>
      <c r="N663" s="56">
        <f t="shared" si="57"/>
        <v>3</v>
      </c>
      <c r="O663" s="56"/>
      <c r="P663" s="56"/>
      <c r="Q663" s="60"/>
      <c r="R663" s="69">
        <v>0</v>
      </c>
      <c r="S663" s="52">
        <v>1.31</v>
      </c>
      <c r="T663" s="52">
        <f t="shared" si="58"/>
        <v>1.31</v>
      </c>
      <c r="U663" s="65">
        <v>1</v>
      </c>
      <c r="V663" s="66">
        <v>2.49099</v>
      </c>
      <c r="W663" s="2">
        <f t="shared" si="59"/>
        <v>969.16947930000003</v>
      </c>
      <c r="X663" s="60"/>
      <c r="Y663" s="2">
        <f t="shared" si="60"/>
        <v>969.16947930000003</v>
      </c>
      <c r="AB663" s="126"/>
      <c r="AC663" s="126"/>
      <c r="AD663" s="54"/>
      <c r="AE663" s="54"/>
      <c r="AG663" s="61"/>
      <c r="AH663" s="61"/>
      <c r="AI663" s="50" t="s">
        <v>529</v>
      </c>
      <c r="AJ663" s="61" t="s">
        <v>47</v>
      </c>
      <c r="AN663" s="88"/>
      <c r="AT663" s="52"/>
      <c r="AU663" s="52"/>
      <c r="AV663" s="52"/>
      <c r="AW663" s="52"/>
      <c r="AX663" s="52"/>
      <c r="AY663" s="52"/>
      <c r="AZ663" s="52"/>
      <c r="BE663" s="52"/>
      <c r="BF663" s="52"/>
      <c r="BH663" s="52"/>
      <c r="BI663" s="52"/>
    </row>
    <row r="664" spans="1:61">
      <c r="A664" s="52">
        <v>663</v>
      </c>
      <c r="B664" s="50" t="s">
        <v>1033</v>
      </c>
      <c r="C664" s="61" t="s">
        <v>486</v>
      </c>
      <c r="D664" s="61" t="s">
        <v>487</v>
      </c>
      <c r="E664" s="68">
        <v>55.945800000000006</v>
      </c>
      <c r="F664" s="68">
        <v>-131.14163333333332</v>
      </c>
      <c r="G664" s="56" t="s">
        <v>182</v>
      </c>
      <c r="H664" s="50" t="s">
        <v>35</v>
      </c>
      <c r="I664" s="50" t="s">
        <v>35</v>
      </c>
      <c r="J664" s="50" t="s">
        <v>35</v>
      </c>
      <c r="K664" s="61" t="s">
        <v>116</v>
      </c>
      <c r="L664" s="56">
        <v>3</v>
      </c>
      <c r="M664" s="56">
        <v>15</v>
      </c>
      <c r="N664" s="56">
        <f t="shared" si="57"/>
        <v>12</v>
      </c>
      <c r="O664" s="56"/>
      <c r="P664" s="56"/>
      <c r="Q664" s="60"/>
      <c r="R664" s="69">
        <v>0</v>
      </c>
      <c r="S664" s="52">
        <v>1.19</v>
      </c>
      <c r="T664" s="52">
        <f t="shared" si="58"/>
        <v>1.19</v>
      </c>
      <c r="U664" s="65">
        <v>11</v>
      </c>
      <c r="V664" s="66">
        <v>4.3447500000000003</v>
      </c>
      <c r="W664" s="2">
        <f t="shared" si="59"/>
        <v>5521.8296700000001</v>
      </c>
      <c r="X664" s="60"/>
      <c r="Y664" s="2">
        <f t="shared" si="60"/>
        <v>5521.8296700000001</v>
      </c>
      <c r="AB664" s="126"/>
      <c r="AD664" s="54"/>
      <c r="AE664" s="54"/>
      <c r="AG664" s="61"/>
      <c r="AH664" s="61"/>
      <c r="AI664" s="50" t="s">
        <v>529</v>
      </c>
      <c r="AJ664" s="61" t="s">
        <v>116</v>
      </c>
      <c r="AN664" s="88"/>
      <c r="AT664" s="52"/>
      <c r="AU664" s="52"/>
      <c r="AV664" s="52"/>
      <c r="AW664" s="52"/>
      <c r="AX664" s="52"/>
      <c r="AY664" s="52"/>
      <c r="AZ664" s="52"/>
      <c r="BE664" s="52"/>
      <c r="BF664" s="52"/>
      <c r="BH664" s="52"/>
      <c r="BI664" s="52"/>
    </row>
    <row r="665" spans="1:61">
      <c r="A665" s="52">
        <v>664</v>
      </c>
      <c r="B665" s="50" t="s">
        <v>1033</v>
      </c>
      <c r="C665" s="61" t="s">
        <v>486</v>
      </c>
      <c r="D665" s="61" t="s">
        <v>487</v>
      </c>
      <c r="E665" s="68">
        <v>55.945800000000006</v>
      </c>
      <c r="F665" s="68">
        <v>-131.14163333333332</v>
      </c>
      <c r="G665" s="56" t="s">
        <v>182</v>
      </c>
      <c r="H665" s="50" t="s">
        <v>35</v>
      </c>
      <c r="I665" s="50" t="s">
        <v>35</v>
      </c>
      <c r="J665" s="50" t="s">
        <v>35</v>
      </c>
      <c r="K665" s="61" t="s">
        <v>262</v>
      </c>
      <c r="L665" s="56">
        <v>15</v>
      </c>
      <c r="M665" s="56">
        <v>36</v>
      </c>
      <c r="N665" s="56">
        <f t="shared" si="57"/>
        <v>21</v>
      </c>
      <c r="O665" s="56"/>
      <c r="P665" s="56"/>
      <c r="Q665" s="60"/>
      <c r="R665" s="69">
        <v>0</v>
      </c>
      <c r="S665" s="52">
        <v>1.19</v>
      </c>
      <c r="T665" s="52">
        <f t="shared" si="58"/>
        <v>1.19</v>
      </c>
      <c r="U665" s="65">
        <v>23</v>
      </c>
      <c r="V665" s="66">
        <v>8.9791500000000006</v>
      </c>
      <c r="W665" s="2">
        <f t="shared" si="59"/>
        <v>17277.949804500004</v>
      </c>
      <c r="X665" s="60"/>
      <c r="Y665" s="2">
        <f t="shared" si="60"/>
        <v>17277.949804500004</v>
      </c>
      <c r="AB665" s="126"/>
      <c r="AD665" s="54"/>
      <c r="AE665" s="54"/>
      <c r="AG665" s="61"/>
      <c r="AH665" s="61"/>
      <c r="AI665" s="50" t="s">
        <v>529</v>
      </c>
      <c r="AJ665" s="61" t="s">
        <v>17</v>
      </c>
      <c r="AN665" s="88"/>
      <c r="AT665" s="52"/>
      <c r="AU665" s="52"/>
      <c r="AV665" s="52"/>
      <c r="AW665" s="52"/>
      <c r="AX665" s="52"/>
      <c r="AY665" s="52"/>
      <c r="AZ665" s="52"/>
      <c r="BE665" s="52"/>
      <c r="BF665" s="52"/>
      <c r="BH665" s="52"/>
      <c r="BI665" s="52"/>
    </row>
    <row r="666" spans="1:61">
      <c r="A666" s="52">
        <v>665</v>
      </c>
      <c r="B666" s="50" t="s">
        <v>1033</v>
      </c>
      <c r="C666" s="61" t="s">
        <v>486</v>
      </c>
      <c r="D666" s="61" t="s">
        <v>487</v>
      </c>
      <c r="E666" s="68">
        <v>55.945800000000006</v>
      </c>
      <c r="F666" s="68">
        <v>-131.14163333333332</v>
      </c>
      <c r="G666" s="56" t="s">
        <v>182</v>
      </c>
      <c r="H666" s="50" t="s">
        <v>35</v>
      </c>
      <c r="I666" s="50" t="s">
        <v>35</v>
      </c>
      <c r="J666" s="50" t="s">
        <v>35</v>
      </c>
      <c r="K666" s="61" t="s">
        <v>249</v>
      </c>
      <c r="L666" s="56">
        <v>36</v>
      </c>
      <c r="M666" s="56">
        <v>102</v>
      </c>
      <c r="N666" s="56">
        <f t="shared" si="57"/>
        <v>66</v>
      </c>
      <c r="O666" s="56"/>
      <c r="P666" s="56"/>
      <c r="Q666" s="60"/>
      <c r="R666" s="69">
        <v>0</v>
      </c>
      <c r="S666" s="52">
        <v>1.91</v>
      </c>
      <c r="T666" s="52">
        <f t="shared" si="58"/>
        <v>1.91</v>
      </c>
      <c r="U666" s="65">
        <v>56</v>
      </c>
      <c r="V666" s="66">
        <v>0.87860500000000008</v>
      </c>
      <c r="W666" s="2">
        <f t="shared" si="59"/>
        <v>4873.305637200001</v>
      </c>
      <c r="X666" s="60"/>
      <c r="Y666" s="2">
        <f>IF(L666&gt;-100,W666-W666*(ABS(M666)-100)/(ABS(M666)-ABS(L666)),0)</f>
        <v>4725.629708800001</v>
      </c>
      <c r="AB666" s="126"/>
      <c r="AD666" s="54"/>
      <c r="AE666" s="54"/>
      <c r="AG666" s="61"/>
      <c r="AH666" s="61"/>
      <c r="AI666" s="50" t="s">
        <v>529</v>
      </c>
      <c r="AJ666" s="61" t="s">
        <v>249</v>
      </c>
      <c r="AN666" s="88"/>
      <c r="AT666" s="52"/>
      <c r="AU666" s="52"/>
      <c r="AV666" s="52"/>
      <c r="AW666" s="52"/>
      <c r="AX666" s="52"/>
      <c r="AY666" s="52"/>
      <c r="AZ666" s="52"/>
      <c r="BE666" s="52"/>
      <c r="BF666" s="52"/>
      <c r="BH666" s="52"/>
      <c r="BI666" s="52"/>
    </row>
    <row r="667" spans="1:61">
      <c r="A667" s="52">
        <v>666</v>
      </c>
      <c r="B667" s="50" t="s">
        <v>1033</v>
      </c>
      <c r="C667" s="61" t="s">
        <v>488</v>
      </c>
      <c r="D667" s="61" t="s">
        <v>327</v>
      </c>
      <c r="E667" s="68">
        <v>55.945800000000006</v>
      </c>
      <c r="F667" s="68">
        <v>-131.14163333333332</v>
      </c>
      <c r="G667" s="56" t="s">
        <v>182</v>
      </c>
      <c r="H667" s="50" t="s">
        <v>35</v>
      </c>
      <c r="I667" s="50" t="s">
        <v>35</v>
      </c>
      <c r="J667" s="50" t="s">
        <v>35</v>
      </c>
      <c r="K667" s="61" t="s">
        <v>46</v>
      </c>
      <c r="L667" s="56">
        <v>25</v>
      </c>
      <c r="M667" s="56">
        <v>0</v>
      </c>
      <c r="N667" s="56">
        <f t="shared" si="57"/>
        <v>25</v>
      </c>
      <c r="O667" s="53">
        <f>M671</f>
        <v>102</v>
      </c>
      <c r="P667" s="53">
        <f>L667</f>
        <v>25</v>
      </c>
      <c r="Q667" s="53">
        <f>P667+O667</f>
        <v>127</v>
      </c>
      <c r="R667" s="69">
        <v>0</v>
      </c>
      <c r="S667" s="52">
        <v>0.15</v>
      </c>
      <c r="T667" s="52">
        <f t="shared" si="58"/>
        <v>0.15</v>
      </c>
      <c r="U667" s="65">
        <v>0</v>
      </c>
      <c r="V667" s="66">
        <v>31.929085000000001</v>
      </c>
      <c r="W667" s="2">
        <f t="shared" si="59"/>
        <v>11973.406874999999</v>
      </c>
      <c r="X667" s="2">
        <f>SUM(W667:W671)</f>
        <v>34738.152023400005</v>
      </c>
      <c r="Y667" s="2">
        <f>T667*V667/100*N667*100*100*((100-U667)/100)</f>
        <v>11973.406874999999</v>
      </c>
      <c r="Z667" s="7">
        <f>SUM(Y667:Y671)/10^6*10^4</f>
        <v>344.96068346400006</v>
      </c>
      <c r="AA667" s="12">
        <v>74.659977592057501</v>
      </c>
      <c r="AB667" s="126"/>
      <c r="AD667" s="54"/>
      <c r="AE667" s="54"/>
      <c r="AG667" s="61"/>
      <c r="AH667" s="61"/>
      <c r="AI667" s="50" t="s">
        <v>171</v>
      </c>
      <c r="AJ667" s="61" t="s">
        <v>162</v>
      </c>
      <c r="AN667" s="88"/>
      <c r="AT667" s="52"/>
      <c r="AU667" s="52"/>
      <c r="AV667" s="52"/>
      <c r="AW667" s="52"/>
      <c r="AX667" s="52"/>
      <c r="AY667" s="52"/>
      <c r="AZ667" s="52"/>
      <c r="BE667" s="52"/>
      <c r="BF667" s="52"/>
      <c r="BH667" s="52"/>
      <c r="BI667" s="52"/>
    </row>
    <row r="668" spans="1:61">
      <c r="A668" s="52">
        <v>667</v>
      </c>
      <c r="B668" s="50" t="s">
        <v>1033</v>
      </c>
      <c r="C668" s="61" t="s">
        <v>488</v>
      </c>
      <c r="D668" s="61" t="s">
        <v>327</v>
      </c>
      <c r="E668" s="68">
        <v>55.945800000000006</v>
      </c>
      <c r="F668" s="68">
        <v>-131.14163333333332</v>
      </c>
      <c r="G668" s="56" t="s">
        <v>182</v>
      </c>
      <c r="H668" s="50" t="s">
        <v>35</v>
      </c>
      <c r="I668" s="50" t="s">
        <v>35</v>
      </c>
      <c r="J668" s="50" t="s">
        <v>35</v>
      </c>
      <c r="K668" s="61" t="s">
        <v>47</v>
      </c>
      <c r="L668" s="56">
        <v>0</v>
      </c>
      <c r="M668" s="56">
        <v>3</v>
      </c>
      <c r="N668" s="56">
        <f t="shared" si="57"/>
        <v>3</v>
      </c>
      <c r="O668" s="56"/>
      <c r="P668" s="56"/>
      <c r="Q668" s="60"/>
      <c r="R668" s="69">
        <v>0</v>
      </c>
      <c r="S668" s="52">
        <v>0.93</v>
      </c>
      <c r="T668" s="52">
        <f t="shared" si="58"/>
        <v>0.93</v>
      </c>
      <c r="U668" s="65">
        <v>1</v>
      </c>
      <c r="V668" s="66">
        <v>3.1475299999999997</v>
      </c>
      <c r="W668" s="2">
        <f t="shared" si="59"/>
        <v>869.37926129999994</v>
      </c>
      <c r="X668" s="60"/>
      <c r="Y668" s="2">
        <f>T668*V668/100*N668*100*100*((100-U668)/100)</f>
        <v>869.37926129999994</v>
      </c>
      <c r="AB668" s="126"/>
      <c r="AC668" s="126"/>
      <c r="AD668" s="54"/>
      <c r="AE668" s="54"/>
      <c r="AG668" s="61"/>
      <c r="AH668" s="61"/>
      <c r="AI668" s="50" t="s">
        <v>171</v>
      </c>
      <c r="AJ668" s="61" t="s">
        <v>47</v>
      </c>
      <c r="AN668" s="88"/>
      <c r="AT668" s="52"/>
      <c r="AU668" s="52"/>
      <c r="AV668" s="52"/>
      <c r="AW668" s="52"/>
      <c r="AX668" s="52"/>
      <c r="AY668" s="52"/>
      <c r="AZ668" s="52"/>
      <c r="BE668" s="52"/>
      <c r="BF668" s="52"/>
      <c r="BH668" s="52"/>
      <c r="BI668" s="52"/>
    </row>
    <row r="669" spans="1:61">
      <c r="A669" s="52">
        <v>668</v>
      </c>
      <c r="B669" s="50" t="s">
        <v>1033</v>
      </c>
      <c r="C669" s="61" t="s">
        <v>488</v>
      </c>
      <c r="D669" s="61" t="s">
        <v>327</v>
      </c>
      <c r="E669" s="68">
        <v>55.945800000000006</v>
      </c>
      <c r="F669" s="68">
        <v>-131.14163333333332</v>
      </c>
      <c r="G669" s="56" t="s">
        <v>182</v>
      </c>
      <c r="H669" s="50" t="s">
        <v>35</v>
      </c>
      <c r="I669" s="50" t="s">
        <v>35</v>
      </c>
      <c r="J669" s="50" t="s">
        <v>35</v>
      </c>
      <c r="K669" s="61" t="s">
        <v>116</v>
      </c>
      <c r="L669" s="56">
        <v>3</v>
      </c>
      <c r="M669" s="56">
        <v>15</v>
      </c>
      <c r="N669" s="56">
        <f t="shared" si="57"/>
        <v>12</v>
      </c>
      <c r="O669" s="56"/>
      <c r="P669" s="56"/>
      <c r="Q669" s="60"/>
      <c r="R669" s="69">
        <v>0</v>
      </c>
      <c r="S669" s="52">
        <v>0.86</v>
      </c>
      <c r="T669" s="52">
        <f t="shared" si="58"/>
        <v>0.86</v>
      </c>
      <c r="U669" s="65">
        <v>13</v>
      </c>
      <c r="V669" s="66">
        <v>8.5060549999999999</v>
      </c>
      <c r="W669" s="2">
        <f t="shared" si="59"/>
        <v>7637.0764212000004</v>
      </c>
      <c r="X669" s="60"/>
      <c r="Y669" s="2">
        <f>T669*V669/100*N669*100*100*((100-U669)/100)</f>
        <v>7637.0764212000004</v>
      </c>
      <c r="AB669" s="126"/>
      <c r="AD669" s="54"/>
      <c r="AE669" s="54"/>
      <c r="AG669" s="61"/>
      <c r="AH669" s="61"/>
      <c r="AI669" s="50" t="s">
        <v>171</v>
      </c>
      <c r="AJ669" s="61" t="s">
        <v>116</v>
      </c>
      <c r="AN669" s="88"/>
      <c r="AT669" s="52"/>
      <c r="AU669" s="52"/>
      <c r="AV669" s="52"/>
      <c r="AW669" s="52"/>
      <c r="AX669" s="52"/>
      <c r="AY669" s="52"/>
      <c r="AZ669" s="52"/>
      <c r="BE669" s="52"/>
      <c r="BF669" s="52"/>
      <c r="BH669" s="52"/>
      <c r="BI669" s="52"/>
    </row>
    <row r="670" spans="1:61">
      <c r="A670" s="52">
        <v>669</v>
      </c>
      <c r="B670" s="50" t="s">
        <v>1033</v>
      </c>
      <c r="C670" s="61" t="s">
        <v>488</v>
      </c>
      <c r="D670" s="61" t="s">
        <v>327</v>
      </c>
      <c r="E670" s="68">
        <v>55.945800000000006</v>
      </c>
      <c r="F670" s="68">
        <v>-131.14163333333332</v>
      </c>
      <c r="G670" s="56" t="s">
        <v>182</v>
      </c>
      <c r="H670" s="50" t="s">
        <v>35</v>
      </c>
      <c r="I670" s="50" t="s">
        <v>35</v>
      </c>
      <c r="J670" s="50" t="s">
        <v>35</v>
      </c>
      <c r="K670" s="61" t="s">
        <v>262</v>
      </c>
      <c r="L670" s="56">
        <v>15</v>
      </c>
      <c r="M670" s="56">
        <v>51</v>
      </c>
      <c r="N670" s="56">
        <f t="shared" si="57"/>
        <v>36</v>
      </c>
      <c r="O670" s="56"/>
      <c r="P670" s="56"/>
      <c r="Q670" s="60"/>
      <c r="R670" s="69">
        <v>0</v>
      </c>
      <c r="S670" s="52">
        <v>0.86</v>
      </c>
      <c r="T670" s="52">
        <f t="shared" si="58"/>
        <v>0.86</v>
      </c>
      <c r="U670" s="65">
        <v>31</v>
      </c>
      <c r="V670" s="66">
        <v>3.7847599999999999</v>
      </c>
      <c r="W670" s="2">
        <f t="shared" si="59"/>
        <v>8085.1557023999985</v>
      </c>
      <c r="X670" s="60"/>
      <c r="Y670" s="2">
        <f>T670*V670/100*N670*100*100*((100-U670)/100)</f>
        <v>8085.1557023999985</v>
      </c>
      <c r="AB670" s="126"/>
      <c r="AD670" s="54"/>
      <c r="AE670" s="54"/>
      <c r="AG670" s="61"/>
      <c r="AH670" s="61"/>
      <c r="AI670" s="50" t="s">
        <v>171</v>
      </c>
      <c r="AJ670" s="61" t="s">
        <v>17</v>
      </c>
      <c r="AN670" s="88"/>
      <c r="AT670" s="52"/>
      <c r="AU670" s="52"/>
      <c r="AV670" s="52"/>
      <c r="AW670" s="52"/>
      <c r="AX670" s="52"/>
      <c r="AY670" s="52"/>
      <c r="AZ670" s="52"/>
      <c r="BE670" s="52"/>
      <c r="BF670" s="52"/>
      <c r="BH670" s="52"/>
      <c r="BI670" s="52"/>
    </row>
    <row r="671" spans="1:61">
      <c r="A671" s="52">
        <v>670</v>
      </c>
      <c r="B671" s="50" t="s">
        <v>1033</v>
      </c>
      <c r="C671" s="61" t="s">
        <v>488</v>
      </c>
      <c r="D671" s="61" t="s">
        <v>327</v>
      </c>
      <c r="E671" s="68">
        <v>55.945800000000006</v>
      </c>
      <c r="F671" s="68">
        <v>-131.14163333333332</v>
      </c>
      <c r="G671" s="56" t="s">
        <v>182</v>
      </c>
      <c r="H671" s="50" t="s">
        <v>35</v>
      </c>
      <c r="I671" s="50" t="s">
        <v>35</v>
      </c>
      <c r="J671" s="50" t="s">
        <v>35</v>
      </c>
      <c r="K671" s="61" t="s">
        <v>21</v>
      </c>
      <c r="L671" s="56">
        <v>51</v>
      </c>
      <c r="M671" s="56">
        <v>102</v>
      </c>
      <c r="N671" s="56">
        <f t="shared" si="57"/>
        <v>51</v>
      </c>
      <c r="O671" s="56"/>
      <c r="P671" s="56"/>
      <c r="Q671" s="60"/>
      <c r="R671" s="69">
        <v>0</v>
      </c>
      <c r="S671" s="52">
        <v>1.74</v>
      </c>
      <c r="T671" s="52">
        <f t="shared" si="58"/>
        <v>1.74</v>
      </c>
      <c r="U671" s="65">
        <v>45</v>
      </c>
      <c r="V671" s="66">
        <v>1.2648050000000002</v>
      </c>
      <c r="W671" s="2">
        <f t="shared" si="59"/>
        <v>6173.1337635000027</v>
      </c>
      <c r="X671" s="60"/>
      <c r="Y671" s="2">
        <f>IF(L671&gt;-100,W671-W671*(ABS(M671)-100)/(ABS(M671)-ABS(L671)),0)</f>
        <v>5931.0500865000022</v>
      </c>
      <c r="AB671" s="126"/>
      <c r="AD671" s="54"/>
      <c r="AE671" s="54"/>
      <c r="AG671" s="61"/>
      <c r="AH671" s="61"/>
      <c r="AI671" s="50" t="s">
        <v>171</v>
      </c>
      <c r="AJ671" s="61" t="s">
        <v>21</v>
      </c>
      <c r="AN671" s="88"/>
      <c r="AT671" s="52"/>
      <c r="AU671" s="52"/>
      <c r="AV671" s="52"/>
      <c r="AW671" s="52"/>
      <c r="AX671" s="52"/>
      <c r="AY671" s="52"/>
      <c r="AZ671" s="52"/>
      <c r="BE671" s="52"/>
      <c r="BF671" s="52"/>
      <c r="BH671" s="52"/>
      <c r="BI671" s="52"/>
    </row>
    <row r="672" spans="1:61">
      <c r="A672" s="52">
        <v>671</v>
      </c>
      <c r="B672" s="50" t="s">
        <v>1033</v>
      </c>
      <c r="C672" s="61" t="s">
        <v>489</v>
      </c>
      <c r="D672" s="61" t="s">
        <v>461</v>
      </c>
      <c r="E672" s="68">
        <v>55.945800000000006</v>
      </c>
      <c r="F672" s="68">
        <v>-131.14163333333332</v>
      </c>
      <c r="G672" s="56" t="s">
        <v>182</v>
      </c>
      <c r="H672" s="50" t="s">
        <v>35</v>
      </c>
      <c r="I672" s="50" t="s">
        <v>35</v>
      </c>
      <c r="J672" s="50" t="s">
        <v>35</v>
      </c>
      <c r="K672" s="61" t="s">
        <v>278</v>
      </c>
      <c r="L672" s="56">
        <v>5</v>
      </c>
      <c r="M672" s="56">
        <v>0</v>
      </c>
      <c r="N672" s="56">
        <f t="shared" si="57"/>
        <v>5</v>
      </c>
      <c r="O672" s="53">
        <f>M676</f>
        <v>102</v>
      </c>
      <c r="P672" s="53">
        <f>L672</f>
        <v>5</v>
      </c>
      <c r="Q672" s="53">
        <f>P672+O672</f>
        <v>107</v>
      </c>
      <c r="R672" s="69">
        <v>0</v>
      </c>
      <c r="S672" s="52">
        <v>0.14000000000000001</v>
      </c>
      <c r="T672" s="52">
        <f t="shared" si="58"/>
        <v>0.14000000000000001</v>
      </c>
      <c r="U672" s="65">
        <v>0</v>
      </c>
      <c r="V672" s="66">
        <v>24.687835</v>
      </c>
      <c r="W672" s="2">
        <f t="shared" si="59"/>
        <v>1728.1484500000001</v>
      </c>
      <c r="X672" s="2">
        <f>SUM(W672:W676)</f>
        <v>45517.487683549996</v>
      </c>
      <c r="Y672" s="2">
        <f>T672*V672/100*N672*100*100*((100-U672)/100)</f>
        <v>1728.1484500000001</v>
      </c>
      <c r="Z672" s="7">
        <f>SUM(Y672:Y676)/10^6*10^4</f>
        <v>447.3193583565</v>
      </c>
      <c r="AA672" s="12">
        <v>39.052956653444987</v>
      </c>
      <c r="AB672" s="126"/>
      <c r="AD672" s="54"/>
      <c r="AE672" s="54"/>
      <c r="AG672" s="61"/>
      <c r="AH672" s="61"/>
      <c r="AI672" s="50" t="s">
        <v>529</v>
      </c>
      <c r="AJ672" s="61" t="s">
        <v>278</v>
      </c>
      <c r="AN672" s="88"/>
      <c r="AT672" s="52"/>
      <c r="AU672" s="52"/>
      <c r="AV672" s="52"/>
      <c r="AW672" s="52"/>
      <c r="AX672" s="52"/>
      <c r="AY672" s="52"/>
      <c r="AZ672" s="52"/>
      <c r="BE672" s="52"/>
      <c r="BF672" s="52"/>
      <c r="BH672" s="52"/>
      <c r="BI672" s="52"/>
    </row>
    <row r="673" spans="1:61">
      <c r="A673" s="52">
        <v>672</v>
      </c>
      <c r="B673" s="50" t="s">
        <v>1033</v>
      </c>
      <c r="C673" s="61" t="s">
        <v>489</v>
      </c>
      <c r="D673" s="61" t="s">
        <v>461</v>
      </c>
      <c r="E673" s="68">
        <v>55.945800000000006</v>
      </c>
      <c r="F673" s="68">
        <v>-131.14163333333332</v>
      </c>
      <c r="G673" s="56" t="s">
        <v>182</v>
      </c>
      <c r="H673" s="50" t="s">
        <v>35</v>
      </c>
      <c r="I673" s="50" t="s">
        <v>35</v>
      </c>
      <c r="J673" s="50" t="s">
        <v>35</v>
      </c>
      <c r="K673" s="61" t="s">
        <v>47</v>
      </c>
      <c r="L673" s="56">
        <v>0</v>
      </c>
      <c r="M673" s="56">
        <v>3</v>
      </c>
      <c r="N673" s="56">
        <f t="shared" si="57"/>
        <v>3</v>
      </c>
      <c r="O673" s="56"/>
      <c r="P673" s="56"/>
      <c r="Q673" s="60"/>
      <c r="R673" s="69">
        <v>0</v>
      </c>
      <c r="S673" s="52">
        <v>1.31</v>
      </c>
      <c r="T673" s="52">
        <f t="shared" si="58"/>
        <v>1.31</v>
      </c>
      <c r="U673" s="65">
        <v>4</v>
      </c>
      <c r="V673" s="66">
        <v>3.5626950000000002</v>
      </c>
      <c r="W673" s="2">
        <f t="shared" si="59"/>
        <v>1344.1335696000001</v>
      </c>
      <c r="X673" s="60"/>
      <c r="Y673" s="2">
        <f>T673*V673/100*N673*100*100*((100-U673)/100)</f>
        <v>1344.1335696000001</v>
      </c>
      <c r="AB673" s="126"/>
      <c r="AC673" s="126"/>
      <c r="AD673" s="54"/>
      <c r="AE673" s="54"/>
      <c r="AG673" s="61"/>
      <c r="AH673" s="61"/>
      <c r="AI673" s="50" t="s">
        <v>529</v>
      </c>
      <c r="AJ673" s="61" t="s">
        <v>47</v>
      </c>
      <c r="AN673" s="88"/>
      <c r="AT673" s="52"/>
      <c r="AU673" s="52"/>
      <c r="AV673" s="52"/>
      <c r="AW673" s="52"/>
      <c r="AX673" s="52"/>
      <c r="AY673" s="52"/>
      <c r="AZ673" s="52"/>
      <c r="BE673" s="52"/>
      <c r="BF673" s="52"/>
      <c r="BH673" s="52"/>
      <c r="BI673" s="52"/>
    </row>
    <row r="674" spans="1:61">
      <c r="A674" s="52">
        <v>673</v>
      </c>
      <c r="B674" s="50" t="s">
        <v>1033</v>
      </c>
      <c r="C674" s="61" t="s">
        <v>489</v>
      </c>
      <c r="D674" s="61" t="s">
        <v>461</v>
      </c>
      <c r="E674" s="68">
        <v>55.945800000000006</v>
      </c>
      <c r="F674" s="68">
        <v>-131.14163333333332</v>
      </c>
      <c r="G674" s="56" t="s">
        <v>182</v>
      </c>
      <c r="H674" s="50" t="s">
        <v>35</v>
      </c>
      <c r="I674" s="50" t="s">
        <v>35</v>
      </c>
      <c r="J674" s="50" t="s">
        <v>35</v>
      </c>
      <c r="K674" s="61" t="s">
        <v>262</v>
      </c>
      <c r="L674" s="56">
        <v>3</v>
      </c>
      <c r="M674" s="56">
        <v>15</v>
      </c>
      <c r="N674" s="56">
        <f t="shared" si="57"/>
        <v>12</v>
      </c>
      <c r="O674" s="56"/>
      <c r="P674" s="56"/>
      <c r="Q674" s="60"/>
      <c r="R674" s="69">
        <v>0</v>
      </c>
      <c r="S674" s="52">
        <v>1.19</v>
      </c>
      <c r="T674" s="52">
        <f t="shared" si="58"/>
        <v>1.19</v>
      </c>
      <c r="U674" s="65">
        <v>20</v>
      </c>
      <c r="V674" s="66">
        <v>6.6522949999999996</v>
      </c>
      <c r="W674" s="2">
        <f t="shared" si="59"/>
        <v>7599.5818079999999</v>
      </c>
      <c r="X674" s="60"/>
      <c r="Y674" s="2">
        <f>T674*V674/100*N674*100*100*((100-U674)/100)</f>
        <v>7599.5818079999999</v>
      </c>
      <c r="AB674" s="126"/>
      <c r="AD674" s="54"/>
      <c r="AE674" s="54"/>
      <c r="AG674" s="61"/>
      <c r="AH674" s="61"/>
      <c r="AI674" s="50" t="s">
        <v>529</v>
      </c>
      <c r="AJ674" s="61" t="s">
        <v>17</v>
      </c>
      <c r="AN674" s="88"/>
      <c r="AT674" s="52"/>
      <c r="AU674" s="52"/>
      <c r="AV674" s="52"/>
      <c r="AW674" s="52"/>
      <c r="AX674" s="52"/>
      <c r="AY674" s="52"/>
      <c r="AZ674" s="52"/>
      <c r="BE674" s="52"/>
      <c r="BF674" s="52"/>
      <c r="BH674" s="52"/>
      <c r="BI674" s="52"/>
    </row>
    <row r="675" spans="1:61">
      <c r="A675" s="52">
        <v>674</v>
      </c>
      <c r="B675" s="50" t="s">
        <v>1033</v>
      </c>
      <c r="C675" s="61" t="s">
        <v>489</v>
      </c>
      <c r="D675" s="61" t="s">
        <v>461</v>
      </c>
      <c r="E675" s="68">
        <v>55.945800000000006</v>
      </c>
      <c r="F675" s="68">
        <v>-131.14163333333332</v>
      </c>
      <c r="G675" s="56" t="s">
        <v>182</v>
      </c>
      <c r="H675" s="50" t="s">
        <v>35</v>
      </c>
      <c r="I675" s="50" t="s">
        <v>35</v>
      </c>
      <c r="J675" s="50" t="s">
        <v>35</v>
      </c>
      <c r="K675" s="61" t="s">
        <v>253</v>
      </c>
      <c r="L675" s="56">
        <v>15</v>
      </c>
      <c r="M675" s="56">
        <v>41</v>
      </c>
      <c r="N675" s="56">
        <f t="shared" si="57"/>
        <v>26</v>
      </c>
      <c r="O675" s="56"/>
      <c r="P675" s="56"/>
      <c r="Q675" s="60"/>
      <c r="R675" s="69">
        <v>2.0699999999999998</v>
      </c>
      <c r="S675" s="52">
        <v>1.46</v>
      </c>
      <c r="T675" s="52">
        <f t="shared" si="58"/>
        <v>2.0699999999999998</v>
      </c>
      <c r="U675" s="65">
        <v>50</v>
      </c>
      <c r="V675" s="66">
        <v>4.0454450000000008</v>
      </c>
      <c r="W675" s="2">
        <f t="shared" si="59"/>
        <v>10886.292495000002</v>
      </c>
      <c r="X675" s="60"/>
      <c r="Y675" s="2">
        <f>T675*V675/100*N675*100*100*((100-U675)/100)</f>
        <v>10886.292495000002</v>
      </c>
      <c r="AB675" s="126"/>
      <c r="AD675" s="54"/>
      <c r="AE675" s="54"/>
      <c r="AG675" s="61"/>
      <c r="AH675" s="61"/>
      <c r="AI675" s="50" t="s">
        <v>529</v>
      </c>
      <c r="AJ675" s="61" t="s">
        <v>534</v>
      </c>
      <c r="AN675" s="88"/>
      <c r="AT675" s="52"/>
      <c r="AU675" s="52"/>
      <c r="AV675" s="52"/>
      <c r="AW675" s="52"/>
      <c r="AX675" s="52"/>
      <c r="AY675" s="52"/>
      <c r="AZ675" s="52"/>
      <c r="BE675" s="52"/>
      <c r="BF675" s="52"/>
      <c r="BH675" s="52"/>
      <c r="BI675" s="52"/>
    </row>
    <row r="676" spans="1:61">
      <c r="A676" s="52">
        <v>675</v>
      </c>
      <c r="B676" s="50" t="s">
        <v>1033</v>
      </c>
      <c r="C676" s="61" t="s">
        <v>489</v>
      </c>
      <c r="D676" s="61" t="s">
        <v>461</v>
      </c>
      <c r="E676" s="68">
        <v>55.945800000000006</v>
      </c>
      <c r="F676" s="68">
        <v>-131.14163333333332</v>
      </c>
      <c r="G676" s="56" t="s">
        <v>182</v>
      </c>
      <c r="H676" s="50" t="s">
        <v>35</v>
      </c>
      <c r="I676" s="50" t="s">
        <v>35</v>
      </c>
      <c r="J676" s="50" t="s">
        <v>35</v>
      </c>
      <c r="K676" s="61" t="s">
        <v>21</v>
      </c>
      <c r="L676" s="56">
        <v>41</v>
      </c>
      <c r="M676" s="56">
        <v>102</v>
      </c>
      <c r="N676" s="56">
        <f t="shared" si="57"/>
        <v>61</v>
      </c>
      <c r="O676" s="56"/>
      <c r="P676" s="56"/>
      <c r="Q676" s="60"/>
      <c r="R676" s="69">
        <v>0</v>
      </c>
      <c r="S676" s="52">
        <v>1.91</v>
      </c>
      <c r="T676" s="52">
        <f t="shared" si="58"/>
        <v>1.91</v>
      </c>
      <c r="U676" s="65">
        <v>41</v>
      </c>
      <c r="V676" s="66">
        <v>3.485455</v>
      </c>
      <c r="W676" s="2">
        <f t="shared" si="59"/>
        <v>23959.331360949996</v>
      </c>
      <c r="X676" s="60"/>
      <c r="Y676" s="2">
        <f>IF(L676&gt;-100,W676-W676*(ABS(M676)-100)/(ABS(M676)-ABS(L676)),0)</f>
        <v>23173.779513049998</v>
      </c>
      <c r="AB676" s="126"/>
      <c r="AD676" s="54"/>
      <c r="AE676" s="54"/>
      <c r="AG676" s="61"/>
      <c r="AH676" s="61"/>
      <c r="AI676" s="50" t="s">
        <v>529</v>
      </c>
      <c r="AJ676" s="61" t="s">
        <v>21</v>
      </c>
      <c r="AN676" s="88"/>
      <c r="AT676" s="52"/>
      <c r="AU676" s="52"/>
      <c r="AV676" s="52"/>
      <c r="AW676" s="52"/>
      <c r="AX676" s="52"/>
      <c r="AY676" s="52"/>
      <c r="AZ676" s="52"/>
      <c r="BE676" s="52"/>
      <c r="BF676" s="52"/>
      <c r="BH676" s="52"/>
      <c r="BI676" s="52"/>
    </row>
    <row r="677" spans="1:61">
      <c r="A677" s="52">
        <v>676</v>
      </c>
      <c r="B677" s="50" t="s">
        <v>1033</v>
      </c>
      <c r="C677" s="61" t="s">
        <v>490</v>
      </c>
      <c r="D677" s="61" t="s">
        <v>491</v>
      </c>
      <c r="E677" s="68">
        <v>55.933300000000003</v>
      </c>
      <c r="F677" s="68">
        <v>-132.16659999999999</v>
      </c>
      <c r="G677" s="56" t="s">
        <v>182</v>
      </c>
      <c r="H677" s="50" t="s">
        <v>35</v>
      </c>
      <c r="I677" s="50" t="s">
        <v>35</v>
      </c>
      <c r="J677" s="50" t="s">
        <v>35</v>
      </c>
      <c r="K677" s="61" t="s">
        <v>240</v>
      </c>
      <c r="L677" s="56">
        <v>0</v>
      </c>
      <c r="M677" s="56">
        <v>23</v>
      </c>
      <c r="N677" s="56">
        <f t="shared" si="57"/>
        <v>23</v>
      </c>
      <c r="O677" s="73">
        <f>M680-P677</f>
        <v>58</v>
      </c>
      <c r="P677" s="73">
        <f>M679</f>
        <v>94</v>
      </c>
      <c r="Q677" s="73">
        <f>O677+P677</f>
        <v>152</v>
      </c>
      <c r="R677" s="69">
        <v>0</v>
      </c>
      <c r="S677" s="52">
        <v>0.12</v>
      </c>
      <c r="T677" s="52">
        <f t="shared" si="58"/>
        <v>0.12</v>
      </c>
      <c r="U677" s="65">
        <v>0</v>
      </c>
      <c r="V677" s="66">
        <v>38.828790000000005</v>
      </c>
      <c r="W677" s="2">
        <f t="shared" si="59"/>
        <v>10716.746040000002</v>
      </c>
      <c r="X677" s="2">
        <f>SUM(W677:W680)</f>
        <v>70353.55126800001</v>
      </c>
      <c r="Y677" s="2">
        <f>T677*V677/100*N677*100*100*((100-U677)/100)</f>
        <v>10716.746040000002</v>
      </c>
      <c r="Z677" s="7">
        <f>SUM(Y677:Y680)/10^6*10^4</f>
        <v>501.78976848000002</v>
      </c>
      <c r="AA677" s="12">
        <v>170.56113864219313</v>
      </c>
      <c r="AB677" s="126"/>
      <c r="AD677" s="54"/>
      <c r="AE677" s="54"/>
      <c r="AG677" s="61"/>
      <c r="AH677" s="61"/>
      <c r="AI677" s="50" t="s">
        <v>533</v>
      </c>
      <c r="AJ677" s="61" t="s">
        <v>114</v>
      </c>
      <c r="AN677" s="88"/>
      <c r="AT677" s="52"/>
      <c r="AU677" s="52"/>
      <c r="AV677" s="52"/>
      <c r="AW677" s="52"/>
      <c r="AX677" s="52"/>
      <c r="AY677" s="52"/>
      <c r="AZ677" s="52"/>
      <c r="BE677" s="52"/>
      <c r="BF677" s="52"/>
      <c r="BH677" s="52"/>
      <c r="BI677" s="52"/>
    </row>
    <row r="678" spans="1:61">
      <c r="A678" s="52">
        <v>677</v>
      </c>
      <c r="B678" s="50" t="s">
        <v>1033</v>
      </c>
      <c r="C678" s="61" t="s">
        <v>490</v>
      </c>
      <c r="D678" s="61" t="s">
        <v>491</v>
      </c>
      <c r="E678" s="68">
        <v>55.933300000000003</v>
      </c>
      <c r="F678" s="68">
        <v>-132.16659999999999</v>
      </c>
      <c r="G678" s="56" t="s">
        <v>182</v>
      </c>
      <c r="H678" s="50" t="s">
        <v>35</v>
      </c>
      <c r="I678" s="50" t="s">
        <v>35</v>
      </c>
      <c r="J678" s="50" t="s">
        <v>35</v>
      </c>
      <c r="K678" s="61" t="s">
        <v>46</v>
      </c>
      <c r="L678" s="56">
        <v>23</v>
      </c>
      <c r="M678" s="56">
        <v>53</v>
      </c>
      <c r="N678" s="56">
        <f t="shared" si="57"/>
        <v>30</v>
      </c>
      <c r="O678" s="56"/>
      <c r="P678" s="56"/>
      <c r="Q678" s="60"/>
      <c r="R678" s="69">
        <v>0</v>
      </c>
      <c r="S678" s="52">
        <v>0.15</v>
      </c>
      <c r="T678" s="52">
        <f t="shared" si="58"/>
        <v>0.15</v>
      </c>
      <c r="U678" s="65">
        <v>0</v>
      </c>
      <c r="V678" s="66">
        <v>37.792755000000007</v>
      </c>
      <c r="W678" s="2">
        <f t="shared" si="59"/>
        <v>17006.739750000004</v>
      </c>
      <c r="X678" s="60"/>
      <c r="Y678" s="2">
        <f>T678*V678/100*N678*100*100*((100-U678)/100)</f>
        <v>17006.739750000004</v>
      </c>
      <c r="AB678" s="126"/>
      <c r="AC678" s="126"/>
      <c r="AD678" s="54"/>
      <c r="AE678" s="54"/>
      <c r="AG678" s="61"/>
      <c r="AH678" s="61"/>
      <c r="AI678" s="50" t="s">
        <v>533</v>
      </c>
      <c r="AJ678" s="61" t="s">
        <v>162</v>
      </c>
      <c r="AN678" s="88"/>
      <c r="AT678" s="52"/>
      <c r="AU678" s="52"/>
      <c r="AV678" s="52"/>
      <c r="AW678" s="52"/>
      <c r="AX678" s="52"/>
      <c r="AY678" s="52"/>
      <c r="AZ678" s="52"/>
      <c r="BE678" s="52"/>
      <c r="BF678" s="52"/>
      <c r="BH678" s="52"/>
      <c r="BI678" s="52"/>
    </row>
    <row r="679" spans="1:61">
      <c r="A679" s="52">
        <v>678</v>
      </c>
      <c r="B679" s="50" t="s">
        <v>1033</v>
      </c>
      <c r="C679" s="61" t="s">
        <v>490</v>
      </c>
      <c r="D679" s="61" t="s">
        <v>491</v>
      </c>
      <c r="E679" s="68">
        <v>55.933300000000003</v>
      </c>
      <c r="F679" s="68">
        <v>-132.16659999999999</v>
      </c>
      <c r="G679" s="56" t="s">
        <v>182</v>
      </c>
      <c r="H679" s="50" t="s">
        <v>35</v>
      </c>
      <c r="I679" s="50" t="s">
        <v>35</v>
      </c>
      <c r="J679" s="50" t="s">
        <v>35</v>
      </c>
      <c r="K679" s="61" t="s">
        <v>241</v>
      </c>
      <c r="L679" s="56">
        <v>53</v>
      </c>
      <c r="M679" s="56">
        <v>94</v>
      </c>
      <c r="N679" s="56">
        <f t="shared" si="57"/>
        <v>41</v>
      </c>
      <c r="O679" s="56"/>
      <c r="P679" s="56"/>
      <c r="Q679" s="60"/>
      <c r="R679" s="69">
        <v>0</v>
      </c>
      <c r="S679" s="52">
        <v>0.12</v>
      </c>
      <c r="T679" s="52">
        <f t="shared" si="58"/>
        <v>0.12</v>
      </c>
      <c r="U679" s="65">
        <v>0</v>
      </c>
      <c r="V679" s="66">
        <v>40.909869</v>
      </c>
      <c r="W679" s="2">
        <f t="shared" si="59"/>
        <v>20127.655548000002</v>
      </c>
      <c r="X679" s="60"/>
      <c r="Y679" s="2">
        <f>T679*V679/100*N679*100*100*((100-U679)/100)</f>
        <v>20127.655548000002</v>
      </c>
      <c r="AB679" s="126"/>
      <c r="AD679" s="54"/>
      <c r="AE679" s="54"/>
      <c r="AG679" s="61"/>
      <c r="AH679" s="61"/>
      <c r="AI679" s="50" t="s">
        <v>533</v>
      </c>
      <c r="AJ679" s="61" t="s">
        <v>115</v>
      </c>
      <c r="AN679" s="88"/>
      <c r="AT679" s="52"/>
      <c r="AU679" s="52"/>
      <c r="AV679" s="52"/>
      <c r="AW679" s="52"/>
      <c r="AX679" s="52"/>
      <c r="AY679" s="52"/>
      <c r="AZ679" s="52"/>
      <c r="BE679" s="52"/>
      <c r="BF679" s="52"/>
      <c r="BH679" s="52"/>
      <c r="BI679" s="52"/>
    </row>
    <row r="680" spans="1:61">
      <c r="A680" s="52">
        <v>679</v>
      </c>
      <c r="B680" s="50" t="s">
        <v>1033</v>
      </c>
      <c r="C680" s="61" t="s">
        <v>490</v>
      </c>
      <c r="D680" s="61" t="s">
        <v>491</v>
      </c>
      <c r="E680" s="68">
        <v>55.933300000000003</v>
      </c>
      <c r="F680" s="68">
        <v>-132.16659999999999</v>
      </c>
      <c r="G680" s="56" t="s">
        <v>182</v>
      </c>
      <c r="H680" s="50" t="s">
        <v>35</v>
      </c>
      <c r="I680" s="50" t="s">
        <v>35</v>
      </c>
      <c r="J680" s="50" t="s">
        <v>35</v>
      </c>
      <c r="K680" s="61" t="s">
        <v>249</v>
      </c>
      <c r="L680" s="56">
        <v>94</v>
      </c>
      <c r="M680" s="56">
        <v>152</v>
      </c>
      <c r="N680" s="56">
        <f t="shared" si="57"/>
        <v>58</v>
      </c>
      <c r="O680" s="56"/>
      <c r="P680" s="56"/>
      <c r="Q680" s="60"/>
      <c r="R680" s="69">
        <v>0</v>
      </c>
      <c r="S680" s="52">
        <v>1.74</v>
      </c>
      <c r="T680" s="52">
        <f t="shared" si="58"/>
        <v>1.74</v>
      </c>
      <c r="U680" s="65">
        <v>25</v>
      </c>
      <c r="V680" s="66">
        <v>2.9729700000000001</v>
      </c>
      <c r="W680" s="2">
        <f t="shared" si="59"/>
        <v>22502.409930000002</v>
      </c>
      <c r="X680" s="60"/>
      <c r="Y680" s="2">
        <f>IF(L680&gt;-100,W680-W680*(ABS(M680)-100)/(ABS(M680)-ABS(L680)),0)</f>
        <v>2327.8355100000008</v>
      </c>
      <c r="AB680" s="126"/>
      <c r="AD680" s="54"/>
      <c r="AE680" s="54"/>
      <c r="AG680" s="61"/>
      <c r="AH680" s="61"/>
      <c r="AI680" s="50" t="s">
        <v>533</v>
      </c>
      <c r="AJ680" s="61" t="s">
        <v>249</v>
      </c>
      <c r="AN680" s="88"/>
      <c r="AT680" s="52"/>
      <c r="AU680" s="52"/>
      <c r="AV680" s="52"/>
      <c r="AW680" s="52"/>
      <c r="AX680" s="52"/>
      <c r="AY680" s="52"/>
      <c r="AZ680" s="52"/>
      <c r="BE680" s="52"/>
      <c r="BF680" s="52"/>
      <c r="BH680" s="52"/>
      <c r="BI680" s="52"/>
    </row>
    <row r="681" spans="1:61">
      <c r="A681" s="52">
        <v>680</v>
      </c>
      <c r="B681" s="50" t="s">
        <v>1033</v>
      </c>
      <c r="C681" s="61" t="s">
        <v>492</v>
      </c>
      <c r="D681" s="61" t="s">
        <v>294</v>
      </c>
      <c r="E681" s="68">
        <v>55.963888888888889</v>
      </c>
      <c r="F681" s="68">
        <v>-133.61249999999998</v>
      </c>
      <c r="G681" s="56" t="s">
        <v>182</v>
      </c>
      <c r="H681" s="50" t="s">
        <v>35</v>
      </c>
      <c r="I681" s="50" t="s">
        <v>35</v>
      </c>
      <c r="J681" s="50" t="s">
        <v>35</v>
      </c>
      <c r="K681" s="61" t="s">
        <v>45</v>
      </c>
      <c r="L681" s="56">
        <v>0</v>
      </c>
      <c r="M681" s="56">
        <v>6</v>
      </c>
      <c r="N681" s="56">
        <f t="shared" si="57"/>
        <v>6</v>
      </c>
      <c r="O681" s="73">
        <f>M683-P681</f>
        <v>6</v>
      </c>
      <c r="P681" s="73">
        <f>M682</f>
        <v>26</v>
      </c>
      <c r="Q681" s="73">
        <f>O681+P681</f>
        <v>32</v>
      </c>
      <c r="R681" s="69">
        <v>0</v>
      </c>
      <c r="S681" s="52">
        <v>0.12</v>
      </c>
      <c r="T681" s="52">
        <f t="shared" si="58"/>
        <v>0.12</v>
      </c>
      <c r="U681" s="65">
        <v>0</v>
      </c>
      <c r="V681" s="66">
        <v>45.972927000000006</v>
      </c>
      <c r="W681" s="2">
        <f t="shared" si="59"/>
        <v>3310.0507440000001</v>
      </c>
      <c r="X681" s="2">
        <f>SUM(W681:W683)</f>
        <v>29717.907579359999</v>
      </c>
      <c r="Y681" s="2">
        <f t="shared" ref="Y681:Y686" si="61">T681*V681/100*N681*100*100*((100-U681)/100)</f>
        <v>3310.0507440000001</v>
      </c>
      <c r="Z681" s="7">
        <f>SUM(Y681:Y683)/10^6*10^4</f>
        <v>297.17907579360002</v>
      </c>
      <c r="AA681" s="12">
        <v>53.569293558874676</v>
      </c>
      <c r="AB681" s="126"/>
      <c r="AD681" s="54"/>
      <c r="AE681" s="54"/>
      <c r="AG681" s="61"/>
      <c r="AH681" s="61"/>
      <c r="AI681" s="50" t="s">
        <v>196</v>
      </c>
      <c r="AJ681" s="61" t="s">
        <v>141</v>
      </c>
      <c r="AN681" s="88"/>
      <c r="AT681" s="52"/>
      <c r="AU681" s="52"/>
      <c r="AV681" s="52"/>
      <c r="AW681" s="52"/>
      <c r="AX681" s="52"/>
      <c r="AY681" s="52"/>
      <c r="AZ681" s="52"/>
      <c r="BE681" s="52"/>
      <c r="BF681" s="52"/>
      <c r="BH681" s="52"/>
      <c r="BI681" s="52"/>
    </row>
    <row r="682" spans="1:61">
      <c r="A682" s="52">
        <v>681</v>
      </c>
      <c r="B682" s="50" t="s">
        <v>1033</v>
      </c>
      <c r="C682" s="61" t="s">
        <v>492</v>
      </c>
      <c r="D682" s="61" t="s">
        <v>294</v>
      </c>
      <c r="E682" s="68">
        <v>55.963888888888889</v>
      </c>
      <c r="F682" s="68">
        <v>-133.61249999999998</v>
      </c>
      <c r="G682" s="56" t="s">
        <v>182</v>
      </c>
      <c r="H682" s="50" t="s">
        <v>35</v>
      </c>
      <c r="I682" s="50" t="s">
        <v>35</v>
      </c>
      <c r="J682" s="50" t="s">
        <v>35</v>
      </c>
      <c r="K682" s="61" t="s">
        <v>46</v>
      </c>
      <c r="L682" s="56">
        <v>6</v>
      </c>
      <c r="M682" s="56">
        <v>26</v>
      </c>
      <c r="N682" s="56">
        <f t="shared" si="57"/>
        <v>20</v>
      </c>
      <c r="O682" s="56"/>
      <c r="P682" s="56"/>
      <c r="Q682" s="60"/>
      <c r="R682" s="69">
        <v>0</v>
      </c>
      <c r="S682" s="52">
        <v>0.15</v>
      </c>
      <c r="T682" s="52">
        <f t="shared" si="58"/>
        <v>0.15</v>
      </c>
      <c r="U682" s="65">
        <v>0</v>
      </c>
      <c r="V682" s="66">
        <v>39.990951000000003</v>
      </c>
      <c r="W682" s="2">
        <f t="shared" si="59"/>
        <v>11997.2853</v>
      </c>
      <c r="X682" s="60"/>
      <c r="Y682" s="2">
        <f t="shared" si="61"/>
        <v>11997.2853</v>
      </c>
      <c r="AB682" s="126"/>
      <c r="AC682" s="126"/>
      <c r="AD682" s="54"/>
      <c r="AE682" s="54"/>
      <c r="AG682" s="61"/>
      <c r="AH682" s="61"/>
      <c r="AI682" s="50" t="s">
        <v>196</v>
      </c>
      <c r="AJ682" s="61" t="s">
        <v>162</v>
      </c>
      <c r="AN682" s="88"/>
      <c r="AT682" s="52"/>
      <c r="AU682" s="52"/>
      <c r="AV682" s="52"/>
      <c r="AW682" s="52"/>
      <c r="AX682" s="52"/>
      <c r="AY682" s="52"/>
      <c r="AZ682" s="52"/>
      <c r="BE682" s="52"/>
      <c r="BF682" s="52"/>
      <c r="BH682" s="52"/>
      <c r="BI682" s="52"/>
    </row>
    <row r="683" spans="1:61">
      <c r="A683" s="52">
        <v>682</v>
      </c>
      <c r="B683" s="50" t="s">
        <v>1033</v>
      </c>
      <c r="C683" s="61" t="s">
        <v>492</v>
      </c>
      <c r="D683" s="61" t="s">
        <v>294</v>
      </c>
      <c r="E683" s="68">
        <v>55.963888888888889</v>
      </c>
      <c r="F683" s="68">
        <v>-133.61249999999998</v>
      </c>
      <c r="G683" s="56" t="s">
        <v>182</v>
      </c>
      <c r="H683" s="50" t="s">
        <v>35</v>
      </c>
      <c r="I683" s="50" t="s">
        <v>35</v>
      </c>
      <c r="J683" s="50" t="s">
        <v>35</v>
      </c>
      <c r="K683" s="61" t="s">
        <v>19</v>
      </c>
      <c r="L683" s="56">
        <v>26</v>
      </c>
      <c r="M683" s="56">
        <v>32</v>
      </c>
      <c r="N683" s="56">
        <f t="shared" si="57"/>
        <v>6</v>
      </c>
      <c r="O683" s="56"/>
      <c r="P683" s="56"/>
      <c r="Q683" s="60"/>
      <c r="R683" s="69">
        <v>0</v>
      </c>
      <c r="S683" s="52">
        <v>1.71</v>
      </c>
      <c r="T683" s="52">
        <f t="shared" si="58"/>
        <v>1.71</v>
      </c>
      <c r="U683" s="65">
        <v>13</v>
      </c>
      <c r="V683" s="66">
        <v>16.144128000000002</v>
      </c>
      <c r="W683" s="2">
        <f t="shared" si="59"/>
        <v>14410.571535360001</v>
      </c>
      <c r="X683" s="60"/>
      <c r="Y683" s="2">
        <f t="shared" si="61"/>
        <v>14410.571535360001</v>
      </c>
      <c r="AB683" s="126"/>
      <c r="AD683" s="54"/>
      <c r="AE683" s="54"/>
      <c r="AG683" s="61"/>
      <c r="AH683" s="61"/>
      <c r="AI683" s="50" t="s">
        <v>196</v>
      </c>
      <c r="AJ683" s="61" t="s">
        <v>19</v>
      </c>
      <c r="AN683" s="88"/>
      <c r="AT683" s="52"/>
      <c r="AU683" s="52"/>
      <c r="AV683" s="52"/>
      <c r="AW683" s="52"/>
      <c r="AX683" s="52"/>
      <c r="AY683" s="52"/>
      <c r="AZ683" s="52"/>
      <c r="BE683" s="52"/>
      <c r="BF683" s="52"/>
      <c r="BH683" s="52"/>
      <c r="BI683" s="52"/>
    </row>
    <row r="684" spans="1:61">
      <c r="A684" s="52">
        <v>683</v>
      </c>
      <c r="B684" s="50" t="s">
        <v>1033</v>
      </c>
      <c r="C684" s="61" t="s">
        <v>493</v>
      </c>
      <c r="D684" s="61" t="s">
        <v>494</v>
      </c>
      <c r="E684" s="68">
        <v>55.963888888888889</v>
      </c>
      <c r="F684" s="68">
        <v>-133.61249999999998</v>
      </c>
      <c r="G684" s="56" t="s">
        <v>182</v>
      </c>
      <c r="H684" s="50" t="s">
        <v>35</v>
      </c>
      <c r="I684" s="50" t="s">
        <v>35</v>
      </c>
      <c r="J684" s="50" t="s">
        <v>35</v>
      </c>
      <c r="K684" s="61" t="s">
        <v>45</v>
      </c>
      <c r="L684" s="56">
        <v>0</v>
      </c>
      <c r="M684" s="56">
        <v>10</v>
      </c>
      <c r="N684" s="56">
        <f t="shared" si="57"/>
        <v>10</v>
      </c>
      <c r="O684" s="73">
        <f>M687-P684</f>
        <v>37</v>
      </c>
      <c r="P684" s="73">
        <f>M686</f>
        <v>84</v>
      </c>
      <c r="Q684" s="73">
        <f>O684+P684</f>
        <v>121</v>
      </c>
      <c r="R684" s="69">
        <v>0</v>
      </c>
      <c r="S684" s="52">
        <v>0.12</v>
      </c>
      <c r="T684" s="52">
        <f t="shared" si="58"/>
        <v>0.12</v>
      </c>
      <c r="U684" s="65">
        <v>0</v>
      </c>
      <c r="V684" s="66">
        <v>48.333285000000004</v>
      </c>
      <c r="W684" s="2">
        <f t="shared" si="59"/>
        <v>5799.9942000000001</v>
      </c>
      <c r="X684" s="2">
        <f>SUM(W684:W694)</f>
        <v>197880.05031987003</v>
      </c>
      <c r="Y684" s="2">
        <f t="shared" si="61"/>
        <v>5799.9942000000001</v>
      </c>
      <c r="Z684" s="7">
        <f>SUM(Y684:Y687)/10^6*10^4</f>
        <v>713.93146985160001</v>
      </c>
      <c r="AA684" s="12">
        <v>160.22615824702001</v>
      </c>
      <c r="AB684" s="126"/>
      <c r="AD684" s="54"/>
      <c r="AE684" s="54"/>
      <c r="AG684" s="61"/>
      <c r="AH684" s="61"/>
      <c r="AI684" s="50" t="s">
        <v>196</v>
      </c>
      <c r="AJ684" s="61" t="s">
        <v>141</v>
      </c>
      <c r="AN684" s="88"/>
      <c r="AT684" s="52"/>
      <c r="AU684" s="52"/>
      <c r="AV684" s="52"/>
      <c r="AW684" s="52"/>
      <c r="AX684" s="52"/>
      <c r="AY684" s="52"/>
      <c r="AZ684" s="52"/>
      <c r="BE684" s="52"/>
      <c r="BF684" s="52"/>
      <c r="BH684" s="52"/>
      <c r="BI684" s="52"/>
    </row>
    <row r="685" spans="1:61">
      <c r="A685" s="52">
        <v>684</v>
      </c>
      <c r="B685" s="50" t="s">
        <v>1033</v>
      </c>
      <c r="C685" s="61" t="s">
        <v>493</v>
      </c>
      <c r="D685" s="61" t="s">
        <v>494</v>
      </c>
      <c r="E685" s="68">
        <v>55.963888888888889</v>
      </c>
      <c r="F685" s="68">
        <v>-133.61249999999998</v>
      </c>
      <c r="G685" s="56" t="s">
        <v>182</v>
      </c>
      <c r="H685" s="50" t="s">
        <v>35</v>
      </c>
      <c r="I685" s="50" t="s">
        <v>35</v>
      </c>
      <c r="J685" s="50" t="s">
        <v>35</v>
      </c>
      <c r="K685" s="61" t="s">
        <v>348</v>
      </c>
      <c r="L685" s="56">
        <v>10</v>
      </c>
      <c r="M685" s="56">
        <v>41</v>
      </c>
      <c r="N685" s="56">
        <f t="shared" si="57"/>
        <v>31</v>
      </c>
      <c r="O685" s="56"/>
      <c r="P685" s="56"/>
      <c r="Q685" s="60"/>
      <c r="R685" s="69">
        <v>0</v>
      </c>
      <c r="S685" s="52">
        <v>0.15</v>
      </c>
      <c r="T685" s="52">
        <f t="shared" si="58"/>
        <v>0.15</v>
      </c>
      <c r="U685" s="65">
        <v>0</v>
      </c>
      <c r="V685" s="66">
        <v>48.117069000000001</v>
      </c>
      <c r="W685" s="2">
        <f t="shared" si="59"/>
        <v>22374.437084999998</v>
      </c>
      <c r="X685" s="60"/>
      <c r="Y685" s="2">
        <f t="shared" si="61"/>
        <v>22374.437084999998</v>
      </c>
      <c r="AB685" s="126"/>
      <c r="AC685" s="126"/>
      <c r="AD685" s="54"/>
      <c r="AE685" s="54"/>
      <c r="AG685" s="61"/>
      <c r="AH685" s="61"/>
      <c r="AI685" s="50" t="s">
        <v>196</v>
      </c>
      <c r="AJ685" s="61" t="s">
        <v>545</v>
      </c>
      <c r="AN685" s="88"/>
      <c r="AT685" s="52"/>
      <c r="AU685" s="52"/>
      <c r="AV685" s="52"/>
      <c r="AW685" s="52"/>
      <c r="AX685" s="52"/>
      <c r="AY685" s="52"/>
      <c r="AZ685" s="52"/>
      <c r="BE685" s="52"/>
      <c r="BF685" s="52"/>
      <c r="BH685" s="52"/>
      <c r="BI685" s="52"/>
    </row>
    <row r="686" spans="1:61">
      <c r="A686" s="52">
        <v>685</v>
      </c>
      <c r="B686" s="50" t="s">
        <v>1033</v>
      </c>
      <c r="C686" s="61" t="s">
        <v>493</v>
      </c>
      <c r="D686" s="61" t="s">
        <v>494</v>
      </c>
      <c r="E686" s="68">
        <v>55.963888888888889</v>
      </c>
      <c r="F686" s="68">
        <v>-133.61249999999998</v>
      </c>
      <c r="G686" s="56" t="s">
        <v>182</v>
      </c>
      <c r="H686" s="50" t="s">
        <v>35</v>
      </c>
      <c r="I686" s="50" t="s">
        <v>35</v>
      </c>
      <c r="J686" s="50" t="s">
        <v>35</v>
      </c>
      <c r="K686" s="61" t="s">
        <v>308</v>
      </c>
      <c r="L686" s="56">
        <v>41</v>
      </c>
      <c r="M686" s="56">
        <v>84</v>
      </c>
      <c r="N686" s="56">
        <f t="shared" si="57"/>
        <v>43</v>
      </c>
      <c r="O686" s="56"/>
      <c r="P686" s="56"/>
      <c r="Q686" s="60"/>
      <c r="R686" s="69">
        <v>0</v>
      </c>
      <c r="S686" s="52">
        <v>0.15</v>
      </c>
      <c r="T686" s="52">
        <f t="shared" si="58"/>
        <v>0.15</v>
      </c>
      <c r="U686" s="65">
        <v>0</v>
      </c>
      <c r="V686" s="66">
        <v>29.513483999999998</v>
      </c>
      <c r="W686" s="2">
        <f t="shared" si="59"/>
        <v>19036.197179999999</v>
      </c>
      <c r="X686" s="60"/>
      <c r="Y686" s="2">
        <f t="shared" si="61"/>
        <v>19036.197179999999</v>
      </c>
      <c r="AB686" s="126"/>
      <c r="AD686" s="54"/>
      <c r="AE686" s="54"/>
      <c r="AG686" s="61"/>
      <c r="AH686" s="61"/>
      <c r="AI686" s="50" t="s">
        <v>196</v>
      </c>
      <c r="AJ686" s="61" t="s">
        <v>544</v>
      </c>
      <c r="AN686" s="88"/>
      <c r="AT686" s="52"/>
      <c r="AU686" s="52"/>
      <c r="AV686" s="52"/>
      <c r="AW686" s="52"/>
      <c r="AX686" s="52"/>
      <c r="AY686" s="52"/>
      <c r="AZ686" s="52"/>
      <c r="BE686" s="52"/>
      <c r="BF686" s="52"/>
      <c r="BH686" s="52"/>
      <c r="BI686" s="52"/>
    </row>
    <row r="687" spans="1:61">
      <c r="A687" s="52">
        <v>686</v>
      </c>
      <c r="B687" s="50" t="s">
        <v>1033</v>
      </c>
      <c r="C687" s="61" t="s">
        <v>493</v>
      </c>
      <c r="D687" s="61" t="s">
        <v>494</v>
      </c>
      <c r="E687" s="68">
        <v>55.963888888888889</v>
      </c>
      <c r="F687" s="68">
        <v>-133.61249999999998</v>
      </c>
      <c r="G687" s="56" t="s">
        <v>182</v>
      </c>
      <c r="H687" s="50" t="s">
        <v>35</v>
      </c>
      <c r="I687" s="50" t="s">
        <v>35</v>
      </c>
      <c r="J687" s="50" t="s">
        <v>35</v>
      </c>
      <c r="K687" s="61" t="s">
        <v>19</v>
      </c>
      <c r="L687" s="56">
        <v>84</v>
      </c>
      <c r="M687" s="56">
        <v>121</v>
      </c>
      <c r="N687" s="56">
        <f t="shared" si="57"/>
        <v>37</v>
      </c>
      <c r="O687" s="56"/>
      <c r="P687" s="56"/>
      <c r="Q687" s="60"/>
      <c r="R687" s="69">
        <v>0</v>
      </c>
      <c r="S687" s="52">
        <v>1.71</v>
      </c>
      <c r="T687" s="52">
        <f t="shared" si="58"/>
        <v>1.71</v>
      </c>
      <c r="U687" s="65">
        <v>1</v>
      </c>
      <c r="V687" s="66">
        <v>8.927919000000001</v>
      </c>
      <c r="W687" s="2">
        <f t="shared" si="59"/>
        <v>55922.074077870006</v>
      </c>
      <c r="X687" s="60"/>
      <c r="Y687" s="2">
        <f>IF(L687&gt;-100,W687-W687*(ABS(M687)-100)/(ABS(M687)-ABS(L687)),0)</f>
        <v>24182.51852016</v>
      </c>
      <c r="AB687" s="126"/>
      <c r="AD687" s="54"/>
      <c r="AE687" s="54"/>
      <c r="AG687" s="61"/>
      <c r="AH687" s="61"/>
      <c r="AI687" s="50" t="s">
        <v>196</v>
      </c>
      <c r="AJ687" s="61" t="s">
        <v>19</v>
      </c>
      <c r="AN687" s="88"/>
      <c r="AT687" s="52"/>
      <c r="AU687" s="52"/>
      <c r="AV687" s="52"/>
      <c r="AW687" s="52"/>
      <c r="AX687" s="52"/>
      <c r="AY687" s="52"/>
      <c r="AZ687" s="52"/>
      <c r="BE687" s="52"/>
      <c r="BF687" s="52"/>
      <c r="BH687" s="52"/>
      <c r="BI687" s="52"/>
    </row>
    <row r="688" spans="1:61">
      <c r="A688" s="52">
        <v>687</v>
      </c>
      <c r="B688" s="50" t="s">
        <v>1033</v>
      </c>
      <c r="C688" s="61" t="s">
        <v>495</v>
      </c>
      <c r="D688" s="61" t="s">
        <v>496</v>
      </c>
      <c r="E688" s="68">
        <v>55.963888888888889</v>
      </c>
      <c r="F688" s="68">
        <v>-133.61249999999998</v>
      </c>
      <c r="G688" s="56" t="s">
        <v>182</v>
      </c>
      <c r="H688" s="50" t="s">
        <v>35</v>
      </c>
      <c r="I688" s="50" t="s">
        <v>35</v>
      </c>
      <c r="J688" s="50" t="s">
        <v>35</v>
      </c>
      <c r="K688" s="61" t="s">
        <v>45</v>
      </c>
      <c r="L688" s="56">
        <v>25</v>
      </c>
      <c r="M688" s="56">
        <v>21</v>
      </c>
      <c r="N688" s="56">
        <f t="shared" si="57"/>
        <v>4</v>
      </c>
      <c r="O688" s="53">
        <f>M690</f>
        <v>44</v>
      </c>
      <c r="P688" s="53">
        <f>L688</f>
        <v>25</v>
      </c>
      <c r="Q688" s="53">
        <f>P688+O688</f>
        <v>69</v>
      </c>
      <c r="R688" s="69">
        <v>0</v>
      </c>
      <c r="S688" s="52">
        <v>0.12</v>
      </c>
      <c r="T688" s="52">
        <f t="shared" si="58"/>
        <v>0.12</v>
      </c>
      <c r="U688" s="65">
        <v>0</v>
      </c>
      <c r="V688" s="66">
        <v>52.011485</v>
      </c>
      <c r="W688" s="2">
        <f t="shared" si="59"/>
        <v>2496.5512799999997</v>
      </c>
      <c r="X688" s="2">
        <f>SUM(W688:W691)</f>
        <v>62163.746465000011</v>
      </c>
      <c r="Y688" s="2">
        <f t="shared" ref="Y688:Y704" si="62">T688*V688/100*N688*100*100*((100-U688)/100)</f>
        <v>2496.5512799999997</v>
      </c>
      <c r="Z688" s="7">
        <f>SUM(Y688:Y690)/10^6*10^4</f>
        <v>590.53484765000007</v>
      </c>
      <c r="AA688" s="12">
        <v>96.718966339867222</v>
      </c>
      <c r="AB688" s="126"/>
      <c r="AD688" s="54"/>
      <c r="AE688" s="54"/>
      <c r="AG688" s="61"/>
      <c r="AH688" s="61"/>
      <c r="AI688" s="50" t="s">
        <v>530</v>
      </c>
      <c r="AJ688" s="61" t="s">
        <v>141</v>
      </c>
      <c r="AN688" s="88"/>
      <c r="AT688" s="52"/>
      <c r="AU688" s="52"/>
      <c r="AV688" s="52"/>
      <c r="AW688" s="52"/>
      <c r="AX688" s="52"/>
      <c r="AY688" s="52"/>
      <c r="AZ688" s="52"/>
      <c r="BE688" s="52"/>
      <c r="BF688" s="52"/>
      <c r="BH688" s="52"/>
      <c r="BI688" s="52"/>
    </row>
    <row r="689" spans="1:61">
      <c r="A689" s="52">
        <v>688</v>
      </c>
      <c r="B689" s="50" t="s">
        <v>1033</v>
      </c>
      <c r="C689" s="61" t="s">
        <v>495</v>
      </c>
      <c r="D689" s="61" t="s">
        <v>496</v>
      </c>
      <c r="E689" s="68">
        <v>55.963888888888889</v>
      </c>
      <c r="F689" s="68">
        <v>-133.61249999999998</v>
      </c>
      <c r="G689" s="56" t="s">
        <v>182</v>
      </c>
      <c r="H689" s="50" t="s">
        <v>35</v>
      </c>
      <c r="I689" s="50" t="s">
        <v>35</v>
      </c>
      <c r="J689" s="50" t="s">
        <v>35</v>
      </c>
      <c r="K689" s="61" t="s">
        <v>46</v>
      </c>
      <c r="L689" s="56">
        <v>21</v>
      </c>
      <c r="M689" s="56">
        <v>0</v>
      </c>
      <c r="N689" s="56">
        <f t="shared" si="57"/>
        <v>21</v>
      </c>
      <c r="O689" s="56"/>
      <c r="P689" s="56"/>
      <c r="Q689" s="60"/>
      <c r="R689" s="69">
        <v>0</v>
      </c>
      <c r="S689" s="52">
        <v>0.15</v>
      </c>
      <c r="T689" s="52">
        <f t="shared" si="58"/>
        <v>0.15</v>
      </c>
      <c r="U689" s="65">
        <v>0</v>
      </c>
      <c r="V689" s="66">
        <v>35.231095000000003</v>
      </c>
      <c r="W689" s="2">
        <f t="shared" si="59"/>
        <v>11097.794925000002</v>
      </c>
      <c r="X689" s="60"/>
      <c r="Y689" s="2">
        <f t="shared" si="62"/>
        <v>11097.794925000002</v>
      </c>
      <c r="AB689" s="126"/>
      <c r="AC689" s="126"/>
      <c r="AD689" s="54"/>
      <c r="AE689" s="54"/>
      <c r="AG689" s="61"/>
      <c r="AH689" s="61"/>
      <c r="AI689" s="50" t="s">
        <v>530</v>
      </c>
      <c r="AJ689" s="61" t="s">
        <v>162</v>
      </c>
      <c r="AN689" s="88"/>
      <c r="AT689" s="52"/>
      <c r="AU689" s="52"/>
      <c r="AV689" s="52"/>
      <c r="AW689" s="52"/>
      <c r="AX689" s="52"/>
      <c r="AY689" s="52"/>
      <c r="AZ689" s="52"/>
      <c r="BE689" s="52"/>
      <c r="BF689" s="52"/>
      <c r="BH689" s="52"/>
      <c r="BI689" s="52"/>
    </row>
    <row r="690" spans="1:61">
      <c r="A690" s="52">
        <v>689</v>
      </c>
      <c r="B690" s="50" t="s">
        <v>1033</v>
      </c>
      <c r="C690" s="61" t="s">
        <v>495</v>
      </c>
      <c r="D690" s="61" t="s">
        <v>496</v>
      </c>
      <c r="E690" s="68">
        <v>55.963888888888889</v>
      </c>
      <c r="F690" s="68">
        <v>-133.61249999999998</v>
      </c>
      <c r="G690" s="56" t="s">
        <v>182</v>
      </c>
      <c r="H690" s="50" t="s">
        <v>35</v>
      </c>
      <c r="I690" s="50" t="s">
        <v>35</v>
      </c>
      <c r="J690" s="50" t="s">
        <v>35</v>
      </c>
      <c r="K690" s="61" t="s">
        <v>19</v>
      </c>
      <c r="L690" s="56">
        <v>0</v>
      </c>
      <c r="M690" s="56">
        <v>44</v>
      </c>
      <c r="N690" s="56">
        <f t="shared" si="57"/>
        <v>44</v>
      </c>
      <c r="O690" s="56"/>
      <c r="P690" s="56"/>
      <c r="Q690" s="60"/>
      <c r="R690" s="69">
        <v>0</v>
      </c>
      <c r="S690" s="52">
        <v>1.1000000000000001</v>
      </c>
      <c r="T690" s="52">
        <f t="shared" si="58"/>
        <v>1.1000000000000001</v>
      </c>
      <c r="U690" s="65">
        <v>5</v>
      </c>
      <c r="V690" s="66">
        <v>9.8867200000000004</v>
      </c>
      <c r="W690" s="2">
        <f t="shared" si="59"/>
        <v>45459.138560000007</v>
      </c>
      <c r="Y690" s="2">
        <f t="shared" si="62"/>
        <v>45459.138560000007</v>
      </c>
      <c r="AB690" s="126"/>
      <c r="AD690" s="54"/>
      <c r="AE690" s="54"/>
      <c r="AG690" s="61"/>
      <c r="AH690" s="61"/>
      <c r="AI690" s="50" t="s">
        <v>530</v>
      </c>
      <c r="AJ690" s="61" t="s">
        <v>19</v>
      </c>
      <c r="AN690" s="88"/>
      <c r="AT690" s="52"/>
      <c r="AU690" s="52"/>
      <c r="AV690" s="52"/>
      <c r="AW690" s="52"/>
      <c r="AX690" s="52"/>
      <c r="AY690" s="52"/>
      <c r="AZ690" s="52"/>
      <c r="BE690" s="52"/>
      <c r="BF690" s="52"/>
      <c r="BH690" s="52"/>
      <c r="BI690" s="52"/>
    </row>
    <row r="691" spans="1:61">
      <c r="A691" s="52">
        <v>690</v>
      </c>
      <c r="B691" s="50" t="s">
        <v>1033</v>
      </c>
      <c r="C691" s="61" t="s">
        <v>497</v>
      </c>
      <c r="D691" s="61" t="s">
        <v>370</v>
      </c>
      <c r="E691" s="68">
        <v>55.963888888888889</v>
      </c>
      <c r="F691" s="68">
        <v>-133.61249999999998</v>
      </c>
      <c r="G691" s="56" t="s">
        <v>182</v>
      </c>
      <c r="H691" s="50" t="s">
        <v>35</v>
      </c>
      <c r="I691" s="50" t="s">
        <v>35</v>
      </c>
      <c r="J691" s="50" t="s">
        <v>35</v>
      </c>
      <c r="K691" s="61" t="s">
        <v>240</v>
      </c>
      <c r="L691" s="56">
        <v>26</v>
      </c>
      <c r="M691" s="56">
        <v>21</v>
      </c>
      <c r="N691" s="56">
        <f t="shared" si="57"/>
        <v>5</v>
      </c>
      <c r="O691" s="53">
        <f>M696</f>
        <v>87</v>
      </c>
      <c r="P691" s="53">
        <f>L691</f>
        <v>26</v>
      </c>
      <c r="Q691" s="53">
        <f>P691+O691</f>
        <v>113</v>
      </c>
      <c r="R691" s="69">
        <v>0</v>
      </c>
      <c r="S691" s="52">
        <v>0.12</v>
      </c>
      <c r="T691" s="52">
        <f t="shared" si="58"/>
        <v>0.12</v>
      </c>
      <c r="U691" s="65">
        <v>0</v>
      </c>
      <c r="V691" s="66">
        <v>51.837694999999997</v>
      </c>
      <c r="W691" s="2">
        <f t="shared" si="59"/>
        <v>3110.2616999999996</v>
      </c>
      <c r="X691" s="2">
        <f>SUM(W691:W696)</f>
        <v>77768.887769199995</v>
      </c>
      <c r="Y691" s="2">
        <f t="shared" si="62"/>
        <v>3110.2616999999996</v>
      </c>
      <c r="Z691" s="7">
        <f>SUM(Y691:Y696)/10^6*10^4</f>
        <v>777.68887769199989</v>
      </c>
      <c r="AA691" s="12">
        <v>122.469376639675</v>
      </c>
      <c r="AB691" s="126"/>
      <c r="AD691" s="54"/>
      <c r="AE691" s="54"/>
      <c r="AG691" s="61"/>
      <c r="AH691" s="61"/>
      <c r="AI691" s="50" t="s">
        <v>171</v>
      </c>
      <c r="AJ691" s="61" t="s">
        <v>114</v>
      </c>
      <c r="AN691" s="88"/>
      <c r="AT691" s="52"/>
      <c r="AU691" s="52"/>
      <c r="AV691" s="52"/>
      <c r="AW691" s="52"/>
      <c r="AX691" s="52"/>
      <c r="AY691" s="52"/>
      <c r="AZ691" s="52"/>
      <c r="BE691" s="52"/>
      <c r="BF691" s="52"/>
      <c r="BH691" s="52"/>
      <c r="BI691" s="52"/>
    </row>
    <row r="692" spans="1:61">
      <c r="A692" s="52">
        <v>691</v>
      </c>
      <c r="B692" s="50" t="s">
        <v>1033</v>
      </c>
      <c r="C692" s="61" t="s">
        <v>497</v>
      </c>
      <c r="D692" s="61" t="s">
        <v>370</v>
      </c>
      <c r="E692" s="68">
        <v>55.963888888888889</v>
      </c>
      <c r="F692" s="68">
        <v>-133.61249999999998</v>
      </c>
      <c r="G692" s="56" t="s">
        <v>182</v>
      </c>
      <c r="H692" s="50" t="s">
        <v>35</v>
      </c>
      <c r="I692" s="50" t="s">
        <v>35</v>
      </c>
      <c r="J692" s="50" t="s">
        <v>35</v>
      </c>
      <c r="K692" s="61" t="s">
        <v>241</v>
      </c>
      <c r="L692" s="56">
        <v>21</v>
      </c>
      <c r="M692" s="56">
        <v>14</v>
      </c>
      <c r="N692" s="56">
        <f t="shared" si="57"/>
        <v>7</v>
      </c>
      <c r="O692" s="56"/>
      <c r="P692" s="56"/>
      <c r="Q692" s="60"/>
      <c r="R692" s="69">
        <v>0</v>
      </c>
      <c r="S692" s="52">
        <v>0.12</v>
      </c>
      <c r="T692" s="52">
        <f t="shared" si="58"/>
        <v>0.12</v>
      </c>
      <c r="U692" s="65">
        <v>0</v>
      </c>
      <c r="V692" s="66">
        <v>64.543674999999993</v>
      </c>
      <c r="W692" s="2">
        <f t="shared" si="59"/>
        <v>5421.6686999999984</v>
      </c>
      <c r="X692" s="60"/>
      <c r="Y692" s="2">
        <f t="shared" si="62"/>
        <v>5421.6686999999984</v>
      </c>
      <c r="AB692" s="126"/>
      <c r="AC692" s="126"/>
      <c r="AD692" s="54"/>
      <c r="AE692" s="54"/>
      <c r="AG692" s="61"/>
      <c r="AH692" s="61"/>
      <c r="AI692" s="50" t="s">
        <v>171</v>
      </c>
      <c r="AJ692" s="61" t="s">
        <v>115</v>
      </c>
      <c r="AN692" s="88"/>
      <c r="AT692" s="52"/>
      <c r="AU692" s="52"/>
      <c r="AV692" s="52"/>
      <c r="AW692" s="52"/>
      <c r="AX692" s="52"/>
      <c r="AY692" s="52"/>
      <c r="AZ692" s="52"/>
      <c r="BE692" s="52"/>
      <c r="BF692" s="52"/>
      <c r="BH692" s="52"/>
      <c r="BI692" s="52"/>
    </row>
    <row r="693" spans="1:61">
      <c r="A693" s="52">
        <v>692</v>
      </c>
      <c r="B693" s="50" t="s">
        <v>1033</v>
      </c>
      <c r="C693" s="61" t="s">
        <v>497</v>
      </c>
      <c r="D693" s="61" t="s">
        <v>370</v>
      </c>
      <c r="E693" s="68">
        <v>55.963888888888889</v>
      </c>
      <c r="F693" s="68">
        <v>-133.61249999999998</v>
      </c>
      <c r="G693" s="56" t="s">
        <v>182</v>
      </c>
      <c r="H693" s="50" t="s">
        <v>35</v>
      </c>
      <c r="I693" s="50" t="s">
        <v>35</v>
      </c>
      <c r="J693" s="50" t="s">
        <v>35</v>
      </c>
      <c r="K693" s="61" t="s">
        <v>46</v>
      </c>
      <c r="L693" s="56">
        <v>14</v>
      </c>
      <c r="M693" s="56">
        <v>0</v>
      </c>
      <c r="N693" s="56">
        <f t="shared" si="57"/>
        <v>14</v>
      </c>
      <c r="O693" s="56"/>
      <c r="P693" s="56"/>
      <c r="Q693" s="60"/>
      <c r="R693" s="69">
        <v>0</v>
      </c>
      <c r="S693" s="52">
        <v>0.15</v>
      </c>
      <c r="T693" s="52">
        <f t="shared" si="58"/>
        <v>0.15</v>
      </c>
      <c r="U693" s="65">
        <v>0</v>
      </c>
      <c r="V693" s="66">
        <v>52.175620000000002</v>
      </c>
      <c r="W693" s="2">
        <f t="shared" si="59"/>
        <v>10956.8802</v>
      </c>
      <c r="X693" s="60"/>
      <c r="Y693" s="2">
        <f t="shared" si="62"/>
        <v>10956.8802</v>
      </c>
      <c r="AB693" s="126"/>
      <c r="AD693" s="54"/>
      <c r="AE693" s="54"/>
      <c r="AG693" s="61"/>
      <c r="AH693" s="61"/>
      <c r="AI693" s="50" t="s">
        <v>171</v>
      </c>
      <c r="AJ693" s="61" t="s">
        <v>162</v>
      </c>
      <c r="AN693" s="88"/>
      <c r="AT693" s="52"/>
      <c r="AU693" s="52"/>
      <c r="AV693" s="52"/>
      <c r="AW693" s="52"/>
      <c r="AX693" s="52"/>
      <c r="AY693" s="52"/>
      <c r="AZ693" s="52"/>
      <c r="BE693" s="52"/>
      <c r="BF693" s="52"/>
      <c r="BH693" s="52"/>
      <c r="BI693" s="52"/>
    </row>
    <row r="694" spans="1:61">
      <c r="A694" s="52">
        <v>693</v>
      </c>
      <c r="B694" s="50" t="s">
        <v>1033</v>
      </c>
      <c r="C694" s="61" t="s">
        <v>497</v>
      </c>
      <c r="D694" s="61" t="s">
        <v>370</v>
      </c>
      <c r="E694" s="68">
        <v>55.963888888888889</v>
      </c>
      <c r="F694" s="68">
        <v>-133.61249999999998</v>
      </c>
      <c r="G694" s="56" t="s">
        <v>182</v>
      </c>
      <c r="H694" s="50" t="s">
        <v>35</v>
      </c>
      <c r="I694" s="50" t="s">
        <v>35</v>
      </c>
      <c r="J694" s="50" t="s">
        <v>35</v>
      </c>
      <c r="K694" s="61" t="s">
        <v>321</v>
      </c>
      <c r="L694" s="56">
        <v>0</v>
      </c>
      <c r="M694" s="56">
        <v>20</v>
      </c>
      <c r="N694" s="56">
        <f t="shared" si="57"/>
        <v>20</v>
      </c>
      <c r="O694" s="56"/>
      <c r="P694" s="56"/>
      <c r="Q694" s="60"/>
      <c r="R694" s="69">
        <v>0</v>
      </c>
      <c r="S694" s="52">
        <v>0.86</v>
      </c>
      <c r="T694" s="52">
        <f t="shared" si="58"/>
        <v>0.86</v>
      </c>
      <c r="U694" s="65">
        <v>3</v>
      </c>
      <c r="V694" s="66">
        <v>9.7129300000000001</v>
      </c>
      <c r="W694" s="2">
        <f t="shared" si="59"/>
        <v>16205.052411999997</v>
      </c>
      <c r="X694" s="60"/>
      <c r="Y694" s="2">
        <f t="shared" si="62"/>
        <v>16205.052411999997</v>
      </c>
      <c r="AB694" s="126"/>
      <c r="AD694" s="54"/>
      <c r="AE694" s="54"/>
      <c r="AG694" s="61"/>
      <c r="AH694" s="61"/>
      <c r="AI694" s="50" t="s">
        <v>171</v>
      </c>
      <c r="AJ694" s="61" t="s">
        <v>541</v>
      </c>
      <c r="AN694" s="88"/>
      <c r="AT694" s="52"/>
      <c r="AU694" s="52"/>
      <c r="AV694" s="52"/>
      <c r="AW694" s="52"/>
      <c r="AX694" s="52"/>
      <c r="AY694" s="52"/>
      <c r="AZ694" s="52"/>
      <c r="BE694" s="52"/>
      <c r="BF694" s="52"/>
      <c r="BH694" s="52"/>
      <c r="BI694" s="52"/>
    </row>
    <row r="695" spans="1:61">
      <c r="A695" s="52">
        <v>694</v>
      </c>
      <c r="B695" s="50" t="s">
        <v>1033</v>
      </c>
      <c r="C695" s="61" t="s">
        <v>497</v>
      </c>
      <c r="D695" s="61" t="s">
        <v>370</v>
      </c>
      <c r="E695" s="68">
        <v>55.963888888888889</v>
      </c>
      <c r="F695" s="68">
        <v>-133.61249999999998</v>
      </c>
      <c r="G695" s="56" t="s">
        <v>182</v>
      </c>
      <c r="H695" s="50" t="s">
        <v>35</v>
      </c>
      <c r="I695" s="50" t="s">
        <v>35</v>
      </c>
      <c r="J695" s="50" t="s">
        <v>35</v>
      </c>
      <c r="K695" s="61" t="s">
        <v>253</v>
      </c>
      <c r="L695" s="56">
        <v>20</v>
      </c>
      <c r="M695" s="56">
        <v>57</v>
      </c>
      <c r="N695" s="56">
        <f t="shared" si="57"/>
        <v>37</v>
      </c>
      <c r="O695" s="56"/>
      <c r="P695" s="56"/>
      <c r="Q695" s="60"/>
      <c r="R695" s="69">
        <v>0</v>
      </c>
      <c r="S695" s="52">
        <v>1.17</v>
      </c>
      <c r="T695" s="52">
        <f t="shared" si="58"/>
        <v>1.17</v>
      </c>
      <c r="U695" s="65">
        <v>11</v>
      </c>
      <c r="V695" s="66">
        <v>5.2523200000000001</v>
      </c>
      <c r="W695" s="2">
        <f t="shared" si="59"/>
        <v>20236.191019200003</v>
      </c>
      <c r="X695" s="60"/>
      <c r="Y695" s="2">
        <f t="shared" si="62"/>
        <v>20236.191019200003</v>
      </c>
      <c r="AB695" s="126"/>
      <c r="AD695" s="54"/>
      <c r="AE695" s="54"/>
      <c r="AG695" s="61"/>
      <c r="AH695" s="61"/>
      <c r="AI695" s="50" t="s">
        <v>171</v>
      </c>
      <c r="AJ695" s="61" t="s">
        <v>534</v>
      </c>
      <c r="AN695" s="88"/>
      <c r="AT695" s="52"/>
      <c r="AU695" s="52"/>
      <c r="AV695" s="52"/>
      <c r="AW695" s="52"/>
      <c r="AX695" s="52"/>
      <c r="AY695" s="52"/>
      <c r="AZ695" s="52"/>
      <c r="BE695" s="52"/>
      <c r="BF695" s="52"/>
      <c r="BH695" s="52"/>
      <c r="BI695" s="52"/>
    </row>
    <row r="696" spans="1:61">
      <c r="A696" s="52">
        <v>695</v>
      </c>
      <c r="B696" s="50" t="s">
        <v>1033</v>
      </c>
      <c r="C696" s="61" t="s">
        <v>497</v>
      </c>
      <c r="D696" s="61" t="s">
        <v>370</v>
      </c>
      <c r="E696" s="68">
        <v>55.963888888888889</v>
      </c>
      <c r="F696" s="68">
        <v>-133.61249999999998</v>
      </c>
      <c r="G696" s="56" t="s">
        <v>182</v>
      </c>
      <c r="H696" s="50" t="s">
        <v>35</v>
      </c>
      <c r="I696" s="50" t="s">
        <v>35</v>
      </c>
      <c r="J696" s="50" t="s">
        <v>35</v>
      </c>
      <c r="K696" s="61" t="s">
        <v>19</v>
      </c>
      <c r="L696" s="56">
        <v>57</v>
      </c>
      <c r="M696" s="56">
        <v>87</v>
      </c>
      <c r="N696" s="56">
        <f t="shared" si="57"/>
        <v>30</v>
      </c>
      <c r="O696" s="56"/>
      <c r="P696" s="56"/>
      <c r="Q696" s="60"/>
      <c r="R696" s="69">
        <v>0</v>
      </c>
      <c r="S696" s="52">
        <v>1.71</v>
      </c>
      <c r="T696" s="52">
        <f t="shared" si="58"/>
        <v>1.71</v>
      </c>
      <c r="U696" s="65">
        <v>27</v>
      </c>
      <c r="V696" s="66">
        <v>5.83162</v>
      </c>
      <c r="W696" s="2">
        <f t="shared" si="59"/>
        <v>21838.833737999998</v>
      </c>
      <c r="X696" s="60"/>
      <c r="Y696" s="2">
        <f t="shared" si="62"/>
        <v>21838.833737999998</v>
      </c>
      <c r="AB696" s="126"/>
      <c r="AD696" s="54"/>
      <c r="AE696" s="54"/>
      <c r="AG696" s="61"/>
      <c r="AH696" s="61"/>
      <c r="AI696" s="50" t="s">
        <v>171</v>
      </c>
      <c r="AJ696" s="61" t="s">
        <v>19</v>
      </c>
      <c r="AN696" s="88"/>
      <c r="AT696" s="52"/>
      <c r="AU696" s="52"/>
      <c r="AV696" s="52"/>
      <c r="AW696" s="52"/>
      <c r="AX696" s="52"/>
      <c r="AY696" s="52"/>
      <c r="AZ696" s="52"/>
      <c r="BE696" s="52"/>
      <c r="BF696" s="52"/>
      <c r="BH696" s="52"/>
      <c r="BI696" s="52"/>
    </row>
    <row r="697" spans="1:61">
      <c r="A697" s="52">
        <v>696</v>
      </c>
      <c r="B697" s="50" t="s">
        <v>1033</v>
      </c>
      <c r="C697" s="61" t="s">
        <v>498</v>
      </c>
      <c r="D697" s="61" t="s">
        <v>499</v>
      </c>
      <c r="E697" s="68">
        <v>55.962500000000006</v>
      </c>
      <c r="F697" s="68">
        <v>-133.60277777777776</v>
      </c>
      <c r="G697" s="56" t="s">
        <v>182</v>
      </c>
      <c r="H697" s="50" t="s">
        <v>35</v>
      </c>
      <c r="I697" s="50" t="s">
        <v>35</v>
      </c>
      <c r="J697" s="50" t="s">
        <v>35</v>
      </c>
      <c r="K697" s="61" t="s">
        <v>45</v>
      </c>
      <c r="L697" s="56">
        <v>0</v>
      </c>
      <c r="M697" s="56">
        <v>6</v>
      </c>
      <c r="N697" s="56">
        <f t="shared" si="57"/>
        <v>6</v>
      </c>
      <c r="O697" s="73">
        <f>M700-P697</f>
        <v>9</v>
      </c>
      <c r="P697" s="73">
        <f>M699</f>
        <v>63</v>
      </c>
      <c r="Q697" s="73">
        <f>O697+P697</f>
        <v>72</v>
      </c>
      <c r="R697" s="69">
        <v>0</v>
      </c>
      <c r="S697" s="52">
        <v>0.12</v>
      </c>
      <c r="T697" s="52">
        <f t="shared" si="58"/>
        <v>0.12</v>
      </c>
      <c r="U697" s="65">
        <v>0</v>
      </c>
      <c r="V697" s="66">
        <v>50.504454000000003</v>
      </c>
      <c r="W697" s="2">
        <f t="shared" si="59"/>
        <v>3636.3206879999998</v>
      </c>
      <c r="X697" s="2">
        <f>SUM(W697:W700)</f>
        <v>74642.692384260008</v>
      </c>
      <c r="Y697" s="2">
        <f t="shared" si="62"/>
        <v>3636.3206879999998</v>
      </c>
      <c r="Z697" s="7">
        <f>SUM(Y697:Y700)/10^6*10^4</f>
        <v>746.4269238426001</v>
      </c>
      <c r="AA697" s="12">
        <v>130.32755649292605</v>
      </c>
      <c r="AB697" s="126"/>
      <c r="AD697" s="54"/>
      <c r="AE697" s="54"/>
      <c r="AG697" s="61"/>
      <c r="AH697" s="61"/>
      <c r="AI697" s="50" t="s">
        <v>196</v>
      </c>
      <c r="AJ697" s="61" t="s">
        <v>141</v>
      </c>
      <c r="AN697" s="88"/>
      <c r="AT697" s="52"/>
      <c r="AU697" s="52"/>
      <c r="AV697" s="52"/>
      <c r="AW697" s="52"/>
      <c r="AX697" s="52"/>
      <c r="AY697" s="52"/>
      <c r="AZ697" s="52"/>
      <c r="BE697" s="52"/>
      <c r="BF697" s="52"/>
      <c r="BH697" s="52"/>
      <c r="BI697" s="52"/>
    </row>
    <row r="698" spans="1:61">
      <c r="A698" s="52">
        <v>697</v>
      </c>
      <c r="B698" s="50" t="s">
        <v>1033</v>
      </c>
      <c r="C698" s="61" t="s">
        <v>498</v>
      </c>
      <c r="D698" s="61" t="s">
        <v>499</v>
      </c>
      <c r="E698" s="68">
        <v>55.962500000000006</v>
      </c>
      <c r="F698" s="68">
        <v>-133.60277777777776</v>
      </c>
      <c r="G698" s="56" t="s">
        <v>182</v>
      </c>
      <c r="H698" s="50" t="s">
        <v>35</v>
      </c>
      <c r="I698" s="50" t="s">
        <v>35</v>
      </c>
      <c r="J698" s="50" t="s">
        <v>35</v>
      </c>
      <c r="K698" s="61" t="s">
        <v>348</v>
      </c>
      <c r="L698" s="56">
        <v>6</v>
      </c>
      <c r="M698" s="56">
        <v>56</v>
      </c>
      <c r="N698" s="56">
        <f t="shared" si="57"/>
        <v>50</v>
      </c>
      <c r="O698" s="56"/>
      <c r="P698" s="56"/>
      <c r="Q698" s="60"/>
      <c r="R698" s="69">
        <v>0</v>
      </c>
      <c r="S698" s="52">
        <v>0.15</v>
      </c>
      <c r="T698" s="52">
        <f t="shared" si="58"/>
        <v>0.15</v>
      </c>
      <c r="U698" s="65">
        <v>0</v>
      </c>
      <c r="V698" s="66">
        <v>51.666615</v>
      </c>
      <c r="W698" s="2">
        <f t="shared" si="59"/>
        <v>38749.96125</v>
      </c>
      <c r="X698" s="60"/>
      <c r="Y698" s="2">
        <f t="shared" si="62"/>
        <v>38749.96125</v>
      </c>
      <c r="AB698" s="126"/>
      <c r="AC698" s="126"/>
      <c r="AD698" s="54"/>
      <c r="AE698" s="54"/>
      <c r="AG698" s="61"/>
      <c r="AH698" s="61"/>
      <c r="AI698" s="50" t="s">
        <v>196</v>
      </c>
      <c r="AJ698" s="61" t="s">
        <v>545</v>
      </c>
      <c r="AN698" s="88"/>
      <c r="AT698" s="52"/>
      <c r="AU698" s="52"/>
      <c r="AV698" s="52"/>
      <c r="AW698" s="52"/>
      <c r="AX698" s="52"/>
      <c r="AY698" s="52"/>
      <c r="AZ698" s="52"/>
      <c r="BE698" s="52"/>
      <c r="BF698" s="52"/>
      <c r="BH698" s="52"/>
      <c r="BI698" s="52"/>
    </row>
    <row r="699" spans="1:61">
      <c r="A699" s="52">
        <v>698</v>
      </c>
      <c r="B699" s="50" t="s">
        <v>1033</v>
      </c>
      <c r="C699" s="61" t="s">
        <v>498</v>
      </c>
      <c r="D699" s="61" t="s">
        <v>499</v>
      </c>
      <c r="E699" s="68">
        <v>55.962500000000006</v>
      </c>
      <c r="F699" s="68">
        <v>-133.60277777777776</v>
      </c>
      <c r="G699" s="56" t="s">
        <v>182</v>
      </c>
      <c r="H699" s="50" t="s">
        <v>35</v>
      </c>
      <c r="I699" s="50" t="s">
        <v>35</v>
      </c>
      <c r="J699" s="50" t="s">
        <v>35</v>
      </c>
      <c r="K699" s="61" t="s">
        <v>308</v>
      </c>
      <c r="L699" s="56">
        <v>56</v>
      </c>
      <c r="M699" s="56">
        <v>63</v>
      </c>
      <c r="N699" s="56">
        <f t="shared" si="57"/>
        <v>7</v>
      </c>
      <c r="O699" s="56"/>
      <c r="P699" s="56"/>
      <c r="Q699" s="60"/>
      <c r="R699" s="69">
        <v>0</v>
      </c>
      <c r="S699" s="52">
        <v>0.15</v>
      </c>
      <c r="T699" s="52">
        <f t="shared" si="58"/>
        <v>0.15</v>
      </c>
      <c r="U699" s="65">
        <v>0</v>
      </c>
      <c r="V699" s="66">
        <v>37.135097999999999</v>
      </c>
      <c r="W699" s="2">
        <f t="shared" si="59"/>
        <v>3899.1852899999999</v>
      </c>
      <c r="X699" s="60"/>
      <c r="Y699" s="2">
        <f t="shared" si="62"/>
        <v>3899.1852899999999</v>
      </c>
      <c r="AB699" s="126"/>
      <c r="AD699" s="54"/>
      <c r="AE699" s="54"/>
      <c r="AG699" s="61"/>
      <c r="AH699" s="61"/>
      <c r="AI699" s="50" t="s">
        <v>196</v>
      </c>
      <c r="AJ699" s="61" t="s">
        <v>544</v>
      </c>
      <c r="AN699" s="88"/>
      <c r="AT699" s="52"/>
      <c r="AU699" s="52"/>
      <c r="AV699" s="52"/>
      <c r="AW699" s="52"/>
      <c r="AX699" s="52"/>
      <c r="AY699" s="52"/>
      <c r="AZ699" s="52"/>
      <c r="BE699" s="52"/>
      <c r="BF699" s="52"/>
      <c r="BH699" s="52"/>
      <c r="BI699" s="52"/>
    </row>
    <row r="700" spans="1:61">
      <c r="A700" s="52">
        <v>699</v>
      </c>
      <c r="B700" s="50" t="s">
        <v>1033</v>
      </c>
      <c r="C700" s="61" t="s">
        <v>498</v>
      </c>
      <c r="D700" s="61" t="s">
        <v>499</v>
      </c>
      <c r="E700" s="68">
        <v>55.962500000000006</v>
      </c>
      <c r="F700" s="68">
        <v>-133.60277777777776</v>
      </c>
      <c r="G700" s="56" t="s">
        <v>182</v>
      </c>
      <c r="H700" s="50" t="s">
        <v>35</v>
      </c>
      <c r="I700" s="50" t="s">
        <v>35</v>
      </c>
      <c r="J700" s="50" t="s">
        <v>35</v>
      </c>
      <c r="K700" s="61" t="s">
        <v>19</v>
      </c>
      <c r="L700" s="56">
        <v>63</v>
      </c>
      <c r="M700" s="56">
        <v>72</v>
      </c>
      <c r="N700" s="56">
        <f t="shared" si="57"/>
        <v>9</v>
      </c>
      <c r="O700" s="56"/>
      <c r="P700" s="56"/>
      <c r="Q700" s="60"/>
      <c r="R700" s="69">
        <v>0</v>
      </c>
      <c r="S700" s="52">
        <v>1.71</v>
      </c>
      <c r="T700" s="52">
        <f t="shared" si="58"/>
        <v>1.71</v>
      </c>
      <c r="U700" s="65">
        <v>2</v>
      </c>
      <c r="V700" s="66">
        <v>18.801783</v>
      </c>
      <c r="W700" s="2">
        <f t="shared" si="59"/>
        <v>28357.225156259999</v>
      </c>
      <c r="X700" s="60"/>
      <c r="Y700" s="2">
        <f t="shared" si="62"/>
        <v>28357.225156259999</v>
      </c>
      <c r="AB700" s="126"/>
      <c r="AD700" s="54"/>
      <c r="AE700" s="54"/>
      <c r="AG700" s="61"/>
      <c r="AH700" s="61"/>
      <c r="AI700" s="50" t="s">
        <v>196</v>
      </c>
      <c r="AJ700" s="61" t="s">
        <v>19</v>
      </c>
      <c r="AN700" s="88"/>
      <c r="AT700" s="52"/>
      <c r="AU700" s="52"/>
      <c r="AV700" s="52"/>
      <c r="AW700" s="52"/>
      <c r="AX700" s="52"/>
      <c r="AY700" s="52"/>
      <c r="AZ700" s="52"/>
      <c r="BE700" s="52"/>
      <c r="BF700" s="52"/>
      <c r="BH700" s="52"/>
      <c r="BI700" s="52"/>
    </row>
    <row r="701" spans="1:61">
      <c r="A701" s="52">
        <v>700</v>
      </c>
      <c r="B701" s="50" t="s">
        <v>1033</v>
      </c>
      <c r="C701" s="61" t="s">
        <v>500</v>
      </c>
      <c r="D701" s="61" t="s">
        <v>333</v>
      </c>
      <c r="E701" s="68">
        <v>55.962500000000006</v>
      </c>
      <c r="F701" s="68">
        <v>-133.60277777777776</v>
      </c>
      <c r="G701" s="56" t="s">
        <v>182</v>
      </c>
      <c r="H701" s="50" t="s">
        <v>35</v>
      </c>
      <c r="I701" s="50" t="s">
        <v>35</v>
      </c>
      <c r="J701" s="50" t="s">
        <v>35</v>
      </c>
      <c r="K701" s="61" t="s">
        <v>45</v>
      </c>
      <c r="L701" s="56">
        <v>10</v>
      </c>
      <c r="M701" s="56">
        <v>6</v>
      </c>
      <c r="N701" s="56">
        <f t="shared" si="57"/>
        <v>4</v>
      </c>
      <c r="O701" s="53">
        <f>M705</f>
        <v>118</v>
      </c>
      <c r="P701" s="53">
        <f>L701</f>
        <v>10</v>
      </c>
      <c r="Q701" s="53">
        <f>P701+O701</f>
        <v>128</v>
      </c>
      <c r="R701" s="69">
        <v>0</v>
      </c>
      <c r="S701" s="52">
        <v>0.12</v>
      </c>
      <c r="T701" s="52">
        <f t="shared" si="58"/>
        <v>0.12</v>
      </c>
      <c r="U701" s="65">
        <v>0</v>
      </c>
      <c r="V701" s="66">
        <v>44.007489999999997</v>
      </c>
      <c r="W701" s="2">
        <f t="shared" si="59"/>
        <v>2112.3595199999995</v>
      </c>
      <c r="X701" s="2">
        <f>SUM(W701:W705)</f>
        <v>52149.206430299993</v>
      </c>
      <c r="Y701" s="2">
        <f t="shared" si="62"/>
        <v>2112.3595199999995</v>
      </c>
      <c r="Z701" s="7">
        <f>SUM(Y701:Y705)/10^6*10^4</f>
        <v>505.31004292799997</v>
      </c>
      <c r="AA701" s="12">
        <v>60.350770844272134</v>
      </c>
      <c r="AB701" s="126"/>
      <c r="AD701" s="54"/>
      <c r="AE701" s="54"/>
      <c r="AG701" s="61"/>
      <c r="AH701" s="61"/>
      <c r="AI701" s="50" t="s">
        <v>529</v>
      </c>
      <c r="AJ701" s="61" t="s">
        <v>141</v>
      </c>
      <c r="AN701" s="88"/>
      <c r="AT701" s="52"/>
      <c r="AU701" s="52"/>
      <c r="AV701" s="52"/>
      <c r="AW701" s="52"/>
      <c r="AX701" s="52"/>
      <c r="AY701" s="52"/>
      <c r="AZ701" s="52"/>
      <c r="BE701" s="52"/>
      <c r="BF701" s="52"/>
      <c r="BH701" s="52"/>
      <c r="BI701" s="52"/>
    </row>
    <row r="702" spans="1:61">
      <c r="A702" s="52">
        <v>701</v>
      </c>
      <c r="B702" s="50" t="s">
        <v>1033</v>
      </c>
      <c r="C702" s="61" t="s">
        <v>500</v>
      </c>
      <c r="D702" s="61" t="s">
        <v>333</v>
      </c>
      <c r="E702" s="68">
        <v>55.962500000000006</v>
      </c>
      <c r="F702" s="68">
        <v>-133.60277777777776</v>
      </c>
      <c r="G702" s="56" t="s">
        <v>182</v>
      </c>
      <c r="H702" s="50" t="s">
        <v>35</v>
      </c>
      <c r="I702" s="50" t="s">
        <v>35</v>
      </c>
      <c r="J702" s="50" t="s">
        <v>35</v>
      </c>
      <c r="K702" s="61" t="s">
        <v>46</v>
      </c>
      <c r="L702" s="56">
        <v>6</v>
      </c>
      <c r="M702" s="56">
        <v>0</v>
      </c>
      <c r="N702" s="56">
        <f t="shared" si="57"/>
        <v>6</v>
      </c>
      <c r="O702" s="56"/>
      <c r="P702" s="56"/>
      <c r="Q702" s="60"/>
      <c r="R702" s="69">
        <v>0</v>
      </c>
      <c r="S702" s="52">
        <v>0.15</v>
      </c>
      <c r="T702" s="52">
        <f t="shared" si="58"/>
        <v>0.15</v>
      </c>
      <c r="U702" s="65">
        <v>0</v>
      </c>
      <c r="V702" s="66">
        <v>44.49024</v>
      </c>
      <c r="W702" s="2">
        <f t="shared" si="59"/>
        <v>4004.1215999999999</v>
      </c>
      <c r="X702" s="60"/>
      <c r="Y702" s="2">
        <f t="shared" si="62"/>
        <v>4004.1215999999999</v>
      </c>
      <c r="AB702" s="126"/>
      <c r="AC702" s="126"/>
      <c r="AD702" s="54"/>
      <c r="AE702" s="54"/>
      <c r="AG702" s="61"/>
      <c r="AH702" s="61"/>
      <c r="AI702" s="50" t="s">
        <v>529</v>
      </c>
      <c r="AJ702" s="61" t="s">
        <v>162</v>
      </c>
      <c r="AN702" s="88"/>
      <c r="AT702" s="52"/>
      <c r="AU702" s="52"/>
      <c r="AV702" s="52"/>
      <c r="AW702" s="52"/>
      <c r="AX702" s="52"/>
      <c r="AY702" s="52"/>
      <c r="AZ702" s="52"/>
      <c r="BE702" s="52"/>
      <c r="BF702" s="52"/>
      <c r="BH702" s="52"/>
      <c r="BI702" s="52"/>
    </row>
    <row r="703" spans="1:61">
      <c r="A703" s="52">
        <v>702</v>
      </c>
      <c r="B703" s="50" t="s">
        <v>1033</v>
      </c>
      <c r="C703" s="61" t="s">
        <v>500</v>
      </c>
      <c r="D703" s="61" t="s">
        <v>333</v>
      </c>
      <c r="E703" s="68">
        <v>55.962500000000006</v>
      </c>
      <c r="F703" s="68">
        <v>-133.60277777777776</v>
      </c>
      <c r="G703" s="56" t="s">
        <v>182</v>
      </c>
      <c r="H703" s="50" t="s">
        <v>35</v>
      </c>
      <c r="I703" s="50" t="s">
        <v>35</v>
      </c>
      <c r="J703" s="50" t="s">
        <v>35</v>
      </c>
      <c r="K703" s="61" t="s">
        <v>501</v>
      </c>
      <c r="L703" s="56">
        <v>0</v>
      </c>
      <c r="M703" s="56">
        <v>16</v>
      </c>
      <c r="N703" s="56">
        <f t="shared" si="57"/>
        <v>16</v>
      </c>
      <c r="O703" s="56"/>
      <c r="P703" s="56"/>
      <c r="Q703" s="60"/>
      <c r="R703" s="69">
        <v>0</v>
      </c>
      <c r="S703" s="52">
        <v>1.46</v>
      </c>
      <c r="T703" s="52">
        <f t="shared" si="58"/>
        <v>1.46</v>
      </c>
      <c r="U703" s="65">
        <v>2</v>
      </c>
      <c r="V703" s="66">
        <v>8.8536350000000006</v>
      </c>
      <c r="W703" s="2">
        <f t="shared" si="59"/>
        <v>20268.449532800001</v>
      </c>
      <c r="X703" s="60"/>
      <c r="Y703" s="2">
        <f t="shared" si="62"/>
        <v>20268.449532800001</v>
      </c>
      <c r="AB703" s="126"/>
      <c r="AD703" s="54"/>
      <c r="AE703" s="54"/>
      <c r="AG703" s="61"/>
      <c r="AH703" s="61"/>
      <c r="AI703" s="50" t="s">
        <v>529</v>
      </c>
      <c r="AJ703" s="61" t="s">
        <v>539</v>
      </c>
      <c r="AN703" s="88"/>
      <c r="AT703" s="52"/>
      <c r="AU703" s="52"/>
      <c r="AV703" s="52"/>
      <c r="AW703" s="52"/>
      <c r="AX703" s="52"/>
      <c r="AY703" s="52"/>
      <c r="AZ703" s="52"/>
      <c r="BE703" s="52"/>
      <c r="BF703" s="52"/>
      <c r="BH703" s="52"/>
      <c r="BI703" s="52"/>
    </row>
    <row r="704" spans="1:61">
      <c r="A704" s="52">
        <v>703</v>
      </c>
      <c r="B704" s="50" t="s">
        <v>1033</v>
      </c>
      <c r="C704" s="61" t="s">
        <v>500</v>
      </c>
      <c r="D704" s="61" t="s">
        <v>333</v>
      </c>
      <c r="E704" s="68">
        <v>55.962500000000006</v>
      </c>
      <c r="F704" s="68">
        <v>-133.60277777777776</v>
      </c>
      <c r="G704" s="56" t="s">
        <v>182</v>
      </c>
      <c r="H704" s="50" t="s">
        <v>35</v>
      </c>
      <c r="I704" s="50" t="s">
        <v>35</v>
      </c>
      <c r="J704" s="50" t="s">
        <v>35</v>
      </c>
      <c r="K704" s="61" t="s">
        <v>19</v>
      </c>
      <c r="L704" s="56">
        <v>16</v>
      </c>
      <c r="M704" s="56">
        <v>68</v>
      </c>
      <c r="N704" s="56">
        <f t="shared" si="57"/>
        <v>52</v>
      </c>
      <c r="O704" s="56"/>
      <c r="P704" s="56"/>
      <c r="Q704" s="60"/>
      <c r="R704" s="69">
        <v>0</v>
      </c>
      <c r="S704" s="52">
        <v>1.19</v>
      </c>
      <c r="T704" s="52">
        <f t="shared" si="58"/>
        <v>1.19</v>
      </c>
      <c r="U704" s="65">
        <v>0</v>
      </c>
      <c r="V704" s="66">
        <v>3.4371800000000001</v>
      </c>
      <c r="W704" s="2">
        <f t="shared" si="59"/>
        <v>21269.269839999997</v>
      </c>
      <c r="X704" s="60"/>
      <c r="Y704" s="2">
        <f t="shared" si="62"/>
        <v>21269.269839999997</v>
      </c>
      <c r="AB704" s="126"/>
      <c r="AD704" s="54"/>
      <c r="AE704" s="54"/>
      <c r="AG704" s="61"/>
      <c r="AH704" s="61"/>
      <c r="AI704" s="50" t="s">
        <v>529</v>
      </c>
      <c r="AJ704" s="61" t="s">
        <v>19</v>
      </c>
      <c r="AN704" s="88"/>
      <c r="AT704" s="52"/>
      <c r="AU704" s="52"/>
      <c r="AV704" s="52"/>
      <c r="AW704" s="52"/>
      <c r="AX704" s="52"/>
      <c r="AY704" s="52"/>
      <c r="AZ704" s="52"/>
      <c r="BE704" s="52"/>
      <c r="BF704" s="52"/>
      <c r="BH704" s="52"/>
      <c r="BI704" s="52"/>
    </row>
    <row r="705" spans="1:61">
      <c r="A705" s="52">
        <v>704</v>
      </c>
      <c r="B705" s="50" t="s">
        <v>1033</v>
      </c>
      <c r="C705" s="61" t="s">
        <v>500</v>
      </c>
      <c r="D705" s="61" t="s">
        <v>333</v>
      </c>
      <c r="E705" s="68">
        <v>55.962500000000006</v>
      </c>
      <c r="F705" s="68">
        <v>-133.60277777777776</v>
      </c>
      <c r="G705" s="56" t="s">
        <v>182</v>
      </c>
      <c r="H705" s="50" t="s">
        <v>35</v>
      </c>
      <c r="I705" s="50" t="s">
        <v>35</v>
      </c>
      <c r="J705" s="50" t="s">
        <v>35</v>
      </c>
      <c r="K705" s="61" t="s">
        <v>249</v>
      </c>
      <c r="L705" s="56">
        <v>68</v>
      </c>
      <c r="M705" s="56">
        <v>118</v>
      </c>
      <c r="N705" s="56">
        <f t="shared" si="57"/>
        <v>50</v>
      </c>
      <c r="O705" s="56"/>
      <c r="P705" s="56"/>
      <c r="Q705" s="60"/>
      <c r="R705" s="69">
        <v>0</v>
      </c>
      <c r="S705" s="52">
        <v>1.91</v>
      </c>
      <c r="T705" s="52">
        <f t="shared" si="58"/>
        <v>1.91</v>
      </c>
      <c r="U705" s="65">
        <v>35</v>
      </c>
      <c r="V705" s="66">
        <v>0.72412500000000002</v>
      </c>
      <c r="W705" s="2">
        <f t="shared" si="59"/>
        <v>4495.0059375000001</v>
      </c>
      <c r="X705" s="60"/>
      <c r="Y705" s="2">
        <f>IF(L705&gt;-100,W705-W705*(ABS(M705)-100)/(ABS(M705)-ABS(L705)),0)</f>
        <v>2876.8038000000001</v>
      </c>
      <c r="AB705" s="126"/>
      <c r="AD705" s="54"/>
      <c r="AE705" s="54"/>
      <c r="AG705" s="61"/>
      <c r="AH705" s="61"/>
      <c r="AI705" s="50" t="s">
        <v>529</v>
      </c>
      <c r="AJ705" s="61" t="s">
        <v>249</v>
      </c>
      <c r="AN705" s="88"/>
      <c r="AT705" s="52"/>
      <c r="AU705" s="52"/>
      <c r="AV705" s="52"/>
      <c r="AW705" s="52"/>
      <c r="AX705" s="52"/>
      <c r="AY705" s="52"/>
      <c r="AZ705" s="52"/>
      <c r="BE705" s="52"/>
      <c r="BF705" s="52"/>
      <c r="BH705" s="52"/>
      <c r="BI705" s="52"/>
    </row>
    <row r="706" spans="1:61">
      <c r="A706" s="52">
        <v>705</v>
      </c>
      <c r="B706" s="50" t="s">
        <v>1033</v>
      </c>
      <c r="C706" s="61" t="s">
        <v>502</v>
      </c>
      <c r="D706" s="61" t="s">
        <v>302</v>
      </c>
      <c r="E706" s="68">
        <v>55.962500000000006</v>
      </c>
      <c r="F706" s="68">
        <v>-133.60277777777776</v>
      </c>
      <c r="G706" s="56" t="s">
        <v>182</v>
      </c>
      <c r="H706" s="50" t="s">
        <v>35</v>
      </c>
      <c r="I706" s="50" t="s">
        <v>35</v>
      </c>
      <c r="J706" s="50" t="s">
        <v>35</v>
      </c>
      <c r="K706" s="61" t="s">
        <v>45</v>
      </c>
      <c r="L706" s="56">
        <v>18</v>
      </c>
      <c r="M706" s="56">
        <v>13</v>
      </c>
      <c r="N706" s="56">
        <f t="shared" ref="N706:N769" si="63">ABS(M706-L706)</f>
        <v>5</v>
      </c>
      <c r="O706" s="53">
        <f>M711</f>
        <v>97</v>
      </c>
      <c r="P706" s="53">
        <f>L706</f>
        <v>18</v>
      </c>
      <c r="Q706" s="53">
        <f>P706+O706</f>
        <v>115</v>
      </c>
      <c r="R706" s="69">
        <v>0</v>
      </c>
      <c r="S706" s="52">
        <v>0.12</v>
      </c>
      <c r="T706" s="52">
        <f t="shared" ref="T706:T769" si="64">IF(R706=0,S706,R706)</f>
        <v>0.12</v>
      </c>
      <c r="U706" s="65">
        <v>0</v>
      </c>
      <c r="V706" s="66">
        <v>38.359314999999995</v>
      </c>
      <c r="W706" s="2">
        <f t="shared" si="59"/>
        <v>2301.5588999999991</v>
      </c>
      <c r="X706" s="2">
        <f>SUM(W706:W711)</f>
        <v>39036.929740899999</v>
      </c>
      <c r="Y706" s="2">
        <f t="shared" ref="Y706:Y730" si="65">T706*V706/100*N706*100*100*((100-U706)/100)</f>
        <v>2301.5588999999991</v>
      </c>
      <c r="Z706" s="7">
        <f>SUM(Y706:Y711)/10^6*10^4</f>
        <v>390.36929740900001</v>
      </c>
      <c r="AA706" s="12">
        <v>76.864995313899527</v>
      </c>
      <c r="AB706" s="126"/>
      <c r="AD706" s="54"/>
      <c r="AE706" s="54"/>
      <c r="AG706" s="61"/>
      <c r="AH706" s="61"/>
      <c r="AI706" s="50" t="s">
        <v>529</v>
      </c>
      <c r="AJ706" s="61" t="s">
        <v>141</v>
      </c>
      <c r="AN706" s="88"/>
      <c r="AT706" s="52"/>
      <c r="AU706" s="52"/>
      <c r="AV706" s="52"/>
      <c r="AW706" s="52"/>
      <c r="AX706" s="52"/>
      <c r="AY706" s="52"/>
      <c r="AZ706" s="52"/>
      <c r="BE706" s="52"/>
      <c r="BF706" s="52"/>
      <c r="BH706" s="52"/>
      <c r="BI706" s="52"/>
    </row>
    <row r="707" spans="1:61">
      <c r="A707" s="52">
        <v>706</v>
      </c>
      <c r="B707" s="50" t="s">
        <v>1033</v>
      </c>
      <c r="C707" s="61" t="s">
        <v>502</v>
      </c>
      <c r="D707" s="61" t="s">
        <v>302</v>
      </c>
      <c r="E707" s="68">
        <v>55.962500000000006</v>
      </c>
      <c r="F707" s="68">
        <v>-133.60277777777776</v>
      </c>
      <c r="G707" s="56" t="s">
        <v>182</v>
      </c>
      <c r="H707" s="50" t="s">
        <v>35</v>
      </c>
      <c r="I707" s="50" t="s">
        <v>35</v>
      </c>
      <c r="J707" s="50" t="s">
        <v>35</v>
      </c>
      <c r="K707" s="61" t="s">
        <v>44</v>
      </c>
      <c r="L707" s="56">
        <v>13</v>
      </c>
      <c r="M707" s="56">
        <v>0</v>
      </c>
      <c r="N707" s="56">
        <f t="shared" si="63"/>
        <v>13</v>
      </c>
      <c r="O707" s="56"/>
      <c r="P707" s="56"/>
      <c r="Q707" s="60"/>
      <c r="R707" s="69">
        <v>0</v>
      </c>
      <c r="S707" s="52">
        <v>0.08</v>
      </c>
      <c r="T707" s="52">
        <f t="shared" si="64"/>
        <v>0.08</v>
      </c>
      <c r="U707" s="65">
        <v>0</v>
      </c>
      <c r="V707" s="66">
        <v>60.623745</v>
      </c>
      <c r="W707" s="2">
        <f t="shared" ref="W707:W770" si="66">T707*V707/100*N707*100*100*((100-U707)/100)</f>
        <v>6304.8694799999994</v>
      </c>
      <c r="X707" s="60"/>
      <c r="Y707" s="2">
        <f t="shared" si="65"/>
        <v>6304.8694799999994</v>
      </c>
      <c r="AB707" s="126"/>
      <c r="AC707" s="126"/>
      <c r="AD707" s="54"/>
      <c r="AE707" s="54"/>
      <c r="AG707" s="61"/>
      <c r="AH707" s="61"/>
      <c r="AI707" s="50" t="s">
        <v>529</v>
      </c>
      <c r="AJ707" s="61" t="s">
        <v>140</v>
      </c>
      <c r="AN707" s="88"/>
      <c r="AT707" s="52"/>
      <c r="AU707" s="52"/>
      <c r="AV707" s="52"/>
      <c r="AW707" s="52"/>
      <c r="AX707" s="52"/>
      <c r="AY707" s="52"/>
      <c r="AZ707" s="52"/>
      <c r="BE707" s="52"/>
      <c r="BF707" s="52"/>
      <c r="BH707" s="52"/>
      <c r="BI707" s="52"/>
    </row>
    <row r="708" spans="1:61">
      <c r="A708" s="52">
        <v>707</v>
      </c>
      <c r="B708" s="50" t="s">
        <v>1033</v>
      </c>
      <c r="C708" s="61" t="s">
        <v>502</v>
      </c>
      <c r="D708" s="61" t="s">
        <v>302</v>
      </c>
      <c r="E708" s="68">
        <v>55.962500000000006</v>
      </c>
      <c r="F708" s="68">
        <v>-133.60277777777776</v>
      </c>
      <c r="G708" s="56" t="s">
        <v>182</v>
      </c>
      <c r="H708" s="50" t="s">
        <v>35</v>
      </c>
      <c r="I708" s="50" t="s">
        <v>35</v>
      </c>
      <c r="J708" s="50" t="s">
        <v>35</v>
      </c>
      <c r="K708" s="61" t="s">
        <v>47</v>
      </c>
      <c r="L708" s="56">
        <v>0</v>
      </c>
      <c r="M708" s="56">
        <v>3</v>
      </c>
      <c r="N708" s="56">
        <f t="shared" si="63"/>
        <v>3</v>
      </c>
      <c r="O708" s="56"/>
      <c r="P708" s="56"/>
      <c r="Q708" s="60"/>
      <c r="R708" s="69">
        <v>0</v>
      </c>
      <c r="S708" s="52">
        <v>1.31</v>
      </c>
      <c r="T708" s="52">
        <f t="shared" si="64"/>
        <v>1.31</v>
      </c>
      <c r="U708" s="65">
        <v>8</v>
      </c>
      <c r="V708" s="66">
        <v>9.6067249999999991</v>
      </c>
      <c r="W708" s="2">
        <f t="shared" si="66"/>
        <v>3473.4074910000004</v>
      </c>
      <c r="X708" s="60"/>
      <c r="Y708" s="2">
        <f t="shared" si="65"/>
        <v>3473.4074910000004</v>
      </c>
      <c r="AB708" s="126"/>
      <c r="AD708" s="54"/>
      <c r="AE708" s="54"/>
      <c r="AG708" s="61"/>
      <c r="AH708" s="61"/>
      <c r="AI708" s="50" t="s">
        <v>529</v>
      </c>
      <c r="AJ708" s="61" t="s">
        <v>47</v>
      </c>
      <c r="AN708" s="88"/>
      <c r="AT708" s="52"/>
      <c r="AU708" s="52"/>
      <c r="AV708" s="52"/>
      <c r="AW708" s="52"/>
      <c r="AX708" s="52"/>
      <c r="AY708" s="52"/>
      <c r="AZ708" s="52"/>
      <c r="BE708" s="52"/>
      <c r="BF708" s="52"/>
      <c r="BH708" s="52"/>
      <c r="BI708" s="52"/>
    </row>
    <row r="709" spans="1:61">
      <c r="A709" s="52">
        <v>708</v>
      </c>
      <c r="B709" s="50" t="s">
        <v>1033</v>
      </c>
      <c r="C709" s="61" t="s">
        <v>502</v>
      </c>
      <c r="D709" s="61" t="s">
        <v>302</v>
      </c>
      <c r="E709" s="68">
        <v>55.962500000000006</v>
      </c>
      <c r="F709" s="68">
        <v>-133.60277777777776</v>
      </c>
      <c r="G709" s="56" t="s">
        <v>182</v>
      </c>
      <c r="H709" s="50" t="s">
        <v>35</v>
      </c>
      <c r="I709" s="50" t="s">
        <v>35</v>
      </c>
      <c r="J709" s="50" t="s">
        <v>35</v>
      </c>
      <c r="K709" s="61" t="s">
        <v>262</v>
      </c>
      <c r="L709" s="56">
        <v>3</v>
      </c>
      <c r="M709" s="56">
        <v>22</v>
      </c>
      <c r="N709" s="56">
        <f t="shared" si="63"/>
        <v>19</v>
      </c>
      <c r="O709" s="56"/>
      <c r="P709" s="56"/>
      <c r="Q709" s="60"/>
      <c r="R709" s="69">
        <v>0</v>
      </c>
      <c r="S709" s="52">
        <v>1.19</v>
      </c>
      <c r="T709" s="52">
        <f t="shared" si="64"/>
        <v>1.19</v>
      </c>
      <c r="U709" s="65">
        <v>36</v>
      </c>
      <c r="V709" s="66">
        <v>7.7915850000000004</v>
      </c>
      <c r="W709" s="2">
        <f t="shared" si="66"/>
        <v>11274.735158400001</v>
      </c>
      <c r="X709" s="60"/>
      <c r="Y709" s="2">
        <f t="shared" si="65"/>
        <v>11274.735158400001</v>
      </c>
      <c r="AB709" s="126"/>
      <c r="AD709" s="54"/>
      <c r="AE709" s="54"/>
      <c r="AG709" s="61"/>
      <c r="AH709" s="61"/>
      <c r="AI709" s="50" t="s">
        <v>529</v>
      </c>
      <c r="AJ709" s="61" t="s">
        <v>17</v>
      </c>
      <c r="AN709" s="88"/>
      <c r="AT709" s="52"/>
      <c r="AU709" s="52"/>
      <c r="AV709" s="52"/>
      <c r="AW709" s="52"/>
      <c r="AX709" s="52"/>
      <c r="AY709" s="52"/>
      <c r="AZ709" s="52"/>
      <c r="BE709" s="52"/>
      <c r="BF709" s="52"/>
      <c r="BH709" s="52"/>
      <c r="BI709" s="52"/>
    </row>
    <row r="710" spans="1:61">
      <c r="A710" s="52">
        <v>709</v>
      </c>
      <c r="B710" s="50" t="s">
        <v>1033</v>
      </c>
      <c r="C710" s="61" t="s">
        <v>502</v>
      </c>
      <c r="D710" s="61" t="s">
        <v>302</v>
      </c>
      <c r="E710" s="68">
        <v>55.962500000000006</v>
      </c>
      <c r="F710" s="68">
        <v>-133.60277777777776</v>
      </c>
      <c r="G710" s="56" t="s">
        <v>182</v>
      </c>
      <c r="H710" s="50" t="s">
        <v>35</v>
      </c>
      <c r="I710" s="50" t="s">
        <v>35</v>
      </c>
      <c r="J710" s="50" t="s">
        <v>35</v>
      </c>
      <c r="K710" s="61" t="s">
        <v>19</v>
      </c>
      <c r="L710" s="56">
        <v>22</v>
      </c>
      <c r="M710" s="56">
        <v>45</v>
      </c>
      <c r="N710" s="56">
        <f t="shared" si="63"/>
        <v>23</v>
      </c>
      <c r="O710" s="56"/>
      <c r="P710" s="56"/>
      <c r="Q710" s="60"/>
      <c r="R710" s="69">
        <v>0</v>
      </c>
      <c r="S710" s="52">
        <v>1.19</v>
      </c>
      <c r="T710" s="52">
        <f t="shared" si="64"/>
        <v>1.19</v>
      </c>
      <c r="U710" s="65">
        <v>38</v>
      </c>
      <c r="V710" s="66">
        <v>4.3930249999999997</v>
      </c>
      <c r="W710" s="2">
        <f t="shared" si="66"/>
        <v>7454.6998434999987</v>
      </c>
      <c r="X710" s="60"/>
      <c r="Y710" s="2">
        <f t="shared" si="65"/>
        <v>7454.6998434999987</v>
      </c>
      <c r="AB710" s="126"/>
      <c r="AD710" s="54"/>
      <c r="AE710" s="54"/>
      <c r="AG710" s="61"/>
      <c r="AH710" s="61"/>
      <c r="AI710" s="50" t="s">
        <v>529</v>
      </c>
      <c r="AJ710" s="61" t="s">
        <v>19</v>
      </c>
      <c r="AN710" s="88"/>
      <c r="AT710" s="52"/>
      <c r="AU710" s="52"/>
      <c r="AV710" s="52"/>
      <c r="AW710" s="52"/>
      <c r="AX710" s="52"/>
      <c r="AY710" s="52"/>
      <c r="AZ710" s="52"/>
      <c r="BE710" s="52"/>
      <c r="BF710" s="52"/>
      <c r="BH710" s="52"/>
      <c r="BI710" s="52"/>
    </row>
    <row r="711" spans="1:61">
      <c r="A711" s="52">
        <v>710</v>
      </c>
      <c r="B711" s="50" t="s">
        <v>1033</v>
      </c>
      <c r="C711" s="61" t="s">
        <v>502</v>
      </c>
      <c r="D711" s="61" t="s">
        <v>302</v>
      </c>
      <c r="E711" s="68">
        <v>55.962500000000006</v>
      </c>
      <c r="F711" s="68">
        <v>-133.60277777777776</v>
      </c>
      <c r="G711" s="56" t="s">
        <v>182</v>
      </c>
      <c r="H711" s="50" t="s">
        <v>35</v>
      </c>
      <c r="I711" s="50" t="s">
        <v>35</v>
      </c>
      <c r="J711" s="50" t="s">
        <v>35</v>
      </c>
      <c r="K711" s="61" t="s">
        <v>21</v>
      </c>
      <c r="L711" s="56">
        <v>45</v>
      </c>
      <c r="M711" s="56">
        <v>97</v>
      </c>
      <c r="N711" s="56">
        <f t="shared" si="63"/>
        <v>52</v>
      </c>
      <c r="O711" s="56"/>
      <c r="P711" s="56"/>
      <c r="Q711" s="60"/>
      <c r="R711" s="69">
        <v>0</v>
      </c>
      <c r="S711" s="52">
        <v>1.91</v>
      </c>
      <c r="T711" s="52">
        <f t="shared" si="64"/>
        <v>1.91</v>
      </c>
      <c r="U711" s="65">
        <v>34</v>
      </c>
      <c r="V711" s="66">
        <v>1.25515</v>
      </c>
      <c r="W711" s="2">
        <f t="shared" si="66"/>
        <v>8227.6588680000004</v>
      </c>
      <c r="X711" s="60"/>
      <c r="Y711" s="2">
        <f t="shared" si="65"/>
        <v>8227.6588680000004</v>
      </c>
      <c r="AB711" s="126"/>
      <c r="AD711" s="54"/>
      <c r="AE711" s="54"/>
      <c r="AG711" s="61"/>
      <c r="AH711" s="61"/>
      <c r="AI711" s="50" t="s">
        <v>529</v>
      </c>
      <c r="AJ711" s="61" t="s">
        <v>21</v>
      </c>
      <c r="AN711" s="88"/>
      <c r="AT711" s="52"/>
      <c r="AU711" s="52"/>
      <c r="AV711" s="52"/>
      <c r="AW711" s="52"/>
      <c r="AX711" s="52"/>
      <c r="AY711" s="52"/>
      <c r="AZ711" s="52"/>
      <c r="BE711" s="52"/>
      <c r="BF711" s="52"/>
      <c r="BH711" s="52"/>
      <c r="BI711" s="52"/>
    </row>
    <row r="712" spans="1:61">
      <c r="A712" s="52">
        <v>711</v>
      </c>
      <c r="B712" s="50" t="s">
        <v>1033</v>
      </c>
      <c r="C712" s="61" t="s">
        <v>503</v>
      </c>
      <c r="D712" s="61" t="s">
        <v>461</v>
      </c>
      <c r="E712" s="68">
        <v>55.9666</v>
      </c>
      <c r="F712" s="68">
        <v>-133.61249999999998</v>
      </c>
      <c r="G712" s="56" t="s">
        <v>182</v>
      </c>
      <c r="H712" s="50" t="s">
        <v>35</v>
      </c>
      <c r="I712" s="50" t="s">
        <v>35</v>
      </c>
      <c r="J712" s="50" t="s">
        <v>35</v>
      </c>
      <c r="K712" s="61" t="s">
        <v>469</v>
      </c>
      <c r="L712" s="56">
        <v>6</v>
      </c>
      <c r="M712" s="56">
        <v>0</v>
      </c>
      <c r="N712" s="56">
        <f t="shared" si="63"/>
        <v>6</v>
      </c>
      <c r="O712" s="53">
        <f>M716</f>
        <v>82</v>
      </c>
      <c r="P712" s="53">
        <f>L712</f>
        <v>6</v>
      </c>
      <c r="Q712" s="53">
        <f>P712+O712</f>
        <v>88</v>
      </c>
      <c r="R712" s="69">
        <v>0</v>
      </c>
      <c r="S712" s="52">
        <v>0.12</v>
      </c>
      <c r="T712" s="52">
        <f t="shared" si="64"/>
        <v>0.12</v>
      </c>
      <c r="U712" s="65">
        <v>0</v>
      </c>
      <c r="V712" s="66">
        <v>46.228140000000003</v>
      </c>
      <c r="W712" s="2">
        <f t="shared" si="66"/>
        <v>3328.4260800000006</v>
      </c>
      <c r="X712" s="2">
        <f>SUM(W712:W716)</f>
        <v>53027.859898399991</v>
      </c>
      <c r="Y712" s="2">
        <f t="shared" si="65"/>
        <v>3328.4260800000006</v>
      </c>
      <c r="Z712" s="7">
        <f>SUM(Y712:Y716)/10^6*10^4</f>
        <v>530.27859898399993</v>
      </c>
      <c r="AA712" s="12">
        <v>47.884329516807384</v>
      </c>
      <c r="AB712" s="126"/>
      <c r="AD712" s="54"/>
      <c r="AE712" s="54"/>
      <c r="AG712" s="61"/>
      <c r="AH712" s="61"/>
      <c r="AI712" s="50" t="s">
        <v>529</v>
      </c>
      <c r="AJ712" s="61" t="s">
        <v>555</v>
      </c>
      <c r="AN712" s="88"/>
      <c r="AT712" s="52"/>
      <c r="AU712" s="52"/>
      <c r="AV712" s="52"/>
      <c r="AW712" s="52"/>
      <c r="AX712" s="52"/>
      <c r="AY712" s="52"/>
      <c r="AZ712" s="52"/>
      <c r="BE712" s="52"/>
      <c r="BF712" s="52"/>
      <c r="BH712" s="52"/>
      <c r="BI712" s="52"/>
    </row>
    <row r="713" spans="1:61">
      <c r="A713" s="52">
        <v>712</v>
      </c>
      <c r="B713" s="50" t="s">
        <v>1033</v>
      </c>
      <c r="C713" s="61" t="s">
        <v>503</v>
      </c>
      <c r="D713" s="61" t="s">
        <v>461</v>
      </c>
      <c r="E713" s="68">
        <v>55.9666</v>
      </c>
      <c r="F713" s="68">
        <v>-133.61249999999998</v>
      </c>
      <c r="G713" s="56" t="s">
        <v>182</v>
      </c>
      <c r="H713" s="50" t="s">
        <v>35</v>
      </c>
      <c r="I713" s="50" t="s">
        <v>35</v>
      </c>
      <c r="J713" s="50" t="s">
        <v>35</v>
      </c>
      <c r="K713" s="61" t="s">
        <v>258</v>
      </c>
      <c r="L713" s="56">
        <v>0</v>
      </c>
      <c r="M713" s="56">
        <v>17</v>
      </c>
      <c r="N713" s="56">
        <f t="shared" si="63"/>
        <v>17</v>
      </c>
      <c r="O713" s="56"/>
      <c r="P713" s="56"/>
      <c r="Q713" s="60"/>
      <c r="R713" s="69">
        <v>0</v>
      </c>
      <c r="S713" s="52">
        <v>1.46</v>
      </c>
      <c r="T713" s="52">
        <f t="shared" si="64"/>
        <v>1.46</v>
      </c>
      <c r="U713" s="65">
        <v>13</v>
      </c>
      <c r="V713" s="66">
        <v>6.5267799999999996</v>
      </c>
      <c r="W713" s="2">
        <f t="shared" si="66"/>
        <v>14093.537125199999</v>
      </c>
      <c r="X713" s="60"/>
      <c r="Y713" s="2">
        <f t="shared" si="65"/>
        <v>14093.537125199999</v>
      </c>
      <c r="AB713" s="126"/>
      <c r="AC713" s="126"/>
      <c r="AD713" s="54"/>
      <c r="AE713" s="54"/>
      <c r="AG713" s="61"/>
      <c r="AH713" s="61"/>
      <c r="AI713" s="50" t="s">
        <v>529</v>
      </c>
      <c r="AJ713" s="61" t="s">
        <v>535</v>
      </c>
      <c r="AN713" s="88"/>
      <c r="AT713" s="52"/>
      <c r="AU713" s="52"/>
      <c r="AV713" s="52"/>
      <c r="AW713" s="52"/>
      <c r="AX713" s="52"/>
      <c r="AY713" s="52"/>
      <c r="AZ713" s="52"/>
      <c r="BE713" s="52"/>
      <c r="BF713" s="52"/>
      <c r="BH713" s="52"/>
      <c r="BI713" s="52"/>
    </row>
    <row r="714" spans="1:61">
      <c r="A714" s="52">
        <v>713</v>
      </c>
      <c r="B714" s="50" t="s">
        <v>1033</v>
      </c>
      <c r="C714" s="61" t="s">
        <v>503</v>
      </c>
      <c r="D714" s="61" t="s">
        <v>461</v>
      </c>
      <c r="E714" s="68">
        <v>55.9666</v>
      </c>
      <c r="F714" s="68">
        <v>-133.61249999999998</v>
      </c>
      <c r="G714" s="56" t="s">
        <v>182</v>
      </c>
      <c r="H714" s="50" t="s">
        <v>35</v>
      </c>
      <c r="I714" s="50" t="s">
        <v>35</v>
      </c>
      <c r="J714" s="50" t="s">
        <v>35</v>
      </c>
      <c r="K714" s="61" t="s">
        <v>504</v>
      </c>
      <c r="L714" s="56">
        <v>17</v>
      </c>
      <c r="M714" s="56">
        <v>25</v>
      </c>
      <c r="N714" s="56">
        <f t="shared" si="63"/>
        <v>8</v>
      </c>
      <c r="O714" s="56"/>
      <c r="P714" s="56"/>
      <c r="Q714" s="60"/>
      <c r="R714" s="69">
        <v>0</v>
      </c>
      <c r="S714" s="52">
        <v>1.46</v>
      </c>
      <c r="T714" s="52">
        <f t="shared" si="64"/>
        <v>1.46</v>
      </c>
      <c r="U714" s="65">
        <v>8</v>
      </c>
      <c r="V714" s="66">
        <v>9.8287899999999997</v>
      </c>
      <c r="W714" s="2">
        <f t="shared" si="66"/>
        <v>10561.624582399998</v>
      </c>
      <c r="X714" s="60"/>
      <c r="Y714" s="2">
        <f t="shared" si="65"/>
        <v>10561.624582399998</v>
      </c>
      <c r="AB714" s="126"/>
      <c r="AD714" s="54"/>
      <c r="AE714" s="54"/>
      <c r="AG714" s="61"/>
      <c r="AH714" s="61"/>
      <c r="AI714" s="50" t="s">
        <v>529</v>
      </c>
      <c r="AJ714" s="61" t="s">
        <v>540</v>
      </c>
      <c r="AN714" s="88"/>
      <c r="AT714" s="52"/>
      <c r="AU714" s="52"/>
      <c r="AV714" s="52"/>
      <c r="AW714" s="52"/>
      <c r="AX714" s="52"/>
      <c r="AY714" s="52"/>
      <c r="AZ714" s="52"/>
      <c r="BE714" s="52"/>
      <c r="BF714" s="52"/>
      <c r="BH714" s="52"/>
      <c r="BI714" s="52"/>
    </row>
    <row r="715" spans="1:61">
      <c r="A715" s="52">
        <v>714</v>
      </c>
      <c r="B715" s="50" t="s">
        <v>1033</v>
      </c>
      <c r="C715" s="61" t="s">
        <v>503</v>
      </c>
      <c r="D715" s="61" t="s">
        <v>461</v>
      </c>
      <c r="E715" s="68">
        <v>55.9666</v>
      </c>
      <c r="F715" s="68">
        <v>-133.61249999999998</v>
      </c>
      <c r="G715" s="56" t="s">
        <v>182</v>
      </c>
      <c r="H715" s="50" t="s">
        <v>35</v>
      </c>
      <c r="I715" s="50" t="s">
        <v>35</v>
      </c>
      <c r="J715" s="50" t="s">
        <v>35</v>
      </c>
      <c r="K715" s="61" t="s">
        <v>259</v>
      </c>
      <c r="L715" s="56">
        <v>25</v>
      </c>
      <c r="M715" s="56">
        <v>36</v>
      </c>
      <c r="N715" s="56">
        <f t="shared" si="63"/>
        <v>11</v>
      </c>
      <c r="O715" s="56"/>
      <c r="P715" s="56"/>
      <c r="Q715" s="60"/>
      <c r="R715" s="69">
        <v>0</v>
      </c>
      <c r="S715" s="52">
        <v>1.46</v>
      </c>
      <c r="T715" s="52">
        <f t="shared" si="64"/>
        <v>1.46</v>
      </c>
      <c r="U715" s="65">
        <v>16</v>
      </c>
      <c r="V715" s="66">
        <v>4.2578550000000002</v>
      </c>
      <c r="W715" s="2">
        <f t="shared" si="66"/>
        <v>5744.0167092000002</v>
      </c>
      <c r="X715" s="60"/>
      <c r="Y715" s="2">
        <f t="shared" si="65"/>
        <v>5744.0167092000002</v>
      </c>
      <c r="AB715" s="126"/>
      <c r="AD715" s="54"/>
      <c r="AE715" s="54"/>
      <c r="AG715" s="61"/>
      <c r="AH715" s="61"/>
      <c r="AI715" s="50" t="s">
        <v>529</v>
      </c>
      <c r="AJ715" s="61" t="s">
        <v>536</v>
      </c>
      <c r="AN715" s="88"/>
      <c r="AT715" s="52"/>
      <c r="AU715" s="52"/>
      <c r="AV715" s="52"/>
      <c r="AW715" s="52"/>
      <c r="AX715" s="52"/>
      <c r="AY715" s="52"/>
      <c r="AZ715" s="52"/>
      <c r="BE715" s="52"/>
      <c r="BF715" s="52"/>
      <c r="BH715" s="52"/>
      <c r="BI715" s="52"/>
    </row>
    <row r="716" spans="1:61">
      <c r="A716" s="52">
        <v>715</v>
      </c>
      <c r="B716" s="50" t="s">
        <v>1033</v>
      </c>
      <c r="C716" s="61" t="s">
        <v>503</v>
      </c>
      <c r="D716" s="61" t="s">
        <v>461</v>
      </c>
      <c r="E716" s="68">
        <v>55.9666</v>
      </c>
      <c r="F716" s="68">
        <v>-133.61249999999998</v>
      </c>
      <c r="G716" s="56" t="s">
        <v>182</v>
      </c>
      <c r="H716" s="50" t="s">
        <v>35</v>
      </c>
      <c r="I716" s="50" t="s">
        <v>35</v>
      </c>
      <c r="J716" s="50" t="s">
        <v>35</v>
      </c>
      <c r="K716" s="61" t="s">
        <v>505</v>
      </c>
      <c r="L716" s="56">
        <v>36</v>
      </c>
      <c r="M716" s="56">
        <v>82</v>
      </c>
      <c r="N716" s="56">
        <f t="shared" si="63"/>
        <v>46</v>
      </c>
      <c r="O716" s="56"/>
      <c r="P716" s="56"/>
      <c r="Q716" s="60"/>
      <c r="R716" s="69">
        <v>0</v>
      </c>
      <c r="S716" s="52">
        <v>1.91</v>
      </c>
      <c r="T716" s="52">
        <f t="shared" si="64"/>
        <v>1.91</v>
      </c>
      <c r="U716" s="65">
        <v>21</v>
      </c>
      <c r="V716" s="66">
        <v>2.78064</v>
      </c>
      <c r="W716" s="2">
        <f t="shared" si="66"/>
        <v>19300.255401599999</v>
      </c>
      <c r="X716" s="60"/>
      <c r="Y716" s="2">
        <f t="shared" si="65"/>
        <v>19300.255401599999</v>
      </c>
      <c r="AB716" s="126"/>
      <c r="AD716" s="54"/>
      <c r="AE716" s="54"/>
      <c r="AG716" s="61"/>
      <c r="AH716" s="61"/>
      <c r="AI716" s="50" t="s">
        <v>529</v>
      </c>
      <c r="AJ716" s="61" t="s">
        <v>505</v>
      </c>
      <c r="AN716" s="88"/>
      <c r="AT716" s="52"/>
      <c r="AU716" s="52"/>
      <c r="AV716" s="52"/>
      <c r="AW716" s="52"/>
      <c r="AX716" s="52"/>
      <c r="AY716" s="52"/>
      <c r="AZ716" s="52"/>
      <c r="BE716" s="52"/>
      <c r="BF716" s="52"/>
      <c r="BH716" s="52"/>
      <c r="BI716" s="52"/>
    </row>
    <row r="717" spans="1:61">
      <c r="A717" s="52">
        <v>716</v>
      </c>
      <c r="B717" s="50" t="s">
        <v>1033</v>
      </c>
      <c r="C717" s="61" t="s">
        <v>506</v>
      </c>
      <c r="D717" s="61" t="s">
        <v>461</v>
      </c>
      <c r="E717" s="68">
        <v>55.9666</v>
      </c>
      <c r="F717" s="68">
        <v>-133.61249999999998</v>
      </c>
      <c r="G717" s="56" t="s">
        <v>182</v>
      </c>
      <c r="H717" s="50" t="s">
        <v>35</v>
      </c>
      <c r="I717" s="50" t="s">
        <v>35</v>
      </c>
      <c r="J717" s="50" t="s">
        <v>35</v>
      </c>
      <c r="K717" s="61" t="s">
        <v>469</v>
      </c>
      <c r="L717" s="56">
        <v>8</v>
      </c>
      <c r="M717" s="56">
        <v>0</v>
      </c>
      <c r="N717" s="56">
        <f t="shared" si="63"/>
        <v>8</v>
      </c>
      <c r="O717" s="53">
        <f>M719</f>
        <v>88</v>
      </c>
      <c r="P717" s="53">
        <f>L717</f>
        <v>8</v>
      </c>
      <c r="Q717" s="53">
        <f>P717+O717</f>
        <v>96</v>
      </c>
      <c r="R717" s="69">
        <v>0</v>
      </c>
      <c r="S717" s="52">
        <v>0.12</v>
      </c>
      <c r="T717" s="52">
        <f t="shared" si="64"/>
        <v>0.12</v>
      </c>
      <c r="U717" s="65">
        <v>0</v>
      </c>
      <c r="V717" s="66">
        <v>39.179989999999997</v>
      </c>
      <c r="W717" s="2">
        <f t="shared" si="66"/>
        <v>3761.2790399999994</v>
      </c>
      <c r="X717" s="2">
        <f>SUM(W717:W719)</f>
        <v>53813.802870350002</v>
      </c>
      <c r="Y717" s="2">
        <f t="shared" si="65"/>
        <v>3761.2790399999994</v>
      </c>
      <c r="Z717" s="7">
        <f>SUM(Y717:Y719)/10^6*10^4</f>
        <v>538.13802870350003</v>
      </c>
      <c r="AA717" s="12">
        <v>54.054665313917525</v>
      </c>
      <c r="AB717" s="126"/>
      <c r="AD717" s="54"/>
      <c r="AE717" s="54"/>
      <c r="AG717" s="61"/>
      <c r="AH717" s="61"/>
      <c r="AI717" s="50" t="s">
        <v>529</v>
      </c>
      <c r="AJ717" s="61" t="s">
        <v>555</v>
      </c>
      <c r="AN717" s="88"/>
      <c r="AT717" s="52"/>
      <c r="AU717" s="52"/>
      <c r="AV717" s="52"/>
      <c r="AW717" s="52"/>
      <c r="AX717" s="52"/>
      <c r="AY717" s="52"/>
      <c r="AZ717" s="52"/>
      <c r="BE717" s="52"/>
      <c r="BF717" s="52"/>
      <c r="BH717" s="52"/>
      <c r="BI717" s="52"/>
    </row>
    <row r="718" spans="1:61">
      <c r="A718" s="52">
        <v>717</v>
      </c>
      <c r="B718" s="50" t="s">
        <v>1033</v>
      </c>
      <c r="C718" s="61" t="s">
        <v>506</v>
      </c>
      <c r="D718" s="61" t="s">
        <v>461</v>
      </c>
      <c r="E718" s="68">
        <v>55.9666</v>
      </c>
      <c r="F718" s="68">
        <v>-133.61249999999998</v>
      </c>
      <c r="G718" s="56" t="s">
        <v>182</v>
      </c>
      <c r="H718" s="50" t="s">
        <v>35</v>
      </c>
      <c r="I718" s="50" t="s">
        <v>35</v>
      </c>
      <c r="J718" s="50" t="s">
        <v>35</v>
      </c>
      <c r="K718" s="61" t="s">
        <v>507</v>
      </c>
      <c r="L718" s="56">
        <v>0</v>
      </c>
      <c r="M718" s="56">
        <v>29</v>
      </c>
      <c r="N718" s="56">
        <f t="shared" si="63"/>
        <v>29</v>
      </c>
      <c r="O718" s="56"/>
      <c r="P718" s="56"/>
      <c r="Q718" s="60"/>
      <c r="R718" s="69">
        <v>0</v>
      </c>
      <c r="S718" s="52">
        <v>1.19</v>
      </c>
      <c r="T718" s="52">
        <f t="shared" si="64"/>
        <v>1.19</v>
      </c>
      <c r="U718" s="65">
        <v>18</v>
      </c>
      <c r="V718" s="66">
        <v>10.060510000000001</v>
      </c>
      <c r="W718" s="2">
        <f t="shared" si="66"/>
        <v>28469.432408200002</v>
      </c>
      <c r="X718" s="60"/>
      <c r="Y718" s="2">
        <f t="shared" si="65"/>
        <v>28469.432408200002</v>
      </c>
      <c r="AB718" s="126"/>
      <c r="AC718" s="126"/>
      <c r="AD718" s="54"/>
      <c r="AE718" s="54"/>
      <c r="AG718" s="61"/>
      <c r="AH718" s="61"/>
      <c r="AI718" s="50" t="s">
        <v>529</v>
      </c>
      <c r="AJ718" s="61" t="s">
        <v>542</v>
      </c>
      <c r="AN718" s="88"/>
      <c r="AT718" s="52"/>
      <c r="AU718" s="52"/>
      <c r="AV718" s="52"/>
      <c r="AW718" s="52"/>
      <c r="AX718" s="52"/>
      <c r="AY718" s="52"/>
      <c r="AZ718" s="52"/>
      <c r="BE718" s="52"/>
      <c r="BF718" s="52"/>
      <c r="BH718" s="52"/>
      <c r="BI718" s="52"/>
    </row>
    <row r="719" spans="1:61">
      <c r="A719" s="52">
        <v>718</v>
      </c>
      <c r="B719" s="50" t="s">
        <v>1033</v>
      </c>
      <c r="C719" s="61" t="s">
        <v>506</v>
      </c>
      <c r="D719" s="61" t="s">
        <v>461</v>
      </c>
      <c r="E719" s="68">
        <v>55.9666</v>
      </c>
      <c r="F719" s="68">
        <v>-133.61249999999998</v>
      </c>
      <c r="G719" s="56" t="s">
        <v>182</v>
      </c>
      <c r="H719" s="50" t="s">
        <v>35</v>
      </c>
      <c r="I719" s="50" t="s">
        <v>35</v>
      </c>
      <c r="J719" s="50" t="s">
        <v>35</v>
      </c>
      <c r="K719" s="61" t="s">
        <v>21</v>
      </c>
      <c r="L719" s="56">
        <v>29</v>
      </c>
      <c r="M719" s="56">
        <v>88</v>
      </c>
      <c r="N719" s="56">
        <f t="shared" si="63"/>
        <v>59</v>
      </c>
      <c r="O719" s="56"/>
      <c r="P719" s="56"/>
      <c r="Q719" s="60"/>
      <c r="R719" s="69">
        <v>0</v>
      </c>
      <c r="S719" s="52">
        <v>1.91</v>
      </c>
      <c r="T719" s="52">
        <f t="shared" si="64"/>
        <v>1.91</v>
      </c>
      <c r="U719" s="65">
        <v>17</v>
      </c>
      <c r="V719" s="66">
        <v>2.3075450000000002</v>
      </c>
      <c r="W719" s="2">
        <f t="shared" si="66"/>
        <v>21583.091422150002</v>
      </c>
      <c r="X719" s="60"/>
      <c r="Y719" s="2">
        <f t="shared" si="65"/>
        <v>21583.091422150002</v>
      </c>
      <c r="AB719" s="126"/>
      <c r="AD719" s="54"/>
      <c r="AE719" s="54"/>
      <c r="AG719" s="61"/>
      <c r="AH719" s="61"/>
      <c r="AI719" s="50" t="s">
        <v>529</v>
      </c>
      <c r="AJ719" s="61" t="s">
        <v>21</v>
      </c>
      <c r="AN719" s="88"/>
      <c r="AT719" s="52"/>
      <c r="AU719" s="52"/>
      <c r="AV719" s="52"/>
      <c r="AW719" s="52"/>
      <c r="AX719" s="52"/>
      <c r="AY719" s="52"/>
      <c r="AZ719" s="52"/>
      <c r="BE719" s="52"/>
      <c r="BF719" s="52"/>
      <c r="BH719" s="52"/>
      <c r="BI719" s="52"/>
    </row>
    <row r="720" spans="1:61">
      <c r="A720" s="52">
        <v>719</v>
      </c>
      <c r="B720" s="50" t="s">
        <v>1033</v>
      </c>
      <c r="C720" s="61" t="s">
        <v>508</v>
      </c>
      <c r="D720" s="61" t="s">
        <v>461</v>
      </c>
      <c r="E720" s="68">
        <v>55.9666</v>
      </c>
      <c r="F720" s="68">
        <v>-133.61249999999998</v>
      </c>
      <c r="G720" s="56" t="s">
        <v>182</v>
      </c>
      <c r="H720" s="50" t="s">
        <v>35</v>
      </c>
      <c r="I720" s="50" t="s">
        <v>35</v>
      </c>
      <c r="J720" s="50" t="s">
        <v>35</v>
      </c>
      <c r="K720" s="61" t="s">
        <v>45</v>
      </c>
      <c r="L720" s="56">
        <v>4</v>
      </c>
      <c r="M720" s="56">
        <v>0</v>
      </c>
      <c r="N720" s="56">
        <f t="shared" si="63"/>
        <v>4</v>
      </c>
      <c r="O720" s="53">
        <f>M724</f>
        <v>88</v>
      </c>
      <c r="P720" s="53">
        <f>L720</f>
        <v>4</v>
      </c>
      <c r="Q720" s="53">
        <f>P720+O720</f>
        <v>92</v>
      </c>
      <c r="R720" s="69">
        <v>0</v>
      </c>
      <c r="S720" s="52">
        <v>0.12</v>
      </c>
      <c r="T720" s="52">
        <f t="shared" si="64"/>
        <v>0.12</v>
      </c>
      <c r="U720" s="65">
        <v>0</v>
      </c>
      <c r="V720" s="66">
        <v>44.915060000000004</v>
      </c>
      <c r="W720" s="2">
        <f t="shared" si="66"/>
        <v>2155.9228800000001</v>
      </c>
      <c r="X720" s="2">
        <f>SUM(W720:W724)</f>
        <v>53361.81707959999</v>
      </c>
      <c r="Y720" s="2">
        <f t="shared" si="65"/>
        <v>2155.9228800000001</v>
      </c>
      <c r="Z720" s="7">
        <f>SUM(Y720:Y724)/10^6*10^4</f>
        <v>533.61817079599996</v>
      </c>
      <c r="AA720" s="12">
        <v>43.282608295843744</v>
      </c>
      <c r="AB720" s="126"/>
      <c r="AD720" s="54"/>
      <c r="AE720" s="54"/>
      <c r="AG720" s="61"/>
      <c r="AH720" s="61"/>
      <c r="AI720" s="50" t="s">
        <v>529</v>
      </c>
      <c r="AJ720" s="61" t="s">
        <v>141</v>
      </c>
      <c r="AN720" s="88"/>
      <c r="AT720" s="52"/>
      <c r="AU720" s="52"/>
      <c r="AV720" s="52"/>
      <c r="AW720" s="52"/>
      <c r="AX720" s="52"/>
      <c r="AY720" s="52"/>
      <c r="AZ720" s="52"/>
      <c r="BE720" s="52"/>
      <c r="BF720" s="52"/>
      <c r="BH720" s="52"/>
      <c r="BI720" s="52"/>
    </row>
    <row r="721" spans="1:61">
      <c r="A721" s="52">
        <v>720</v>
      </c>
      <c r="B721" s="50" t="s">
        <v>1033</v>
      </c>
      <c r="C721" s="61" t="s">
        <v>508</v>
      </c>
      <c r="D721" s="61" t="s">
        <v>461</v>
      </c>
      <c r="E721" s="68">
        <v>55.9666</v>
      </c>
      <c r="F721" s="68">
        <v>-133.61249999999998</v>
      </c>
      <c r="G721" s="56" t="s">
        <v>182</v>
      </c>
      <c r="H721" s="50" t="s">
        <v>35</v>
      </c>
      <c r="I721" s="50" t="s">
        <v>35</v>
      </c>
      <c r="J721" s="50" t="s">
        <v>35</v>
      </c>
      <c r="K721" s="61" t="s">
        <v>509</v>
      </c>
      <c r="L721" s="56">
        <v>0</v>
      </c>
      <c r="M721" s="56">
        <v>14</v>
      </c>
      <c r="N721" s="56">
        <f t="shared" si="63"/>
        <v>14</v>
      </c>
      <c r="O721" s="56"/>
      <c r="P721" s="56"/>
      <c r="Q721" s="60"/>
      <c r="R721" s="69">
        <v>0</v>
      </c>
      <c r="S721" s="52">
        <v>1.46</v>
      </c>
      <c r="T721" s="52">
        <f t="shared" si="64"/>
        <v>1.46</v>
      </c>
      <c r="U721" s="65">
        <v>17</v>
      </c>
      <c r="V721" s="66">
        <v>9.1819050000000004</v>
      </c>
      <c r="W721" s="2">
        <f t="shared" si="66"/>
        <v>15577.285470599998</v>
      </c>
      <c r="X721" s="60"/>
      <c r="Y721" s="2">
        <f t="shared" si="65"/>
        <v>15577.285470599998</v>
      </c>
      <c r="AB721" s="126"/>
      <c r="AC721" s="126"/>
      <c r="AD721" s="54"/>
      <c r="AE721" s="54"/>
      <c r="AG721" s="61"/>
      <c r="AH721" s="61"/>
      <c r="AI721" s="50" t="s">
        <v>529</v>
      </c>
      <c r="AJ721" s="61" t="s">
        <v>548</v>
      </c>
      <c r="AN721" s="88"/>
      <c r="AT721" s="52"/>
      <c r="AU721" s="52"/>
      <c r="AV721" s="52"/>
      <c r="AW721" s="52"/>
      <c r="AX721" s="52"/>
      <c r="AY721" s="52"/>
      <c r="AZ721" s="52"/>
      <c r="BE721" s="52"/>
      <c r="BF721" s="52"/>
      <c r="BH721" s="52"/>
      <c r="BI721" s="52"/>
    </row>
    <row r="722" spans="1:61">
      <c r="A722" s="52">
        <v>721</v>
      </c>
      <c r="B722" s="50" t="s">
        <v>1033</v>
      </c>
      <c r="C722" s="61" t="s">
        <v>508</v>
      </c>
      <c r="D722" s="61" t="s">
        <v>461</v>
      </c>
      <c r="E722" s="68">
        <v>55.9666</v>
      </c>
      <c r="F722" s="68">
        <v>-133.61249999999998</v>
      </c>
      <c r="G722" s="56" t="s">
        <v>182</v>
      </c>
      <c r="H722" s="50" t="s">
        <v>35</v>
      </c>
      <c r="I722" s="50" t="s">
        <v>35</v>
      </c>
      <c r="J722" s="50" t="s">
        <v>35</v>
      </c>
      <c r="K722" s="61" t="s">
        <v>510</v>
      </c>
      <c r="L722" s="56">
        <v>14</v>
      </c>
      <c r="M722" s="56">
        <v>19</v>
      </c>
      <c r="N722" s="56">
        <f t="shared" si="63"/>
        <v>5</v>
      </c>
      <c r="O722" s="56"/>
      <c r="P722" s="56"/>
      <c r="Q722" s="60"/>
      <c r="R722" s="69">
        <v>0</v>
      </c>
      <c r="S722" s="52">
        <v>1.31</v>
      </c>
      <c r="T722" s="52">
        <f t="shared" si="64"/>
        <v>1.31</v>
      </c>
      <c r="U722" s="65">
        <v>6</v>
      </c>
      <c r="V722" s="66">
        <v>6.3047150000000007</v>
      </c>
      <c r="W722" s="2">
        <f t="shared" si="66"/>
        <v>3881.8130255000005</v>
      </c>
      <c r="X722" s="60"/>
      <c r="Y722" s="2">
        <f t="shared" si="65"/>
        <v>3881.8130255000005</v>
      </c>
      <c r="AB722" s="126"/>
      <c r="AD722" s="54"/>
      <c r="AE722" s="54"/>
      <c r="AG722" s="61"/>
      <c r="AH722" s="61"/>
      <c r="AI722" s="50" t="s">
        <v>529</v>
      </c>
      <c r="AJ722" s="61" t="s">
        <v>510</v>
      </c>
      <c r="AN722" s="88"/>
      <c r="AT722" s="52"/>
      <c r="AU722" s="52"/>
      <c r="AV722" s="52"/>
      <c r="AW722" s="52"/>
      <c r="AX722" s="52"/>
      <c r="AY722" s="52"/>
      <c r="AZ722" s="52"/>
      <c r="BE722" s="52"/>
      <c r="BF722" s="52"/>
      <c r="BH722" s="52"/>
      <c r="BI722" s="52"/>
    </row>
    <row r="723" spans="1:61">
      <c r="A723" s="52">
        <v>722</v>
      </c>
      <c r="B723" s="50" t="s">
        <v>1033</v>
      </c>
      <c r="C723" s="61" t="s">
        <v>508</v>
      </c>
      <c r="D723" s="61" t="s">
        <v>461</v>
      </c>
      <c r="E723" s="68">
        <v>55.9666</v>
      </c>
      <c r="F723" s="68">
        <v>-133.61249999999998</v>
      </c>
      <c r="G723" s="56" t="s">
        <v>182</v>
      </c>
      <c r="H723" s="50" t="s">
        <v>35</v>
      </c>
      <c r="I723" s="50" t="s">
        <v>35</v>
      </c>
      <c r="J723" s="50" t="s">
        <v>35</v>
      </c>
      <c r="K723" s="61" t="s">
        <v>253</v>
      </c>
      <c r="L723" s="56">
        <v>19</v>
      </c>
      <c r="M723" s="56">
        <v>34</v>
      </c>
      <c r="N723" s="56">
        <f t="shared" si="63"/>
        <v>15</v>
      </c>
      <c r="O723" s="56"/>
      <c r="P723" s="56"/>
      <c r="Q723" s="60"/>
      <c r="R723" s="69">
        <v>0</v>
      </c>
      <c r="S723" s="52">
        <v>1.46</v>
      </c>
      <c r="T723" s="52">
        <f t="shared" si="64"/>
        <v>1.46</v>
      </c>
      <c r="U723" s="65">
        <v>17</v>
      </c>
      <c r="V723" s="66">
        <v>5.8702399999999999</v>
      </c>
      <c r="W723" s="2">
        <f t="shared" si="66"/>
        <v>10670.335247999999</v>
      </c>
      <c r="X723" s="60"/>
      <c r="Y723" s="2">
        <f t="shared" si="65"/>
        <v>10670.335247999999</v>
      </c>
      <c r="AB723" s="126"/>
      <c r="AD723" s="54"/>
      <c r="AE723" s="54"/>
      <c r="AG723" s="61"/>
      <c r="AH723" s="61"/>
      <c r="AI723" s="50" t="s">
        <v>529</v>
      </c>
      <c r="AJ723" s="61" t="s">
        <v>534</v>
      </c>
      <c r="AN723" s="88"/>
      <c r="AT723" s="52"/>
      <c r="AU723" s="52"/>
      <c r="AV723" s="52"/>
      <c r="AW723" s="52"/>
      <c r="AX723" s="52"/>
      <c r="AY723" s="52"/>
      <c r="AZ723" s="52"/>
      <c r="BE723" s="52"/>
      <c r="BF723" s="52"/>
      <c r="BH723" s="52"/>
      <c r="BI723" s="52"/>
    </row>
    <row r="724" spans="1:61">
      <c r="A724" s="52">
        <v>723</v>
      </c>
      <c r="B724" s="50" t="s">
        <v>1033</v>
      </c>
      <c r="C724" s="61" t="s">
        <v>508</v>
      </c>
      <c r="D724" s="61" t="s">
        <v>461</v>
      </c>
      <c r="E724" s="68">
        <v>55.9666</v>
      </c>
      <c r="F724" s="68">
        <v>-133.61249999999998</v>
      </c>
      <c r="G724" s="56" t="s">
        <v>182</v>
      </c>
      <c r="H724" s="50" t="s">
        <v>35</v>
      </c>
      <c r="I724" s="50" t="s">
        <v>35</v>
      </c>
      <c r="J724" s="50" t="s">
        <v>35</v>
      </c>
      <c r="K724" s="61" t="s">
        <v>505</v>
      </c>
      <c r="L724" s="56">
        <v>34</v>
      </c>
      <c r="M724" s="56">
        <v>88</v>
      </c>
      <c r="N724" s="56">
        <f t="shared" si="63"/>
        <v>54</v>
      </c>
      <c r="O724" s="56"/>
      <c r="P724" s="56"/>
      <c r="Q724" s="60"/>
      <c r="R724" s="69">
        <v>0</v>
      </c>
      <c r="S724" s="52">
        <v>1.91</v>
      </c>
      <c r="T724" s="52">
        <f t="shared" si="64"/>
        <v>1.91</v>
      </c>
      <c r="U724" s="65">
        <v>17</v>
      </c>
      <c r="V724" s="66">
        <v>2.4620249999999997</v>
      </c>
      <c r="W724" s="2">
        <f t="shared" si="66"/>
        <v>21076.460455499993</v>
      </c>
      <c r="X724" s="60"/>
      <c r="Y724" s="2">
        <f t="shared" si="65"/>
        <v>21076.460455499993</v>
      </c>
      <c r="AB724" s="126"/>
      <c r="AD724" s="54"/>
      <c r="AE724" s="54"/>
      <c r="AG724" s="61"/>
      <c r="AH724" s="61"/>
      <c r="AI724" s="50" t="s">
        <v>529</v>
      </c>
      <c r="AJ724" s="61" t="s">
        <v>505</v>
      </c>
      <c r="AN724" s="88"/>
      <c r="AT724" s="52"/>
      <c r="AU724" s="52"/>
      <c r="AV724" s="52"/>
      <c r="AW724" s="52"/>
      <c r="AX724" s="52"/>
      <c r="AY724" s="52"/>
      <c r="AZ724" s="52"/>
      <c r="BE724" s="52"/>
      <c r="BF724" s="52"/>
      <c r="BH724" s="52"/>
      <c r="BI724" s="52"/>
    </row>
    <row r="725" spans="1:61">
      <c r="A725" s="52">
        <v>724</v>
      </c>
      <c r="B725" s="50" t="s">
        <v>1033</v>
      </c>
      <c r="C725" s="61" t="s">
        <v>511</v>
      </c>
      <c r="D725" s="61" t="s">
        <v>337</v>
      </c>
      <c r="E725" s="68">
        <v>55.995800000000003</v>
      </c>
      <c r="F725" s="68">
        <v>-133.46249999999998</v>
      </c>
      <c r="G725" s="56" t="s">
        <v>182</v>
      </c>
      <c r="H725" s="50" t="s">
        <v>35</v>
      </c>
      <c r="I725" s="50" t="s">
        <v>35</v>
      </c>
      <c r="J725" s="50" t="s">
        <v>35</v>
      </c>
      <c r="K725" s="61" t="s">
        <v>45</v>
      </c>
      <c r="L725" s="56">
        <v>11</v>
      </c>
      <c r="M725" s="56">
        <v>5</v>
      </c>
      <c r="N725" s="56">
        <f t="shared" si="63"/>
        <v>6</v>
      </c>
      <c r="O725" s="53">
        <f>M728</f>
        <v>22</v>
      </c>
      <c r="P725" s="53">
        <f>L725</f>
        <v>11</v>
      </c>
      <c r="Q725" s="53">
        <f>P725+O725</f>
        <v>33</v>
      </c>
      <c r="R725" s="69">
        <v>0</v>
      </c>
      <c r="S725" s="52">
        <v>0.12</v>
      </c>
      <c r="T725" s="52">
        <f t="shared" si="64"/>
        <v>0.12</v>
      </c>
      <c r="U725" s="65">
        <v>0</v>
      </c>
      <c r="V725" s="66">
        <v>49.597735</v>
      </c>
      <c r="W725" s="2">
        <f t="shared" si="66"/>
        <v>3571.0369199999996</v>
      </c>
      <c r="X725" s="2">
        <f>SUM(W725:W728)</f>
        <v>38419.674197999993</v>
      </c>
      <c r="Y725" s="2">
        <f t="shared" si="65"/>
        <v>3571.0369199999996</v>
      </c>
      <c r="Z725" s="7">
        <f>SUM(Y725:Y728)/10^6*10^4</f>
        <v>384.1967419799999</v>
      </c>
      <c r="AA725" s="12">
        <v>59.414496251973176</v>
      </c>
      <c r="AB725" s="126"/>
      <c r="AD725" s="54"/>
      <c r="AE725" s="54"/>
      <c r="AG725" s="61"/>
      <c r="AH725" s="61"/>
      <c r="AI725" s="50" t="s">
        <v>171</v>
      </c>
      <c r="AJ725" s="61" t="s">
        <v>141</v>
      </c>
      <c r="AN725" s="88"/>
      <c r="AT725" s="52"/>
      <c r="AU725" s="52"/>
      <c r="AV725" s="52"/>
      <c r="AW725" s="52"/>
      <c r="AX725" s="52"/>
      <c r="AY725" s="52"/>
      <c r="AZ725" s="52"/>
      <c r="BE725" s="52"/>
      <c r="BF725" s="52"/>
      <c r="BH725" s="52"/>
      <c r="BI725" s="52"/>
    </row>
    <row r="726" spans="1:61">
      <c r="A726" s="52">
        <v>725</v>
      </c>
      <c r="B726" s="50" t="s">
        <v>1033</v>
      </c>
      <c r="C726" s="61" t="s">
        <v>511</v>
      </c>
      <c r="D726" s="61" t="s">
        <v>337</v>
      </c>
      <c r="E726" s="68">
        <v>55.995800000000003</v>
      </c>
      <c r="F726" s="68">
        <v>-133.46249999999998</v>
      </c>
      <c r="G726" s="56" t="s">
        <v>182</v>
      </c>
      <c r="H726" s="50" t="s">
        <v>35</v>
      </c>
      <c r="I726" s="50" t="s">
        <v>35</v>
      </c>
      <c r="J726" s="50" t="s">
        <v>35</v>
      </c>
      <c r="K726" s="61" t="s">
        <v>46</v>
      </c>
      <c r="L726" s="56">
        <v>5</v>
      </c>
      <c r="M726" s="56">
        <v>0</v>
      </c>
      <c r="N726" s="56">
        <f t="shared" si="63"/>
        <v>5</v>
      </c>
      <c r="O726" s="56"/>
      <c r="P726" s="56"/>
      <c r="Q726" s="60"/>
      <c r="R726" s="69">
        <v>0</v>
      </c>
      <c r="S726" s="52">
        <v>0.15</v>
      </c>
      <c r="T726" s="52">
        <f t="shared" si="64"/>
        <v>0.15</v>
      </c>
      <c r="U726" s="65">
        <v>0</v>
      </c>
      <c r="V726" s="66">
        <v>47.608805000000004</v>
      </c>
      <c r="W726" s="2">
        <f t="shared" si="66"/>
        <v>3570.6603750000008</v>
      </c>
      <c r="X726" s="60"/>
      <c r="Y726" s="2">
        <f t="shared" si="65"/>
        <v>3570.6603750000008</v>
      </c>
      <c r="AB726" s="126"/>
      <c r="AC726" s="126"/>
      <c r="AD726" s="54"/>
      <c r="AE726" s="54"/>
      <c r="AG726" s="61"/>
      <c r="AH726" s="61"/>
      <c r="AI726" s="50" t="s">
        <v>171</v>
      </c>
      <c r="AJ726" s="61" t="s">
        <v>162</v>
      </c>
      <c r="AN726" s="88"/>
      <c r="AT726" s="52"/>
      <c r="AU726" s="52"/>
      <c r="AV726" s="52"/>
      <c r="AW726" s="52"/>
      <c r="AX726" s="52"/>
      <c r="AY726" s="52"/>
      <c r="AZ726" s="52"/>
      <c r="BE726" s="52"/>
      <c r="BF726" s="52"/>
      <c r="BH726" s="52"/>
      <c r="BI726" s="52"/>
    </row>
    <row r="727" spans="1:61">
      <c r="A727" s="52">
        <v>726</v>
      </c>
      <c r="B727" s="50" t="s">
        <v>1033</v>
      </c>
      <c r="C727" s="61" t="s">
        <v>511</v>
      </c>
      <c r="D727" s="61" t="s">
        <v>337</v>
      </c>
      <c r="E727" s="68">
        <v>55.995800000000003</v>
      </c>
      <c r="F727" s="68">
        <v>-133.46249999999998</v>
      </c>
      <c r="G727" s="56" t="s">
        <v>182</v>
      </c>
      <c r="H727" s="50" t="s">
        <v>35</v>
      </c>
      <c r="I727" s="50" t="s">
        <v>35</v>
      </c>
      <c r="J727" s="50" t="s">
        <v>35</v>
      </c>
      <c r="K727" s="61" t="s">
        <v>47</v>
      </c>
      <c r="L727" s="56">
        <v>0</v>
      </c>
      <c r="M727" s="56">
        <v>4</v>
      </c>
      <c r="N727" s="56">
        <f t="shared" si="63"/>
        <v>4</v>
      </c>
      <c r="O727" s="56"/>
      <c r="P727" s="56"/>
      <c r="Q727" s="60"/>
      <c r="R727" s="69">
        <v>0</v>
      </c>
      <c r="S727" s="52">
        <v>0.93</v>
      </c>
      <c r="T727" s="52">
        <f t="shared" si="64"/>
        <v>0.93</v>
      </c>
      <c r="U727" s="65">
        <v>3</v>
      </c>
      <c r="V727" s="66">
        <v>9.9349949999999989</v>
      </c>
      <c r="W727" s="2">
        <f t="shared" si="66"/>
        <v>3584.9435958000004</v>
      </c>
      <c r="X727" s="60"/>
      <c r="Y727" s="2">
        <f t="shared" si="65"/>
        <v>3584.9435958000004</v>
      </c>
      <c r="AB727" s="126"/>
      <c r="AD727" s="54"/>
      <c r="AE727" s="54"/>
      <c r="AG727" s="61"/>
      <c r="AH727" s="61"/>
      <c r="AI727" s="50" t="s">
        <v>171</v>
      </c>
      <c r="AJ727" s="61" t="s">
        <v>47</v>
      </c>
      <c r="AN727" s="88"/>
      <c r="AT727" s="52"/>
      <c r="AU727" s="52"/>
      <c r="AV727" s="52"/>
      <c r="AW727" s="52"/>
      <c r="AX727" s="52"/>
      <c r="AY727" s="52"/>
      <c r="AZ727" s="52"/>
      <c r="BE727" s="52"/>
      <c r="BF727" s="52"/>
      <c r="BH727" s="52"/>
      <c r="BI727" s="52"/>
    </row>
    <row r="728" spans="1:61">
      <c r="A728" s="52">
        <v>727</v>
      </c>
      <c r="B728" s="50" t="s">
        <v>1033</v>
      </c>
      <c r="C728" s="61" t="s">
        <v>511</v>
      </c>
      <c r="D728" s="61" t="s">
        <v>337</v>
      </c>
      <c r="E728" s="68">
        <v>55.995800000000003</v>
      </c>
      <c r="F728" s="68">
        <v>-133.46249999999998</v>
      </c>
      <c r="G728" s="56" t="s">
        <v>182</v>
      </c>
      <c r="H728" s="50" t="s">
        <v>35</v>
      </c>
      <c r="I728" s="50" t="s">
        <v>35</v>
      </c>
      <c r="J728" s="50" t="s">
        <v>35</v>
      </c>
      <c r="K728" s="61" t="s">
        <v>116</v>
      </c>
      <c r="L728" s="56">
        <v>4</v>
      </c>
      <c r="M728" s="56">
        <v>22</v>
      </c>
      <c r="N728" s="56">
        <f t="shared" si="63"/>
        <v>18</v>
      </c>
      <c r="O728" s="56"/>
      <c r="P728" s="56"/>
      <c r="Q728" s="60"/>
      <c r="R728" s="69">
        <v>0</v>
      </c>
      <c r="S728" s="52">
        <v>0.86</v>
      </c>
      <c r="T728" s="52">
        <f t="shared" si="64"/>
        <v>0.86</v>
      </c>
      <c r="U728" s="65">
        <v>8</v>
      </c>
      <c r="V728" s="66">
        <v>19.445170000000001</v>
      </c>
      <c r="W728" s="2">
        <f t="shared" si="66"/>
        <v>27693.033307199996</v>
      </c>
      <c r="X728" s="60"/>
      <c r="Y728" s="2">
        <f t="shared" si="65"/>
        <v>27693.033307199996</v>
      </c>
      <c r="AB728" s="126"/>
      <c r="AD728" s="54"/>
      <c r="AE728" s="54"/>
      <c r="AG728" s="61"/>
      <c r="AH728" s="61"/>
      <c r="AI728" s="50" t="s">
        <v>171</v>
      </c>
      <c r="AJ728" s="61" t="s">
        <v>116</v>
      </c>
      <c r="AN728" s="88"/>
      <c r="AT728" s="52"/>
      <c r="AU728" s="52"/>
      <c r="AV728" s="52"/>
      <c r="AW728" s="52"/>
      <c r="AX728" s="52"/>
      <c r="AY728" s="52"/>
      <c r="AZ728" s="52"/>
      <c r="BE728" s="52"/>
      <c r="BF728" s="52"/>
      <c r="BH728" s="52"/>
      <c r="BI728" s="52"/>
    </row>
    <row r="729" spans="1:61">
      <c r="A729" s="52">
        <v>728</v>
      </c>
      <c r="B729" s="50" t="s">
        <v>1033</v>
      </c>
      <c r="C729" s="61" t="s">
        <v>512</v>
      </c>
      <c r="D729" s="61" t="s">
        <v>513</v>
      </c>
      <c r="E729" s="68">
        <v>54.874933333333331</v>
      </c>
      <c r="F729" s="68">
        <v>-132.96388888888887</v>
      </c>
      <c r="G729" s="56" t="s">
        <v>182</v>
      </c>
      <c r="H729" s="50" t="s">
        <v>35</v>
      </c>
      <c r="I729" s="50" t="s">
        <v>35</v>
      </c>
      <c r="J729" s="50" t="s">
        <v>35</v>
      </c>
      <c r="K729" s="61" t="s">
        <v>45</v>
      </c>
      <c r="L729" s="56">
        <v>10</v>
      </c>
      <c r="M729" s="56">
        <v>0</v>
      </c>
      <c r="N729" s="56">
        <f t="shared" si="63"/>
        <v>10</v>
      </c>
      <c r="O729" s="53">
        <f>M731</f>
        <v>102</v>
      </c>
      <c r="P729" s="53">
        <f>L729</f>
        <v>10</v>
      </c>
      <c r="Q729" s="53">
        <f>P729+O729</f>
        <v>112</v>
      </c>
      <c r="R729" s="69">
        <v>0</v>
      </c>
      <c r="S729" s="52">
        <v>0.13</v>
      </c>
      <c r="T729" s="52">
        <f t="shared" si="64"/>
        <v>0.13</v>
      </c>
      <c r="U729" s="65">
        <v>0</v>
      </c>
      <c r="V729" s="66">
        <v>16.111646999999998</v>
      </c>
      <c r="W729" s="2">
        <f t="shared" si="66"/>
        <v>2094.5141099999996</v>
      </c>
      <c r="X729" s="2">
        <f>SUM(W729:W731)</f>
        <v>16044.242959079998</v>
      </c>
      <c r="Y729" s="2">
        <f t="shared" si="65"/>
        <v>2094.5141099999996</v>
      </c>
      <c r="Z729" s="7">
        <f>SUM(Y729:Y731)/10^6*10^4</f>
        <v>158.77885479839998</v>
      </c>
      <c r="AA729" s="12">
        <v>24.784289695607274</v>
      </c>
      <c r="AB729" s="126"/>
      <c r="AD729" s="54"/>
      <c r="AE729" s="54"/>
      <c r="AG729" s="61"/>
      <c r="AH729" s="61"/>
      <c r="AI729" s="50" t="s">
        <v>531</v>
      </c>
      <c r="AJ729" s="61" t="s">
        <v>141</v>
      </c>
      <c r="AN729" s="88"/>
      <c r="AT729" s="52"/>
      <c r="AU729" s="52"/>
      <c r="AV729" s="52"/>
      <c r="AW729" s="52"/>
      <c r="AX729" s="52"/>
      <c r="AY729" s="52"/>
      <c r="AZ729" s="52"/>
      <c r="BE729" s="52"/>
      <c r="BF729" s="52"/>
      <c r="BH729" s="52"/>
      <c r="BI729" s="52"/>
    </row>
    <row r="730" spans="1:61">
      <c r="A730" s="52">
        <v>729</v>
      </c>
      <c r="B730" s="50" t="s">
        <v>1033</v>
      </c>
      <c r="C730" s="61" t="s">
        <v>512</v>
      </c>
      <c r="D730" s="61" t="s">
        <v>513</v>
      </c>
      <c r="E730" s="68">
        <v>54.874933333333331</v>
      </c>
      <c r="F730" s="68">
        <v>-132.96388888888887</v>
      </c>
      <c r="G730" s="56" t="s">
        <v>182</v>
      </c>
      <c r="H730" s="50" t="s">
        <v>35</v>
      </c>
      <c r="I730" s="50" t="s">
        <v>35</v>
      </c>
      <c r="J730" s="50" t="s">
        <v>35</v>
      </c>
      <c r="K730" s="61" t="s">
        <v>21</v>
      </c>
      <c r="L730" s="56">
        <v>0</v>
      </c>
      <c r="M730" s="56">
        <v>36</v>
      </c>
      <c r="N730" s="56">
        <f t="shared" si="63"/>
        <v>36</v>
      </c>
      <c r="O730" s="56"/>
      <c r="P730" s="56"/>
      <c r="Q730" s="60"/>
      <c r="R730" s="69">
        <v>0</v>
      </c>
      <c r="S730" s="52">
        <v>1.38</v>
      </c>
      <c r="T730" s="52">
        <f t="shared" si="64"/>
        <v>1.38</v>
      </c>
      <c r="U730" s="65">
        <v>7</v>
      </c>
      <c r="V730" s="66">
        <v>1.8310589999999998</v>
      </c>
      <c r="W730" s="2">
        <f t="shared" si="66"/>
        <v>8459.9320341599996</v>
      </c>
      <c r="X730" s="60"/>
      <c r="Y730" s="2">
        <f t="shared" si="65"/>
        <v>8459.9320341599996</v>
      </c>
      <c r="AB730" s="126"/>
      <c r="AC730" s="126"/>
      <c r="AD730" s="54"/>
      <c r="AE730" s="54"/>
      <c r="AG730" s="61"/>
      <c r="AH730" s="61"/>
      <c r="AI730" s="50" t="s">
        <v>531</v>
      </c>
      <c r="AJ730" s="61" t="s">
        <v>21</v>
      </c>
      <c r="AN730" s="88"/>
      <c r="AT730" s="52"/>
      <c r="AU730" s="52"/>
      <c r="AV730" s="52"/>
      <c r="AW730" s="52"/>
      <c r="AX730" s="52"/>
      <c r="AY730" s="52"/>
      <c r="AZ730" s="52"/>
      <c r="BE730" s="52"/>
      <c r="BF730" s="52"/>
      <c r="BH730" s="52"/>
      <c r="BI730" s="52"/>
    </row>
    <row r="731" spans="1:61">
      <c r="A731" s="52">
        <v>730</v>
      </c>
      <c r="B731" s="50" t="s">
        <v>1033</v>
      </c>
      <c r="C731" s="61" t="s">
        <v>512</v>
      </c>
      <c r="D731" s="61" t="s">
        <v>513</v>
      </c>
      <c r="E731" s="68">
        <v>54.874933333333331</v>
      </c>
      <c r="F731" s="68">
        <v>-132.96388888888887</v>
      </c>
      <c r="G731" s="56" t="s">
        <v>182</v>
      </c>
      <c r="H731" s="50" t="s">
        <v>35</v>
      </c>
      <c r="I731" s="50" t="s">
        <v>35</v>
      </c>
      <c r="J731" s="50" t="s">
        <v>35</v>
      </c>
      <c r="K731" s="61" t="s">
        <v>312</v>
      </c>
      <c r="L731" s="56">
        <v>36</v>
      </c>
      <c r="M731" s="56">
        <v>102</v>
      </c>
      <c r="N731" s="56">
        <f t="shared" si="63"/>
        <v>66</v>
      </c>
      <c r="O731" s="56"/>
      <c r="P731" s="56"/>
      <c r="Q731" s="60"/>
      <c r="R731" s="69">
        <v>0</v>
      </c>
      <c r="S731" s="52">
        <v>1.38</v>
      </c>
      <c r="T731" s="52">
        <f t="shared" si="64"/>
        <v>1.38</v>
      </c>
      <c r="U731" s="65">
        <v>11</v>
      </c>
      <c r="V731" s="66">
        <v>0.67724099999999998</v>
      </c>
      <c r="W731" s="2">
        <f t="shared" si="66"/>
        <v>5489.7968149199987</v>
      </c>
      <c r="X731" s="60"/>
      <c r="Y731" s="2">
        <f>IF(L731&gt;-100,W731-W731*(ABS(M731)-100)/(ABS(M731)-ABS(L731)),0)</f>
        <v>5323.4393356799992</v>
      </c>
      <c r="AB731" s="126"/>
      <c r="AD731" s="54"/>
      <c r="AE731" s="54"/>
      <c r="AG731" s="61"/>
      <c r="AH731" s="61"/>
      <c r="AI731" s="50" t="s">
        <v>531</v>
      </c>
      <c r="AJ731" s="61" t="s">
        <v>312</v>
      </c>
      <c r="AN731" s="88"/>
      <c r="AT731" s="52"/>
      <c r="AU731" s="52"/>
      <c r="AV731" s="52"/>
      <c r="AW731" s="52"/>
      <c r="AX731" s="52"/>
      <c r="AY731" s="52"/>
      <c r="AZ731" s="52"/>
      <c r="BE731" s="52"/>
      <c r="BF731" s="52"/>
      <c r="BH731" s="52"/>
      <c r="BI731" s="52"/>
    </row>
    <row r="732" spans="1:61">
      <c r="A732" s="52">
        <v>731</v>
      </c>
      <c r="B732" s="50" t="s">
        <v>1033</v>
      </c>
      <c r="C732" s="61" t="s">
        <v>514</v>
      </c>
      <c r="D732" s="61" t="s">
        <v>382</v>
      </c>
      <c r="E732" s="68">
        <v>54.874933333333331</v>
      </c>
      <c r="F732" s="68">
        <v>-132.96388888888887</v>
      </c>
      <c r="G732" s="56" t="s">
        <v>182</v>
      </c>
      <c r="H732" s="50" t="s">
        <v>35</v>
      </c>
      <c r="I732" s="50" t="s">
        <v>35</v>
      </c>
      <c r="J732" s="50" t="s">
        <v>35</v>
      </c>
      <c r="K732" s="61" t="s">
        <v>278</v>
      </c>
      <c r="L732" s="56">
        <v>8</v>
      </c>
      <c r="M732" s="56">
        <v>0</v>
      </c>
      <c r="N732" s="56">
        <f t="shared" si="63"/>
        <v>8</v>
      </c>
      <c r="O732" s="53">
        <f>M735</f>
        <v>104</v>
      </c>
      <c r="P732" s="53">
        <f>L732</f>
        <v>8</v>
      </c>
      <c r="Q732" s="53">
        <f>P732+O732</f>
        <v>112</v>
      </c>
      <c r="R732" s="69">
        <v>0</v>
      </c>
      <c r="S732" s="52">
        <v>0.11</v>
      </c>
      <c r="T732" s="52">
        <f t="shared" si="64"/>
        <v>0.11</v>
      </c>
      <c r="U732" s="65">
        <v>0</v>
      </c>
      <c r="V732" s="66">
        <v>28.742934999999999</v>
      </c>
      <c r="W732" s="2">
        <f t="shared" si="66"/>
        <v>2529.3782799999999</v>
      </c>
      <c r="X732" s="2">
        <f>SUM(W732:W735)</f>
        <v>14955.6573713</v>
      </c>
      <c r="Y732" s="2">
        <f>T732*V732/100*N732*100*100*((100-U732)/100)</f>
        <v>2529.3782799999999</v>
      </c>
      <c r="Z732" s="7">
        <f>SUM(Y732:Y735)/10^6*10^4</f>
        <v>146.93130197300002</v>
      </c>
      <c r="AA732" s="12">
        <v>30.477500818464204</v>
      </c>
      <c r="AB732" s="126"/>
      <c r="AD732" s="54"/>
      <c r="AE732" s="54"/>
      <c r="AG732" s="61"/>
      <c r="AH732" s="61"/>
      <c r="AI732" s="50" t="s">
        <v>528</v>
      </c>
      <c r="AJ732" s="61" t="s">
        <v>278</v>
      </c>
      <c r="AN732" s="88"/>
      <c r="AT732" s="52"/>
      <c r="AU732" s="52"/>
      <c r="AV732" s="52"/>
      <c r="AW732" s="52"/>
      <c r="AX732" s="52"/>
      <c r="AY732" s="52"/>
      <c r="AZ732" s="52"/>
      <c r="BE732" s="52"/>
      <c r="BF732" s="52"/>
      <c r="BH732" s="52"/>
      <c r="BI732" s="52"/>
    </row>
    <row r="733" spans="1:61">
      <c r="A733" s="52">
        <v>732</v>
      </c>
      <c r="B733" s="50" t="s">
        <v>1033</v>
      </c>
      <c r="C733" s="61" t="s">
        <v>514</v>
      </c>
      <c r="D733" s="61" t="s">
        <v>382</v>
      </c>
      <c r="E733" s="68">
        <v>54.874933333333331</v>
      </c>
      <c r="F733" s="68">
        <v>-132.96388888888887</v>
      </c>
      <c r="G733" s="56" t="s">
        <v>182</v>
      </c>
      <c r="H733" s="50" t="s">
        <v>35</v>
      </c>
      <c r="I733" s="50" t="s">
        <v>35</v>
      </c>
      <c r="J733" s="50" t="s">
        <v>35</v>
      </c>
      <c r="K733" s="61" t="s">
        <v>48</v>
      </c>
      <c r="L733" s="56">
        <v>0</v>
      </c>
      <c r="M733" s="56">
        <v>16</v>
      </c>
      <c r="N733" s="56">
        <f t="shared" si="63"/>
        <v>16</v>
      </c>
      <c r="O733" s="56"/>
      <c r="P733" s="56"/>
      <c r="Q733" s="60"/>
      <c r="R733" s="69">
        <v>0</v>
      </c>
      <c r="S733" s="52">
        <v>0.86</v>
      </c>
      <c r="T733" s="52">
        <f t="shared" si="64"/>
        <v>0.86</v>
      </c>
      <c r="U733" s="65">
        <v>8</v>
      </c>
      <c r="V733" s="66">
        <v>3.9392400000000003</v>
      </c>
      <c r="W733" s="2">
        <f t="shared" si="66"/>
        <v>4986.7627008000009</v>
      </c>
      <c r="X733" s="60"/>
      <c r="Y733" s="2">
        <f>T733*V733/100*N733*100*100*((100-U733)/100)</f>
        <v>4986.7627008000009</v>
      </c>
      <c r="AB733" s="126"/>
      <c r="AC733" s="126"/>
      <c r="AD733" s="54"/>
      <c r="AE733" s="54"/>
      <c r="AG733" s="61"/>
      <c r="AH733" s="61"/>
      <c r="AI733" s="50" t="s">
        <v>528</v>
      </c>
      <c r="AJ733" s="61" t="s">
        <v>76</v>
      </c>
      <c r="AN733" s="88"/>
      <c r="AT733" s="52"/>
      <c r="AU733" s="52"/>
      <c r="AV733" s="52"/>
      <c r="AW733" s="52"/>
      <c r="AX733" s="52"/>
      <c r="AY733" s="52"/>
      <c r="AZ733" s="52"/>
      <c r="BE733" s="52"/>
      <c r="BF733" s="52"/>
      <c r="BH733" s="52"/>
      <c r="BI733" s="52"/>
    </row>
    <row r="734" spans="1:61">
      <c r="A734" s="52">
        <v>733</v>
      </c>
      <c r="B734" s="50" t="s">
        <v>1033</v>
      </c>
      <c r="C734" s="61" t="s">
        <v>514</v>
      </c>
      <c r="D734" s="61" t="s">
        <v>382</v>
      </c>
      <c r="E734" s="68">
        <v>54.874933333333331</v>
      </c>
      <c r="F734" s="68">
        <v>-132.96388888888887</v>
      </c>
      <c r="G734" s="56" t="s">
        <v>182</v>
      </c>
      <c r="H734" s="50" t="s">
        <v>35</v>
      </c>
      <c r="I734" s="50" t="s">
        <v>35</v>
      </c>
      <c r="J734" s="50" t="s">
        <v>35</v>
      </c>
      <c r="K734" s="61" t="s">
        <v>49</v>
      </c>
      <c r="L734" s="56">
        <v>16</v>
      </c>
      <c r="M734" s="56">
        <v>41</v>
      </c>
      <c r="N734" s="56">
        <f t="shared" si="63"/>
        <v>25</v>
      </c>
      <c r="O734" s="56"/>
      <c r="P734" s="56"/>
      <c r="Q734" s="60"/>
      <c r="R734" s="69">
        <v>0</v>
      </c>
      <c r="S734" s="52">
        <v>0.86</v>
      </c>
      <c r="T734" s="52">
        <f t="shared" si="64"/>
        <v>0.86</v>
      </c>
      <c r="U734" s="65">
        <v>20</v>
      </c>
      <c r="V734" s="66">
        <v>1.9213450000000001</v>
      </c>
      <c r="W734" s="2">
        <f t="shared" si="66"/>
        <v>3304.7134000000005</v>
      </c>
      <c r="X734" s="60"/>
      <c r="Y734" s="2">
        <f>T734*V734/100*N734*100*100*((100-U734)/100)</f>
        <v>3304.7134000000005</v>
      </c>
      <c r="AB734" s="126"/>
      <c r="AD734" s="54"/>
      <c r="AE734" s="54"/>
      <c r="AG734" s="61"/>
      <c r="AH734" s="61"/>
      <c r="AI734" s="50" t="s">
        <v>528</v>
      </c>
      <c r="AJ734" s="61" t="s">
        <v>77</v>
      </c>
      <c r="AN734" s="88"/>
      <c r="AT734" s="52"/>
      <c r="AU734" s="52"/>
      <c r="AV734" s="52"/>
      <c r="AW734" s="52"/>
      <c r="AX734" s="52"/>
      <c r="AY734" s="52"/>
      <c r="AZ734" s="52"/>
      <c r="BE734" s="52"/>
      <c r="BF734" s="52"/>
      <c r="BH734" s="52"/>
      <c r="BI734" s="52"/>
    </row>
    <row r="735" spans="1:61">
      <c r="A735" s="52">
        <v>734</v>
      </c>
      <c r="B735" s="50" t="s">
        <v>1033</v>
      </c>
      <c r="C735" s="61" t="s">
        <v>514</v>
      </c>
      <c r="D735" s="61" t="s">
        <v>382</v>
      </c>
      <c r="E735" s="68">
        <v>54.874933333333331</v>
      </c>
      <c r="F735" s="68">
        <v>-132.96388888888887</v>
      </c>
      <c r="G735" s="56" t="s">
        <v>182</v>
      </c>
      <c r="H735" s="50" t="s">
        <v>35</v>
      </c>
      <c r="I735" s="50" t="s">
        <v>35</v>
      </c>
      <c r="J735" s="50" t="s">
        <v>35</v>
      </c>
      <c r="K735" s="61" t="s">
        <v>253</v>
      </c>
      <c r="L735" s="56">
        <v>41</v>
      </c>
      <c r="M735" s="56">
        <v>104</v>
      </c>
      <c r="N735" s="56">
        <f t="shared" si="63"/>
        <v>63</v>
      </c>
      <c r="O735" s="56"/>
      <c r="P735" s="56"/>
      <c r="Q735" s="60"/>
      <c r="R735" s="69">
        <v>0</v>
      </c>
      <c r="S735" s="52">
        <v>1.17</v>
      </c>
      <c r="T735" s="52">
        <f t="shared" si="64"/>
        <v>1.17</v>
      </c>
      <c r="U735" s="65">
        <v>30</v>
      </c>
      <c r="V735" s="66">
        <v>0.80136499999999999</v>
      </c>
      <c r="W735" s="2">
        <f t="shared" si="66"/>
        <v>4134.8029904999985</v>
      </c>
      <c r="X735" s="60"/>
      <c r="Y735" s="2">
        <f>IF(L735&gt;-100,W735-W735*(ABS(M735)-100)/(ABS(M735)-ABS(L735)),0)</f>
        <v>3872.2758164999987</v>
      </c>
      <c r="AB735" s="126"/>
      <c r="AD735" s="54"/>
      <c r="AE735" s="54"/>
      <c r="AG735" s="61"/>
      <c r="AH735" s="61"/>
      <c r="AI735" s="50" t="s">
        <v>528</v>
      </c>
      <c r="AJ735" s="61" t="s">
        <v>534</v>
      </c>
      <c r="AN735" s="88"/>
      <c r="AT735" s="52"/>
      <c r="AU735" s="52"/>
      <c r="AV735" s="52"/>
      <c r="AW735" s="52"/>
      <c r="AX735" s="52"/>
      <c r="AY735" s="52"/>
      <c r="AZ735" s="52"/>
      <c r="BE735" s="52"/>
      <c r="BF735" s="52"/>
      <c r="BH735" s="52"/>
      <c r="BI735" s="52"/>
    </row>
    <row r="736" spans="1:61">
      <c r="A736" s="52">
        <v>735</v>
      </c>
      <c r="B736" s="50" t="s">
        <v>1033</v>
      </c>
      <c r="C736" s="61" t="s">
        <v>515</v>
      </c>
      <c r="D736" s="61" t="s">
        <v>370</v>
      </c>
      <c r="E736" s="68">
        <v>54.874933333333331</v>
      </c>
      <c r="F736" s="68">
        <v>-132.96388888888887</v>
      </c>
      <c r="G736" s="56" t="s">
        <v>182</v>
      </c>
      <c r="H736" s="50" t="s">
        <v>35</v>
      </c>
      <c r="I736" s="50" t="s">
        <v>35</v>
      </c>
      <c r="J736" s="50" t="s">
        <v>35</v>
      </c>
      <c r="K736" s="61" t="s">
        <v>278</v>
      </c>
      <c r="L736" s="56">
        <v>5</v>
      </c>
      <c r="M736" s="56">
        <v>0</v>
      </c>
      <c r="N736" s="56">
        <f t="shared" si="63"/>
        <v>5</v>
      </c>
      <c r="O736" s="53">
        <f>M739</f>
        <v>100</v>
      </c>
      <c r="P736" s="53">
        <f>L736</f>
        <v>5</v>
      </c>
      <c r="Q736" s="53">
        <f>P736+O736</f>
        <v>105</v>
      </c>
      <c r="R736" s="69">
        <v>0</v>
      </c>
      <c r="S736" s="52">
        <v>0.11</v>
      </c>
      <c r="T736" s="52">
        <f t="shared" si="64"/>
        <v>0.11</v>
      </c>
      <c r="U736" s="65">
        <v>0</v>
      </c>
      <c r="V736" s="66">
        <v>15.583170000000001</v>
      </c>
      <c r="W736" s="2">
        <f t="shared" si="66"/>
        <v>857.07434999999987</v>
      </c>
      <c r="X736" s="2">
        <f>SUM(W736:W739)</f>
        <v>38731.687302100006</v>
      </c>
      <c r="Y736" s="2">
        <f t="shared" ref="Y736:Y742" si="67">T736*V736/100*N736*100*100*((100-U736)/100)</f>
        <v>857.07434999999987</v>
      </c>
      <c r="Z736" s="7">
        <f>SUM(Y736:Y739)/10^6*10^4</f>
        <v>387.31687302100005</v>
      </c>
      <c r="AA736" s="12">
        <v>47.204348298370235</v>
      </c>
      <c r="AB736" s="126"/>
      <c r="AD736" s="54"/>
      <c r="AE736" s="54"/>
      <c r="AG736" s="61"/>
      <c r="AH736" s="61"/>
      <c r="AI736" s="50" t="s">
        <v>171</v>
      </c>
      <c r="AJ736" s="61" t="s">
        <v>278</v>
      </c>
      <c r="AN736" s="88"/>
      <c r="AT736" s="52"/>
      <c r="AU736" s="52"/>
      <c r="AV736" s="52"/>
      <c r="AW736" s="52"/>
      <c r="AX736" s="52"/>
      <c r="AY736" s="52"/>
      <c r="AZ736" s="52"/>
      <c r="BE736" s="52"/>
      <c r="BF736" s="52"/>
      <c r="BH736" s="52"/>
      <c r="BI736" s="52"/>
    </row>
    <row r="737" spans="1:61">
      <c r="A737" s="52">
        <v>736</v>
      </c>
      <c r="B737" s="50" t="s">
        <v>1033</v>
      </c>
      <c r="C737" s="61" t="s">
        <v>515</v>
      </c>
      <c r="D737" s="61" t="s">
        <v>370</v>
      </c>
      <c r="E737" s="68">
        <v>54.874933333333331</v>
      </c>
      <c r="F737" s="68">
        <v>-132.96388888888887</v>
      </c>
      <c r="G737" s="56" t="s">
        <v>182</v>
      </c>
      <c r="H737" s="50" t="s">
        <v>35</v>
      </c>
      <c r="I737" s="50" t="s">
        <v>35</v>
      </c>
      <c r="J737" s="50" t="s">
        <v>35</v>
      </c>
      <c r="K737" s="61" t="s">
        <v>48</v>
      </c>
      <c r="L737" s="56">
        <v>0</v>
      </c>
      <c r="M737" s="56">
        <v>26</v>
      </c>
      <c r="N737" s="56">
        <f t="shared" si="63"/>
        <v>26</v>
      </c>
      <c r="O737" s="56"/>
      <c r="P737" s="56"/>
      <c r="Q737" s="60"/>
      <c r="R737" s="69">
        <v>0</v>
      </c>
      <c r="S737" s="52">
        <v>0.86</v>
      </c>
      <c r="T737" s="52">
        <f t="shared" si="64"/>
        <v>0.86</v>
      </c>
      <c r="U737" s="65">
        <v>3</v>
      </c>
      <c r="V737" s="66">
        <v>6.6040200000000002</v>
      </c>
      <c r="W737" s="2">
        <f t="shared" si="66"/>
        <v>14323.591058400001</v>
      </c>
      <c r="X737" s="60"/>
      <c r="Y737" s="2">
        <f t="shared" si="67"/>
        <v>14323.591058400001</v>
      </c>
      <c r="AB737" s="126"/>
      <c r="AC737" s="126"/>
      <c r="AD737" s="54"/>
      <c r="AE737" s="54"/>
      <c r="AG737" s="61"/>
      <c r="AH737" s="61"/>
      <c r="AI737" s="50" t="s">
        <v>171</v>
      </c>
      <c r="AJ737" s="61" t="s">
        <v>76</v>
      </c>
      <c r="AN737" s="88"/>
      <c r="AT737" s="52"/>
      <c r="AU737" s="52"/>
      <c r="AV737" s="52"/>
      <c r="AW737" s="52"/>
      <c r="AX737" s="52"/>
      <c r="AY737" s="52"/>
      <c r="AZ737" s="52"/>
      <c r="BE737" s="52"/>
      <c r="BF737" s="52"/>
      <c r="BH737" s="52"/>
      <c r="BI737" s="52"/>
    </row>
    <row r="738" spans="1:61">
      <c r="A738" s="52">
        <v>737</v>
      </c>
      <c r="B738" s="50" t="s">
        <v>1033</v>
      </c>
      <c r="C738" s="61" t="s">
        <v>515</v>
      </c>
      <c r="D738" s="61" t="s">
        <v>370</v>
      </c>
      <c r="E738" s="68">
        <v>54.874933333333331</v>
      </c>
      <c r="F738" s="68">
        <v>-132.96388888888887</v>
      </c>
      <c r="G738" s="56" t="s">
        <v>182</v>
      </c>
      <c r="H738" s="50" t="s">
        <v>35</v>
      </c>
      <c r="I738" s="50" t="s">
        <v>35</v>
      </c>
      <c r="J738" s="50" t="s">
        <v>35</v>
      </c>
      <c r="K738" s="61" t="s">
        <v>49</v>
      </c>
      <c r="L738" s="56">
        <v>26</v>
      </c>
      <c r="M738" s="56">
        <v>58</v>
      </c>
      <c r="N738" s="56">
        <f t="shared" si="63"/>
        <v>32</v>
      </c>
      <c r="O738" s="56"/>
      <c r="P738" s="56"/>
      <c r="Q738" s="60"/>
      <c r="R738" s="69">
        <v>0</v>
      </c>
      <c r="S738" s="52">
        <v>0.86</v>
      </c>
      <c r="T738" s="52">
        <f t="shared" si="64"/>
        <v>0.86</v>
      </c>
      <c r="U738" s="65">
        <v>3</v>
      </c>
      <c r="V738" s="66">
        <v>5.1364600000000005</v>
      </c>
      <c r="W738" s="2">
        <f t="shared" si="66"/>
        <v>13711.471782400002</v>
      </c>
      <c r="X738" s="60"/>
      <c r="Y738" s="2">
        <f t="shared" si="67"/>
        <v>13711.471782400002</v>
      </c>
      <c r="AB738" s="126"/>
      <c r="AD738" s="54"/>
      <c r="AE738" s="54"/>
      <c r="AG738" s="61"/>
      <c r="AH738" s="61"/>
      <c r="AI738" s="50" t="s">
        <v>171</v>
      </c>
      <c r="AJ738" s="61" t="s">
        <v>77</v>
      </c>
      <c r="AN738" s="88"/>
      <c r="AT738" s="52"/>
      <c r="AU738" s="52"/>
      <c r="AV738" s="52"/>
      <c r="AW738" s="52"/>
      <c r="AX738" s="52"/>
      <c r="AY738" s="52"/>
      <c r="AZ738" s="52"/>
      <c r="BE738" s="52"/>
      <c r="BF738" s="52"/>
      <c r="BH738" s="52"/>
      <c r="BI738" s="52"/>
    </row>
    <row r="739" spans="1:61">
      <c r="A739" s="52">
        <v>738</v>
      </c>
      <c r="B739" s="50" t="s">
        <v>1033</v>
      </c>
      <c r="C739" s="61" t="s">
        <v>515</v>
      </c>
      <c r="D739" s="61" t="s">
        <v>370</v>
      </c>
      <c r="E739" s="68">
        <v>54.874933333333331</v>
      </c>
      <c r="F739" s="68">
        <v>-132.96388888888887</v>
      </c>
      <c r="G739" s="56" t="s">
        <v>182</v>
      </c>
      <c r="H739" s="50" t="s">
        <v>35</v>
      </c>
      <c r="I739" s="50" t="s">
        <v>35</v>
      </c>
      <c r="J739" s="50" t="s">
        <v>35</v>
      </c>
      <c r="K739" s="61" t="s">
        <v>253</v>
      </c>
      <c r="L739" s="56">
        <v>58</v>
      </c>
      <c r="M739" s="56">
        <v>100</v>
      </c>
      <c r="N739" s="56">
        <f t="shared" si="63"/>
        <v>42</v>
      </c>
      <c r="O739" s="56"/>
      <c r="P739" s="56"/>
      <c r="Q739" s="60"/>
      <c r="R739" s="69">
        <v>0</v>
      </c>
      <c r="S739" s="52">
        <v>1.17</v>
      </c>
      <c r="T739" s="52">
        <f t="shared" si="64"/>
        <v>1.17</v>
      </c>
      <c r="U739" s="65">
        <v>7</v>
      </c>
      <c r="V739" s="66">
        <v>2.1530650000000002</v>
      </c>
      <c r="W739" s="2">
        <f t="shared" si="66"/>
        <v>9839.5501113000028</v>
      </c>
      <c r="X739" s="60"/>
      <c r="Y739" s="2">
        <f t="shared" si="67"/>
        <v>9839.5501113000028</v>
      </c>
      <c r="AB739" s="126"/>
      <c r="AD739" s="54"/>
      <c r="AE739" s="54"/>
      <c r="AG739" s="61"/>
      <c r="AH739" s="61"/>
      <c r="AI739" s="50" t="s">
        <v>171</v>
      </c>
      <c r="AJ739" s="61" t="s">
        <v>534</v>
      </c>
      <c r="AN739" s="88"/>
      <c r="AT739" s="52"/>
      <c r="AU739" s="52"/>
      <c r="AV739" s="52"/>
      <c r="AW739" s="52"/>
      <c r="AX739" s="52"/>
      <c r="AY739" s="52"/>
      <c r="AZ739" s="52"/>
      <c r="BE739" s="52"/>
      <c r="BF739" s="52"/>
      <c r="BH739" s="52"/>
      <c r="BI739" s="52"/>
    </row>
    <row r="740" spans="1:61">
      <c r="A740" s="52">
        <v>739</v>
      </c>
      <c r="B740" s="50" t="s">
        <v>1033</v>
      </c>
      <c r="C740" s="61" t="s">
        <v>516</v>
      </c>
      <c r="D740" s="61" t="s">
        <v>517</v>
      </c>
      <c r="E740" s="68">
        <v>54.874933333333331</v>
      </c>
      <c r="F740" s="68">
        <v>-132.86388888888888</v>
      </c>
      <c r="G740" s="56" t="s">
        <v>182</v>
      </c>
      <c r="H740" s="50" t="s">
        <v>35</v>
      </c>
      <c r="I740" s="50" t="s">
        <v>35</v>
      </c>
      <c r="J740" s="50" t="s">
        <v>35</v>
      </c>
      <c r="K740" s="61" t="s">
        <v>278</v>
      </c>
      <c r="L740" s="56">
        <v>8</v>
      </c>
      <c r="M740" s="56">
        <v>0</v>
      </c>
      <c r="N740" s="56">
        <f t="shared" si="63"/>
        <v>8</v>
      </c>
      <c r="O740" s="53">
        <f>M743</f>
        <v>102</v>
      </c>
      <c r="P740" s="53">
        <f>L740</f>
        <v>8</v>
      </c>
      <c r="Q740" s="53">
        <f>P740+O740</f>
        <v>110</v>
      </c>
      <c r="R740" s="69">
        <v>0</v>
      </c>
      <c r="S740" s="52">
        <v>0.11</v>
      </c>
      <c r="T740" s="52">
        <f t="shared" si="64"/>
        <v>0.11</v>
      </c>
      <c r="U740" s="65">
        <v>0</v>
      </c>
      <c r="V740" s="66">
        <v>25.807815000000002</v>
      </c>
      <c r="W740" s="2">
        <f t="shared" si="66"/>
        <v>2271.0877200000004</v>
      </c>
      <c r="X740" s="2">
        <f>SUM(W740:W743)</f>
        <v>28150.841352599997</v>
      </c>
      <c r="Y740" s="2">
        <f t="shared" si="67"/>
        <v>2271.0877200000004</v>
      </c>
      <c r="Z740" s="7">
        <f>SUM(Y740:Y743)/10^6*10^4</f>
        <v>279.86607485399992</v>
      </c>
      <c r="AA740" s="12">
        <v>42.306698368064183</v>
      </c>
      <c r="AB740" s="126"/>
      <c r="AD740" s="54"/>
      <c r="AE740" s="54"/>
      <c r="AG740" s="61"/>
      <c r="AH740" s="61"/>
      <c r="AI740" s="50" t="s">
        <v>528</v>
      </c>
      <c r="AJ740" s="61" t="s">
        <v>278</v>
      </c>
      <c r="AN740" s="88"/>
      <c r="AT740" s="52"/>
      <c r="AU740" s="52"/>
      <c r="AV740" s="52"/>
      <c r="AW740" s="52"/>
      <c r="AX740" s="52"/>
      <c r="AY740" s="52"/>
      <c r="AZ740" s="52"/>
      <c r="BE740" s="52"/>
      <c r="BF740" s="52"/>
      <c r="BH740" s="52"/>
      <c r="BI740" s="52"/>
    </row>
    <row r="741" spans="1:61">
      <c r="A741" s="52">
        <v>740</v>
      </c>
      <c r="B741" s="50" t="s">
        <v>1033</v>
      </c>
      <c r="C741" s="61" t="s">
        <v>516</v>
      </c>
      <c r="D741" s="61" t="s">
        <v>517</v>
      </c>
      <c r="E741" s="68">
        <v>54.874933333333331</v>
      </c>
      <c r="F741" s="68">
        <v>-132.86388888888888</v>
      </c>
      <c r="G741" s="56" t="s">
        <v>182</v>
      </c>
      <c r="H741" s="50" t="s">
        <v>35</v>
      </c>
      <c r="I741" s="50" t="s">
        <v>35</v>
      </c>
      <c r="J741" s="50" t="s">
        <v>35</v>
      </c>
      <c r="K741" s="61" t="s">
        <v>48</v>
      </c>
      <c r="L741" s="56">
        <v>0</v>
      </c>
      <c r="M741" s="56">
        <v>15</v>
      </c>
      <c r="N741" s="56">
        <f t="shared" si="63"/>
        <v>15</v>
      </c>
      <c r="O741" s="56"/>
      <c r="P741" s="56"/>
      <c r="Q741" s="60"/>
      <c r="R741" s="69">
        <v>0</v>
      </c>
      <c r="S741" s="52">
        <v>0.86</v>
      </c>
      <c r="T741" s="52">
        <f t="shared" si="64"/>
        <v>0.86</v>
      </c>
      <c r="U741" s="65">
        <v>2</v>
      </c>
      <c r="V741" s="66">
        <v>9.0081150000000001</v>
      </c>
      <c r="W741" s="2">
        <f t="shared" si="66"/>
        <v>11388.058982999999</v>
      </c>
      <c r="X741" s="60"/>
      <c r="Y741" s="2">
        <f t="shared" si="67"/>
        <v>11388.058982999999</v>
      </c>
      <c r="AB741" s="126"/>
      <c r="AC741" s="126"/>
      <c r="AD741" s="54"/>
      <c r="AE741" s="54"/>
      <c r="AG741" s="61"/>
      <c r="AH741" s="61"/>
      <c r="AI741" s="50" t="s">
        <v>528</v>
      </c>
      <c r="AJ741" s="61" t="s">
        <v>76</v>
      </c>
      <c r="AN741" s="88"/>
      <c r="AT741" s="52"/>
      <c r="AU741" s="52"/>
      <c r="AV741" s="52"/>
      <c r="AW741" s="52"/>
      <c r="AX741" s="52"/>
      <c r="AY741" s="52"/>
      <c r="AZ741" s="52"/>
      <c r="BE741" s="52"/>
      <c r="BF741" s="52"/>
      <c r="BH741" s="52"/>
      <c r="BI741" s="52"/>
    </row>
    <row r="742" spans="1:61">
      <c r="A742" s="52">
        <v>741</v>
      </c>
      <c r="B742" s="50" t="s">
        <v>1033</v>
      </c>
      <c r="C742" s="61" t="s">
        <v>516</v>
      </c>
      <c r="D742" s="61" t="s">
        <v>517</v>
      </c>
      <c r="E742" s="68">
        <v>54.874933333333331</v>
      </c>
      <c r="F742" s="68">
        <v>-132.86388888888888</v>
      </c>
      <c r="G742" s="56" t="s">
        <v>182</v>
      </c>
      <c r="H742" s="50" t="s">
        <v>35</v>
      </c>
      <c r="I742" s="50" t="s">
        <v>35</v>
      </c>
      <c r="J742" s="50" t="s">
        <v>35</v>
      </c>
      <c r="K742" s="61" t="s">
        <v>49</v>
      </c>
      <c r="L742" s="56">
        <v>15</v>
      </c>
      <c r="M742" s="56">
        <v>51</v>
      </c>
      <c r="N742" s="56">
        <f t="shared" si="63"/>
        <v>36</v>
      </c>
      <c r="O742" s="56"/>
      <c r="P742" s="56"/>
      <c r="Q742" s="60"/>
      <c r="R742" s="69">
        <v>0</v>
      </c>
      <c r="S742" s="52">
        <v>0.86</v>
      </c>
      <c r="T742" s="52">
        <f t="shared" si="64"/>
        <v>0.86</v>
      </c>
      <c r="U742" s="65">
        <v>10</v>
      </c>
      <c r="V742" s="66">
        <v>3.6978650000000002</v>
      </c>
      <c r="W742" s="2">
        <f t="shared" si="66"/>
        <v>10303.731035999999</v>
      </c>
      <c r="X742" s="60"/>
      <c r="Y742" s="2">
        <f t="shared" si="67"/>
        <v>10303.731035999999</v>
      </c>
      <c r="AB742" s="126"/>
      <c r="AD742" s="54"/>
      <c r="AE742" s="54"/>
      <c r="AG742" s="61"/>
      <c r="AH742" s="61"/>
      <c r="AI742" s="50" t="s">
        <v>528</v>
      </c>
      <c r="AJ742" s="61" t="s">
        <v>77</v>
      </c>
      <c r="AN742" s="88"/>
      <c r="AT742" s="52"/>
      <c r="AU742" s="52"/>
      <c r="AV742" s="52"/>
      <c r="AW742" s="52"/>
      <c r="AX742" s="52"/>
      <c r="AY742" s="52"/>
      <c r="AZ742" s="52"/>
      <c r="BE742" s="52"/>
      <c r="BF742" s="52"/>
      <c r="BH742" s="52"/>
      <c r="BI742" s="52"/>
    </row>
    <row r="743" spans="1:61">
      <c r="A743" s="52">
        <v>742</v>
      </c>
      <c r="B743" s="50" t="s">
        <v>1033</v>
      </c>
      <c r="C743" s="61" t="s">
        <v>516</v>
      </c>
      <c r="D743" s="61" t="s">
        <v>517</v>
      </c>
      <c r="E743" s="68">
        <v>54.874933333333331</v>
      </c>
      <c r="F743" s="68">
        <v>-132.86388888888888</v>
      </c>
      <c r="G743" s="56" t="s">
        <v>182</v>
      </c>
      <c r="H743" s="50" t="s">
        <v>35</v>
      </c>
      <c r="I743" s="50" t="s">
        <v>35</v>
      </c>
      <c r="J743" s="50" t="s">
        <v>35</v>
      </c>
      <c r="K743" s="61" t="s">
        <v>312</v>
      </c>
      <c r="L743" s="56">
        <v>51</v>
      </c>
      <c r="M743" s="56">
        <v>102</v>
      </c>
      <c r="N743" s="56">
        <f t="shared" si="63"/>
        <v>51</v>
      </c>
      <c r="O743" s="56"/>
      <c r="P743" s="56"/>
      <c r="Q743" s="60"/>
      <c r="R743" s="69">
        <v>0</v>
      </c>
      <c r="S743" s="52">
        <v>1.74</v>
      </c>
      <c r="T743" s="52">
        <f t="shared" si="64"/>
        <v>1.74</v>
      </c>
      <c r="U743" s="65">
        <v>6</v>
      </c>
      <c r="V743" s="66">
        <v>0.50206000000000006</v>
      </c>
      <c r="W743" s="2">
        <f t="shared" si="66"/>
        <v>4187.9636135999999</v>
      </c>
      <c r="X743" s="60"/>
      <c r="Y743" s="2">
        <f>IF(L743&gt;-100,W743-W743*(ABS(M743)-100)/(ABS(M743)-ABS(L743)),0)</f>
        <v>4023.7297463999998</v>
      </c>
      <c r="AB743" s="126"/>
      <c r="AD743" s="54"/>
      <c r="AE743" s="54"/>
      <c r="AG743" s="61"/>
      <c r="AH743" s="61"/>
      <c r="AI743" s="50" t="s">
        <v>528</v>
      </c>
      <c r="AJ743" s="61" t="s">
        <v>312</v>
      </c>
      <c r="AN743" s="88"/>
      <c r="AT743" s="52"/>
      <c r="AU743" s="52"/>
      <c r="AV743" s="52"/>
      <c r="AW743" s="52"/>
      <c r="AX743" s="52"/>
      <c r="AY743" s="52"/>
      <c r="AZ743" s="52"/>
      <c r="BE743" s="52"/>
      <c r="BF743" s="52"/>
      <c r="BH743" s="52"/>
      <c r="BI743" s="52"/>
    </row>
    <row r="744" spans="1:61">
      <c r="A744" s="52">
        <v>743</v>
      </c>
      <c r="B744" s="50" t="s">
        <v>1033</v>
      </c>
      <c r="C744" s="61" t="s">
        <v>518</v>
      </c>
      <c r="D744" s="61" t="s">
        <v>517</v>
      </c>
      <c r="E744" s="68">
        <v>54.874933333333331</v>
      </c>
      <c r="F744" s="68">
        <v>-132.96388888888887</v>
      </c>
      <c r="G744" s="56" t="s">
        <v>182</v>
      </c>
      <c r="H744" s="50" t="s">
        <v>35</v>
      </c>
      <c r="I744" s="50" t="s">
        <v>35</v>
      </c>
      <c r="J744" s="50" t="s">
        <v>35</v>
      </c>
      <c r="K744" s="61" t="s">
        <v>278</v>
      </c>
      <c r="L744" s="56">
        <v>5</v>
      </c>
      <c r="M744" s="56">
        <v>0</v>
      </c>
      <c r="N744" s="56">
        <f t="shared" si="63"/>
        <v>5</v>
      </c>
      <c r="O744" s="53">
        <f>M747</f>
        <v>102</v>
      </c>
      <c r="P744" s="53">
        <f>L744</f>
        <v>5</v>
      </c>
      <c r="Q744" s="53">
        <f>P744+O744</f>
        <v>107</v>
      </c>
      <c r="R744" s="69">
        <v>0</v>
      </c>
      <c r="S744" s="52">
        <v>0.11</v>
      </c>
      <c r="T744" s="52">
        <f t="shared" si="64"/>
        <v>0.11</v>
      </c>
      <c r="U744" s="65">
        <v>0</v>
      </c>
      <c r="V744" s="66">
        <v>17.002455000000001</v>
      </c>
      <c r="W744" s="2">
        <f t="shared" si="66"/>
        <v>935.13502500000016</v>
      </c>
      <c r="X744" s="2">
        <f>SUM(W744:W747)</f>
        <v>28370.018735200003</v>
      </c>
      <c r="Y744" s="2">
        <f>T744*V744/100*N744*100*100*((100-U744)/100)</f>
        <v>935.13502500000016</v>
      </c>
      <c r="Z744" s="7">
        <f>SUM(Y744:Y747)/10^6*10^4</f>
        <v>282.38544283000004</v>
      </c>
      <c r="AA744" s="12">
        <v>36.517171138938643</v>
      </c>
      <c r="AB744" s="126"/>
      <c r="AD744" s="54"/>
      <c r="AE744" s="54"/>
      <c r="AG744" s="61"/>
      <c r="AH744" s="61"/>
      <c r="AI744" s="50" t="s">
        <v>528</v>
      </c>
      <c r="AJ744" s="61" t="s">
        <v>278</v>
      </c>
      <c r="AN744" s="88"/>
      <c r="AT744" s="52"/>
      <c r="AU744" s="52"/>
      <c r="AV744" s="52"/>
      <c r="AW744" s="52"/>
      <c r="AX744" s="52"/>
      <c r="AY744" s="52"/>
      <c r="AZ744" s="52"/>
      <c r="BE744" s="52"/>
      <c r="BF744" s="52"/>
      <c r="BH744" s="52"/>
      <c r="BI744" s="52"/>
    </row>
    <row r="745" spans="1:61">
      <c r="A745" s="52">
        <v>744</v>
      </c>
      <c r="B745" s="50" t="s">
        <v>1033</v>
      </c>
      <c r="C745" s="61" t="s">
        <v>518</v>
      </c>
      <c r="D745" s="61" t="s">
        <v>517</v>
      </c>
      <c r="E745" s="68">
        <v>54.874933333333331</v>
      </c>
      <c r="F745" s="68">
        <v>-132.96388888888887</v>
      </c>
      <c r="G745" s="56" t="s">
        <v>182</v>
      </c>
      <c r="H745" s="50" t="s">
        <v>35</v>
      </c>
      <c r="I745" s="50" t="s">
        <v>35</v>
      </c>
      <c r="J745" s="50" t="s">
        <v>35</v>
      </c>
      <c r="K745" s="61" t="s">
        <v>48</v>
      </c>
      <c r="L745" s="56">
        <v>0</v>
      </c>
      <c r="M745" s="56">
        <v>10</v>
      </c>
      <c r="N745" s="56">
        <f t="shared" si="63"/>
        <v>10</v>
      </c>
      <c r="O745" s="56"/>
      <c r="P745" s="56"/>
      <c r="Q745" s="60"/>
      <c r="R745" s="69">
        <v>0</v>
      </c>
      <c r="S745" s="52">
        <v>0.86</v>
      </c>
      <c r="T745" s="52">
        <f t="shared" si="64"/>
        <v>0.86</v>
      </c>
      <c r="U745" s="65">
        <v>14</v>
      </c>
      <c r="V745" s="66">
        <v>1.7089350000000001</v>
      </c>
      <c r="W745" s="2">
        <f t="shared" si="66"/>
        <v>1263.928326</v>
      </c>
      <c r="X745" s="60"/>
      <c r="Y745" s="2">
        <f>T745*V745/100*N745*100*100*((100-U745)/100)</f>
        <v>1263.928326</v>
      </c>
      <c r="AB745" s="126"/>
      <c r="AC745" s="126"/>
      <c r="AD745" s="54"/>
      <c r="AE745" s="54"/>
      <c r="AG745" s="61"/>
      <c r="AH745" s="61"/>
      <c r="AI745" s="50" t="s">
        <v>528</v>
      </c>
      <c r="AJ745" s="61" t="s">
        <v>76</v>
      </c>
      <c r="AN745" s="88"/>
      <c r="AT745" s="52"/>
      <c r="AU745" s="52"/>
      <c r="AV745" s="52"/>
      <c r="AW745" s="52"/>
      <c r="AX745" s="52"/>
      <c r="AY745" s="52"/>
      <c r="AZ745" s="52"/>
      <c r="BE745" s="52"/>
      <c r="BF745" s="52"/>
      <c r="BH745" s="52"/>
      <c r="BI745" s="52"/>
    </row>
    <row r="746" spans="1:61">
      <c r="A746" s="52">
        <v>745</v>
      </c>
      <c r="B746" s="50" t="s">
        <v>1033</v>
      </c>
      <c r="C746" s="61" t="s">
        <v>518</v>
      </c>
      <c r="D746" s="61" t="s">
        <v>517</v>
      </c>
      <c r="E746" s="68">
        <v>54.874933333333331</v>
      </c>
      <c r="F746" s="68">
        <v>-132.96388888888887</v>
      </c>
      <c r="G746" s="56" t="s">
        <v>182</v>
      </c>
      <c r="H746" s="50" t="s">
        <v>35</v>
      </c>
      <c r="I746" s="50" t="s">
        <v>35</v>
      </c>
      <c r="J746" s="50" t="s">
        <v>35</v>
      </c>
      <c r="K746" s="61" t="s">
        <v>49</v>
      </c>
      <c r="L746" s="56">
        <v>10</v>
      </c>
      <c r="M746" s="56">
        <v>51</v>
      </c>
      <c r="N746" s="56">
        <f t="shared" si="63"/>
        <v>41</v>
      </c>
      <c r="O746" s="56"/>
      <c r="P746" s="56"/>
      <c r="Q746" s="60"/>
      <c r="R746" s="69">
        <v>0</v>
      </c>
      <c r="S746" s="52">
        <v>0.86</v>
      </c>
      <c r="T746" s="52">
        <f t="shared" si="64"/>
        <v>0.86</v>
      </c>
      <c r="U746" s="65">
        <v>3</v>
      </c>
      <c r="V746" s="66">
        <v>6.6716050000000005</v>
      </c>
      <c r="W746" s="2">
        <f t="shared" si="66"/>
        <v>22818.356853100002</v>
      </c>
      <c r="X746" s="60"/>
      <c r="Y746" s="2">
        <f>T746*V746/100*N746*100*100*((100-U746)/100)</f>
        <v>22818.356853100002</v>
      </c>
      <c r="AB746" s="126"/>
      <c r="AD746" s="54"/>
      <c r="AE746" s="54"/>
      <c r="AG746" s="61"/>
      <c r="AH746" s="61"/>
      <c r="AI746" s="50" t="s">
        <v>528</v>
      </c>
      <c r="AJ746" s="61" t="s">
        <v>77</v>
      </c>
      <c r="AN746" s="88"/>
      <c r="AT746" s="52"/>
      <c r="AU746" s="52"/>
      <c r="AV746" s="52"/>
      <c r="AW746" s="52"/>
      <c r="AX746" s="52"/>
      <c r="AY746" s="52"/>
      <c r="AZ746" s="52"/>
      <c r="BE746" s="52"/>
      <c r="BF746" s="52"/>
      <c r="BH746" s="52"/>
      <c r="BI746" s="52"/>
    </row>
    <row r="747" spans="1:61">
      <c r="A747" s="52">
        <v>746</v>
      </c>
      <c r="B747" s="50" t="s">
        <v>1033</v>
      </c>
      <c r="C747" s="61" t="s">
        <v>518</v>
      </c>
      <c r="D747" s="61" t="s">
        <v>517</v>
      </c>
      <c r="E747" s="68">
        <v>54.874933333333331</v>
      </c>
      <c r="F747" s="68">
        <v>-132.96388888888887</v>
      </c>
      <c r="G747" s="56" t="s">
        <v>182</v>
      </c>
      <c r="H747" s="50" t="s">
        <v>35</v>
      </c>
      <c r="I747" s="50" t="s">
        <v>35</v>
      </c>
      <c r="J747" s="50" t="s">
        <v>35</v>
      </c>
      <c r="K747" s="61" t="s">
        <v>312</v>
      </c>
      <c r="L747" s="56">
        <v>51</v>
      </c>
      <c r="M747" s="56">
        <v>102</v>
      </c>
      <c r="N747" s="56">
        <f t="shared" si="63"/>
        <v>51</v>
      </c>
      <c r="O747" s="56"/>
      <c r="P747" s="56"/>
      <c r="Q747" s="60"/>
      <c r="R747" s="69">
        <v>0</v>
      </c>
      <c r="S747" s="52">
        <v>1.74</v>
      </c>
      <c r="T747" s="52">
        <f t="shared" si="64"/>
        <v>1.74</v>
      </c>
      <c r="U747" s="65">
        <v>9</v>
      </c>
      <c r="V747" s="66">
        <v>0.41516500000000001</v>
      </c>
      <c r="W747" s="2">
        <f t="shared" si="66"/>
        <v>3352.5985311000009</v>
      </c>
      <c r="X747" s="60"/>
      <c r="Y747" s="2">
        <f>IF(L747&gt;-100,W747-W747*(ABS(M747)-100)/(ABS(M747)-ABS(L747)),0)</f>
        <v>3221.1240789000008</v>
      </c>
      <c r="AB747" s="126"/>
      <c r="AD747" s="54"/>
      <c r="AE747" s="54"/>
      <c r="AG747" s="61"/>
      <c r="AH747" s="61"/>
      <c r="AI747" s="50" t="s">
        <v>528</v>
      </c>
      <c r="AJ747" s="61" t="s">
        <v>312</v>
      </c>
      <c r="AN747" s="88"/>
      <c r="AT747" s="52"/>
      <c r="AU747" s="52"/>
      <c r="AV747" s="52"/>
      <c r="AW747" s="52"/>
      <c r="AX747" s="52"/>
      <c r="AY747" s="52"/>
      <c r="AZ747" s="52"/>
      <c r="BE747" s="52"/>
      <c r="BF747" s="52"/>
      <c r="BH747" s="52"/>
      <c r="BI747" s="52"/>
    </row>
    <row r="748" spans="1:61">
      <c r="A748" s="52">
        <v>747</v>
      </c>
      <c r="B748" s="50" t="s">
        <v>1033</v>
      </c>
      <c r="C748" s="61" t="s">
        <v>519</v>
      </c>
      <c r="D748" s="61" t="s">
        <v>520</v>
      </c>
      <c r="E748" s="68">
        <v>54.891633333333331</v>
      </c>
      <c r="F748" s="68">
        <v>-132.85833333333332</v>
      </c>
      <c r="G748" s="56" t="s">
        <v>182</v>
      </c>
      <c r="H748" s="50" t="s">
        <v>35</v>
      </c>
      <c r="I748" s="50" t="s">
        <v>35</v>
      </c>
      <c r="J748" s="50" t="s">
        <v>35</v>
      </c>
      <c r="K748" s="61" t="s">
        <v>278</v>
      </c>
      <c r="L748" s="56">
        <v>20</v>
      </c>
      <c r="M748" s="56">
        <v>0</v>
      </c>
      <c r="N748" s="56">
        <f t="shared" si="63"/>
        <v>20</v>
      </c>
      <c r="O748" s="53">
        <f>M752</f>
        <v>150</v>
      </c>
      <c r="P748" s="53">
        <f>L748</f>
        <v>20</v>
      </c>
      <c r="Q748" s="53">
        <f>P748+O748</f>
        <v>170</v>
      </c>
      <c r="R748" s="69">
        <v>0</v>
      </c>
      <c r="S748" s="52">
        <v>0.11</v>
      </c>
      <c r="T748" s="52">
        <f t="shared" si="64"/>
        <v>0.11</v>
      </c>
      <c r="U748" s="65">
        <v>0</v>
      </c>
      <c r="V748" s="66">
        <v>32.86562</v>
      </c>
      <c r="W748" s="2">
        <f t="shared" si="66"/>
        <v>7230.4364000000005</v>
      </c>
      <c r="X748" s="2">
        <f>SUM(W748:W752)</f>
        <v>26893.584824699999</v>
      </c>
      <c r="Y748" s="2">
        <f t="shared" ref="Y748:Y764" si="68">T748*V748/100*N748*100*100*((100-U748)/100)</f>
        <v>7230.4364000000005</v>
      </c>
      <c r="Z748" s="7">
        <f>SUM(Y748:Y752)/10^6*10^4</f>
        <v>268.93584824700002</v>
      </c>
      <c r="AA748" s="12">
        <v>56.656638130858006</v>
      </c>
      <c r="AB748" s="126"/>
      <c r="AD748" s="54"/>
      <c r="AE748" s="54"/>
      <c r="AG748" s="61"/>
      <c r="AH748" s="61"/>
      <c r="AI748" s="50" t="s">
        <v>528</v>
      </c>
      <c r="AJ748" s="61" t="s">
        <v>278</v>
      </c>
      <c r="AN748" s="88"/>
      <c r="AT748" s="52"/>
      <c r="AU748" s="52"/>
      <c r="AV748" s="52"/>
      <c r="AW748" s="52"/>
      <c r="AX748" s="52"/>
      <c r="AY748" s="52"/>
      <c r="AZ748" s="52"/>
      <c r="BE748" s="52"/>
      <c r="BF748" s="52"/>
      <c r="BH748" s="52"/>
      <c r="BI748" s="52"/>
    </row>
    <row r="749" spans="1:61">
      <c r="A749" s="52">
        <v>748</v>
      </c>
      <c r="B749" s="50" t="s">
        <v>1033</v>
      </c>
      <c r="C749" s="61" t="s">
        <v>519</v>
      </c>
      <c r="D749" s="61" t="s">
        <v>520</v>
      </c>
      <c r="E749" s="68">
        <v>54.891633333333331</v>
      </c>
      <c r="F749" s="68">
        <v>-132.85833333333332</v>
      </c>
      <c r="G749" s="56" t="s">
        <v>182</v>
      </c>
      <c r="H749" s="50" t="s">
        <v>35</v>
      </c>
      <c r="I749" s="50" t="s">
        <v>35</v>
      </c>
      <c r="J749" s="50" t="s">
        <v>35</v>
      </c>
      <c r="K749" s="61" t="s">
        <v>47</v>
      </c>
      <c r="L749" s="56">
        <v>0</v>
      </c>
      <c r="M749" s="56">
        <v>1</v>
      </c>
      <c r="N749" s="56">
        <f t="shared" si="63"/>
        <v>1</v>
      </c>
      <c r="O749" s="56"/>
      <c r="P749" s="56"/>
      <c r="Q749" s="60"/>
      <c r="R749" s="69">
        <v>0</v>
      </c>
      <c r="S749" s="52">
        <v>0.93</v>
      </c>
      <c r="T749" s="52">
        <f t="shared" si="64"/>
        <v>0.93</v>
      </c>
      <c r="U749" s="65">
        <v>3</v>
      </c>
      <c r="V749" s="66">
        <v>2.62616</v>
      </c>
      <c r="W749" s="2">
        <f t="shared" si="66"/>
        <v>236.90589360000001</v>
      </c>
      <c r="X749" s="60"/>
      <c r="Y749" s="2">
        <f t="shared" si="68"/>
        <v>236.90589360000001</v>
      </c>
      <c r="AB749" s="126"/>
      <c r="AC749" s="126"/>
      <c r="AD749" s="54"/>
      <c r="AE749" s="54"/>
      <c r="AG749" s="61"/>
      <c r="AH749" s="61"/>
      <c r="AI749" s="50" t="s">
        <v>528</v>
      </c>
      <c r="AJ749" s="61" t="s">
        <v>47</v>
      </c>
      <c r="AN749" s="88"/>
      <c r="AT749" s="52"/>
      <c r="AU749" s="52"/>
      <c r="AV749" s="52"/>
      <c r="AW749" s="52"/>
      <c r="AX749" s="52"/>
      <c r="AY749" s="52"/>
      <c r="AZ749" s="52"/>
      <c r="BE749" s="52"/>
      <c r="BF749" s="52"/>
      <c r="BH749" s="52"/>
      <c r="BI749" s="52"/>
    </row>
    <row r="750" spans="1:61">
      <c r="A750" s="52">
        <v>749</v>
      </c>
      <c r="B750" s="50" t="s">
        <v>1033</v>
      </c>
      <c r="C750" s="61" t="s">
        <v>519</v>
      </c>
      <c r="D750" s="61" t="s">
        <v>520</v>
      </c>
      <c r="E750" s="68">
        <v>54.891633333333331</v>
      </c>
      <c r="F750" s="68">
        <v>-132.85833333333332</v>
      </c>
      <c r="G750" s="56" t="s">
        <v>182</v>
      </c>
      <c r="H750" s="50" t="s">
        <v>35</v>
      </c>
      <c r="I750" s="50" t="s">
        <v>35</v>
      </c>
      <c r="J750" s="50" t="s">
        <v>35</v>
      </c>
      <c r="K750" s="61" t="s">
        <v>262</v>
      </c>
      <c r="L750" s="56">
        <v>1</v>
      </c>
      <c r="M750" s="56">
        <v>18</v>
      </c>
      <c r="N750" s="56">
        <f t="shared" si="63"/>
        <v>17</v>
      </c>
      <c r="O750" s="56"/>
      <c r="P750" s="56"/>
      <c r="Q750" s="60"/>
      <c r="R750" s="69">
        <v>0</v>
      </c>
      <c r="S750" s="52">
        <v>0.86</v>
      </c>
      <c r="T750" s="52">
        <f t="shared" si="64"/>
        <v>0.86</v>
      </c>
      <c r="U750" s="65">
        <v>3</v>
      </c>
      <c r="V750" s="66">
        <v>2.7323650000000002</v>
      </c>
      <c r="W750" s="2">
        <f t="shared" si="66"/>
        <v>3874.8761010999997</v>
      </c>
      <c r="X750" s="60"/>
      <c r="Y750" s="2">
        <f t="shared" si="68"/>
        <v>3874.8761010999997</v>
      </c>
      <c r="AB750" s="126"/>
      <c r="AD750" s="54"/>
      <c r="AG750" s="61"/>
      <c r="AH750" s="61"/>
      <c r="AI750" s="50" t="s">
        <v>528</v>
      </c>
      <c r="AJ750" s="61" t="s">
        <v>17</v>
      </c>
      <c r="AN750" s="88"/>
      <c r="AT750" s="52"/>
      <c r="AU750" s="52"/>
      <c r="AV750" s="52"/>
      <c r="AW750" s="52"/>
      <c r="AX750" s="52"/>
      <c r="AY750" s="52"/>
      <c r="AZ750" s="52"/>
      <c r="BE750" s="52"/>
      <c r="BF750" s="52"/>
      <c r="BH750" s="52"/>
      <c r="BI750" s="52"/>
    </row>
    <row r="751" spans="1:61">
      <c r="A751" s="52">
        <v>750</v>
      </c>
      <c r="B751" s="50" t="s">
        <v>1033</v>
      </c>
      <c r="C751" s="61" t="s">
        <v>519</v>
      </c>
      <c r="D751" s="61" t="s">
        <v>520</v>
      </c>
      <c r="E751" s="68">
        <v>54.891633333333331</v>
      </c>
      <c r="F751" s="68">
        <v>-132.85833333333332</v>
      </c>
      <c r="G751" s="56" t="s">
        <v>182</v>
      </c>
      <c r="H751" s="50" t="s">
        <v>35</v>
      </c>
      <c r="I751" s="50" t="s">
        <v>35</v>
      </c>
      <c r="J751" s="50" t="s">
        <v>35</v>
      </c>
      <c r="K751" s="61" t="s">
        <v>412</v>
      </c>
      <c r="L751" s="56">
        <v>18</v>
      </c>
      <c r="M751" s="56">
        <v>55</v>
      </c>
      <c r="N751" s="56">
        <f t="shared" si="63"/>
        <v>37</v>
      </c>
      <c r="O751" s="56"/>
      <c r="P751" s="56"/>
      <c r="Q751" s="60"/>
      <c r="R751" s="69">
        <v>0</v>
      </c>
      <c r="S751" s="52">
        <v>1.71</v>
      </c>
      <c r="T751" s="52">
        <f t="shared" si="64"/>
        <v>1.71</v>
      </c>
      <c r="U751" s="65">
        <v>5</v>
      </c>
      <c r="V751" s="66">
        <v>1.39032</v>
      </c>
      <c r="W751" s="2">
        <f t="shared" si="66"/>
        <v>8356.7269079999987</v>
      </c>
      <c r="X751" s="60"/>
      <c r="Y751" s="2">
        <f t="shared" si="68"/>
        <v>8356.7269079999987</v>
      </c>
      <c r="AB751" s="126"/>
      <c r="AD751" s="54"/>
      <c r="AG751" s="61"/>
      <c r="AH751" s="61"/>
      <c r="AI751" s="50" t="s">
        <v>528</v>
      </c>
      <c r="AJ751" s="61" t="s">
        <v>412</v>
      </c>
      <c r="AN751" s="88"/>
      <c r="AT751" s="52"/>
      <c r="AU751" s="52"/>
      <c r="AV751" s="52"/>
      <c r="AW751" s="52"/>
      <c r="AX751" s="52"/>
      <c r="AY751" s="52"/>
      <c r="AZ751" s="52"/>
      <c r="BE751" s="52"/>
      <c r="BF751" s="52"/>
      <c r="BH751" s="52"/>
      <c r="BI751" s="52"/>
    </row>
    <row r="752" spans="1:61">
      <c r="A752" s="52">
        <v>751</v>
      </c>
      <c r="B752" s="50" t="s">
        <v>1033</v>
      </c>
      <c r="C752" s="61" t="s">
        <v>519</v>
      </c>
      <c r="D752" s="61" t="s">
        <v>520</v>
      </c>
      <c r="E752" s="68">
        <v>54.891633333333331</v>
      </c>
      <c r="F752" s="68">
        <v>-132.85833333333332</v>
      </c>
      <c r="G752" s="56" t="s">
        <v>182</v>
      </c>
      <c r="H752" s="50" t="s">
        <v>35</v>
      </c>
      <c r="I752" s="50" t="s">
        <v>35</v>
      </c>
      <c r="J752" s="50" t="s">
        <v>35</v>
      </c>
      <c r="K752" s="61" t="s">
        <v>21</v>
      </c>
      <c r="L752" s="56">
        <v>55</v>
      </c>
      <c r="M752" s="56">
        <v>150</v>
      </c>
      <c r="N752" s="56">
        <f t="shared" si="63"/>
        <v>95</v>
      </c>
      <c r="O752" s="56"/>
      <c r="P752" s="56"/>
      <c r="Q752" s="60"/>
      <c r="R752" s="69">
        <v>0</v>
      </c>
      <c r="S752" s="52">
        <v>1.74</v>
      </c>
      <c r="T752" s="52">
        <f t="shared" si="64"/>
        <v>1.74</v>
      </c>
      <c r="U752" s="65">
        <v>8</v>
      </c>
      <c r="V752" s="66">
        <v>0.47309499999999999</v>
      </c>
      <c r="W752" s="2">
        <f t="shared" si="66"/>
        <v>7194.6395220000004</v>
      </c>
      <c r="X752" s="60"/>
      <c r="Y752" s="2">
        <f t="shared" si="68"/>
        <v>7194.6395220000004</v>
      </c>
      <c r="AB752" s="126"/>
      <c r="AD752" s="54"/>
      <c r="AG752" s="61"/>
      <c r="AH752" s="61"/>
      <c r="AI752" s="50" t="s">
        <v>528</v>
      </c>
      <c r="AJ752" s="61" t="s">
        <v>21</v>
      </c>
      <c r="AN752" s="88"/>
      <c r="AT752" s="52"/>
      <c r="AU752" s="52"/>
      <c r="AV752" s="52"/>
      <c r="AW752" s="52"/>
      <c r="AX752" s="52"/>
      <c r="AY752" s="52"/>
      <c r="AZ752" s="52"/>
      <c r="BE752" s="52"/>
      <c r="BF752" s="52"/>
      <c r="BH752" s="52"/>
      <c r="BI752" s="52"/>
    </row>
    <row r="753" spans="1:61">
      <c r="A753" s="52">
        <v>752</v>
      </c>
      <c r="B753" s="50" t="s">
        <v>1033</v>
      </c>
      <c r="C753" s="61" t="s">
        <v>521</v>
      </c>
      <c r="D753" s="61" t="s">
        <v>370</v>
      </c>
      <c r="E753" s="68">
        <v>54.937466666666673</v>
      </c>
      <c r="F753" s="68">
        <v>-132.9333</v>
      </c>
      <c r="G753" s="56" t="s">
        <v>182</v>
      </c>
      <c r="H753" s="50" t="s">
        <v>35</v>
      </c>
      <c r="I753" s="50" t="s">
        <v>35</v>
      </c>
      <c r="J753" s="50" t="s">
        <v>35</v>
      </c>
      <c r="K753" s="61" t="s">
        <v>278</v>
      </c>
      <c r="L753" s="56">
        <v>3</v>
      </c>
      <c r="M753" s="56">
        <v>0</v>
      </c>
      <c r="N753" s="56">
        <f t="shared" si="63"/>
        <v>3</v>
      </c>
      <c r="O753" s="53">
        <f>M757</f>
        <v>76</v>
      </c>
      <c r="P753" s="53">
        <f>L753</f>
        <v>3</v>
      </c>
      <c r="Q753" s="53">
        <f>P753+O753</f>
        <v>79</v>
      </c>
      <c r="R753" s="69">
        <v>0</v>
      </c>
      <c r="S753" s="52">
        <v>0.11</v>
      </c>
      <c r="T753" s="52">
        <f t="shared" si="64"/>
        <v>0.11</v>
      </c>
      <c r="U753" s="65"/>
      <c r="V753" s="83">
        <v>37.79128262471886</v>
      </c>
      <c r="W753" s="2">
        <f t="shared" si="66"/>
        <v>1247.1123266157222</v>
      </c>
      <c r="X753" s="2">
        <f>SUM(W753:W757)</f>
        <v>30863.827143815717</v>
      </c>
      <c r="Y753" s="2">
        <f t="shared" si="68"/>
        <v>1247.1123266157222</v>
      </c>
      <c r="Z753" s="7">
        <f>SUM(Y753:Y757)/10^6*10^4</f>
        <v>308.63827143815718</v>
      </c>
      <c r="AA753" s="12">
        <v>31.176969440443187</v>
      </c>
      <c r="AB753" s="126"/>
      <c r="AD753" s="54"/>
      <c r="AG753" s="61"/>
      <c r="AH753" s="61"/>
      <c r="AI753" s="50" t="s">
        <v>171</v>
      </c>
      <c r="AJ753" s="61" t="s">
        <v>278</v>
      </c>
      <c r="AN753" s="88"/>
      <c r="AT753" s="52"/>
      <c r="AU753" s="52"/>
      <c r="AV753" s="52"/>
      <c r="AW753" s="52"/>
      <c r="AX753" s="52"/>
      <c r="AY753" s="52"/>
      <c r="AZ753" s="52"/>
      <c r="BE753" s="52"/>
      <c r="BF753" s="52"/>
      <c r="BH753" s="52"/>
      <c r="BI753" s="52"/>
    </row>
    <row r="754" spans="1:61">
      <c r="A754" s="52">
        <v>753</v>
      </c>
      <c r="B754" s="50" t="s">
        <v>1033</v>
      </c>
      <c r="C754" s="61" t="s">
        <v>521</v>
      </c>
      <c r="D754" s="61" t="s">
        <v>370</v>
      </c>
      <c r="E754" s="68">
        <v>54.937466666666673</v>
      </c>
      <c r="F754" s="68">
        <v>-132.9333</v>
      </c>
      <c r="G754" s="56" t="s">
        <v>182</v>
      </c>
      <c r="H754" s="50" t="s">
        <v>35</v>
      </c>
      <c r="I754" s="50" t="s">
        <v>35</v>
      </c>
      <c r="J754" s="50" t="s">
        <v>35</v>
      </c>
      <c r="K754" s="61" t="s">
        <v>262</v>
      </c>
      <c r="L754" s="56">
        <v>0</v>
      </c>
      <c r="M754" s="56">
        <v>10</v>
      </c>
      <c r="N754" s="56">
        <f t="shared" si="63"/>
        <v>10</v>
      </c>
      <c r="O754" s="56"/>
      <c r="P754" s="56"/>
      <c r="Q754" s="60"/>
      <c r="R754" s="69">
        <v>0</v>
      </c>
      <c r="S754" s="52">
        <v>0.86</v>
      </c>
      <c r="T754" s="52">
        <f t="shared" si="64"/>
        <v>0.86</v>
      </c>
      <c r="U754" s="65">
        <v>1</v>
      </c>
      <c r="V754" s="66">
        <v>4.7599149999999995</v>
      </c>
      <c r="W754" s="2">
        <f t="shared" si="66"/>
        <v>4052.5916309999998</v>
      </c>
      <c r="X754" s="60"/>
      <c r="Y754" s="2">
        <f t="shared" si="68"/>
        <v>4052.5916309999998</v>
      </c>
      <c r="AB754" s="126"/>
      <c r="AC754" s="126"/>
      <c r="AD754" s="55"/>
      <c r="AG754" s="61"/>
      <c r="AH754" s="61"/>
      <c r="AI754" s="50" t="s">
        <v>171</v>
      </c>
      <c r="AJ754" s="61" t="s">
        <v>17</v>
      </c>
      <c r="AN754" s="88"/>
      <c r="AT754" s="52"/>
      <c r="AU754" s="52"/>
      <c r="AV754" s="52"/>
      <c r="AW754" s="52"/>
      <c r="AX754" s="52"/>
      <c r="AY754" s="52"/>
      <c r="AZ754" s="52"/>
      <c r="BE754" s="52"/>
      <c r="BF754" s="52"/>
      <c r="BH754" s="52"/>
      <c r="BI754" s="52"/>
    </row>
    <row r="755" spans="1:61">
      <c r="A755" s="52">
        <v>754</v>
      </c>
      <c r="B755" s="50" t="s">
        <v>1033</v>
      </c>
      <c r="C755" s="61" t="s">
        <v>521</v>
      </c>
      <c r="D755" s="61" t="s">
        <v>370</v>
      </c>
      <c r="E755" s="68">
        <v>54.937466666666673</v>
      </c>
      <c r="F755" s="68">
        <v>-132.9333</v>
      </c>
      <c r="G755" s="56" t="s">
        <v>182</v>
      </c>
      <c r="H755" s="50" t="s">
        <v>35</v>
      </c>
      <c r="I755" s="50" t="s">
        <v>35</v>
      </c>
      <c r="J755" s="50" t="s">
        <v>35</v>
      </c>
      <c r="K755" s="61" t="s">
        <v>253</v>
      </c>
      <c r="L755" s="56">
        <v>10</v>
      </c>
      <c r="M755" s="56">
        <v>46</v>
      </c>
      <c r="N755" s="56">
        <f t="shared" si="63"/>
        <v>36</v>
      </c>
      <c r="O755" s="56"/>
      <c r="P755" s="56"/>
      <c r="Q755" s="60"/>
      <c r="R755" s="69">
        <v>0</v>
      </c>
      <c r="S755" s="52">
        <v>1.17</v>
      </c>
      <c r="T755" s="52">
        <f t="shared" si="64"/>
        <v>1.17</v>
      </c>
      <c r="U755" s="65">
        <v>6</v>
      </c>
      <c r="V755" s="66">
        <v>2.3944399999999999</v>
      </c>
      <c r="W755" s="2">
        <f t="shared" si="66"/>
        <v>9480.2584031999977</v>
      </c>
      <c r="X755" s="60"/>
      <c r="Y755" s="2">
        <f t="shared" si="68"/>
        <v>9480.2584031999977</v>
      </c>
      <c r="AB755" s="126"/>
      <c r="AD755" s="54"/>
      <c r="AG755" s="61"/>
      <c r="AH755" s="61"/>
      <c r="AI755" s="50" t="s">
        <v>171</v>
      </c>
      <c r="AJ755" s="61" t="s">
        <v>534</v>
      </c>
      <c r="AN755" s="88"/>
      <c r="AT755" s="52"/>
      <c r="AU755" s="52"/>
      <c r="AV755" s="52"/>
      <c r="AW755" s="52"/>
      <c r="AX755" s="52"/>
      <c r="AY755" s="52"/>
      <c r="AZ755" s="52"/>
      <c r="BE755" s="52"/>
      <c r="BF755" s="52"/>
      <c r="BH755" s="52"/>
      <c r="BI755" s="52"/>
    </row>
    <row r="756" spans="1:61">
      <c r="A756" s="52">
        <v>755</v>
      </c>
      <c r="B756" s="50" t="s">
        <v>1033</v>
      </c>
      <c r="C756" s="61" t="s">
        <v>521</v>
      </c>
      <c r="D756" s="61" t="s">
        <v>370</v>
      </c>
      <c r="E756" s="68">
        <v>54.937466666666673</v>
      </c>
      <c r="F756" s="68">
        <v>-132.9333</v>
      </c>
      <c r="G756" s="56" t="s">
        <v>182</v>
      </c>
      <c r="H756" s="50" t="s">
        <v>35</v>
      </c>
      <c r="I756" s="50" t="s">
        <v>35</v>
      </c>
      <c r="J756" s="50" t="s">
        <v>35</v>
      </c>
      <c r="K756" s="61" t="s">
        <v>21</v>
      </c>
      <c r="L756" s="56">
        <v>46</v>
      </c>
      <c r="M756" s="56">
        <v>76</v>
      </c>
      <c r="N756" s="56">
        <f t="shared" si="63"/>
        <v>30</v>
      </c>
      <c r="O756" s="56"/>
      <c r="P756" s="56"/>
      <c r="Q756" s="60"/>
      <c r="R756" s="69">
        <v>0</v>
      </c>
      <c r="S756" s="52">
        <v>1.74</v>
      </c>
      <c r="T756" s="52">
        <f t="shared" si="64"/>
        <v>1.74</v>
      </c>
      <c r="U756" s="65">
        <v>3</v>
      </c>
      <c r="V756" s="66">
        <v>3.1764950000000001</v>
      </c>
      <c r="W756" s="2">
        <f t="shared" si="66"/>
        <v>16083.864782999999</v>
      </c>
      <c r="X756" s="60"/>
      <c r="Y756" s="2">
        <f t="shared" si="68"/>
        <v>16083.864782999999</v>
      </c>
      <c r="AB756" s="126"/>
      <c r="AD756" s="54"/>
      <c r="AG756" s="61"/>
      <c r="AH756" s="61"/>
      <c r="AI756" s="50" t="s">
        <v>171</v>
      </c>
      <c r="AJ756" s="61" t="s">
        <v>21</v>
      </c>
      <c r="AN756" s="88"/>
      <c r="AT756" s="52"/>
      <c r="AU756" s="52"/>
      <c r="AV756" s="52"/>
      <c r="AW756" s="52"/>
      <c r="AX756" s="52"/>
      <c r="AY756" s="52"/>
      <c r="AZ756" s="52"/>
      <c r="BE756" s="52"/>
      <c r="BF756" s="52"/>
      <c r="BH756" s="52"/>
      <c r="BI756" s="52"/>
    </row>
    <row r="757" spans="1:61">
      <c r="A757" s="52">
        <v>756</v>
      </c>
      <c r="B757" s="50" t="s">
        <v>1033</v>
      </c>
      <c r="C757" s="61" t="s">
        <v>521</v>
      </c>
      <c r="D757" s="61" t="s">
        <v>370</v>
      </c>
      <c r="E757" s="68">
        <v>54.937466666666673</v>
      </c>
      <c r="F757" s="68">
        <v>-132.9333</v>
      </c>
      <c r="G757" s="56" t="s">
        <v>182</v>
      </c>
      <c r="H757" s="50" t="s">
        <v>35</v>
      </c>
      <c r="I757" s="50" t="s">
        <v>35</v>
      </c>
      <c r="J757" s="50" t="s">
        <v>35</v>
      </c>
      <c r="K757" s="61" t="s">
        <v>416</v>
      </c>
      <c r="L757" s="56">
        <v>76</v>
      </c>
      <c r="M757" s="56">
        <v>76</v>
      </c>
      <c r="N757" s="56">
        <f t="shared" si="63"/>
        <v>0</v>
      </c>
      <c r="O757" s="56"/>
      <c r="P757" s="56"/>
      <c r="Q757" s="60"/>
      <c r="R757" s="69">
        <v>0</v>
      </c>
      <c r="S757" s="52">
        <v>0</v>
      </c>
      <c r="T757" s="52">
        <f t="shared" si="64"/>
        <v>0</v>
      </c>
      <c r="U757" s="65"/>
      <c r="V757" s="82">
        <v>0</v>
      </c>
      <c r="W757" s="2">
        <f t="shared" si="66"/>
        <v>0</v>
      </c>
      <c r="X757" s="60"/>
      <c r="Y757" s="2">
        <f t="shared" si="68"/>
        <v>0</v>
      </c>
      <c r="AB757" s="126"/>
      <c r="AD757" s="54"/>
      <c r="AG757" s="61"/>
      <c r="AH757" s="61"/>
      <c r="AI757" s="50" t="s">
        <v>171</v>
      </c>
      <c r="AJ757" s="61" t="s">
        <v>416</v>
      </c>
      <c r="AN757" s="88"/>
      <c r="AT757" s="52"/>
      <c r="AU757" s="52"/>
      <c r="AV757" s="52"/>
      <c r="AW757" s="52"/>
      <c r="AX757" s="52"/>
      <c r="AY757" s="52"/>
      <c r="AZ757" s="52"/>
      <c r="BE757" s="52"/>
      <c r="BF757" s="52"/>
      <c r="BH757" s="52"/>
      <c r="BI757" s="52"/>
    </row>
    <row r="758" spans="1:61">
      <c r="A758" s="52">
        <v>757</v>
      </c>
      <c r="B758" s="50" t="s">
        <v>1033</v>
      </c>
      <c r="C758" s="61" t="s">
        <v>522</v>
      </c>
      <c r="D758" s="61" t="s">
        <v>362</v>
      </c>
      <c r="E758" s="68">
        <v>54.937466666666673</v>
      </c>
      <c r="F758" s="68">
        <v>-132.9333</v>
      </c>
      <c r="G758" s="56" t="s">
        <v>182</v>
      </c>
      <c r="H758" s="50" t="s">
        <v>35</v>
      </c>
      <c r="I758" s="50" t="s">
        <v>35</v>
      </c>
      <c r="J758" s="50" t="s">
        <v>35</v>
      </c>
      <c r="K758" s="61" t="s">
        <v>278</v>
      </c>
      <c r="L758" s="56">
        <v>8</v>
      </c>
      <c r="M758" s="56">
        <v>0</v>
      </c>
      <c r="N758" s="56">
        <f t="shared" si="63"/>
        <v>8</v>
      </c>
      <c r="O758" s="53">
        <f>M761</f>
        <v>76</v>
      </c>
      <c r="P758" s="53">
        <f>L758</f>
        <v>8</v>
      </c>
      <c r="Q758" s="53">
        <f>P758+O758</f>
        <v>84</v>
      </c>
      <c r="R758" s="69">
        <v>0</v>
      </c>
      <c r="S758" s="52">
        <v>0.11</v>
      </c>
      <c r="T758" s="52">
        <f t="shared" si="64"/>
        <v>0.11</v>
      </c>
      <c r="U758" s="65">
        <v>0</v>
      </c>
      <c r="V758" s="66">
        <v>30.425678999999999</v>
      </c>
      <c r="W758" s="2">
        <f t="shared" si="66"/>
        <v>2677.4597520000002</v>
      </c>
      <c r="X758" s="2">
        <f>SUM(W758:W761)</f>
        <v>25093.411953300005</v>
      </c>
      <c r="Y758" s="2">
        <f t="shared" si="68"/>
        <v>2677.4597520000002</v>
      </c>
      <c r="Z758" s="7">
        <f>SUM(Y758:Y761)/10^6*10^4</f>
        <v>250.93411953300006</v>
      </c>
      <c r="AA758" s="12">
        <v>27.991720850549509</v>
      </c>
      <c r="AB758" s="126"/>
      <c r="AD758" s="54"/>
      <c r="AG758" s="61"/>
      <c r="AH758" s="61"/>
      <c r="AI758" s="50" t="s">
        <v>171</v>
      </c>
      <c r="AJ758" s="61" t="s">
        <v>278</v>
      </c>
      <c r="AN758" s="88"/>
      <c r="AT758" s="52"/>
      <c r="AU758" s="52"/>
      <c r="AV758" s="52"/>
      <c r="AW758" s="52"/>
      <c r="AX758" s="52"/>
      <c r="AY758" s="52"/>
      <c r="AZ758" s="52"/>
      <c r="BE758" s="52"/>
      <c r="BF758" s="52"/>
      <c r="BH758" s="52"/>
      <c r="BI758" s="52"/>
    </row>
    <row r="759" spans="1:61">
      <c r="A759" s="52">
        <v>758</v>
      </c>
      <c r="B759" s="50" t="s">
        <v>1033</v>
      </c>
      <c r="C759" s="61" t="s">
        <v>522</v>
      </c>
      <c r="D759" s="61" t="s">
        <v>362</v>
      </c>
      <c r="E759" s="68">
        <v>54.937466666666673</v>
      </c>
      <c r="F759" s="68">
        <v>-132.9333</v>
      </c>
      <c r="G759" s="56" t="s">
        <v>182</v>
      </c>
      <c r="H759" s="50" t="s">
        <v>35</v>
      </c>
      <c r="I759" s="50" t="s">
        <v>35</v>
      </c>
      <c r="J759" s="50" t="s">
        <v>35</v>
      </c>
      <c r="K759" s="61" t="s">
        <v>116</v>
      </c>
      <c r="L759" s="56">
        <v>0</v>
      </c>
      <c r="M759" s="56">
        <v>13</v>
      </c>
      <c r="N759" s="56">
        <f t="shared" si="63"/>
        <v>13</v>
      </c>
      <c r="O759" s="56"/>
      <c r="P759" s="56"/>
      <c r="Q759" s="60"/>
      <c r="R759" s="69">
        <v>0</v>
      </c>
      <c r="S759" s="52">
        <v>0.86</v>
      </c>
      <c r="T759" s="52">
        <f t="shared" si="64"/>
        <v>0.86</v>
      </c>
      <c r="U759" s="65">
        <v>2</v>
      </c>
      <c r="V759" s="66">
        <v>2.8343789999999998</v>
      </c>
      <c r="W759" s="2">
        <f t="shared" si="66"/>
        <v>3105.4590075599999</v>
      </c>
      <c r="X759" s="60"/>
      <c r="Y759" s="2">
        <f t="shared" si="68"/>
        <v>3105.4590075599999</v>
      </c>
      <c r="AB759" s="126"/>
      <c r="AC759" s="126"/>
      <c r="AD759" s="54"/>
      <c r="AE759" s="54"/>
      <c r="AG759" s="61"/>
      <c r="AH759" s="61"/>
      <c r="AI759" s="50" t="s">
        <v>171</v>
      </c>
      <c r="AJ759" s="61" t="s">
        <v>116</v>
      </c>
      <c r="AN759" s="88"/>
      <c r="AT759" s="52"/>
      <c r="AU759" s="52"/>
      <c r="AV759" s="52"/>
      <c r="AW759" s="52"/>
      <c r="AX759" s="52"/>
      <c r="AY759" s="52"/>
      <c r="AZ759" s="52"/>
      <c r="BE759" s="52"/>
      <c r="BF759" s="52"/>
      <c r="BH759" s="52"/>
      <c r="BI759" s="52"/>
    </row>
    <row r="760" spans="1:61">
      <c r="A760" s="52">
        <v>759</v>
      </c>
      <c r="B760" s="50" t="s">
        <v>1033</v>
      </c>
      <c r="C760" s="61" t="s">
        <v>522</v>
      </c>
      <c r="D760" s="61" t="s">
        <v>362</v>
      </c>
      <c r="E760" s="68">
        <v>54.937466666666673</v>
      </c>
      <c r="F760" s="68">
        <v>-132.9333</v>
      </c>
      <c r="G760" s="56" t="s">
        <v>182</v>
      </c>
      <c r="H760" s="50" t="s">
        <v>35</v>
      </c>
      <c r="I760" s="50" t="s">
        <v>35</v>
      </c>
      <c r="J760" s="50" t="s">
        <v>35</v>
      </c>
      <c r="K760" s="61" t="s">
        <v>19</v>
      </c>
      <c r="L760" s="56">
        <v>13</v>
      </c>
      <c r="M760" s="56">
        <v>51</v>
      </c>
      <c r="N760" s="56">
        <f t="shared" si="63"/>
        <v>38</v>
      </c>
      <c r="O760" s="56"/>
      <c r="P760" s="56"/>
      <c r="Q760" s="60"/>
      <c r="R760" s="69">
        <v>0</v>
      </c>
      <c r="S760" s="52">
        <v>1.71</v>
      </c>
      <c r="T760" s="52">
        <f t="shared" si="64"/>
        <v>1.71</v>
      </c>
      <c r="U760" s="65">
        <v>3</v>
      </c>
      <c r="V760" s="66">
        <v>2.2073040000000002</v>
      </c>
      <c r="W760" s="2">
        <f t="shared" si="66"/>
        <v>13912.769550240002</v>
      </c>
      <c r="X760" s="60"/>
      <c r="Y760" s="2">
        <f t="shared" si="68"/>
        <v>13912.769550240002</v>
      </c>
      <c r="AB760" s="126"/>
      <c r="AD760" s="54"/>
      <c r="AE760" s="54"/>
      <c r="AG760" s="61"/>
      <c r="AH760" s="61"/>
      <c r="AI760" s="50" t="s">
        <v>171</v>
      </c>
      <c r="AJ760" s="61" t="s">
        <v>19</v>
      </c>
      <c r="AN760" s="88"/>
      <c r="AT760" s="52"/>
      <c r="AU760" s="52"/>
      <c r="AV760" s="52"/>
      <c r="AW760" s="52"/>
      <c r="AX760" s="52"/>
      <c r="AY760" s="52"/>
      <c r="AZ760" s="52"/>
      <c r="BE760" s="52"/>
      <c r="BF760" s="52"/>
      <c r="BH760" s="52"/>
      <c r="BI760" s="52"/>
    </row>
    <row r="761" spans="1:61">
      <c r="A761" s="52">
        <v>760</v>
      </c>
      <c r="B761" s="50" t="s">
        <v>1033</v>
      </c>
      <c r="C761" s="61" t="s">
        <v>522</v>
      </c>
      <c r="D761" s="61" t="s">
        <v>362</v>
      </c>
      <c r="E761" s="68">
        <v>54.937466666666673</v>
      </c>
      <c r="F761" s="68">
        <v>-132.9333</v>
      </c>
      <c r="G761" s="56" t="s">
        <v>182</v>
      </c>
      <c r="H761" s="50" t="s">
        <v>35</v>
      </c>
      <c r="I761" s="50" t="s">
        <v>35</v>
      </c>
      <c r="J761" s="50" t="s">
        <v>35</v>
      </c>
      <c r="K761" s="61" t="s">
        <v>21</v>
      </c>
      <c r="L761" s="56">
        <v>51</v>
      </c>
      <c r="M761" s="56">
        <v>76</v>
      </c>
      <c r="N761" s="56">
        <f t="shared" si="63"/>
        <v>25</v>
      </c>
      <c r="O761" s="56"/>
      <c r="P761" s="56"/>
      <c r="Q761" s="60"/>
      <c r="R761" s="69">
        <v>0</v>
      </c>
      <c r="S761" s="52">
        <v>1.74</v>
      </c>
      <c r="T761" s="52">
        <f t="shared" si="64"/>
        <v>1.74</v>
      </c>
      <c r="U761" s="65">
        <v>3</v>
      </c>
      <c r="V761" s="66">
        <v>1.2792329999999998</v>
      </c>
      <c r="W761" s="2">
        <f t="shared" si="66"/>
        <v>5397.7236434999995</v>
      </c>
      <c r="X761" s="60"/>
      <c r="Y761" s="2">
        <f t="shared" si="68"/>
        <v>5397.7236434999995</v>
      </c>
      <c r="AB761" s="126"/>
      <c r="AD761" s="54"/>
      <c r="AE761" s="54"/>
      <c r="AG761" s="61"/>
      <c r="AH761" s="61"/>
      <c r="AI761" s="50" t="s">
        <v>171</v>
      </c>
      <c r="AJ761" s="61" t="s">
        <v>21</v>
      </c>
      <c r="AN761" s="88"/>
      <c r="AT761" s="52"/>
      <c r="AU761" s="52"/>
      <c r="AV761" s="52"/>
      <c r="AW761" s="52"/>
      <c r="AX761" s="52"/>
      <c r="AY761" s="52"/>
      <c r="AZ761" s="52"/>
      <c r="BE761" s="52"/>
      <c r="BF761" s="52"/>
      <c r="BH761" s="52"/>
      <c r="BI761" s="52"/>
    </row>
    <row r="762" spans="1:61">
      <c r="A762" s="52">
        <v>761</v>
      </c>
      <c r="B762" s="50" t="s">
        <v>1033</v>
      </c>
      <c r="C762" s="61" t="s">
        <v>523</v>
      </c>
      <c r="D762" s="61" t="s">
        <v>333</v>
      </c>
      <c r="E762" s="68">
        <v>54.937466666666673</v>
      </c>
      <c r="F762" s="68">
        <v>-132.9333</v>
      </c>
      <c r="G762" s="56" t="s">
        <v>182</v>
      </c>
      <c r="H762" s="50" t="s">
        <v>35</v>
      </c>
      <c r="I762" s="50" t="s">
        <v>35</v>
      </c>
      <c r="J762" s="50" t="s">
        <v>35</v>
      </c>
      <c r="K762" s="61" t="s">
        <v>278</v>
      </c>
      <c r="L762" s="56">
        <v>2</v>
      </c>
      <c r="M762" s="56">
        <v>0</v>
      </c>
      <c r="N762" s="56">
        <f t="shared" si="63"/>
        <v>2</v>
      </c>
      <c r="O762" s="53">
        <f>M765</f>
        <v>102</v>
      </c>
      <c r="P762" s="53">
        <f>L762</f>
        <v>2</v>
      </c>
      <c r="Q762" s="53">
        <f>P762+O762</f>
        <v>104</v>
      </c>
      <c r="R762" s="69">
        <v>0</v>
      </c>
      <c r="S762" s="52">
        <v>0.14000000000000001</v>
      </c>
      <c r="T762" s="52">
        <f t="shared" si="64"/>
        <v>0.14000000000000001</v>
      </c>
      <c r="U762" s="65">
        <v>0</v>
      </c>
      <c r="V762" s="66">
        <v>15.129385000000001</v>
      </c>
      <c r="W762" s="2">
        <f t="shared" si="66"/>
        <v>423.62278000000009</v>
      </c>
      <c r="X762" s="2">
        <f>SUM(W762:W765)</f>
        <v>36487.218030899996</v>
      </c>
      <c r="Y762" s="2">
        <f t="shared" si="68"/>
        <v>423.62278000000009</v>
      </c>
      <c r="Z762" s="7">
        <f>SUM(Y762:Y765)/10^6*10^4</f>
        <v>357.330528501</v>
      </c>
      <c r="AA762" s="12">
        <v>28.66897483360415</v>
      </c>
      <c r="AB762" s="126"/>
      <c r="AD762" s="54"/>
      <c r="AE762" s="54"/>
      <c r="AG762" s="61"/>
      <c r="AH762" s="61"/>
      <c r="AI762" s="50" t="s">
        <v>529</v>
      </c>
      <c r="AJ762" s="61" t="s">
        <v>278</v>
      </c>
      <c r="AN762" s="88"/>
      <c r="AT762" s="52"/>
      <c r="AU762" s="52"/>
      <c r="AV762" s="52"/>
      <c r="AW762" s="52"/>
      <c r="AX762" s="52"/>
      <c r="AY762" s="52"/>
      <c r="AZ762" s="52"/>
      <c r="BE762" s="52"/>
      <c r="BF762" s="52"/>
      <c r="BH762" s="52"/>
      <c r="BI762" s="52"/>
    </row>
    <row r="763" spans="1:61">
      <c r="A763" s="52">
        <v>762</v>
      </c>
      <c r="B763" s="50" t="s">
        <v>1033</v>
      </c>
      <c r="C763" s="61" t="s">
        <v>523</v>
      </c>
      <c r="D763" s="61" t="s">
        <v>333</v>
      </c>
      <c r="E763" s="68">
        <v>54.937466666666673</v>
      </c>
      <c r="F763" s="68">
        <v>-132.9333</v>
      </c>
      <c r="G763" s="56" t="s">
        <v>182</v>
      </c>
      <c r="H763" s="50" t="s">
        <v>35</v>
      </c>
      <c r="I763" s="50" t="s">
        <v>35</v>
      </c>
      <c r="J763" s="50" t="s">
        <v>35</v>
      </c>
      <c r="K763" s="61" t="s">
        <v>48</v>
      </c>
      <c r="L763" s="56">
        <v>0</v>
      </c>
      <c r="M763" s="56">
        <v>13</v>
      </c>
      <c r="N763" s="56">
        <f t="shared" si="63"/>
        <v>13</v>
      </c>
      <c r="O763" s="56"/>
      <c r="P763" s="56"/>
      <c r="Q763" s="60"/>
      <c r="R763" s="69">
        <v>0</v>
      </c>
      <c r="S763" s="52">
        <v>1.19</v>
      </c>
      <c r="T763" s="52">
        <f t="shared" si="64"/>
        <v>1.19</v>
      </c>
      <c r="U763" s="65">
        <v>8</v>
      </c>
      <c r="V763" s="66">
        <v>3.6688999999999998</v>
      </c>
      <c r="W763" s="2">
        <f t="shared" si="66"/>
        <v>5221.7252360000002</v>
      </c>
      <c r="X763" s="60"/>
      <c r="Y763" s="2">
        <f t="shared" si="68"/>
        <v>5221.7252360000002</v>
      </c>
      <c r="AB763" s="126"/>
      <c r="AC763" s="126"/>
      <c r="AD763" s="54"/>
      <c r="AE763" s="54"/>
      <c r="AG763" s="61"/>
      <c r="AH763" s="61"/>
      <c r="AI763" s="50" t="s">
        <v>529</v>
      </c>
      <c r="AJ763" s="61" t="s">
        <v>76</v>
      </c>
      <c r="AN763" s="88"/>
      <c r="AT763" s="52"/>
      <c r="AU763" s="52"/>
      <c r="AV763" s="52"/>
      <c r="AW763" s="52"/>
      <c r="AX763" s="52"/>
      <c r="AY763" s="52"/>
      <c r="AZ763" s="52"/>
      <c r="BE763" s="52"/>
      <c r="BF763" s="52"/>
      <c r="BH763" s="52"/>
      <c r="BI763" s="52"/>
    </row>
    <row r="764" spans="1:61">
      <c r="A764" s="52">
        <v>763</v>
      </c>
      <c r="B764" s="50" t="s">
        <v>1033</v>
      </c>
      <c r="C764" s="61" t="s">
        <v>523</v>
      </c>
      <c r="D764" s="61" t="s">
        <v>333</v>
      </c>
      <c r="E764" s="68">
        <v>54.937466666666673</v>
      </c>
      <c r="F764" s="68">
        <v>-132.9333</v>
      </c>
      <c r="G764" s="56" t="s">
        <v>182</v>
      </c>
      <c r="H764" s="50" t="s">
        <v>35</v>
      </c>
      <c r="I764" s="50" t="s">
        <v>35</v>
      </c>
      <c r="J764" s="50" t="s">
        <v>35</v>
      </c>
      <c r="K764" s="61" t="s">
        <v>49</v>
      </c>
      <c r="L764" s="56">
        <v>13</v>
      </c>
      <c r="M764" s="56">
        <v>46</v>
      </c>
      <c r="N764" s="56">
        <f t="shared" si="63"/>
        <v>33</v>
      </c>
      <c r="O764" s="56"/>
      <c r="P764" s="56"/>
      <c r="Q764" s="60"/>
      <c r="R764" s="69">
        <v>0</v>
      </c>
      <c r="S764" s="52">
        <v>1.19</v>
      </c>
      <c r="T764" s="52">
        <f t="shared" si="64"/>
        <v>1.19</v>
      </c>
      <c r="U764" s="65">
        <v>5</v>
      </c>
      <c r="V764" s="66">
        <v>2.6068500000000001</v>
      </c>
      <c r="W764" s="2">
        <f t="shared" si="66"/>
        <v>9725.2449525000011</v>
      </c>
      <c r="X764" s="60"/>
      <c r="Y764" s="2">
        <f t="shared" si="68"/>
        <v>9725.2449525000011</v>
      </c>
      <c r="AB764" s="126"/>
      <c r="AD764" s="54"/>
      <c r="AE764" s="54"/>
      <c r="AG764" s="61"/>
      <c r="AH764" s="61"/>
      <c r="AI764" s="50" t="s">
        <v>529</v>
      </c>
      <c r="AJ764" s="61" t="s">
        <v>77</v>
      </c>
      <c r="AN764" s="88"/>
      <c r="AT764" s="52"/>
      <c r="AU764" s="52"/>
      <c r="AV764" s="52"/>
      <c r="AW764" s="52"/>
      <c r="AX764" s="52"/>
      <c r="AY764" s="52"/>
      <c r="AZ764" s="52"/>
      <c r="BE764" s="52"/>
      <c r="BF764" s="52"/>
      <c r="BH764" s="52"/>
      <c r="BI764" s="52"/>
    </row>
    <row r="765" spans="1:61">
      <c r="A765" s="52">
        <v>764</v>
      </c>
      <c r="B765" s="50" t="s">
        <v>1033</v>
      </c>
      <c r="C765" s="61" t="s">
        <v>523</v>
      </c>
      <c r="D765" s="61" t="s">
        <v>333</v>
      </c>
      <c r="E765" s="68">
        <v>54.937466666666673</v>
      </c>
      <c r="F765" s="68">
        <v>-132.9333</v>
      </c>
      <c r="G765" s="56" t="s">
        <v>182</v>
      </c>
      <c r="H765" s="50" t="s">
        <v>35</v>
      </c>
      <c r="I765" s="50" t="s">
        <v>35</v>
      </c>
      <c r="J765" s="50" t="s">
        <v>35</v>
      </c>
      <c r="K765" s="61" t="s">
        <v>21</v>
      </c>
      <c r="L765" s="56">
        <v>46</v>
      </c>
      <c r="M765" s="56">
        <v>102</v>
      </c>
      <c r="N765" s="56">
        <f t="shared" si="63"/>
        <v>56</v>
      </c>
      <c r="O765" s="56"/>
      <c r="P765" s="56"/>
      <c r="Q765" s="60"/>
      <c r="R765" s="69">
        <v>0</v>
      </c>
      <c r="S765" s="52">
        <v>1.91</v>
      </c>
      <c r="T765" s="52">
        <f t="shared" si="64"/>
        <v>1.91</v>
      </c>
      <c r="U765" s="65">
        <v>4</v>
      </c>
      <c r="V765" s="66">
        <v>2.0565150000000001</v>
      </c>
      <c r="W765" s="2">
        <f t="shared" si="66"/>
        <v>21116.625062399999</v>
      </c>
      <c r="X765" s="60"/>
      <c r="Y765" s="2">
        <f>IF(L765&gt;-100,W765-W765*(ABS(M765)-100)/(ABS(M765)-ABS(L765)),0)</f>
        <v>20362.4598816</v>
      </c>
      <c r="AB765" s="126"/>
      <c r="AD765" s="54"/>
      <c r="AE765" s="54"/>
      <c r="AG765" s="61"/>
      <c r="AH765" s="61"/>
      <c r="AI765" s="50" t="s">
        <v>529</v>
      </c>
      <c r="AJ765" s="61" t="s">
        <v>21</v>
      </c>
      <c r="AN765" s="88"/>
      <c r="AT765" s="52"/>
      <c r="AU765" s="52"/>
      <c r="AV765" s="52"/>
      <c r="AW765" s="52"/>
      <c r="AX765" s="52"/>
      <c r="AY765" s="52"/>
      <c r="AZ765" s="52"/>
      <c r="BE765" s="52"/>
      <c r="BF765" s="52"/>
      <c r="BH765" s="52"/>
      <c r="BI765" s="52"/>
    </row>
    <row r="766" spans="1:61">
      <c r="A766" s="52">
        <v>765</v>
      </c>
      <c r="B766" s="50" t="s">
        <v>1033</v>
      </c>
      <c r="C766" s="61" t="s">
        <v>524</v>
      </c>
      <c r="D766" s="61" t="s">
        <v>370</v>
      </c>
      <c r="E766" s="68">
        <v>54.93718888888889</v>
      </c>
      <c r="F766" s="68">
        <v>-132.9333</v>
      </c>
      <c r="G766" s="56" t="s">
        <v>182</v>
      </c>
      <c r="H766" s="50" t="s">
        <v>35</v>
      </c>
      <c r="I766" s="50" t="s">
        <v>35</v>
      </c>
      <c r="J766" s="50" t="s">
        <v>35</v>
      </c>
      <c r="K766" s="61" t="s">
        <v>278</v>
      </c>
      <c r="L766" s="56">
        <v>5</v>
      </c>
      <c r="M766" s="56">
        <v>0</v>
      </c>
      <c r="N766" s="56">
        <f t="shared" si="63"/>
        <v>5</v>
      </c>
      <c r="O766" s="53">
        <f>M771</f>
        <v>102</v>
      </c>
      <c r="P766" s="53">
        <f>L766</f>
        <v>5</v>
      </c>
      <c r="Q766" s="53">
        <f>P766+O766</f>
        <v>107</v>
      </c>
      <c r="R766" s="69">
        <v>0</v>
      </c>
      <c r="S766" s="52">
        <v>0.11</v>
      </c>
      <c r="T766" s="52">
        <f t="shared" si="64"/>
        <v>0.11</v>
      </c>
      <c r="U766" s="65">
        <v>0</v>
      </c>
      <c r="V766" s="66">
        <v>29.582920000000001</v>
      </c>
      <c r="W766" s="2">
        <f t="shared" si="66"/>
        <v>1627.0605999999998</v>
      </c>
      <c r="X766" s="2">
        <f>SUM(W766:W771)</f>
        <v>27281.696997450003</v>
      </c>
      <c r="Y766" s="2">
        <f>T766*V766/100*N766*100*100*((100-U766)/100)</f>
        <v>1627.0605999999998</v>
      </c>
      <c r="Z766" s="7">
        <f>SUM(Y766:Y771)/10^6*10^4</f>
        <v>270.12901797450002</v>
      </c>
      <c r="AA766" s="12">
        <v>33.211947588503257</v>
      </c>
      <c r="AB766" s="126"/>
      <c r="AD766" s="54"/>
      <c r="AE766" s="54"/>
      <c r="AG766" s="61"/>
      <c r="AH766" s="61"/>
      <c r="AI766" s="50" t="s">
        <v>171</v>
      </c>
      <c r="AJ766" s="61" t="s">
        <v>278</v>
      </c>
      <c r="AN766" s="88"/>
      <c r="AT766" s="52"/>
      <c r="AU766" s="52"/>
      <c r="AV766" s="52"/>
      <c r="AW766" s="52"/>
      <c r="AX766" s="52"/>
      <c r="AY766" s="52"/>
      <c r="AZ766" s="52"/>
      <c r="BE766" s="52"/>
      <c r="BF766" s="52"/>
      <c r="BH766" s="52"/>
      <c r="BI766" s="52"/>
    </row>
    <row r="767" spans="1:61">
      <c r="A767" s="52">
        <v>766</v>
      </c>
      <c r="B767" s="50" t="s">
        <v>1033</v>
      </c>
      <c r="C767" s="61" t="s">
        <v>524</v>
      </c>
      <c r="D767" s="61" t="s">
        <v>370</v>
      </c>
      <c r="E767" s="68">
        <v>54.93718888888889</v>
      </c>
      <c r="F767" s="68">
        <v>-132.9333</v>
      </c>
      <c r="G767" s="56" t="s">
        <v>182</v>
      </c>
      <c r="H767" s="50" t="s">
        <v>35</v>
      </c>
      <c r="I767" s="50" t="s">
        <v>35</v>
      </c>
      <c r="J767" s="50" t="s">
        <v>35</v>
      </c>
      <c r="K767" s="61" t="s">
        <v>262</v>
      </c>
      <c r="L767" s="56">
        <v>0</v>
      </c>
      <c r="M767" s="56">
        <v>20</v>
      </c>
      <c r="N767" s="56">
        <f t="shared" si="63"/>
        <v>20</v>
      </c>
      <c r="O767" s="56"/>
      <c r="P767" s="56"/>
      <c r="Q767" s="60"/>
      <c r="R767" s="69">
        <v>0</v>
      </c>
      <c r="S767" s="52">
        <v>0.86</v>
      </c>
      <c r="T767" s="52">
        <f t="shared" si="64"/>
        <v>0.86</v>
      </c>
      <c r="U767" s="65">
        <v>3</v>
      </c>
      <c r="V767" s="66">
        <v>4.0164800000000005</v>
      </c>
      <c r="W767" s="2">
        <f t="shared" si="66"/>
        <v>6701.0952319999997</v>
      </c>
      <c r="X767" s="60"/>
      <c r="Y767" s="2">
        <f>T767*V767/100*N767*100*100*((100-U767)/100)</f>
        <v>6701.0952319999997</v>
      </c>
      <c r="AB767" s="126"/>
      <c r="AC767" s="126"/>
      <c r="AD767" s="54"/>
      <c r="AE767" s="54"/>
      <c r="AG767" s="61"/>
      <c r="AH767" s="61"/>
      <c r="AI767" s="50" t="s">
        <v>171</v>
      </c>
      <c r="AJ767" s="61" t="s">
        <v>17</v>
      </c>
      <c r="AN767" s="88"/>
      <c r="AT767" s="52"/>
      <c r="AU767" s="52"/>
      <c r="AV767" s="52"/>
      <c r="AW767" s="52"/>
      <c r="AX767" s="52"/>
      <c r="AY767" s="52"/>
      <c r="AZ767" s="52"/>
      <c r="BE767" s="52"/>
      <c r="BF767" s="52"/>
      <c r="BH767" s="52"/>
      <c r="BI767" s="52"/>
    </row>
    <row r="768" spans="1:61">
      <c r="A768" s="52">
        <v>767</v>
      </c>
      <c r="B768" s="50" t="s">
        <v>1033</v>
      </c>
      <c r="C768" s="61" t="s">
        <v>524</v>
      </c>
      <c r="D768" s="61" t="s">
        <v>370</v>
      </c>
      <c r="E768" s="68">
        <v>54.93718888888889</v>
      </c>
      <c r="F768" s="68">
        <v>-132.9333</v>
      </c>
      <c r="G768" s="56" t="s">
        <v>182</v>
      </c>
      <c r="H768" s="50" t="s">
        <v>35</v>
      </c>
      <c r="I768" s="50" t="s">
        <v>35</v>
      </c>
      <c r="J768" s="50" t="s">
        <v>35</v>
      </c>
      <c r="K768" s="61" t="s">
        <v>253</v>
      </c>
      <c r="L768" s="56">
        <v>20</v>
      </c>
      <c r="M768" s="56">
        <v>53</v>
      </c>
      <c r="N768" s="56">
        <f t="shared" si="63"/>
        <v>33</v>
      </c>
      <c r="O768" s="56"/>
      <c r="P768" s="56"/>
      <c r="Q768" s="60"/>
      <c r="R768" s="69">
        <v>0</v>
      </c>
      <c r="S768" s="52">
        <v>1.17</v>
      </c>
      <c r="T768" s="52">
        <f t="shared" si="64"/>
        <v>1.17</v>
      </c>
      <c r="U768" s="65">
        <v>22</v>
      </c>
      <c r="V768" s="66">
        <v>2.8096050000000004</v>
      </c>
      <c r="W768" s="2">
        <f t="shared" si="66"/>
        <v>8461.3502259000015</v>
      </c>
      <c r="X768" s="60"/>
      <c r="Y768" s="2">
        <f>T768*V768/100*N768*100*100*((100-U768)/100)</f>
        <v>8461.3502259000015</v>
      </c>
      <c r="AB768" s="126"/>
      <c r="AD768" s="54"/>
      <c r="AE768" s="54"/>
      <c r="AG768" s="61"/>
      <c r="AH768" s="61"/>
      <c r="AI768" s="50" t="s">
        <v>171</v>
      </c>
      <c r="AJ768" s="61" t="s">
        <v>534</v>
      </c>
      <c r="AN768" s="88"/>
      <c r="AT768" s="52"/>
      <c r="AU768" s="52"/>
      <c r="AV768" s="52"/>
      <c r="AW768" s="52"/>
      <c r="AX768" s="52"/>
      <c r="AY768" s="52"/>
      <c r="AZ768" s="52"/>
      <c r="BE768" s="52"/>
      <c r="BF768" s="52"/>
      <c r="BH768" s="52"/>
      <c r="BI768" s="52"/>
    </row>
    <row r="769" spans="1:61">
      <c r="A769" s="52">
        <v>768</v>
      </c>
      <c r="B769" s="50" t="s">
        <v>1033</v>
      </c>
      <c r="C769" s="61" t="s">
        <v>524</v>
      </c>
      <c r="D769" s="61" t="s">
        <v>370</v>
      </c>
      <c r="E769" s="68">
        <v>54.93718888888889</v>
      </c>
      <c r="F769" s="68">
        <v>-132.9333</v>
      </c>
      <c r="G769" s="56" t="s">
        <v>182</v>
      </c>
      <c r="H769" s="50" t="s">
        <v>35</v>
      </c>
      <c r="I769" s="50" t="s">
        <v>35</v>
      </c>
      <c r="J769" s="50" t="s">
        <v>35</v>
      </c>
      <c r="K769" s="61" t="s">
        <v>19</v>
      </c>
      <c r="L769" s="56">
        <v>53</v>
      </c>
      <c r="M769" s="56">
        <v>76</v>
      </c>
      <c r="N769" s="56">
        <f t="shared" si="63"/>
        <v>23</v>
      </c>
      <c r="O769" s="56"/>
      <c r="P769" s="56"/>
      <c r="Q769" s="60"/>
      <c r="R769" s="69">
        <v>0</v>
      </c>
      <c r="S769" s="52">
        <v>1.71</v>
      </c>
      <c r="T769" s="52">
        <f t="shared" si="64"/>
        <v>1.71</v>
      </c>
      <c r="U769" s="65">
        <v>27</v>
      </c>
      <c r="V769" s="66">
        <v>2.1144449999999999</v>
      </c>
      <c r="W769" s="2">
        <f t="shared" si="66"/>
        <v>6070.76189505</v>
      </c>
      <c r="X769" s="60"/>
      <c r="Y769" s="2">
        <f>T769*V769/100*N769*100*100*((100-U769)/100)</f>
        <v>6070.76189505</v>
      </c>
      <c r="AB769" s="126"/>
      <c r="AD769" s="54"/>
      <c r="AE769" s="54"/>
      <c r="AG769" s="61"/>
      <c r="AH769" s="61"/>
      <c r="AI769" s="50" t="s">
        <v>171</v>
      </c>
      <c r="AJ769" s="61" t="s">
        <v>19</v>
      </c>
      <c r="AN769" s="88"/>
      <c r="AT769" s="52"/>
      <c r="AU769" s="52"/>
      <c r="AV769" s="52"/>
      <c r="AW769" s="52"/>
      <c r="AX769" s="52"/>
      <c r="AY769" s="52"/>
      <c r="AZ769" s="52"/>
      <c r="BE769" s="52"/>
      <c r="BF769" s="52"/>
      <c r="BH769" s="52"/>
      <c r="BI769" s="52"/>
    </row>
    <row r="770" spans="1:61">
      <c r="A770" s="52">
        <v>769</v>
      </c>
      <c r="B770" s="50" t="s">
        <v>1033</v>
      </c>
      <c r="C770" s="61" t="s">
        <v>524</v>
      </c>
      <c r="D770" s="61" t="s">
        <v>370</v>
      </c>
      <c r="E770" s="68">
        <v>54.93718888888889</v>
      </c>
      <c r="F770" s="68">
        <v>-132.9333</v>
      </c>
      <c r="G770" s="56" t="s">
        <v>182</v>
      </c>
      <c r="H770" s="50" t="s">
        <v>35</v>
      </c>
      <c r="I770" s="50" t="s">
        <v>35</v>
      </c>
      <c r="J770" s="50" t="s">
        <v>35</v>
      </c>
      <c r="K770" s="61" t="s">
        <v>263</v>
      </c>
      <c r="L770" s="56">
        <v>76</v>
      </c>
      <c r="M770" s="56">
        <v>89</v>
      </c>
      <c r="N770" s="56">
        <f t="shared" ref="N770:N778" si="69">ABS(M770-L770)</f>
        <v>13</v>
      </c>
      <c r="O770" s="56"/>
      <c r="P770" s="56"/>
      <c r="Q770" s="60"/>
      <c r="R770" s="69">
        <v>0</v>
      </c>
      <c r="S770" s="52">
        <v>1.74</v>
      </c>
      <c r="T770" s="52">
        <f t="shared" ref="T770:T778" si="70">IF(R770=0,S770,R770)</f>
        <v>1.74</v>
      </c>
      <c r="U770" s="65">
        <v>21</v>
      </c>
      <c r="V770" s="66">
        <v>1.4965250000000001</v>
      </c>
      <c r="W770" s="2">
        <f t="shared" si="66"/>
        <v>2674.2602445000002</v>
      </c>
      <c r="X770" s="60"/>
      <c r="Y770" s="2">
        <f>T770*V770/100*N770*100*100*((100-U770)/100)</f>
        <v>2674.2602445000002</v>
      </c>
      <c r="AB770" s="126"/>
      <c r="AD770" s="54"/>
      <c r="AE770" s="54"/>
      <c r="AG770" s="61"/>
      <c r="AH770" s="61"/>
      <c r="AI770" s="50" t="s">
        <v>171</v>
      </c>
      <c r="AJ770" s="61" t="s">
        <v>263</v>
      </c>
      <c r="AN770" s="88"/>
      <c r="AT770" s="52"/>
      <c r="AU770" s="52"/>
      <c r="AV770" s="52"/>
      <c r="AW770" s="52"/>
      <c r="AX770" s="52"/>
      <c r="AY770" s="52"/>
      <c r="AZ770" s="52"/>
      <c r="BE770" s="52"/>
      <c r="BF770" s="52"/>
      <c r="BH770" s="52"/>
      <c r="BI770" s="52"/>
    </row>
    <row r="771" spans="1:61">
      <c r="A771" s="52">
        <v>770</v>
      </c>
      <c r="B771" s="50" t="s">
        <v>1033</v>
      </c>
      <c r="C771" s="61" t="s">
        <v>524</v>
      </c>
      <c r="D771" s="61" t="s">
        <v>370</v>
      </c>
      <c r="E771" s="68">
        <v>54.93718888888889</v>
      </c>
      <c r="F771" s="68">
        <v>-132.9333</v>
      </c>
      <c r="G771" s="56" t="s">
        <v>182</v>
      </c>
      <c r="H771" s="50" t="s">
        <v>35</v>
      </c>
      <c r="I771" s="50" t="s">
        <v>35</v>
      </c>
      <c r="J771" s="50" t="s">
        <v>35</v>
      </c>
      <c r="K771" s="61" t="s">
        <v>264</v>
      </c>
      <c r="L771" s="56">
        <v>89</v>
      </c>
      <c r="M771" s="56">
        <v>102</v>
      </c>
      <c r="N771" s="56">
        <f t="shared" si="69"/>
        <v>13</v>
      </c>
      <c r="O771" s="56"/>
      <c r="P771" s="56"/>
      <c r="Q771" s="60"/>
      <c r="R771" s="69">
        <v>0</v>
      </c>
      <c r="S771" s="52">
        <v>1.74</v>
      </c>
      <c r="T771" s="52">
        <f t="shared" si="70"/>
        <v>1.74</v>
      </c>
      <c r="U771" s="65">
        <v>20</v>
      </c>
      <c r="V771" s="66">
        <v>0.96550000000000002</v>
      </c>
      <c r="W771" s="2">
        <f t="shared" ref="W771:W778" si="71">T771*V771/100*N771*100*100*((100-U771)/100)</f>
        <v>1747.1688000000004</v>
      </c>
      <c r="X771" s="60"/>
      <c r="Y771" s="2">
        <f>IF(L771&gt;-100,W771-W771*(ABS(M771)-100)/(ABS(M771)-ABS(L771)),0)</f>
        <v>1478.3736000000004</v>
      </c>
      <c r="AB771" s="126"/>
      <c r="AD771" s="54"/>
      <c r="AE771" s="54"/>
      <c r="AG771" s="61"/>
      <c r="AH771" s="61"/>
      <c r="AI771" s="50" t="s">
        <v>171</v>
      </c>
      <c r="AJ771" s="61" t="s">
        <v>264</v>
      </c>
      <c r="AN771" s="88"/>
      <c r="AT771" s="52"/>
      <c r="AU771" s="52"/>
      <c r="AV771" s="52"/>
      <c r="AW771" s="52"/>
      <c r="AX771" s="52"/>
      <c r="AY771" s="52"/>
      <c r="AZ771" s="52"/>
      <c r="BE771" s="52"/>
      <c r="BF771" s="52"/>
      <c r="BH771" s="52"/>
      <c r="BI771" s="52"/>
    </row>
    <row r="772" spans="1:61">
      <c r="A772" s="52">
        <v>771</v>
      </c>
      <c r="B772" s="50" t="s">
        <v>1033</v>
      </c>
      <c r="C772" s="61" t="s">
        <v>525</v>
      </c>
      <c r="D772" s="61" t="s">
        <v>370</v>
      </c>
      <c r="E772" s="68">
        <v>54.93718888888889</v>
      </c>
      <c r="F772" s="68">
        <v>-132.9333</v>
      </c>
      <c r="G772" s="56" t="s">
        <v>182</v>
      </c>
      <c r="H772" s="50" t="s">
        <v>35</v>
      </c>
      <c r="I772" s="50" t="s">
        <v>35</v>
      </c>
      <c r="J772" s="50" t="s">
        <v>35</v>
      </c>
      <c r="K772" s="61" t="s">
        <v>278</v>
      </c>
      <c r="L772" s="56">
        <v>8</v>
      </c>
      <c r="M772" s="56">
        <v>0</v>
      </c>
      <c r="N772" s="56">
        <f t="shared" si="69"/>
        <v>8</v>
      </c>
      <c r="O772" s="53">
        <f>M775</f>
        <v>89</v>
      </c>
      <c r="P772" s="53">
        <f>L772</f>
        <v>8</v>
      </c>
      <c r="Q772" s="53">
        <f>P772+O772</f>
        <v>97</v>
      </c>
      <c r="R772" s="69">
        <v>0</v>
      </c>
      <c r="S772" s="52">
        <v>0.11</v>
      </c>
      <c r="T772" s="52">
        <f t="shared" si="70"/>
        <v>0.11</v>
      </c>
      <c r="U772" s="65">
        <v>0</v>
      </c>
      <c r="V772" s="66">
        <v>16.481085</v>
      </c>
      <c r="W772" s="2">
        <f t="shared" si="71"/>
        <v>1450.33548</v>
      </c>
      <c r="X772" s="2">
        <f>SUM(W772:W775)</f>
        <v>22574.172054999999</v>
      </c>
      <c r="Y772" s="2">
        <f t="shared" ref="Y772:Y777" si="72">T772*V772/100*N772*100*100*((100-U772)/100)</f>
        <v>1450.33548</v>
      </c>
      <c r="Z772" s="7">
        <f>SUM(Y772:Y775)/10^6*10^4</f>
        <v>225.74172054999997</v>
      </c>
      <c r="AA772" s="12">
        <v>32.106960154281907</v>
      </c>
      <c r="AB772" s="126"/>
      <c r="AD772" s="54"/>
      <c r="AE772" s="54"/>
      <c r="AG772" s="61"/>
      <c r="AH772" s="61"/>
      <c r="AI772" s="50" t="s">
        <v>171</v>
      </c>
      <c r="AJ772" s="61" t="s">
        <v>278</v>
      </c>
      <c r="AN772" s="88"/>
      <c r="AT772" s="52"/>
      <c r="AU772" s="52"/>
      <c r="AV772" s="52"/>
      <c r="AW772" s="52"/>
      <c r="AX772" s="52"/>
      <c r="AY772" s="52"/>
      <c r="AZ772" s="52"/>
      <c r="BE772" s="52"/>
      <c r="BF772" s="52"/>
      <c r="BH772" s="52"/>
      <c r="BI772" s="52"/>
    </row>
    <row r="773" spans="1:61">
      <c r="A773" s="52">
        <v>772</v>
      </c>
      <c r="B773" s="50" t="s">
        <v>1033</v>
      </c>
      <c r="C773" s="61" t="s">
        <v>525</v>
      </c>
      <c r="D773" s="61" t="s">
        <v>370</v>
      </c>
      <c r="E773" s="68">
        <v>54.93718888888889</v>
      </c>
      <c r="F773" s="68">
        <v>-132.9333</v>
      </c>
      <c r="G773" s="56" t="s">
        <v>182</v>
      </c>
      <c r="H773" s="50" t="s">
        <v>35</v>
      </c>
      <c r="I773" s="50" t="s">
        <v>35</v>
      </c>
      <c r="J773" s="50" t="s">
        <v>35</v>
      </c>
      <c r="K773" s="61" t="s">
        <v>48</v>
      </c>
      <c r="L773" s="56">
        <v>0</v>
      </c>
      <c r="M773" s="56">
        <v>20</v>
      </c>
      <c r="N773" s="56">
        <f t="shared" si="69"/>
        <v>20</v>
      </c>
      <c r="O773" s="56"/>
      <c r="P773" s="56"/>
      <c r="Q773" s="60"/>
      <c r="R773" s="69">
        <v>0</v>
      </c>
      <c r="S773" s="52">
        <v>0.86</v>
      </c>
      <c r="T773" s="52">
        <f t="shared" si="70"/>
        <v>0.86</v>
      </c>
      <c r="U773" s="65">
        <v>11</v>
      </c>
      <c r="V773" s="66">
        <v>3.7557950000000004</v>
      </c>
      <c r="W773" s="2">
        <f t="shared" si="71"/>
        <v>5749.3709860000008</v>
      </c>
      <c r="X773" s="60"/>
      <c r="Y773" s="2">
        <f t="shared" si="72"/>
        <v>5749.3709860000008</v>
      </c>
      <c r="AB773" s="126"/>
      <c r="AC773" s="126"/>
      <c r="AD773" s="54"/>
      <c r="AE773" s="54"/>
      <c r="AG773" s="61"/>
      <c r="AH773" s="61"/>
      <c r="AI773" s="50" t="s">
        <v>171</v>
      </c>
      <c r="AJ773" s="61" t="s">
        <v>76</v>
      </c>
      <c r="AN773" s="88"/>
      <c r="AT773" s="52"/>
      <c r="AU773" s="52"/>
      <c r="AV773" s="52"/>
      <c r="AW773" s="52"/>
      <c r="AX773" s="52"/>
      <c r="AY773" s="52"/>
      <c r="AZ773" s="52"/>
      <c r="BE773" s="52"/>
      <c r="BF773" s="52"/>
      <c r="BH773" s="52"/>
      <c r="BI773" s="52"/>
    </row>
    <row r="774" spans="1:61">
      <c r="A774" s="52">
        <v>773</v>
      </c>
      <c r="B774" s="50" t="s">
        <v>1033</v>
      </c>
      <c r="C774" s="61" t="s">
        <v>525</v>
      </c>
      <c r="D774" s="61" t="s">
        <v>370</v>
      </c>
      <c r="E774" s="68">
        <v>54.93718888888889</v>
      </c>
      <c r="F774" s="68">
        <v>-132.9333</v>
      </c>
      <c r="G774" s="56" t="s">
        <v>182</v>
      </c>
      <c r="H774" s="50" t="s">
        <v>35</v>
      </c>
      <c r="I774" s="50" t="s">
        <v>35</v>
      </c>
      <c r="J774" s="50" t="s">
        <v>35</v>
      </c>
      <c r="K774" s="61" t="s">
        <v>49</v>
      </c>
      <c r="L774" s="56">
        <v>20</v>
      </c>
      <c r="M774" s="56">
        <v>48</v>
      </c>
      <c r="N774" s="56">
        <f t="shared" si="69"/>
        <v>28</v>
      </c>
      <c r="O774" s="56"/>
      <c r="P774" s="56"/>
      <c r="Q774" s="60"/>
      <c r="R774" s="69">
        <v>0</v>
      </c>
      <c r="S774" s="52">
        <v>0.86</v>
      </c>
      <c r="T774" s="52">
        <f t="shared" si="70"/>
        <v>0.86</v>
      </c>
      <c r="U774" s="65">
        <v>11</v>
      </c>
      <c r="V774" s="66">
        <v>2.6068500000000001</v>
      </c>
      <c r="W774" s="2">
        <f t="shared" si="71"/>
        <v>5586.7923719999999</v>
      </c>
      <c r="X774" s="60"/>
      <c r="Y774" s="2">
        <f t="shared" si="72"/>
        <v>5586.7923719999999</v>
      </c>
      <c r="AB774" s="126"/>
      <c r="AD774" s="54"/>
      <c r="AE774" s="54"/>
      <c r="AG774" s="61"/>
      <c r="AH774" s="61"/>
      <c r="AI774" s="50" t="s">
        <v>171</v>
      </c>
      <c r="AJ774" s="61" t="s">
        <v>77</v>
      </c>
      <c r="AN774" s="88"/>
      <c r="AT774" s="52"/>
      <c r="AU774" s="52"/>
      <c r="AV774" s="52"/>
      <c r="AW774" s="52"/>
      <c r="AX774" s="52"/>
      <c r="AY774" s="52"/>
      <c r="AZ774" s="52"/>
      <c r="BE774" s="52"/>
      <c r="BF774" s="52"/>
      <c r="BH774" s="52"/>
      <c r="BI774" s="52"/>
    </row>
    <row r="775" spans="1:61">
      <c r="A775" s="52">
        <v>774</v>
      </c>
      <c r="B775" s="50" t="s">
        <v>1033</v>
      </c>
      <c r="C775" s="61" t="s">
        <v>525</v>
      </c>
      <c r="D775" s="61" t="s">
        <v>370</v>
      </c>
      <c r="E775" s="68">
        <v>54.93718888888889</v>
      </c>
      <c r="F775" s="68">
        <v>-132.9333</v>
      </c>
      <c r="G775" s="56" t="s">
        <v>182</v>
      </c>
      <c r="H775" s="50" t="s">
        <v>35</v>
      </c>
      <c r="I775" s="50" t="s">
        <v>35</v>
      </c>
      <c r="J775" s="50" t="s">
        <v>35</v>
      </c>
      <c r="K775" s="61" t="s">
        <v>21</v>
      </c>
      <c r="L775" s="56">
        <v>48</v>
      </c>
      <c r="M775" s="56">
        <v>89</v>
      </c>
      <c r="N775" s="56">
        <f t="shared" si="69"/>
        <v>41</v>
      </c>
      <c r="O775" s="56"/>
      <c r="P775" s="56"/>
      <c r="Q775" s="60"/>
      <c r="R775" s="69">
        <v>0</v>
      </c>
      <c r="S775" s="52">
        <v>1.74</v>
      </c>
      <c r="T775" s="52">
        <f t="shared" si="70"/>
        <v>1.74</v>
      </c>
      <c r="U775" s="65">
        <v>2</v>
      </c>
      <c r="V775" s="66">
        <v>1.399975</v>
      </c>
      <c r="W775" s="2">
        <f t="shared" si="71"/>
        <v>9787.6732169999996</v>
      </c>
      <c r="X775" s="60"/>
      <c r="Y775" s="2">
        <f t="shared" si="72"/>
        <v>9787.6732169999996</v>
      </c>
      <c r="AB775" s="126"/>
      <c r="AD775" s="54"/>
      <c r="AE775" s="54"/>
      <c r="AG775" s="61"/>
      <c r="AH775" s="61"/>
      <c r="AI775" s="50" t="s">
        <v>171</v>
      </c>
      <c r="AJ775" s="61" t="s">
        <v>21</v>
      </c>
      <c r="AN775" s="88"/>
      <c r="AT775" s="52"/>
      <c r="AU775" s="52"/>
      <c r="AV775" s="52"/>
      <c r="AW775" s="52"/>
      <c r="AX775" s="52"/>
      <c r="AY775" s="52"/>
      <c r="AZ775" s="52"/>
      <c r="BE775" s="52"/>
      <c r="BF775" s="52"/>
      <c r="BH775" s="52"/>
      <c r="BI775" s="52"/>
    </row>
    <row r="776" spans="1:61">
      <c r="A776" s="52">
        <v>775</v>
      </c>
      <c r="B776" s="50" t="s">
        <v>1033</v>
      </c>
      <c r="C776" s="61" t="s">
        <v>526</v>
      </c>
      <c r="D776" s="61" t="s">
        <v>327</v>
      </c>
      <c r="E776" s="68">
        <v>54.937466666666673</v>
      </c>
      <c r="F776" s="68">
        <v>-132.99163333333334</v>
      </c>
      <c r="G776" s="56" t="s">
        <v>182</v>
      </c>
      <c r="H776" s="50" t="s">
        <v>35</v>
      </c>
      <c r="I776" s="50" t="s">
        <v>35</v>
      </c>
      <c r="J776" s="50" t="s">
        <v>35</v>
      </c>
      <c r="K776" s="61" t="s">
        <v>278</v>
      </c>
      <c r="L776" s="56">
        <v>8</v>
      </c>
      <c r="M776" s="56">
        <v>0</v>
      </c>
      <c r="N776" s="56">
        <f t="shared" si="69"/>
        <v>8</v>
      </c>
      <c r="O776" s="53">
        <f>M778</f>
        <v>102</v>
      </c>
      <c r="P776" s="53">
        <f>L776</f>
        <v>8</v>
      </c>
      <c r="Q776" s="53">
        <f>P776+O776</f>
        <v>110</v>
      </c>
      <c r="R776" s="69">
        <v>0</v>
      </c>
      <c r="S776" s="52">
        <v>0.11</v>
      </c>
      <c r="T776" s="52">
        <f t="shared" si="70"/>
        <v>0.11</v>
      </c>
      <c r="U776" s="65">
        <v>0</v>
      </c>
      <c r="V776" s="66">
        <v>20.623080000000002</v>
      </c>
      <c r="W776" s="2">
        <f t="shared" si="71"/>
        <v>1814.8310400000003</v>
      </c>
      <c r="X776" s="2">
        <f>SUM(W776:W778)</f>
        <v>18765.699375000004</v>
      </c>
      <c r="Y776" s="2">
        <f t="shared" si="72"/>
        <v>1814.8310400000003</v>
      </c>
      <c r="Z776" s="7">
        <f>SUM(Y776:Y778)/10^6*10^4</f>
        <v>183.95568384600003</v>
      </c>
      <c r="AA776" s="12">
        <v>29.255973411001921</v>
      </c>
      <c r="AB776" s="126"/>
      <c r="AD776" s="54"/>
      <c r="AE776" s="54"/>
      <c r="AG776" s="61"/>
      <c r="AH776" s="61"/>
      <c r="AI776" s="50" t="s">
        <v>171</v>
      </c>
      <c r="AJ776" s="61" t="s">
        <v>278</v>
      </c>
      <c r="AN776" s="88"/>
      <c r="AT776" s="52"/>
      <c r="AU776" s="52"/>
      <c r="AV776" s="52"/>
      <c r="AW776" s="52"/>
      <c r="AX776" s="52"/>
      <c r="AY776" s="52"/>
      <c r="AZ776" s="52"/>
      <c r="BE776" s="52"/>
      <c r="BF776" s="52"/>
      <c r="BH776" s="52"/>
      <c r="BI776" s="52"/>
    </row>
    <row r="777" spans="1:61">
      <c r="A777" s="52">
        <v>776</v>
      </c>
      <c r="B777" s="50" t="s">
        <v>1033</v>
      </c>
      <c r="C777" s="61" t="s">
        <v>526</v>
      </c>
      <c r="D777" s="61" t="s">
        <v>327</v>
      </c>
      <c r="E777" s="68">
        <v>54.937466666666673</v>
      </c>
      <c r="F777" s="68">
        <v>-132.99163333333334</v>
      </c>
      <c r="G777" s="56" t="s">
        <v>182</v>
      </c>
      <c r="H777" s="50" t="s">
        <v>35</v>
      </c>
      <c r="I777" s="50" t="s">
        <v>35</v>
      </c>
      <c r="J777" s="50" t="s">
        <v>35</v>
      </c>
      <c r="K777" s="61" t="s">
        <v>262</v>
      </c>
      <c r="L777" s="56">
        <v>0</v>
      </c>
      <c r="M777" s="56">
        <v>61</v>
      </c>
      <c r="N777" s="56">
        <f t="shared" si="69"/>
        <v>61</v>
      </c>
      <c r="O777" s="56"/>
      <c r="P777" s="56"/>
      <c r="Q777" s="60"/>
      <c r="R777" s="69">
        <v>0</v>
      </c>
      <c r="S777" s="52">
        <v>0.86</v>
      </c>
      <c r="T777" s="52">
        <f t="shared" si="70"/>
        <v>0.86</v>
      </c>
      <c r="U777" s="65">
        <v>22</v>
      </c>
      <c r="V777" s="66">
        <v>2.2882350000000002</v>
      </c>
      <c r="W777" s="2">
        <f t="shared" si="71"/>
        <v>9363.1830318000011</v>
      </c>
      <c r="X777" s="60"/>
      <c r="Y777" s="2">
        <f t="shared" si="72"/>
        <v>9363.1830318000011</v>
      </c>
      <c r="AB777" s="126"/>
      <c r="AC777" s="126"/>
      <c r="AD777" s="54"/>
      <c r="AE777" s="54"/>
      <c r="AG777" s="61"/>
      <c r="AH777" s="61"/>
      <c r="AI777" s="50" t="s">
        <v>171</v>
      </c>
      <c r="AJ777" s="61" t="s">
        <v>17</v>
      </c>
      <c r="AN777" s="88"/>
      <c r="AT777" s="52"/>
      <c r="AU777" s="52"/>
      <c r="AV777" s="52"/>
      <c r="AW777" s="52"/>
      <c r="AX777" s="52"/>
      <c r="AY777" s="52"/>
      <c r="AZ777" s="52"/>
      <c r="BE777" s="52"/>
      <c r="BF777" s="52"/>
      <c r="BH777" s="52"/>
      <c r="BI777" s="52"/>
    </row>
    <row r="778" spans="1:61">
      <c r="A778" s="52">
        <v>777</v>
      </c>
      <c r="B778" s="50" t="s">
        <v>1033</v>
      </c>
      <c r="C778" s="61" t="s">
        <v>526</v>
      </c>
      <c r="D778" s="61" t="s">
        <v>327</v>
      </c>
      <c r="E778" s="68">
        <v>54.937466666666673</v>
      </c>
      <c r="F778" s="68">
        <v>-132.99163333333334</v>
      </c>
      <c r="G778" s="56" t="s">
        <v>182</v>
      </c>
      <c r="H778" s="50" t="s">
        <v>35</v>
      </c>
      <c r="I778" s="50" t="s">
        <v>35</v>
      </c>
      <c r="J778" s="50" t="s">
        <v>35</v>
      </c>
      <c r="K778" s="61" t="s">
        <v>21</v>
      </c>
      <c r="L778" s="56">
        <v>61</v>
      </c>
      <c r="M778" s="56">
        <v>102</v>
      </c>
      <c r="N778" s="56">
        <f t="shared" si="69"/>
        <v>41</v>
      </c>
      <c r="O778" s="56"/>
      <c r="P778" s="56"/>
      <c r="Q778" s="60"/>
      <c r="R778" s="69">
        <v>0</v>
      </c>
      <c r="S778" s="52">
        <v>1.74</v>
      </c>
      <c r="T778" s="52">
        <f t="shared" si="70"/>
        <v>1.74</v>
      </c>
      <c r="U778" s="65">
        <v>19</v>
      </c>
      <c r="V778" s="66">
        <v>1.31308</v>
      </c>
      <c r="W778" s="2">
        <f t="shared" si="71"/>
        <v>7587.6853031999999</v>
      </c>
      <c r="X778" s="60"/>
      <c r="Y778" s="2">
        <f>IF(L778&gt;-100,W778-W778*(ABS(M778)-100)/(ABS(M778)-ABS(L778)),0)</f>
        <v>7217.5543127999999</v>
      </c>
      <c r="AB778" s="126"/>
      <c r="AD778" s="54"/>
      <c r="AE778" s="54"/>
      <c r="AG778" s="61"/>
      <c r="AH778" s="61"/>
      <c r="AI778" s="50" t="s">
        <v>171</v>
      </c>
      <c r="AJ778" s="61" t="s">
        <v>21</v>
      </c>
      <c r="AN778" s="88"/>
      <c r="AT778" s="52"/>
      <c r="AU778" s="52"/>
      <c r="AV778" s="52"/>
      <c r="AW778" s="52"/>
      <c r="AX778" s="52"/>
      <c r="AY778" s="52"/>
      <c r="AZ778" s="52"/>
      <c r="BE778" s="52"/>
      <c r="BF778" s="52"/>
      <c r="BH778" s="52"/>
      <c r="BI778" s="52"/>
    </row>
    <row r="779" spans="1:61">
      <c r="AT779" s="52"/>
      <c r="AU779" s="52"/>
      <c r="AV779" s="52"/>
      <c r="AW779" s="52"/>
      <c r="AX779" s="52"/>
      <c r="AY779" s="52"/>
      <c r="AZ779" s="52"/>
      <c r="BE779" s="52"/>
      <c r="BF779" s="52"/>
      <c r="BH779" s="52"/>
      <c r="BI779" s="52"/>
    </row>
    <row r="780" spans="1:61">
      <c r="AT780" s="52"/>
      <c r="AU780" s="52"/>
      <c r="AV780" s="52"/>
      <c r="AW780" s="52"/>
      <c r="AX780" s="52"/>
      <c r="AY780" s="52"/>
      <c r="AZ780" s="52"/>
    </row>
  </sheetData>
  <sortState xmlns:xlrd2="http://schemas.microsoft.com/office/spreadsheetml/2017/richdata2" ref="A1:AC781">
    <sortCondition ref="A1:A781"/>
  </sortState>
  <mergeCells count="3">
    <mergeCell ref="AB12:AD16"/>
    <mergeCell ref="AD1:AE1"/>
    <mergeCell ref="O3:Q7"/>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120"/>
  <sheetViews>
    <sheetView zoomScale="70" zoomScaleNormal="70" workbookViewId="0">
      <selection activeCell="A11" sqref="A11"/>
    </sheetView>
  </sheetViews>
  <sheetFormatPr baseColWidth="10" defaultColWidth="8.83203125" defaultRowHeight="15"/>
  <cols>
    <col min="2" max="2" width="21.1640625" bestFit="1" customWidth="1"/>
    <col min="3" max="3" width="12.6640625" bestFit="1" customWidth="1"/>
    <col min="4" max="4" width="20" bestFit="1" customWidth="1"/>
    <col min="15" max="15" width="10.83203125" bestFit="1" customWidth="1"/>
    <col min="18" max="18" width="12.6640625" bestFit="1" customWidth="1"/>
    <col min="21" max="21" width="10.33203125" bestFit="1" customWidth="1"/>
    <col min="22" max="22" width="8.5" bestFit="1" customWidth="1"/>
    <col min="23" max="23" width="14" bestFit="1" customWidth="1"/>
    <col min="24" max="24" width="12.1640625" bestFit="1" customWidth="1"/>
  </cols>
  <sheetData>
    <row r="1" spans="1:30">
      <c r="A1" s="9" t="s">
        <v>556</v>
      </c>
      <c r="B1" s="28" t="s">
        <v>0</v>
      </c>
      <c r="C1" s="28" t="s">
        <v>2</v>
      </c>
      <c r="D1" s="28" t="s">
        <v>168</v>
      </c>
      <c r="E1" s="28" t="s">
        <v>3</v>
      </c>
      <c r="F1" s="28" t="s">
        <v>1</v>
      </c>
      <c r="G1" s="28" t="s">
        <v>181</v>
      </c>
      <c r="H1" s="28" t="s">
        <v>178</v>
      </c>
      <c r="I1" s="28" t="s">
        <v>179</v>
      </c>
      <c r="J1" s="28" t="s">
        <v>180</v>
      </c>
      <c r="K1" s="1" t="s">
        <v>12</v>
      </c>
      <c r="L1" s="1" t="s">
        <v>36</v>
      </c>
      <c r="M1" s="1" t="s">
        <v>37</v>
      </c>
      <c r="N1" s="1" t="s">
        <v>4</v>
      </c>
      <c r="O1" s="28" t="s">
        <v>110</v>
      </c>
      <c r="P1" s="28" t="s">
        <v>111</v>
      </c>
      <c r="Q1" s="28" t="s">
        <v>109</v>
      </c>
      <c r="R1" s="13" t="s">
        <v>38</v>
      </c>
      <c r="S1" s="1" t="s">
        <v>602</v>
      </c>
      <c r="T1" s="1" t="s">
        <v>40</v>
      </c>
      <c r="U1" s="1" t="s">
        <v>39</v>
      </c>
      <c r="V1" s="1" t="s">
        <v>107</v>
      </c>
      <c r="W1" s="1" t="s">
        <v>175</v>
      </c>
      <c r="X1" s="28" t="s">
        <v>174</v>
      </c>
    </row>
    <row r="2" spans="1:30" s="5" customFormat="1">
      <c r="A2">
        <v>1</v>
      </c>
      <c r="B2" s="5" t="s">
        <v>566</v>
      </c>
      <c r="C2" s="5" t="s">
        <v>567</v>
      </c>
      <c r="D2" s="5" t="s">
        <v>591</v>
      </c>
      <c r="E2" s="3">
        <v>56.454228000000001</v>
      </c>
      <c r="F2" s="3">
        <v>-133.47033200000001</v>
      </c>
      <c r="G2" s="3" t="s">
        <v>938</v>
      </c>
      <c r="H2" s="5" t="s">
        <v>35</v>
      </c>
      <c r="I2" s="5">
        <v>3.5</v>
      </c>
      <c r="J2" s="5" t="s">
        <v>35</v>
      </c>
      <c r="L2" s="5">
        <v>0</v>
      </c>
      <c r="M2" s="5">
        <v>7</v>
      </c>
      <c r="N2" s="5">
        <f t="shared" ref="N2:N33" si="0">ABS(M2-L2)</f>
        <v>7</v>
      </c>
      <c r="O2" s="5">
        <v>0</v>
      </c>
      <c r="P2" s="5">
        <f>M5</f>
        <v>70</v>
      </c>
      <c r="Q2" s="5">
        <f>P2</f>
        <v>70</v>
      </c>
      <c r="R2" s="5" t="s">
        <v>35</v>
      </c>
      <c r="S2" s="5" t="s">
        <v>35</v>
      </c>
      <c r="T2" s="5" t="s">
        <v>35</v>
      </c>
      <c r="U2" s="4" t="s">
        <v>35</v>
      </c>
      <c r="V2" s="78">
        <f>SUM(U2:U5)</f>
        <v>68103.5</v>
      </c>
      <c r="W2" s="4" t="s">
        <v>35</v>
      </c>
      <c r="X2" s="79">
        <f>SUM(W2:W5)/10^6*10^4</f>
        <v>681.03499999999997</v>
      </c>
      <c r="AA2" s="3"/>
      <c r="AB2" s="3"/>
      <c r="AC2" s="3"/>
      <c r="AD2" s="3"/>
    </row>
    <row r="3" spans="1:30">
      <c r="A3">
        <v>2</v>
      </c>
      <c r="B3" t="s">
        <v>566</v>
      </c>
      <c r="C3" t="s">
        <v>567</v>
      </c>
      <c r="D3" t="s">
        <v>591</v>
      </c>
      <c r="L3">
        <v>7</v>
      </c>
      <c r="M3">
        <v>30</v>
      </c>
      <c r="N3">
        <f t="shared" si="0"/>
        <v>23</v>
      </c>
      <c r="R3">
        <v>0.17</v>
      </c>
      <c r="S3">
        <v>1</v>
      </c>
      <c r="T3">
        <f t="shared" ref="T3:T36" si="1">(100-S3)/2</f>
        <v>49.5</v>
      </c>
      <c r="U3" s="2">
        <f t="shared" ref="U3:U36" si="2">R3*T3/100*N3*100*100</f>
        <v>19354.5</v>
      </c>
      <c r="V3" s="22"/>
      <c r="W3" s="2">
        <f t="shared" ref="W3:W19" si="3">R3*T3/100*N3*100*100</f>
        <v>19354.5</v>
      </c>
      <c r="X3" s="22"/>
      <c r="AA3" s="1"/>
      <c r="AB3" s="1"/>
      <c r="AC3" s="1"/>
      <c r="AD3" s="1"/>
    </row>
    <row r="4" spans="1:30">
      <c r="A4">
        <v>3</v>
      </c>
      <c r="B4" t="s">
        <v>566</v>
      </c>
      <c r="C4" t="s">
        <v>567</v>
      </c>
      <c r="D4" t="s">
        <v>591</v>
      </c>
      <c r="L4">
        <v>3</v>
      </c>
      <c r="M4">
        <v>49</v>
      </c>
      <c r="N4">
        <f t="shared" si="0"/>
        <v>46</v>
      </c>
      <c r="R4">
        <v>0.17</v>
      </c>
      <c r="S4">
        <v>17</v>
      </c>
      <c r="T4">
        <f t="shared" si="1"/>
        <v>41.5</v>
      </c>
      <c r="U4" s="2">
        <f t="shared" si="2"/>
        <v>32453.000000000004</v>
      </c>
      <c r="V4" s="22"/>
      <c r="W4" s="2">
        <f t="shared" si="3"/>
        <v>32453.000000000004</v>
      </c>
      <c r="X4" s="22"/>
      <c r="AA4" s="1"/>
    </row>
    <row r="5" spans="1:30">
      <c r="A5">
        <v>4</v>
      </c>
      <c r="B5" t="s">
        <v>566</v>
      </c>
      <c r="C5" t="s">
        <v>567</v>
      </c>
      <c r="D5" t="s">
        <v>591</v>
      </c>
      <c r="L5">
        <v>49</v>
      </c>
      <c r="M5">
        <v>70</v>
      </c>
      <c r="N5">
        <f t="shared" si="0"/>
        <v>21</v>
      </c>
      <c r="R5">
        <v>0.16</v>
      </c>
      <c r="S5">
        <v>3</v>
      </c>
      <c r="T5">
        <f t="shared" si="1"/>
        <v>48.5</v>
      </c>
      <c r="U5" s="2">
        <f t="shared" si="2"/>
        <v>16295.999999999998</v>
      </c>
      <c r="V5" s="22"/>
      <c r="W5" s="2">
        <f t="shared" si="3"/>
        <v>16295.999999999998</v>
      </c>
      <c r="X5" s="22"/>
      <c r="AA5" s="10"/>
    </row>
    <row r="6" spans="1:30" s="5" customFormat="1">
      <c r="A6">
        <v>5</v>
      </c>
      <c r="B6" s="5" t="s">
        <v>566</v>
      </c>
      <c r="C6" s="5" t="s">
        <v>568</v>
      </c>
      <c r="D6" s="5" t="s">
        <v>590</v>
      </c>
      <c r="E6" s="3">
        <v>56.454191999999999</v>
      </c>
      <c r="F6" s="3">
        <v>-133.46946600000001</v>
      </c>
      <c r="G6" s="3" t="s">
        <v>938</v>
      </c>
      <c r="H6" s="5" t="s">
        <v>35</v>
      </c>
      <c r="I6" s="5">
        <v>3.5</v>
      </c>
      <c r="J6" s="5" t="s">
        <v>35</v>
      </c>
      <c r="L6" s="5">
        <v>0</v>
      </c>
      <c r="M6" s="5">
        <v>20</v>
      </c>
      <c r="N6" s="5">
        <f t="shared" si="0"/>
        <v>20</v>
      </c>
      <c r="O6" s="5">
        <v>0</v>
      </c>
      <c r="P6" s="5">
        <f>M9</f>
        <v>100</v>
      </c>
      <c r="Q6" s="5">
        <f>P6</f>
        <v>100</v>
      </c>
      <c r="R6" s="5">
        <v>0.12</v>
      </c>
      <c r="S6" s="5">
        <v>4</v>
      </c>
      <c r="T6" s="5">
        <f t="shared" si="1"/>
        <v>48</v>
      </c>
      <c r="U6" s="4">
        <f t="shared" si="2"/>
        <v>11519.999999999998</v>
      </c>
      <c r="V6" s="78">
        <f>SUM(U6:U9)</f>
        <v>80386</v>
      </c>
      <c r="W6" s="4">
        <f t="shared" si="3"/>
        <v>11519.999999999998</v>
      </c>
      <c r="X6" s="79">
        <f>SUM(W6:W9)/10^6*10^4</f>
        <v>803.86</v>
      </c>
      <c r="AA6" s="1"/>
    </row>
    <row r="7" spans="1:30">
      <c r="A7">
        <v>6</v>
      </c>
      <c r="B7" t="s">
        <v>566</v>
      </c>
      <c r="C7" t="s">
        <v>568</v>
      </c>
      <c r="D7" t="s">
        <v>590</v>
      </c>
      <c r="L7">
        <v>20</v>
      </c>
      <c r="M7">
        <v>40</v>
      </c>
      <c r="N7">
        <f t="shared" si="0"/>
        <v>20</v>
      </c>
      <c r="R7">
        <v>0.2</v>
      </c>
      <c r="S7">
        <v>9</v>
      </c>
      <c r="T7">
        <f t="shared" si="1"/>
        <v>45.5</v>
      </c>
      <c r="U7" s="2">
        <f t="shared" si="2"/>
        <v>18199.999999999996</v>
      </c>
      <c r="V7" s="22"/>
      <c r="W7" s="2">
        <f t="shared" si="3"/>
        <v>18199.999999999996</v>
      </c>
      <c r="X7" s="22"/>
      <c r="AA7" s="1"/>
    </row>
    <row r="8" spans="1:30">
      <c r="A8">
        <v>7</v>
      </c>
      <c r="B8" t="s">
        <v>566</v>
      </c>
      <c r="C8" t="s">
        <v>568</v>
      </c>
      <c r="D8" t="s">
        <v>590</v>
      </c>
      <c r="L8">
        <v>40</v>
      </c>
      <c r="M8">
        <v>72</v>
      </c>
      <c r="N8">
        <f t="shared" si="0"/>
        <v>32</v>
      </c>
      <c r="R8">
        <v>0.21</v>
      </c>
      <c r="S8">
        <v>8</v>
      </c>
      <c r="T8">
        <f t="shared" si="1"/>
        <v>46</v>
      </c>
      <c r="U8" s="2">
        <f t="shared" si="2"/>
        <v>30912</v>
      </c>
      <c r="V8" s="22"/>
      <c r="W8" s="2">
        <f t="shared" si="3"/>
        <v>30912</v>
      </c>
      <c r="X8" s="22"/>
      <c r="AA8" s="1"/>
    </row>
    <row r="9" spans="1:30">
      <c r="A9">
        <v>8</v>
      </c>
      <c r="B9" t="s">
        <v>566</v>
      </c>
      <c r="C9" t="s">
        <v>568</v>
      </c>
      <c r="D9" t="s">
        <v>590</v>
      </c>
      <c r="L9">
        <v>72</v>
      </c>
      <c r="M9">
        <v>100</v>
      </c>
      <c r="N9">
        <f t="shared" si="0"/>
        <v>28</v>
      </c>
      <c r="R9">
        <v>0.17</v>
      </c>
      <c r="S9">
        <v>17</v>
      </c>
      <c r="T9">
        <f t="shared" si="1"/>
        <v>41.5</v>
      </c>
      <c r="U9" s="2">
        <f t="shared" si="2"/>
        <v>19754</v>
      </c>
      <c r="V9" s="22"/>
      <c r="W9" s="2">
        <f t="shared" si="3"/>
        <v>19754</v>
      </c>
      <c r="X9" s="22"/>
      <c r="AA9" s="10"/>
    </row>
    <row r="10" spans="1:30" s="5" customFormat="1">
      <c r="A10">
        <v>9</v>
      </c>
      <c r="B10" s="5" t="s">
        <v>566</v>
      </c>
      <c r="C10" s="5" t="s">
        <v>569</v>
      </c>
      <c r="D10" s="5" t="s">
        <v>591</v>
      </c>
      <c r="E10" s="3">
        <v>56.441823999999997</v>
      </c>
      <c r="F10" s="3">
        <v>-133.64086</v>
      </c>
      <c r="G10" s="3" t="s">
        <v>938</v>
      </c>
      <c r="H10" s="5" t="s">
        <v>35</v>
      </c>
      <c r="I10" s="5">
        <v>7.5</v>
      </c>
      <c r="J10" s="5" t="s">
        <v>35</v>
      </c>
      <c r="L10" s="5">
        <v>0</v>
      </c>
      <c r="M10" s="5">
        <v>8</v>
      </c>
      <c r="N10" s="5">
        <f t="shared" si="0"/>
        <v>8</v>
      </c>
      <c r="O10" s="5">
        <v>0</v>
      </c>
      <c r="P10" s="5">
        <f>M14</f>
        <v>76</v>
      </c>
      <c r="Q10" s="5">
        <f>P10</f>
        <v>76</v>
      </c>
      <c r="R10" s="5">
        <v>7.0000000000000007E-2</v>
      </c>
      <c r="S10" s="5">
        <v>2</v>
      </c>
      <c r="T10" s="5">
        <f t="shared" si="1"/>
        <v>49</v>
      </c>
      <c r="U10" s="4">
        <f t="shared" si="2"/>
        <v>2744.0000000000005</v>
      </c>
      <c r="V10" s="78">
        <f>SUM(U10:U14)</f>
        <v>72246</v>
      </c>
      <c r="W10" s="4">
        <f t="shared" si="3"/>
        <v>2744.0000000000005</v>
      </c>
      <c r="X10" s="79">
        <f>SUM(W10:W14)/10^6*10^4</f>
        <v>722.46</v>
      </c>
      <c r="AA10" s="1"/>
      <c r="AB10" s="3"/>
      <c r="AC10" s="3"/>
      <c r="AD10" s="3"/>
    </row>
    <row r="11" spans="1:30">
      <c r="A11">
        <v>10</v>
      </c>
      <c r="B11" t="s">
        <v>566</v>
      </c>
      <c r="C11" t="s">
        <v>569</v>
      </c>
      <c r="D11" t="s">
        <v>591</v>
      </c>
      <c r="L11">
        <v>8</v>
      </c>
      <c r="M11">
        <v>16</v>
      </c>
      <c r="N11">
        <f t="shared" si="0"/>
        <v>8</v>
      </c>
      <c r="R11">
        <v>0.14000000000000001</v>
      </c>
      <c r="S11">
        <v>8</v>
      </c>
      <c r="T11">
        <f t="shared" si="1"/>
        <v>46</v>
      </c>
      <c r="U11" s="2">
        <f t="shared" si="2"/>
        <v>5152</v>
      </c>
      <c r="V11" s="22"/>
      <c r="W11" s="2">
        <f t="shared" si="3"/>
        <v>5152</v>
      </c>
      <c r="X11" s="22"/>
      <c r="AA11" s="1"/>
      <c r="AB11" s="1"/>
      <c r="AC11" s="1"/>
      <c r="AD11" s="1"/>
    </row>
    <row r="12" spans="1:30">
      <c r="A12">
        <v>11</v>
      </c>
      <c r="B12" t="s">
        <v>566</v>
      </c>
      <c r="C12" t="s">
        <v>569</v>
      </c>
      <c r="D12" t="s">
        <v>591</v>
      </c>
      <c r="L12">
        <v>16</v>
      </c>
      <c r="M12">
        <v>30</v>
      </c>
      <c r="N12">
        <f t="shared" si="0"/>
        <v>14</v>
      </c>
      <c r="R12">
        <v>0.24</v>
      </c>
      <c r="S12">
        <v>15</v>
      </c>
      <c r="T12">
        <f t="shared" si="1"/>
        <v>42.5</v>
      </c>
      <c r="U12" s="2">
        <f t="shared" si="2"/>
        <v>14279.999999999998</v>
      </c>
      <c r="V12" s="22"/>
      <c r="W12" s="2">
        <f t="shared" si="3"/>
        <v>14279.999999999998</v>
      </c>
      <c r="X12" s="22"/>
      <c r="AA12" s="1"/>
      <c r="AB12" s="1"/>
      <c r="AC12" s="1"/>
      <c r="AD12" s="1"/>
    </row>
    <row r="13" spans="1:30">
      <c r="A13">
        <v>12</v>
      </c>
      <c r="B13" t="s">
        <v>566</v>
      </c>
      <c r="C13" t="s">
        <v>569</v>
      </c>
      <c r="D13" t="s">
        <v>591</v>
      </c>
      <c r="L13">
        <v>30</v>
      </c>
      <c r="M13">
        <v>58</v>
      </c>
      <c r="N13">
        <f t="shared" si="0"/>
        <v>28</v>
      </c>
      <c r="R13">
        <v>0.23</v>
      </c>
      <c r="S13">
        <v>7</v>
      </c>
      <c r="T13">
        <f t="shared" si="1"/>
        <v>46.5</v>
      </c>
      <c r="U13" s="2">
        <f t="shared" si="2"/>
        <v>29946.000000000004</v>
      </c>
      <c r="V13" s="22"/>
      <c r="W13" s="2">
        <f t="shared" si="3"/>
        <v>29946.000000000004</v>
      </c>
      <c r="X13" s="22"/>
      <c r="AA13" s="1"/>
      <c r="AB13" s="1"/>
      <c r="AC13" s="1"/>
      <c r="AD13" s="1"/>
    </row>
    <row r="14" spans="1:30">
      <c r="A14">
        <v>13</v>
      </c>
      <c r="B14" t="s">
        <v>566</v>
      </c>
      <c r="C14" t="s">
        <v>569</v>
      </c>
      <c r="D14" t="s">
        <v>591</v>
      </c>
      <c r="L14">
        <v>58</v>
      </c>
      <c r="M14">
        <v>76</v>
      </c>
      <c r="N14">
        <f t="shared" si="0"/>
        <v>18</v>
      </c>
      <c r="R14">
        <v>0.26</v>
      </c>
      <c r="S14">
        <v>14</v>
      </c>
      <c r="T14">
        <f t="shared" si="1"/>
        <v>43</v>
      </c>
      <c r="U14" s="2">
        <f t="shared" si="2"/>
        <v>20124</v>
      </c>
      <c r="V14" s="22"/>
      <c r="W14" s="2">
        <f t="shared" si="3"/>
        <v>20124</v>
      </c>
      <c r="X14" s="22"/>
      <c r="AA14" s="1"/>
      <c r="AB14" s="1"/>
      <c r="AC14" s="1"/>
      <c r="AD14" s="1"/>
    </row>
    <row r="15" spans="1:30" s="5" customFormat="1">
      <c r="A15">
        <v>14</v>
      </c>
      <c r="B15" s="5" t="s">
        <v>566</v>
      </c>
      <c r="C15" s="5" t="s">
        <v>570</v>
      </c>
      <c r="D15" s="5" t="s">
        <v>591</v>
      </c>
      <c r="E15" s="3">
        <v>56.442770000000003</v>
      </c>
      <c r="F15" s="3">
        <v>-133.648222</v>
      </c>
      <c r="G15" s="3" t="s">
        <v>938</v>
      </c>
      <c r="H15" s="5" t="s">
        <v>35</v>
      </c>
      <c r="I15" s="5">
        <v>7.5</v>
      </c>
      <c r="J15" s="5" t="s">
        <v>35</v>
      </c>
      <c r="L15" s="5">
        <v>0</v>
      </c>
      <c r="M15" s="5">
        <v>12</v>
      </c>
      <c r="N15" s="5">
        <f t="shared" si="0"/>
        <v>12</v>
      </c>
      <c r="O15" s="5">
        <v>0</v>
      </c>
      <c r="P15" s="5">
        <f>M17</f>
        <v>38</v>
      </c>
      <c r="Q15" s="5">
        <f>P15</f>
        <v>38</v>
      </c>
      <c r="R15" s="5">
        <v>7.0000000000000007E-2</v>
      </c>
      <c r="S15" s="5">
        <v>12</v>
      </c>
      <c r="T15" s="5">
        <f t="shared" si="1"/>
        <v>44</v>
      </c>
      <c r="U15" s="4">
        <f t="shared" si="2"/>
        <v>3696</v>
      </c>
      <c r="V15" s="78">
        <f>SUM(U15:U17)</f>
        <v>32506</v>
      </c>
      <c r="W15" s="4">
        <f t="shared" si="3"/>
        <v>3696</v>
      </c>
      <c r="X15" s="79">
        <f>SUM(W15:W17)/10^6*10^4</f>
        <v>325.06</v>
      </c>
      <c r="AA15" s="1"/>
      <c r="AB15" s="1"/>
      <c r="AC15" s="1"/>
      <c r="AD15" s="1"/>
    </row>
    <row r="16" spans="1:30">
      <c r="A16">
        <v>15</v>
      </c>
      <c r="B16" t="s">
        <v>566</v>
      </c>
      <c r="C16" t="s">
        <v>570</v>
      </c>
      <c r="D16" t="s">
        <v>591</v>
      </c>
      <c r="L16">
        <v>12</v>
      </c>
      <c r="M16">
        <v>24</v>
      </c>
      <c r="N16">
        <f t="shared" si="0"/>
        <v>12</v>
      </c>
      <c r="R16">
        <v>0.17</v>
      </c>
      <c r="S16">
        <v>13</v>
      </c>
      <c r="T16">
        <f t="shared" si="1"/>
        <v>43.5</v>
      </c>
      <c r="U16" s="2">
        <f t="shared" si="2"/>
        <v>8874</v>
      </c>
      <c r="V16" s="22"/>
      <c r="W16" s="2">
        <f t="shared" si="3"/>
        <v>8874</v>
      </c>
      <c r="X16" s="22"/>
      <c r="AA16" s="1"/>
      <c r="AB16" s="1"/>
      <c r="AC16" s="1"/>
      <c r="AD16" s="1"/>
    </row>
    <row r="17" spans="1:30">
      <c r="A17">
        <v>16</v>
      </c>
      <c r="B17" t="s">
        <v>566</v>
      </c>
      <c r="C17" t="s">
        <v>570</v>
      </c>
      <c r="D17" t="s">
        <v>591</v>
      </c>
      <c r="L17">
        <v>24</v>
      </c>
      <c r="M17">
        <v>38</v>
      </c>
      <c r="N17">
        <f t="shared" si="0"/>
        <v>14</v>
      </c>
      <c r="R17">
        <v>0.32</v>
      </c>
      <c r="S17">
        <v>11</v>
      </c>
      <c r="T17">
        <f t="shared" si="1"/>
        <v>44.5</v>
      </c>
      <c r="U17" s="2">
        <f t="shared" si="2"/>
        <v>19936</v>
      </c>
      <c r="V17" s="22"/>
      <c r="W17" s="2">
        <f t="shared" si="3"/>
        <v>19936</v>
      </c>
      <c r="X17" s="22"/>
      <c r="AA17" s="1"/>
      <c r="AB17" s="1"/>
      <c r="AC17" s="1"/>
      <c r="AD17" s="1"/>
    </row>
    <row r="18" spans="1:30" s="5" customFormat="1">
      <c r="A18">
        <v>17</v>
      </c>
      <c r="B18" s="5" t="s">
        <v>566</v>
      </c>
      <c r="C18" s="5" t="s">
        <v>571</v>
      </c>
      <c r="D18" s="5" t="s">
        <v>592</v>
      </c>
      <c r="E18" s="3">
        <v>55.342627999999998</v>
      </c>
      <c r="F18" s="3">
        <v>-132.84458799999999</v>
      </c>
      <c r="G18" s="3" t="s">
        <v>938</v>
      </c>
      <c r="H18" s="5" t="s">
        <v>35</v>
      </c>
      <c r="I18" s="5">
        <v>1</v>
      </c>
      <c r="J18" s="5" t="s">
        <v>35</v>
      </c>
      <c r="L18" s="5">
        <v>23</v>
      </c>
      <c r="M18" s="5">
        <v>45</v>
      </c>
      <c r="N18" s="5">
        <f t="shared" si="0"/>
        <v>22</v>
      </c>
      <c r="O18" s="5">
        <v>0</v>
      </c>
      <c r="P18" s="5">
        <f>M20</f>
        <v>130</v>
      </c>
      <c r="Q18" s="5">
        <f>P18</f>
        <v>130</v>
      </c>
      <c r="R18" s="5">
        <v>0.15</v>
      </c>
      <c r="S18" s="5">
        <v>29</v>
      </c>
      <c r="T18" s="5">
        <f t="shared" si="1"/>
        <v>35.5</v>
      </c>
      <c r="U18" s="4">
        <f t="shared" si="2"/>
        <v>11715</v>
      </c>
      <c r="V18" s="78">
        <f>SUM(U18:U20)</f>
        <v>49280.000000000007</v>
      </c>
      <c r="W18" s="4">
        <f t="shared" si="3"/>
        <v>11715</v>
      </c>
      <c r="X18" s="79">
        <f>SUM(W18:W20)/10^6*10^4</f>
        <v>345.8</v>
      </c>
      <c r="AA18" s="1"/>
      <c r="AB18" s="1"/>
      <c r="AC18" s="1"/>
      <c r="AD18" s="1"/>
    </row>
    <row r="19" spans="1:30">
      <c r="A19">
        <v>18</v>
      </c>
      <c r="B19" t="s">
        <v>566</v>
      </c>
      <c r="C19" t="s">
        <v>571</v>
      </c>
      <c r="D19" t="s">
        <v>592</v>
      </c>
      <c r="L19">
        <v>45</v>
      </c>
      <c r="M19">
        <v>88</v>
      </c>
      <c r="N19">
        <f t="shared" si="0"/>
        <v>43</v>
      </c>
      <c r="R19">
        <v>0.1</v>
      </c>
      <c r="S19">
        <v>21</v>
      </c>
      <c r="T19">
        <f t="shared" si="1"/>
        <v>39.5</v>
      </c>
      <c r="U19" s="2">
        <f t="shared" si="2"/>
        <v>16985.000000000004</v>
      </c>
      <c r="V19" s="22"/>
      <c r="W19" s="2">
        <f t="shared" si="3"/>
        <v>16985.000000000004</v>
      </c>
      <c r="X19" s="22"/>
      <c r="AA19" s="1"/>
      <c r="AB19" s="1"/>
      <c r="AC19" s="1"/>
      <c r="AD19" s="1"/>
    </row>
    <row r="20" spans="1:30">
      <c r="A20">
        <v>19</v>
      </c>
      <c r="B20" t="s">
        <v>566</v>
      </c>
      <c r="C20" t="s">
        <v>571</v>
      </c>
      <c r="D20" t="s">
        <v>592</v>
      </c>
      <c r="L20">
        <v>88</v>
      </c>
      <c r="M20">
        <v>130</v>
      </c>
      <c r="N20">
        <f t="shared" si="0"/>
        <v>42</v>
      </c>
      <c r="R20">
        <v>0.1</v>
      </c>
      <c r="S20">
        <v>2</v>
      </c>
      <c r="T20">
        <f t="shared" si="1"/>
        <v>49</v>
      </c>
      <c r="U20" s="2">
        <f t="shared" si="2"/>
        <v>20580.000000000004</v>
      </c>
      <c r="V20" s="22"/>
      <c r="W20" s="2">
        <f>IF(L20&gt;-100,U20-U20*(ABS(M20)-100)/(ABS(M20)-ABS(L20)),0)</f>
        <v>5880</v>
      </c>
      <c r="X20" s="22"/>
      <c r="AA20" s="1"/>
      <c r="AB20" s="1"/>
      <c r="AC20" s="1"/>
      <c r="AD20" s="1"/>
    </row>
    <row r="21" spans="1:30" s="5" customFormat="1">
      <c r="A21">
        <v>20</v>
      </c>
      <c r="B21" s="5" t="s">
        <v>566</v>
      </c>
      <c r="C21" s="5" t="s">
        <v>572</v>
      </c>
      <c r="D21" s="5" t="s">
        <v>593</v>
      </c>
      <c r="E21" s="3">
        <v>58.359872000000003</v>
      </c>
      <c r="F21" s="3">
        <v>-134.634728</v>
      </c>
      <c r="G21" s="3" t="s">
        <v>182</v>
      </c>
      <c r="H21" s="5" t="s">
        <v>35</v>
      </c>
      <c r="I21" s="5">
        <v>3.5</v>
      </c>
      <c r="J21" s="5" t="s">
        <v>35</v>
      </c>
      <c r="L21" s="5">
        <v>0</v>
      </c>
      <c r="M21" s="5">
        <v>5</v>
      </c>
      <c r="N21" s="5">
        <f t="shared" si="0"/>
        <v>5</v>
      </c>
      <c r="O21" s="5">
        <v>0</v>
      </c>
      <c r="P21" s="5">
        <f>M26</f>
        <v>112</v>
      </c>
      <c r="Q21" s="5">
        <f>P21</f>
        <v>112</v>
      </c>
      <c r="R21" s="5">
        <v>0.08</v>
      </c>
      <c r="S21" s="5">
        <v>2</v>
      </c>
      <c r="T21" s="5">
        <f t="shared" si="1"/>
        <v>49</v>
      </c>
      <c r="U21" s="4">
        <f t="shared" si="2"/>
        <v>1960.0000000000002</v>
      </c>
      <c r="V21" s="78">
        <f>SUM(U21:U26)</f>
        <v>75680</v>
      </c>
      <c r="W21" s="4">
        <f>R21*T21/100*N21*100*100</f>
        <v>1960.0000000000002</v>
      </c>
      <c r="X21" s="79">
        <f>SUM(W21:W26)/10^6*10^4</f>
        <v>641.96</v>
      </c>
      <c r="AA21" s="1"/>
      <c r="AB21" s="1"/>
      <c r="AC21" s="1"/>
      <c r="AD21" s="1"/>
    </row>
    <row r="22" spans="1:30">
      <c r="A22">
        <v>21</v>
      </c>
      <c r="B22" t="s">
        <v>566</v>
      </c>
      <c r="C22" t="s">
        <v>572</v>
      </c>
      <c r="D22" t="s">
        <v>593</v>
      </c>
      <c r="L22">
        <v>5</v>
      </c>
      <c r="M22">
        <v>16</v>
      </c>
      <c r="N22">
        <f t="shared" si="0"/>
        <v>11</v>
      </c>
      <c r="R22">
        <v>0.16</v>
      </c>
      <c r="S22">
        <v>10</v>
      </c>
      <c r="T22">
        <f t="shared" si="1"/>
        <v>45</v>
      </c>
      <c r="U22" s="2">
        <f t="shared" si="2"/>
        <v>7920</v>
      </c>
      <c r="V22" s="22"/>
      <c r="W22" s="2">
        <f>R22*T22/100*N22*100*100</f>
        <v>7920</v>
      </c>
      <c r="X22" s="22"/>
      <c r="AA22" s="1"/>
      <c r="AB22" s="1"/>
      <c r="AC22" s="1"/>
      <c r="AD22" s="1"/>
    </row>
    <row r="23" spans="1:30">
      <c r="A23">
        <v>22</v>
      </c>
      <c r="B23" t="s">
        <v>566</v>
      </c>
      <c r="C23" t="s">
        <v>572</v>
      </c>
      <c r="D23" t="s">
        <v>593</v>
      </c>
      <c r="L23">
        <v>16</v>
      </c>
      <c r="M23">
        <v>32</v>
      </c>
      <c r="N23">
        <f t="shared" si="0"/>
        <v>16</v>
      </c>
      <c r="R23">
        <v>0.14000000000000001</v>
      </c>
      <c r="S23">
        <v>7</v>
      </c>
      <c r="T23">
        <f t="shared" si="1"/>
        <v>46.5</v>
      </c>
      <c r="U23" s="2">
        <f t="shared" si="2"/>
        <v>10416.000000000002</v>
      </c>
      <c r="V23" s="22"/>
      <c r="W23" s="2">
        <f>R23*T23/100*N23*100*100</f>
        <v>10416.000000000002</v>
      </c>
      <c r="X23" s="22"/>
      <c r="AA23" s="1"/>
      <c r="AB23" s="1"/>
      <c r="AC23" s="1"/>
      <c r="AD23" s="1"/>
    </row>
    <row r="24" spans="1:30">
      <c r="A24">
        <v>23</v>
      </c>
      <c r="B24" t="s">
        <v>566</v>
      </c>
      <c r="C24" t="s">
        <v>572</v>
      </c>
      <c r="D24" t="s">
        <v>593</v>
      </c>
      <c r="L24">
        <v>32</v>
      </c>
      <c r="M24">
        <v>62</v>
      </c>
      <c r="N24">
        <f t="shared" si="0"/>
        <v>30</v>
      </c>
      <c r="R24">
        <v>0.13</v>
      </c>
      <c r="S24">
        <v>8</v>
      </c>
      <c r="T24">
        <f t="shared" si="1"/>
        <v>46</v>
      </c>
      <c r="U24" s="2">
        <f t="shared" si="2"/>
        <v>17940.000000000004</v>
      </c>
      <c r="V24" s="22"/>
      <c r="W24" s="2">
        <f>R24*T24/100*N24*100*100</f>
        <v>17940.000000000004</v>
      </c>
      <c r="X24" s="22"/>
      <c r="AA24" s="1"/>
      <c r="AB24" s="1"/>
      <c r="AC24" s="1"/>
      <c r="AD24" s="1"/>
    </row>
    <row r="25" spans="1:30">
      <c r="A25">
        <v>24</v>
      </c>
      <c r="B25" t="s">
        <v>566</v>
      </c>
      <c r="C25" t="s">
        <v>572</v>
      </c>
      <c r="D25" t="s">
        <v>593</v>
      </c>
      <c r="L25">
        <v>62</v>
      </c>
      <c r="M25">
        <v>84</v>
      </c>
      <c r="N25">
        <f t="shared" si="0"/>
        <v>22</v>
      </c>
      <c r="R25">
        <v>0.11</v>
      </c>
      <c r="S25">
        <v>12</v>
      </c>
      <c r="T25">
        <f t="shared" si="1"/>
        <v>44</v>
      </c>
      <c r="U25" s="2">
        <f t="shared" si="2"/>
        <v>10647.999999999998</v>
      </c>
      <c r="V25" s="22"/>
      <c r="W25" s="2">
        <f>R25*T25/100*N25*100*100</f>
        <v>10647.999999999998</v>
      </c>
      <c r="X25" s="22"/>
      <c r="AA25" s="1"/>
      <c r="AB25" s="1"/>
      <c r="AC25" s="1"/>
      <c r="AD25" s="1"/>
    </row>
    <row r="26" spans="1:30">
      <c r="A26">
        <v>25</v>
      </c>
      <c r="B26" t="s">
        <v>566</v>
      </c>
      <c r="C26" t="s">
        <v>572</v>
      </c>
      <c r="D26" t="s">
        <v>593</v>
      </c>
      <c r="L26">
        <v>84</v>
      </c>
      <c r="M26">
        <v>112</v>
      </c>
      <c r="N26">
        <f t="shared" si="0"/>
        <v>28</v>
      </c>
      <c r="R26">
        <v>0.22</v>
      </c>
      <c r="S26">
        <v>13</v>
      </c>
      <c r="T26">
        <f t="shared" si="1"/>
        <v>43.5</v>
      </c>
      <c r="U26" s="2">
        <f t="shared" si="2"/>
        <v>26796.000000000004</v>
      </c>
      <c r="V26" s="22"/>
      <c r="W26" s="2">
        <f>IF(L26&gt;-100,U26-U26*(ABS(M26)-100)/(ABS(M26)-ABS(L26)),0)</f>
        <v>15312.000000000002</v>
      </c>
      <c r="X26" s="22"/>
      <c r="AA26" s="1"/>
      <c r="AB26" s="1"/>
      <c r="AC26" s="1"/>
      <c r="AD26" s="1"/>
    </row>
    <row r="27" spans="1:30" s="5" customFormat="1">
      <c r="A27">
        <v>26</v>
      </c>
      <c r="B27" s="5" t="s">
        <v>566</v>
      </c>
      <c r="C27" s="5" t="s">
        <v>573</v>
      </c>
      <c r="D27" s="5" t="s">
        <v>594</v>
      </c>
      <c r="E27" s="3">
        <v>55.169432</v>
      </c>
      <c r="F27" s="3">
        <v>-132.152444</v>
      </c>
      <c r="G27" s="3" t="s">
        <v>939</v>
      </c>
      <c r="H27" s="5" t="s">
        <v>35</v>
      </c>
      <c r="I27" s="5">
        <v>3.5</v>
      </c>
      <c r="J27" s="5" t="s">
        <v>35</v>
      </c>
      <c r="L27" s="5">
        <v>0</v>
      </c>
      <c r="M27" s="5">
        <v>8</v>
      </c>
      <c r="N27" s="5">
        <f t="shared" si="0"/>
        <v>8</v>
      </c>
      <c r="O27" s="5">
        <v>0</v>
      </c>
      <c r="P27" s="5">
        <f>M31</f>
        <v>80</v>
      </c>
      <c r="Q27" s="5">
        <f>P27</f>
        <v>80</v>
      </c>
      <c r="R27" s="5">
        <v>0.09</v>
      </c>
      <c r="S27" s="5">
        <v>3</v>
      </c>
      <c r="T27" s="5">
        <f t="shared" si="1"/>
        <v>48.5</v>
      </c>
      <c r="U27" s="4">
        <f t="shared" si="2"/>
        <v>3492</v>
      </c>
      <c r="V27" s="78">
        <f>SUM(U27:U31)</f>
        <v>48204.5</v>
      </c>
      <c r="W27" s="4">
        <f t="shared" ref="W27:W36" si="4">R27*T27/100*N27*100*100</f>
        <v>3492</v>
      </c>
      <c r="X27" s="79">
        <f>SUM(W27:W31)/10^6*10^4</f>
        <v>482.04499999999996</v>
      </c>
      <c r="AA27" s="1"/>
      <c r="AB27" s="1"/>
      <c r="AC27" s="1"/>
      <c r="AD27" s="1"/>
    </row>
    <row r="28" spans="1:30">
      <c r="A28">
        <v>27</v>
      </c>
      <c r="B28" t="s">
        <v>566</v>
      </c>
      <c r="C28" t="s">
        <v>573</v>
      </c>
      <c r="D28" t="s">
        <v>594</v>
      </c>
      <c r="L28">
        <v>8</v>
      </c>
      <c r="M28">
        <v>22</v>
      </c>
      <c r="N28">
        <f t="shared" si="0"/>
        <v>14</v>
      </c>
      <c r="R28">
        <v>0.16</v>
      </c>
      <c r="S28">
        <v>6</v>
      </c>
      <c r="T28">
        <f t="shared" si="1"/>
        <v>47</v>
      </c>
      <c r="U28" s="2">
        <f t="shared" si="2"/>
        <v>10528</v>
      </c>
      <c r="V28" s="22"/>
      <c r="W28" s="2">
        <f t="shared" si="4"/>
        <v>10528</v>
      </c>
      <c r="X28" s="22"/>
      <c r="AA28" s="1"/>
      <c r="AB28" s="1"/>
      <c r="AC28" s="1"/>
      <c r="AD28" s="1"/>
    </row>
    <row r="29" spans="1:30">
      <c r="A29">
        <v>28</v>
      </c>
      <c r="B29" t="s">
        <v>566</v>
      </c>
      <c r="C29" t="s">
        <v>573</v>
      </c>
      <c r="D29" t="s">
        <v>594</v>
      </c>
      <c r="L29">
        <v>22</v>
      </c>
      <c r="M29">
        <v>31</v>
      </c>
      <c r="N29">
        <f t="shared" si="0"/>
        <v>9</v>
      </c>
      <c r="R29">
        <v>0.17</v>
      </c>
      <c r="S29">
        <v>11</v>
      </c>
      <c r="T29">
        <f t="shared" si="1"/>
        <v>44.5</v>
      </c>
      <c r="U29" s="2">
        <f t="shared" si="2"/>
        <v>6808.5000000000009</v>
      </c>
      <c r="V29" s="22"/>
      <c r="W29" s="2">
        <f t="shared" si="4"/>
        <v>6808.5000000000009</v>
      </c>
      <c r="X29" s="22"/>
      <c r="AA29" s="1"/>
      <c r="AB29" s="1"/>
      <c r="AC29" s="1"/>
      <c r="AD29" s="1"/>
    </row>
    <row r="30" spans="1:30">
      <c r="A30">
        <v>29</v>
      </c>
      <c r="B30" t="s">
        <v>566</v>
      </c>
      <c r="C30" t="s">
        <v>573</v>
      </c>
      <c r="D30" t="s">
        <v>594</v>
      </c>
      <c r="L30">
        <v>31</v>
      </c>
      <c r="M30">
        <v>57</v>
      </c>
      <c r="N30">
        <f t="shared" si="0"/>
        <v>26</v>
      </c>
      <c r="R30">
        <v>0.14000000000000001</v>
      </c>
      <c r="S30">
        <v>11</v>
      </c>
      <c r="T30">
        <f t="shared" si="1"/>
        <v>44.5</v>
      </c>
      <c r="U30" s="2">
        <f t="shared" si="2"/>
        <v>16198.000000000002</v>
      </c>
      <c r="V30" s="22"/>
      <c r="W30" s="2">
        <f t="shared" si="4"/>
        <v>16198.000000000002</v>
      </c>
      <c r="X30" s="22"/>
      <c r="AA30" s="1"/>
      <c r="AB30" s="1"/>
      <c r="AC30" s="1"/>
      <c r="AD30" s="1"/>
    </row>
    <row r="31" spans="1:30">
      <c r="A31">
        <v>30</v>
      </c>
      <c r="B31" t="s">
        <v>566</v>
      </c>
      <c r="C31" t="s">
        <v>573</v>
      </c>
      <c r="D31" t="s">
        <v>594</v>
      </c>
      <c r="L31">
        <v>57</v>
      </c>
      <c r="M31">
        <v>80</v>
      </c>
      <c r="N31">
        <f t="shared" si="0"/>
        <v>23</v>
      </c>
      <c r="R31">
        <v>0.18</v>
      </c>
      <c r="S31">
        <v>46</v>
      </c>
      <c r="T31">
        <f t="shared" si="1"/>
        <v>27</v>
      </c>
      <c r="U31" s="2">
        <f t="shared" si="2"/>
        <v>11177.999999999998</v>
      </c>
      <c r="V31" s="22"/>
      <c r="W31" s="2">
        <f t="shared" si="4"/>
        <v>11177.999999999998</v>
      </c>
      <c r="X31" s="22"/>
      <c r="AA31" s="1"/>
      <c r="AB31" s="1"/>
      <c r="AC31" s="1"/>
      <c r="AD31" s="1"/>
    </row>
    <row r="32" spans="1:30" s="5" customFormat="1">
      <c r="A32">
        <v>31</v>
      </c>
      <c r="B32" s="5" t="s">
        <v>566</v>
      </c>
      <c r="C32" s="5" t="s">
        <v>574</v>
      </c>
      <c r="D32" s="5" t="s">
        <v>591</v>
      </c>
      <c r="E32" s="1">
        <v>56.453836000000003</v>
      </c>
      <c r="F32" s="1">
        <v>-133.46983900000001</v>
      </c>
      <c r="G32" s="1" t="s">
        <v>938</v>
      </c>
      <c r="H32" s="5" t="s">
        <v>35</v>
      </c>
      <c r="I32" s="5">
        <v>3.5</v>
      </c>
      <c r="J32" s="5" t="s">
        <v>35</v>
      </c>
      <c r="L32" s="5">
        <v>0</v>
      </c>
      <c r="M32" s="5">
        <v>5</v>
      </c>
      <c r="N32" s="5">
        <f t="shared" si="0"/>
        <v>5</v>
      </c>
      <c r="O32" s="5">
        <v>0</v>
      </c>
      <c r="P32" s="5">
        <f>M36</f>
        <v>60</v>
      </c>
      <c r="Q32" s="5">
        <f>P32</f>
        <v>60</v>
      </c>
      <c r="R32" s="5">
        <v>0.11</v>
      </c>
      <c r="S32" s="5">
        <v>3</v>
      </c>
      <c r="T32" s="5">
        <f t="shared" si="1"/>
        <v>48.5</v>
      </c>
      <c r="U32" s="4">
        <f t="shared" si="2"/>
        <v>2667.4999999999995</v>
      </c>
      <c r="V32" s="78">
        <f>SUM(U32:U36)</f>
        <v>50486.5</v>
      </c>
      <c r="W32" s="4">
        <f t="shared" si="4"/>
        <v>2667.4999999999995</v>
      </c>
      <c r="X32" s="79">
        <f>SUM(W32:W36)/10^6*10^4</f>
        <v>504.86499999999995</v>
      </c>
      <c r="AA32" s="1"/>
      <c r="AB32" s="1"/>
      <c r="AC32" s="1"/>
      <c r="AD32" s="1"/>
    </row>
    <row r="33" spans="1:27">
      <c r="A33">
        <v>32</v>
      </c>
      <c r="B33" t="s">
        <v>566</v>
      </c>
      <c r="C33" t="s">
        <v>574</v>
      </c>
      <c r="D33" t="s">
        <v>591</v>
      </c>
      <c r="L33">
        <v>5</v>
      </c>
      <c r="M33">
        <v>14</v>
      </c>
      <c r="N33">
        <f t="shared" si="0"/>
        <v>9</v>
      </c>
      <c r="R33">
        <v>0.15</v>
      </c>
      <c r="S33">
        <v>10</v>
      </c>
      <c r="T33">
        <f t="shared" si="1"/>
        <v>45</v>
      </c>
      <c r="U33" s="2">
        <f t="shared" si="2"/>
        <v>6075.0000000000009</v>
      </c>
      <c r="V33" s="22"/>
      <c r="W33" s="2">
        <f t="shared" si="4"/>
        <v>6075.0000000000009</v>
      </c>
      <c r="X33" s="22"/>
      <c r="AA33" s="1"/>
    </row>
    <row r="34" spans="1:27">
      <c r="A34">
        <v>33</v>
      </c>
      <c r="B34" t="s">
        <v>566</v>
      </c>
      <c r="C34" t="s">
        <v>574</v>
      </c>
      <c r="D34" t="s">
        <v>591</v>
      </c>
      <c r="L34">
        <v>14</v>
      </c>
      <c r="M34">
        <v>33</v>
      </c>
      <c r="N34">
        <f t="shared" ref="N34:N65" si="5">ABS(M34-L34)</f>
        <v>19</v>
      </c>
      <c r="R34">
        <v>0.22</v>
      </c>
      <c r="S34">
        <v>9</v>
      </c>
      <c r="T34">
        <f t="shared" si="1"/>
        <v>45.5</v>
      </c>
      <c r="U34" s="2">
        <f t="shared" si="2"/>
        <v>19019</v>
      </c>
      <c r="V34" s="22"/>
      <c r="W34" s="2">
        <f t="shared" si="4"/>
        <v>19019</v>
      </c>
      <c r="X34" s="22"/>
    </row>
    <row r="35" spans="1:27">
      <c r="A35">
        <v>34</v>
      </c>
      <c r="B35" t="s">
        <v>566</v>
      </c>
      <c r="C35" t="s">
        <v>574</v>
      </c>
      <c r="D35" t="s">
        <v>591</v>
      </c>
      <c r="L35">
        <v>33</v>
      </c>
      <c r="M35">
        <v>42</v>
      </c>
      <c r="N35">
        <f t="shared" si="5"/>
        <v>9</v>
      </c>
      <c r="R35">
        <v>0.18</v>
      </c>
      <c r="S35">
        <v>15</v>
      </c>
      <c r="T35">
        <f t="shared" si="1"/>
        <v>42.5</v>
      </c>
      <c r="U35" s="2">
        <f t="shared" si="2"/>
        <v>6884.9999999999991</v>
      </c>
      <c r="V35" s="22"/>
      <c r="W35" s="2">
        <f t="shared" si="4"/>
        <v>6884.9999999999991</v>
      </c>
      <c r="X35" s="22"/>
    </row>
    <row r="36" spans="1:27">
      <c r="A36">
        <v>35</v>
      </c>
      <c r="B36" t="s">
        <v>566</v>
      </c>
      <c r="C36" t="s">
        <v>574</v>
      </c>
      <c r="D36" t="s">
        <v>591</v>
      </c>
      <c r="L36">
        <v>42</v>
      </c>
      <c r="M36">
        <v>60</v>
      </c>
      <c r="N36">
        <f t="shared" si="5"/>
        <v>18</v>
      </c>
      <c r="R36">
        <v>0.2</v>
      </c>
      <c r="S36">
        <v>12</v>
      </c>
      <c r="T36">
        <f t="shared" si="1"/>
        <v>44</v>
      </c>
      <c r="U36" s="2">
        <f t="shared" si="2"/>
        <v>15840</v>
      </c>
      <c r="V36" s="22"/>
      <c r="W36" s="2">
        <f t="shared" si="4"/>
        <v>15840</v>
      </c>
      <c r="X36" s="22"/>
    </row>
    <row r="37" spans="1:27" s="5" customFormat="1">
      <c r="A37">
        <v>36</v>
      </c>
      <c r="B37" s="5" t="s">
        <v>566</v>
      </c>
      <c r="C37" s="5" t="s">
        <v>575</v>
      </c>
      <c r="D37" s="5" t="s">
        <v>595</v>
      </c>
      <c r="E37" s="3">
        <v>57.120685999999999</v>
      </c>
      <c r="F37" s="3">
        <v>-135.332965</v>
      </c>
      <c r="G37" s="3" t="s">
        <v>938</v>
      </c>
      <c r="H37" s="5" t="s">
        <v>35</v>
      </c>
      <c r="I37" s="5">
        <v>1</v>
      </c>
      <c r="J37" s="5" t="s">
        <v>35</v>
      </c>
      <c r="L37" s="5">
        <v>0</v>
      </c>
      <c r="M37" s="5">
        <v>7</v>
      </c>
      <c r="N37" s="5">
        <f t="shared" si="5"/>
        <v>7</v>
      </c>
      <c r="O37" s="5">
        <v>0</v>
      </c>
      <c r="P37" s="5">
        <f>M42</f>
        <v>132</v>
      </c>
      <c r="Q37" s="5">
        <f>P37</f>
        <v>132</v>
      </c>
      <c r="R37" s="5" t="s">
        <v>35</v>
      </c>
      <c r="S37" s="5" t="s">
        <v>35</v>
      </c>
      <c r="T37" s="5" t="s">
        <v>35</v>
      </c>
      <c r="U37" s="4" t="s">
        <v>35</v>
      </c>
      <c r="V37" s="78">
        <f>SUM(U37:U42)</f>
        <v>62431</v>
      </c>
      <c r="W37" s="4" t="s">
        <v>35</v>
      </c>
      <c r="X37" s="79">
        <f>SUM(W37:W42)/10^6*10^4</f>
        <v>467.18999999999994</v>
      </c>
    </row>
    <row r="38" spans="1:27">
      <c r="A38">
        <v>37</v>
      </c>
      <c r="B38" t="s">
        <v>566</v>
      </c>
      <c r="C38" t="s">
        <v>575</v>
      </c>
      <c r="D38" t="s">
        <v>595</v>
      </c>
      <c r="L38">
        <v>7</v>
      </c>
      <c r="M38">
        <v>19</v>
      </c>
      <c r="N38">
        <f t="shared" si="5"/>
        <v>12</v>
      </c>
      <c r="R38">
        <v>0.09</v>
      </c>
      <c r="S38">
        <v>4</v>
      </c>
      <c r="T38">
        <f t="shared" ref="T38:T63" si="6">(100-S38)/2</f>
        <v>48</v>
      </c>
      <c r="U38" s="2">
        <f t="shared" ref="U38:U63" si="7">R38*T38/100*N38*100*100</f>
        <v>5184</v>
      </c>
      <c r="V38" s="22"/>
      <c r="W38" s="2">
        <f>R38*T38/100*N38*100*100</f>
        <v>5184</v>
      </c>
      <c r="X38" s="22"/>
    </row>
    <row r="39" spans="1:27">
      <c r="A39">
        <v>38</v>
      </c>
      <c r="B39" t="s">
        <v>566</v>
      </c>
      <c r="C39" t="s">
        <v>575</v>
      </c>
      <c r="D39" t="s">
        <v>595</v>
      </c>
      <c r="L39">
        <v>19</v>
      </c>
      <c r="M39">
        <v>44</v>
      </c>
      <c r="N39">
        <f t="shared" si="5"/>
        <v>25</v>
      </c>
      <c r="R39">
        <v>0.1</v>
      </c>
      <c r="S39">
        <v>1</v>
      </c>
      <c r="T39">
        <f t="shared" si="6"/>
        <v>49.5</v>
      </c>
      <c r="U39" s="2">
        <f t="shared" si="7"/>
        <v>12375</v>
      </c>
      <c r="V39" s="22"/>
      <c r="W39" s="2">
        <f>R39*T39/100*N39*100*100</f>
        <v>12375</v>
      </c>
      <c r="X39" s="22"/>
    </row>
    <row r="40" spans="1:27">
      <c r="A40">
        <v>39</v>
      </c>
      <c r="B40" t="s">
        <v>566</v>
      </c>
      <c r="C40" t="s">
        <v>575</v>
      </c>
      <c r="D40" t="s">
        <v>595</v>
      </c>
      <c r="L40">
        <v>44</v>
      </c>
      <c r="M40">
        <v>80</v>
      </c>
      <c r="N40">
        <f t="shared" si="5"/>
        <v>36</v>
      </c>
      <c r="R40">
        <v>0.1</v>
      </c>
      <c r="S40">
        <v>2</v>
      </c>
      <c r="T40">
        <f t="shared" si="6"/>
        <v>49</v>
      </c>
      <c r="U40" s="2">
        <f t="shared" si="7"/>
        <v>17640</v>
      </c>
      <c r="V40" s="22"/>
      <c r="W40" s="2">
        <f>R40*T40/100*N40*100*100</f>
        <v>17640</v>
      </c>
      <c r="X40" s="22"/>
    </row>
    <row r="41" spans="1:27">
      <c r="A41">
        <v>40</v>
      </c>
      <c r="B41" t="s">
        <v>566</v>
      </c>
      <c r="C41" t="s">
        <v>575</v>
      </c>
      <c r="D41" t="s">
        <v>595</v>
      </c>
      <c r="L41">
        <v>80</v>
      </c>
      <c r="M41">
        <v>112</v>
      </c>
      <c r="N41">
        <f t="shared" si="5"/>
        <v>32</v>
      </c>
      <c r="R41">
        <v>0.12</v>
      </c>
      <c r="S41">
        <v>4</v>
      </c>
      <c r="T41">
        <f t="shared" si="6"/>
        <v>48</v>
      </c>
      <c r="U41" s="2">
        <f t="shared" si="7"/>
        <v>18432</v>
      </c>
      <c r="V41" s="22"/>
      <c r="W41" s="2">
        <f>IF(L41&gt;-100,U41-U41*(ABS(M41)-100)/(ABS(M41)-ABS(L41)),0)</f>
        <v>11520</v>
      </c>
      <c r="X41" s="22"/>
    </row>
    <row r="42" spans="1:27">
      <c r="A42">
        <v>41</v>
      </c>
      <c r="B42" t="s">
        <v>566</v>
      </c>
      <c r="C42" t="s">
        <v>575</v>
      </c>
      <c r="D42" t="s">
        <v>595</v>
      </c>
      <c r="L42">
        <v>112</v>
      </c>
      <c r="M42">
        <v>132</v>
      </c>
      <c r="N42">
        <f t="shared" si="5"/>
        <v>20</v>
      </c>
      <c r="R42">
        <v>0.1</v>
      </c>
      <c r="S42">
        <v>12</v>
      </c>
      <c r="T42">
        <f t="shared" si="6"/>
        <v>44</v>
      </c>
      <c r="U42" s="2">
        <f t="shared" si="7"/>
        <v>8800.0000000000018</v>
      </c>
      <c r="V42" s="22"/>
      <c r="W42" s="2">
        <v>0</v>
      </c>
      <c r="X42" s="22"/>
    </row>
    <row r="43" spans="1:27" s="5" customFormat="1">
      <c r="A43">
        <v>42</v>
      </c>
      <c r="B43" s="5" t="s">
        <v>566</v>
      </c>
      <c r="C43" s="5" t="s">
        <v>576</v>
      </c>
      <c r="D43" s="5" t="s">
        <v>593</v>
      </c>
      <c r="E43" s="1">
        <v>55.696669</v>
      </c>
      <c r="F43" s="1">
        <v>-131.64777799999999</v>
      </c>
      <c r="G43" s="1" t="s">
        <v>938</v>
      </c>
      <c r="H43" s="5" t="s">
        <v>35</v>
      </c>
      <c r="I43" s="5">
        <v>3.5</v>
      </c>
      <c r="J43" s="5" t="s">
        <v>35</v>
      </c>
      <c r="L43" s="5">
        <v>0</v>
      </c>
      <c r="M43" s="5">
        <v>10</v>
      </c>
      <c r="N43" s="5">
        <f t="shared" si="5"/>
        <v>10</v>
      </c>
      <c r="O43" s="5">
        <v>0</v>
      </c>
      <c r="P43" s="5">
        <f>M46</f>
        <v>85</v>
      </c>
      <c r="Q43" s="5">
        <f>P43</f>
        <v>85</v>
      </c>
      <c r="R43" s="5">
        <v>0.14000000000000001</v>
      </c>
      <c r="S43" s="5">
        <v>11</v>
      </c>
      <c r="T43" s="5">
        <f t="shared" si="6"/>
        <v>44.5</v>
      </c>
      <c r="U43" s="4">
        <f t="shared" si="7"/>
        <v>6230</v>
      </c>
      <c r="V43" s="78">
        <f>SUM(U43:U46)</f>
        <v>30400.5</v>
      </c>
      <c r="W43" s="4">
        <f t="shared" ref="W43:W50" si="8">R43*T43/100*N43*100*100</f>
        <v>6230</v>
      </c>
      <c r="X43" s="79">
        <f>SUM(W43:W46)/10^6*10^4</f>
        <v>304.005</v>
      </c>
    </row>
    <row r="44" spans="1:27">
      <c r="A44">
        <v>43</v>
      </c>
      <c r="B44" t="s">
        <v>566</v>
      </c>
      <c r="C44" t="s">
        <v>576</v>
      </c>
      <c r="D44" t="s">
        <v>593</v>
      </c>
      <c r="L44">
        <v>10</v>
      </c>
      <c r="M44">
        <v>36</v>
      </c>
      <c r="N44">
        <f t="shared" si="5"/>
        <v>26</v>
      </c>
      <c r="R44">
        <v>7.0000000000000007E-2</v>
      </c>
      <c r="S44">
        <v>8</v>
      </c>
      <c r="T44">
        <f t="shared" si="6"/>
        <v>46</v>
      </c>
      <c r="U44" s="2">
        <f t="shared" si="7"/>
        <v>8372</v>
      </c>
      <c r="V44" s="22"/>
      <c r="W44" s="2">
        <f t="shared" si="8"/>
        <v>8372</v>
      </c>
      <c r="X44" s="22"/>
    </row>
    <row r="45" spans="1:27">
      <c r="A45">
        <v>44</v>
      </c>
      <c r="B45" t="s">
        <v>566</v>
      </c>
      <c r="C45" t="s">
        <v>576</v>
      </c>
      <c r="D45" t="s">
        <v>593</v>
      </c>
      <c r="L45">
        <v>36</v>
      </c>
      <c r="M45">
        <v>74</v>
      </c>
      <c r="N45">
        <f t="shared" si="5"/>
        <v>38</v>
      </c>
      <c r="R45">
        <v>0.13</v>
      </c>
      <c r="S45">
        <v>50</v>
      </c>
      <c r="T45">
        <f t="shared" si="6"/>
        <v>25</v>
      </c>
      <c r="U45" s="2">
        <f t="shared" si="7"/>
        <v>12350.000000000002</v>
      </c>
      <c r="V45" s="22"/>
      <c r="W45" s="2">
        <f t="shared" si="8"/>
        <v>12350.000000000002</v>
      </c>
      <c r="X45" s="22"/>
    </row>
    <row r="46" spans="1:27">
      <c r="A46">
        <v>45</v>
      </c>
      <c r="B46" t="s">
        <v>566</v>
      </c>
      <c r="C46" t="s">
        <v>576</v>
      </c>
      <c r="D46" t="s">
        <v>593</v>
      </c>
      <c r="L46">
        <v>74</v>
      </c>
      <c r="M46">
        <v>85</v>
      </c>
      <c r="N46">
        <f t="shared" si="5"/>
        <v>11</v>
      </c>
      <c r="R46">
        <v>0.33</v>
      </c>
      <c r="S46">
        <v>81</v>
      </c>
      <c r="T46">
        <f t="shared" si="6"/>
        <v>9.5</v>
      </c>
      <c r="U46" s="2">
        <f t="shared" si="7"/>
        <v>3448.5000000000005</v>
      </c>
      <c r="V46" s="22"/>
      <c r="W46" s="2">
        <f t="shared" si="8"/>
        <v>3448.5000000000005</v>
      </c>
      <c r="X46" s="22"/>
    </row>
    <row r="47" spans="1:27" s="5" customFormat="1">
      <c r="A47">
        <v>46</v>
      </c>
      <c r="B47" s="5" t="s">
        <v>566</v>
      </c>
      <c r="C47" s="5" t="s">
        <v>577</v>
      </c>
      <c r="D47" s="5" t="s">
        <v>593</v>
      </c>
      <c r="E47" s="1">
        <v>55.776800000000001</v>
      </c>
      <c r="F47" s="1">
        <v>-133.09937099999999</v>
      </c>
      <c r="G47" s="1" t="s">
        <v>938</v>
      </c>
      <c r="H47" s="5" t="s">
        <v>35</v>
      </c>
      <c r="I47" s="5">
        <v>1</v>
      </c>
      <c r="J47" s="5" t="s">
        <v>35</v>
      </c>
      <c r="L47" s="5">
        <v>2</v>
      </c>
      <c r="M47" s="5">
        <v>12</v>
      </c>
      <c r="N47" s="5">
        <f t="shared" si="5"/>
        <v>10</v>
      </c>
      <c r="O47" s="5">
        <v>0</v>
      </c>
      <c r="P47" s="5">
        <f>M51</f>
        <v>105</v>
      </c>
      <c r="Q47" s="5">
        <f>P47</f>
        <v>105</v>
      </c>
      <c r="R47" s="5">
        <v>0.13</v>
      </c>
      <c r="S47" s="5">
        <v>14</v>
      </c>
      <c r="T47" s="5">
        <f t="shared" si="6"/>
        <v>43</v>
      </c>
      <c r="U47" s="4">
        <f t="shared" si="7"/>
        <v>5589.9999999999991</v>
      </c>
      <c r="V47" s="78">
        <f>SUM(U47:U51)</f>
        <v>76590.5</v>
      </c>
      <c r="W47" s="4">
        <f t="shared" si="8"/>
        <v>5589.9999999999991</v>
      </c>
      <c r="X47" s="79">
        <f>SUM(W47:W51)/10^6*10^4</f>
        <v>720.23</v>
      </c>
    </row>
    <row r="48" spans="1:27">
      <c r="A48">
        <v>47</v>
      </c>
      <c r="B48" t="s">
        <v>566</v>
      </c>
      <c r="C48" t="s">
        <v>577</v>
      </c>
      <c r="D48" t="s">
        <v>593</v>
      </c>
      <c r="L48">
        <v>12</v>
      </c>
      <c r="M48">
        <v>24</v>
      </c>
      <c r="N48">
        <f t="shared" si="5"/>
        <v>12</v>
      </c>
      <c r="R48">
        <v>0.13</v>
      </c>
      <c r="S48">
        <v>10</v>
      </c>
      <c r="T48">
        <f t="shared" si="6"/>
        <v>45</v>
      </c>
      <c r="U48" s="2">
        <f t="shared" si="7"/>
        <v>7020</v>
      </c>
      <c r="V48" s="22"/>
      <c r="W48" s="2">
        <f t="shared" si="8"/>
        <v>7020</v>
      </c>
      <c r="X48" s="22"/>
    </row>
    <row r="49" spans="1:24">
      <c r="A49">
        <v>48</v>
      </c>
      <c r="B49" t="s">
        <v>566</v>
      </c>
      <c r="C49" t="s">
        <v>577</v>
      </c>
      <c r="D49" t="s">
        <v>593</v>
      </c>
      <c r="L49">
        <v>24</v>
      </c>
      <c r="M49">
        <v>46</v>
      </c>
      <c r="N49">
        <f t="shared" si="5"/>
        <v>22</v>
      </c>
      <c r="R49">
        <v>0.17</v>
      </c>
      <c r="S49">
        <v>15</v>
      </c>
      <c r="T49">
        <f t="shared" si="6"/>
        <v>42.5</v>
      </c>
      <c r="U49" s="2">
        <f t="shared" si="7"/>
        <v>15895.000000000002</v>
      </c>
      <c r="V49" s="22"/>
      <c r="W49" s="2">
        <f t="shared" si="8"/>
        <v>15895.000000000002</v>
      </c>
      <c r="X49" s="22"/>
    </row>
    <row r="50" spans="1:24">
      <c r="A50">
        <v>49</v>
      </c>
      <c r="B50" t="s">
        <v>566</v>
      </c>
      <c r="C50" t="s">
        <v>577</v>
      </c>
      <c r="D50" t="s">
        <v>593</v>
      </c>
      <c r="L50">
        <v>46</v>
      </c>
      <c r="M50">
        <v>72</v>
      </c>
      <c r="N50">
        <f t="shared" si="5"/>
        <v>26</v>
      </c>
      <c r="R50">
        <v>0.15</v>
      </c>
      <c r="S50">
        <v>8</v>
      </c>
      <c r="T50">
        <f t="shared" si="6"/>
        <v>46</v>
      </c>
      <c r="U50" s="2">
        <f t="shared" si="7"/>
        <v>17939.999999999996</v>
      </c>
      <c r="V50" s="22"/>
      <c r="W50" s="2">
        <f t="shared" si="8"/>
        <v>17939.999999999996</v>
      </c>
      <c r="X50" s="22"/>
    </row>
    <row r="51" spans="1:24">
      <c r="A51">
        <v>50</v>
      </c>
      <c r="B51" t="s">
        <v>566</v>
      </c>
      <c r="C51" t="s">
        <v>577</v>
      </c>
      <c r="D51" t="s">
        <v>593</v>
      </c>
      <c r="L51">
        <v>72</v>
      </c>
      <c r="M51">
        <v>105</v>
      </c>
      <c r="N51">
        <f t="shared" si="5"/>
        <v>33</v>
      </c>
      <c r="R51">
        <v>0.21</v>
      </c>
      <c r="S51">
        <v>13</v>
      </c>
      <c r="T51">
        <f t="shared" si="6"/>
        <v>43.5</v>
      </c>
      <c r="U51" s="2">
        <f t="shared" si="7"/>
        <v>30145.5</v>
      </c>
      <c r="V51" s="22"/>
      <c r="W51" s="2">
        <f>IF(L51&gt;-100,U51-U51*(ABS(M51)-100)/(ABS(M51)-ABS(L51)),0)</f>
        <v>25578</v>
      </c>
      <c r="X51" s="22"/>
    </row>
    <row r="52" spans="1:24" s="5" customFormat="1">
      <c r="A52">
        <v>51</v>
      </c>
      <c r="B52" s="5" t="s">
        <v>566</v>
      </c>
      <c r="C52" s="5" t="s">
        <v>578</v>
      </c>
      <c r="D52" s="5" t="s">
        <v>596</v>
      </c>
      <c r="E52" s="1">
        <v>55.777506000000002</v>
      </c>
      <c r="F52" s="1">
        <v>-133.09586100000001</v>
      </c>
      <c r="G52" s="1" t="s">
        <v>938</v>
      </c>
      <c r="H52" s="5" t="s">
        <v>35</v>
      </c>
      <c r="I52" s="5">
        <v>1</v>
      </c>
      <c r="J52" s="5" t="s">
        <v>35</v>
      </c>
      <c r="L52" s="5">
        <v>0</v>
      </c>
      <c r="M52" s="5">
        <v>3</v>
      </c>
      <c r="N52" s="5">
        <f t="shared" si="5"/>
        <v>3</v>
      </c>
      <c r="O52" s="5">
        <v>0</v>
      </c>
      <c r="P52" s="5">
        <f>M57</f>
        <v>132</v>
      </c>
      <c r="Q52" s="5">
        <f>P52</f>
        <v>132</v>
      </c>
      <c r="R52" s="5">
        <v>0.15</v>
      </c>
      <c r="S52" s="5">
        <v>13</v>
      </c>
      <c r="T52" s="5">
        <f t="shared" si="6"/>
        <v>43.5</v>
      </c>
      <c r="U52" s="4">
        <f t="shared" si="7"/>
        <v>1957.5</v>
      </c>
      <c r="V52" s="78">
        <f>SUM(U52:U57)</f>
        <v>77529</v>
      </c>
      <c r="W52" s="4">
        <f>R52*T52/100*N52*100*100</f>
        <v>1957.5</v>
      </c>
      <c r="X52" s="79">
        <f>SUM(W52:W57)/10^6*10^4</f>
        <v>604.73</v>
      </c>
    </row>
    <row r="53" spans="1:24">
      <c r="A53">
        <v>52</v>
      </c>
      <c r="B53" t="s">
        <v>566</v>
      </c>
      <c r="C53" t="s">
        <v>578</v>
      </c>
      <c r="D53" t="s">
        <v>596</v>
      </c>
      <c r="L53">
        <v>3</v>
      </c>
      <c r="M53">
        <v>12</v>
      </c>
      <c r="N53">
        <f t="shared" si="5"/>
        <v>9</v>
      </c>
      <c r="R53">
        <v>0.13</v>
      </c>
      <c r="S53">
        <v>18</v>
      </c>
      <c r="T53">
        <f t="shared" si="6"/>
        <v>41</v>
      </c>
      <c r="U53" s="2">
        <f t="shared" si="7"/>
        <v>4797</v>
      </c>
      <c r="V53" s="22"/>
      <c r="W53" s="2">
        <f>R53*T53/100*N53*100*100</f>
        <v>4797</v>
      </c>
      <c r="X53" s="22"/>
    </row>
    <row r="54" spans="1:24">
      <c r="A54">
        <v>53</v>
      </c>
      <c r="B54" t="s">
        <v>566</v>
      </c>
      <c r="C54" t="s">
        <v>578</v>
      </c>
      <c r="D54" t="s">
        <v>596</v>
      </c>
      <c r="L54">
        <v>12</v>
      </c>
      <c r="M54">
        <v>21</v>
      </c>
      <c r="N54">
        <f t="shared" si="5"/>
        <v>9</v>
      </c>
      <c r="R54">
        <v>0.17</v>
      </c>
      <c r="S54">
        <v>16</v>
      </c>
      <c r="T54">
        <f t="shared" si="6"/>
        <v>42</v>
      </c>
      <c r="U54" s="2">
        <f t="shared" si="7"/>
        <v>6426.0000000000009</v>
      </c>
      <c r="V54" s="22"/>
      <c r="W54" s="2">
        <f>R54*T54/100*N54*100*100</f>
        <v>6426.0000000000009</v>
      </c>
      <c r="X54" s="22"/>
    </row>
    <row r="55" spans="1:24">
      <c r="A55">
        <v>54</v>
      </c>
      <c r="B55" t="s">
        <v>566</v>
      </c>
      <c r="C55" t="s">
        <v>578</v>
      </c>
      <c r="D55" t="s">
        <v>596</v>
      </c>
      <c r="L55">
        <v>21</v>
      </c>
      <c r="M55">
        <v>40</v>
      </c>
      <c r="N55">
        <f t="shared" si="5"/>
        <v>19</v>
      </c>
      <c r="R55">
        <v>0.15</v>
      </c>
      <c r="S55">
        <v>13</v>
      </c>
      <c r="T55">
        <f t="shared" si="6"/>
        <v>43.5</v>
      </c>
      <c r="U55" s="2">
        <f t="shared" si="7"/>
        <v>12397.499999999996</v>
      </c>
      <c r="V55" s="22"/>
      <c r="W55" s="2">
        <f>R55*T55/100*N55*100*100</f>
        <v>12397.499999999996</v>
      </c>
      <c r="X55" s="22"/>
    </row>
    <row r="56" spans="1:24">
      <c r="A56">
        <v>55</v>
      </c>
      <c r="B56" t="s">
        <v>566</v>
      </c>
      <c r="C56" t="s">
        <v>578</v>
      </c>
      <c r="D56" t="s">
        <v>596</v>
      </c>
      <c r="L56">
        <v>40</v>
      </c>
      <c r="M56">
        <v>93</v>
      </c>
      <c r="N56">
        <f t="shared" si="5"/>
        <v>53</v>
      </c>
      <c r="R56">
        <v>0.14000000000000001</v>
      </c>
      <c r="S56">
        <v>16</v>
      </c>
      <c r="T56">
        <f t="shared" si="6"/>
        <v>42</v>
      </c>
      <c r="U56" s="2">
        <f t="shared" si="7"/>
        <v>31164</v>
      </c>
      <c r="V56" s="22"/>
      <c r="W56" s="2">
        <f>R56*T56/100*N56*100*100</f>
        <v>31164</v>
      </c>
      <c r="X56" s="22"/>
    </row>
    <row r="57" spans="1:24">
      <c r="A57">
        <v>56</v>
      </c>
      <c r="B57" t="s">
        <v>566</v>
      </c>
      <c r="C57" t="s">
        <v>578</v>
      </c>
      <c r="D57" t="s">
        <v>596</v>
      </c>
      <c r="L57">
        <v>93</v>
      </c>
      <c r="M57">
        <v>132</v>
      </c>
      <c r="N57">
        <f t="shared" si="5"/>
        <v>39</v>
      </c>
      <c r="R57">
        <v>0.13</v>
      </c>
      <c r="S57">
        <v>18</v>
      </c>
      <c r="T57">
        <f t="shared" si="6"/>
        <v>41</v>
      </c>
      <c r="U57" s="2">
        <f t="shared" si="7"/>
        <v>20787</v>
      </c>
      <c r="V57" s="22"/>
      <c r="W57" s="2">
        <f>IF(L57&gt;-100,U57-U57*(ABS(M57)-100)/(ABS(M57)-ABS(L57)),0)</f>
        <v>3731</v>
      </c>
      <c r="X57" s="22"/>
    </row>
    <row r="58" spans="1:24" s="5" customFormat="1">
      <c r="A58">
        <v>57</v>
      </c>
      <c r="B58" s="5" t="s">
        <v>566</v>
      </c>
      <c r="C58" s="5" t="s">
        <v>579</v>
      </c>
      <c r="D58" s="5" t="s">
        <v>597</v>
      </c>
      <c r="E58" s="3">
        <v>56.605490000000003</v>
      </c>
      <c r="F58" s="3">
        <v>-132.723964</v>
      </c>
      <c r="G58" s="3" t="s">
        <v>939</v>
      </c>
      <c r="H58" s="5" t="s">
        <v>35</v>
      </c>
      <c r="I58" s="5">
        <v>17.5</v>
      </c>
      <c r="J58" s="5" t="s">
        <v>35</v>
      </c>
      <c r="L58" s="5">
        <v>0</v>
      </c>
      <c r="M58" s="5">
        <v>10</v>
      </c>
      <c r="N58" s="5">
        <f t="shared" si="5"/>
        <v>10</v>
      </c>
      <c r="O58" s="5">
        <v>0</v>
      </c>
      <c r="P58" s="5">
        <f>M63</f>
        <v>89</v>
      </c>
      <c r="Q58" s="5">
        <f>P58</f>
        <v>89</v>
      </c>
      <c r="R58" s="5">
        <v>0.03</v>
      </c>
      <c r="S58" s="5">
        <v>3</v>
      </c>
      <c r="T58" s="5">
        <f t="shared" si="6"/>
        <v>48.5</v>
      </c>
      <c r="U58" s="4">
        <f t="shared" si="7"/>
        <v>1455</v>
      </c>
      <c r="V58" s="78">
        <f>SUM(U58:U63)</f>
        <v>45532.999999999993</v>
      </c>
      <c r="W58" s="4">
        <f t="shared" ref="W58:W63" si="9">R58*T58/100*N58*100*100</f>
        <v>1455</v>
      </c>
      <c r="X58" s="79">
        <f>SUM(W58:W63)/10^6*10^4</f>
        <v>455.32999999999993</v>
      </c>
    </row>
    <row r="59" spans="1:24">
      <c r="A59">
        <v>58</v>
      </c>
      <c r="B59" t="s">
        <v>566</v>
      </c>
      <c r="C59" t="s">
        <v>579</v>
      </c>
      <c r="D59" t="s">
        <v>597</v>
      </c>
      <c r="L59">
        <v>10</v>
      </c>
      <c r="M59">
        <v>25</v>
      </c>
      <c r="N59">
        <f t="shared" si="5"/>
        <v>15</v>
      </c>
      <c r="R59">
        <v>0.08</v>
      </c>
      <c r="S59">
        <v>20</v>
      </c>
      <c r="T59">
        <f t="shared" si="6"/>
        <v>40</v>
      </c>
      <c r="U59" s="2">
        <f t="shared" si="7"/>
        <v>4800</v>
      </c>
      <c r="V59" s="22"/>
      <c r="W59" s="2">
        <f t="shared" si="9"/>
        <v>4800</v>
      </c>
      <c r="X59" s="22"/>
    </row>
    <row r="60" spans="1:24">
      <c r="A60">
        <v>59</v>
      </c>
      <c r="B60" t="s">
        <v>566</v>
      </c>
      <c r="C60" t="s">
        <v>579</v>
      </c>
      <c r="D60" t="s">
        <v>597</v>
      </c>
      <c r="L60">
        <v>25</v>
      </c>
      <c r="M60">
        <v>45</v>
      </c>
      <c r="N60">
        <f t="shared" si="5"/>
        <v>20</v>
      </c>
      <c r="R60">
        <v>0.1</v>
      </c>
      <c r="S60">
        <v>10</v>
      </c>
      <c r="T60">
        <f t="shared" si="6"/>
        <v>45</v>
      </c>
      <c r="U60" s="2">
        <f t="shared" si="7"/>
        <v>8999.9999999999982</v>
      </c>
      <c r="V60" s="22"/>
      <c r="W60" s="2">
        <f t="shared" si="9"/>
        <v>8999.9999999999982</v>
      </c>
      <c r="X60" s="22"/>
    </row>
    <row r="61" spans="1:24">
      <c r="A61">
        <v>60</v>
      </c>
      <c r="B61" t="s">
        <v>566</v>
      </c>
      <c r="C61" t="s">
        <v>579</v>
      </c>
      <c r="D61" t="s">
        <v>597</v>
      </c>
      <c r="L61">
        <v>45</v>
      </c>
      <c r="M61">
        <v>65</v>
      </c>
      <c r="N61">
        <f t="shared" si="5"/>
        <v>20</v>
      </c>
      <c r="R61">
        <v>0.15</v>
      </c>
      <c r="S61">
        <v>7</v>
      </c>
      <c r="T61">
        <f t="shared" si="6"/>
        <v>46.5</v>
      </c>
      <c r="U61" s="2">
        <f t="shared" si="7"/>
        <v>13949.999999999996</v>
      </c>
      <c r="V61" s="22"/>
      <c r="W61" s="2">
        <f t="shared" si="9"/>
        <v>13949.999999999996</v>
      </c>
      <c r="X61" s="22"/>
    </row>
    <row r="62" spans="1:24">
      <c r="A62">
        <v>61</v>
      </c>
      <c r="B62" t="s">
        <v>566</v>
      </c>
      <c r="C62" t="s">
        <v>579</v>
      </c>
      <c r="D62" t="s">
        <v>597</v>
      </c>
      <c r="L62">
        <v>65</v>
      </c>
      <c r="M62">
        <v>78</v>
      </c>
      <c r="N62">
        <f t="shared" si="5"/>
        <v>13</v>
      </c>
      <c r="R62">
        <v>0.12</v>
      </c>
      <c r="S62">
        <v>8</v>
      </c>
      <c r="T62">
        <f t="shared" si="6"/>
        <v>46</v>
      </c>
      <c r="U62" s="2">
        <f t="shared" si="7"/>
        <v>7176.0000000000009</v>
      </c>
      <c r="V62" s="22"/>
      <c r="W62" s="2">
        <f t="shared" si="9"/>
        <v>7176.0000000000009</v>
      </c>
      <c r="X62" s="22"/>
    </row>
    <row r="63" spans="1:24">
      <c r="A63">
        <v>62</v>
      </c>
      <c r="B63" t="s">
        <v>566</v>
      </c>
      <c r="C63" t="s">
        <v>579</v>
      </c>
      <c r="D63" t="s">
        <v>597</v>
      </c>
      <c r="L63">
        <v>78</v>
      </c>
      <c r="M63">
        <v>89</v>
      </c>
      <c r="N63">
        <f t="shared" si="5"/>
        <v>11</v>
      </c>
      <c r="R63">
        <v>0.64</v>
      </c>
      <c r="S63">
        <v>74</v>
      </c>
      <c r="T63">
        <f t="shared" si="6"/>
        <v>13</v>
      </c>
      <c r="U63" s="2">
        <f t="shared" si="7"/>
        <v>9152</v>
      </c>
      <c r="V63" s="22"/>
      <c r="W63" s="2">
        <f t="shared" si="9"/>
        <v>9152</v>
      </c>
      <c r="X63" s="22"/>
    </row>
    <row r="64" spans="1:24" s="5" customFormat="1">
      <c r="A64">
        <v>63</v>
      </c>
      <c r="B64" s="5" t="s">
        <v>566</v>
      </c>
      <c r="C64" s="5" t="s">
        <v>580</v>
      </c>
      <c r="D64" s="5" t="s">
        <v>598</v>
      </c>
      <c r="E64" s="3">
        <v>56.314501999999997</v>
      </c>
      <c r="F64" s="3">
        <v>-132.212198</v>
      </c>
      <c r="G64" s="3" t="s">
        <v>938</v>
      </c>
      <c r="H64" s="5" t="s">
        <v>35</v>
      </c>
      <c r="I64" s="5">
        <v>17.5</v>
      </c>
      <c r="J64" s="5" t="s">
        <v>35</v>
      </c>
      <c r="L64" s="5">
        <v>0</v>
      </c>
      <c r="M64" s="5">
        <v>7</v>
      </c>
      <c r="N64" s="5">
        <f t="shared" si="5"/>
        <v>7</v>
      </c>
      <c r="O64" s="5">
        <v>0</v>
      </c>
      <c r="P64" s="5">
        <f>M71</f>
        <v>213</v>
      </c>
      <c r="Q64" s="5">
        <f>P64</f>
        <v>213</v>
      </c>
      <c r="R64" s="5" t="s">
        <v>35</v>
      </c>
      <c r="S64" s="5" t="s">
        <v>35</v>
      </c>
      <c r="T64" s="5" t="s">
        <v>35</v>
      </c>
      <c r="U64" s="5" t="s">
        <v>35</v>
      </c>
      <c r="V64" s="78">
        <f>SUM(U64:U71)</f>
        <v>123717.5</v>
      </c>
      <c r="W64" s="4" t="s">
        <v>35</v>
      </c>
      <c r="X64" s="79">
        <f>SUM(W64:W71)/10^6*10^4</f>
        <v>650.07499999999993</v>
      </c>
    </row>
    <row r="65" spans="1:24">
      <c r="A65">
        <v>64</v>
      </c>
      <c r="B65" t="s">
        <v>566</v>
      </c>
      <c r="C65" t="s">
        <v>580</v>
      </c>
      <c r="D65" t="s">
        <v>598</v>
      </c>
      <c r="L65">
        <v>7</v>
      </c>
      <c r="M65">
        <v>20</v>
      </c>
      <c r="N65">
        <f t="shared" si="5"/>
        <v>13</v>
      </c>
      <c r="R65">
        <v>0.17</v>
      </c>
      <c r="S65">
        <v>21</v>
      </c>
      <c r="T65">
        <f>(100-S65)/2</f>
        <v>39.5</v>
      </c>
      <c r="U65" s="2">
        <f>R65*T65/100*N65*100*100</f>
        <v>8729.5</v>
      </c>
      <c r="V65" s="22"/>
      <c r="W65" s="2">
        <f>R65*T65/100*N65*100*100</f>
        <v>8729.5</v>
      </c>
      <c r="X65" s="22"/>
    </row>
    <row r="66" spans="1:24">
      <c r="A66">
        <v>65</v>
      </c>
      <c r="B66" t="s">
        <v>566</v>
      </c>
      <c r="C66" t="s">
        <v>580</v>
      </c>
      <c r="D66" t="s">
        <v>598</v>
      </c>
      <c r="L66">
        <v>20</v>
      </c>
      <c r="M66">
        <v>44</v>
      </c>
      <c r="N66">
        <f t="shared" ref="N66:N97" si="10">ABS(M66-L66)</f>
        <v>24</v>
      </c>
      <c r="R66">
        <v>0.16</v>
      </c>
      <c r="S66">
        <v>13</v>
      </c>
      <c r="T66">
        <f>(100-S66)/2</f>
        <v>43.5</v>
      </c>
      <c r="U66" s="2">
        <f>R66*T66/100*N66*100*100</f>
        <v>16704</v>
      </c>
      <c r="V66" s="22"/>
      <c r="W66" s="2">
        <f>R66*T66/100*N66*100*100</f>
        <v>16704</v>
      </c>
      <c r="X66" s="22"/>
    </row>
    <row r="67" spans="1:24">
      <c r="A67">
        <v>66</v>
      </c>
      <c r="B67" t="s">
        <v>566</v>
      </c>
      <c r="C67" t="s">
        <v>580</v>
      </c>
      <c r="D67" t="s">
        <v>598</v>
      </c>
      <c r="L67">
        <v>44</v>
      </c>
      <c r="M67">
        <v>70</v>
      </c>
      <c r="N67">
        <f t="shared" si="10"/>
        <v>26</v>
      </c>
      <c r="R67">
        <v>0.31</v>
      </c>
      <c r="S67">
        <v>42</v>
      </c>
      <c r="T67">
        <f>(100-S67)/2</f>
        <v>29</v>
      </c>
      <c r="U67" s="2">
        <f>R67*T67/100*N67*100*100</f>
        <v>23374</v>
      </c>
      <c r="V67" s="22"/>
      <c r="W67" s="2">
        <f>R67*T67/100*N67*100*100</f>
        <v>23374</v>
      </c>
      <c r="X67" s="22"/>
    </row>
    <row r="68" spans="1:24">
      <c r="A68">
        <v>67</v>
      </c>
      <c r="B68" t="s">
        <v>566</v>
      </c>
      <c r="C68" t="s">
        <v>580</v>
      </c>
      <c r="D68" t="s">
        <v>598</v>
      </c>
      <c r="L68">
        <v>70</v>
      </c>
      <c r="M68">
        <v>109</v>
      </c>
      <c r="N68">
        <f t="shared" si="10"/>
        <v>39</v>
      </c>
      <c r="R68">
        <v>0.24</v>
      </c>
      <c r="S68">
        <v>55</v>
      </c>
      <c r="T68">
        <f>(100-S68)/2</f>
        <v>22.5</v>
      </c>
      <c r="U68" s="2">
        <f>R68*T68/100*N68*100*100</f>
        <v>21060</v>
      </c>
      <c r="V68" s="22"/>
      <c r="W68" s="2">
        <f>IF(L68&gt;-100,U68-U68*(ABS(M68)-100)/(ABS(M68)-ABS(L68)),0)</f>
        <v>16200</v>
      </c>
      <c r="X68" s="22"/>
    </row>
    <row r="69" spans="1:24">
      <c r="A69">
        <v>68</v>
      </c>
      <c r="B69" t="s">
        <v>566</v>
      </c>
      <c r="C69" t="s">
        <v>580</v>
      </c>
      <c r="D69" t="s">
        <v>598</v>
      </c>
      <c r="L69">
        <v>109</v>
      </c>
      <c r="M69">
        <v>139</v>
      </c>
      <c r="N69">
        <f t="shared" si="10"/>
        <v>30</v>
      </c>
      <c r="R69" t="s">
        <v>35</v>
      </c>
      <c r="S69" t="s">
        <v>35</v>
      </c>
      <c r="T69" t="s">
        <v>35</v>
      </c>
      <c r="U69" t="s">
        <v>35</v>
      </c>
      <c r="V69" s="22"/>
      <c r="W69" s="2" t="s">
        <v>35</v>
      </c>
      <c r="X69" s="22"/>
    </row>
    <row r="70" spans="1:24">
      <c r="A70">
        <v>69</v>
      </c>
      <c r="B70" t="s">
        <v>566</v>
      </c>
      <c r="C70" t="s">
        <v>580</v>
      </c>
      <c r="D70" t="s">
        <v>598</v>
      </c>
      <c r="L70">
        <v>139</v>
      </c>
      <c r="M70">
        <v>169</v>
      </c>
      <c r="N70">
        <f t="shared" si="10"/>
        <v>30</v>
      </c>
      <c r="R70">
        <v>0.13</v>
      </c>
      <c r="S70">
        <v>10</v>
      </c>
      <c r="T70">
        <f t="shared" ref="T70:T92" si="11">(100-S70)/2</f>
        <v>45</v>
      </c>
      <c r="U70" s="2">
        <f t="shared" ref="U70:U92" si="12">R70*T70/100*N70*100*100</f>
        <v>17550</v>
      </c>
      <c r="V70" s="22"/>
      <c r="W70" s="2">
        <v>0</v>
      </c>
      <c r="X70" s="22"/>
    </row>
    <row r="71" spans="1:24">
      <c r="A71">
        <v>70</v>
      </c>
      <c r="B71" t="s">
        <v>566</v>
      </c>
      <c r="C71" t="s">
        <v>580</v>
      </c>
      <c r="D71" t="s">
        <v>598</v>
      </c>
      <c r="L71">
        <v>169</v>
      </c>
      <c r="M71">
        <v>213</v>
      </c>
      <c r="N71">
        <f t="shared" si="10"/>
        <v>44</v>
      </c>
      <c r="R71">
        <v>0.25</v>
      </c>
      <c r="S71">
        <v>34</v>
      </c>
      <c r="T71">
        <f t="shared" si="11"/>
        <v>33</v>
      </c>
      <c r="U71" s="2">
        <f t="shared" si="12"/>
        <v>36300.000000000007</v>
      </c>
      <c r="V71" s="22"/>
      <c r="W71" s="2">
        <v>0</v>
      </c>
      <c r="X71" s="22"/>
    </row>
    <row r="72" spans="1:24" s="5" customFormat="1">
      <c r="A72">
        <v>71</v>
      </c>
      <c r="B72" s="5" t="s">
        <v>566</v>
      </c>
      <c r="C72" s="5" t="s">
        <v>581</v>
      </c>
      <c r="D72" s="5" t="s">
        <v>599</v>
      </c>
      <c r="E72" s="3">
        <v>58.297274267100001</v>
      </c>
      <c r="F72" s="3">
        <v>-134.549282594</v>
      </c>
      <c r="G72" s="3" t="s">
        <v>938</v>
      </c>
      <c r="H72" s="5" t="s">
        <v>35</v>
      </c>
      <c r="I72" s="5">
        <v>2.5</v>
      </c>
      <c r="J72" s="5" t="s">
        <v>35</v>
      </c>
      <c r="L72" s="5">
        <v>0</v>
      </c>
      <c r="M72" s="5">
        <v>16</v>
      </c>
      <c r="N72" s="5">
        <f t="shared" si="10"/>
        <v>16</v>
      </c>
      <c r="O72" s="5">
        <v>0</v>
      </c>
      <c r="P72" s="5">
        <f>M76</f>
        <v>102</v>
      </c>
      <c r="Q72" s="5">
        <f>P72</f>
        <v>102</v>
      </c>
      <c r="R72" s="5">
        <v>0.08</v>
      </c>
      <c r="S72" s="5">
        <v>7</v>
      </c>
      <c r="T72" s="5">
        <f t="shared" si="11"/>
        <v>46.5</v>
      </c>
      <c r="U72" s="4">
        <f t="shared" si="12"/>
        <v>5952</v>
      </c>
      <c r="V72" s="78">
        <f>SUM(U72:U76)</f>
        <v>57229.5</v>
      </c>
      <c r="W72" s="4">
        <f>R72*T72/100*N72*100*100</f>
        <v>5952</v>
      </c>
      <c r="X72" s="79">
        <f>SUM(W72:W76)/10^6*10^4</f>
        <v>561.11500000000001</v>
      </c>
    </row>
    <row r="73" spans="1:24">
      <c r="A73">
        <v>72</v>
      </c>
      <c r="B73" t="s">
        <v>566</v>
      </c>
      <c r="C73" t="s">
        <v>581</v>
      </c>
      <c r="D73" t="s">
        <v>599</v>
      </c>
      <c r="L73">
        <v>16</v>
      </c>
      <c r="M73">
        <v>33</v>
      </c>
      <c r="N73">
        <f t="shared" si="10"/>
        <v>17</v>
      </c>
      <c r="R73">
        <v>0.09</v>
      </c>
      <c r="S73">
        <v>13</v>
      </c>
      <c r="T73">
        <f t="shared" si="11"/>
        <v>43.5</v>
      </c>
      <c r="U73" s="2">
        <f t="shared" si="12"/>
        <v>6655.4999999999991</v>
      </c>
      <c r="V73" s="22"/>
      <c r="W73" s="2">
        <f>R73*T73/100*N73*100*100</f>
        <v>6655.4999999999991</v>
      </c>
      <c r="X73" s="22"/>
    </row>
    <row r="74" spans="1:24">
      <c r="A74">
        <v>73</v>
      </c>
      <c r="B74" t="s">
        <v>566</v>
      </c>
      <c r="C74" t="s">
        <v>581</v>
      </c>
      <c r="D74" t="s">
        <v>599</v>
      </c>
      <c r="L74">
        <v>33</v>
      </c>
      <c r="M74">
        <v>60</v>
      </c>
      <c r="N74">
        <f t="shared" si="10"/>
        <v>27</v>
      </c>
      <c r="R74">
        <v>0.12</v>
      </c>
      <c r="S74">
        <v>12</v>
      </c>
      <c r="T74">
        <f t="shared" si="11"/>
        <v>44</v>
      </c>
      <c r="U74" s="2">
        <f t="shared" si="12"/>
        <v>14255.999999999998</v>
      </c>
      <c r="V74" s="22"/>
      <c r="W74" s="2">
        <f>R74*T74/100*N74*100*100</f>
        <v>14255.999999999998</v>
      </c>
      <c r="X74" s="22"/>
    </row>
    <row r="75" spans="1:24">
      <c r="A75">
        <v>74</v>
      </c>
      <c r="B75" t="s">
        <v>566</v>
      </c>
      <c r="C75" t="s">
        <v>581</v>
      </c>
      <c r="D75" t="s">
        <v>599</v>
      </c>
      <c r="L75">
        <v>60</v>
      </c>
      <c r="M75">
        <v>84</v>
      </c>
      <c r="N75">
        <f t="shared" si="10"/>
        <v>24</v>
      </c>
      <c r="R75">
        <v>0.18</v>
      </c>
      <c r="S75">
        <v>6</v>
      </c>
      <c r="T75">
        <f t="shared" si="11"/>
        <v>47</v>
      </c>
      <c r="U75" s="2">
        <f t="shared" si="12"/>
        <v>20303.999999999996</v>
      </c>
      <c r="V75" s="22"/>
      <c r="W75" s="2">
        <f>R75*T75/100*N75*100*100</f>
        <v>20303.999999999996</v>
      </c>
      <c r="X75" s="22"/>
    </row>
    <row r="76" spans="1:24">
      <c r="A76">
        <v>75</v>
      </c>
      <c r="B76" t="s">
        <v>566</v>
      </c>
      <c r="C76" t="s">
        <v>581</v>
      </c>
      <c r="D76" t="s">
        <v>599</v>
      </c>
      <c r="L76">
        <v>84</v>
      </c>
      <c r="M76">
        <v>102</v>
      </c>
      <c r="N76">
        <f t="shared" si="10"/>
        <v>18</v>
      </c>
      <c r="R76">
        <v>0.26</v>
      </c>
      <c r="S76">
        <v>57</v>
      </c>
      <c r="T76">
        <f t="shared" si="11"/>
        <v>21.5</v>
      </c>
      <c r="U76" s="2">
        <f t="shared" si="12"/>
        <v>10062</v>
      </c>
      <c r="V76" s="22"/>
      <c r="W76" s="2">
        <f>IF(L76&gt;-100,U76-U76*(ABS(M76)-100)/(ABS(M76)-ABS(L76)),0)</f>
        <v>8944</v>
      </c>
      <c r="X76" s="22"/>
    </row>
    <row r="77" spans="1:24" s="5" customFormat="1">
      <c r="A77">
        <v>76</v>
      </c>
      <c r="B77" s="5" t="s">
        <v>566</v>
      </c>
      <c r="C77" s="5" t="s">
        <v>582</v>
      </c>
      <c r="D77" s="5" t="s">
        <v>599</v>
      </c>
      <c r="E77" s="3">
        <v>58.2975802375</v>
      </c>
      <c r="F77" s="3">
        <v>-134.551117482</v>
      </c>
      <c r="G77" s="3" t="s">
        <v>938</v>
      </c>
      <c r="H77" s="5" t="s">
        <v>35</v>
      </c>
      <c r="I77" s="5">
        <v>7.5</v>
      </c>
      <c r="J77" s="5" t="s">
        <v>35</v>
      </c>
      <c r="L77" s="5">
        <v>0</v>
      </c>
      <c r="M77" s="5">
        <v>10</v>
      </c>
      <c r="N77" s="5">
        <f t="shared" si="10"/>
        <v>10</v>
      </c>
      <c r="O77" s="5">
        <v>0</v>
      </c>
      <c r="P77" s="5">
        <f>M80</f>
        <v>51</v>
      </c>
      <c r="Q77" s="5">
        <f>P77</f>
        <v>51</v>
      </c>
      <c r="R77" s="5">
        <v>0.09</v>
      </c>
      <c r="S77" s="5">
        <v>17</v>
      </c>
      <c r="T77" s="5">
        <f t="shared" si="11"/>
        <v>41.5</v>
      </c>
      <c r="U77" s="4">
        <f t="shared" si="12"/>
        <v>3735</v>
      </c>
      <c r="V77" s="78">
        <f>SUM(U77:U80)</f>
        <v>21865</v>
      </c>
      <c r="W77" s="4">
        <f t="shared" ref="W77:W89" si="13">R77*T77/100*N77*100*100</f>
        <v>3735</v>
      </c>
      <c r="X77" s="79">
        <f>SUM(W77:W80)/10^6*10^4</f>
        <v>218.64999999999998</v>
      </c>
    </row>
    <row r="78" spans="1:24">
      <c r="A78">
        <v>77</v>
      </c>
      <c r="B78" t="s">
        <v>566</v>
      </c>
      <c r="C78" t="s">
        <v>582</v>
      </c>
      <c r="D78" t="s">
        <v>599</v>
      </c>
      <c r="L78">
        <v>10</v>
      </c>
      <c r="M78">
        <v>23</v>
      </c>
      <c r="N78">
        <f t="shared" si="10"/>
        <v>13</v>
      </c>
      <c r="R78">
        <v>0.19</v>
      </c>
      <c r="S78">
        <v>52</v>
      </c>
      <c r="T78">
        <f t="shared" si="11"/>
        <v>24</v>
      </c>
      <c r="U78" s="2">
        <f t="shared" si="12"/>
        <v>5928</v>
      </c>
      <c r="V78" s="22"/>
      <c r="W78" s="2">
        <f t="shared" si="13"/>
        <v>5928</v>
      </c>
      <c r="X78" s="22"/>
    </row>
    <row r="79" spans="1:24">
      <c r="A79">
        <v>78</v>
      </c>
      <c r="B79" t="s">
        <v>566</v>
      </c>
      <c r="C79" t="s">
        <v>582</v>
      </c>
      <c r="D79" t="s">
        <v>599</v>
      </c>
      <c r="L79">
        <v>23</v>
      </c>
      <c r="M79">
        <v>31</v>
      </c>
      <c r="N79">
        <f t="shared" si="10"/>
        <v>8</v>
      </c>
      <c r="R79">
        <v>0.21</v>
      </c>
      <c r="S79">
        <v>47</v>
      </c>
      <c r="T79">
        <f t="shared" si="11"/>
        <v>26.5</v>
      </c>
      <c r="U79" s="2">
        <f t="shared" si="12"/>
        <v>4452</v>
      </c>
      <c r="V79" s="22"/>
      <c r="W79" s="2">
        <f t="shared" si="13"/>
        <v>4452</v>
      </c>
      <c r="X79" s="22"/>
    </row>
    <row r="80" spans="1:24">
      <c r="A80">
        <v>79</v>
      </c>
      <c r="B80" t="s">
        <v>566</v>
      </c>
      <c r="C80" t="s">
        <v>582</v>
      </c>
      <c r="D80" t="s">
        <v>599</v>
      </c>
      <c r="L80">
        <v>31</v>
      </c>
      <c r="M80">
        <v>51</v>
      </c>
      <c r="N80">
        <f t="shared" si="10"/>
        <v>20</v>
      </c>
      <c r="R80">
        <v>0.31</v>
      </c>
      <c r="S80">
        <v>75</v>
      </c>
      <c r="T80">
        <f t="shared" si="11"/>
        <v>12.5</v>
      </c>
      <c r="U80" s="2">
        <f t="shared" si="12"/>
        <v>7750</v>
      </c>
      <c r="V80" s="22"/>
      <c r="W80" s="2">
        <f t="shared" si="13"/>
        <v>7750</v>
      </c>
      <c r="X80" s="22"/>
    </row>
    <row r="81" spans="1:24" s="5" customFormat="1">
      <c r="A81">
        <v>80</v>
      </c>
      <c r="B81" s="5" t="s">
        <v>566</v>
      </c>
      <c r="C81" s="5" t="s">
        <v>583</v>
      </c>
      <c r="D81" s="5" t="s">
        <v>590</v>
      </c>
      <c r="E81" s="3">
        <v>55.724411000000003</v>
      </c>
      <c r="F81" s="3">
        <v>-132.55249900000001</v>
      </c>
      <c r="G81" s="3" t="s">
        <v>938</v>
      </c>
      <c r="H81" s="5" t="s">
        <v>35</v>
      </c>
      <c r="I81" s="5">
        <v>3.5</v>
      </c>
      <c r="J81" s="5" t="s">
        <v>35</v>
      </c>
      <c r="L81" s="5">
        <v>0</v>
      </c>
      <c r="M81" s="5">
        <v>8</v>
      </c>
      <c r="N81" s="5">
        <f t="shared" si="10"/>
        <v>8</v>
      </c>
      <c r="O81" s="5">
        <v>0</v>
      </c>
      <c r="P81" s="5">
        <f>M85</f>
        <v>80</v>
      </c>
      <c r="Q81" s="5">
        <f>P81</f>
        <v>80</v>
      </c>
      <c r="R81" s="5">
        <v>0.23</v>
      </c>
      <c r="S81" s="5">
        <v>40</v>
      </c>
      <c r="T81" s="5">
        <f t="shared" si="11"/>
        <v>30</v>
      </c>
      <c r="U81" s="4">
        <f t="shared" si="12"/>
        <v>5520</v>
      </c>
      <c r="V81" s="78">
        <f>SUM(U81:U84)</f>
        <v>34795</v>
      </c>
      <c r="W81" s="4">
        <f t="shared" si="13"/>
        <v>5520</v>
      </c>
      <c r="X81" s="79">
        <f>SUM(W81:W84)/10^6*10^4</f>
        <v>347.95</v>
      </c>
    </row>
    <row r="82" spans="1:24">
      <c r="A82">
        <v>81</v>
      </c>
      <c r="B82" t="s">
        <v>566</v>
      </c>
      <c r="C82" t="s">
        <v>583</v>
      </c>
      <c r="D82" t="s">
        <v>590</v>
      </c>
      <c r="L82">
        <v>8</v>
      </c>
      <c r="M82">
        <v>20</v>
      </c>
      <c r="N82">
        <f t="shared" si="10"/>
        <v>12</v>
      </c>
      <c r="R82">
        <v>0.2</v>
      </c>
      <c r="S82">
        <v>46</v>
      </c>
      <c r="T82">
        <f t="shared" si="11"/>
        <v>27</v>
      </c>
      <c r="U82" s="2">
        <f t="shared" si="12"/>
        <v>6480.0000000000009</v>
      </c>
      <c r="V82" s="22"/>
      <c r="W82" s="2">
        <f t="shared" si="13"/>
        <v>6480.0000000000009</v>
      </c>
      <c r="X82" s="22"/>
    </row>
    <row r="83" spans="1:24">
      <c r="A83">
        <v>82</v>
      </c>
      <c r="B83" t="s">
        <v>566</v>
      </c>
      <c r="C83" t="s">
        <v>583</v>
      </c>
      <c r="D83" t="s">
        <v>590</v>
      </c>
      <c r="L83">
        <v>20</v>
      </c>
      <c r="M83">
        <v>39</v>
      </c>
      <c r="N83">
        <f t="shared" si="10"/>
        <v>19</v>
      </c>
      <c r="R83">
        <v>0.23</v>
      </c>
      <c r="S83">
        <v>54</v>
      </c>
      <c r="T83">
        <f t="shared" si="11"/>
        <v>23</v>
      </c>
      <c r="U83" s="2">
        <f t="shared" si="12"/>
        <v>10051</v>
      </c>
      <c r="V83" s="22"/>
      <c r="W83" s="2">
        <f t="shared" si="13"/>
        <v>10051</v>
      </c>
      <c r="X83" s="22"/>
    </row>
    <row r="84" spans="1:24">
      <c r="A84">
        <v>83</v>
      </c>
      <c r="B84" t="s">
        <v>566</v>
      </c>
      <c r="C84" t="s">
        <v>583</v>
      </c>
      <c r="D84" t="s">
        <v>590</v>
      </c>
      <c r="L84">
        <v>39</v>
      </c>
      <c r="M84">
        <v>63</v>
      </c>
      <c r="N84">
        <f t="shared" si="10"/>
        <v>24</v>
      </c>
      <c r="R84">
        <v>0.18</v>
      </c>
      <c r="S84">
        <v>41</v>
      </c>
      <c r="T84">
        <f t="shared" si="11"/>
        <v>29.5</v>
      </c>
      <c r="U84" s="2">
        <f t="shared" si="12"/>
        <v>12744</v>
      </c>
      <c r="V84" s="22"/>
      <c r="W84" s="2">
        <f t="shared" si="13"/>
        <v>12744</v>
      </c>
      <c r="X84" s="22"/>
    </row>
    <row r="85" spans="1:24">
      <c r="A85">
        <v>84</v>
      </c>
      <c r="B85" t="s">
        <v>566</v>
      </c>
      <c r="C85" t="s">
        <v>583</v>
      </c>
      <c r="D85" t="s">
        <v>590</v>
      </c>
      <c r="L85">
        <v>63</v>
      </c>
      <c r="M85">
        <v>80</v>
      </c>
      <c r="N85">
        <f t="shared" si="10"/>
        <v>17</v>
      </c>
      <c r="R85">
        <v>0.35</v>
      </c>
      <c r="S85">
        <v>56</v>
      </c>
      <c r="T85">
        <f t="shared" si="11"/>
        <v>22</v>
      </c>
      <c r="U85" s="2">
        <f t="shared" si="12"/>
        <v>13090</v>
      </c>
      <c r="V85" s="22"/>
      <c r="W85" s="2">
        <f t="shared" si="13"/>
        <v>13090</v>
      </c>
      <c r="X85" s="22"/>
    </row>
    <row r="86" spans="1:24" s="5" customFormat="1">
      <c r="A86">
        <v>85</v>
      </c>
      <c r="B86" s="5" t="s">
        <v>566</v>
      </c>
      <c r="C86" s="5" t="s">
        <v>584</v>
      </c>
      <c r="D86" s="5" t="s">
        <v>600</v>
      </c>
      <c r="E86" s="3">
        <v>55.724066999999998</v>
      </c>
      <c r="F86" s="3">
        <v>-132.552888</v>
      </c>
      <c r="G86" s="3" t="s">
        <v>938</v>
      </c>
      <c r="H86" s="5" t="s">
        <v>35</v>
      </c>
      <c r="I86" s="5">
        <v>3.5</v>
      </c>
      <c r="J86" s="5" t="s">
        <v>35</v>
      </c>
      <c r="L86" s="5">
        <v>0</v>
      </c>
      <c r="M86" s="5">
        <v>8</v>
      </c>
      <c r="N86" s="5">
        <f t="shared" si="10"/>
        <v>8</v>
      </c>
      <c r="O86" s="5">
        <v>0</v>
      </c>
      <c r="P86" s="5">
        <f>M92</f>
        <v>200</v>
      </c>
      <c r="Q86" s="5">
        <f>P86</f>
        <v>200</v>
      </c>
      <c r="R86" s="5">
        <v>0.13</v>
      </c>
      <c r="S86" s="5">
        <v>2</v>
      </c>
      <c r="T86" s="5">
        <f t="shared" si="11"/>
        <v>49</v>
      </c>
      <c r="U86" s="4">
        <f t="shared" si="12"/>
        <v>5096.0000000000009</v>
      </c>
      <c r="V86" s="78">
        <f>SUM(U86:U89)</f>
        <v>44623</v>
      </c>
      <c r="W86" s="4">
        <f t="shared" si="13"/>
        <v>5096.0000000000009</v>
      </c>
      <c r="X86" s="79">
        <f>SUM(W86:W89)/10^6*10^4</f>
        <v>446.23</v>
      </c>
    </row>
    <row r="87" spans="1:24">
      <c r="A87">
        <v>86</v>
      </c>
      <c r="B87" t="s">
        <v>566</v>
      </c>
      <c r="C87" t="s">
        <v>584</v>
      </c>
      <c r="D87" t="s">
        <v>600</v>
      </c>
      <c r="L87">
        <v>8</v>
      </c>
      <c r="M87">
        <v>27</v>
      </c>
      <c r="N87">
        <f t="shared" si="10"/>
        <v>19</v>
      </c>
      <c r="R87">
        <v>0.12</v>
      </c>
      <c r="S87">
        <v>3</v>
      </c>
      <c r="T87">
        <f t="shared" si="11"/>
        <v>48.5</v>
      </c>
      <c r="U87" s="2">
        <f t="shared" si="12"/>
        <v>11057.999999999998</v>
      </c>
      <c r="V87" s="22"/>
      <c r="W87" s="2">
        <f t="shared" si="13"/>
        <v>11057.999999999998</v>
      </c>
      <c r="X87" s="22"/>
    </row>
    <row r="88" spans="1:24">
      <c r="A88">
        <v>87</v>
      </c>
      <c r="B88" t="s">
        <v>566</v>
      </c>
      <c r="C88" t="s">
        <v>584</v>
      </c>
      <c r="D88" t="s">
        <v>600</v>
      </c>
      <c r="L88">
        <v>27</v>
      </c>
      <c r="M88">
        <v>40</v>
      </c>
      <c r="N88">
        <f t="shared" si="10"/>
        <v>13</v>
      </c>
      <c r="R88">
        <v>0.17</v>
      </c>
      <c r="S88">
        <v>2</v>
      </c>
      <c r="T88">
        <f t="shared" si="11"/>
        <v>49</v>
      </c>
      <c r="U88" s="2">
        <f t="shared" si="12"/>
        <v>10829</v>
      </c>
      <c r="V88" s="22"/>
      <c r="W88" s="2">
        <f t="shared" si="13"/>
        <v>10829</v>
      </c>
      <c r="X88" s="22"/>
    </row>
    <row r="89" spans="1:24">
      <c r="A89">
        <v>88</v>
      </c>
      <c r="B89" t="s">
        <v>566</v>
      </c>
      <c r="C89" t="s">
        <v>584</v>
      </c>
      <c r="D89" t="s">
        <v>600</v>
      </c>
      <c r="L89">
        <v>40</v>
      </c>
      <c r="M89">
        <v>70</v>
      </c>
      <c r="N89">
        <f t="shared" si="10"/>
        <v>30</v>
      </c>
      <c r="R89">
        <v>0.12</v>
      </c>
      <c r="S89">
        <v>2</v>
      </c>
      <c r="T89">
        <f t="shared" si="11"/>
        <v>49</v>
      </c>
      <c r="U89" s="2">
        <f t="shared" si="12"/>
        <v>17640</v>
      </c>
      <c r="V89" s="22"/>
      <c r="W89" s="2">
        <f t="shared" si="13"/>
        <v>17640</v>
      </c>
      <c r="X89" s="22"/>
    </row>
    <row r="90" spans="1:24">
      <c r="A90">
        <v>89</v>
      </c>
      <c r="B90" t="s">
        <v>566</v>
      </c>
      <c r="C90" t="s">
        <v>584</v>
      </c>
      <c r="D90" t="s">
        <v>600</v>
      </c>
      <c r="L90">
        <v>70</v>
      </c>
      <c r="M90">
        <v>115</v>
      </c>
      <c r="N90">
        <f t="shared" si="10"/>
        <v>45</v>
      </c>
      <c r="R90">
        <v>0.13</v>
      </c>
      <c r="S90">
        <v>10</v>
      </c>
      <c r="T90">
        <f t="shared" si="11"/>
        <v>45</v>
      </c>
      <c r="U90" s="2">
        <f t="shared" si="12"/>
        <v>26325</v>
      </c>
      <c r="V90" s="22"/>
      <c r="W90" s="2">
        <f>IF(L90&gt;-100,U90-U90*(ABS(M90)-100)/(ABS(M90)-ABS(L90)),0)</f>
        <v>17550</v>
      </c>
      <c r="X90" s="22"/>
    </row>
    <row r="91" spans="1:24">
      <c r="A91">
        <v>90</v>
      </c>
      <c r="B91" t="s">
        <v>566</v>
      </c>
      <c r="C91" t="s">
        <v>584</v>
      </c>
      <c r="D91" t="s">
        <v>600</v>
      </c>
      <c r="L91">
        <v>115</v>
      </c>
      <c r="M91">
        <v>150</v>
      </c>
      <c r="N91">
        <f t="shared" si="10"/>
        <v>35</v>
      </c>
      <c r="R91">
        <v>0.24</v>
      </c>
      <c r="S91">
        <v>55</v>
      </c>
      <c r="T91">
        <f t="shared" si="11"/>
        <v>22.5</v>
      </c>
      <c r="U91" s="2">
        <f t="shared" si="12"/>
        <v>18899.999999999996</v>
      </c>
      <c r="V91" s="22"/>
      <c r="W91" s="2">
        <v>0</v>
      </c>
      <c r="X91" s="22"/>
    </row>
    <row r="92" spans="1:24">
      <c r="A92">
        <v>91</v>
      </c>
      <c r="B92" t="s">
        <v>566</v>
      </c>
      <c r="C92" t="s">
        <v>584</v>
      </c>
      <c r="D92" t="s">
        <v>600</v>
      </c>
      <c r="L92">
        <v>150</v>
      </c>
      <c r="M92">
        <v>200</v>
      </c>
      <c r="N92">
        <f t="shared" si="10"/>
        <v>50</v>
      </c>
      <c r="R92">
        <v>0.19</v>
      </c>
      <c r="S92">
        <v>18</v>
      </c>
      <c r="T92">
        <f t="shared" si="11"/>
        <v>41</v>
      </c>
      <c r="U92" s="2">
        <f t="shared" si="12"/>
        <v>38950</v>
      </c>
      <c r="V92" s="22"/>
      <c r="W92" s="2">
        <v>0</v>
      </c>
      <c r="X92" s="22"/>
    </row>
    <row r="93" spans="1:24" s="5" customFormat="1">
      <c r="A93">
        <v>92</v>
      </c>
      <c r="B93" s="5" t="s">
        <v>566</v>
      </c>
      <c r="C93" s="5" t="s">
        <v>585</v>
      </c>
      <c r="D93" s="5" t="s">
        <v>600</v>
      </c>
      <c r="E93" s="3">
        <v>0</v>
      </c>
      <c r="F93" s="3">
        <v>0</v>
      </c>
      <c r="G93" s="3" t="s">
        <v>939</v>
      </c>
      <c r="H93" s="5" t="s">
        <v>35</v>
      </c>
      <c r="I93" s="5">
        <v>17.5</v>
      </c>
      <c r="J93" s="5" t="s">
        <v>35</v>
      </c>
      <c r="L93" s="5">
        <v>2</v>
      </c>
      <c r="M93" s="5">
        <v>5</v>
      </c>
      <c r="N93" s="5">
        <f t="shared" si="10"/>
        <v>3</v>
      </c>
      <c r="O93" s="5">
        <v>0</v>
      </c>
      <c r="P93" s="5">
        <f>M98</f>
        <v>205</v>
      </c>
      <c r="Q93" s="5">
        <f>P93</f>
        <v>205</v>
      </c>
      <c r="R93" s="5" t="s">
        <v>35</v>
      </c>
      <c r="S93" s="5" t="s">
        <v>35</v>
      </c>
      <c r="T93" s="5" t="s">
        <v>35</v>
      </c>
      <c r="U93" s="5" t="s">
        <v>35</v>
      </c>
      <c r="V93" s="78">
        <f>SUM(U93:U98)</f>
        <v>135357.5</v>
      </c>
      <c r="W93" s="4" t="s">
        <v>35</v>
      </c>
      <c r="X93" s="79">
        <f>SUM(W93:W98)/10^6*10^4</f>
        <v>684.72500000000002</v>
      </c>
    </row>
    <row r="94" spans="1:24">
      <c r="A94">
        <v>93</v>
      </c>
      <c r="B94" t="s">
        <v>566</v>
      </c>
      <c r="C94" t="s">
        <v>585</v>
      </c>
      <c r="D94" t="s">
        <v>600</v>
      </c>
      <c r="L94">
        <v>5</v>
      </c>
      <c r="M94">
        <v>24</v>
      </c>
      <c r="N94">
        <f t="shared" si="10"/>
        <v>19</v>
      </c>
      <c r="R94">
        <v>0.25</v>
      </c>
      <c r="S94">
        <v>37</v>
      </c>
      <c r="T94">
        <f>(100-S94)/2</f>
        <v>31.5</v>
      </c>
      <c r="U94" s="2">
        <f>R94*T94/100*N94*100*100</f>
        <v>14962.5</v>
      </c>
      <c r="V94" s="22"/>
      <c r="W94" s="2">
        <f>R94*T94/100*N94*100*100</f>
        <v>14962.5</v>
      </c>
      <c r="X94" s="22"/>
    </row>
    <row r="95" spans="1:24">
      <c r="A95">
        <v>94</v>
      </c>
      <c r="B95" t="s">
        <v>566</v>
      </c>
      <c r="C95" t="s">
        <v>585</v>
      </c>
      <c r="D95" t="s">
        <v>600</v>
      </c>
      <c r="L95">
        <v>24</v>
      </c>
      <c r="M95">
        <v>50</v>
      </c>
      <c r="N95">
        <f t="shared" si="10"/>
        <v>26</v>
      </c>
      <c r="R95">
        <v>0.17</v>
      </c>
      <c r="S95">
        <v>15</v>
      </c>
      <c r="T95">
        <f>(100-S95)/2</f>
        <v>42.5</v>
      </c>
      <c r="U95" s="2">
        <f>R95*T95/100*N95*100*100</f>
        <v>18785.000000000004</v>
      </c>
      <c r="V95" s="22"/>
      <c r="W95" s="2">
        <f>R95*T95/100*N95*100*100</f>
        <v>18785.000000000004</v>
      </c>
      <c r="X95" s="22"/>
    </row>
    <row r="96" spans="1:24">
      <c r="A96">
        <v>95</v>
      </c>
      <c r="B96" t="s">
        <v>566</v>
      </c>
      <c r="C96" t="s">
        <v>585</v>
      </c>
      <c r="D96" t="s">
        <v>600</v>
      </c>
      <c r="L96">
        <v>50</v>
      </c>
      <c r="M96">
        <v>95</v>
      </c>
      <c r="N96">
        <f t="shared" si="10"/>
        <v>45</v>
      </c>
      <c r="R96">
        <v>0.15</v>
      </c>
      <c r="S96">
        <v>8</v>
      </c>
      <c r="T96">
        <f>(100-S96)/2</f>
        <v>46</v>
      </c>
      <c r="U96" s="2">
        <f>R96*T96/100*N96*100*100</f>
        <v>31049.999999999993</v>
      </c>
      <c r="V96" s="22"/>
      <c r="W96" s="2">
        <f>R96*T96/100*N96*100*100</f>
        <v>31049.999999999993</v>
      </c>
      <c r="X96" s="22"/>
    </row>
    <row r="97" spans="1:24">
      <c r="A97">
        <v>96</v>
      </c>
      <c r="B97" t="s">
        <v>566</v>
      </c>
      <c r="C97" t="s">
        <v>585</v>
      </c>
      <c r="D97" t="s">
        <v>600</v>
      </c>
      <c r="L97">
        <v>95</v>
      </c>
      <c r="M97">
        <v>135</v>
      </c>
      <c r="N97">
        <f t="shared" si="10"/>
        <v>40</v>
      </c>
      <c r="R97">
        <v>0.15</v>
      </c>
      <c r="S97">
        <v>2</v>
      </c>
      <c r="T97">
        <f>(100-S97)/2</f>
        <v>49</v>
      </c>
      <c r="U97" s="2">
        <f>R97*T97/100*N97*100*100</f>
        <v>29400</v>
      </c>
      <c r="V97" s="22"/>
      <c r="W97" s="2">
        <f>IF(L97&gt;-100,U97-U97*(ABS(M97)-100)/(ABS(M97)-ABS(L97)),0)</f>
        <v>3675</v>
      </c>
      <c r="X97" s="22"/>
    </row>
    <row r="98" spans="1:24">
      <c r="A98">
        <v>97</v>
      </c>
      <c r="B98" t="s">
        <v>566</v>
      </c>
      <c r="C98" t="s">
        <v>585</v>
      </c>
      <c r="D98" t="s">
        <v>600</v>
      </c>
      <c r="L98">
        <v>135</v>
      </c>
      <c r="M98">
        <v>205</v>
      </c>
      <c r="N98">
        <f t="shared" ref="N98:N119" si="14">ABS(M98-L98)</f>
        <v>70</v>
      </c>
      <c r="R98">
        <v>0.12</v>
      </c>
      <c r="S98">
        <v>2</v>
      </c>
      <c r="T98">
        <f>(100-S98)/2</f>
        <v>49</v>
      </c>
      <c r="U98" s="2">
        <f>R98*T98/100*N98*100*100</f>
        <v>41160</v>
      </c>
      <c r="V98" s="22"/>
      <c r="W98" s="2">
        <v>0</v>
      </c>
      <c r="X98" s="22"/>
    </row>
    <row r="99" spans="1:24" s="5" customFormat="1">
      <c r="A99">
        <v>98</v>
      </c>
      <c r="B99" s="5" t="s">
        <v>566</v>
      </c>
      <c r="C99" s="5" t="s">
        <v>586</v>
      </c>
      <c r="D99" s="5" t="s">
        <v>593</v>
      </c>
      <c r="E99" s="1">
        <v>56.404684000000003</v>
      </c>
      <c r="F99" s="1">
        <v>-132.95901599999999</v>
      </c>
      <c r="G99" s="1" t="s">
        <v>938</v>
      </c>
      <c r="H99" s="5" t="s">
        <v>35</v>
      </c>
      <c r="I99" s="5">
        <v>1</v>
      </c>
      <c r="J99" s="5" t="s">
        <v>35</v>
      </c>
      <c r="L99" s="5">
        <v>0</v>
      </c>
      <c r="M99" s="5">
        <v>4</v>
      </c>
      <c r="N99" s="5">
        <f t="shared" si="14"/>
        <v>4</v>
      </c>
      <c r="O99" s="5">
        <v>0</v>
      </c>
      <c r="P99" s="5">
        <f>M103</f>
        <v>87</v>
      </c>
      <c r="Q99" s="5">
        <f>P99</f>
        <v>87</v>
      </c>
      <c r="R99" s="5" t="s">
        <v>35</v>
      </c>
      <c r="S99" s="5" t="s">
        <v>35</v>
      </c>
      <c r="T99" s="5" t="s">
        <v>35</v>
      </c>
      <c r="U99" s="5" t="s">
        <v>35</v>
      </c>
      <c r="V99" s="78">
        <f>SUM(U99:U103)</f>
        <v>45789</v>
      </c>
      <c r="W99" s="4" t="s">
        <v>35</v>
      </c>
      <c r="X99" s="79">
        <f>SUM(W99:W103)/10^6*10^4</f>
        <v>457.89000000000004</v>
      </c>
    </row>
    <row r="100" spans="1:24">
      <c r="A100">
        <v>99</v>
      </c>
      <c r="B100" t="s">
        <v>566</v>
      </c>
      <c r="C100" t="s">
        <v>586</v>
      </c>
      <c r="D100" t="s">
        <v>593</v>
      </c>
      <c r="L100">
        <v>4</v>
      </c>
      <c r="M100">
        <v>19</v>
      </c>
      <c r="N100">
        <f t="shared" si="14"/>
        <v>15</v>
      </c>
      <c r="R100">
        <v>0.12</v>
      </c>
      <c r="S100">
        <v>14</v>
      </c>
      <c r="T100">
        <f t="shared" ref="T100:T119" si="15">(100-S100)/2</f>
        <v>43</v>
      </c>
      <c r="U100" s="2">
        <f t="shared" ref="U100:U119" si="16">R100*T100/100*N100*100*100</f>
        <v>7740.0000000000009</v>
      </c>
      <c r="V100" s="22"/>
      <c r="W100" s="2">
        <f t="shared" ref="W100:W112" si="17">R100*T100/100*N100*100*100</f>
        <v>7740.0000000000009</v>
      </c>
      <c r="X100" s="22"/>
    </row>
    <row r="101" spans="1:24">
      <c r="A101">
        <v>100</v>
      </c>
      <c r="B101" t="s">
        <v>566</v>
      </c>
      <c r="C101" t="s">
        <v>586</v>
      </c>
      <c r="D101" t="s">
        <v>593</v>
      </c>
      <c r="L101">
        <v>19</v>
      </c>
      <c r="M101">
        <v>49</v>
      </c>
      <c r="N101">
        <f t="shared" si="14"/>
        <v>30</v>
      </c>
      <c r="R101">
        <v>0.13</v>
      </c>
      <c r="S101">
        <v>21</v>
      </c>
      <c r="T101">
        <f t="shared" si="15"/>
        <v>39.5</v>
      </c>
      <c r="U101" s="2">
        <f t="shared" si="16"/>
        <v>15405.000000000002</v>
      </c>
      <c r="V101" s="22"/>
      <c r="W101" s="2">
        <f t="shared" si="17"/>
        <v>15405.000000000002</v>
      </c>
      <c r="X101" s="22"/>
    </row>
    <row r="102" spans="1:24">
      <c r="A102">
        <v>101</v>
      </c>
      <c r="B102" t="s">
        <v>566</v>
      </c>
      <c r="C102" t="s">
        <v>586</v>
      </c>
      <c r="D102" t="s">
        <v>593</v>
      </c>
      <c r="L102">
        <v>49</v>
      </c>
      <c r="M102">
        <v>75</v>
      </c>
      <c r="N102">
        <f t="shared" si="14"/>
        <v>26</v>
      </c>
      <c r="R102">
        <v>0.18</v>
      </c>
      <c r="S102">
        <v>29</v>
      </c>
      <c r="T102">
        <f t="shared" si="15"/>
        <v>35.5</v>
      </c>
      <c r="U102" s="2">
        <f t="shared" si="16"/>
        <v>16614</v>
      </c>
      <c r="V102" s="22"/>
      <c r="W102" s="2">
        <f t="shared" si="17"/>
        <v>16614</v>
      </c>
      <c r="X102" s="22"/>
    </row>
    <row r="103" spans="1:24">
      <c r="A103">
        <v>102</v>
      </c>
      <c r="B103" t="s">
        <v>566</v>
      </c>
      <c r="C103" t="s">
        <v>586</v>
      </c>
      <c r="D103" t="s">
        <v>593</v>
      </c>
      <c r="L103">
        <v>75</v>
      </c>
      <c r="M103">
        <v>87</v>
      </c>
      <c r="N103">
        <f t="shared" si="14"/>
        <v>12</v>
      </c>
      <c r="R103">
        <v>0.15</v>
      </c>
      <c r="S103">
        <v>33</v>
      </c>
      <c r="T103">
        <f t="shared" si="15"/>
        <v>33.5</v>
      </c>
      <c r="U103" s="2">
        <f t="shared" si="16"/>
        <v>6030</v>
      </c>
      <c r="V103" s="22"/>
      <c r="W103" s="2">
        <f t="shared" si="17"/>
        <v>6030</v>
      </c>
      <c r="X103" s="22"/>
    </row>
    <row r="104" spans="1:24" s="5" customFormat="1">
      <c r="A104">
        <v>103</v>
      </c>
      <c r="B104" s="5" t="s">
        <v>566</v>
      </c>
      <c r="C104" s="5" t="s">
        <v>587</v>
      </c>
      <c r="D104" s="5" t="s">
        <v>599</v>
      </c>
      <c r="E104" s="1">
        <v>56.3022865047</v>
      </c>
      <c r="F104" s="1">
        <v>-132.20643703900001</v>
      </c>
      <c r="G104" s="1" t="s">
        <v>938</v>
      </c>
      <c r="H104" s="5" t="s">
        <v>35</v>
      </c>
      <c r="I104" s="5">
        <v>22.5</v>
      </c>
      <c r="J104" s="5" t="s">
        <v>35</v>
      </c>
      <c r="L104" s="5">
        <v>0</v>
      </c>
      <c r="M104" s="5">
        <v>11</v>
      </c>
      <c r="N104" s="5">
        <f t="shared" si="14"/>
        <v>11</v>
      </c>
      <c r="O104" s="5">
        <v>0</v>
      </c>
      <c r="P104" s="5">
        <f>M107</f>
        <v>70</v>
      </c>
      <c r="Q104" s="5">
        <f>P104</f>
        <v>70</v>
      </c>
      <c r="R104" s="5">
        <v>0.09</v>
      </c>
      <c r="S104" s="5">
        <v>8</v>
      </c>
      <c r="T104" s="5">
        <f t="shared" si="15"/>
        <v>46</v>
      </c>
      <c r="U104" s="4">
        <f t="shared" si="16"/>
        <v>4554</v>
      </c>
      <c r="V104" s="78">
        <f>SUM(U104:U107)</f>
        <v>47010</v>
      </c>
      <c r="W104" s="4">
        <f t="shared" si="17"/>
        <v>4554</v>
      </c>
      <c r="X104" s="79">
        <f>SUM(W104:W107)/10^6*10^4</f>
        <v>470.1</v>
      </c>
    </row>
    <row r="105" spans="1:24">
      <c r="A105">
        <v>104</v>
      </c>
      <c r="B105" t="s">
        <v>566</v>
      </c>
      <c r="C105" t="s">
        <v>587</v>
      </c>
      <c r="D105" t="s">
        <v>599</v>
      </c>
      <c r="L105">
        <v>11</v>
      </c>
      <c r="M105">
        <v>26</v>
      </c>
      <c r="N105">
        <f t="shared" si="14"/>
        <v>15</v>
      </c>
      <c r="R105">
        <v>0.22</v>
      </c>
      <c r="S105">
        <v>18</v>
      </c>
      <c r="T105">
        <f t="shared" si="15"/>
        <v>41</v>
      </c>
      <c r="U105" s="2">
        <f t="shared" si="16"/>
        <v>13530.000000000002</v>
      </c>
      <c r="V105" s="22"/>
      <c r="W105" s="2">
        <f t="shared" si="17"/>
        <v>13530.000000000002</v>
      </c>
      <c r="X105" s="22"/>
    </row>
    <row r="106" spans="1:24">
      <c r="A106">
        <v>105</v>
      </c>
      <c r="B106" t="s">
        <v>566</v>
      </c>
      <c r="C106" t="s">
        <v>587</v>
      </c>
      <c r="D106" t="s">
        <v>599</v>
      </c>
      <c r="L106">
        <v>26</v>
      </c>
      <c r="M106">
        <v>53</v>
      </c>
      <c r="N106">
        <f t="shared" si="14"/>
        <v>27</v>
      </c>
      <c r="R106">
        <v>0.15</v>
      </c>
      <c r="S106">
        <v>4</v>
      </c>
      <c r="T106">
        <f t="shared" si="15"/>
        <v>48</v>
      </c>
      <c r="U106" s="2">
        <f t="shared" si="16"/>
        <v>19440</v>
      </c>
      <c r="V106" s="22"/>
      <c r="W106" s="2">
        <f t="shared" si="17"/>
        <v>19440</v>
      </c>
      <c r="X106" s="22"/>
    </row>
    <row r="107" spans="1:24">
      <c r="A107">
        <v>106</v>
      </c>
      <c r="B107" t="s">
        <v>566</v>
      </c>
      <c r="C107" t="s">
        <v>587</v>
      </c>
      <c r="D107" t="s">
        <v>599</v>
      </c>
      <c r="L107">
        <v>53</v>
      </c>
      <c r="M107">
        <v>70</v>
      </c>
      <c r="N107">
        <f t="shared" si="14"/>
        <v>17</v>
      </c>
      <c r="R107">
        <v>0.18</v>
      </c>
      <c r="S107">
        <v>38</v>
      </c>
      <c r="T107">
        <f t="shared" si="15"/>
        <v>31</v>
      </c>
      <c r="U107" s="2">
        <f t="shared" si="16"/>
        <v>9486</v>
      </c>
      <c r="V107" s="22"/>
      <c r="W107" s="2">
        <f t="shared" si="17"/>
        <v>9486</v>
      </c>
      <c r="X107" s="22"/>
    </row>
    <row r="108" spans="1:24" s="5" customFormat="1">
      <c r="A108">
        <v>107</v>
      </c>
      <c r="B108" s="5" t="s">
        <v>566</v>
      </c>
      <c r="C108" s="5" t="s">
        <v>588</v>
      </c>
      <c r="D108" s="5" t="s">
        <v>601</v>
      </c>
      <c r="E108" s="1">
        <v>56.3022900303</v>
      </c>
      <c r="F108" s="1">
        <v>-132.20558329100001</v>
      </c>
      <c r="G108" s="1" t="s">
        <v>938</v>
      </c>
      <c r="H108" s="5" t="s">
        <v>35</v>
      </c>
      <c r="I108" s="5">
        <v>7.5</v>
      </c>
      <c r="J108" s="5" t="s">
        <v>35</v>
      </c>
      <c r="L108" s="5">
        <v>0</v>
      </c>
      <c r="M108" s="5">
        <v>7</v>
      </c>
      <c r="N108" s="5">
        <f t="shared" si="14"/>
        <v>7</v>
      </c>
      <c r="O108" s="5">
        <v>0</v>
      </c>
      <c r="P108" s="5">
        <f>M113</f>
        <v>130</v>
      </c>
      <c r="Q108" s="5">
        <f>P108</f>
        <v>130</v>
      </c>
      <c r="R108" s="5">
        <v>0.1</v>
      </c>
      <c r="S108" s="5">
        <v>3</v>
      </c>
      <c r="T108" s="5">
        <f t="shared" si="15"/>
        <v>48.5</v>
      </c>
      <c r="U108" s="4">
        <f t="shared" si="16"/>
        <v>3395.0000000000009</v>
      </c>
      <c r="V108" s="78">
        <f>SUM(U108:U111)</f>
        <v>26364</v>
      </c>
      <c r="W108" s="4">
        <f t="shared" si="17"/>
        <v>3395.0000000000009</v>
      </c>
      <c r="X108" s="79">
        <f>SUM(W108:W111)/10^6*10^4</f>
        <v>263.64</v>
      </c>
    </row>
    <row r="109" spans="1:24">
      <c r="A109">
        <v>108</v>
      </c>
      <c r="B109" t="s">
        <v>566</v>
      </c>
      <c r="C109" t="s">
        <v>588</v>
      </c>
      <c r="D109" t="s">
        <v>601</v>
      </c>
      <c r="L109">
        <v>7</v>
      </c>
      <c r="M109">
        <v>15</v>
      </c>
      <c r="N109">
        <f t="shared" si="14"/>
        <v>8</v>
      </c>
      <c r="R109">
        <v>0.17</v>
      </c>
      <c r="S109">
        <v>9</v>
      </c>
      <c r="T109">
        <f t="shared" si="15"/>
        <v>45.5</v>
      </c>
      <c r="U109" s="2">
        <f t="shared" si="16"/>
        <v>6188</v>
      </c>
      <c r="V109" s="22"/>
      <c r="W109" s="2">
        <f t="shared" si="17"/>
        <v>6188</v>
      </c>
      <c r="X109" s="22"/>
    </row>
    <row r="110" spans="1:24">
      <c r="A110">
        <v>109</v>
      </c>
      <c r="B110" t="s">
        <v>566</v>
      </c>
      <c r="C110" t="s">
        <v>588</v>
      </c>
      <c r="D110" t="s">
        <v>601</v>
      </c>
      <c r="L110">
        <v>15</v>
      </c>
      <c r="M110">
        <v>22</v>
      </c>
      <c r="N110">
        <f t="shared" si="14"/>
        <v>7</v>
      </c>
      <c r="R110">
        <v>0.1</v>
      </c>
      <c r="S110">
        <v>3</v>
      </c>
      <c r="T110">
        <f t="shared" si="15"/>
        <v>48.5</v>
      </c>
      <c r="U110" s="2">
        <f t="shared" si="16"/>
        <v>3395.0000000000009</v>
      </c>
      <c r="V110" s="22"/>
      <c r="W110" s="2">
        <f t="shared" si="17"/>
        <v>3395.0000000000009</v>
      </c>
      <c r="X110" s="22"/>
    </row>
    <row r="111" spans="1:24">
      <c r="A111">
        <v>110</v>
      </c>
      <c r="B111" t="s">
        <v>566</v>
      </c>
      <c r="C111" t="s">
        <v>588</v>
      </c>
      <c r="D111" t="s">
        <v>601</v>
      </c>
      <c r="L111">
        <v>22</v>
      </c>
      <c r="M111">
        <v>45</v>
      </c>
      <c r="N111">
        <f t="shared" si="14"/>
        <v>23</v>
      </c>
      <c r="R111">
        <v>0.12</v>
      </c>
      <c r="S111">
        <v>3</v>
      </c>
      <c r="T111">
        <f t="shared" si="15"/>
        <v>48.5</v>
      </c>
      <c r="U111" s="2">
        <f t="shared" si="16"/>
        <v>13385.999999999998</v>
      </c>
      <c r="V111" s="22"/>
      <c r="W111" s="2">
        <f t="shared" si="17"/>
        <v>13385.999999999998</v>
      </c>
      <c r="X111" s="22"/>
    </row>
    <row r="112" spans="1:24">
      <c r="A112">
        <v>111</v>
      </c>
      <c r="B112" t="s">
        <v>566</v>
      </c>
      <c r="C112" t="s">
        <v>588</v>
      </c>
      <c r="D112" t="s">
        <v>601</v>
      </c>
      <c r="L112">
        <v>45</v>
      </c>
      <c r="M112">
        <v>90</v>
      </c>
      <c r="N112">
        <f t="shared" si="14"/>
        <v>45</v>
      </c>
      <c r="R112">
        <v>0.08</v>
      </c>
      <c r="S112">
        <v>3</v>
      </c>
      <c r="T112">
        <f t="shared" si="15"/>
        <v>48.5</v>
      </c>
      <c r="U112" s="2">
        <f t="shared" si="16"/>
        <v>17460</v>
      </c>
      <c r="V112" s="22"/>
      <c r="W112" s="2">
        <f t="shared" si="17"/>
        <v>17460</v>
      </c>
      <c r="X112" s="22"/>
    </row>
    <row r="113" spans="1:24">
      <c r="A113">
        <v>112</v>
      </c>
      <c r="B113" t="s">
        <v>566</v>
      </c>
      <c r="C113" t="s">
        <v>588</v>
      </c>
      <c r="D113" t="s">
        <v>601</v>
      </c>
      <c r="L113">
        <v>90</v>
      </c>
      <c r="M113">
        <v>130</v>
      </c>
      <c r="N113">
        <f t="shared" si="14"/>
        <v>40</v>
      </c>
      <c r="R113">
        <v>0.13</v>
      </c>
      <c r="S113">
        <v>4</v>
      </c>
      <c r="T113">
        <f t="shared" si="15"/>
        <v>48</v>
      </c>
      <c r="U113" s="2">
        <f t="shared" si="16"/>
        <v>24960</v>
      </c>
      <c r="V113" s="22"/>
      <c r="W113" s="2">
        <f>IF(L113&gt;-100,U113-U113*(ABS(M113)-100)/(ABS(M113)-ABS(L113)),0)</f>
        <v>6240</v>
      </c>
      <c r="X113" s="22"/>
    </row>
    <row r="114" spans="1:24" s="5" customFormat="1">
      <c r="A114">
        <v>113</v>
      </c>
      <c r="B114" s="5" t="s">
        <v>566</v>
      </c>
      <c r="C114" s="5" t="s">
        <v>589</v>
      </c>
      <c r="D114" s="5" t="s">
        <v>596</v>
      </c>
      <c r="E114" s="3">
        <v>0</v>
      </c>
      <c r="F114" s="3">
        <v>0</v>
      </c>
      <c r="G114" s="3" t="s">
        <v>939</v>
      </c>
      <c r="H114" s="5" t="s">
        <v>35</v>
      </c>
      <c r="I114" s="5">
        <v>2.5</v>
      </c>
      <c r="J114" s="5" t="s">
        <v>35</v>
      </c>
      <c r="L114" s="5">
        <v>0</v>
      </c>
      <c r="M114" s="5">
        <v>8</v>
      </c>
      <c r="N114" s="5">
        <f t="shared" si="14"/>
        <v>8</v>
      </c>
      <c r="O114" s="5">
        <v>0</v>
      </c>
      <c r="P114" s="5">
        <f>M119</f>
        <v>150</v>
      </c>
      <c r="Q114" s="5">
        <f>P114</f>
        <v>150</v>
      </c>
      <c r="R114" s="5">
        <v>0.09</v>
      </c>
      <c r="S114" s="5">
        <v>3</v>
      </c>
      <c r="T114" s="5">
        <f t="shared" si="15"/>
        <v>48.5</v>
      </c>
      <c r="U114" s="4">
        <f t="shared" si="16"/>
        <v>3492</v>
      </c>
      <c r="V114" s="78">
        <f>SUM(U114:U117)</f>
        <v>43019.500000000007</v>
      </c>
      <c r="W114" s="4">
        <f>R114*T114/100*N114*100*100</f>
        <v>3492</v>
      </c>
      <c r="X114" s="79">
        <f>SUM(W114:W117)/10^6*10^4</f>
        <v>430.19500000000011</v>
      </c>
    </row>
    <row r="115" spans="1:24">
      <c r="A115">
        <v>114</v>
      </c>
      <c r="B115" t="s">
        <v>566</v>
      </c>
      <c r="C115" t="s">
        <v>589</v>
      </c>
      <c r="D115" t="s">
        <v>596</v>
      </c>
      <c r="L115">
        <v>8</v>
      </c>
      <c r="M115">
        <v>33</v>
      </c>
      <c r="N115">
        <f t="shared" si="14"/>
        <v>25</v>
      </c>
      <c r="R115">
        <v>0.13</v>
      </c>
      <c r="S115">
        <v>3</v>
      </c>
      <c r="T115">
        <f t="shared" si="15"/>
        <v>48.5</v>
      </c>
      <c r="U115" s="2">
        <f t="shared" si="16"/>
        <v>15762.500000000004</v>
      </c>
      <c r="W115" s="2">
        <f>R115*T115/100*N115*100*100</f>
        <v>15762.500000000004</v>
      </c>
    </row>
    <row r="116" spans="1:24">
      <c r="A116">
        <v>115</v>
      </c>
      <c r="B116" t="s">
        <v>566</v>
      </c>
      <c r="C116" t="s">
        <v>589</v>
      </c>
      <c r="D116" t="s">
        <v>596</v>
      </c>
      <c r="L116">
        <v>33</v>
      </c>
      <c r="M116">
        <v>63</v>
      </c>
      <c r="N116">
        <f t="shared" si="14"/>
        <v>30</v>
      </c>
      <c r="R116">
        <v>0.09</v>
      </c>
      <c r="S116">
        <v>3</v>
      </c>
      <c r="T116">
        <f t="shared" si="15"/>
        <v>48.5</v>
      </c>
      <c r="U116" s="2">
        <f t="shared" si="16"/>
        <v>13095.000000000002</v>
      </c>
      <c r="W116" s="2">
        <f>R116*T116/100*N116*100*100</f>
        <v>13095.000000000002</v>
      </c>
    </row>
    <row r="117" spans="1:24">
      <c r="A117">
        <v>116</v>
      </c>
      <c r="B117" t="s">
        <v>566</v>
      </c>
      <c r="C117" t="s">
        <v>589</v>
      </c>
      <c r="D117" t="s">
        <v>596</v>
      </c>
      <c r="L117">
        <v>63</v>
      </c>
      <c r="M117">
        <v>85</v>
      </c>
      <c r="N117">
        <f t="shared" si="14"/>
        <v>22</v>
      </c>
      <c r="R117">
        <v>0.1</v>
      </c>
      <c r="S117">
        <v>3</v>
      </c>
      <c r="T117">
        <f t="shared" si="15"/>
        <v>48.5</v>
      </c>
      <c r="U117" s="2">
        <f t="shared" si="16"/>
        <v>10670.000000000002</v>
      </c>
      <c r="W117" s="2">
        <f>R117*T117/100*N117*100*100</f>
        <v>10670.000000000002</v>
      </c>
    </row>
    <row r="118" spans="1:24">
      <c r="A118">
        <v>117</v>
      </c>
      <c r="B118" t="s">
        <v>566</v>
      </c>
      <c r="C118" t="s">
        <v>589</v>
      </c>
      <c r="D118" t="s">
        <v>596</v>
      </c>
      <c r="L118">
        <v>85</v>
      </c>
      <c r="M118">
        <v>125</v>
      </c>
      <c r="N118">
        <f t="shared" si="14"/>
        <v>40</v>
      </c>
      <c r="R118">
        <v>0.12</v>
      </c>
      <c r="S118">
        <v>7</v>
      </c>
      <c r="T118">
        <f t="shared" si="15"/>
        <v>46.5</v>
      </c>
      <c r="U118" s="2">
        <f t="shared" si="16"/>
        <v>22320</v>
      </c>
      <c r="W118" s="2">
        <f>IF(L118&gt;-100,U118-U118*(ABS(M118)-100)/(ABS(M118)-ABS(L118)),0)</f>
        <v>8370</v>
      </c>
    </row>
    <row r="119" spans="1:24">
      <c r="A119">
        <v>118</v>
      </c>
      <c r="B119" t="s">
        <v>566</v>
      </c>
      <c r="C119" t="s">
        <v>589</v>
      </c>
      <c r="D119" t="s">
        <v>596</v>
      </c>
      <c r="E119" s="1"/>
      <c r="F119" s="1"/>
      <c r="G119" s="1"/>
      <c r="L119">
        <v>125</v>
      </c>
      <c r="M119">
        <v>150</v>
      </c>
      <c r="N119">
        <f t="shared" si="14"/>
        <v>25</v>
      </c>
      <c r="R119">
        <v>0.18</v>
      </c>
      <c r="S119">
        <v>10</v>
      </c>
      <c r="T119">
        <f t="shared" si="15"/>
        <v>45</v>
      </c>
      <c r="U119" s="2">
        <f t="shared" si="16"/>
        <v>20250</v>
      </c>
      <c r="W119" s="2">
        <v>0</v>
      </c>
    </row>
    <row r="120" spans="1:24" s="5" customFormat="1">
      <c r="A120"/>
    </row>
  </sheetData>
  <sortState xmlns:xlrd2="http://schemas.microsoft.com/office/spreadsheetml/2017/richdata2" ref="A2:X119">
    <sortCondition ref="A2:A11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5129"/>
  <sheetViews>
    <sheetView topLeftCell="C1" zoomScale="70" zoomScaleNormal="70" workbookViewId="0">
      <selection activeCell="S8" sqref="S8"/>
    </sheetView>
  </sheetViews>
  <sheetFormatPr baseColWidth="10" defaultColWidth="8.83203125" defaultRowHeight="15"/>
  <cols>
    <col min="2" max="3" width="17" customWidth="1"/>
    <col min="5" max="5" width="15.83203125" bestFit="1" customWidth="1"/>
    <col min="6" max="6" width="12.33203125" bestFit="1" customWidth="1"/>
    <col min="7" max="8" width="12" bestFit="1" customWidth="1"/>
    <col min="13" max="13" width="8.33203125" bestFit="1" customWidth="1"/>
    <col min="14" max="15" width="12.6640625" bestFit="1" customWidth="1"/>
    <col min="17" max="17" width="7.33203125" bestFit="1" customWidth="1"/>
    <col min="21" max="21" width="9.1640625"/>
    <col min="22" max="22" width="9.1640625" customWidth="1"/>
    <col min="26" max="26" width="13" style="118" bestFit="1" customWidth="1"/>
    <col min="27" max="27" width="4" bestFit="1" customWidth="1"/>
    <col min="28" max="28" width="12.1640625" style="120" bestFit="1" customWidth="1"/>
    <col min="29" max="29" width="15.33203125" customWidth="1"/>
    <col min="30" max="30" width="12.5" customWidth="1"/>
    <col min="31" max="31" width="14" bestFit="1" customWidth="1"/>
    <col min="32" max="32" width="14.33203125" bestFit="1" customWidth="1"/>
    <col min="36" max="36" width="8.83203125" customWidth="1"/>
  </cols>
  <sheetData>
    <row r="1" spans="1:34" s="9" customFormat="1">
      <c r="A1" s="9" t="s">
        <v>556</v>
      </c>
      <c r="B1" s="27" t="s">
        <v>0</v>
      </c>
      <c r="C1" s="10" t="s">
        <v>945</v>
      </c>
      <c r="D1" s="98" t="s">
        <v>2</v>
      </c>
      <c r="E1" s="27" t="s">
        <v>943</v>
      </c>
      <c r="F1" t="s">
        <v>928</v>
      </c>
      <c r="G1" s="27" t="s">
        <v>673</v>
      </c>
      <c r="H1" s="27" t="s">
        <v>1</v>
      </c>
      <c r="I1" s="27" t="s">
        <v>181</v>
      </c>
      <c r="J1" s="27" t="s">
        <v>178</v>
      </c>
      <c r="K1" s="27" t="s">
        <v>179</v>
      </c>
      <c r="L1" s="27" t="s">
        <v>180</v>
      </c>
      <c r="M1" s="9" t="s">
        <v>674</v>
      </c>
      <c r="N1" s="9" t="s">
        <v>877</v>
      </c>
      <c r="O1" s="9" t="s">
        <v>878</v>
      </c>
      <c r="P1" s="10" t="s">
        <v>4</v>
      </c>
      <c r="Q1" s="9" t="s">
        <v>879</v>
      </c>
      <c r="R1" s="9" t="s">
        <v>922</v>
      </c>
      <c r="S1" s="9" t="s">
        <v>923</v>
      </c>
      <c r="T1" s="9" t="s">
        <v>111</v>
      </c>
      <c r="U1" t="s">
        <v>1001</v>
      </c>
      <c r="V1" t="s">
        <v>1002</v>
      </c>
      <c r="W1" s="27" t="s">
        <v>110</v>
      </c>
      <c r="X1" s="27" t="s">
        <v>111</v>
      </c>
      <c r="Y1" s="27" t="s">
        <v>109</v>
      </c>
      <c r="Z1" s="118" t="s">
        <v>926</v>
      </c>
      <c r="AA1" s="9" t="s">
        <v>108</v>
      </c>
      <c r="AB1" s="120" t="s">
        <v>944</v>
      </c>
      <c r="AC1" s="10" t="s">
        <v>39</v>
      </c>
      <c r="AD1" s="10" t="s">
        <v>107</v>
      </c>
      <c r="AE1" s="10" t="s">
        <v>175</v>
      </c>
      <c r="AF1" s="27" t="s">
        <v>174</v>
      </c>
      <c r="AG1" s="9" t="s">
        <v>927</v>
      </c>
    </row>
    <row r="2" spans="1:34">
      <c r="A2">
        <v>1</v>
      </c>
      <c r="B2" t="s">
        <v>603</v>
      </c>
      <c r="C2">
        <v>445</v>
      </c>
      <c r="D2">
        <v>1</v>
      </c>
      <c r="E2" t="s">
        <v>605</v>
      </c>
      <c r="F2" t="s">
        <v>929</v>
      </c>
      <c r="G2" s="90">
        <v>50.042816160000001</v>
      </c>
      <c r="H2" s="90">
        <v>25.158317570000001</v>
      </c>
      <c r="I2" t="s">
        <v>182</v>
      </c>
      <c r="J2" t="s">
        <v>35</v>
      </c>
      <c r="K2" t="s">
        <v>35</v>
      </c>
      <c r="L2" t="s">
        <v>35</v>
      </c>
      <c r="M2" t="s">
        <v>13</v>
      </c>
      <c r="N2">
        <v>17</v>
      </c>
      <c r="O2">
        <v>16</v>
      </c>
      <c r="P2">
        <f t="shared" ref="P2:P65" si="0">ABS(N2-O2)</f>
        <v>1</v>
      </c>
      <c r="Q2" t="s">
        <v>35</v>
      </c>
      <c r="R2">
        <v>1</v>
      </c>
      <c r="S2">
        <f t="shared" ref="S2:S65" si="1">IF(R2=1,0,P2)</f>
        <v>0</v>
      </c>
      <c r="T2">
        <f t="shared" ref="T2:T65" si="2">IF(R2=1,P2,0)</f>
        <v>1</v>
      </c>
      <c r="U2" t="s">
        <v>1003</v>
      </c>
      <c r="V2" t="s">
        <v>623</v>
      </c>
      <c r="W2">
        <f>SUM(S2:S6)</f>
        <v>40</v>
      </c>
      <c r="X2">
        <f>SUM(T2:T6)</f>
        <v>17</v>
      </c>
      <c r="Y2">
        <f>X2+W2</f>
        <v>57</v>
      </c>
      <c r="Z2" s="118">
        <v>0.14000000000000001</v>
      </c>
      <c r="AA2">
        <v>0</v>
      </c>
      <c r="AB2" s="120">
        <v>43.21</v>
      </c>
      <c r="AC2" s="2">
        <f t="shared" ref="AC2:AC65" si="3">Z2*AB2/100*P2*100*100*((100-AA2)/100)</f>
        <v>604.94000000000005</v>
      </c>
      <c r="AD2" s="2">
        <f>SUM(AC2:AC6)</f>
        <v>18622.28</v>
      </c>
      <c r="AE2" s="2">
        <f t="shared" ref="AE2:AE65" si="4">Z2*AB2/100*P2*100*100*((100-AA2)/100)</f>
        <v>604.94000000000005</v>
      </c>
      <c r="AF2" s="7">
        <f>SUM(AE2:AE6)/10^6*10^4</f>
        <v>186.22279999999998</v>
      </c>
      <c r="AG2">
        <f t="shared" ref="AG2:AG65" si="5">IF(D1&lt;&gt;D2,1,"")</f>
        <v>1</v>
      </c>
    </row>
    <row r="3" spans="1:34">
      <c r="A3">
        <v>2</v>
      </c>
      <c r="C3">
        <v>445</v>
      </c>
      <c r="D3">
        <v>1</v>
      </c>
      <c r="E3" t="s">
        <v>605</v>
      </c>
      <c r="F3" t="s">
        <v>929</v>
      </c>
      <c r="M3" t="s">
        <v>606</v>
      </c>
      <c r="N3">
        <v>16</v>
      </c>
      <c r="O3">
        <v>5</v>
      </c>
      <c r="P3">
        <f t="shared" si="0"/>
        <v>11</v>
      </c>
      <c r="Q3" t="s">
        <v>35</v>
      </c>
      <c r="R3">
        <v>1</v>
      </c>
      <c r="S3">
        <f t="shared" si="1"/>
        <v>0</v>
      </c>
      <c r="T3">
        <f t="shared" si="2"/>
        <v>11</v>
      </c>
      <c r="U3" t="s">
        <v>1003</v>
      </c>
      <c r="V3" t="s">
        <v>623</v>
      </c>
      <c r="Z3" s="118">
        <v>0.14000000000000001</v>
      </c>
      <c r="AA3">
        <v>0</v>
      </c>
      <c r="AB3" s="120">
        <v>43.21</v>
      </c>
      <c r="AC3" s="2">
        <f t="shared" si="3"/>
        <v>6654.34</v>
      </c>
      <c r="AE3" s="2">
        <f t="shared" si="4"/>
        <v>6654.34</v>
      </c>
      <c r="AG3" t="str">
        <f t="shared" si="5"/>
        <v/>
      </c>
    </row>
    <row r="4" spans="1:34">
      <c r="A4">
        <v>3</v>
      </c>
      <c r="C4">
        <v>445</v>
      </c>
      <c r="D4">
        <v>1</v>
      </c>
      <c r="E4" t="s">
        <v>605</v>
      </c>
      <c r="F4" t="s">
        <v>929</v>
      </c>
      <c r="M4" t="s">
        <v>15</v>
      </c>
      <c r="N4">
        <v>5</v>
      </c>
      <c r="O4">
        <v>0</v>
      </c>
      <c r="P4">
        <f t="shared" si="0"/>
        <v>5</v>
      </c>
      <c r="Q4" t="s">
        <v>35</v>
      </c>
      <c r="R4">
        <v>1</v>
      </c>
      <c r="S4">
        <f t="shared" si="1"/>
        <v>0</v>
      </c>
      <c r="T4">
        <f t="shared" si="2"/>
        <v>5</v>
      </c>
      <c r="U4" t="s">
        <v>1003</v>
      </c>
      <c r="V4" t="s">
        <v>623</v>
      </c>
      <c r="Z4" s="118">
        <v>0.14000000000000001</v>
      </c>
      <c r="AA4">
        <v>0</v>
      </c>
      <c r="AB4" s="120">
        <v>36.65</v>
      </c>
      <c r="AC4" s="2">
        <f t="shared" si="3"/>
        <v>2565.5</v>
      </c>
      <c r="AE4" s="2">
        <f t="shared" si="4"/>
        <v>2565.5</v>
      </c>
      <c r="AG4" t="str">
        <f t="shared" si="5"/>
        <v/>
      </c>
    </row>
    <row r="5" spans="1:34">
      <c r="A5">
        <v>4</v>
      </c>
      <c r="C5">
        <v>493</v>
      </c>
      <c r="D5">
        <v>1</v>
      </c>
      <c r="E5" t="s">
        <v>605</v>
      </c>
      <c r="F5" t="s">
        <v>929</v>
      </c>
      <c r="M5" t="s">
        <v>59</v>
      </c>
      <c r="N5">
        <v>0</v>
      </c>
      <c r="O5">
        <v>-30</v>
      </c>
      <c r="P5">
        <f t="shared" si="0"/>
        <v>30</v>
      </c>
      <c r="Q5" t="s">
        <v>604</v>
      </c>
      <c r="R5">
        <v>2</v>
      </c>
      <c r="S5">
        <f t="shared" si="1"/>
        <v>30</v>
      </c>
      <c r="T5">
        <f t="shared" si="2"/>
        <v>0</v>
      </c>
      <c r="U5" t="s">
        <v>1003</v>
      </c>
      <c r="V5" t="s">
        <v>21</v>
      </c>
      <c r="Z5" s="118">
        <v>1.38</v>
      </c>
      <c r="AA5">
        <v>5</v>
      </c>
      <c r="AB5" s="120">
        <v>1.7</v>
      </c>
      <c r="AC5" s="2">
        <f t="shared" si="3"/>
        <v>6686.0999999999976</v>
      </c>
      <c r="AE5" s="2">
        <f t="shared" si="4"/>
        <v>6686.0999999999976</v>
      </c>
      <c r="AG5" t="str">
        <f t="shared" si="5"/>
        <v/>
      </c>
    </row>
    <row r="6" spans="1:34" s="9" customFormat="1">
      <c r="A6">
        <v>5</v>
      </c>
      <c r="C6">
        <v>493</v>
      </c>
      <c r="D6">
        <v>1</v>
      </c>
      <c r="E6" s="9" t="s">
        <v>605</v>
      </c>
      <c r="F6" t="s">
        <v>929</v>
      </c>
      <c r="M6" s="9" t="s">
        <v>60</v>
      </c>
      <c r="N6" s="9">
        <v>-30</v>
      </c>
      <c r="O6" s="9">
        <v>-40</v>
      </c>
      <c r="P6" s="9">
        <f t="shared" si="0"/>
        <v>10</v>
      </c>
      <c r="Q6" s="9" t="s">
        <v>604</v>
      </c>
      <c r="R6" s="9">
        <v>2</v>
      </c>
      <c r="S6" s="9">
        <f t="shared" si="1"/>
        <v>10</v>
      </c>
      <c r="T6" s="9">
        <f t="shared" si="2"/>
        <v>0</v>
      </c>
      <c r="U6" t="s">
        <v>1003</v>
      </c>
      <c r="V6" t="s">
        <v>21</v>
      </c>
      <c r="Z6" s="118">
        <v>1.38</v>
      </c>
      <c r="AA6" s="9">
        <v>10</v>
      </c>
      <c r="AB6" s="120">
        <v>1.7</v>
      </c>
      <c r="AC6" s="2">
        <f t="shared" si="3"/>
        <v>2111.3999999999996</v>
      </c>
      <c r="AE6" s="11">
        <f t="shared" si="4"/>
        <v>2111.3999999999996</v>
      </c>
      <c r="AG6" t="str">
        <f t="shared" si="5"/>
        <v/>
      </c>
      <c r="AH6"/>
    </row>
    <row r="7" spans="1:34">
      <c r="A7">
        <v>6</v>
      </c>
      <c r="B7" t="s">
        <v>603</v>
      </c>
      <c r="C7">
        <v>212</v>
      </c>
      <c r="D7">
        <v>2</v>
      </c>
      <c r="E7" t="s">
        <v>607</v>
      </c>
      <c r="F7" t="s">
        <v>929</v>
      </c>
      <c r="G7">
        <v>49.012050629999997</v>
      </c>
      <c r="H7">
        <v>121.05879969999999</v>
      </c>
      <c r="I7" t="s">
        <v>182</v>
      </c>
      <c r="J7" t="s">
        <v>35</v>
      </c>
      <c r="K7" t="s">
        <v>35</v>
      </c>
      <c r="L7" t="s">
        <v>35</v>
      </c>
      <c r="M7" t="s">
        <v>14</v>
      </c>
      <c r="N7">
        <v>4</v>
      </c>
      <c r="O7">
        <v>0</v>
      </c>
      <c r="P7">
        <f t="shared" si="0"/>
        <v>4</v>
      </c>
      <c r="Q7" t="s">
        <v>35</v>
      </c>
      <c r="R7">
        <v>1</v>
      </c>
      <c r="S7">
        <f t="shared" si="1"/>
        <v>0</v>
      </c>
      <c r="T7">
        <f t="shared" si="2"/>
        <v>4</v>
      </c>
      <c r="U7" t="s">
        <v>1003</v>
      </c>
      <c r="V7" t="s">
        <v>623</v>
      </c>
      <c r="W7">
        <f>SUM(S7:S11)</f>
        <v>60</v>
      </c>
      <c r="X7">
        <f>SUM(T7:T11)</f>
        <v>4</v>
      </c>
      <c r="Y7">
        <f>X7+W7</f>
        <v>64</v>
      </c>
      <c r="Z7" s="118">
        <v>0.11</v>
      </c>
      <c r="AA7">
        <v>0</v>
      </c>
      <c r="AB7" s="120">
        <v>45.06</v>
      </c>
      <c r="AC7" s="2">
        <f t="shared" si="3"/>
        <v>1982.6399999999999</v>
      </c>
      <c r="AD7" s="2">
        <f>SUM(AC7:AC11)</f>
        <v>26720.039999999997</v>
      </c>
      <c r="AE7" s="2">
        <f t="shared" si="4"/>
        <v>1982.6399999999999</v>
      </c>
      <c r="AF7" s="7">
        <f>SUM(AE7:AE11)/10^6*10^4</f>
        <v>267.20039999999995</v>
      </c>
      <c r="AG7">
        <f t="shared" si="5"/>
        <v>1</v>
      </c>
    </row>
    <row r="8" spans="1:34">
      <c r="A8">
        <v>7</v>
      </c>
      <c r="C8">
        <v>225</v>
      </c>
      <c r="D8">
        <v>2</v>
      </c>
      <c r="E8" t="s">
        <v>607</v>
      </c>
      <c r="F8" t="s">
        <v>929</v>
      </c>
      <c r="M8" t="s">
        <v>18</v>
      </c>
      <c r="N8">
        <v>0</v>
      </c>
      <c r="O8">
        <v>-20</v>
      </c>
      <c r="P8">
        <f t="shared" si="0"/>
        <v>20</v>
      </c>
      <c r="Q8" t="s">
        <v>604</v>
      </c>
      <c r="R8">
        <v>2</v>
      </c>
      <c r="S8">
        <f t="shared" si="1"/>
        <v>20</v>
      </c>
      <c r="T8">
        <f t="shared" si="2"/>
        <v>0</v>
      </c>
      <c r="U8" t="s">
        <v>1003</v>
      </c>
      <c r="V8" t="s">
        <v>623</v>
      </c>
      <c r="Z8" s="118">
        <v>1.17</v>
      </c>
      <c r="AA8" s="106">
        <v>0</v>
      </c>
      <c r="AB8" s="120">
        <v>3.92</v>
      </c>
      <c r="AC8" s="2">
        <f t="shared" si="3"/>
        <v>9172.7999999999975</v>
      </c>
      <c r="AE8" s="2">
        <f t="shared" si="4"/>
        <v>9172.7999999999975</v>
      </c>
      <c r="AG8" t="str">
        <f t="shared" si="5"/>
        <v/>
      </c>
    </row>
    <row r="9" spans="1:34">
      <c r="A9">
        <v>8</v>
      </c>
      <c r="C9">
        <v>225</v>
      </c>
      <c r="D9">
        <v>2</v>
      </c>
      <c r="E9" t="s">
        <v>607</v>
      </c>
      <c r="F9" t="s">
        <v>929</v>
      </c>
      <c r="M9" t="s">
        <v>608</v>
      </c>
      <c r="N9">
        <v>-20</v>
      </c>
      <c r="O9">
        <v>-30</v>
      </c>
      <c r="P9">
        <f t="shared" si="0"/>
        <v>10</v>
      </c>
      <c r="Q9" t="s">
        <v>609</v>
      </c>
      <c r="R9">
        <v>2</v>
      </c>
      <c r="S9">
        <f t="shared" si="1"/>
        <v>10</v>
      </c>
      <c r="T9">
        <f t="shared" si="2"/>
        <v>0</v>
      </c>
      <c r="U9" t="s">
        <v>1003</v>
      </c>
      <c r="V9" t="s">
        <v>623</v>
      </c>
      <c r="Z9" s="118">
        <v>1.17</v>
      </c>
      <c r="AA9" s="106">
        <v>0</v>
      </c>
      <c r="AB9" s="120">
        <v>3.92</v>
      </c>
      <c r="AC9" s="2">
        <f t="shared" si="3"/>
        <v>4586.3999999999987</v>
      </c>
      <c r="AE9" s="2">
        <f t="shared" si="4"/>
        <v>4586.3999999999987</v>
      </c>
      <c r="AG9" t="str">
        <f t="shared" si="5"/>
        <v/>
      </c>
    </row>
    <row r="10" spans="1:34">
      <c r="A10">
        <v>9</v>
      </c>
      <c r="C10">
        <v>225</v>
      </c>
      <c r="D10">
        <v>2</v>
      </c>
      <c r="E10" t="s">
        <v>607</v>
      </c>
      <c r="F10" t="s">
        <v>929</v>
      </c>
      <c r="M10" t="s">
        <v>101</v>
      </c>
      <c r="N10">
        <v>-30</v>
      </c>
      <c r="O10">
        <v>-40</v>
      </c>
      <c r="P10">
        <f t="shared" si="0"/>
        <v>10</v>
      </c>
      <c r="Q10" t="s">
        <v>609</v>
      </c>
      <c r="R10">
        <v>2</v>
      </c>
      <c r="S10">
        <f t="shared" si="1"/>
        <v>10</v>
      </c>
      <c r="T10">
        <f t="shared" si="2"/>
        <v>0</v>
      </c>
      <c r="U10" t="s">
        <v>1003</v>
      </c>
      <c r="V10" t="s">
        <v>623</v>
      </c>
      <c r="Z10" s="118">
        <v>1.71</v>
      </c>
      <c r="AA10" s="106">
        <v>0</v>
      </c>
      <c r="AB10" s="120">
        <v>3.92</v>
      </c>
      <c r="AC10" s="2">
        <f t="shared" si="3"/>
        <v>6703.2</v>
      </c>
      <c r="AE10" s="2">
        <f t="shared" si="4"/>
        <v>6703.2</v>
      </c>
      <c r="AG10" t="str">
        <f t="shared" si="5"/>
        <v/>
      </c>
    </row>
    <row r="11" spans="1:34" s="9" customFormat="1">
      <c r="A11">
        <v>10</v>
      </c>
      <c r="C11">
        <v>225</v>
      </c>
      <c r="D11">
        <v>2</v>
      </c>
      <c r="E11" s="9" t="s">
        <v>607</v>
      </c>
      <c r="F11" t="s">
        <v>929</v>
      </c>
      <c r="M11" s="9" t="s">
        <v>27</v>
      </c>
      <c r="N11" s="9">
        <v>-40</v>
      </c>
      <c r="O11" s="9">
        <v>-60</v>
      </c>
      <c r="P11" s="9">
        <f t="shared" si="0"/>
        <v>20</v>
      </c>
      <c r="Q11" s="9" t="s">
        <v>191</v>
      </c>
      <c r="R11" s="9">
        <v>2</v>
      </c>
      <c r="S11" s="9">
        <f t="shared" si="1"/>
        <v>20</v>
      </c>
      <c r="T11" s="9">
        <f t="shared" si="2"/>
        <v>0</v>
      </c>
      <c r="U11" t="s">
        <v>1003</v>
      </c>
      <c r="V11" t="s">
        <v>623</v>
      </c>
      <c r="Z11" s="118">
        <v>1.71</v>
      </c>
      <c r="AA11" s="106">
        <v>0</v>
      </c>
      <c r="AB11" s="120">
        <v>1.25</v>
      </c>
      <c r="AC11" s="2">
        <f t="shared" si="3"/>
        <v>4275.0000000000009</v>
      </c>
      <c r="AE11" s="11">
        <f t="shared" si="4"/>
        <v>4275.0000000000009</v>
      </c>
      <c r="AG11" t="str">
        <f t="shared" si="5"/>
        <v/>
      </c>
      <c r="AH11"/>
    </row>
    <row r="12" spans="1:34">
      <c r="A12">
        <v>11</v>
      </c>
      <c r="B12" t="s">
        <v>603</v>
      </c>
      <c r="C12">
        <v>212</v>
      </c>
      <c r="D12">
        <v>3</v>
      </c>
      <c r="E12" t="s">
        <v>605</v>
      </c>
      <c r="F12" t="s">
        <v>929</v>
      </c>
      <c r="G12">
        <v>49.018898010000001</v>
      </c>
      <c r="H12">
        <v>121.0585098</v>
      </c>
      <c r="I12" t="s">
        <v>182</v>
      </c>
      <c r="J12" t="s">
        <v>35</v>
      </c>
      <c r="K12" t="s">
        <v>35</v>
      </c>
      <c r="L12" t="s">
        <v>35</v>
      </c>
      <c r="M12" t="s">
        <v>89</v>
      </c>
      <c r="N12">
        <v>0</v>
      </c>
      <c r="O12">
        <v>0</v>
      </c>
      <c r="P12">
        <f t="shared" si="0"/>
        <v>0</v>
      </c>
      <c r="Q12" t="s">
        <v>35</v>
      </c>
      <c r="R12">
        <v>1</v>
      </c>
      <c r="S12">
        <f t="shared" si="1"/>
        <v>0</v>
      </c>
      <c r="T12">
        <f t="shared" si="2"/>
        <v>0</v>
      </c>
      <c r="U12" t="s">
        <v>1003</v>
      </c>
      <c r="V12" t="s">
        <v>623</v>
      </c>
      <c r="W12">
        <f>SUM(S12:S18)</f>
        <v>16</v>
      </c>
      <c r="X12">
        <f>SUM(T12:T18)</f>
        <v>7</v>
      </c>
      <c r="Y12">
        <f>X12+W12</f>
        <v>23</v>
      </c>
      <c r="Z12" s="118">
        <v>0.14000000000000001</v>
      </c>
      <c r="AA12">
        <v>0</v>
      </c>
      <c r="AB12" s="120">
        <v>43.21</v>
      </c>
      <c r="AC12" s="2">
        <f t="shared" si="3"/>
        <v>0</v>
      </c>
      <c r="AD12" s="2">
        <f>SUM(AC12:AC18)</f>
        <v>6211.9140000000007</v>
      </c>
      <c r="AE12" s="2">
        <f t="shared" si="4"/>
        <v>0</v>
      </c>
      <c r="AF12" s="7">
        <f>SUM(AE12:AE18)/10^6*10^4</f>
        <v>62.119140000000009</v>
      </c>
      <c r="AG12">
        <f t="shared" si="5"/>
        <v>1</v>
      </c>
    </row>
    <row r="13" spans="1:34">
      <c r="A13">
        <v>12</v>
      </c>
      <c r="C13">
        <v>416</v>
      </c>
      <c r="D13">
        <v>3</v>
      </c>
      <c r="E13" t="s">
        <v>605</v>
      </c>
      <c r="F13" t="s">
        <v>929</v>
      </c>
      <c r="M13" t="s">
        <v>610</v>
      </c>
      <c r="N13">
        <v>7</v>
      </c>
      <c r="O13">
        <v>4</v>
      </c>
      <c r="P13">
        <f t="shared" si="0"/>
        <v>3</v>
      </c>
      <c r="Q13" t="s">
        <v>35</v>
      </c>
      <c r="R13">
        <v>1</v>
      </c>
      <c r="S13">
        <f t="shared" si="1"/>
        <v>0</v>
      </c>
      <c r="T13">
        <f t="shared" si="2"/>
        <v>3</v>
      </c>
      <c r="U13" t="s">
        <v>1006</v>
      </c>
      <c r="V13" t="s">
        <v>21</v>
      </c>
      <c r="Z13" s="118">
        <v>0.14000000000000001</v>
      </c>
      <c r="AA13">
        <v>0</v>
      </c>
      <c r="AB13" s="120">
        <v>43.21</v>
      </c>
      <c r="AC13" s="2">
        <f t="shared" si="3"/>
        <v>1814.8200000000002</v>
      </c>
      <c r="AD13" s="2"/>
      <c r="AE13" s="2">
        <f t="shared" si="4"/>
        <v>1814.8200000000002</v>
      </c>
      <c r="AF13" s="7"/>
      <c r="AG13" t="str">
        <f t="shared" si="5"/>
        <v/>
      </c>
    </row>
    <row r="14" spans="1:34">
      <c r="A14">
        <v>13</v>
      </c>
      <c r="C14">
        <v>416</v>
      </c>
      <c r="D14">
        <v>3</v>
      </c>
      <c r="E14" t="s">
        <v>605</v>
      </c>
      <c r="F14" t="s">
        <v>929</v>
      </c>
      <c r="M14" t="s">
        <v>14</v>
      </c>
      <c r="N14">
        <v>4</v>
      </c>
      <c r="O14">
        <v>2</v>
      </c>
      <c r="P14">
        <f t="shared" si="0"/>
        <v>2</v>
      </c>
      <c r="Q14" t="s">
        <v>35</v>
      </c>
      <c r="R14">
        <v>1</v>
      </c>
      <c r="S14">
        <f t="shared" si="1"/>
        <v>0</v>
      </c>
      <c r="T14">
        <f t="shared" si="2"/>
        <v>2</v>
      </c>
      <c r="U14" t="s">
        <v>1006</v>
      </c>
      <c r="V14" t="s">
        <v>21</v>
      </c>
      <c r="Z14" s="118">
        <v>0.14000000000000001</v>
      </c>
      <c r="AA14">
        <v>0</v>
      </c>
      <c r="AB14" s="120">
        <v>43.21</v>
      </c>
      <c r="AC14" s="2">
        <f t="shared" si="3"/>
        <v>1209.8800000000001</v>
      </c>
      <c r="AE14" s="2">
        <f t="shared" si="4"/>
        <v>1209.8800000000001</v>
      </c>
      <c r="AG14" t="str">
        <f t="shared" si="5"/>
        <v/>
      </c>
    </row>
    <row r="15" spans="1:34">
      <c r="A15">
        <v>14</v>
      </c>
      <c r="C15">
        <v>416</v>
      </c>
      <c r="D15">
        <v>3</v>
      </c>
      <c r="E15" t="s">
        <v>605</v>
      </c>
      <c r="F15" t="s">
        <v>929</v>
      </c>
      <c r="M15" t="s">
        <v>15</v>
      </c>
      <c r="N15">
        <v>2</v>
      </c>
      <c r="O15">
        <v>0</v>
      </c>
      <c r="P15">
        <f t="shared" si="0"/>
        <v>2</v>
      </c>
      <c r="Q15" t="s">
        <v>35</v>
      </c>
      <c r="R15">
        <v>1</v>
      </c>
      <c r="S15">
        <f t="shared" si="1"/>
        <v>0</v>
      </c>
      <c r="T15">
        <f t="shared" si="2"/>
        <v>2</v>
      </c>
      <c r="U15" t="s">
        <v>1006</v>
      </c>
      <c r="V15" t="s">
        <v>21</v>
      </c>
      <c r="Z15" s="118">
        <v>0.14000000000000001</v>
      </c>
      <c r="AA15">
        <v>0</v>
      </c>
      <c r="AB15" s="120">
        <v>36.65</v>
      </c>
      <c r="AC15" s="2">
        <f t="shared" si="3"/>
        <v>1026.2</v>
      </c>
      <c r="AE15" s="2">
        <f t="shared" si="4"/>
        <v>1026.2</v>
      </c>
      <c r="AG15" t="str">
        <f t="shared" si="5"/>
        <v/>
      </c>
    </row>
    <row r="16" spans="1:34">
      <c r="A16">
        <v>15</v>
      </c>
      <c r="C16">
        <v>463</v>
      </c>
      <c r="D16">
        <v>3</v>
      </c>
      <c r="E16" t="s">
        <v>605</v>
      </c>
      <c r="F16" t="s">
        <v>929</v>
      </c>
      <c r="M16" t="s">
        <v>104</v>
      </c>
      <c r="N16">
        <v>0</v>
      </c>
      <c r="O16">
        <v>-2</v>
      </c>
      <c r="P16">
        <f t="shared" si="0"/>
        <v>2</v>
      </c>
      <c r="Q16" t="s">
        <v>604</v>
      </c>
      <c r="R16">
        <v>2</v>
      </c>
      <c r="S16">
        <f t="shared" si="1"/>
        <v>2</v>
      </c>
      <c r="T16">
        <f t="shared" si="2"/>
        <v>0</v>
      </c>
      <c r="U16" t="s">
        <v>1004</v>
      </c>
      <c r="V16" t="s">
        <v>21</v>
      </c>
      <c r="Z16" s="118">
        <v>1.31</v>
      </c>
      <c r="AA16">
        <v>45</v>
      </c>
      <c r="AB16" s="120">
        <v>4.74</v>
      </c>
      <c r="AC16" s="2">
        <f t="shared" si="3"/>
        <v>683.03400000000011</v>
      </c>
      <c r="AE16" s="2">
        <f t="shared" si="4"/>
        <v>683.03400000000011</v>
      </c>
      <c r="AG16" t="str">
        <f t="shared" si="5"/>
        <v/>
      </c>
    </row>
    <row r="17" spans="1:34">
      <c r="A17">
        <v>16</v>
      </c>
      <c r="C17">
        <v>463</v>
      </c>
      <c r="D17">
        <v>3</v>
      </c>
      <c r="E17" t="s">
        <v>605</v>
      </c>
      <c r="F17" t="s">
        <v>929</v>
      </c>
      <c r="M17" t="s">
        <v>18</v>
      </c>
      <c r="N17">
        <v>-2</v>
      </c>
      <c r="O17">
        <v>-16</v>
      </c>
      <c r="P17">
        <f t="shared" si="0"/>
        <v>14</v>
      </c>
      <c r="Q17" t="s">
        <v>604</v>
      </c>
      <c r="R17">
        <v>2</v>
      </c>
      <c r="S17">
        <f t="shared" si="1"/>
        <v>14</v>
      </c>
      <c r="T17">
        <f t="shared" si="2"/>
        <v>0</v>
      </c>
      <c r="U17" t="s">
        <v>1004</v>
      </c>
      <c r="V17" t="s">
        <v>21</v>
      </c>
      <c r="Z17" s="118">
        <v>1.38</v>
      </c>
      <c r="AA17">
        <v>55</v>
      </c>
      <c r="AB17" s="120">
        <v>1.7</v>
      </c>
      <c r="AC17" s="2">
        <f t="shared" si="3"/>
        <v>1477.9799999999998</v>
      </c>
      <c r="AE17" s="2">
        <f t="shared" si="4"/>
        <v>1477.9799999999998</v>
      </c>
      <c r="AG17" t="str">
        <f t="shared" si="5"/>
        <v/>
      </c>
    </row>
    <row r="18" spans="1:34" s="9" customFormat="1">
      <c r="A18">
        <v>17</v>
      </c>
      <c r="C18">
        <v>463</v>
      </c>
      <c r="D18">
        <v>3</v>
      </c>
      <c r="E18" s="9" t="s">
        <v>605</v>
      </c>
      <c r="F18" t="s">
        <v>929</v>
      </c>
      <c r="M18" s="9" t="s">
        <v>416</v>
      </c>
      <c r="N18" s="9">
        <v>-16</v>
      </c>
      <c r="O18" s="9">
        <v>-16</v>
      </c>
      <c r="P18" s="9">
        <f t="shared" si="0"/>
        <v>0</v>
      </c>
      <c r="Q18" s="9" t="s">
        <v>35</v>
      </c>
      <c r="R18" s="9">
        <v>2</v>
      </c>
      <c r="S18" s="9">
        <f t="shared" si="1"/>
        <v>0</v>
      </c>
      <c r="T18" s="9">
        <f t="shared" si="2"/>
        <v>0</v>
      </c>
      <c r="U18" t="s">
        <v>1004</v>
      </c>
      <c r="V18" t="s">
        <v>21</v>
      </c>
      <c r="Z18" s="118">
        <v>0</v>
      </c>
      <c r="AA18" s="9">
        <v>0</v>
      </c>
      <c r="AB18" s="120"/>
      <c r="AC18" s="2">
        <f t="shared" si="3"/>
        <v>0</v>
      </c>
      <c r="AD18" s="11"/>
      <c r="AE18" s="11">
        <f t="shared" si="4"/>
        <v>0</v>
      </c>
      <c r="AF18" s="29"/>
      <c r="AG18" t="str">
        <f t="shared" si="5"/>
        <v/>
      </c>
      <c r="AH18"/>
    </row>
    <row r="19" spans="1:34">
      <c r="A19">
        <v>18</v>
      </c>
      <c r="B19" t="s">
        <v>603</v>
      </c>
      <c r="C19">
        <v>303</v>
      </c>
      <c r="D19">
        <v>4</v>
      </c>
      <c r="E19" t="s">
        <v>605</v>
      </c>
      <c r="F19" t="s">
        <v>929</v>
      </c>
      <c r="G19">
        <v>49.025386810000001</v>
      </c>
      <c r="H19">
        <v>121.05706790000001</v>
      </c>
      <c r="I19" t="s">
        <v>182</v>
      </c>
      <c r="J19" t="s">
        <v>35</v>
      </c>
      <c r="K19" t="s">
        <v>35</v>
      </c>
      <c r="L19" t="s">
        <v>35</v>
      </c>
      <c r="M19" t="s">
        <v>610</v>
      </c>
      <c r="N19">
        <v>7</v>
      </c>
      <c r="O19">
        <v>3</v>
      </c>
      <c r="P19">
        <f t="shared" si="0"/>
        <v>4</v>
      </c>
      <c r="Q19" t="s">
        <v>35</v>
      </c>
      <c r="R19">
        <v>1</v>
      </c>
      <c r="S19">
        <f t="shared" si="1"/>
        <v>0</v>
      </c>
      <c r="T19">
        <f t="shared" si="2"/>
        <v>4</v>
      </c>
      <c r="U19" t="s">
        <v>1006</v>
      </c>
      <c r="V19" t="s">
        <v>21</v>
      </c>
      <c r="W19">
        <f>SUM(S19:S25)</f>
        <v>61</v>
      </c>
      <c r="X19">
        <f>SUM(T19:T25)</f>
        <v>7</v>
      </c>
      <c r="Y19">
        <f>X19+W19</f>
        <v>68</v>
      </c>
      <c r="Z19" s="118">
        <v>0.14000000000000001</v>
      </c>
      <c r="AA19">
        <v>0</v>
      </c>
      <c r="AB19" s="120">
        <v>43.21</v>
      </c>
      <c r="AC19" s="2">
        <f t="shared" si="3"/>
        <v>2419.7600000000002</v>
      </c>
      <c r="AD19" s="2">
        <f>SUM(AC19:AC25)</f>
        <v>15208.759999999998</v>
      </c>
      <c r="AE19" s="2">
        <f t="shared" si="4"/>
        <v>2419.7600000000002</v>
      </c>
      <c r="AF19" s="7">
        <f>SUM(AE19:AE25)/10^6*10^4</f>
        <v>152.08759999999998</v>
      </c>
      <c r="AG19">
        <f t="shared" si="5"/>
        <v>1</v>
      </c>
    </row>
    <row r="20" spans="1:34">
      <c r="A20">
        <v>19</v>
      </c>
      <c r="C20">
        <v>303</v>
      </c>
      <c r="D20">
        <v>4</v>
      </c>
      <c r="E20" t="s">
        <v>605</v>
      </c>
      <c r="F20" t="s">
        <v>929</v>
      </c>
      <c r="M20" t="s">
        <v>14</v>
      </c>
      <c r="N20">
        <v>3</v>
      </c>
      <c r="O20">
        <v>0</v>
      </c>
      <c r="P20">
        <f t="shared" si="0"/>
        <v>3</v>
      </c>
      <c r="Q20" t="s">
        <v>35</v>
      </c>
      <c r="R20">
        <v>1</v>
      </c>
      <c r="S20">
        <f t="shared" si="1"/>
        <v>0</v>
      </c>
      <c r="T20">
        <f t="shared" si="2"/>
        <v>3</v>
      </c>
      <c r="U20" t="s">
        <v>1006</v>
      </c>
      <c r="V20" t="s">
        <v>21</v>
      </c>
      <c r="Z20" s="118">
        <v>0.14000000000000001</v>
      </c>
      <c r="AA20">
        <v>0</v>
      </c>
      <c r="AB20" s="120">
        <v>43.21</v>
      </c>
      <c r="AC20" s="2">
        <f t="shared" si="3"/>
        <v>1814.8200000000002</v>
      </c>
      <c r="AE20" s="2">
        <f t="shared" si="4"/>
        <v>1814.8200000000002</v>
      </c>
      <c r="AG20" t="str">
        <f t="shared" si="5"/>
        <v/>
      </c>
    </row>
    <row r="21" spans="1:34">
      <c r="A21">
        <v>20</v>
      </c>
      <c r="C21">
        <v>332</v>
      </c>
      <c r="D21">
        <v>4</v>
      </c>
      <c r="E21" t="s">
        <v>605</v>
      </c>
      <c r="F21" t="s">
        <v>929</v>
      </c>
      <c r="M21" t="s">
        <v>17</v>
      </c>
      <c r="N21">
        <v>0</v>
      </c>
      <c r="O21">
        <v>-10</v>
      </c>
      <c r="P21">
        <f t="shared" si="0"/>
        <v>10</v>
      </c>
      <c r="Q21" t="s">
        <v>604</v>
      </c>
      <c r="R21">
        <v>2</v>
      </c>
      <c r="S21">
        <f t="shared" si="1"/>
        <v>10</v>
      </c>
      <c r="T21">
        <f t="shared" si="2"/>
        <v>0</v>
      </c>
      <c r="U21" t="s">
        <v>1004</v>
      </c>
      <c r="V21" t="s">
        <v>1005</v>
      </c>
      <c r="Z21" s="118">
        <v>0.87</v>
      </c>
      <c r="AA21">
        <v>5</v>
      </c>
      <c r="AB21" s="120">
        <v>1.7</v>
      </c>
      <c r="AC21" s="2">
        <f t="shared" si="3"/>
        <v>1405.05</v>
      </c>
      <c r="AE21" s="2">
        <f t="shared" si="4"/>
        <v>1405.05</v>
      </c>
      <c r="AG21" t="str">
        <f t="shared" si="5"/>
        <v/>
      </c>
    </row>
    <row r="22" spans="1:34">
      <c r="A22">
        <v>21</v>
      </c>
      <c r="C22">
        <v>332</v>
      </c>
      <c r="D22">
        <v>4</v>
      </c>
      <c r="E22" t="s">
        <v>605</v>
      </c>
      <c r="F22" t="s">
        <v>929</v>
      </c>
      <c r="M22" t="s">
        <v>59</v>
      </c>
      <c r="N22">
        <v>-1</v>
      </c>
      <c r="O22">
        <v>-32</v>
      </c>
      <c r="P22">
        <f t="shared" si="0"/>
        <v>31</v>
      </c>
      <c r="Q22" t="s">
        <v>611</v>
      </c>
      <c r="R22">
        <v>2</v>
      </c>
      <c r="S22">
        <f t="shared" si="1"/>
        <v>31</v>
      </c>
      <c r="T22">
        <f t="shared" si="2"/>
        <v>0</v>
      </c>
      <c r="U22" t="s">
        <v>1004</v>
      </c>
      <c r="V22" t="s">
        <v>1005</v>
      </c>
      <c r="Z22" s="118">
        <v>1.38</v>
      </c>
      <c r="AA22">
        <v>5</v>
      </c>
      <c r="AB22" s="120">
        <v>1.7</v>
      </c>
      <c r="AC22" s="2">
        <f t="shared" si="3"/>
        <v>6908.9699999999984</v>
      </c>
      <c r="AE22" s="2">
        <f t="shared" si="4"/>
        <v>6908.9699999999984</v>
      </c>
      <c r="AG22" t="str">
        <f t="shared" si="5"/>
        <v/>
      </c>
    </row>
    <row r="23" spans="1:34">
      <c r="A23">
        <v>22</v>
      </c>
      <c r="C23">
        <v>332</v>
      </c>
      <c r="D23">
        <v>4</v>
      </c>
      <c r="E23" t="s">
        <v>605</v>
      </c>
      <c r="F23" t="s">
        <v>929</v>
      </c>
      <c r="M23" t="s">
        <v>101</v>
      </c>
      <c r="N23">
        <v>-32</v>
      </c>
      <c r="O23">
        <v>-44</v>
      </c>
      <c r="P23">
        <f t="shared" si="0"/>
        <v>12</v>
      </c>
      <c r="Q23" t="s">
        <v>191</v>
      </c>
      <c r="R23">
        <v>2</v>
      </c>
      <c r="S23">
        <f t="shared" si="1"/>
        <v>12</v>
      </c>
      <c r="T23">
        <f t="shared" si="2"/>
        <v>0</v>
      </c>
      <c r="U23" t="s">
        <v>1004</v>
      </c>
      <c r="V23" t="s">
        <v>1005</v>
      </c>
      <c r="Z23" s="118">
        <v>1.19</v>
      </c>
      <c r="AA23">
        <v>60</v>
      </c>
      <c r="AB23" s="120">
        <v>1.7</v>
      </c>
      <c r="AC23" s="2">
        <f t="shared" si="3"/>
        <v>971.03999999999985</v>
      </c>
      <c r="AE23" s="2">
        <f t="shared" si="4"/>
        <v>971.03999999999985</v>
      </c>
      <c r="AG23" t="str">
        <f t="shared" si="5"/>
        <v/>
      </c>
    </row>
    <row r="24" spans="1:34">
      <c r="A24">
        <v>23</v>
      </c>
      <c r="C24">
        <v>332</v>
      </c>
      <c r="D24">
        <v>4</v>
      </c>
      <c r="E24" t="s">
        <v>605</v>
      </c>
      <c r="F24" t="s">
        <v>929</v>
      </c>
      <c r="M24" t="s">
        <v>60</v>
      </c>
      <c r="N24">
        <v>-44</v>
      </c>
      <c r="O24">
        <v>-52</v>
      </c>
      <c r="P24">
        <f t="shared" si="0"/>
        <v>8</v>
      </c>
      <c r="Q24" t="s">
        <v>611</v>
      </c>
      <c r="R24">
        <v>2</v>
      </c>
      <c r="S24">
        <f t="shared" si="1"/>
        <v>8</v>
      </c>
      <c r="T24">
        <f t="shared" si="2"/>
        <v>0</v>
      </c>
      <c r="U24" t="s">
        <v>1004</v>
      </c>
      <c r="V24" t="s">
        <v>1005</v>
      </c>
      <c r="Z24" s="118">
        <v>1.38</v>
      </c>
      <c r="AA24">
        <v>10</v>
      </c>
      <c r="AB24" s="120">
        <v>1.7</v>
      </c>
      <c r="AC24" s="2">
        <f t="shared" si="3"/>
        <v>1689.12</v>
      </c>
      <c r="AE24" s="2">
        <f t="shared" si="4"/>
        <v>1689.12</v>
      </c>
      <c r="AG24" t="str">
        <f t="shared" si="5"/>
        <v/>
      </c>
    </row>
    <row r="25" spans="1:34" s="9" customFormat="1">
      <c r="A25">
        <v>24</v>
      </c>
      <c r="C25">
        <v>332</v>
      </c>
      <c r="D25">
        <v>4</v>
      </c>
      <c r="E25" s="9" t="s">
        <v>605</v>
      </c>
      <c r="F25" t="s">
        <v>929</v>
      </c>
      <c r="M25" s="9" t="s">
        <v>61</v>
      </c>
      <c r="N25" s="9">
        <v>-52</v>
      </c>
      <c r="O25" s="9">
        <v>-52</v>
      </c>
      <c r="P25" s="9">
        <f t="shared" si="0"/>
        <v>0</v>
      </c>
      <c r="Q25" s="9" t="s">
        <v>604</v>
      </c>
      <c r="R25" s="9">
        <v>2</v>
      </c>
      <c r="S25" s="9">
        <f t="shared" si="1"/>
        <v>0</v>
      </c>
      <c r="T25" s="9">
        <f t="shared" si="2"/>
        <v>0</v>
      </c>
      <c r="U25" t="s">
        <v>1004</v>
      </c>
      <c r="V25" t="s">
        <v>1005</v>
      </c>
      <c r="Z25" s="118">
        <v>1.38</v>
      </c>
      <c r="AA25" s="9">
        <v>5</v>
      </c>
      <c r="AB25" s="120">
        <v>1.7</v>
      </c>
      <c r="AC25" s="2">
        <f t="shared" si="3"/>
        <v>0</v>
      </c>
      <c r="AD25" s="11"/>
      <c r="AE25" s="11">
        <f t="shared" si="4"/>
        <v>0</v>
      </c>
      <c r="AF25" s="29"/>
      <c r="AG25" t="str">
        <f t="shared" si="5"/>
        <v/>
      </c>
      <c r="AH25"/>
    </row>
    <row r="26" spans="1:34">
      <c r="A26">
        <v>25</v>
      </c>
      <c r="B26" t="s">
        <v>603</v>
      </c>
      <c r="C26">
        <v>213</v>
      </c>
      <c r="D26">
        <v>5</v>
      </c>
      <c r="E26" t="s">
        <v>614</v>
      </c>
      <c r="F26" t="s">
        <v>930</v>
      </c>
      <c r="G26">
        <v>49.019580840000003</v>
      </c>
      <c r="H26">
        <v>121.0679016</v>
      </c>
      <c r="I26" t="s">
        <v>182</v>
      </c>
      <c r="J26" t="s">
        <v>35</v>
      </c>
      <c r="K26" t="s">
        <v>35</v>
      </c>
      <c r="L26" t="s">
        <v>35</v>
      </c>
      <c r="M26" t="s">
        <v>612</v>
      </c>
      <c r="N26">
        <v>5</v>
      </c>
      <c r="O26">
        <v>0</v>
      </c>
      <c r="P26">
        <f t="shared" si="0"/>
        <v>5</v>
      </c>
      <c r="Q26" t="s">
        <v>35</v>
      </c>
      <c r="R26">
        <v>1</v>
      </c>
      <c r="S26">
        <f t="shared" si="1"/>
        <v>0</v>
      </c>
      <c r="T26">
        <f t="shared" si="2"/>
        <v>5</v>
      </c>
      <c r="U26" t="s">
        <v>1003</v>
      </c>
      <c r="V26" t="s">
        <v>21</v>
      </c>
      <c r="W26">
        <f>SUM(S26:S30)</f>
        <v>70</v>
      </c>
      <c r="X26">
        <f>SUM(T26:T30)</f>
        <v>5</v>
      </c>
      <c r="Y26">
        <f>X26+W26</f>
        <v>75</v>
      </c>
      <c r="Z26" s="118">
        <v>0.16</v>
      </c>
      <c r="AA26">
        <v>0</v>
      </c>
      <c r="AB26" s="120">
        <v>37.4</v>
      </c>
      <c r="AC26" s="2">
        <f t="shared" si="3"/>
        <v>2992</v>
      </c>
      <c r="AD26" s="2">
        <f>SUM(AC26:AC30)</f>
        <v>17920.96</v>
      </c>
      <c r="AE26" s="2">
        <f t="shared" si="4"/>
        <v>2992</v>
      </c>
      <c r="AF26" s="7">
        <f>SUM(AE26:AE30)/10^6*10^4</f>
        <v>179.20959999999999</v>
      </c>
      <c r="AG26">
        <f t="shared" si="5"/>
        <v>1</v>
      </c>
    </row>
    <row r="27" spans="1:34">
      <c r="A27">
        <v>26</v>
      </c>
      <c r="C27">
        <v>226</v>
      </c>
      <c r="D27">
        <v>5</v>
      </c>
      <c r="E27" t="s">
        <v>614</v>
      </c>
      <c r="F27" t="s">
        <v>930</v>
      </c>
      <c r="M27" t="s">
        <v>104</v>
      </c>
      <c r="N27">
        <v>0</v>
      </c>
      <c r="O27">
        <v>-8</v>
      </c>
      <c r="P27">
        <f t="shared" si="0"/>
        <v>8</v>
      </c>
      <c r="Q27" t="s">
        <v>613</v>
      </c>
      <c r="R27">
        <v>2</v>
      </c>
      <c r="S27">
        <f t="shared" si="1"/>
        <v>8</v>
      </c>
      <c r="T27">
        <f t="shared" si="2"/>
        <v>0</v>
      </c>
      <c r="U27" t="s">
        <v>1003</v>
      </c>
      <c r="V27" t="s">
        <v>623</v>
      </c>
      <c r="Z27" s="118">
        <v>1.07</v>
      </c>
      <c r="AA27" s="106">
        <v>0</v>
      </c>
      <c r="AB27" s="120">
        <v>3.36</v>
      </c>
      <c r="AC27" s="2">
        <f t="shared" si="3"/>
        <v>2876.1600000000003</v>
      </c>
      <c r="AE27" s="2">
        <f t="shared" si="4"/>
        <v>2876.1600000000003</v>
      </c>
      <c r="AG27" t="str">
        <f t="shared" si="5"/>
        <v/>
      </c>
    </row>
    <row r="28" spans="1:34">
      <c r="A28">
        <v>27</v>
      </c>
      <c r="C28">
        <v>226</v>
      </c>
      <c r="D28">
        <v>5</v>
      </c>
      <c r="E28" t="s">
        <v>614</v>
      </c>
      <c r="F28" t="s">
        <v>930</v>
      </c>
      <c r="M28" t="s">
        <v>101</v>
      </c>
      <c r="N28">
        <v>-8</v>
      </c>
      <c r="O28">
        <v>-38</v>
      </c>
      <c r="P28">
        <f t="shared" si="0"/>
        <v>30</v>
      </c>
      <c r="Q28" t="s">
        <v>613</v>
      </c>
      <c r="R28">
        <v>2</v>
      </c>
      <c r="S28">
        <f t="shared" si="1"/>
        <v>30</v>
      </c>
      <c r="T28">
        <f t="shared" si="2"/>
        <v>0</v>
      </c>
      <c r="U28" t="s">
        <v>1003</v>
      </c>
      <c r="V28" t="s">
        <v>623</v>
      </c>
      <c r="Z28" s="118">
        <v>1.62</v>
      </c>
      <c r="AA28" s="106">
        <v>0</v>
      </c>
      <c r="AB28" s="120">
        <v>1.2</v>
      </c>
      <c r="AC28" s="2">
        <f t="shared" si="3"/>
        <v>5831.9999999999991</v>
      </c>
      <c r="AE28" s="2">
        <f t="shared" si="4"/>
        <v>5831.9999999999991</v>
      </c>
      <c r="AG28" t="str">
        <f t="shared" si="5"/>
        <v/>
      </c>
    </row>
    <row r="29" spans="1:34">
      <c r="A29">
        <v>28</v>
      </c>
      <c r="C29">
        <v>226</v>
      </c>
      <c r="D29">
        <v>5</v>
      </c>
      <c r="E29" t="s">
        <v>614</v>
      </c>
      <c r="F29" t="s">
        <v>930</v>
      </c>
      <c r="M29" t="s">
        <v>617</v>
      </c>
      <c r="N29">
        <v>-50</v>
      </c>
      <c r="O29">
        <v>-55</v>
      </c>
      <c r="P29">
        <f t="shared" si="0"/>
        <v>5</v>
      </c>
      <c r="Q29" t="s">
        <v>616</v>
      </c>
      <c r="R29">
        <v>2</v>
      </c>
      <c r="S29">
        <f t="shared" si="1"/>
        <v>5</v>
      </c>
      <c r="T29">
        <f t="shared" si="2"/>
        <v>0</v>
      </c>
      <c r="U29" t="s">
        <v>1003</v>
      </c>
      <c r="V29" t="s">
        <v>623</v>
      </c>
      <c r="Z29" s="118">
        <v>1.62</v>
      </c>
      <c r="AA29" s="106">
        <v>0</v>
      </c>
      <c r="AB29" s="120">
        <v>1.2</v>
      </c>
      <c r="AC29" s="2">
        <f t="shared" si="3"/>
        <v>971.99999999999989</v>
      </c>
      <c r="AE29" s="2">
        <f t="shared" si="4"/>
        <v>971.99999999999989</v>
      </c>
      <c r="AG29" t="str">
        <f t="shared" si="5"/>
        <v/>
      </c>
    </row>
    <row r="30" spans="1:34" s="9" customFormat="1">
      <c r="A30">
        <v>29</v>
      </c>
      <c r="C30">
        <v>226</v>
      </c>
      <c r="D30">
        <v>5</v>
      </c>
      <c r="E30" s="9" t="s">
        <v>614</v>
      </c>
      <c r="F30" t="s">
        <v>930</v>
      </c>
      <c r="M30" s="9" t="s">
        <v>615</v>
      </c>
      <c r="N30" s="9">
        <v>-38</v>
      </c>
      <c r="O30" s="9">
        <v>-65</v>
      </c>
      <c r="P30" s="9">
        <f t="shared" si="0"/>
        <v>27</v>
      </c>
      <c r="Q30" s="9" t="s">
        <v>616</v>
      </c>
      <c r="R30" s="9">
        <v>2</v>
      </c>
      <c r="S30" s="9">
        <f t="shared" si="1"/>
        <v>27</v>
      </c>
      <c r="T30" s="9">
        <f t="shared" si="2"/>
        <v>0</v>
      </c>
      <c r="U30" t="s">
        <v>1003</v>
      </c>
      <c r="V30" t="s">
        <v>623</v>
      </c>
      <c r="Z30" s="118">
        <v>1.62</v>
      </c>
      <c r="AA30" s="106">
        <v>0</v>
      </c>
      <c r="AB30" s="120">
        <v>1.2</v>
      </c>
      <c r="AC30" s="2">
        <f t="shared" si="3"/>
        <v>5248.8</v>
      </c>
      <c r="AD30" s="11"/>
      <c r="AE30" s="11">
        <f t="shared" si="4"/>
        <v>5248.8</v>
      </c>
      <c r="AF30" s="29"/>
      <c r="AG30" t="str">
        <f t="shared" si="5"/>
        <v/>
      </c>
      <c r="AH30"/>
    </row>
    <row r="31" spans="1:34">
      <c r="A31">
        <v>30</v>
      </c>
      <c r="B31" t="s">
        <v>603</v>
      </c>
      <c r="C31">
        <v>246</v>
      </c>
      <c r="D31">
        <v>6</v>
      </c>
      <c r="E31" t="s">
        <v>605</v>
      </c>
      <c r="F31" t="s">
        <v>929</v>
      </c>
      <c r="G31">
        <v>49.019729609999999</v>
      </c>
      <c r="H31">
        <v>121.0683365</v>
      </c>
      <c r="I31" t="s">
        <v>182</v>
      </c>
      <c r="J31" t="s">
        <v>35</v>
      </c>
      <c r="K31" t="s">
        <v>35</v>
      </c>
      <c r="L31" t="s">
        <v>35</v>
      </c>
      <c r="M31" t="s">
        <v>610</v>
      </c>
      <c r="N31">
        <v>5</v>
      </c>
      <c r="O31">
        <v>2</v>
      </c>
      <c r="P31">
        <f t="shared" si="0"/>
        <v>3</v>
      </c>
      <c r="Q31" t="s">
        <v>35</v>
      </c>
      <c r="R31">
        <v>1</v>
      </c>
      <c r="S31">
        <f t="shared" si="1"/>
        <v>0</v>
      </c>
      <c r="T31">
        <f t="shared" si="2"/>
        <v>3</v>
      </c>
      <c r="U31" t="s">
        <v>1003</v>
      </c>
      <c r="V31" t="s">
        <v>21</v>
      </c>
      <c r="W31">
        <f>SUM(S31:S34)</f>
        <v>63</v>
      </c>
      <c r="X31">
        <f>SUM(T31:T34)</f>
        <v>5</v>
      </c>
      <c r="Y31">
        <f>X31+W31</f>
        <v>68</v>
      </c>
      <c r="Z31" s="118">
        <v>0.14000000000000001</v>
      </c>
      <c r="AA31">
        <v>0</v>
      </c>
      <c r="AB31" s="120">
        <v>43.21</v>
      </c>
      <c r="AC31" s="2">
        <f t="shared" si="3"/>
        <v>1814.8200000000002</v>
      </c>
      <c r="AD31" s="2">
        <f>SUM(AC31:AC34)</f>
        <v>21484.219999999998</v>
      </c>
      <c r="AE31" s="2">
        <f t="shared" si="4"/>
        <v>1814.8200000000002</v>
      </c>
      <c r="AF31" s="7">
        <f>SUM(AE31:AE34)/10^6*10^4</f>
        <v>214.84219999999999</v>
      </c>
      <c r="AG31">
        <f t="shared" si="5"/>
        <v>1</v>
      </c>
    </row>
    <row r="32" spans="1:34">
      <c r="A32">
        <v>31</v>
      </c>
      <c r="C32">
        <v>246</v>
      </c>
      <c r="D32">
        <v>6</v>
      </c>
      <c r="E32" t="s">
        <v>605</v>
      </c>
      <c r="F32" t="s">
        <v>929</v>
      </c>
      <c r="M32" t="s">
        <v>15</v>
      </c>
      <c r="N32">
        <v>2</v>
      </c>
      <c r="O32">
        <v>0</v>
      </c>
      <c r="P32">
        <f t="shared" si="0"/>
        <v>2</v>
      </c>
      <c r="Q32" t="s">
        <v>35</v>
      </c>
      <c r="R32">
        <v>1</v>
      </c>
      <c r="S32">
        <f t="shared" si="1"/>
        <v>0</v>
      </c>
      <c r="T32">
        <f t="shared" si="2"/>
        <v>2</v>
      </c>
      <c r="U32" t="s">
        <v>1003</v>
      </c>
      <c r="V32" t="s">
        <v>21</v>
      </c>
      <c r="Z32" s="118">
        <v>0.14000000000000001</v>
      </c>
      <c r="AA32">
        <v>0</v>
      </c>
      <c r="AB32" s="120">
        <v>36.65</v>
      </c>
      <c r="AC32" s="2">
        <f t="shared" si="3"/>
        <v>1026.2</v>
      </c>
      <c r="AE32" s="2">
        <f t="shared" si="4"/>
        <v>1026.2</v>
      </c>
      <c r="AG32" t="str">
        <f t="shared" si="5"/>
        <v/>
      </c>
    </row>
    <row r="33" spans="1:34">
      <c r="A33">
        <v>32</v>
      </c>
      <c r="C33">
        <v>274</v>
      </c>
      <c r="D33">
        <v>6</v>
      </c>
      <c r="E33" t="s">
        <v>605</v>
      </c>
      <c r="F33" t="s">
        <v>929</v>
      </c>
      <c r="M33" t="s">
        <v>104</v>
      </c>
      <c r="N33">
        <v>0</v>
      </c>
      <c r="O33">
        <v>-10</v>
      </c>
      <c r="P33">
        <f t="shared" si="0"/>
        <v>10</v>
      </c>
      <c r="Q33" t="s">
        <v>89</v>
      </c>
      <c r="R33">
        <v>2</v>
      </c>
      <c r="S33">
        <f t="shared" si="1"/>
        <v>10</v>
      </c>
      <c r="T33">
        <f t="shared" si="2"/>
        <v>0</v>
      </c>
      <c r="U33" t="s">
        <v>1004</v>
      </c>
      <c r="V33" t="s">
        <v>623</v>
      </c>
      <c r="Z33" s="118">
        <v>1.31</v>
      </c>
      <c r="AA33" s="106">
        <v>0</v>
      </c>
      <c r="AB33" s="120">
        <v>4.74</v>
      </c>
      <c r="AC33" s="2">
        <f t="shared" si="3"/>
        <v>6209.4000000000005</v>
      </c>
      <c r="AE33" s="2">
        <f t="shared" si="4"/>
        <v>6209.4000000000005</v>
      </c>
      <c r="AG33" t="str">
        <f t="shared" si="5"/>
        <v/>
      </c>
    </row>
    <row r="34" spans="1:34" s="9" customFormat="1">
      <c r="A34">
        <v>33</v>
      </c>
      <c r="C34">
        <v>274</v>
      </c>
      <c r="D34">
        <v>6</v>
      </c>
      <c r="E34" s="9" t="s">
        <v>605</v>
      </c>
      <c r="F34" t="s">
        <v>929</v>
      </c>
      <c r="M34" s="9" t="s">
        <v>18</v>
      </c>
      <c r="N34" s="9">
        <v>-10</v>
      </c>
      <c r="O34" s="9">
        <v>-63</v>
      </c>
      <c r="P34" s="9">
        <f t="shared" si="0"/>
        <v>53</v>
      </c>
      <c r="Q34" s="9" t="s">
        <v>618</v>
      </c>
      <c r="R34" s="9">
        <v>2</v>
      </c>
      <c r="S34" s="9">
        <f t="shared" si="1"/>
        <v>53</v>
      </c>
      <c r="T34" s="9">
        <f t="shared" si="2"/>
        <v>0</v>
      </c>
      <c r="U34" t="s">
        <v>1004</v>
      </c>
      <c r="V34" t="s">
        <v>623</v>
      </c>
      <c r="Z34" s="118">
        <v>1.38</v>
      </c>
      <c r="AA34" s="106">
        <v>0</v>
      </c>
      <c r="AB34" s="120">
        <v>1.7</v>
      </c>
      <c r="AC34" s="2">
        <f t="shared" si="3"/>
        <v>12433.799999999996</v>
      </c>
      <c r="AD34" s="11"/>
      <c r="AE34" s="11">
        <f t="shared" si="4"/>
        <v>12433.799999999996</v>
      </c>
      <c r="AF34" s="29"/>
      <c r="AG34" t="str">
        <f t="shared" si="5"/>
        <v/>
      </c>
      <c r="AH34"/>
    </row>
    <row r="35" spans="1:34">
      <c r="A35">
        <v>34</v>
      </c>
      <c r="B35" t="s">
        <v>603</v>
      </c>
      <c r="C35">
        <v>247</v>
      </c>
      <c r="D35">
        <v>7</v>
      </c>
      <c r="E35" t="s">
        <v>605</v>
      </c>
      <c r="F35" t="s">
        <v>929</v>
      </c>
      <c r="G35">
        <v>49.042308810000002</v>
      </c>
      <c r="H35">
        <v>121.05435180000001</v>
      </c>
      <c r="I35" t="s">
        <v>182</v>
      </c>
      <c r="J35" t="s">
        <v>35</v>
      </c>
      <c r="K35" t="s">
        <v>35</v>
      </c>
      <c r="L35" t="s">
        <v>35</v>
      </c>
      <c r="M35" t="s">
        <v>610</v>
      </c>
      <c r="N35">
        <v>8</v>
      </c>
      <c r="O35">
        <v>5</v>
      </c>
      <c r="P35">
        <f t="shared" si="0"/>
        <v>3</v>
      </c>
      <c r="Q35" t="s">
        <v>35</v>
      </c>
      <c r="R35">
        <v>1</v>
      </c>
      <c r="S35">
        <f t="shared" si="1"/>
        <v>0</v>
      </c>
      <c r="T35">
        <f t="shared" si="2"/>
        <v>3</v>
      </c>
      <c r="U35" t="s">
        <v>1003</v>
      </c>
      <c r="V35" t="s">
        <v>21</v>
      </c>
      <c r="W35">
        <f>SUM(S35:S39)</f>
        <v>50</v>
      </c>
      <c r="X35">
        <f>SUM(T35:T39)</f>
        <v>8</v>
      </c>
      <c r="Y35">
        <f>X35+W35</f>
        <v>58</v>
      </c>
      <c r="Z35" s="118">
        <v>0.14000000000000001</v>
      </c>
      <c r="AA35">
        <v>0</v>
      </c>
      <c r="AB35" s="120">
        <v>43.21</v>
      </c>
      <c r="AC35" s="2">
        <f t="shared" si="3"/>
        <v>1814.8200000000002</v>
      </c>
      <c r="AD35" s="2">
        <f>SUM(AC35:AC39)</f>
        <v>12654.199999999999</v>
      </c>
      <c r="AE35" s="2">
        <f t="shared" si="4"/>
        <v>1814.8200000000002</v>
      </c>
      <c r="AF35" s="7">
        <f>SUM(AE35:AE39)/10^6*10^4</f>
        <v>126.54199999999999</v>
      </c>
      <c r="AG35">
        <f t="shared" si="5"/>
        <v>1</v>
      </c>
    </row>
    <row r="36" spans="1:34">
      <c r="A36">
        <v>35</v>
      </c>
      <c r="C36">
        <v>247</v>
      </c>
      <c r="D36">
        <v>7</v>
      </c>
      <c r="E36" t="s">
        <v>605</v>
      </c>
      <c r="F36" t="s">
        <v>929</v>
      </c>
      <c r="M36" t="s">
        <v>14</v>
      </c>
      <c r="N36">
        <v>5</v>
      </c>
      <c r="O36">
        <v>2</v>
      </c>
      <c r="P36">
        <f t="shared" si="0"/>
        <v>3</v>
      </c>
      <c r="Q36" t="s">
        <v>35</v>
      </c>
      <c r="R36">
        <v>1</v>
      </c>
      <c r="S36">
        <f t="shared" si="1"/>
        <v>0</v>
      </c>
      <c r="T36">
        <f t="shared" si="2"/>
        <v>3</v>
      </c>
      <c r="U36" t="s">
        <v>1003</v>
      </c>
      <c r="V36" t="s">
        <v>21</v>
      </c>
      <c r="Z36" s="118">
        <v>0.14000000000000001</v>
      </c>
      <c r="AA36">
        <v>0</v>
      </c>
      <c r="AB36" s="120">
        <v>43.21</v>
      </c>
      <c r="AC36" s="2">
        <f t="shared" si="3"/>
        <v>1814.8200000000002</v>
      </c>
      <c r="AE36" s="2">
        <f t="shared" si="4"/>
        <v>1814.8200000000002</v>
      </c>
      <c r="AG36" t="str">
        <f t="shared" si="5"/>
        <v/>
      </c>
    </row>
    <row r="37" spans="1:34">
      <c r="A37">
        <v>36</v>
      </c>
      <c r="C37">
        <v>247</v>
      </c>
      <c r="D37">
        <v>7</v>
      </c>
      <c r="E37" t="s">
        <v>605</v>
      </c>
      <c r="F37" t="s">
        <v>929</v>
      </c>
      <c r="M37" t="s">
        <v>15</v>
      </c>
      <c r="N37">
        <v>2</v>
      </c>
      <c r="O37">
        <v>0</v>
      </c>
      <c r="P37">
        <f t="shared" si="0"/>
        <v>2</v>
      </c>
      <c r="Q37" t="s">
        <v>35</v>
      </c>
      <c r="R37">
        <v>1</v>
      </c>
      <c r="S37">
        <f t="shared" si="1"/>
        <v>0</v>
      </c>
      <c r="T37">
        <f t="shared" si="2"/>
        <v>2</v>
      </c>
      <c r="U37" t="s">
        <v>1003</v>
      </c>
      <c r="V37" t="s">
        <v>623</v>
      </c>
      <c r="Z37" s="118">
        <v>0.14000000000000001</v>
      </c>
      <c r="AA37">
        <v>0</v>
      </c>
      <c r="AB37" s="120">
        <v>36.65</v>
      </c>
      <c r="AC37" s="2">
        <f t="shared" si="3"/>
        <v>1026.2</v>
      </c>
      <c r="AE37" s="2">
        <f t="shared" si="4"/>
        <v>1026.2</v>
      </c>
      <c r="AG37" t="str">
        <f t="shared" si="5"/>
        <v/>
      </c>
    </row>
    <row r="38" spans="1:34">
      <c r="A38">
        <v>37</v>
      </c>
      <c r="C38">
        <v>275</v>
      </c>
      <c r="D38">
        <v>7</v>
      </c>
      <c r="E38" t="s">
        <v>605</v>
      </c>
      <c r="F38" t="s">
        <v>929</v>
      </c>
      <c r="M38" t="s">
        <v>16</v>
      </c>
      <c r="N38">
        <v>0</v>
      </c>
      <c r="O38">
        <v>-2</v>
      </c>
      <c r="P38">
        <f t="shared" si="0"/>
        <v>2</v>
      </c>
      <c r="Q38" t="s">
        <v>616</v>
      </c>
      <c r="R38">
        <v>2</v>
      </c>
      <c r="S38">
        <f t="shared" si="1"/>
        <v>2</v>
      </c>
      <c r="T38">
        <f t="shared" si="2"/>
        <v>0</v>
      </c>
      <c r="U38" t="s">
        <v>1004</v>
      </c>
      <c r="V38" t="s">
        <v>918</v>
      </c>
      <c r="Z38" s="118">
        <v>1.31</v>
      </c>
      <c r="AA38">
        <v>0</v>
      </c>
      <c r="AB38" s="120">
        <v>4.74</v>
      </c>
      <c r="AC38" s="2">
        <f t="shared" si="3"/>
        <v>1241.8800000000001</v>
      </c>
      <c r="AE38" s="2">
        <f t="shared" si="4"/>
        <v>1241.8800000000001</v>
      </c>
      <c r="AG38" t="str">
        <f t="shared" si="5"/>
        <v/>
      </c>
    </row>
    <row r="39" spans="1:34" s="9" customFormat="1">
      <c r="A39">
        <v>38</v>
      </c>
      <c r="C39">
        <v>275</v>
      </c>
      <c r="D39">
        <v>7</v>
      </c>
      <c r="E39" s="9" t="s">
        <v>605</v>
      </c>
      <c r="F39" t="s">
        <v>929</v>
      </c>
      <c r="M39" s="9" t="s">
        <v>18</v>
      </c>
      <c r="N39" s="9">
        <v>-2</v>
      </c>
      <c r="O39" s="9">
        <v>-50</v>
      </c>
      <c r="P39" s="9">
        <f t="shared" si="0"/>
        <v>48</v>
      </c>
      <c r="Q39" s="9" t="s">
        <v>604</v>
      </c>
      <c r="R39" s="9">
        <v>2</v>
      </c>
      <c r="S39" s="9">
        <f t="shared" si="1"/>
        <v>48</v>
      </c>
      <c r="T39" s="9">
        <f t="shared" si="2"/>
        <v>0</v>
      </c>
      <c r="U39" t="s">
        <v>1004</v>
      </c>
      <c r="V39" t="s">
        <v>918</v>
      </c>
      <c r="Z39" s="118">
        <v>1.38</v>
      </c>
      <c r="AA39" s="9">
        <v>40</v>
      </c>
      <c r="AB39" s="120">
        <v>1.7</v>
      </c>
      <c r="AC39" s="2">
        <f t="shared" si="3"/>
        <v>6756.4799999999987</v>
      </c>
      <c r="AD39" s="11"/>
      <c r="AE39" s="11">
        <f t="shared" si="4"/>
        <v>6756.4799999999987</v>
      </c>
      <c r="AF39" s="29"/>
      <c r="AG39" t="str">
        <f t="shared" si="5"/>
        <v/>
      </c>
      <c r="AH39"/>
    </row>
    <row r="40" spans="1:34">
      <c r="A40">
        <v>39</v>
      </c>
      <c r="B40" t="s">
        <v>603</v>
      </c>
      <c r="C40">
        <v>217</v>
      </c>
      <c r="D40">
        <v>8</v>
      </c>
      <c r="E40" t="s">
        <v>619</v>
      </c>
      <c r="F40" t="s">
        <v>930</v>
      </c>
      <c r="G40">
        <v>49.039970400000001</v>
      </c>
      <c r="H40">
        <v>121.0607986</v>
      </c>
      <c r="I40" t="s">
        <v>182</v>
      </c>
      <c r="J40" t="s">
        <v>35</v>
      </c>
      <c r="K40" t="s">
        <v>35</v>
      </c>
      <c r="L40" t="s">
        <v>35</v>
      </c>
      <c r="M40" t="s">
        <v>14</v>
      </c>
      <c r="N40">
        <v>7</v>
      </c>
      <c r="O40">
        <v>2</v>
      </c>
      <c r="P40">
        <f t="shared" si="0"/>
        <v>5</v>
      </c>
      <c r="Q40" t="s">
        <v>35</v>
      </c>
      <c r="R40">
        <v>1</v>
      </c>
      <c r="S40">
        <f t="shared" si="1"/>
        <v>0</v>
      </c>
      <c r="T40">
        <f t="shared" si="2"/>
        <v>5</v>
      </c>
      <c r="U40" t="s">
        <v>1003</v>
      </c>
      <c r="V40" t="s">
        <v>623</v>
      </c>
      <c r="W40">
        <f>SUM(S40:S44)</f>
        <v>50</v>
      </c>
      <c r="X40">
        <f>SUM(T40:T44)</f>
        <v>7</v>
      </c>
      <c r="Y40">
        <f>X40+W40</f>
        <v>57</v>
      </c>
      <c r="Z40" s="118">
        <v>0.16</v>
      </c>
      <c r="AA40">
        <v>0</v>
      </c>
      <c r="AB40" s="120">
        <v>37.4</v>
      </c>
      <c r="AC40" s="2">
        <f t="shared" si="3"/>
        <v>2992</v>
      </c>
      <c r="AD40" s="2">
        <f>SUM(AC40:AC44)</f>
        <v>6579.4660000000003</v>
      </c>
      <c r="AE40" s="2">
        <f t="shared" si="4"/>
        <v>2992</v>
      </c>
      <c r="AF40" s="7">
        <f>SUM(AE40:AE44)/10^6*10^4</f>
        <v>65.794659999999993</v>
      </c>
      <c r="AG40">
        <f t="shared" si="5"/>
        <v>1</v>
      </c>
    </row>
    <row r="41" spans="1:34">
      <c r="A41">
        <v>40</v>
      </c>
      <c r="C41">
        <v>217</v>
      </c>
      <c r="D41">
        <v>8</v>
      </c>
      <c r="E41" t="s">
        <v>619</v>
      </c>
      <c r="F41" t="s">
        <v>930</v>
      </c>
      <c r="M41" t="s">
        <v>606</v>
      </c>
      <c r="N41">
        <v>2</v>
      </c>
      <c r="O41">
        <v>0</v>
      </c>
      <c r="P41">
        <f t="shared" si="0"/>
        <v>2</v>
      </c>
      <c r="Q41" t="s">
        <v>35</v>
      </c>
      <c r="R41">
        <v>1</v>
      </c>
      <c r="S41">
        <f t="shared" si="1"/>
        <v>0</v>
      </c>
      <c r="T41">
        <f t="shared" si="2"/>
        <v>2</v>
      </c>
      <c r="U41" t="s">
        <v>1003</v>
      </c>
      <c r="V41" t="s">
        <v>623</v>
      </c>
      <c r="Z41" s="118">
        <v>0.16</v>
      </c>
      <c r="AA41">
        <v>0</v>
      </c>
      <c r="AB41" s="120">
        <v>37.4</v>
      </c>
      <c r="AC41" s="2">
        <f t="shared" si="3"/>
        <v>1196.8</v>
      </c>
      <c r="AE41" s="2">
        <f t="shared" si="4"/>
        <v>1196.8</v>
      </c>
      <c r="AG41" t="str">
        <f t="shared" si="5"/>
        <v/>
      </c>
    </row>
    <row r="42" spans="1:34">
      <c r="A42">
        <v>41</v>
      </c>
      <c r="C42">
        <v>230</v>
      </c>
      <c r="D42">
        <v>8</v>
      </c>
      <c r="E42" t="s">
        <v>619</v>
      </c>
      <c r="F42" t="s">
        <v>930</v>
      </c>
      <c r="M42" t="s">
        <v>16</v>
      </c>
      <c r="N42">
        <v>0</v>
      </c>
      <c r="O42">
        <v>-6</v>
      </c>
      <c r="P42">
        <f t="shared" si="0"/>
        <v>6</v>
      </c>
      <c r="Q42" t="s">
        <v>611</v>
      </c>
      <c r="R42">
        <v>2</v>
      </c>
      <c r="S42">
        <f t="shared" si="1"/>
        <v>6</v>
      </c>
      <c r="T42">
        <f t="shared" si="2"/>
        <v>0</v>
      </c>
      <c r="U42" t="s">
        <v>1003</v>
      </c>
      <c r="V42" t="s">
        <v>1005</v>
      </c>
      <c r="Z42" s="118">
        <v>1.24</v>
      </c>
      <c r="AA42">
        <v>60</v>
      </c>
      <c r="AB42" s="120">
        <v>3.36</v>
      </c>
      <c r="AC42" s="2">
        <f t="shared" si="3"/>
        <v>999.93599999999992</v>
      </c>
      <c r="AE42" s="2">
        <f t="shared" si="4"/>
        <v>999.93599999999992</v>
      </c>
      <c r="AG42" t="str">
        <f t="shared" si="5"/>
        <v/>
      </c>
    </row>
    <row r="43" spans="1:34">
      <c r="A43">
        <v>42</v>
      </c>
      <c r="C43">
        <v>230</v>
      </c>
      <c r="D43">
        <v>8</v>
      </c>
      <c r="E43" t="s">
        <v>619</v>
      </c>
      <c r="F43" t="s">
        <v>930</v>
      </c>
      <c r="M43" t="s">
        <v>608</v>
      </c>
      <c r="N43">
        <v>-6</v>
      </c>
      <c r="O43">
        <v>-28</v>
      </c>
      <c r="P43">
        <f t="shared" si="0"/>
        <v>22</v>
      </c>
      <c r="Q43" t="s">
        <v>611</v>
      </c>
      <c r="R43">
        <v>2</v>
      </c>
      <c r="S43">
        <f t="shared" si="1"/>
        <v>22</v>
      </c>
      <c r="T43">
        <f t="shared" si="2"/>
        <v>0</v>
      </c>
      <c r="U43" t="s">
        <v>1003</v>
      </c>
      <c r="V43" t="s">
        <v>1005</v>
      </c>
      <c r="Z43" s="118">
        <v>1.03</v>
      </c>
      <c r="AA43">
        <v>60</v>
      </c>
      <c r="AB43" s="120">
        <v>1.2</v>
      </c>
      <c r="AC43" s="2">
        <f t="shared" si="3"/>
        <v>1087.68</v>
      </c>
      <c r="AE43" s="2">
        <f t="shared" si="4"/>
        <v>1087.68</v>
      </c>
      <c r="AG43" t="str">
        <f t="shared" si="5"/>
        <v/>
      </c>
    </row>
    <row r="44" spans="1:34" s="9" customFormat="1">
      <c r="A44">
        <v>43</v>
      </c>
      <c r="C44">
        <v>230</v>
      </c>
      <c r="D44">
        <v>8</v>
      </c>
      <c r="E44" s="9" t="s">
        <v>619</v>
      </c>
      <c r="F44" t="s">
        <v>930</v>
      </c>
      <c r="M44" s="9" t="s">
        <v>19</v>
      </c>
      <c r="N44" s="9">
        <v>-28</v>
      </c>
      <c r="O44" s="9">
        <v>-50</v>
      </c>
      <c r="P44" s="9">
        <f t="shared" si="0"/>
        <v>22</v>
      </c>
      <c r="Q44" s="9" t="s">
        <v>191</v>
      </c>
      <c r="R44" s="9">
        <v>2</v>
      </c>
      <c r="S44" s="9">
        <f t="shared" si="1"/>
        <v>22</v>
      </c>
      <c r="T44" s="9">
        <f t="shared" si="2"/>
        <v>0</v>
      </c>
      <c r="U44" t="s">
        <v>1003</v>
      </c>
      <c r="V44" t="s">
        <v>1005</v>
      </c>
      <c r="Z44" s="118">
        <v>1.45</v>
      </c>
      <c r="AA44" s="9">
        <v>75</v>
      </c>
      <c r="AB44" s="120">
        <v>0.38</v>
      </c>
      <c r="AC44" s="2">
        <f t="shared" si="3"/>
        <v>303.04999999999995</v>
      </c>
      <c r="AD44" s="11"/>
      <c r="AE44" s="11">
        <f t="shared" si="4"/>
        <v>303.04999999999995</v>
      </c>
      <c r="AF44" s="29"/>
      <c r="AG44" t="str">
        <f t="shared" si="5"/>
        <v/>
      </c>
      <c r="AH44"/>
    </row>
    <row r="45" spans="1:34">
      <c r="A45">
        <v>44</v>
      </c>
      <c r="B45" t="s">
        <v>603</v>
      </c>
      <c r="C45">
        <v>218</v>
      </c>
      <c r="D45">
        <v>9</v>
      </c>
      <c r="E45" t="s">
        <v>607</v>
      </c>
      <c r="F45" t="s">
        <v>929</v>
      </c>
      <c r="G45">
        <v>49.041828160000001</v>
      </c>
      <c r="H45">
        <v>121.06259919999999</v>
      </c>
      <c r="I45" t="s">
        <v>182</v>
      </c>
      <c r="J45" t="s">
        <v>35</v>
      </c>
      <c r="K45" t="s">
        <v>35</v>
      </c>
      <c r="L45" t="s">
        <v>35</v>
      </c>
      <c r="M45" t="s">
        <v>621</v>
      </c>
      <c r="N45">
        <v>5</v>
      </c>
      <c r="O45">
        <v>2.5</v>
      </c>
      <c r="P45">
        <f t="shared" si="0"/>
        <v>2.5</v>
      </c>
      <c r="Q45" t="s">
        <v>35</v>
      </c>
      <c r="R45">
        <v>1</v>
      </c>
      <c r="S45">
        <f t="shared" si="1"/>
        <v>0</v>
      </c>
      <c r="T45">
        <f t="shared" si="2"/>
        <v>2.5</v>
      </c>
      <c r="U45" t="s">
        <v>1003</v>
      </c>
      <c r="V45" t="s">
        <v>623</v>
      </c>
      <c r="W45">
        <f>SUM(S45:S49)</f>
        <v>45</v>
      </c>
      <c r="X45">
        <f>SUM(T45:T49)</f>
        <v>5</v>
      </c>
      <c r="Y45">
        <f>X45+W45</f>
        <v>50</v>
      </c>
      <c r="Z45" s="118">
        <v>0.11</v>
      </c>
      <c r="AA45">
        <v>0</v>
      </c>
      <c r="AB45" s="120">
        <v>45.06</v>
      </c>
      <c r="AC45" s="2">
        <f t="shared" si="3"/>
        <v>1239.1500000000001</v>
      </c>
      <c r="AD45" s="2">
        <f>SUM(AC45:AC49)</f>
        <v>8911.2389999999996</v>
      </c>
      <c r="AE45" s="2">
        <f t="shared" si="4"/>
        <v>1239.1500000000001</v>
      </c>
      <c r="AF45" s="7">
        <f>SUM(AE45:AE49)/10^6*10^4</f>
        <v>89.112389999999991</v>
      </c>
      <c r="AG45">
        <f t="shared" si="5"/>
        <v>1</v>
      </c>
    </row>
    <row r="46" spans="1:34">
      <c r="A46">
        <v>45</v>
      </c>
      <c r="C46">
        <v>218</v>
      </c>
      <c r="D46">
        <v>9</v>
      </c>
      <c r="E46" t="s">
        <v>607</v>
      </c>
      <c r="F46" t="s">
        <v>929</v>
      </c>
      <c r="M46" t="s">
        <v>620</v>
      </c>
      <c r="N46">
        <v>2.5</v>
      </c>
      <c r="O46">
        <v>0</v>
      </c>
      <c r="P46">
        <f t="shared" si="0"/>
        <v>2.5</v>
      </c>
      <c r="Q46" t="s">
        <v>35</v>
      </c>
      <c r="R46">
        <v>1</v>
      </c>
      <c r="S46">
        <f t="shared" si="1"/>
        <v>0</v>
      </c>
      <c r="T46">
        <f t="shared" si="2"/>
        <v>2.5</v>
      </c>
      <c r="U46" t="s">
        <v>1025</v>
      </c>
      <c r="V46" t="s">
        <v>623</v>
      </c>
      <c r="Z46" s="118">
        <v>0.11</v>
      </c>
      <c r="AA46">
        <v>0</v>
      </c>
      <c r="AB46" s="120">
        <v>45.06</v>
      </c>
      <c r="AC46" s="2">
        <f t="shared" si="3"/>
        <v>1239.1500000000001</v>
      </c>
      <c r="AE46" s="2">
        <f t="shared" si="4"/>
        <v>1239.1500000000001</v>
      </c>
      <c r="AG46" t="str">
        <f t="shared" si="5"/>
        <v/>
      </c>
    </row>
    <row r="47" spans="1:34">
      <c r="A47">
        <v>46</v>
      </c>
      <c r="C47">
        <v>231</v>
      </c>
      <c r="D47">
        <v>9</v>
      </c>
      <c r="E47" t="s">
        <v>607</v>
      </c>
      <c r="F47" t="s">
        <v>929</v>
      </c>
      <c r="M47" t="s">
        <v>16</v>
      </c>
      <c r="N47">
        <v>0</v>
      </c>
      <c r="O47">
        <v>-8</v>
      </c>
      <c r="P47">
        <f t="shared" si="0"/>
        <v>8</v>
      </c>
      <c r="Q47" t="s">
        <v>604</v>
      </c>
      <c r="R47">
        <v>2</v>
      </c>
      <c r="S47">
        <f t="shared" si="1"/>
        <v>8</v>
      </c>
      <c r="T47">
        <f t="shared" si="2"/>
        <v>0</v>
      </c>
      <c r="U47" t="s">
        <v>1003</v>
      </c>
      <c r="V47" t="s">
        <v>21</v>
      </c>
      <c r="Z47" s="118">
        <v>0.93</v>
      </c>
      <c r="AA47">
        <v>70</v>
      </c>
      <c r="AB47" s="120">
        <v>10.95</v>
      </c>
      <c r="AC47" s="2">
        <f t="shared" si="3"/>
        <v>2444.04</v>
      </c>
      <c r="AE47" s="2">
        <f t="shared" si="4"/>
        <v>2444.04</v>
      </c>
      <c r="AG47" t="str">
        <f t="shared" si="5"/>
        <v/>
      </c>
    </row>
    <row r="48" spans="1:34">
      <c r="A48">
        <v>47</v>
      </c>
      <c r="C48">
        <v>231</v>
      </c>
      <c r="D48">
        <v>9</v>
      </c>
      <c r="E48" t="s">
        <v>607</v>
      </c>
      <c r="F48" t="s">
        <v>929</v>
      </c>
      <c r="M48" t="s">
        <v>18</v>
      </c>
      <c r="N48">
        <v>-8</v>
      </c>
      <c r="O48">
        <v>-30</v>
      </c>
      <c r="P48">
        <f t="shared" si="0"/>
        <v>22</v>
      </c>
      <c r="Q48" t="s">
        <v>611</v>
      </c>
      <c r="R48">
        <v>2</v>
      </c>
      <c r="S48">
        <f t="shared" si="1"/>
        <v>22</v>
      </c>
      <c r="T48">
        <f t="shared" si="2"/>
        <v>0</v>
      </c>
      <c r="U48" t="s">
        <v>1003</v>
      </c>
      <c r="V48" t="s">
        <v>21</v>
      </c>
      <c r="Z48" s="118">
        <v>1.17</v>
      </c>
      <c r="AA48">
        <v>70</v>
      </c>
      <c r="AB48" s="120">
        <v>3.92</v>
      </c>
      <c r="AC48" s="2">
        <f t="shared" si="3"/>
        <v>3027.0239999999994</v>
      </c>
      <c r="AE48" s="2">
        <f t="shared" si="4"/>
        <v>3027.0239999999994</v>
      </c>
      <c r="AG48" t="str">
        <f t="shared" si="5"/>
        <v/>
      </c>
    </row>
    <row r="49" spans="1:34" s="9" customFormat="1">
      <c r="A49">
        <v>48</v>
      </c>
      <c r="C49">
        <v>231</v>
      </c>
      <c r="D49">
        <v>9</v>
      </c>
      <c r="E49" s="9" t="s">
        <v>607</v>
      </c>
      <c r="F49" t="s">
        <v>929</v>
      </c>
      <c r="M49" s="9" t="s">
        <v>19</v>
      </c>
      <c r="N49" s="9">
        <v>-30</v>
      </c>
      <c r="O49" s="9">
        <v>-45</v>
      </c>
      <c r="P49" s="9">
        <f t="shared" si="0"/>
        <v>15</v>
      </c>
      <c r="Q49" s="9" t="s">
        <v>611</v>
      </c>
      <c r="R49" s="9">
        <v>2</v>
      </c>
      <c r="S49" s="9">
        <f t="shared" si="1"/>
        <v>15</v>
      </c>
      <c r="T49" s="9">
        <f t="shared" si="2"/>
        <v>0</v>
      </c>
      <c r="U49" t="s">
        <v>1003</v>
      </c>
      <c r="V49" t="s">
        <v>21</v>
      </c>
      <c r="Z49" s="118">
        <v>1.71</v>
      </c>
      <c r="AA49" s="9">
        <v>70</v>
      </c>
      <c r="AB49" s="120">
        <v>1.25</v>
      </c>
      <c r="AC49" s="2">
        <f t="shared" si="3"/>
        <v>961.87500000000023</v>
      </c>
      <c r="AD49" s="11"/>
      <c r="AE49" s="11">
        <f t="shared" si="4"/>
        <v>961.87500000000023</v>
      </c>
      <c r="AF49" s="29"/>
      <c r="AG49" t="str">
        <f t="shared" si="5"/>
        <v/>
      </c>
      <c r="AH49"/>
    </row>
    <row r="50" spans="1:34">
      <c r="A50">
        <v>49</v>
      </c>
      <c r="B50" t="s">
        <v>603</v>
      </c>
      <c r="C50">
        <v>160</v>
      </c>
      <c r="D50">
        <v>10</v>
      </c>
      <c r="E50" t="s">
        <v>607</v>
      </c>
      <c r="F50" t="s">
        <v>929</v>
      </c>
      <c r="G50">
        <v>49.070838930000001</v>
      </c>
      <c r="H50">
        <v>121.1094971</v>
      </c>
      <c r="I50" t="s">
        <v>182</v>
      </c>
      <c r="J50" t="s">
        <v>35</v>
      </c>
      <c r="K50" t="s">
        <v>35</v>
      </c>
      <c r="L50" t="s">
        <v>35</v>
      </c>
      <c r="M50" t="s">
        <v>14</v>
      </c>
      <c r="N50">
        <v>4</v>
      </c>
      <c r="O50">
        <v>0</v>
      </c>
      <c r="P50">
        <f t="shared" si="0"/>
        <v>4</v>
      </c>
      <c r="Q50" t="s">
        <v>35</v>
      </c>
      <c r="R50">
        <v>1</v>
      </c>
      <c r="S50">
        <f t="shared" si="1"/>
        <v>0</v>
      </c>
      <c r="T50">
        <f t="shared" si="2"/>
        <v>4</v>
      </c>
      <c r="U50" t="s">
        <v>1025</v>
      </c>
      <c r="V50" t="s">
        <v>623</v>
      </c>
      <c r="W50">
        <f>SUM(S50:S54)</f>
        <v>55</v>
      </c>
      <c r="X50">
        <f>SUM(T50:T54)</f>
        <v>4</v>
      </c>
      <c r="Y50">
        <f>X50+W50</f>
        <v>59</v>
      </c>
      <c r="Z50" s="118">
        <v>0.11</v>
      </c>
      <c r="AA50">
        <v>0</v>
      </c>
      <c r="AB50" s="120">
        <v>45.06</v>
      </c>
      <c r="AC50" s="2">
        <f t="shared" si="3"/>
        <v>1982.6399999999999</v>
      </c>
      <c r="AD50" s="2">
        <f>SUM(AC50:AC54)</f>
        <v>22245.617999999999</v>
      </c>
      <c r="AE50" s="2">
        <f t="shared" si="4"/>
        <v>1982.6399999999999</v>
      </c>
      <c r="AF50" s="7">
        <f>SUM(AE50:AE54)/10^6*10^4</f>
        <v>222.45617999999999</v>
      </c>
      <c r="AG50">
        <f t="shared" si="5"/>
        <v>1</v>
      </c>
    </row>
    <row r="51" spans="1:34">
      <c r="A51">
        <v>50</v>
      </c>
      <c r="C51">
        <v>173</v>
      </c>
      <c r="D51">
        <v>10</v>
      </c>
      <c r="E51" t="s">
        <v>607</v>
      </c>
      <c r="F51" t="s">
        <v>929</v>
      </c>
      <c r="M51" t="s">
        <v>16</v>
      </c>
      <c r="N51">
        <v>0</v>
      </c>
      <c r="O51">
        <v>-5</v>
      </c>
      <c r="P51">
        <f t="shared" si="0"/>
        <v>5</v>
      </c>
      <c r="R51">
        <v>2</v>
      </c>
      <c r="S51">
        <f t="shared" si="1"/>
        <v>5</v>
      </c>
      <c r="T51">
        <f t="shared" si="2"/>
        <v>0</v>
      </c>
      <c r="U51" t="s">
        <v>1003</v>
      </c>
      <c r="V51" t="s">
        <v>1005</v>
      </c>
      <c r="Z51" s="118">
        <v>0.93</v>
      </c>
      <c r="AA51">
        <v>0</v>
      </c>
      <c r="AB51" s="120">
        <v>10.95</v>
      </c>
      <c r="AC51" s="2">
        <f t="shared" si="3"/>
        <v>5091.75</v>
      </c>
      <c r="AE51" s="2">
        <f t="shared" si="4"/>
        <v>5091.75</v>
      </c>
      <c r="AG51" t="str">
        <f t="shared" si="5"/>
        <v/>
      </c>
    </row>
    <row r="52" spans="1:34">
      <c r="A52">
        <v>51</v>
      </c>
      <c r="C52">
        <v>173</v>
      </c>
      <c r="D52">
        <v>10</v>
      </c>
      <c r="E52" t="s">
        <v>607</v>
      </c>
      <c r="F52" t="s">
        <v>929</v>
      </c>
      <c r="M52" t="s">
        <v>18</v>
      </c>
      <c r="N52">
        <v>-5</v>
      </c>
      <c r="O52">
        <v>-12</v>
      </c>
      <c r="P52">
        <f t="shared" si="0"/>
        <v>7</v>
      </c>
      <c r="Q52" t="s">
        <v>604</v>
      </c>
      <c r="R52">
        <v>2</v>
      </c>
      <c r="S52">
        <f t="shared" si="1"/>
        <v>7</v>
      </c>
      <c r="T52">
        <f t="shared" si="2"/>
        <v>0</v>
      </c>
      <c r="U52" t="s">
        <v>1003</v>
      </c>
      <c r="V52" t="s">
        <v>1005</v>
      </c>
      <c r="Z52" s="118">
        <v>1.17</v>
      </c>
      <c r="AA52">
        <v>30</v>
      </c>
      <c r="AB52" s="120">
        <v>3.92</v>
      </c>
      <c r="AC52" s="2">
        <f t="shared" si="3"/>
        <v>2247.3359999999993</v>
      </c>
      <c r="AE52" s="2">
        <f t="shared" si="4"/>
        <v>2247.3359999999993</v>
      </c>
      <c r="AG52" t="str">
        <f t="shared" si="5"/>
        <v/>
      </c>
    </row>
    <row r="53" spans="1:34">
      <c r="A53">
        <v>52</v>
      </c>
      <c r="C53">
        <v>173</v>
      </c>
      <c r="D53">
        <v>10</v>
      </c>
      <c r="E53" t="s">
        <v>607</v>
      </c>
      <c r="F53" t="s">
        <v>929</v>
      </c>
      <c r="M53" t="s">
        <v>101</v>
      </c>
      <c r="N53">
        <v>-12</v>
      </c>
      <c r="O53">
        <v>-37</v>
      </c>
      <c r="P53">
        <f t="shared" si="0"/>
        <v>25</v>
      </c>
      <c r="Q53" t="s">
        <v>611</v>
      </c>
      <c r="R53">
        <v>2</v>
      </c>
      <c r="S53">
        <f t="shared" si="1"/>
        <v>25</v>
      </c>
      <c r="T53">
        <f t="shared" si="2"/>
        <v>0</v>
      </c>
      <c r="U53" t="s">
        <v>1003</v>
      </c>
      <c r="V53" t="s">
        <v>1005</v>
      </c>
      <c r="Z53" s="118">
        <v>1.71</v>
      </c>
      <c r="AA53">
        <v>30</v>
      </c>
      <c r="AB53" s="120">
        <v>3.92</v>
      </c>
      <c r="AC53" s="2">
        <f t="shared" si="3"/>
        <v>11730.599999999999</v>
      </c>
      <c r="AE53" s="2">
        <f t="shared" si="4"/>
        <v>11730.599999999999</v>
      </c>
      <c r="AG53" t="str">
        <f t="shared" si="5"/>
        <v/>
      </c>
    </row>
    <row r="54" spans="1:34" s="9" customFormat="1">
      <c r="A54">
        <v>53</v>
      </c>
      <c r="C54">
        <v>173</v>
      </c>
      <c r="D54">
        <v>10</v>
      </c>
      <c r="E54" s="9" t="s">
        <v>607</v>
      </c>
      <c r="F54" t="s">
        <v>929</v>
      </c>
      <c r="M54" s="9" t="s">
        <v>263</v>
      </c>
      <c r="N54" s="9">
        <v>-37</v>
      </c>
      <c r="O54" s="9">
        <v>-55</v>
      </c>
      <c r="P54" s="9">
        <f t="shared" si="0"/>
        <v>18</v>
      </c>
      <c r="Q54" s="9" t="s">
        <v>191</v>
      </c>
      <c r="R54" s="9">
        <v>2</v>
      </c>
      <c r="S54" s="9">
        <f t="shared" si="1"/>
        <v>18</v>
      </c>
      <c r="T54" s="9">
        <f t="shared" si="2"/>
        <v>0</v>
      </c>
      <c r="U54" t="s">
        <v>1003</v>
      </c>
      <c r="V54" t="s">
        <v>1005</v>
      </c>
      <c r="Z54" s="118">
        <v>1.74</v>
      </c>
      <c r="AA54" s="9">
        <v>70</v>
      </c>
      <c r="AB54" s="120">
        <v>1.27</v>
      </c>
      <c r="AC54" s="2">
        <f t="shared" si="3"/>
        <v>1193.2920000000001</v>
      </c>
      <c r="AD54" s="11"/>
      <c r="AE54" s="11">
        <f t="shared" si="4"/>
        <v>1193.2920000000001</v>
      </c>
      <c r="AF54" s="29"/>
      <c r="AG54" t="str">
        <f t="shared" si="5"/>
        <v/>
      </c>
      <c r="AH54"/>
    </row>
    <row r="55" spans="1:34">
      <c r="A55">
        <v>54</v>
      </c>
      <c r="B55" t="s">
        <v>603</v>
      </c>
      <c r="C55">
        <v>300</v>
      </c>
      <c r="D55">
        <v>11</v>
      </c>
      <c r="E55" t="s">
        <v>605</v>
      </c>
      <c r="F55" t="s">
        <v>929</v>
      </c>
      <c r="G55">
        <v>49.077053069999998</v>
      </c>
      <c r="H55">
        <v>121.1099777</v>
      </c>
      <c r="I55" t="s">
        <v>182</v>
      </c>
      <c r="J55" t="s">
        <v>35</v>
      </c>
      <c r="K55" t="s">
        <v>35</v>
      </c>
      <c r="L55" t="s">
        <v>35</v>
      </c>
      <c r="M55" t="s">
        <v>610</v>
      </c>
      <c r="N55">
        <v>6</v>
      </c>
      <c r="O55">
        <v>5</v>
      </c>
      <c r="P55">
        <f t="shared" si="0"/>
        <v>1</v>
      </c>
      <c r="Q55" t="s">
        <v>35</v>
      </c>
      <c r="R55">
        <v>1</v>
      </c>
      <c r="S55">
        <f t="shared" si="1"/>
        <v>0</v>
      </c>
      <c r="T55">
        <f t="shared" si="2"/>
        <v>1</v>
      </c>
      <c r="U55" t="s">
        <v>1025</v>
      </c>
      <c r="V55" t="s">
        <v>623</v>
      </c>
      <c r="W55">
        <f>SUM(S55:S58)</f>
        <v>53</v>
      </c>
      <c r="X55">
        <f>SUM(T55:T58)</f>
        <v>6</v>
      </c>
      <c r="Y55">
        <f>X55+W55</f>
        <v>59</v>
      </c>
      <c r="Z55" s="118">
        <v>0.14000000000000001</v>
      </c>
      <c r="AA55">
        <v>0</v>
      </c>
      <c r="AB55" s="120">
        <v>43.21</v>
      </c>
      <c r="AC55" s="2">
        <f t="shared" si="3"/>
        <v>604.94000000000005</v>
      </c>
      <c r="AD55" s="2">
        <f>SUM(AC55:AC58)</f>
        <v>10906.239999999998</v>
      </c>
      <c r="AE55" s="2">
        <f t="shared" si="4"/>
        <v>604.94000000000005</v>
      </c>
      <c r="AF55" s="7">
        <f>SUM(AE55:AE59)/10^6*10^4</f>
        <v>121.16119999999999</v>
      </c>
      <c r="AG55">
        <f t="shared" si="5"/>
        <v>1</v>
      </c>
    </row>
    <row r="56" spans="1:34">
      <c r="A56">
        <v>55</v>
      </c>
      <c r="C56">
        <v>300</v>
      </c>
      <c r="D56">
        <v>11</v>
      </c>
      <c r="E56" t="s">
        <v>605</v>
      </c>
      <c r="F56" t="s">
        <v>929</v>
      </c>
      <c r="M56" t="s">
        <v>14</v>
      </c>
      <c r="N56">
        <v>5</v>
      </c>
      <c r="O56">
        <v>2</v>
      </c>
      <c r="P56">
        <f t="shared" si="0"/>
        <v>3</v>
      </c>
      <c r="Q56" t="s">
        <v>35</v>
      </c>
      <c r="R56">
        <v>1</v>
      </c>
      <c r="S56">
        <f t="shared" si="1"/>
        <v>0</v>
      </c>
      <c r="T56">
        <f t="shared" si="2"/>
        <v>3</v>
      </c>
      <c r="U56" t="s">
        <v>1003</v>
      </c>
      <c r="V56" t="s">
        <v>623</v>
      </c>
      <c r="Z56" s="118">
        <v>0.14000000000000001</v>
      </c>
      <c r="AA56">
        <v>0</v>
      </c>
      <c r="AB56" s="120">
        <v>43.21</v>
      </c>
      <c r="AC56" s="2">
        <f t="shared" si="3"/>
        <v>1814.8200000000002</v>
      </c>
      <c r="AE56" s="2">
        <f t="shared" si="4"/>
        <v>1814.8200000000002</v>
      </c>
      <c r="AG56" t="str">
        <f t="shared" si="5"/>
        <v/>
      </c>
    </row>
    <row r="57" spans="1:34">
      <c r="A57">
        <v>56</v>
      </c>
      <c r="C57">
        <v>300</v>
      </c>
      <c r="D57">
        <v>11</v>
      </c>
      <c r="E57" t="s">
        <v>605</v>
      </c>
      <c r="F57" t="s">
        <v>929</v>
      </c>
      <c r="M57" t="s">
        <v>15</v>
      </c>
      <c r="N57">
        <v>2</v>
      </c>
      <c r="O57">
        <v>0</v>
      </c>
      <c r="P57">
        <f t="shared" si="0"/>
        <v>2</v>
      </c>
      <c r="Q57" t="s">
        <v>35</v>
      </c>
      <c r="R57">
        <v>1</v>
      </c>
      <c r="S57">
        <f t="shared" si="1"/>
        <v>0</v>
      </c>
      <c r="T57">
        <f t="shared" si="2"/>
        <v>2</v>
      </c>
      <c r="U57" t="s">
        <v>1003</v>
      </c>
      <c r="V57" t="s">
        <v>623</v>
      </c>
      <c r="Z57" s="118">
        <v>0.14000000000000001</v>
      </c>
      <c r="AA57">
        <v>0</v>
      </c>
      <c r="AB57" s="120">
        <v>36.65</v>
      </c>
      <c r="AC57" s="2">
        <f t="shared" si="3"/>
        <v>1026.2</v>
      </c>
      <c r="AE57" s="2">
        <f t="shared" si="4"/>
        <v>1026.2</v>
      </c>
      <c r="AG57" t="str">
        <f t="shared" si="5"/>
        <v/>
      </c>
    </row>
    <row r="58" spans="1:34" s="9" customFormat="1">
      <c r="A58">
        <v>57</v>
      </c>
      <c r="C58">
        <v>329</v>
      </c>
      <c r="D58">
        <v>11</v>
      </c>
      <c r="E58" s="9" t="s">
        <v>605</v>
      </c>
      <c r="F58" t="s">
        <v>929</v>
      </c>
      <c r="M58" s="9" t="s">
        <v>18</v>
      </c>
      <c r="N58" s="9">
        <v>0</v>
      </c>
      <c r="O58" s="9">
        <v>-53</v>
      </c>
      <c r="P58" s="9">
        <f t="shared" si="0"/>
        <v>53</v>
      </c>
      <c r="Q58" s="9" t="s">
        <v>604</v>
      </c>
      <c r="R58" s="9">
        <v>2</v>
      </c>
      <c r="S58" s="9">
        <f t="shared" si="1"/>
        <v>53</v>
      </c>
      <c r="T58" s="9">
        <f t="shared" si="2"/>
        <v>0</v>
      </c>
      <c r="U58" t="s">
        <v>1004</v>
      </c>
      <c r="V58" t="s">
        <v>918</v>
      </c>
      <c r="Z58" s="118">
        <v>1.38</v>
      </c>
      <c r="AA58" s="9">
        <v>40</v>
      </c>
      <c r="AB58" s="120">
        <v>1.7</v>
      </c>
      <c r="AC58" s="2">
        <f t="shared" si="3"/>
        <v>7460.279999999997</v>
      </c>
      <c r="AE58" s="11">
        <f t="shared" si="4"/>
        <v>7460.279999999997</v>
      </c>
      <c r="AG58" t="str">
        <f t="shared" si="5"/>
        <v/>
      </c>
      <c r="AH58"/>
    </row>
    <row r="59" spans="1:34">
      <c r="A59">
        <v>58</v>
      </c>
      <c r="B59" t="s">
        <v>603</v>
      </c>
      <c r="C59">
        <v>305</v>
      </c>
      <c r="D59">
        <v>12</v>
      </c>
      <c r="E59" t="s">
        <v>605</v>
      </c>
      <c r="F59" t="s">
        <v>929</v>
      </c>
      <c r="G59">
        <v>49.199615479999999</v>
      </c>
      <c r="H59">
        <v>120.99848179999999</v>
      </c>
      <c r="I59" t="s">
        <v>182</v>
      </c>
      <c r="J59" t="s">
        <v>35</v>
      </c>
      <c r="K59" t="s">
        <v>35</v>
      </c>
      <c r="L59" t="s">
        <v>35</v>
      </c>
      <c r="M59" t="s">
        <v>89</v>
      </c>
      <c r="N59">
        <v>9</v>
      </c>
      <c r="O59">
        <v>7</v>
      </c>
      <c r="P59">
        <f t="shared" si="0"/>
        <v>2</v>
      </c>
      <c r="Q59" t="s">
        <v>35</v>
      </c>
      <c r="R59">
        <v>1</v>
      </c>
      <c r="S59">
        <f t="shared" si="1"/>
        <v>0</v>
      </c>
      <c r="T59">
        <f t="shared" si="2"/>
        <v>2</v>
      </c>
      <c r="U59" t="s">
        <v>1003</v>
      </c>
      <c r="V59" t="s">
        <v>623</v>
      </c>
      <c r="W59">
        <f>SUM(S59:S63)</f>
        <v>42</v>
      </c>
      <c r="X59">
        <f>SUM(T59:T63)</f>
        <v>9</v>
      </c>
      <c r="Y59">
        <f>X59+W59</f>
        <v>51</v>
      </c>
      <c r="Z59" s="118">
        <v>0.14000000000000001</v>
      </c>
      <c r="AA59">
        <v>0</v>
      </c>
      <c r="AB59" s="120">
        <v>43.21</v>
      </c>
      <c r="AC59" s="2">
        <f t="shared" si="3"/>
        <v>1209.8800000000001</v>
      </c>
      <c r="AD59" s="2">
        <f>SUM(AC59:AC63)</f>
        <v>12511.206</v>
      </c>
      <c r="AE59" s="2">
        <f t="shared" si="4"/>
        <v>1209.8800000000001</v>
      </c>
      <c r="AF59" s="7">
        <f>SUM(AE59:AE63)/10^6*10^4</f>
        <v>125.11206</v>
      </c>
      <c r="AG59">
        <f t="shared" si="5"/>
        <v>1</v>
      </c>
    </row>
    <row r="60" spans="1:34">
      <c r="A60">
        <v>59</v>
      </c>
      <c r="C60">
        <v>305</v>
      </c>
      <c r="D60">
        <v>12</v>
      </c>
      <c r="E60" t="s">
        <v>605</v>
      </c>
      <c r="F60" t="s">
        <v>929</v>
      </c>
      <c r="M60" t="s">
        <v>14</v>
      </c>
      <c r="N60">
        <v>7</v>
      </c>
      <c r="O60">
        <v>0</v>
      </c>
      <c r="P60">
        <f t="shared" si="0"/>
        <v>7</v>
      </c>
      <c r="Q60" t="s">
        <v>35</v>
      </c>
      <c r="R60">
        <v>1</v>
      </c>
      <c r="S60">
        <f t="shared" si="1"/>
        <v>0</v>
      </c>
      <c r="T60">
        <f t="shared" si="2"/>
        <v>7</v>
      </c>
      <c r="U60" t="s">
        <v>1003</v>
      </c>
      <c r="V60" t="s">
        <v>623</v>
      </c>
      <c r="Z60" s="118">
        <v>0.14000000000000001</v>
      </c>
      <c r="AA60">
        <v>0</v>
      </c>
      <c r="AB60" s="120">
        <v>43.21</v>
      </c>
      <c r="AC60" s="2">
        <f t="shared" si="3"/>
        <v>4234.5800000000008</v>
      </c>
      <c r="AE60" s="2">
        <f t="shared" si="4"/>
        <v>4234.5800000000008</v>
      </c>
      <c r="AG60" t="str">
        <f t="shared" si="5"/>
        <v/>
      </c>
    </row>
    <row r="61" spans="1:34">
      <c r="A61">
        <v>60</v>
      </c>
      <c r="C61">
        <v>305</v>
      </c>
      <c r="D61">
        <v>12</v>
      </c>
      <c r="E61" t="s">
        <v>605</v>
      </c>
      <c r="F61" t="s">
        <v>929</v>
      </c>
      <c r="M61" t="s">
        <v>57</v>
      </c>
      <c r="N61">
        <v>0</v>
      </c>
      <c r="O61">
        <v>0</v>
      </c>
      <c r="P61">
        <f t="shared" si="0"/>
        <v>0</v>
      </c>
      <c r="Q61" t="s">
        <v>35</v>
      </c>
      <c r="R61">
        <v>1</v>
      </c>
      <c r="S61">
        <f t="shared" si="1"/>
        <v>0</v>
      </c>
      <c r="T61">
        <f t="shared" si="2"/>
        <v>0</v>
      </c>
      <c r="U61" t="s">
        <v>1003</v>
      </c>
      <c r="V61" t="s">
        <v>623</v>
      </c>
      <c r="Z61" s="118">
        <v>0.14000000000000001</v>
      </c>
      <c r="AA61">
        <v>0</v>
      </c>
      <c r="AB61" s="120">
        <v>36.65</v>
      </c>
      <c r="AC61" s="2">
        <f t="shared" si="3"/>
        <v>0</v>
      </c>
      <c r="AE61" s="2">
        <f t="shared" si="4"/>
        <v>0</v>
      </c>
      <c r="AG61" t="str">
        <f t="shared" si="5"/>
        <v/>
      </c>
    </row>
    <row r="62" spans="1:34">
      <c r="A62">
        <v>61</v>
      </c>
      <c r="C62">
        <v>334</v>
      </c>
      <c r="D62">
        <v>12</v>
      </c>
      <c r="E62" t="s">
        <v>605</v>
      </c>
      <c r="F62" t="s">
        <v>929</v>
      </c>
      <c r="M62" t="s">
        <v>16</v>
      </c>
      <c r="N62">
        <v>0</v>
      </c>
      <c r="O62">
        <v>-6</v>
      </c>
      <c r="P62">
        <f t="shared" si="0"/>
        <v>6</v>
      </c>
      <c r="Q62" t="s">
        <v>191</v>
      </c>
      <c r="R62">
        <v>2</v>
      </c>
      <c r="S62">
        <f t="shared" si="1"/>
        <v>6</v>
      </c>
      <c r="T62">
        <f t="shared" si="2"/>
        <v>0</v>
      </c>
      <c r="U62" t="s">
        <v>1003</v>
      </c>
      <c r="V62" t="s">
        <v>918</v>
      </c>
      <c r="Z62" s="118">
        <v>1.31</v>
      </c>
      <c r="AA62">
        <v>35</v>
      </c>
      <c r="AB62" s="120">
        <v>4.74</v>
      </c>
      <c r="AC62" s="2">
        <f t="shared" si="3"/>
        <v>2421.6660000000002</v>
      </c>
      <c r="AE62" s="2">
        <f t="shared" si="4"/>
        <v>2421.6660000000002</v>
      </c>
      <c r="AG62" t="str">
        <f t="shared" si="5"/>
        <v/>
      </c>
    </row>
    <row r="63" spans="1:34" s="9" customFormat="1">
      <c r="A63">
        <v>62</v>
      </c>
      <c r="C63">
        <v>334</v>
      </c>
      <c r="D63">
        <v>12</v>
      </c>
      <c r="E63" s="9" t="s">
        <v>605</v>
      </c>
      <c r="F63" t="s">
        <v>929</v>
      </c>
      <c r="M63" s="9" t="s">
        <v>18</v>
      </c>
      <c r="N63" s="9">
        <v>-6</v>
      </c>
      <c r="O63" s="9">
        <v>-42</v>
      </c>
      <c r="P63" s="9">
        <f t="shared" si="0"/>
        <v>36</v>
      </c>
      <c r="Q63" s="9" t="s">
        <v>611</v>
      </c>
      <c r="R63" s="9">
        <v>2</v>
      </c>
      <c r="S63" s="9">
        <f t="shared" si="1"/>
        <v>36</v>
      </c>
      <c r="T63" s="9">
        <f t="shared" si="2"/>
        <v>0</v>
      </c>
      <c r="U63" t="s">
        <v>1003</v>
      </c>
      <c r="V63" t="s">
        <v>918</v>
      </c>
      <c r="Z63" s="118">
        <v>1.38</v>
      </c>
      <c r="AA63" s="9">
        <v>45</v>
      </c>
      <c r="AB63" s="120">
        <v>1.7</v>
      </c>
      <c r="AC63" s="2">
        <f t="shared" si="3"/>
        <v>4645.079999999999</v>
      </c>
      <c r="AE63" s="11">
        <f t="shared" si="4"/>
        <v>4645.079999999999</v>
      </c>
      <c r="AG63" t="str">
        <f t="shared" si="5"/>
        <v/>
      </c>
      <c r="AH63"/>
    </row>
    <row r="64" spans="1:34">
      <c r="A64">
        <v>63</v>
      </c>
      <c r="B64" t="s">
        <v>603</v>
      </c>
      <c r="C64">
        <v>309</v>
      </c>
      <c r="D64">
        <v>13</v>
      </c>
      <c r="E64" t="s">
        <v>619</v>
      </c>
      <c r="F64" t="s">
        <v>930</v>
      </c>
      <c r="G64">
        <v>49.200054170000001</v>
      </c>
      <c r="H64">
        <v>120.9982758</v>
      </c>
      <c r="I64" t="s">
        <v>182</v>
      </c>
      <c r="J64" t="s">
        <v>35</v>
      </c>
      <c r="K64" t="s">
        <v>35</v>
      </c>
      <c r="L64" t="s">
        <v>35</v>
      </c>
      <c r="M64" t="s">
        <v>89</v>
      </c>
      <c r="N64">
        <v>4</v>
      </c>
      <c r="O64">
        <v>3</v>
      </c>
      <c r="P64">
        <f t="shared" si="0"/>
        <v>1</v>
      </c>
      <c r="Q64" t="s">
        <v>35</v>
      </c>
      <c r="R64">
        <v>1</v>
      </c>
      <c r="S64">
        <f t="shared" si="1"/>
        <v>0</v>
      </c>
      <c r="T64">
        <f t="shared" si="2"/>
        <v>1</v>
      </c>
      <c r="U64" t="s">
        <v>1003</v>
      </c>
      <c r="V64" t="s">
        <v>623</v>
      </c>
      <c r="W64">
        <f>SUM(S64:S70)</f>
        <v>42</v>
      </c>
      <c r="X64">
        <f>SUM(T64:T70)</f>
        <v>4</v>
      </c>
      <c r="Y64">
        <f>X64+W64</f>
        <v>46</v>
      </c>
      <c r="Z64" s="118">
        <v>0.16</v>
      </c>
      <c r="AA64">
        <v>0</v>
      </c>
      <c r="AB64" s="120">
        <v>37.4</v>
      </c>
      <c r="AC64" s="2">
        <f t="shared" si="3"/>
        <v>598.4</v>
      </c>
      <c r="AD64" s="2">
        <f>SUM(AC64:AC70)</f>
        <v>9148.3999999999978</v>
      </c>
      <c r="AE64" s="2">
        <f t="shared" si="4"/>
        <v>598.4</v>
      </c>
      <c r="AF64" s="2">
        <f>SUM(AE64:AE70)/10^6*10^4</f>
        <v>91.48399999999998</v>
      </c>
      <c r="AG64">
        <f t="shared" si="5"/>
        <v>1</v>
      </c>
    </row>
    <row r="65" spans="1:34">
      <c r="A65">
        <v>64</v>
      </c>
      <c r="C65">
        <v>309</v>
      </c>
      <c r="D65">
        <v>13</v>
      </c>
      <c r="E65" t="s">
        <v>619</v>
      </c>
      <c r="F65" t="s">
        <v>930</v>
      </c>
      <c r="M65" t="s">
        <v>14</v>
      </c>
      <c r="N65">
        <v>3</v>
      </c>
      <c r="O65">
        <v>0</v>
      </c>
      <c r="P65">
        <f t="shared" si="0"/>
        <v>3</v>
      </c>
      <c r="Q65" t="s">
        <v>35</v>
      </c>
      <c r="R65">
        <v>1</v>
      </c>
      <c r="S65">
        <f t="shared" si="1"/>
        <v>0</v>
      </c>
      <c r="T65">
        <f t="shared" si="2"/>
        <v>3</v>
      </c>
      <c r="U65" t="s">
        <v>1006</v>
      </c>
      <c r="V65" t="s">
        <v>856</v>
      </c>
      <c r="Z65" s="118">
        <v>0.16</v>
      </c>
      <c r="AA65">
        <v>0</v>
      </c>
      <c r="AB65" s="120">
        <v>37.4</v>
      </c>
      <c r="AC65" s="2">
        <f t="shared" si="3"/>
        <v>1795.1999999999998</v>
      </c>
      <c r="AE65" s="2">
        <f t="shared" si="4"/>
        <v>1795.1999999999998</v>
      </c>
      <c r="AG65" t="str">
        <f t="shared" si="5"/>
        <v/>
      </c>
    </row>
    <row r="66" spans="1:34">
      <c r="A66">
        <v>65</v>
      </c>
      <c r="C66">
        <v>309</v>
      </c>
      <c r="D66">
        <v>13</v>
      </c>
      <c r="E66" t="s">
        <v>619</v>
      </c>
      <c r="F66" t="s">
        <v>930</v>
      </c>
      <c r="M66" t="s">
        <v>57</v>
      </c>
      <c r="N66">
        <v>0</v>
      </c>
      <c r="O66">
        <v>0</v>
      </c>
      <c r="P66">
        <f t="shared" ref="P66:P129" si="6">ABS(N66-O66)</f>
        <v>0</v>
      </c>
      <c r="Q66" t="s">
        <v>35</v>
      </c>
      <c r="R66">
        <v>1</v>
      </c>
      <c r="S66">
        <f t="shared" ref="S66:S129" si="7">IF(R66=1,0,P66)</f>
        <v>0</v>
      </c>
      <c r="T66">
        <f t="shared" ref="T66:T129" si="8">IF(R66=1,P66,0)</f>
        <v>0</v>
      </c>
      <c r="U66" t="s">
        <v>1006</v>
      </c>
      <c r="V66" t="s">
        <v>856</v>
      </c>
      <c r="Z66" s="118">
        <v>0.16</v>
      </c>
      <c r="AA66">
        <v>0</v>
      </c>
      <c r="AB66" s="120">
        <v>30.85</v>
      </c>
      <c r="AC66" s="2">
        <f t="shared" ref="AC66:AC129" si="9">Z66*AB66/100*P66*100*100*((100-AA66)/100)</f>
        <v>0</v>
      </c>
      <c r="AE66" s="2">
        <f t="shared" ref="AE66:AE129" si="10">Z66*AB66/100*P66*100*100*((100-AA66)/100)</f>
        <v>0</v>
      </c>
      <c r="AG66" t="str">
        <f t="shared" ref="AG66:AG129" si="11">IF(D65&lt;&gt;D66,1,"")</f>
        <v/>
      </c>
    </row>
    <row r="67" spans="1:34">
      <c r="A67">
        <v>66</v>
      </c>
      <c r="C67">
        <v>338</v>
      </c>
      <c r="D67">
        <v>13</v>
      </c>
      <c r="E67" t="s">
        <v>619</v>
      </c>
      <c r="F67" t="s">
        <v>930</v>
      </c>
      <c r="M67" t="s">
        <v>16</v>
      </c>
      <c r="N67">
        <v>0</v>
      </c>
      <c r="O67">
        <v>-5</v>
      </c>
      <c r="P67">
        <f t="shared" si="6"/>
        <v>5</v>
      </c>
      <c r="Q67" t="s">
        <v>191</v>
      </c>
      <c r="R67">
        <v>2</v>
      </c>
      <c r="S67">
        <f t="shared" si="7"/>
        <v>5</v>
      </c>
      <c r="T67">
        <f t="shared" si="8"/>
        <v>0</v>
      </c>
      <c r="U67" t="s">
        <v>1003</v>
      </c>
      <c r="V67" t="s">
        <v>918</v>
      </c>
      <c r="Z67" s="118">
        <v>1.24</v>
      </c>
      <c r="AA67">
        <v>5</v>
      </c>
      <c r="AB67" s="120">
        <v>3.36</v>
      </c>
      <c r="AC67" s="2">
        <f t="shared" si="9"/>
        <v>1979.0399999999993</v>
      </c>
      <c r="AE67" s="2">
        <f t="shared" si="10"/>
        <v>1979.0399999999993</v>
      </c>
      <c r="AG67" t="str">
        <f t="shared" si="11"/>
        <v/>
      </c>
    </row>
    <row r="68" spans="1:34">
      <c r="A68">
        <v>67</v>
      </c>
      <c r="C68">
        <v>338</v>
      </c>
      <c r="D68">
        <v>13</v>
      </c>
      <c r="E68" t="s">
        <v>619</v>
      </c>
      <c r="F68" t="s">
        <v>930</v>
      </c>
      <c r="M68" t="s">
        <v>608</v>
      </c>
      <c r="N68">
        <v>-5</v>
      </c>
      <c r="O68">
        <v>-24</v>
      </c>
      <c r="P68">
        <f t="shared" si="6"/>
        <v>19</v>
      </c>
      <c r="Q68" t="s">
        <v>611</v>
      </c>
      <c r="R68">
        <v>2</v>
      </c>
      <c r="S68">
        <f t="shared" si="7"/>
        <v>19</v>
      </c>
      <c r="T68">
        <f t="shared" si="8"/>
        <v>0</v>
      </c>
      <c r="U68" t="s">
        <v>1003</v>
      </c>
      <c r="V68" t="s">
        <v>918</v>
      </c>
      <c r="Z68" s="118">
        <v>1.03</v>
      </c>
      <c r="AA68">
        <v>10</v>
      </c>
      <c r="AB68" s="120">
        <v>1.2</v>
      </c>
      <c r="AC68" s="2">
        <f t="shared" si="9"/>
        <v>2113.56</v>
      </c>
      <c r="AE68" s="2">
        <f t="shared" si="10"/>
        <v>2113.56</v>
      </c>
      <c r="AG68" t="str">
        <f t="shared" si="11"/>
        <v/>
      </c>
    </row>
    <row r="69" spans="1:34">
      <c r="A69">
        <v>68</v>
      </c>
      <c r="C69">
        <v>338</v>
      </c>
      <c r="D69">
        <v>13</v>
      </c>
      <c r="E69" t="s">
        <v>619</v>
      </c>
      <c r="F69" t="s">
        <v>930</v>
      </c>
      <c r="M69" t="s">
        <v>32</v>
      </c>
      <c r="N69">
        <v>-24</v>
      </c>
      <c r="O69">
        <v>-42</v>
      </c>
      <c r="P69">
        <f t="shared" si="6"/>
        <v>18</v>
      </c>
      <c r="Q69" t="s">
        <v>191</v>
      </c>
      <c r="R69">
        <v>2</v>
      </c>
      <c r="S69">
        <f t="shared" si="7"/>
        <v>18</v>
      </c>
      <c r="T69">
        <f t="shared" si="8"/>
        <v>0</v>
      </c>
      <c r="U69" t="s">
        <v>1003</v>
      </c>
      <c r="V69" t="s">
        <v>918</v>
      </c>
      <c r="Z69" s="118">
        <v>1.45</v>
      </c>
      <c r="AA69">
        <v>15</v>
      </c>
      <c r="AB69" s="120">
        <v>1.2</v>
      </c>
      <c r="AC69" s="2">
        <f t="shared" si="9"/>
        <v>2662.1999999999994</v>
      </c>
      <c r="AE69" s="2">
        <f t="shared" si="10"/>
        <v>2662.1999999999994</v>
      </c>
      <c r="AG69" t="str">
        <f t="shared" si="11"/>
        <v/>
      </c>
    </row>
    <row r="70" spans="1:34" s="9" customFormat="1">
      <c r="A70">
        <v>69</v>
      </c>
      <c r="C70">
        <v>338</v>
      </c>
      <c r="D70">
        <v>13</v>
      </c>
      <c r="E70" s="9" t="s">
        <v>619</v>
      </c>
      <c r="F70" t="s">
        <v>930</v>
      </c>
      <c r="M70" s="9" t="s">
        <v>34</v>
      </c>
      <c r="N70" s="9">
        <v>-42</v>
      </c>
      <c r="O70" s="9">
        <v>-42</v>
      </c>
      <c r="P70" s="9">
        <f t="shared" si="6"/>
        <v>0</v>
      </c>
      <c r="Q70" s="9" t="s">
        <v>191</v>
      </c>
      <c r="R70" s="9">
        <v>2</v>
      </c>
      <c r="S70" s="9">
        <f t="shared" si="7"/>
        <v>0</v>
      </c>
      <c r="T70" s="9">
        <f t="shared" si="8"/>
        <v>0</v>
      </c>
      <c r="U70" t="s">
        <v>1003</v>
      </c>
      <c r="V70" t="s">
        <v>918</v>
      </c>
      <c r="Z70" s="118">
        <v>1.45</v>
      </c>
      <c r="AA70" s="9">
        <v>50</v>
      </c>
      <c r="AB70" s="120">
        <v>1.2</v>
      </c>
      <c r="AC70" s="2">
        <f t="shared" si="9"/>
        <v>0</v>
      </c>
      <c r="AE70" s="11">
        <f t="shared" si="10"/>
        <v>0</v>
      </c>
      <c r="AG70" t="str">
        <f t="shared" si="11"/>
        <v/>
      </c>
      <c r="AH70"/>
    </row>
    <row r="71" spans="1:34">
      <c r="A71">
        <v>70</v>
      </c>
      <c r="B71" t="s">
        <v>603</v>
      </c>
      <c r="C71">
        <v>305</v>
      </c>
      <c r="D71">
        <v>14</v>
      </c>
      <c r="E71" t="s">
        <v>607</v>
      </c>
      <c r="F71" t="s">
        <v>929</v>
      </c>
      <c r="G71">
        <v>49.090389250000001</v>
      </c>
      <c r="H71">
        <v>121.11302190000001</v>
      </c>
      <c r="I71" t="s">
        <v>182</v>
      </c>
      <c r="J71" t="s">
        <v>35</v>
      </c>
      <c r="K71" t="s">
        <v>35</v>
      </c>
      <c r="L71" t="s">
        <v>35</v>
      </c>
      <c r="M71" t="s">
        <v>610</v>
      </c>
      <c r="N71">
        <v>3</v>
      </c>
      <c r="O71">
        <v>0</v>
      </c>
      <c r="P71">
        <f t="shared" si="6"/>
        <v>3</v>
      </c>
      <c r="Q71" t="s">
        <v>35</v>
      </c>
      <c r="R71">
        <v>1</v>
      </c>
      <c r="S71">
        <f t="shared" si="7"/>
        <v>0</v>
      </c>
      <c r="T71">
        <f t="shared" si="8"/>
        <v>3</v>
      </c>
      <c r="U71" t="s">
        <v>1006</v>
      </c>
      <c r="V71" t="s">
        <v>21</v>
      </c>
      <c r="W71">
        <f>SUM(S71:S74)</f>
        <v>63</v>
      </c>
      <c r="X71">
        <f>SUM(T71:T74)</f>
        <v>3</v>
      </c>
      <c r="Y71">
        <f>X71+W71</f>
        <v>66</v>
      </c>
      <c r="Z71" s="118">
        <v>0.11</v>
      </c>
      <c r="AA71">
        <v>0</v>
      </c>
      <c r="AB71" s="120">
        <v>45.06</v>
      </c>
      <c r="AC71" s="2">
        <f t="shared" si="9"/>
        <v>1486.98</v>
      </c>
      <c r="AD71" s="2">
        <f>SUM(AC71:AC74)</f>
        <v>29611.7415</v>
      </c>
      <c r="AE71" s="2">
        <f t="shared" si="10"/>
        <v>1486.98</v>
      </c>
      <c r="AF71" s="2">
        <f>SUM(AE71:AE74)/10^6*10^4</f>
        <v>296.11741499999999</v>
      </c>
      <c r="AG71">
        <f t="shared" si="11"/>
        <v>1</v>
      </c>
    </row>
    <row r="72" spans="1:34">
      <c r="A72">
        <v>71</v>
      </c>
      <c r="C72">
        <v>334</v>
      </c>
      <c r="D72">
        <v>14</v>
      </c>
      <c r="E72" t="s">
        <v>607</v>
      </c>
      <c r="F72" t="s">
        <v>929</v>
      </c>
      <c r="M72" t="s">
        <v>104</v>
      </c>
      <c r="N72">
        <v>0</v>
      </c>
      <c r="O72">
        <v>-11</v>
      </c>
      <c r="P72">
        <f t="shared" si="6"/>
        <v>11</v>
      </c>
      <c r="Q72" t="s">
        <v>616</v>
      </c>
      <c r="R72">
        <v>2</v>
      </c>
      <c r="S72">
        <f t="shared" si="7"/>
        <v>11</v>
      </c>
      <c r="T72">
        <f t="shared" si="8"/>
        <v>0</v>
      </c>
      <c r="U72" t="s">
        <v>1004</v>
      </c>
      <c r="V72" t="s">
        <v>1005</v>
      </c>
      <c r="Z72" s="118">
        <v>0.93</v>
      </c>
      <c r="AA72">
        <v>5</v>
      </c>
      <c r="AB72" s="120">
        <v>10.95</v>
      </c>
      <c r="AC72" s="2">
        <f t="shared" si="9"/>
        <v>10641.757500000002</v>
      </c>
      <c r="AE72" s="2">
        <f t="shared" si="10"/>
        <v>10641.757500000002</v>
      </c>
      <c r="AG72" t="str">
        <f t="shared" si="11"/>
        <v/>
      </c>
    </row>
    <row r="73" spans="1:34">
      <c r="A73">
        <v>72</v>
      </c>
      <c r="C73">
        <v>334</v>
      </c>
      <c r="D73">
        <v>14</v>
      </c>
      <c r="E73" t="s">
        <v>607</v>
      </c>
      <c r="F73" t="s">
        <v>929</v>
      </c>
      <c r="M73" t="s">
        <v>17</v>
      </c>
      <c r="N73">
        <v>-11</v>
      </c>
      <c r="O73">
        <v>-38</v>
      </c>
      <c r="P73">
        <f t="shared" si="6"/>
        <v>27</v>
      </c>
      <c r="Q73" t="s">
        <v>616</v>
      </c>
      <c r="R73">
        <v>2</v>
      </c>
      <c r="S73">
        <f t="shared" si="7"/>
        <v>27</v>
      </c>
      <c r="T73">
        <f t="shared" si="8"/>
        <v>0</v>
      </c>
      <c r="U73" t="s">
        <v>1004</v>
      </c>
      <c r="V73" t="s">
        <v>1005</v>
      </c>
      <c r="Z73" s="118">
        <v>0.86</v>
      </c>
      <c r="AA73">
        <v>15</v>
      </c>
      <c r="AB73" s="120">
        <v>3.92</v>
      </c>
      <c r="AC73" s="2">
        <f t="shared" si="9"/>
        <v>7736.9039999999995</v>
      </c>
      <c r="AE73" s="2">
        <f t="shared" si="10"/>
        <v>7736.9039999999995</v>
      </c>
      <c r="AG73" t="str">
        <f t="shared" si="11"/>
        <v/>
      </c>
    </row>
    <row r="74" spans="1:34" s="9" customFormat="1">
      <c r="A74">
        <v>73</v>
      </c>
      <c r="C74">
        <v>334</v>
      </c>
      <c r="D74">
        <v>14</v>
      </c>
      <c r="E74" s="9" t="s">
        <v>607</v>
      </c>
      <c r="F74" t="s">
        <v>929</v>
      </c>
      <c r="M74" s="9" t="s">
        <v>18</v>
      </c>
      <c r="N74" s="9">
        <v>-38</v>
      </c>
      <c r="O74" s="9">
        <v>-63</v>
      </c>
      <c r="P74" s="9">
        <f t="shared" si="6"/>
        <v>25</v>
      </c>
      <c r="Q74" s="9" t="s">
        <v>89</v>
      </c>
      <c r="R74" s="9">
        <v>2</v>
      </c>
      <c r="S74" s="9">
        <f t="shared" si="7"/>
        <v>25</v>
      </c>
      <c r="T74" s="9">
        <f t="shared" si="8"/>
        <v>0</v>
      </c>
      <c r="U74" t="s">
        <v>1004</v>
      </c>
      <c r="V74" t="s">
        <v>1005</v>
      </c>
      <c r="Z74" s="118">
        <v>1.17</v>
      </c>
      <c r="AA74" s="9">
        <v>15</v>
      </c>
      <c r="AB74" s="120">
        <v>3.92</v>
      </c>
      <c r="AC74" s="2">
        <f t="shared" si="9"/>
        <v>9746.0999999999985</v>
      </c>
      <c r="AE74" s="11">
        <f t="shared" si="10"/>
        <v>9746.0999999999985</v>
      </c>
      <c r="AG74" t="str">
        <f t="shared" si="11"/>
        <v/>
      </c>
      <c r="AH74"/>
    </row>
    <row r="75" spans="1:34">
      <c r="A75">
        <v>74</v>
      </c>
      <c r="B75" t="s">
        <v>603</v>
      </c>
      <c r="C75">
        <v>219</v>
      </c>
      <c r="D75">
        <v>15</v>
      </c>
      <c r="E75" t="s">
        <v>607</v>
      </c>
      <c r="F75" t="s">
        <v>929</v>
      </c>
      <c r="G75">
        <v>49.108028410000003</v>
      </c>
      <c r="H75">
        <v>121.1216965</v>
      </c>
      <c r="I75" t="s">
        <v>182</v>
      </c>
      <c r="J75" t="s">
        <v>35</v>
      </c>
      <c r="K75" t="s">
        <v>35</v>
      </c>
      <c r="L75" t="s">
        <v>35</v>
      </c>
      <c r="M75" t="s">
        <v>14</v>
      </c>
      <c r="N75">
        <v>6</v>
      </c>
      <c r="O75">
        <v>0</v>
      </c>
      <c r="P75">
        <f t="shared" si="6"/>
        <v>6</v>
      </c>
      <c r="Q75" t="s">
        <v>35</v>
      </c>
      <c r="R75">
        <v>1</v>
      </c>
      <c r="S75">
        <f t="shared" si="7"/>
        <v>0</v>
      </c>
      <c r="T75">
        <f t="shared" si="8"/>
        <v>6</v>
      </c>
      <c r="U75" t="s">
        <v>1006</v>
      </c>
      <c r="V75" t="s">
        <v>21</v>
      </c>
      <c r="W75">
        <f>SUM(S75:S79)</f>
        <v>55</v>
      </c>
      <c r="X75">
        <f>SUM(T75:T79)</f>
        <v>6</v>
      </c>
      <c r="Y75">
        <f>X75+W75</f>
        <v>61</v>
      </c>
      <c r="Z75" s="118">
        <v>0.11</v>
      </c>
      <c r="AA75">
        <v>0</v>
      </c>
      <c r="AB75" s="120">
        <v>45.06</v>
      </c>
      <c r="AC75" s="2">
        <f t="shared" si="9"/>
        <v>2973.96</v>
      </c>
      <c r="AD75" s="2">
        <f>SUM(AC75:AC79)</f>
        <v>14225.769</v>
      </c>
      <c r="AE75" s="2">
        <f t="shared" si="10"/>
        <v>2973.96</v>
      </c>
      <c r="AF75" s="2">
        <f>SUM(AE75:AE79)</f>
        <v>14225.769</v>
      </c>
      <c r="AG75">
        <f t="shared" si="11"/>
        <v>1</v>
      </c>
    </row>
    <row r="76" spans="1:34">
      <c r="A76">
        <v>75</v>
      </c>
      <c r="C76">
        <v>232</v>
      </c>
      <c r="D76">
        <v>15</v>
      </c>
      <c r="E76" t="s">
        <v>607</v>
      </c>
      <c r="F76" t="s">
        <v>929</v>
      </c>
      <c r="M76" t="s">
        <v>16</v>
      </c>
      <c r="N76">
        <v>0</v>
      </c>
      <c r="O76">
        <v>-1</v>
      </c>
      <c r="P76">
        <f t="shared" si="6"/>
        <v>1</v>
      </c>
      <c r="Q76" t="s">
        <v>616</v>
      </c>
      <c r="R76">
        <v>2</v>
      </c>
      <c r="S76">
        <f t="shared" si="7"/>
        <v>1</v>
      </c>
      <c r="T76">
        <f t="shared" si="8"/>
        <v>0</v>
      </c>
      <c r="U76" t="s">
        <v>1003</v>
      </c>
      <c r="V76" t="s">
        <v>21</v>
      </c>
      <c r="Z76" s="118">
        <v>0.93</v>
      </c>
      <c r="AA76">
        <v>0</v>
      </c>
      <c r="AB76" s="120">
        <v>10.95</v>
      </c>
      <c r="AC76" s="2">
        <f t="shared" si="9"/>
        <v>1018.35</v>
      </c>
      <c r="AE76" s="2">
        <f t="shared" si="10"/>
        <v>1018.35</v>
      </c>
      <c r="AG76" t="str">
        <f t="shared" si="11"/>
        <v/>
      </c>
    </row>
    <row r="77" spans="1:34">
      <c r="A77">
        <v>76</v>
      </c>
      <c r="C77">
        <v>232</v>
      </c>
      <c r="D77">
        <v>15</v>
      </c>
      <c r="E77" t="s">
        <v>607</v>
      </c>
      <c r="F77" t="s">
        <v>929</v>
      </c>
      <c r="M77" t="s">
        <v>18</v>
      </c>
      <c r="N77">
        <v>-1</v>
      </c>
      <c r="O77">
        <v>-15</v>
      </c>
      <c r="P77">
        <f t="shared" si="6"/>
        <v>14</v>
      </c>
      <c r="Q77" t="s">
        <v>616</v>
      </c>
      <c r="R77">
        <v>2</v>
      </c>
      <c r="S77">
        <f t="shared" si="7"/>
        <v>14</v>
      </c>
      <c r="T77">
        <f t="shared" si="8"/>
        <v>0</v>
      </c>
      <c r="U77" t="s">
        <v>1003</v>
      </c>
      <c r="V77" t="s">
        <v>21</v>
      </c>
      <c r="Z77" s="118">
        <v>1.17</v>
      </c>
      <c r="AA77">
        <v>60</v>
      </c>
      <c r="AB77" s="120">
        <v>3.92</v>
      </c>
      <c r="AC77" s="2">
        <f t="shared" si="9"/>
        <v>2568.384</v>
      </c>
      <c r="AE77" s="2">
        <f t="shared" si="10"/>
        <v>2568.384</v>
      </c>
      <c r="AG77" t="str">
        <f t="shared" si="11"/>
        <v/>
      </c>
    </row>
    <row r="78" spans="1:34">
      <c r="A78">
        <v>77</v>
      </c>
      <c r="C78">
        <v>232</v>
      </c>
      <c r="D78">
        <v>15</v>
      </c>
      <c r="E78" t="s">
        <v>607</v>
      </c>
      <c r="F78" t="s">
        <v>929</v>
      </c>
      <c r="M78" t="s">
        <v>101</v>
      </c>
      <c r="N78">
        <v>-15</v>
      </c>
      <c r="O78">
        <v>-40</v>
      </c>
      <c r="P78">
        <f t="shared" si="6"/>
        <v>25</v>
      </c>
      <c r="Q78" t="s">
        <v>616</v>
      </c>
      <c r="R78">
        <v>2</v>
      </c>
      <c r="S78">
        <f t="shared" si="7"/>
        <v>25</v>
      </c>
      <c r="T78">
        <f t="shared" si="8"/>
        <v>0</v>
      </c>
      <c r="U78" t="s">
        <v>1003</v>
      </c>
      <c r="V78" t="s">
        <v>21</v>
      </c>
      <c r="Z78" s="118">
        <v>1.71</v>
      </c>
      <c r="AA78">
        <v>60</v>
      </c>
      <c r="AB78" s="120">
        <v>3.92</v>
      </c>
      <c r="AC78" s="2">
        <f t="shared" si="9"/>
        <v>6703.2000000000007</v>
      </c>
      <c r="AE78" s="2">
        <f t="shared" si="10"/>
        <v>6703.2000000000007</v>
      </c>
      <c r="AG78" t="str">
        <f t="shared" si="11"/>
        <v/>
      </c>
    </row>
    <row r="79" spans="1:34" s="9" customFormat="1">
      <c r="A79">
        <v>78</v>
      </c>
      <c r="C79">
        <v>232</v>
      </c>
      <c r="D79">
        <v>15</v>
      </c>
      <c r="E79" s="9" t="s">
        <v>607</v>
      </c>
      <c r="F79" t="s">
        <v>929</v>
      </c>
      <c r="M79" s="9" t="s">
        <v>19</v>
      </c>
      <c r="N79" s="9">
        <v>-40</v>
      </c>
      <c r="O79" s="9">
        <v>-55</v>
      </c>
      <c r="P79" s="9">
        <f t="shared" si="6"/>
        <v>15</v>
      </c>
      <c r="Q79" s="9" t="s">
        <v>604</v>
      </c>
      <c r="R79" s="9">
        <v>2</v>
      </c>
      <c r="S79" s="9">
        <f t="shared" si="7"/>
        <v>15</v>
      </c>
      <c r="T79" s="9">
        <f t="shared" si="8"/>
        <v>0</v>
      </c>
      <c r="U79" t="s">
        <v>1003</v>
      </c>
      <c r="V79" t="s">
        <v>21</v>
      </c>
      <c r="Z79" s="118">
        <v>1.71</v>
      </c>
      <c r="AA79" s="9">
        <v>70</v>
      </c>
      <c r="AB79" s="120">
        <v>1.25</v>
      </c>
      <c r="AC79" s="2">
        <f t="shared" si="9"/>
        <v>961.87500000000023</v>
      </c>
      <c r="AE79" s="11">
        <f t="shared" si="10"/>
        <v>961.87500000000023</v>
      </c>
      <c r="AG79" t="str">
        <f t="shared" si="11"/>
        <v/>
      </c>
      <c r="AH79"/>
    </row>
    <row r="80" spans="1:34">
      <c r="A80">
        <v>79</v>
      </c>
      <c r="B80" t="s">
        <v>603</v>
      </c>
      <c r="C80">
        <v>216</v>
      </c>
      <c r="D80">
        <v>16</v>
      </c>
      <c r="E80" t="s">
        <v>607</v>
      </c>
      <c r="F80" t="s">
        <v>929</v>
      </c>
      <c r="G80">
        <v>49.106250760000002</v>
      </c>
      <c r="H80">
        <v>121.1313019</v>
      </c>
      <c r="I80" t="s">
        <v>182</v>
      </c>
      <c r="J80" t="s">
        <v>35</v>
      </c>
      <c r="K80" t="s">
        <v>35</v>
      </c>
      <c r="L80" t="s">
        <v>35</v>
      </c>
      <c r="M80" t="s">
        <v>606</v>
      </c>
      <c r="N80">
        <v>4</v>
      </c>
      <c r="O80">
        <v>0</v>
      </c>
      <c r="P80">
        <f t="shared" si="6"/>
        <v>4</v>
      </c>
      <c r="Q80" t="s">
        <v>35</v>
      </c>
      <c r="R80">
        <v>1</v>
      </c>
      <c r="S80">
        <f t="shared" si="7"/>
        <v>0</v>
      </c>
      <c r="T80">
        <f t="shared" si="8"/>
        <v>4</v>
      </c>
      <c r="U80" t="s">
        <v>1006</v>
      </c>
      <c r="V80" t="s">
        <v>21</v>
      </c>
      <c r="W80">
        <f>SUM(S80:S84)</f>
        <v>60</v>
      </c>
      <c r="X80">
        <f>SUM(T80:T84)</f>
        <v>4</v>
      </c>
      <c r="Y80">
        <f>X80+W80</f>
        <v>64</v>
      </c>
      <c r="Z80" s="118">
        <v>0.11</v>
      </c>
      <c r="AA80">
        <v>0</v>
      </c>
      <c r="AB80" s="120">
        <v>45.06</v>
      </c>
      <c r="AC80" s="2">
        <f t="shared" si="9"/>
        <v>1982.6399999999999</v>
      </c>
      <c r="AD80" s="2">
        <f>SUM(AC80:AC84)</f>
        <v>22656.695999999996</v>
      </c>
      <c r="AE80" s="2">
        <f t="shared" si="10"/>
        <v>1982.6399999999999</v>
      </c>
      <c r="AF80" s="2">
        <f>SUM(AE80:AE84)</f>
        <v>22656.695999999996</v>
      </c>
      <c r="AG80">
        <f t="shared" si="11"/>
        <v>1</v>
      </c>
    </row>
    <row r="81" spans="1:34">
      <c r="A81">
        <v>80</v>
      </c>
      <c r="C81">
        <v>229</v>
      </c>
      <c r="D81">
        <v>16</v>
      </c>
      <c r="E81" t="s">
        <v>607</v>
      </c>
      <c r="F81" t="s">
        <v>929</v>
      </c>
      <c r="M81" t="s">
        <v>18</v>
      </c>
      <c r="N81">
        <v>0</v>
      </c>
      <c r="O81">
        <v>-12</v>
      </c>
      <c r="P81">
        <f t="shared" si="6"/>
        <v>12</v>
      </c>
      <c r="Q81" t="s">
        <v>616</v>
      </c>
      <c r="R81">
        <v>2</v>
      </c>
      <c r="S81">
        <f t="shared" si="7"/>
        <v>12</v>
      </c>
      <c r="T81">
        <f t="shared" si="8"/>
        <v>0</v>
      </c>
      <c r="U81" t="s">
        <v>1003</v>
      </c>
      <c r="V81" t="s">
        <v>623</v>
      </c>
      <c r="Z81" s="118">
        <v>1.17</v>
      </c>
      <c r="AA81">
        <v>10</v>
      </c>
      <c r="AB81" s="120">
        <v>3.92</v>
      </c>
      <c r="AC81" s="2">
        <f t="shared" si="9"/>
        <v>4953.3120000000008</v>
      </c>
      <c r="AE81" s="2">
        <f t="shared" si="10"/>
        <v>4953.3120000000008</v>
      </c>
      <c r="AG81" t="str">
        <f t="shared" si="11"/>
        <v/>
      </c>
    </row>
    <row r="82" spans="1:34">
      <c r="A82">
        <v>81</v>
      </c>
      <c r="C82">
        <v>229</v>
      </c>
      <c r="D82">
        <v>16</v>
      </c>
      <c r="E82" t="s">
        <v>607</v>
      </c>
      <c r="F82" t="s">
        <v>929</v>
      </c>
      <c r="M82" t="s">
        <v>101</v>
      </c>
      <c r="N82">
        <v>-12</v>
      </c>
      <c r="O82">
        <v>-30</v>
      </c>
      <c r="P82">
        <f t="shared" si="6"/>
        <v>18</v>
      </c>
      <c r="Q82" t="s">
        <v>616</v>
      </c>
      <c r="R82">
        <v>2</v>
      </c>
      <c r="S82">
        <f t="shared" si="7"/>
        <v>18</v>
      </c>
      <c r="T82">
        <f t="shared" si="8"/>
        <v>0</v>
      </c>
      <c r="U82" t="s">
        <v>1003</v>
      </c>
      <c r="V82" t="s">
        <v>623</v>
      </c>
      <c r="Z82" s="118">
        <v>1.71</v>
      </c>
      <c r="AA82">
        <v>10</v>
      </c>
      <c r="AB82" s="120">
        <v>3.92</v>
      </c>
      <c r="AC82" s="2">
        <f t="shared" si="9"/>
        <v>10859.183999999999</v>
      </c>
      <c r="AE82" s="2">
        <f t="shared" si="10"/>
        <v>10859.183999999999</v>
      </c>
      <c r="AG82" t="str">
        <f t="shared" si="11"/>
        <v/>
      </c>
    </row>
    <row r="83" spans="1:34">
      <c r="A83">
        <v>82</v>
      </c>
      <c r="C83">
        <v>229</v>
      </c>
      <c r="D83">
        <v>16</v>
      </c>
      <c r="E83" t="s">
        <v>607</v>
      </c>
      <c r="F83" t="s">
        <v>929</v>
      </c>
      <c r="M83" t="s">
        <v>263</v>
      </c>
      <c r="N83">
        <v>-30</v>
      </c>
      <c r="O83">
        <v>-40</v>
      </c>
      <c r="P83">
        <f t="shared" si="6"/>
        <v>10</v>
      </c>
      <c r="Q83" t="s">
        <v>191</v>
      </c>
      <c r="R83">
        <v>2</v>
      </c>
      <c r="S83">
        <f t="shared" si="7"/>
        <v>10</v>
      </c>
      <c r="T83">
        <f t="shared" si="8"/>
        <v>0</v>
      </c>
      <c r="U83" t="s">
        <v>1003</v>
      </c>
      <c r="V83" t="s">
        <v>623</v>
      </c>
      <c r="Z83" s="118">
        <v>1.74</v>
      </c>
      <c r="AA83">
        <v>80</v>
      </c>
      <c r="AB83" s="120">
        <v>1.27</v>
      </c>
      <c r="AC83" s="2">
        <f t="shared" si="9"/>
        <v>441.96000000000004</v>
      </c>
      <c r="AE83" s="2">
        <f t="shared" si="10"/>
        <v>441.96000000000004</v>
      </c>
      <c r="AG83" t="str">
        <f t="shared" si="11"/>
        <v/>
      </c>
    </row>
    <row r="84" spans="1:34" s="9" customFormat="1">
      <c r="A84">
        <v>83</v>
      </c>
      <c r="C84">
        <v>229</v>
      </c>
      <c r="D84">
        <v>16</v>
      </c>
      <c r="E84" s="9" t="s">
        <v>607</v>
      </c>
      <c r="F84" t="s">
        <v>929</v>
      </c>
      <c r="M84" s="9" t="s">
        <v>264</v>
      </c>
      <c r="N84" s="9">
        <v>-40</v>
      </c>
      <c r="O84" s="9">
        <v>-60</v>
      </c>
      <c r="P84" s="9">
        <f t="shared" si="6"/>
        <v>20</v>
      </c>
      <c r="Q84" s="9" t="s">
        <v>613</v>
      </c>
      <c r="R84" s="9">
        <v>2</v>
      </c>
      <c r="S84" s="9">
        <f t="shared" si="7"/>
        <v>20</v>
      </c>
      <c r="T84" s="9">
        <f t="shared" si="8"/>
        <v>0</v>
      </c>
      <c r="U84" t="s">
        <v>1003</v>
      </c>
      <c r="V84" t="s">
        <v>623</v>
      </c>
      <c r="Z84" s="118">
        <v>1.74</v>
      </c>
      <c r="AA84" s="9">
        <v>0</v>
      </c>
      <c r="AB84" s="120">
        <v>1.27</v>
      </c>
      <c r="AC84" s="2">
        <f t="shared" si="9"/>
        <v>4419.6000000000004</v>
      </c>
      <c r="AE84" s="11">
        <f t="shared" si="10"/>
        <v>4419.6000000000004</v>
      </c>
      <c r="AG84" t="str">
        <f t="shared" si="11"/>
        <v/>
      </c>
      <c r="AH84"/>
    </row>
    <row r="85" spans="1:34">
      <c r="A85">
        <v>84</v>
      </c>
      <c r="B85" t="s">
        <v>603</v>
      </c>
      <c r="C85">
        <v>215</v>
      </c>
      <c r="D85">
        <v>17</v>
      </c>
      <c r="E85" t="s">
        <v>619</v>
      </c>
      <c r="F85" t="s">
        <v>930</v>
      </c>
      <c r="G85">
        <v>49.112720490000001</v>
      </c>
      <c r="H85">
        <v>121.1412964</v>
      </c>
      <c r="I85" t="s">
        <v>182</v>
      </c>
      <c r="J85" t="s">
        <v>35</v>
      </c>
      <c r="K85" t="s">
        <v>35</v>
      </c>
      <c r="L85" t="s">
        <v>35</v>
      </c>
      <c r="M85" t="s">
        <v>14</v>
      </c>
      <c r="N85">
        <v>4</v>
      </c>
      <c r="O85">
        <v>0</v>
      </c>
      <c r="P85">
        <f t="shared" si="6"/>
        <v>4</v>
      </c>
      <c r="Q85" t="s">
        <v>35</v>
      </c>
      <c r="R85">
        <v>1</v>
      </c>
      <c r="S85">
        <f t="shared" si="7"/>
        <v>0</v>
      </c>
      <c r="T85">
        <f t="shared" si="8"/>
        <v>4</v>
      </c>
      <c r="U85" t="s">
        <v>1031</v>
      </c>
      <c r="V85" t="s">
        <v>918</v>
      </c>
      <c r="W85">
        <f>SUM(S85:S88)</f>
        <v>50</v>
      </c>
      <c r="X85">
        <f>SUM(T85:T88)</f>
        <v>4</v>
      </c>
      <c r="Y85">
        <f>X85+W85</f>
        <v>54</v>
      </c>
      <c r="Z85" s="118">
        <v>0.16</v>
      </c>
      <c r="AA85">
        <v>0</v>
      </c>
      <c r="AB85" s="120">
        <v>37.4</v>
      </c>
      <c r="AC85" s="2">
        <f t="shared" si="9"/>
        <v>2393.6</v>
      </c>
      <c r="AD85" s="2">
        <f>SUM(AC85:AC88)</f>
        <v>8761.9459999999999</v>
      </c>
      <c r="AE85" s="2">
        <f t="shared" si="10"/>
        <v>2393.6</v>
      </c>
      <c r="AF85" s="2">
        <f>SUM(AE85:AE88)</f>
        <v>8761.9459999999999</v>
      </c>
      <c r="AG85">
        <f t="shared" si="11"/>
        <v>1</v>
      </c>
    </row>
    <row r="86" spans="1:34">
      <c r="A86">
        <v>85</v>
      </c>
      <c r="C86">
        <v>228</v>
      </c>
      <c r="D86">
        <v>17</v>
      </c>
      <c r="E86" t="s">
        <v>619</v>
      </c>
      <c r="F86" t="s">
        <v>930</v>
      </c>
      <c r="M86" t="s">
        <v>16</v>
      </c>
      <c r="N86">
        <v>0</v>
      </c>
      <c r="O86">
        <v>-8</v>
      </c>
      <c r="P86">
        <f t="shared" si="6"/>
        <v>8</v>
      </c>
      <c r="Q86" t="s">
        <v>611</v>
      </c>
      <c r="R86">
        <v>2</v>
      </c>
      <c r="S86">
        <f t="shared" si="7"/>
        <v>8</v>
      </c>
      <c r="T86">
        <f t="shared" si="8"/>
        <v>0</v>
      </c>
      <c r="U86" t="s">
        <v>1003</v>
      </c>
      <c r="V86" t="s">
        <v>1005</v>
      </c>
      <c r="Z86" s="118">
        <v>1.24</v>
      </c>
      <c r="AA86">
        <v>20</v>
      </c>
      <c r="AB86" s="120">
        <v>3.36</v>
      </c>
      <c r="AC86" s="2">
        <f t="shared" si="9"/>
        <v>2666.4959999999996</v>
      </c>
      <c r="AE86" s="2">
        <f t="shared" si="10"/>
        <v>2666.4959999999996</v>
      </c>
      <c r="AG86" t="str">
        <f t="shared" si="11"/>
        <v/>
      </c>
    </row>
    <row r="87" spans="1:34">
      <c r="A87">
        <v>86</v>
      </c>
      <c r="C87">
        <v>228</v>
      </c>
      <c r="D87">
        <v>17</v>
      </c>
      <c r="E87" t="s">
        <v>619</v>
      </c>
      <c r="F87" t="s">
        <v>930</v>
      </c>
      <c r="M87" t="s">
        <v>101</v>
      </c>
      <c r="N87">
        <v>-8</v>
      </c>
      <c r="O87">
        <v>-35</v>
      </c>
      <c r="P87">
        <f t="shared" si="6"/>
        <v>27</v>
      </c>
      <c r="Q87" t="s">
        <v>604</v>
      </c>
      <c r="R87">
        <v>2</v>
      </c>
      <c r="S87">
        <f t="shared" si="7"/>
        <v>27</v>
      </c>
      <c r="T87">
        <f t="shared" si="8"/>
        <v>0</v>
      </c>
      <c r="U87" t="s">
        <v>1003</v>
      </c>
      <c r="V87" t="s">
        <v>1005</v>
      </c>
      <c r="Z87" s="118">
        <v>1.45</v>
      </c>
      <c r="AA87">
        <v>30</v>
      </c>
      <c r="AB87" s="120">
        <v>1.2</v>
      </c>
      <c r="AC87" s="2">
        <f t="shared" si="9"/>
        <v>3288.6</v>
      </c>
      <c r="AE87" s="2">
        <f t="shared" si="10"/>
        <v>3288.6</v>
      </c>
      <c r="AG87" t="str">
        <f t="shared" si="11"/>
        <v/>
      </c>
    </row>
    <row r="88" spans="1:34" s="9" customFormat="1">
      <c r="A88">
        <v>87</v>
      </c>
      <c r="C88">
        <v>228</v>
      </c>
      <c r="D88">
        <v>17</v>
      </c>
      <c r="E88" s="9" t="s">
        <v>619</v>
      </c>
      <c r="F88" t="s">
        <v>930</v>
      </c>
      <c r="M88" s="9" t="s">
        <v>19</v>
      </c>
      <c r="N88" s="9">
        <v>-35</v>
      </c>
      <c r="O88" s="9">
        <v>-50</v>
      </c>
      <c r="P88" s="9">
        <f t="shared" si="6"/>
        <v>15</v>
      </c>
      <c r="R88" s="9">
        <v>2</v>
      </c>
      <c r="S88" s="9">
        <f t="shared" si="7"/>
        <v>15</v>
      </c>
      <c r="T88" s="9">
        <f t="shared" si="8"/>
        <v>0</v>
      </c>
      <c r="U88" t="s">
        <v>1003</v>
      </c>
      <c r="V88" t="s">
        <v>1005</v>
      </c>
      <c r="Z88" s="118">
        <v>1.45</v>
      </c>
      <c r="AA88" s="9">
        <v>50</v>
      </c>
      <c r="AB88" s="120">
        <v>0.38</v>
      </c>
      <c r="AC88" s="2">
        <f t="shared" si="9"/>
        <v>413.24999999999994</v>
      </c>
      <c r="AE88" s="11">
        <f t="shared" si="10"/>
        <v>413.24999999999994</v>
      </c>
      <c r="AG88" t="str">
        <f t="shared" si="11"/>
        <v/>
      </c>
      <c r="AH88"/>
    </row>
    <row r="89" spans="1:34">
      <c r="A89">
        <v>88</v>
      </c>
      <c r="B89" t="s">
        <v>603</v>
      </c>
      <c r="C89">
        <v>250</v>
      </c>
      <c r="D89">
        <v>18</v>
      </c>
      <c r="E89" t="s">
        <v>605</v>
      </c>
      <c r="F89" t="s">
        <v>929</v>
      </c>
      <c r="G89">
        <v>49.118709559999999</v>
      </c>
      <c r="H89">
        <v>121.1632156</v>
      </c>
      <c r="I89" t="s">
        <v>182</v>
      </c>
      <c r="J89" t="s">
        <v>35</v>
      </c>
      <c r="K89" t="s">
        <v>35</v>
      </c>
      <c r="L89" t="s">
        <v>35</v>
      </c>
      <c r="M89" t="s">
        <v>610</v>
      </c>
      <c r="N89">
        <v>4</v>
      </c>
      <c r="O89">
        <v>0</v>
      </c>
      <c r="P89">
        <f t="shared" si="6"/>
        <v>4</v>
      </c>
      <c r="Q89" t="s">
        <v>35</v>
      </c>
      <c r="R89">
        <v>1</v>
      </c>
      <c r="S89">
        <f t="shared" si="7"/>
        <v>0</v>
      </c>
      <c r="T89">
        <f t="shared" si="8"/>
        <v>4</v>
      </c>
      <c r="U89" t="s">
        <v>1031</v>
      </c>
      <c r="V89" t="s">
        <v>918</v>
      </c>
      <c r="W89">
        <f>SUM(S89:S91)</f>
        <v>55</v>
      </c>
      <c r="X89">
        <f>SUM(T89:T91)</f>
        <v>4</v>
      </c>
      <c r="Y89">
        <f>X89+W89</f>
        <v>59</v>
      </c>
      <c r="Z89" s="118">
        <v>0.14000000000000001</v>
      </c>
      <c r="AA89">
        <v>0</v>
      </c>
      <c r="AB89" s="120">
        <v>43.21</v>
      </c>
      <c r="AC89" s="2">
        <f t="shared" si="9"/>
        <v>2419.7600000000002</v>
      </c>
      <c r="AD89" s="2">
        <f>SUM(AC89:AC91)</f>
        <v>14994.560000000001</v>
      </c>
      <c r="AE89" s="2">
        <f t="shared" si="10"/>
        <v>2419.7600000000002</v>
      </c>
      <c r="AF89" s="2">
        <f>SUM(AE89:AE91)</f>
        <v>14994.560000000001</v>
      </c>
      <c r="AG89">
        <f t="shared" si="11"/>
        <v>1</v>
      </c>
    </row>
    <row r="90" spans="1:34">
      <c r="A90">
        <v>89</v>
      </c>
      <c r="C90">
        <v>278</v>
      </c>
      <c r="D90">
        <v>18</v>
      </c>
      <c r="E90" t="s">
        <v>605</v>
      </c>
      <c r="F90" t="s">
        <v>929</v>
      </c>
      <c r="M90" t="s">
        <v>104</v>
      </c>
      <c r="N90">
        <v>0</v>
      </c>
      <c r="O90">
        <v>-10</v>
      </c>
      <c r="P90">
        <f t="shared" si="6"/>
        <v>10</v>
      </c>
      <c r="Q90" t="s">
        <v>616</v>
      </c>
      <c r="R90">
        <v>2</v>
      </c>
      <c r="S90">
        <f t="shared" si="7"/>
        <v>10</v>
      </c>
      <c r="T90">
        <f t="shared" si="8"/>
        <v>0</v>
      </c>
      <c r="U90" t="s">
        <v>1004</v>
      </c>
      <c r="V90" t="s">
        <v>1005</v>
      </c>
      <c r="Z90" s="118">
        <v>1.31</v>
      </c>
      <c r="AA90" s="106">
        <v>25</v>
      </c>
      <c r="AB90" s="120">
        <v>4.74</v>
      </c>
      <c r="AC90" s="2">
        <f t="shared" si="9"/>
        <v>4657.05</v>
      </c>
      <c r="AE90" s="2">
        <f t="shared" si="10"/>
        <v>4657.05</v>
      </c>
      <c r="AG90" t="str">
        <f t="shared" si="11"/>
        <v/>
      </c>
    </row>
    <row r="91" spans="1:34" s="9" customFormat="1">
      <c r="A91">
        <v>90</v>
      </c>
      <c r="C91">
        <v>278</v>
      </c>
      <c r="D91">
        <v>18</v>
      </c>
      <c r="E91" s="9" t="s">
        <v>605</v>
      </c>
      <c r="F91" t="s">
        <v>929</v>
      </c>
      <c r="M91" s="9" t="s">
        <v>18</v>
      </c>
      <c r="N91" s="9">
        <v>-10</v>
      </c>
      <c r="O91" s="9">
        <v>-55</v>
      </c>
      <c r="P91" s="9">
        <f t="shared" si="6"/>
        <v>45</v>
      </c>
      <c r="Q91" s="9" t="s">
        <v>616</v>
      </c>
      <c r="R91" s="9">
        <v>2</v>
      </c>
      <c r="S91" s="9">
        <f t="shared" si="7"/>
        <v>45</v>
      </c>
      <c r="T91" s="9">
        <f t="shared" si="8"/>
        <v>0</v>
      </c>
      <c r="U91" t="s">
        <v>1004</v>
      </c>
      <c r="V91" t="s">
        <v>1005</v>
      </c>
      <c r="Z91" s="118">
        <v>1.38</v>
      </c>
      <c r="AA91" s="106">
        <v>25</v>
      </c>
      <c r="AB91" s="120">
        <v>1.7</v>
      </c>
      <c r="AC91" s="2">
        <f t="shared" si="9"/>
        <v>7917.75</v>
      </c>
      <c r="AE91" s="11">
        <f t="shared" si="10"/>
        <v>7917.75</v>
      </c>
      <c r="AG91" t="str">
        <f t="shared" si="11"/>
        <v/>
      </c>
      <c r="AH91"/>
    </row>
    <row r="92" spans="1:34">
      <c r="A92">
        <v>91</v>
      </c>
      <c r="B92" t="s">
        <v>603</v>
      </c>
      <c r="C92">
        <v>248</v>
      </c>
      <c r="D92">
        <v>19</v>
      </c>
      <c r="E92" t="s">
        <v>605</v>
      </c>
      <c r="F92" t="s">
        <v>929</v>
      </c>
      <c r="G92">
        <v>49.121711730000001</v>
      </c>
      <c r="H92">
        <v>121.1640778</v>
      </c>
      <c r="I92" t="s">
        <v>182</v>
      </c>
      <c r="J92" t="s">
        <v>35</v>
      </c>
      <c r="K92" t="s">
        <v>35</v>
      </c>
      <c r="L92" t="s">
        <v>35</v>
      </c>
      <c r="M92" t="s">
        <v>610</v>
      </c>
      <c r="N92">
        <v>8</v>
      </c>
      <c r="O92">
        <v>3</v>
      </c>
      <c r="P92">
        <f t="shared" si="6"/>
        <v>5</v>
      </c>
      <c r="Q92" t="s">
        <v>35</v>
      </c>
      <c r="R92">
        <v>1</v>
      </c>
      <c r="S92">
        <f t="shared" si="7"/>
        <v>0</v>
      </c>
      <c r="T92">
        <f t="shared" si="8"/>
        <v>5</v>
      </c>
      <c r="U92" t="s">
        <v>1024</v>
      </c>
      <c r="V92" t="s">
        <v>918</v>
      </c>
      <c r="W92">
        <f>SUM(S92:S97)</f>
        <v>43</v>
      </c>
      <c r="X92">
        <f>SUM(T92:T97)</f>
        <v>8</v>
      </c>
      <c r="Y92">
        <f>X92+W92</f>
        <v>51</v>
      </c>
      <c r="Z92" s="118">
        <v>0.14000000000000001</v>
      </c>
      <c r="AA92">
        <v>0</v>
      </c>
      <c r="AB92" s="120">
        <v>43.21</v>
      </c>
      <c r="AC92" s="2">
        <f t="shared" si="9"/>
        <v>3024.7</v>
      </c>
      <c r="AD92" s="2">
        <f>SUM(AC92:AC96)</f>
        <v>11831.599999999999</v>
      </c>
      <c r="AE92" s="2">
        <f t="shared" si="10"/>
        <v>3024.7</v>
      </c>
      <c r="AF92" s="2">
        <f>SUM(AE92:AE96)</f>
        <v>11831.599999999999</v>
      </c>
      <c r="AG92">
        <f t="shared" si="11"/>
        <v>1</v>
      </c>
    </row>
    <row r="93" spans="1:34">
      <c r="A93">
        <v>92</v>
      </c>
      <c r="C93">
        <v>248</v>
      </c>
      <c r="D93">
        <v>19</v>
      </c>
      <c r="E93" t="s">
        <v>605</v>
      </c>
      <c r="F93" t="s">
        <v>929</v>
      </c>
      <c r="M93" t="s">
        <v>606</v>
      </c>
      <c r="N93">
        <v>3</v>
      </c>
      <c r="O93">
        <v>2</v>
      </c>
      <c r="P93">
        <f t="shared" si="6"/>
        <v>1</v>
      </c>
      <c r="Q93" t="s">
        <v>35</v>
      </c>
      <c r="R93">
        <v>1</v>
      </c>
      <c r="S93">
        <f t="shared" si="7"/>
        <v>0</v>
      </c>
      <c r="T93">
        <f t="shared" si="8"/>
        <v>1</v>
      </c>
      <c r="U93" t="s">
        <v>1024</v>
      </c>
      <c r="V93" t="s">
        <v>918</v>
      </c>
      <c r="Z93" s="118">
        <v>0.14000000000000001</v>
      </c>
      <c r="AA93">
        <v>0</v>
      </c>
      <c r="AB93" s="120">
        <v>43.21</v>
      </c>
      <c r="AC93" s="2">
        <f t="shared" si="9"/>
        <v>604.94000000000005</v>
      </c>
      <c r="AE93" s="2">
        <f t="shared" si="10"/>
        <v>604.94000000000005</v>
      </c>
      <c r="AG93" t="str">
        <f t="shared" si="11"/>
        <v/>
      </c>
    </row>
    <row r="94" spans="1:34">
      <c r="A94">
        <v>93</v>
      </c>
      <c r="C94">
        <v>248</v>
      </c>
      <c r="D94">
        <v>19</v>
      </c>
      <c r="E94" t="s">
        <v>605</v>
      </c>
      <c r="F94" t="s">
        <v>929</v>
      </c>
      <c r="M94" t="s">
        <v>15</v>
      </c>
      <c r="N94">
        <v>2</v>
      </c>
      <c r="O94">
        <v>0</v>
      </c>
      <c r="P94">
        <f t="shared" si="6"/>
        <v>2</v>
      </c>
      <c r="Q94" t="s">
        <v>35</v>
      </c>
      <c r="R94">
        <v>1</v>
      </c>
      <c r="S94">
        <f t="shared" si="7"/>
        <v>0</v>
      </c>
      <c r="T94">
        <f t="shared" si="8"/>
        <v>2</v>
      </c>
      <c r="U94" t="s">
        <v>1024</v>
      </c>
      <c r="V94" t="s">
        <v>918</v>
      </c>
      <c r="Z94" s="118">
        <v>0.14000000000000001</v>
      </c>
      <c r="AA94">
        <v>0</v>
      </c>
      <c r="AB94" s="120">
        <v>36.65</v>
      </c>
      <c r="AC94" s="2">
        <f t="shared" si="9"/>
        <v>1026.2</v>
      </c>
      <c r="AE94" s="2">
        <f t="shared" si="10"/>
        <v>1026.2</v>
      </c>
      <c r="AG94" t="str">
        <f t="shared" si="11"/>
        <v/>
      </c>
    </row>
    <row r="95" spans="1:34">
      <c r="A95">
        <v>94</v>
      </c>
      <c r="C95">
        <v>276</v>
      </c>
      <c r="D95">
        <v>19</v>
      </c>
      <c r="E95" t="s">
        <v>605</v>
      </c>
      <c r="F95" t="s">
        <v>929</v>
      </c>
      <c r="M95" t="s">
        <v>104</v>
      </c>
      <c r="N95">
        <v>0</v>
      </c>
      <c r="O95">
        <v>-4</v>
      </c>
      <c r="P95">
        <f t="shared" si="6"/>
        <v>4</v>
      </c>
      <c r="Q95" t="s">
        <v>616</v>
      </c>
      <c r="R95">
        <v>2</v>
      </c>
      <c r="S95">
        <f t="shared" si="7"/>
        <v>4</v>
      </c>
      <c r="T95">
        <f t="shared" si="8"/>
        <v>0</v>
      </c>
      <c r="U95" t="s">
        <v>1004</v>
      </c>
      <c r="V95" t="s">
        <v>1005</v>
      </c>
      <c r="Z95" s="118">
        <v>1.31</v>
      </c>
      <c r="AA95">
        <v>0</v>
      </c>
      <c r="AB95" s="120">
        <v>4.74</v>
      </c>
      <c r="AC95" s="2">
        <f t="shared" si="9"/>
        <v>2483.7600000000002</v>
      </c>
      <c r="AE95" s="2">
        <f t="shared" si="10"/>
        <v>2483.7600000000002</v>
      </c>
      <c r="AG95" t="str">
        <f t="shared" si="11"/>
        <v/>
      </c>
    </row>
    <row r="96" spans="1:34">
      <c r="A96">
        <v>95</v>
      </c>
      <c r="C96">
        <v>276</v>
      </c>
      <c r="D96">
        <v>19</v>
      </c>
      <c r="E96" t="s">
        <v>605</v>
      </c>
      <c r="F96" t="s">
        <v>929</v>
      </c>
      <c r="M96" t="s">
        <v>18</v>
      </c>
      <c r="N96">
        <v>-4</v>
      </c>
      <c r="O96">
        <v>-24</v>
      </c>
      <c r="P96">
        <f t="shared" si="6"/>
        <v>20</v>
      </c>
      <c r="Q96" t="s">
        <v>616</v>
      </c>
      <c r="R96">
        <v>2</v>
      </c>
      <c r="S96">
        <f t="shared" si="7"/>
        <v>20</v>
      </c>
      <c r="T96">
        <f t="shared" si="8"/>
        <v>0</v>
      </c>
      <c r="U96" t="s">
        <v>1004</v>
      </c>
      <c r="V96" t="s">
        <v>1005</v>
      </c>
      <c r="Z96" s="118">
        <v>1.38</v>
      </c>
      <c r="AA96">
        <v>0</v>
      </c>
      <c r="AB96" s="120">
        <v>1.7</v>
      </c>
      <c r="AC96" s="2">
        <f t="shared" si="9"/>
        <v>4691.9999999999991</v>
      </c>
      <c r="AE96" s="2">
        <f t="shared" si="10"/>
        <v>4691.9999999999991</v>
      </c>
      <c r="AG96" t="str">
        <f t="shared" si="11"/>
        <v/>
      </c>
    </row>
    <row r="97" spans="1:34" s="9" customFormat="1">
      <c r="A97">
        <v>96</v>
      </c>
      <c r="C97">
        <v>276</v>
      </c>
      <c r="D97">
        <v>19</v>
      </c>
      <c r="E97" s="9" t="s">
        <v>605</v>
      </c>
      <c r="F97" t="s">
        <v>929</v>
      </c>
      <c r="M97" s="9" t="s">
        <v>101</v>
      </c>
      <c r="N97" s="9">
        <v>-24</v>
      </c>
      <c r="O97" s="9">
        <v>-43</v>
      </c>
      <c r="P97" s="9">
        <f t="shared" si="6"/>
        <v>19</v>
      </c>
      <c r="Q97" s="9" t="s">
        <v>191</v>
      </c>
      <c r="R97" s="9">
        <v>2</v>
      </c>
      <c r="S97" s="9">
        <f t="shared" si="7"/>
        <v>19</v>
      </c>
      <c r="T97" s="9">
        <f t="shared" si="8"/>
        <v>0</v>
      </c>
      <c r="U97" t="s">
        <v>1004</v>
      </c>
      <c r="V97" t="s">
        <v>1005</v>
      </c>
      <c r="Z97" s="118">
        <v>1.19</v>
      </c>
      <c r="AA97" s="9">
        <v>80</v>
      </c>
      <c r="AB97" s="120">
        <v>1.7</v>
      </c>
      <c r="AC97" s="2">
        <f t="shared" si="9"/>
        <v>768.74</v>
      </c>
      <c r="AE97" s="11">
        <f t="shared" si="10"/>
        <v>768.74</v>
      </c>
      <c r="AG97" t="str">
        <f t="shared" si="11"/>
        <v/>
      </c>
      <c r="AH97"/>
    </row>
    <row r="98" spans="1:34">
      <c r="A98">
        <v>97</v>
      </c>
      <c r="B98" t="s">
        <v>603</v>
      </c>
      <c r="C98">
        <v>249</v>
      </c>
      <c r="D98">
        <v>20</v>
      </c>
      <c r="E98" t="s">
        <v>605</v>
      </c>
      <c r="F98" t="s">
        <v>929</v>
      </c>
      <c r="G98">
        <v>49.117023469999999</v>
      </c>
      <c r="H98">
        <v>121.1703644</v>
      </c>
      <c r="I98" t="s">
        <v>182</v>
      </c>
      <c r="J98" t="s">
        <v>35</v>
      </c>
      <c r="K98" t="s">
        <v>35</v>
      </c>
      <c r="L98" t="s">
        <v>35</v>
      </c>
      <c r="M98" t="s">
        <v>14</v>
      </c>
      <c r="N98">
        <v>4</v>
      </c>
      <c r="O98">
        <v>9</v>
      </c>
      <c r="P98">
        <f t="shared" si="6"/>
        <v>5</v>
      </c>
      <c r="Q98" t="s">
        <v>35</v>
      </c>
      <c r="R98">
        <v>1</v>
      </c>
      <c r="S98">
        <f t="shared" si="7"/>
        <v>0</v>
      </c>
      <c r="T98">
        <f t="shared" si="8"/>
        <v>5</v>
      </c>
      <c r="U98" t="s">
        <v>1024</v>
      </c>
      <c r="V98" t="s">
        <v>918</v>
      </c>
      <c r="W98">
        <f>SUM(S98:S100)</f>
        <v>40</v>
      </c>
      <c r="X98">
        <f>SUM(T98:T100)</f>
        <v>8</v>
      </c>
      <c r="Y98">
        <f>X98+W98</f>
        <v>48</v>
      </c>
      <c r="Z98" s="118">
        <v>0.14000000000000001</v>
      </c>
      <c r="AA98">
        <v>0</v>
      </c>
      <c r="AB98" s="120">
        <v>43.21</v>
      </c>
      <c r="AC98" s="2">
        <f t="shared" si="9"/>
        <v>3024.7</v>
      </c>
      <c r="AD98" s="2">
        <f>SUM(AC98:AC100)</f>
        <v>8123.92</v>
      </c>
      <c r="AE98" s="2">
        <f t="shared" si="10"/>
        <v>3024.7</v>
      </c>
      <c r="AF98" s="2">
        <f>SUM(AE98:AE100)</f>
        <v>8123.92</v>
      </c>
      <c r="AG98">
        <f t="shared" si="11"/>
        <v>1</v>
      </c>
    </row>
    <row r="99" spans="1:34">
      <c r="A99">
        <v>98</v>
      </c>
      <c r="C99">
        <v>249</v>
      </c>
      <c r="D99">
        <v>20</v>
      </c>
      <c r="E99" t="s">
        <v>605</v>
      </c>
      <c r="F99" t="s">
        <v>929</v>
      </c>
      <c r="M99" t="s">
        <v>610</v>
      </c>
      <c r="N99">
        <v>7</v>
      </c>
      <c r="O99">
        <v>4</v>
      </c>
      <c r="P99">
        <f t="shared" si="6"/>
        <v>3</v>
      </c>
      <c r="Q99" t="s">
        <v>35</v>
      </c>
      <c r="R99">
        <v>1</v>
      </c>
      <c r="S99">
        <f t="shared" si="7"/>
        <v>0</v>
      </c>
      <c r="T99">
        <f t="shared" si="8"/>
        <v>3</v>
      </c>
      <c r="U99" t="s">
        <v>1024</v>
      </c>
      <c r="V99" t="s">
        <v>918</v>
      </c>
      <c r="Z99" s="118">
        <v>0.14000000000000001</v>
      </c>
      <c r="AA99">
        <v>0</v>
      </c>
      <c r="AB99" s="120">
        <v>43.21</v>
      </c>
      <c r="AC99" s="2">
        <f t="shared" si="9"/>
        <v>1814.8200000000002</v>
      </c>
      <c r="AE99" s="2">
        <f t="shared" si="10"/>
        <v>1814.8200000000002</v>
      </c>
      <c r="AG99" t="str">
        <f t="shared" si="11"/>
        <v/>
      </c>
    </row>
    <row r="100" spans="1:34" s="9" customFormat="1">
      <c r="A100">
        <v>99</v>
      </c>
      <c r="C100">
        <v>277</v>
      </c>
      <c r="D100">
        <v>20</v>
      </c>
      <c r="E100" s="9" t="s">
        <v>605</v>
      </c>
      <c r="F100" t="s">
        <v>929</v>
      </c>
      <c r="M100" s="9" t="s">
        <v>18</v>
      </c>
      <c r="N100" s="9">
        <v>0</v>
      </c>
      <c r="O100" s="9">
        <v>-40</v>
      </c>
      <c r="P100" s="9">
        <f t="shared" si="6"/>
        <v>40</v>
      </c>
      <c r="Q100" s="9" t="s">
        <v>604</v>
      </c>
      <c r="R100" s="9">
        <v>2</v>
      </c>
      <c r="S100" s="9">
        <f t="shared" si="7"/>
        <v>40</v>
      </c>
      <c r="T100" s="9">
        <f t="shared" si="8"/>
        <v>0</v>
      </c>
      <c r="U100" t="s">
        <v>1004</v>
      </c>
      <c r="V100" t="s">
        <v>1005</v>
      </c>
      <c r="Z100" s="118">
        <v>1.38</v>
      </c>
      <c r="AA100" s="9">
        <v>65</v>
      </c>
      <c r="AB100" s="120">
        <v>1.7</v>
      </c>
      <c r="AC100" s="2">
        <f t="shared" si="9"/>
        <v>3284.3999999999992</v>
      </c>
      <c r="AE100" s="11">
        <f t="shared" si="10"/>
        <v>3284.3999999999992</v>
      </c>
      <c r="AG100" t="str">
        <f t="shared" si="11"/>
        <v/>
      </c>
      <c r="AH100"/>
    </row>
    <row r="101" spans="1:34">
      <c r="A101">
        <v>100</v>
      </c>
      <c r="B101" t="s">
        <v>603</v>
      </c>
      <c r="C101">
        <v>214</v>
      </c>
      <c r="D101">
        <v>21</v>
      </c>
      <c r="E101" t="s">
        <v>619</v>
      </c>
      <c r="F101" t="s">
        <v>930</v>
      </c>
      <c r="G101">
        <v>49.129108430000002</v>
      </c>
      <c r="H101">
        <v>121.1636963</v>
      </c>
      <c r="I101" t="s">
        <v>182</v>
      </c>
      <c r="J101" t="s">
        <v>35</v>
      </c>
      <c r="K101" t="s">
        <v>35</v>
      </c>
      <c r="L101" t="s">
        <v>35</v>
      </c>
      <c r="M101" t="s">
        <v>14</v>
      </c>
      <c r="N101">
        <v>3</v>
      </c>
      <c r="O101">
        <v>0</v>
      </c>
      <c r="P101">
        <f t="shared" si="6"/>
        <v>3</v>
      </c>
      <c r="Q101" t="s">
        <v>35</v>
      </c>
      <c r="R101">
        <v>1</v>
      </c>
      <c r="S101">
        <f t="shared" si="7"/>
        <v>0</v>
      </c>
      <c r="T101">
        <f t="shared" si="8"/>
        <v>3</v>
      </c>
      <c r="U101" t="s">
        <v>1024</v>
      </c>
      <c r="V101" t="s">
        <v>918</v>
      </c>
      <c r="W101">
        <f>SUM(S101:S104)</f>
        <v>60</v>
      </c>
      <c r="X101">
        <f>SUM(T101:T104)</f>
        <v>3</v>
      </c>
      <c r="Y101">
        <f>X101+W101</f>
        <v>63</v>
      </c>
      <c r="Z101" s="118">
        <v>0.16</v>
      </c>
      <c r="AA101">
        <v>0</v>
      </c>
      <c r="AB101" s="120">
        <v>37.4</v>
      </c>
      <c r="AC101" s="2">
        <f t="shared" si="9"/>
        <v>1795.1999999999998</v>
      </c>
      <c r="AD101" s="2">
        <f>SUM(AC101:AC104)</f>
        <v>8724.5159999999996</v>
      </c>
      <c r="AE101" s="2">
        <f t="shared" si="10"/>
        <v>1795.1999999999998</v>
      </c>
      <c r="AF101" s="2">
        <f>SUM(AE101:AE104)</f>
        <v>8724.5159999999996</v>
      </c>
      <c r="AG101">
        <f t="shared" si="11"/>
        <v>1</v>
      </c>
    </row>
    <row r="102" spans="1:34">
      <c r="A102">
        <v>101</v>
      </c>
      <c r="C102">
        <v>227</v>
      </c>
      <c r="D102">
        <v>21</v>
      </c>
      <c r="E102" t="s">
        <v>619</v>
      </c>
      <c r="F102" t="s">
        <v>930</v>
      </c>
      <c r="M102" t="s">
        <v>16</v>
      </c>
      <c r="N102">
        <v>0</v>
      </c>
      <c r="O102">
        <v>-12</v>
      </c>
      <c r="P102">
        <f t="shared" si="6"/>
        <v>12</v>
      </c>
      <c r="Q102" t="s">
        <v>611</v>
      </c>
      <c r="R102">
        <v>2</v>
      </c>
      <c r="S102">
        <f t="shared" si="7"/>
        <v>12</v>
      </c>
      <c r="T102">
        <f t="shared" si="8"/>
        <v>0</v>
      </c>
      <c r="U102" t="s">
        <v>1003</v>
      </c>
      <c r="V102" t="s">
        <v>1005</v>
      </c>
      <c r="Z102" s="118">
        <v>1.24</v>
      </c>
      <c r="AA102">
        <v>30</v>
      </c>
      <c r="AB102" s="120">
        <v>3.36</v>
      </c>
      <c r="AC102" s="2">
        <f t="shared" si="9"/>
        <v>3499.7759999999994</v>
      </c>
      <c r="AE102" s="2">
        <f t="shared" si="10"/>
        <v>3499.7759999999994</v>
      </c>
      <c r="AG102" t="str">
        <f t="shared" si="11"/>
        <v/>
      </c>
    </row>
    <row r="103" spans="1:34">
      <c r="A103">
        <v>102</v>
      </c>
      <c r="C103">
        <v>227</v>
      </c>
      <c r="D103">
        <v>21</v>
      </c>
      <c r="E103" t="s">
        <v>619</v>
      </c>
      <c r="F103" t="s">
        <v>930</v>
      </c>
      <c r="M103" t="s">
        <v>101</v>
      </c>
      <c r="N103">
        <v>-12</v>
      </c>
      <c r="O103">
        <v>-42</v>
      </c>
      <c r="P103">
        <f t="shared" si="6"/>
        <v>30</v>
      </c>
      <c r="Q103" t="s">
        <v>604</v>
      </c>
      <c r="R103">
        <v>2</v>
      </c>
      <c r="S103">
        <f t="shared" si="7"/>
        <v>30</v>
      </c>
      <c r="T103">
        <f t="shared" si="8"/>
        <v>0</v>
      </c>
      <c r="U103" t="s">
        <v>1003</v>
      </c>
      <c r="V103" t="s">
        <v>1005</v>
      </c>
      <c r="Z103" s="118">
        <v>1.45</v>
      </c>
      <c r="AA103">
        <v>40</v>
      </c>
      <c r="AB103" s="120">
        <v>1.2</v>
      </c>
      <c r="AC103" s="2">
        <f t="shared" si="9"/>
        <v>3132</v>
      </c>
      <c r="AE103" s="2">
        <f t="shared" si="10"/>
        <v>3132</v>
      </c>
      <c r="AG103" t="str">
        <f t="shared" si="11"/>
        <v/>
      </c>
    </row>
    <row r="104" spans="1:34" s="9" customFormat="1">
      <c r="A104">
        <v>103</v>
      </c>
      <c r="C104">
        <v>227</v>
      </c>
      <c r="D104">
        <v>21</v>
      </c>
      <c r="E104" s="9" t="s">
        <v>619</v>
      </c>
      <c r="F104" t="s">
        <v>930</v>
      </c>
      <c r="M104" s="9" t="s">
        <v>19</v>
      </c>
      <c r="N104" s="9">
        <v>-42</v>
      </c>
      <c r="O104" s="9">
        <v>-60</v>
      </c>
      <c r="P104" s="9">
        <f t="shared" si="6"/>
        <v>18</v>
      </c>
      <c r="Q104" s="9" t="s">
        <v>191</v>
      </c>
      <c r="R104" s="9">
        <v>2</v>
      </c>
      <c r="S104" s="9">
        <f t="shared" si="7"/>
        <v>18</v>
      </c>
      <c r="T104" s="9">
        <f t="shared" si="8"/>
        <v>0</v>
      </c>
      <c r="U104" t="s">
        <v>1003</v>
      </c>
      <c r="V104" t="s">
        <v>1005</v>
      </c>
      <c r="Z104" s="118">
        <v>1.45</v>
      </c>
      <c r="AA104" s="9">
        <v>70</v>
      </c>
      <c r="AB104" s="120">
        <v>0.38</v>
      </c>
      <c r="AC104" s="2">
        <f t="shared" si="9"/>
        <v>297.53999999999996</v>
      </c>
      <c r="AE104" s="11">
        <f t="shared" si="10"/>
        <v>297.53999999999996</v>
      </c>
      <c r="AG104" t="str">
        <f t="shared" si="11"/>
        <v/>
      </c>
      <c r="AH104"/>
    </row>
    <row r="105" spans="1:34">
      <c r="A105">
        <v>104</v>
      </c>
      <c r="B105" t="s">
        <v>603</v>
      </c>
      <c r="C105">
        <v>315</v>
      </c>
      <c r="D105">
        <v>22</v>
      </c>
      <c r="E105" t="s">
        <v>614</v>
      </c>
      <c r="F105" t="s">
        <v>930</v>
      </c>
      <c r="G105">
        <v>49.07877731</v>
      </c>
      <c r="H105">
        <v>121.30747220000001</v>
      </c>
      <c r="I105" t="s">
        <v>182</v>
      </c>
      <c r="J105" t="s">
        <v>35</v>
      </c>
      <c r="K105" t="s">
        <v>35</v>
      </c>
      <c r="L105" t="s">
        <v>35</v>
      </c>
      <c r="M105" t="s">
        <v>89</v>
      </c>
      <c r="N105">
        <v>13</v>
      </c>
      <c r="O105">
        <v>12</v>
      </c>
      <c r="P105">
        <f t="shared" si="6"/>
        <v>1</v>
      </c>
      <c r="Q105" t="s">
        <v>35</v>
      </c>
      <c r="R105">
        <v>1</v>
      </c>
      <c r="S105">
        <f t="shared" si="7"/>
        <v>0</v>
      </c>
      <c r="T105">
        <f t="shared" si="8"/>
        <v>1</v>
      </c>
      <c r="U105" t="s">
        <v>1024</v>
      </c>
      <c r="V105" t="s">
        <v>918</v>
      </c>
      <c r="W105">
        <f>SUM(S105:S108)</f>
        <v>30</v>
      </c>
      <c r="X105">
        <f>SUM(T105:T108)</f>
        <v>13</v>
      </c>
      <c r="Y105">
        <f>X105+W105</f>
        <v>43</v>
      </c>
      <c r="Z105" s="118">
        <v>0.16</v>
      </c>
      <c r="AA105">
        <v>0</v>
      </c>
      <c r="AB105" s="120">
        <v>37.4</v>
      </c>
      <c r="AC105" s="2">
        <f t="shared" si="9"/>
        <v>598.4</v>
      </c>
      <c r="AD105" s="2">
        <f>SUM(AC105:AC108)</f>
        <v>17606.32</v>
      </c>
      <c r="AE105" s="2">
        <f t="shared" si="10"/>
        <v>598.4</v>
      </c>
      <c r="AF105" s="2">
        <f>SUM(AE105:AE108)</f>
        <v>17606.32</v>
      </c>
      <c r="AG105">
        <f t="shared" si="11"/>
        <v>1</v>
      </c>
    </row>
    <row r="106" spans="1:34">
      <c r="A106">
        <v>105</v>
      </c>
      <c r="C106">
        <v>315</v>
      </c>
      <c r="D106">
        <v>22</v>
      </c>
      <c r="E106" t="s">
        <v>614</v>
      </c>
      <c r="F106" t="s">
        <v>930</v>
      </c>
      <c r="M106" t="s">
        <v>612</v>
      </c>
      <c r="N106">
        <v>12</v>
      </c>
      <c r="O106">
        <v>4</v>
      </c>
      <c r="P106">
        <f t="shared" si="6"/>
        <v>8</v>
      </c>
      <c r="Q106" t="s">
        <v>35</v>
      </c>
      <c r="R106">
        <v>1</v>
      </c>
      <c r="S106">
        <f t="shared" si="7"/>
        <v>0</v>
      </c>
      <c r="T106">
        <f t="shared" si="8"/>
        <v>8</v>
      </c>
      <c r="Z106" s="118">
        <v>0.16</v>
      </c>
      <c r="AA106">
        <v>0</v>
      </c>
      <c r="AB106" s="120">
        <v>37.4</v>
      </c>
      <c r="AC106" s="2">
        <f t="shared" si="9"/>
        <v>4787.2</v>
      </c>
      <c r="AE106" s="2">
        <f t="shared" si="10"/>
        <v>4787.2</v>
      </c>
      <c r="AG106" t="str">
        <f t="shared" si="11"/>
        <v/>
      </c>
    </row>
    <row r="107" spans="1:34">
      <c r="A107">
        <v>106</v>
      </c>
      <c r="C107">
        <v>315</v>
      </c>
      <c r="D107">
        <v>22</v>
      </c>
      <c r="E107" t="s">
        <v>614</v>
      </c>
      <c r="F107" t="s">
        <v>930</v>
      </c>
      <c r="M107" t="s">
        <v>57</v>
      </c>
      <c r="N107">
        <v>4</v>
      </c>
      <c r="O107">
        <v>0</v>
      </c>
      <c r="P107">
        <f t="shared" si="6"/>
        <v>4</v>
      </c>
      <c r="Q107" t="s">
        <v>35</v>
      </c>
      <c r="R107">
        <v>1</v>
      </c>
      <c r="S107">
        <f t="shared" si="7"/>
        <v>0</v>
      </c>
      <c r="T107">
        <f t="shared" si="8"/>
        <v>4</v>
      </c>
      <c r="Z107" s="118">
        <v>0.16</v>
      </c>
      <c r="AA107">
        <v>0</v>
      </c>
      <c r="AB107" s="120">
        <v>30.85</v>
      </c>
      <c r="AC107" s="2">
        <f t="shared" si="9"/>
        <v>1974.4</v>
      </c>
      <c r="AE107" s="2">
        <f t="shared" si="10"/>
        <v>1974.4</v>
      </c>
      <c r="AG107" t="str">
        <f t="shared" si="11"/>
        <v/>
      </c>
    </row>
    <row r="108" spans="1:34" s="9" customFormat="1">
      <c r="A108">
        <v>107</v>
      </c>
      <c r="C108">
        <v>344</v>
      </c>
      <c r="D108">
        <v>22</v>
      </c>
      <c r="E108" s="9" t="s">
        <v>614</v>
      </c>
      <c r="F108" t="s">
        <v>930</v>
      </c>
      <c r="M108" s="9" t="s">
        <v>104</v>
      </c>
      <c r="N108" s="9">
        <v>0</v>
      </c>
      <c r="O108" s="9">
        <v>-30</v>
      </c>
      <c r="P108" s="9">
        <f t="shared" si="6"/>
        <v>30</v>
      </c>
      <c r="Q108" s="9" t="s">
        <v>611</v>
      </c>
      <c r="R108" s="9">
        <v>2</v>
      </c>
      <c r="S108" s="9">
        <f t="shared" si="7"/>
        <v>30</v>
      </c>
      <c r="T108" s="9">
        <f t="shared" si="8"/>
        <v>0</v>
      </c>
      <c r="U108" t="s">
        <v>1006</v>
      </c>
      <c r="V108" t="s">
        <v>278</v>
      </c>
      <c r="Z108" s="118">
        <v>1.07</v>
      </c>
      <c r="AA108" s="9">
        <v>5</v>
      </c>
      <c r="AB108" s="120">
        <v>3.36</v>
      </c>
      <c r="AC108" s="2">
        <f t="shared" si="9"/>
        <v>10246.320000000002</v>
      </c>
      <c r="AE108" s="11">
        <f t="shared" si="10"/>
        <v>10246.320000000002</v>
      </c>
      <c r="AG108" t="str">
        <f t="shared" si="11"/>
        <v/>
      </c>
      <c r="AH108"/>
    </row>
    <row r="109" spans="1:34">
      <c r="A109">
        <v>108</v>
      </c>
      <c r="B109" t="s">
        <v>603</v>
      </c>
      <c r="C109">
        <v>241</v>
      </c>
      <c r="D109">
        <v>23</v>
      </c>
      <c r="E109" t="s">
        <v>605</v>
      </c>
      <c r="F109" t="s">
        <v>929</v>
      </c>
      <c r="G109">
        <v>49.078666689999999</v>
      </c>
      <c r="H109">
        <v>121.3078537</v>
      </c>
      <c r="I109" t="s">
        <v>182</v>
      </c>
      <c r="J109" t="s">
        <v>35</v>
      </c>
      <c r="K109" t="s">
        <v>35</v>
      </c>
      <c r="L109" t="s">
        <v>35</v>
      </c>
      <c r="M109" t="s">
        <v>89</v>
      </c>
      <c r="N109">
        <v>9</v>
      </c>
      <c r="O109">
        <v>8</v>
      </c>
      <c r="P109">
        <f t="shared" si="6"/>
        <v>1</v>
      </c>
      <c r="Q109" t="s">
        <v>35</v>
      </c>
      <c r="R109">
        <v>1</v>
      </c>
      <c r="S109">
        <f t="shared" si="7"/>
        <v>0</v>
      </c>
      <c r="T109">
        <f t="shared" si="8"/>
        <v>1</v>
      </c>
      <c r="W109">
        <f>SUM(S109:S113)</f>
        <v>39</v>
      </c>
      <c r="X109">
        <f>SUM(T109:T113)</f>
        <v>9</v>
      </c>
      <c r="Y109">
        <f>X109+W109</f>
        <v>48</v>
      </c>
      <c r="Z109" s="118">
        <v>0.14000000000000001</v>
      </c>
      <c r="AA109">
        <v>0</v>
      </c>
      <c r="AB109" s="120">
        <v>43.21</v>
      </c>
      <c r="AC109" s="2">
        <f t="shared" si="9"/>
        <v>604.94000000000005</v>
      </c>
      <c r="AD109" s="2">
        <f>SUM(AC109:AC113)</f>
        <v>9662.27</v>
      </c>
      <c r="AE109" s="2">
        <f t="shared" si="10"/>
        <v>604.94000000000005</v>
      </c>
      <c r="AF109" s="2">
        <f>SUM(AE109:AE113)</f>
        <v>9662.27</v>
      </c>
      <c r="AG109">
        <f t="shared" si="11"/>
        <v>1</v>
      </c>
    </row>
    <row r="110" spans="1:34">
      <c r="A110">
        <v>109</v>
      </c>
      <c r="C110">
        <v>241</v>
      </c>
      <c r="D110">
        <v>23</v>
      </c>
      <c r="E110" t="s">
        <v>605</v>
      </c>
      <c r="F110" t="s">
        <v>929</v>
      </c>
      <c r="M110" t="s">
        <v>14</v>
      </c>
      <c r="N110">
        <v>8</v>
      </c>
      <c r="O110">
        <v>1</v>
      </c>
      <c r="P110">
        <f t="shared" si="6"/>
        <v>7</v>
      </c>
      <c r="Q110" t="s">
        <v>35</v>
      </c>
      <c r="R110">
        <v>1</v>
      </c>
      <c r="S110">
        <f t="shared" si="7"/>
        <v>0</v>
      </c>
      <c r="T110">
        <f t="shared" si="8"/>
        <v>7</v>
      </c>
      <c r="Z110" s="118">
        <v>0.14000000000000001</v>
      </c>
      <c r="AA110">
        <v>0</v>
      </c>
      <c r="AB110" s="120">
        <v>43.21</v>
      </c>
      <c r="AC110" s="2">
        <f t="shared" si="9"/>
        <v>4234.5800000000008</v>
      </c>
      <c r="AE110" s="2">
        <f t="shared" si="10"/>
        <v>4234.5800000000008</v>
      </c>
      <c r="AG110" t="str">
        <f t="shared" si="11"/>
        <v/>
      </c>
    </row>
    <row r="111" spans="1:34">
      <c r="A111">
        <v>110</v>
      </c>
      <c r="C111">
        <v>241</v>
      </c>
      <c r="D111">
        <v>23</v>
      </c>
      <c r="E111" t="s">
        <v>605</v>
      </c>
      <c r="F111" t="s">
        <v>929</v>
      </c>
      <c r="M111" t="s">
        <v>57</v>
      </c>
      <c r="N111">
        <v>1</v>
      </c>
      <c r="O111">
        <v>0</v>
      </c>
      <c r="P111">
        <f t="shared" si="6"/>
        <v>1</v>
      </c>
      <c r="Q111" t="s">
        <v>35</v>
      </c>
      <c r="R111">
        <v>1</v>
      </c>
      <c r="S111">
        <f t="shared" si="7"/>
        <v>0</v>
      </c>
      <c r="T111">
        <f t="shared" si="8"/>
        <v>1</v>
      </c>
      <c r="Z111" s="118">
        <v>0.14000000000000001</v>
      </c>
      <c r="AA111">
        <v>0</v>
      </c>
      <c r="AB111" s="120">
        <v>36.65</v>
      </c>
      <c r="AC111" s="2">
        <f t="shared" si="9"/>
        <v>513.1</v>
      </c>
      <c r="AE111" s="2">
        <f t="shared" si="10"/>
        <v>513.1</v>
      </c>
      <c r="AG111" t="str">
        <f t="shared" si="11"/>
        <v/>
      </c>
    </row>
    <row r="112" spans="1:34">
      <c r="A112">
        <v>111</v>
      </c>
      <c r="C112">
        <v>267</v>
      </c>
      <c r="D112">
        <v>23</v>
      </c>
      <c r="E112" t="s">
        <v>605</v>
      </c>
      <c r="F112" t="s">
        <v>929</v>
      </c>
      <c r="M112" t="s">
        <v>16</v>
      </c>
      <c r="N112">
        <v>0</v>
      </c>
      <c r="O112">
        <v>-3</v>
      </c>
      <c r="P112">
        <f t="shared" si="6"/>
        <v>3</v>
      </c>
      <c r="Q112" t="s">
        <v>611</v>
      </c>
      <c r="R112">
        <v>2</v>
      </c>
      <c r="S112">
        <f t="shared" si="7"/>
        <v>3</v>
      </c>
      <c r="T112">
        <f t="shared" si="8"/>
        <v>0</v>
      </c>
      <c r="U112" t="s">
        <v>1006</v>
      </c>
      <c r="V112" t="s">
        <v>21</v>
      </c>
      <c r="Z112" s="118">
        <v>1.31</v>
      </c>
      <c r="AA112">
        <v>50</v>
      </c>
      <c r="AB112" s="120">
        <v>4.74</v>
      </c>
      <c r="AC112" s="2">
        <f t="shared" si="9"/>
        <v>931.41</v>
      </c>
      <c r="AE112" s="2">
        <f t="shared" si="10"/>
        <v>931.41</v>
      </c>
      <c r="AG112" t="str">
        <f t="shared" si="11"/>
        <v/>
      </c>
    </row>
    <row r="113" spans="1:34" s="9" customFormat="1">
      <c r="A113">
        <v>112</v>
      </c>
      <c r="C113">
        <v>267</v>
      </c>
      <c r="D113">
        <v>23</v>
      </c>
      <c r="E113" s="9" t="s">
        <v>605</v>
      </c>
      <c r="F113" t="s">
        <v>929</v>
      </c>
      <c r="M113" s="9" t="s">
        <v>18</v>
      </c>
      <c r="N113" s="9">
        <v>-3</v>
      </c>
      <c r="O113" s="9">
        <v>-39</v>
      </c>
      <c r="P113" s="9">
        <f t="shared" si="6"/>
        <v>36</v>
      </c>
      <c r="Q113" s="9" t="s">
        <v>611</v>
      </c>
      <c r="R113" s="9">
        <v>2</v>
      </c>
      <c r="S113" s="9">
        <f t="shared" si="7"/>
        <v>36</v>
      </c>
      <c r="T113" s="9">
        <f t="shared" si="8"/>
        <v>0</v>
      </c>
      <c r="U113" t="s">
        <v>1006</v>
      </c>
      <c r="V113" t="s">
        <v>21</v>
      </c>
      <c r="Z113" s="118">
        <v>1.38</v>
      </c>
      <c r="AA113" s="9">
        <v>60</v>
      </c>
      <c r="AB113" s="120">
        <v>1.7</v>
      </c>
      <c r="AC113" s="2">
        <f t="shared" si="9"/>
        <v>3378.2399999999989</v>
      </c>
      <c r="AE113" s="11">
        <f t="shared" si="10"/>
        <v>3378.2399999999989</v>
      </c>
      <c r="AG113" t="str">
        <f t="shared" si="11"/>
        <v/>
      </c>
      <c r="AH113"/>
    </row>
    <row r="114" spans="1:34">
      <c r="A114">
        <v>113</v>
      </c>
      <c r="B114" t="s">
        <v>603</v>
      </c>
      <c r="C114">
        <v>632</v>
      </c>
      <c r="D114">
        <v>24</v>
      </c>
      <c r="E114" t="s">
        <v>909</v>
      </c>
      <c r="F114" t="s">
        <v>931</v>
      </c>
      <c r="G114">
        <v>49.583930969999997</v>
      </c>
      <c r="H114">
        <v>120.9835968</v>
      </c>
      <c r="I114" t="s">
        <v>182</v>
      </c>
      <c r="J114" t="s">
        <v>35</v>
      </c>
      <c r="K114" t="s">
        <v>35</v>
      </c>
      <c r="L114" t="s">
        <v>35</v>
      </c>
      <c r="M114" t="s">
        <v>89</v>
      </c>
      <c r="N114">
        <v>11</v>
      </c>
      <c r="O114">
        <v>10</v>
      </c>
      <c r="P114">
        <f t="shared" si="6"/>
        <v>1</v>
      </c>
      <c r="Q114" t="s">
        <v>35</v>
      </c>
      <c r="R114">
        <v>1</v>
      </c>
      <c r="S114">
        <f t="shared" si="7"/>
        <v>0</v>
      </c>
      <c r="T114">
        <f t="shared" si="8"/>
        <v>1</v>
      </c>
      <c r="W114">
        <f>SUM(S114:S121)</f>
        <v>60</v>
      </c>
      <c r="X114">
        <f>SUM(T114:T121)</f>
        <v>11</v>
      </c>
      <c r="Y114">
        <f>X114+W114</f>
        <v>71</v>
      </c>
      <c r="Z114" s="118">
        <v>0.12</v>
      </c>
      <c r="AA114">
        <v>0</v>
      </c>
      <c r="AB114" s="120">
        <v>42.07</v>
      </c>
      <c r="AC114" s="2">
        <f t="shared" si="9"/>
        <v>504.84</v>
      </c>
      <c r="AD114" s="2">
        <f>SUM(AC114:AC121)</f>
        <v>20223.630000000005</v>
      </c>
      <c r="AE114" s="2">
        <f t="shared" si="10"/>
        <v>504.84</v>
      </c>
      <c r="AF114" s="2">
        <f>SUM(AE114:AE121)</f>
        <v>20223.630000000005</v>
      </c>
      <c r="AG114">
        <f t="shared" si="11"/>
        <v>1</v>
      </c>
    </row>
    <row r="115" spans="1:34">
      <c r="A115">
        <v>114</v>
      </c>
      <c r="C115">
        <v>632</v>
      </c>
      <c r="D115">
        <v>24</v>
      </c>
      <c r="E115" t="s">
        <v>909</v>
      </c>
      <c r="F115" t="s">
        <v>931</v>
      </c>
      <c r="M115" t="s">
        <v>14</v>
      </c>
      <c r="N115">
        <v>10</v>
      </c>
      <c r="O115">
        <v>5</v>
      </c>
      <c r="P115">
        <f t="shared" si="6"/>
        <v>5</v>
      </c>
      <c r="Q115" t="s">
        <v>35</v>
      </c>
      <c r="R115">
        <v>1</v>
      </c>
      <c r="S115">
        <f t="shared" si="7"/>
        <v>0</v>
      </c>
      <c r="T115">
        <f t="shared" si="8"/>
        <v>5</v>
      </c>
      <c r="Z115" s="118">
        <v>0.12</v>
      </c>
      <c r="AA115">
        <v>0</v>
      </c>
      <c r="AB115" s="120">
        <v>42.07</v>
      </c>
      <c r="AC115" s="2">
        <f t="shared" si="9"/>
        <v>2524.1999999999998</v>
      </c>
      <c r="AE115" s="2">
        <f t="shared" si="10"/>
        <v>2524.1999999999998</v>
      </c>
      <c r="AG115" t="str">
        <f t="shared" si="11"/>
        <v/>
      </c>
    </row>
    <row r="116" spans="1:34">
      <c r="A116">
        <v>115</v>
      </c>
      <c r="C116">
        <v>632</v>
      </c>
      <c r="D116">
        <v>24</v>
      </c>
      <c r="E116" t="s">
        <v>909</v>
      </c>
      <c r="F116" t="s">
        <v>931</v>
      </c>
      <c r="M116" t="s">
        <v>57</v>
      </c>
      <c r="N116">
        <v>5</v>
      </c>
      <c r="O116">
        <v>0</v>
      </c>
      <c r="P116">
        <f t="shared" si="6"/>
        <v>5</v>
      </c>
      <c r="Q116" t="s">
        <v>35</v>
      </c>
      <c r="R116">
        <v>1</v>
      </c>
      <c r="S116">
        <f t="shared" si="7"/>
        <v>0</v>
      </c>
      <c r="T116">
        <f t="shared" si="8"/>
        <v>5</v>
      </c>
      <c r="Z116" s="118">
        <v>0.21</v>
      </c>
      <c r="AA116">
        <v>0</v>
      </c>
      <c r="AB116" s="120">
        <v>35.51</v>
      </c>
      <c r="AC116" s="2">
        <f t="shared" si="9"/>
        <v>3728.5499999999997</v>
      </c>
      <c r="AE116" s="2">
        <f t="shared" si="10"/>
        <v>3728.5499999999997</v>
      </c>
      <c r="AG116" t="str">
        <f t="shared" si="11"/>
        <v/>
      </c>
    </row>
    <row r="117" spans="1:34">
      <c r="A117">
        <v>116</v>
      </c>
      <c r="C117">
        <v>682</v>
      </c>
      <c r="D117">
        <v>24</v>
      </c>
      <c r="E117" t="s">
        <v>909</v>
      </c>
      <c r="F117" t="s">
        <v>931</v>
      </c>
      <c r="M117" t="s">
        <v>28</v>
      </c>
      <c r="N117">
        <v>0</v>
      </c>
      <c r="O117">
        <v>-18</v>
      </c>
      <c r="P117">
        <f t="shared" si="6"/>
        <v>18</v>
      </c>
      <c r="Q117" t="s">
        <v>604</v>
      </c>
      <c r="R117">
        <v>2</v>
      </c>
      <c r="S117">
        <f t="shared" si="7"/>
        <v>18</v>
      </c>
      <c r="T117">
        <f t="shared" si="8"/>
        <v>0</v>
      </c>
      <c r="U117" t="s">
        <v>1007</v>
      </c>
      <c r="V117" t="s">
        <v>623</v>
      </c>
      <c r="Z117" s="118">
        <v>1.56</v>
      </c>
      <c r="AA117">
        <v>0</v>
      </c>
      <c r="AB117" s="120">
        <v>1.38</v>
      </c>
      <c r="AC117" s="2">
        <f t="shared" si="9"/>
        <v>3875.04</v>
      </c>
      <c r="AE117" s="2">
        <f t="shared" si="10"/>
        <v>3875.04</v>
      </c>
      <c r="AG117" t="str">
        <f t="shared" si="11"/>
        <v/>
      </c>
    </row>
    <row r="118" spans="1:34">
      <c r="A118">
        <v>117</v>
      </c>
      <c r="C118">
        <v>682</v>
      </c>
      <c r="D118">
        <v>24</v>
      </c>
      <c r="E118" t="s">
        <v>909</v>
      </c>
      <c r="F118" t="s">
        <v>931</v>
      </c>
      <c r="M118" t="s">
        <v>629</v>
      </c>
      <c r="N118">
        <v>-18</v>
      </c>
      <c r="O118">
        <v>-22</v>
      </c>
      <c r="P118">
        <f t="shared" si="6"/>
        <v>4</v>
      </c>
      <c r="Q118" t="s">
        <v>35</v>
      </c>
      <c r="R118">
        <v>2</v>
      </c>
      <c r="S118">
        <f t="shared" si="7"/>
        <v>4</v>
      </c>
      <c r="T118">
        <f t="shared" si="8"/>
        <v>0</v>
      </c>
      <c r="U118" t="s">
        <v>1007</v>
      </c>
      <c r="V118" t="s">
        <v>623</v>
      </c>
      <c r="Z118" s="118">
        <v>0.21</v>
      </c>
      <c r="AA118">
        <v>0</v>
      </c>
      <c r="AB118" s="120">
        <v>35.51</v>
      </c>
      <c r="AC118" s="2">
        <f t="shared" si="9"/>
        <v>2982.8399999999997</v>
      </c>
      <c r="AE118" s="2">
        <f t="shared" si="10"/>
        <v>2982.8399999999997</v>
      </c>
      <c r="AG118" t="str">
        <f t="shared" si="11"/>
        <v/>
      </c>
    </row>
    <row r="119" spans="1:34">
      <c r="A119">
        <v>118</v>
      </c>
      <c r="C119">
        <v>682</v>
      </c>
      <c r="D119">
        <v>24</v>
      </c>
      <c r="E119" t="s">
        <v>909</v>
      </c>
      <c r="F119" t="s">
        <v>931</v>
      </c>
      <c r="M119" t="s">
        <v>122</v>
      </c>
      <c r="N119">
        <v>-22</v>
      </c>
      <c r="O119">
        <v>-28</v>
      </c>
      <c r="P119">
        <f t="shared" si="6"/>
        <v>6</v>
      </c>
      <c r="Q119" t="s">
        <v>604</v>
      </c>
      <c r="R119">
        <v>2</v>
      </c>
      <c r="S119">
        <f t="shared" si="7"/>
        <v>6</v>
      </c>
      <c r="T119">
        <f t="shared" si="8"/>
        <v>0</v>
      </c>
      <c r="U119" t="s">
        <v>1007</v>
      </c>
      <c r="V119" t="s">
        <v>623</v>
      </c>
      <c r="Z119" s="118">
        <v>1.56</v>
      </c>
      <c r="AA119">
        <v>0</v>
      </c>
      <c r="AB119" s="120">
        <v>1.38</v>
      </c>
      <c r="AC119" s="2">
        <f t="shared" si="9"/>
        <v>1291.68</v>
      </c>
      <c r="AE119" s="2">
        <f t="shared" si="10"/>
        <v>1291.68</v>
      </c>
      <c r="AG119" t="str">
        <f t="shared" si="11"/>
        <v/>
      </c>
    </row>
    <row r="120" spans="1:34">
      <c r="A120">
        <v>119</v>
      </c>
      <c r="C120">
        <v>682</v>
      </c>
      <c r="D120">
        <v>24</v>
      </c>
      <c r="E120" t="s">
        <v>909</v>
      </c>
      <c r="F120" t="s">
        <v>931</v>
      </c>
      <c r="M120" t="s">
        <v>138</v>
      </c>
      <c r="N120">
        <v>-28</v>
      </c>
      <c r="O120">
        <v>-40</v>
      </c>
      <c r="P120">
        <f t="shared" si="6"/>
        <v>12</v>
      </c>
      <c r="Q120" t="s">
        <v>611</v>
      </c>
      <c r="R120">
        <v>2</v>
      </c>
      <c r="S120">
        <f t="shared" si="7"/>
        <v>12</v>
      </c>
      <c r="T120">
        <f t="shared" si="8"/>
        <v>0</v>
      </c>
      <c r="U120" t="s">
        <v>1007</v>
      </c>
      <c r="V120" t="s">
        <v>623</v>
      </c>
      <c r="Z120" s="118">
        <v>1.56</v>
      </c>
      <c r="AA120">
        <v>5</v>
      </c>
      <c r="AB120" s="120">
        <v>1.2</v>
      </c>
      <c r="AC120" s="2">
        <f t="shared" si="9"/>
        <v>2134.08</v>
      </c>
      <c r="AE120" s="2">
        <f t="shared" si="10"/>
        <v>2134.08</v>
      </c>
      <c r="AG120" t="str">
        <f t="shared" si="11"/>
        <v/>
      </c>
    </row>
    <row r="121" spans="1:34" s="9" customFormat="1">
      <c r="A121">
        <v>120</v>
      </c>
      <c r="C121">
        <v>682</v>
      </c>
      <c r="D121">
        <v>24</v>
      </c>
      <c r="E121" s="9" t="s">
        <v>909</v>
      </c>
      <c r="F121" t="s">
        <v>931</v>
      </c>
      <c r="M121" s="9" t="s">
        <v>675</v>
      </c>
      <c r="N121" s="9">
        <v>-40</v>
      </c>
      <c r="O121" s="9">
        <v>-60</v>
      </c>
      <c r="P121" s="9">
        <f t="shared" si="6"/>
        <v>20</v>
      </c>
      <c r="Q121" s="9" t="s">
        <v>611</v>
      </c>
      <c r="R121" s="9">
        <v>2</v>
      </c>
      <c r="S121" s="9">
        <f t="shared" si="7"/>
        <v>20</v>
      </c>
      <c r="T121" s="9">
        <f t="shared" si="8"/>
        <v>0</v>
      </c>
      <c r="U121" t="s">
        <v>1007</v>
      </c>
      <c r="V121" t="s">
        <v>623</v>
      </c>
      <c r="Z121" s="118">
        <v>1.56</v>
      </c>
      <c r="AA121" s="9">
        <v>15</v>
      </c>
      <c r="AB121" s="120">
        <v>1.2</v>
      </c>
      <c r="AC121" s="2">
        <f t="shared" si="9"/>
        <v>3182.4</v>
      </c>
      <c r="AE121" s="11">
        <f t="shared" si="10"/>
        <v>3182.4</v>
      </c>
      <c r="AG121" t="str">
        <f t="shared" si="11"/>
        <v/>
      </c>
      <c r="AH121"/>
    </row>
    <row r="122" spans="1:34" s="91" customFormat="1">
      <c r="A122">
        <v>121</v>
      </c>
      <c r="C122">
        <v>422</v>
      </c>
      <c r="D122">
        <v>25</v>
      </c>
      <c r="E122" s="91" t="s">
        <v>35</v>
      </c>
      <c r="F122" t="s">
        <v>35</v>
      </c>
      <c r="G122" s="91">
        <v>49.100578310000003</v>
      </c>
      <c r="H122" s="91">
        <v>121.5631027</v>
      </c>
      <c r="M122" s="91" t="s">
        <v>18</v>
      </c>
      <c r="N122" s="91">
        <v>0</v>
      </c>
      <c r="O122" s="91">
        <v>-35</v>
      </c>
      <c r="P122" s="91">
        <f t="shared" si="6"/>
        <v>35</v>
      </c>
      <c r="Q122" s="91" t="s">
        <v>604</v>
      </c>
      <c r="R122" s="91">
        <v>2</v>
      </c>
      <c r="S122" s="91">
        <f t="shared" si="7"/>
        <v>35</v>
      </c>
      <c r="T122" s="91">
        <f t="shared" si="8"/>
        <v>0</v>
      </c>
      <c r="U122" t="s">
        <v>1003</v>
      </c>
      <c r="V122" t="s">
        <v>918</v>
      </c>
      <c r="Z122" s="118">
        <v>0</v>
      </c>
      <c r="AA122" s="91">
        <v>55</v>
      </c>
      <c r="AB122" s="120"/>
      <c r="AC122" s="2">
        <f t="shared" si="9"/>
        <v>0</v>
      </c>
      <c r="AE122" s="11">
        <f t="shared" si="10"/>
        <v>0</v>
      </c>
      <c r="AG122">
        <f t="shared" si="11"/>
        <v>1</v>
      </c>
      <c r="AH122"/>
    </row>
    <row r="123" spans="1:34">
      <c r="A123">
        <v>122</v>
      </c>
      <c r="B123" t="s">
        <v>603</v>
      </c>
      <c r="C123">
        <v>418</v>
      </c>
      <c r="D123">
        <v>26</v>
      </c>
      <c r="E123" t="s">
        <v>619</v>
      </c>
      <c r="F123" t="s">
        <v>930</v>
      </c>
      <c r="G123">
        <v>49.36936188</v>
      </c>
      <c r="H123">
        <v>121.4380798</v>
      </c>
      <c r="I123" t="s">
        <v>182</v>
      </c>
      <c r="J123" t="s">
        <v>35</v>
      </c>
      <c r="K123" t="s">
        <v>35</v>
      </c>
      <c r="L123" t="s">
        <v>35</v>
      </c>
      <c r="M123" t="s">
        <v>89</v>
      </c>
      <c r="N123">
        <v>9</v>
      </c>
      <c r="O123">
        <v>8</v>
      </c>
      <c r="P123">
        <f t="shared" si="6"/>
        <v>1</v>
      </c>
      <c r="Q123" t="s">
        <v>35</v>
      </c>
      <c r="R123">
        <v>1</v>
      </c>
      <c r="S123">
        <f t="shared" si="7"/>
        <v>0</v>
      </c>
      <c r="T123">
        <f t="shared" si="8"/>
        <v>1</v>
      </c>
      <c r="W123">
        <f>SUM(S123:S128)</f>
        <v>40</v>
      </c>
      <c r="X123">
        <f>SUM(T123:T128)</f>
        <v>9</v>
      </c>
      <c r="Y123">
        <f>X123+W123</f>
        <v>49</v>
      </c>
      <c r="Z123" s="118">
        <v>0.16</v>
      </c>
      <c r="AA123">
        <v>0</v>
      </c>
      <c r="AB123" s="120">
        <v>37.4</v>
      </c>
      <c r="AC123" s="2">
        <f t="shared" si="9"/>
        <v>598.4</v>
      </c>
      <c r="AD123" s="2">
        <f>SUM(AC123:AC128)</f>
        <v>7386.2919999999995</v>
      </c>
      <c r="AE123" s="2">
        <f t="shared" si="10"/>
        <v>598.4</v>
      </c>
      <c r="AF123" s="2">
        <f>SUM(AE123:AE128)</f>
        <v>7386.2919999999995</v>
      </c>
      <c r="AG123">
        <f t="shared" si="11"/>
        <v>1</v>
      </c>
    </row>
    <row r="124" spans="1:34">
      <c r="A124">
        <v>123</v>
      </c>
      <c r="C124">
        <v>418</v>
      </c>
      <c r="D124">
        <v>26</v>
      </c>
      <c r="E124" t="s">
        <v>619</v>
      </c>
      <c r="F124" t="s">
        <v>930</v>
      </c>
      <c r="M124" t="s">
        <v>606</v>
      </c>
      <c r="N124">
        <v>8</v>
      </c>
      <c r="O124">
        <v>2</v>
      </c>
      <c r="P124">
        <f t="shared" si="6"/>
        <v>6</v>
      </c>
      <c r="Q124" t="s">
        <v>35</v>
      </c>
      <c r="R124">
        <v>1</v>
      </c>
      <c r="S124">
        <f t="shared" si="7"/>
        <v>0</v>
      </c>
      <c r="T124">
        <f t="shared" si="8"/>
        <v>6</v>
      </c>
      <c r="Z124" s="118">
        <v>0.16</v>
      </c>
      <c r="AA124">
        <v>0</v>
      </c>
      <c r="AB124" s="120">
        <v>37.4</v>
      </c>
      <c r="AC124" s="2">
        <f t="shared" si="9"/>
        <v>3590.3999999999996</v>
      </c>
      <c r="AE124" s="2">
        <f t="shared" si="10"/>
        <v>3590.3999999999996</v>
      </c>
      <c r="AG124" t="str">
        <f t="shared" si="11"/>
        <v/>
      </c>
    </row>
    <row r="125" spans="1:34">
      <c r="A125">
        <v>124</v>
      </c>
      <c r="C125">
        <v>418</v>
      </c>
      <c r="D125">
        <v>26</v>
      </c>
      <c r="E125" t="s">
        <v>619</v>
      </c>
      <c r="F125" t="s">
        <v>930</v>
      </c>
      <c r="M125" t="s">
        <v>15</v>
      </c>
      <c r="N125">
        <v>2</v>
      </c>
      <c r="O125">
        <v>0</v>
      </c>
      <c r="P125">
        <f t="shared" si="6"/>
        <v>2</v>
      </c>
      <c r="Q125" t="s">
        <v>35</v>
      </c>
      <c r="R125">
        <v>1</v>
      </c>
      <c r="S125">
        <f t="shared" si="7"/>
        <v>0</v>
      </c>
      <c r="T125">
        <f t="shared" si="8"/>
        <v>2</v>
      </c>
      <c r="Z125" s="118">
        <v>0.16</v>
      </c>
      <c r="AA125">
        <v>0</v>
      </c>
      <c r="AB125" s="120">
        <v>30.85</v>
      </c>
      <c r="AC125" s="2">
        <f t="shared" si="9"/>
        <v>987.2</v>
      </c>
      <c r="AE125" s="2">
        <f t="shared" si="10"/>
        <v>987.2</v>
      </c>
      <c r="AG125" t="str">
        <f t="shared" si="11"/>
        <v/>
      </c>
    </row>
    <row r="126" spans="1:34">
      <c r="A126">
        <v>125</v>
      </c>
      <c r="C126">
        <v>465</v>
      </c>
      <c r="D126">
        <v>26</v>
      </c>
      <c r="E126" t="s">
        <v>619</v>
      </c>
      <c r="F126" t="s">
        <v>930</v>
      </c>
      <c r="M126" t="s">
        <v>104</v>
      </c>
      <c r="N126">
        <v>0</v>
      </c>
      <c r="O126">
        <v>-6</v>
      </c>
      <c r="P126">
        <f t="shared" si="6"/>
        <v>6</v>
      </c>
      <c r="Q126" t="s">
        <v>611</v>
      </c>
      <c r="R126">
        <v>2</v>
      </c>
      <c r="S126">
        <f t="shared" si="7"/>
        <v>6</v>
      </c>
      <c r="T126">
        <f t="shared" si="8"/>
        <v>0</v>
      </c>
      <c r="U126" t="s">
        <v>1003</v>
      </c>
      <c r="V126" t="s">
        <v>21</v>
      </c>
      <c r="Z126" s="118">
        <v>1.07</v>
      </c>
      <c r="AA126">
        <v>65</v>
      </c>
      <c r="AB126" s="120">
        <v>3.36</v>
      </c>
      <c r="AC126" s="2">
        <f t="shared" si="9"/>
        <v>754.99199999999996</v>
      </c>
      <c r="AE126" s="2">
        <f t="shared" si="10"/>
        <v>754.99199999999996</v>
      </c>
      <c r="AG126" t="str">
        <f t="shared" si="11"/>
        <v/>
      </c>
    </row>
    <row r="127" spans="1:34">
      <c r="A127">
        <v>126</v>
      </c>
      <c r="C127">
        <v>465</v>
      </c>
      <c r="D127">
        <v>26</v>
      </c>
      <c r="E127" t="s">
        <v>619</v>
      </c>
      <c r="F127" t="s">
        <v>930</v>
      </c>
      <c r="M127" t="s">
        <v>608</v>
      </c>
      <c r="N127">
        <v>-6</v>
      </c>
      <c r="O127">
        <v>-21</v>
      </c>
      <c r="P127">
        <f t="shared" si="6"/>
        <v>15</v>
      </c>
      <c r="Q127" t="s">
        <v>611</v>
      </c>
      <c r="R127">
        <v>2</v>
      </c>
      <c r="S127">
        <f t="shared" si="7"/>
        <v>15</v>
      </c>
      <c r="T127">
        <f t="shared" si="8"/>
        <v>0</v>
      </c>
      <c r="U127" t="s">
        <v>1003</v>
      </c>
      <c r="V127" t="s">
        <v>21</v>
      </c>
      <c r="Z127" s="118">
        <v>1.03</v>
      </c>
      <c r="AA127">
        <v>75</v>
      </c>
      <c r="AB127" s="120">
        <v>1.2</v>
      </c>
      <c r="AC127" s="2">
        <f t="shared" si="9"/>
        <v>463.5</v>
      </c>
      <c r="AE127" s="2">
        <f t="shared" si="10"/>
        <v>463.5</v>
      </c>
      <c r="AG127" t="str">
        <f t="shared" si="11"/>
        <v/>
      </c>
    </row>
    <row r="128" spans="1:34" s="9" customFormat="1">
      <c r="A128">
        <v>127</v>
      </c>
      <c r="C128">
        <v>465</v>
      </c>
      <c r="D128">
        <v>26</v>
      </c>
      <c r="E128" s="9" t="s">
        <v>619</v>
      </c>
      <c r="F128" t="s">
        <v>930</v>
      </c>
      <c r="M128" s="9" t="s">
        <v>101</v>
      </c>
      <c r="N128" s="9">
        <v>-21</v>
      </c>
      <c r="O128" s="9">
        <v>-40</v>
      </c>
      <c r="P128" s="9">
        <f t="shared" si="6"/>
        <v>19</v>
      </c>
      <c r="Q128" s="9" t="s">
        <v>191</v>
      </c>
      <c r="R128" s="9">
        <v>2</v>
      </c>
      <c r="S128" s="9">
        <f t="shared" si="7"/>
        <v>19</v>
      </c>
      <c r="T128" s="9">
        <f t="shared" si="8"/>
        <v>0</v>
      </c>
      <c r="U128" t="s">
        <v>1003</v>
      </c>
      <c r="V128" t="s">
        <v>21</v>
      </c>
      <c r="Z128" s="118">
        <v>1.45</v>
      </c>
      <c r="AA128" s="9">
        <v>70</v>
      </c>
      <c r="AB128" s="120">
        <v>1.2</v>
      </c>
      <c r="AC128" s="2">
        <f t="shared" si="9"/>
        <v>991.8</v>
      </c>
      <c r="AE128" s="11">
        <f t="shared" si="10"/>
        <v>991.8</v>
      </c>
      <c r="AG128" t="str">
        <f t="shared" si="11"/>
        <v/>
      </c>
      <c r="AH128"/>
    </row>
    <row r="129" spans="1:34">
      <c r="A129">
        <v>128</v>
      </c>
      <c r="B129" t="s">
        <v>603</v>
      </c>
      <c r="C129">
        <v>300</v>
      </c>
      <c r="D129">
        <v>27</v>
      </c>
      <c r="E129" t="s">
        <v>605</v>
      </c>
      <c r="F129" t="s">
        <v>929</v>
      </c>
      <c r="G129">
        <v>49.638168329999999</v>
      </c>
      <c r="H129">
        <v>121.18379969999999</v>
      </c>
      <c r="I129" t="s">
        <v>182</v>
      </c>
      <c r="J129" t="s">
        <v>35</v>
      </c>
      <c r="K129" t="s">
        <v>35</v>
      </c>
      <c r="L129" t="s">
        <v>35</v>
      </c>
      <c r="M129" t="s">
        <v>89</v>
      </c>
      <c r="N129">
        <v>7</v>
      </c>
      <c r="O129">
        <v>6</v>
      </c>
      <c r="P129">
        <f t="shared" si="6"/>
        <v>1</v>
      </c>
      <c r="Q129" t="s">
        <v>35</v>
      </c>
      <c r="R129">
        <v>1</v>
      </c>
      <c r="S129">
        <f t="shared" si="7"/>
        <v>0</v>
      </c>
      <c r="T129">
        <f t="shared" si="8"/>
        <v>1</v>
      </c>
      <c r="W129">
        <f>SUM(S129:S133)</f>
        <v>50</v>
      </c>
      <c r="X129">
        <f>SUM(T129:T133)</f>
        <v>7</v>
      </c>
      <c r="Y129">
        <f>X129+W129</f>
        <v>57</v>
      </c>
      <c r="Z129" s="118">
        <v>0.14000000000000001</v>
      </c>
      <c r="AA129">
        <v>0</v>
      </c>
      <c r="AB129" s="120">
        <v>43.21</v>
      </c>
      <c r="AC129" s="2">
        <f t="shared" si="9"/>
        <v>604.94000000000005</v>
      </c>
      <c r="AD129" s="2">
        <f>SUM(AC129:AC133)</f>
        <v>12325.779999999999</v>
      </c>
      <c r="AE129" s="2">
        <f t="shared" si="10"/>
        <v>604.94000000000005</v>
      </c>
      <c r="AF129" s="2">
        <f>SUM(AE129:AE133)</f>
        <v>12325.779999999999</v>
      </c>
      <c r="AG129">
        <f t="shared" si="11"/>
        <v>1</v>
      </c>
    </row>
    <row r="130" spans="1:34">
      <c r="A130">
        <v>129</v>
      </c>
      <c r="C130">
        <v>300</v>
      </c>
      <c r="D130">
        <v>27</v>
      </c>
      <c r="E130" t="s">
        <v>605</v>
      </c>
      <c r="F130" t="s">
        <v>929</v>
      </c>
      <c r="M130" t="s">
        <v>14</v>
      </c>
      <c r="N130">
        <v>6</v>
      </c>
      <c r="O130">
        <v>1</v>
      </c>
      <c r="P130">
        <f t="shared" ref="P130:P193" si="12">ABS(N130-O130)</f>
        <v>5</v>
      </c>
      <c r="Q130" t="s">
        <v>35</v>
      </c>
      <c r="R130">
        <v>1</v>
      </c>
      <c r="S130">
        <f t="shared" ref="S130:S193" si="13">IF(R130=1,0,P130)</f>
        <v>0</v>
      </c>
      <c r="T130">
        <f t="shared" ref="T130:T193" si="14">IF(R130=1,P130,0)</f>
        <v>5</v>
      </c>
      <c r="Z130" s="118">
        <v>0.14000000000000001</v>
      </c>
      <c r="AA130">
        <v>0</v>
      </c>
      <c r="AB130" s="120">
        <v>43.21</v>
      </c>
      <c r="AC130" s="2">
        <f t="shared" ref="AC130:AC193" si="15">Z130*AB130/100*P130*100*100*((100-AA130)/100)</f>
        <v>3024.7</v>
      </c>
      <c r="AE130" s="2">
        <f t="shared" ref="AE130:AE193" si="16">Z130*AB130/100*P130*100*100*((100-AA130)/100)</f>
        <v>3024.7</v>
      </c>
      <c r="AG130" t="str">
        <f t="shared" ref="AG130:AG193" si="17">IF(D129&lt;&gt;D130,1,"")</f>
        <v/>
      </c>
    </row>
    <row r="131" spans="1:34">
      <c r="A131">
        <v>130</v>
      </c>
      <c r="C131">
        <v>300</v>
      </c>
      <c r="D131">
        <v>27</v>
      </c>
      <c r="E131" t="s">
        <v>605</v>
      </c>
      <c r="F131" t="s">
        <v>929</v>
      </c>
      <c r="M131" t="s">
        <v>57</v>
      </c>
      <c r="N131">
        <v>1</v>
      </c>
      <c r="O131">
        <v>0</v>
      </c>
      <c r="P131">
        <f t="shared" si="12"/>
        <v>1</v>
      </c>
      <c r="Q131" t="s">
        <v>35</v>
      </c>
      <c r="R131">
        <v>1</v>
      </c>
      <c r="S131">
        <f t="shared" si="13"/>
        <v>0</v>
      </c>
      <c r="T131">
        <f t="shared" si="14"/>
        <v>1</v>
      </c>
      <c r="Z131" s="118">
        <v>0.14000000000000001</v>
      </c>
      <c r="AA131">
        <v>0</v>
      </c>
      <c r="AB131" s="120">
        <v>36.65</v>
      </c>
      <c r="AC131" s="2">
        <f t="shared" si="15"/>
        <v>513.1</v>
      </c>
      <c r="AE131" s="2">
        <f t="shared" si="16"/>
        <v>513.1</v>
      </c>
      <c r="AG131" t="str">
        <f t="shared" si="17"/>
        <v/>
      </c>
    </row>
    <row r="132" spans="1:34">
      <c r="A132">
        <v>131</v>
      </c>
      <c r="C132">
        <v>329</v>
      </c>
      <c r="D132">
        <v>27</v>
      </c>
      <c r="E132" t="s">
        <v>605</v>
      </c>
      <c r="F132" t="s">
        <v>929</v>
      </c>
      <c r="M132" t="s">
        <v>16</v>
      </c>
      <c r="N132">
        <v>0</v>
      </c>
      <c r="O132">
        <v>-12</v>
      </c>
      <c r="P132">
        <f t="shared" si="12"/>
        <v>12</v>
      </c>
      <c r="Q132" t="s">
        <v>611</v>
      </c>
      <c r="R132">
        <v>2</v>
      </c>
      <c r="S132">
        <f t="shared" si="13"/>
        <v>12</v>
      </c>
      <c r="T132">
        <f t="shared" si="14"/>
        <v>0</v>
      </c>
      <c r="U132" t="s">
        <v>1006</v>
      </c>
      <c r="V132" t="s">
        <v>918</v>
      </c>
      <c r="Z132" s="118">
        <v>1.31</v>
      </c>
      <c r="AA132">
        <v>50</v>
      </c>
      <c r="AB132" s="120">
        <v>4.74</v>
      </c>
      <c r="AC132" s="2">
        <f t="shared" si="15"/>
        <v>3725.64</v>
      </c>
      <c r="AE132" s="2">
        <f t="shared" si="16"/>
        <v>3725.64</v>
      </c>
      <c r="AG132" t="str">
        <f t="shared" si="17"/>
        <v/>
      </c>
    </row>
    <row r="133" spans="1:34" s="9" customFormat="1">
      <c r="A133">
        <v>132</v>
      </c>
      <c r="C133">
        <v>329</v>
      </c>
      <c r="D133">
        <v>27</v>
      </c>
      <c r="E133" s="9" t="s">
        <v>605</v>
      </c>
      <c r="F133" t="s">
        <v>929</v>
      </c>
      <c r="M133" s="9" t="s">
        <v>18</v>
      </c>
      <c r="N133" s="9">
        <v>-12</v>
      </c>
      <c r="O133" s="9">
        <v>-50</v>
      </c>
      <c r="P133" s="9">
        <f t="shared" si="12"/>
        <v>38</v>
      </c>
      <c r="Q133" s="9" t="s">
        <v>604</v>
      </c>
      <c r="R133" s="9">
        <v>2</v>
      </c>
      <c r="S133" s="9">
        <f t="shared" si="13"/>
        <v>38</v>
      </c>
      <c r="T133" s="9">
        <f t="shared" si="14"/>
        <v>0</v>
      </c>
      <c r="U133" t="s">
        <v>1006</v>
      </c>
      <c r="V133" t="s">
        <v>918</v>
      </c>
      <c r="Z133" s="118">
        <v>1.38</v>
      </c>
      <c r="AA133" s="9">
        <v>50</v>
      </c>
      <c r="AB133" s="120">
        <v>1.7</v>
      </c>
      <c r="AC133" s="2">
        <f t="shared" si="15"/>
        <v>4457.3999999999987</v>
      </c>
      <c r="AE133" s="11">
        <f t="shared" si="16"/>
        <v>4457.3999999999987</v>
      </c>
      <c r="AG133" t="str">
        <f t="shared" si="17"/>
        <v/>
      </c>
      <c r="AH133"/>
    </row>
    <row r="134" spans="1:34">
      <c r="A134">
        <v>133</v>
      </c>
      <c r="B134" t="s">
        <v>603</v>
      </c>
      <c r="C134">
        <v>639</v>
      </c>
      <c r="D134">
        <v>28</v>
      </c>
      <c r="E134" t="s">
        <v>910</v>
      </c>
      <c r="F134" t="s">
        <v>931</v>
      </c>
      <c r="G134">
        <v>49.675651549999998</v>
      </c>
      <c r="H134">
        <v>121.1468964</v>
      </c>
      <c r="I134" t="s">
        <v>182</v>
      </c>
      <c r="J134" t="s">
        <v>35</v>
      </c>
      <c r="K134" t="s">
        <v>35</v>
      </c>
      <c r="L134" t="s">
        <v>35</v>
      </c>
      <c r="M134" t="s">
        <v>622</v>
      </c>
      <c r="N134">
        <v>12</v>
      </c>
      <c r="O134">
        <v>10</v>
      </c>
      <c r="P134">
        <f t="shared" si="12"/>
        <v>2</v>
      </c>
      <c r="Q134" t="s">
        <v>35</v>
      </c>
      <c r="R134">
        <v>1</v>
      </c>
      <c r="S134">
        <f t="shared" si="13"/>
        <v>0</v>
      </c>
      <c r="T134">
        <f t="shared" si="14"/>
        <v>2</v>
      </c>
      <c r="W134">
        <f>SUM(S134:S138)</f>
        <v>55</v>
      </c>
      <c r="X134">
        <f>SUM(T134:T138)</f>
        <v>12</v>
      </c>
      <c r="Y134">
        <f>X134+W134</f>
        <v>67</v>
      </c>
      <c r="Z134" s="118">
        <v>0.08</v>
      </c>
      <c r="AA134">
        <v>0</v>
      </c>
      <c r="AB134" s="120">
        <v>42.07</v>
      </c>
      <c r="AC134" s="2">
        <f t="shared" si="15"/>
        <v>673.11999999999989</v>
      </c>
      <c r="AD134" s="2">
        <f>SUM(AC134:AC138)</f>
        <v>15767.149999999998</v>
      </c>
      <c r="AE134" s="2">
        <f t="shared" si="16"/>
        <v>673.11999999999989</v>
      </c>
      <c r="AF134" s="2">
        <f>SUM(AE134:AE138)</f>
        <v>15767.149999999998</v>
      </c>
      <c r="AG134">
        <f t="shared" si="17"/>
        <v>1</v>
      </c>
    </row>
    <row r="135" spans="1:34">
      <c r="A135">
        <v>134</v>
      </c>
      <c r="C135">
        <v>639</v>
      </c>
      <c r="D135">
        <v>28</v>
      </c>
      <c r="E135" t="s">
        <v>910</v>
      </c>
      <c r="F135" t="s">
        <v>931</v>
      </c>
      <c r="M135" t="s">
        <v>15</v>
      </c>
      <c r="N135">
        <v>10</v>
      </c>
      <c r="O135">
        <v>0</v>
      </c>
      <c r="P135">
        <f t="shared" si="12"/>
        <v>10</v>
      </c>
      <c r="Q135" t="s">
        <v>35</v>
      </c>
      <c r="R135">
        <v>1</v>
      </c>
      <c r="S135">
        <f t="shared" si="13"/>
        <v>0</v>
      </c>
      <c r="T135">
        <f t="shared" si="14"/>
        <v>10</v>
      </c>
      <c r="Z135" s="118">
        <v>0.21</v>
      </c>
      <c r="AA135">
        <v>0</v>
      </c>
      <c r="AB135" s="120">
        <v>35.51</v>
      </c>
      <c r="AC135" s="2">
        <f t="shared" si="15"/>
        <v>7457.0999999999995</v>
      </c>
      <c r="AE135" s="2">
        <f t="shared" si="16"/>
        <v>7457.0999999999995</v>
      </c>
      <c r="AG135" t="str">
        <f t="shared" si="17"/>
        <v/>
      </c>
    </row>
    <row r="136" spans="1:34">
      <c r="A136">
        <v>135</v>
      </c>
      <c r="C136">
        <v>689</v>
      </c>
      <c r="D136">
        <v>28</v>
      </c>
      <c r="E136" t="s">
        <v>910</v>
      </c>
      <c r="F136" t="s">
        <v>931</v>
      </c>
      <c r="M136" t="s">
        <v>676</v>
      </c>
      <c r="N136">
        <v>0</v>
      </c>
      <c r="O136">
        <v>-10</v>
      </c>
      <c r="P136">
        <f t="shared" si="12"/>
        <v>10</v>
      </c>
      <c r="Q136" t="s">
        <v>604</v>
      </c>
      <c r="R136">
        <v>2</v>
      </c>
      <c r="S136">
        <f t="shared" si="13"/>
        <v>10</v>
      </c>
      <c r="T136">
        <f t="shared" si="14"/>
        <v>0</v>
      </c>
      <c r="U136" t="s">
        <v>889</v>
      </c>
      <c r="V136" t="s">
        <v>918</v>
      </c>
      <c r="Z136" s="118">
        <v>1.39</v>
      </c>
      <c r="AA136">
        <v>30</v>
      </c>
      <c r="AB136" s="120">
        <v>3.85</v>
      </c>
      <c r="AC136" s="2">
        <f t="shared" si="15"/>
        <v>3746.0499999999997</v>
      </c>
      <c r="AE136" s="2">
        <f t="shared" si="16"/>
        <v>3746.0499999999997</v>
      </c>
      <c r="AG136" t="str">
        <f t="shared" si="17"/>
        <v/>
      </c>
    </row>
    <row r="137" spans="1:34">
      <c r="A137">
        <v>136</v>
      </c>
      <c r="C137">
        <v>689</v>
      </c>
      <c r="D137">
        <v>28</v>
      </c>
      <c r="E137" t="s">
        <v>910</v>
      </c>
      <c r="F137" t="s">
        <v>931</v>
      </c>
      <c r="M137" t="s">
        <v>28</v>
      </c>
      <c r="N137">
        <v>-10</v>
      </c>
      <c r="O137">
        <v>-30</v>
      </c>
      <c r="P137">
        <f t="shared" si="12"/>
        <v>20</v>
      </c>
      <c r="Q137" t="s">
        <v>604</v>
      </c>
      <c r="R137">
        <v>2</v>
      </c>
      <c r="S137">
        <f t="shared" si="13"/>
        <v>20</v>
      </c>
      <c r="T137">
        <f t="shared" si="14"/>
        <v>0</v>
      </c>
      <c r="U137" t="s">
        <v>889</v>
      </c>
      <c r="V137" t="s">
        <v>918</v>
      </c>
      <c r="Z137" s="118">
        <v>1.44</v>
      </c>
      <c r="AA137">
        <v>30</v>
      </c>
      <c r="AB137" s="120">
        <v>1.38</v>
      </c>
      <c r="AC137" s="2">
        <f t="shared" si="15"/>
        <v>2782.0799999999995</v>
      </c>
      <c r="AE137" s="2">
        <f t="shared" si="16"/>
        <v>2782.0799999999995</v>
      </c>
      <c r="AG137" t="str">
        <f t="shared" si="17"/>
        <v/>
      </c>
    </row>
    <row r="138" spans="1:34" s="9" customFormat="1">
      <c r="A138">
        <v>137</v>
      </c>
      <c r="C138">
        <v>689</v>
      </c>
      <c r="D138">
        <v>28</v>
      </c>
      <c r="E138" s="9" t="s">
        <v>910</v>
      </c>
      <c r="F138" t="s">
        <v>931</v>
      </c>
      <c r="M138" s="9" t="s">
        <v>161</v>
      </c>
      <c r="N138" s="9">
        <v>-30</v>
      </c>
      <c r="O138" s="9">
        <v>-55</v>
      </c>
      <c r="P138" s="9">
        <f t="shared" si="12"/>
        <v>25</v>
      </c>
      <c r="Q138" s="9" t="s">
        <v>604</v>
      </c>
      <c r="R138" s="9">
        <v>2</v>
      </c>
      <c r="S138" s="9">
        <f t="shared" si="13"/>
        <v>25</v>
      </c>
      <c r="T138" s="9">
        <f t="shared" si="14"/>
        <v>0</v>
      </c>
      <c r="U138" t="s">
        <v>889</v>
      </c>
      <c r="V138" t="s">
        <v>918</v>
      </c>
      <c r="Z138" s="118">
        <v>1.44</v>
      </c>
      <c r="AA138" s="9">
        <v>30</v>
      </c>
      <c r="AB138" s="120">
        <v>0.44</v>
      </c>
      <c r="AC138" s="2">
        <f t="shared" si="15"/>
        <v>1108.7999999999997</v>
      </c>
      <c r="AE138" s="11">
        <f t="shared" si="16"/>
        <v>1108.7999999999997</v>
      </c>
      <c r="AG138" t="str">
        <f t="shared" si="17"/>
        <v/>
      </c>
      <c r="AH138"/>
    </row>
    <row r="139" spans="1:34">
      <c r="A139">
        <v>138</v>
      </c>
      <c r="B139" t="s">
        <v>603</v>
      </c>
      <c r="C139">
        <v>424</v>
      </c>
      <c r="D139">
        <v>29</v>
      </c>
      <c r="E139" t="s">
        <v>619</v>
      </c>
      <c r="F139" t="s">
        <v>930</v>
      </c>
      <c r="G139">
        <v>49.107078549999997</v>
      </c>
      <c r="H139">
        <v>121.82309720000001</v>
      </c>
      <c r="I139" t="s">
        <v>182</v>
      </c>
      <c r="J139" t="s">
        <v>35</v>
      </c>
      <c r="K139" t="s">
        <v>35</v>
      </c>
      <c r="L139" t="s">
        <v>35</v>
      </c>
      <c r="M139" t="s">
        <v>177</v>
      </c>
      <c r="N139">
        <v>0</v>
      </c>
      <c r="O139">
        <v>-50</v>
      </c>
      <c r="P139">
        <f t="shared" si="12"/>
        <v>50</v>
      </c>
      <c r="Q139" t="s">
        <v>604</v>
      </c>
      <c r="R139">
        <v>2</v>
      </c>
      <c r="S139">
        <f t="shared" si="13"/>
        <v>50</v>
      </c>
      <c r="T139">
        <f t="shared" si="14"/>
        <v>0</v>
      </c>
      <c r="U139" t="s">
        <v>1003</v>
      </c>
      <c r="V139" t="s">
        <v>918</v>
      </c>
      <c r="W139">
        <f>SUM(S139:S141)</f>
        <v>110</v>
      </c>
      <c r="X139">
        <f>SUM(T139:T141)</f>
        <v>0</v>
      </c>
      <c r="Y139">
        <f>X139+W139</f>
        <v>110</v>
      </c>
      <c r="Z139" s="118">
        <v>1.45</v>
      </c>
      <c r="AA139">
        <v>30</v>
      </c>
      <c r="AB139" s="120">
        <v>1.2</v>
      </c>
      <c r="AC139" s="2">
        <f t="shared" si="15"/>
        <v>6089.9999999999982</v>
      </c>
      <c r="AD139" s="2">
        <f>SUM(AC139:AC141)</f>
        <v>15387.239999999998</v>
      </c>
      <c r="AE139" s="2">
        <f t="shared" si="16"/>
        <v>6089.9999999999982</v>
      </c>
      <c r="AF139" s="2">
        <f>SUM(AE139:AE141)</f>
        <v>15387.239999999998</v>
      </c>
      <c r="AG139">
        <f t="shared" si="17"/>
        <v>1</v>
      </c>
    </row>
    <row r="140" spans="1:34">
      <c r="A140">
        <v>139</v>
      </c>
      <c r="C140">
        <v>423</v>
      </c>
      <c r="D140">
        <v>29</v>
      </c>
      <c r="E140" t="s">
        <v>619</v>
      </c>
      <c r="F140" t="s">
        <v>930</v>
      </c>
      <c r="M140" t="s">
        <v>104</v>
      </c>
      <c r="N140">
        <v>0</v>
      </c>
      <c r="O140">
        <v>-2</v>
      </c>
      <c r="P140">
        <f t="shared" si="12"/>
        <v>2</v>
      </c>
      <c r="Q140" t="s">
        <v>35</v>
      </c>
      <c r="R140">
        <v>2</v>
      </c>
      <c r="S140">
        <f t="shared" si="13"/>
        <v>2</v>
      </c>
      <c r="T140">
        <f t="shared" si="14"/>
        <v>0</v>
      </c>
      <c r="U140" t="s">
        <v>1003</v>
      </c>
      <c r="V140" t="s">
        <v>918</v>
      </c>
      <c r="Z140" s="118">
        <v>1.07</v>
      </c>
      <c r="AA140">
        <v>0</v>
      </c>
      <c r="AB140" s="120">
        <v>3.36</v>
      </c>
      <c r="AC140" s="2">
        <f t="shared" si="15"/>
        <v>719.04000000000008</v>
      </c>
      <c r="AE140" s="2">
        <f t="shared" si="16"/>
        <v>719.04000000000008</v>
      </c>
      <c r="AG140" t="str">
        <f t="shared" si="17"/>
        <v/>
      </c>
    </row>
    <row r="141" spans="1:34" s="9" customFormat="1">
      <c r="A141">
        <v>140</v>
      </c>
      <c r="C141">
        <v>423</v>
      </c>
      <c r="D141">
        <v>29</v>
      </c>
      <c r="E141" s="9" t="s">
        <v>619</v>
      </c>
      <c r="F141" t="s">
        <v>930</v>
      </c>
      <c r="M141" s="9" t="s">
        <v>177</v>
      </c>
      <c r="N141" s="9">
        <v>-2</v>
      </c>
      <c r="O141" s="9">
        <v>-60</v>
      </c>
      <c r="P141" s="9">
        <f t="shared" si="12"/>
        <v>58</v>
      </c>
      <c r="Q141" s="9" t="s">
        <v>616</v>
      </c>
      <c r="R141" s="9">
        <v>2</v>
      </c>
      <c r="S141" s="9">
        <f t="shared" si="13"/>
        <v>58</v>
      </c>
      <c r="T141" s="9">
        <f t="shared" si="14"/>
        <v>0</v>
      </c>
      <c r="U141" t="s">
        <v>1003</v>
      </c>
      <c r="V141" t="s">
        <v>918</v>
      </c>
      <c r="Z141" s="118">
        <v>1.45</v>
      </c>
      <c r="AA141" s="9">
        <v>15</v>
      </c>
      <c r="AB141" s="120">
        <v>1.2</v>
      </c>
      <c r="AC141" s="2">
        <f t="shared" si="15"/>
        <v>8578.1999999999989</v>
      </c>
      <c r="AE141" s="11">
        <f t="shared" si="16"/>
        <v>8578.1999999999989</v>
      </c>
      <c r="AG141" t="str">
        <f t="shared" si="17"/>
        <v/>
      </c>
      <c r="AH141"/>
    </row>
    <row r="142" spans="1:34">
      <c r="A142">
        <v>141</v>
      </c>
      <c r="B142" t="s">
        <v>603</v>
      </c>
      <c r="C142">
        <v>682</v>
      </c>
      <c r="D142">
        <v>30</v>
      </c>
      <c r="E142" t="s">
        <v>605</v>
      </c>
      <c r="F142" t="s">
        <v>929</v>
      </c>
      <c r="G142">
        <v>49.837177279999999</v>
      </c>
      <c r="H142">
        <v>121.1117706</v>
      </c>
      <c r="I142" t="s">
        <v>182</v>
      </c>
      <c r="J142" t="s">
        <v>35</v>
      </c>
      <c r="K142" t="s">
        <v>35</v>
      </c>
      <c r="L142" t="s">
        <v>35</v>
      </c>
      <c r="M142" t="s">
        <v>89</v>
      </c>
      <c r="N142">
        <v>5</v>
      </c>
      <c r="O142">
        <v>6</v>
      </c>
      <c r="P142">
        <f t="shared" si="12"/>
        <v>1</v>
      </c>
      <c r="Q142" t="s">
        <v>35</v>
      </c>
      <c r="R142">
        <v>1</v>
      </c>
      <c r="S142">
        <f t="shared" si="13"/>
        <v>0</v>
      </c>
      <c r="T142">
        <f t="shared" si="14"/>
        <v>1</v>
      </c>
      <c r="W142">
        <f>SUM(S142:S148)</f>
        <v>65</v>
      </c>
      <c r="X142">
        <f>SUM(T142:T148)</f>
        <v>6</v>
      </c>
      <c r="Y142">
        <f>X142+W142</f>
        <v>71</v>
      </c>
      <c r="Z142" s="118">
        <v>0.14000000000000001</v>
      </c>
      <c r="AA142">
        <v>0</v>
      </c>
      <c r="AB142" s="120">
        <v>43.21</v>
      </c>
      <c r="AC142" s="2">
        <f t="shared" si="15"/>
        <v>604.94000000000005</v>
      </c>
      <c r="AD142" s="2">
        <f>SUM(AC142:AC148)</f>
        <v>7871.530999999999</v>
      </c>
      <c r="AE142" s="2">
        <f t="shared" si="16"/>
        <v>604.94000000000005</v>
      </c>
      <c r="AF142" s="2">
        <f>SUM(AE142:AE148)</f>
        <v>7871.530999999999</v>
      </c>
      <c r="AG142">
        <f t="shared" si="17"/>
        <v>1</v>
      </c>
    </row>
    <row r="143" spans="1:34">
      <c r="A143">
        <v>142</v>
      </c>
      <c r="C143">
        <v>682</v>
      </c>
      <c r="D143">
        <v>30</v>
      </c>
      <c r="E143" t="s">
        <v>605</v>
      </c>
      <c r="F143" t="s">
        <v>929</v>
      </c>
      <c r="M143" t="s">
        <v>623</v>
      </c>
      <c r="N143">
        <v>2</v>
      </c>
      <c r="O143">
        <v>5</v>
      </c>
      <c r="P143">
        <f t="shared" si="12"/>
        <v>3</v>
      </c>
      <c r="Q143" t="s">
        <v>35</v>
      </c>
      <c r="R143">
        <v>1</v>
      </c>
      <c r="S143">
        <f t="shared" si="13"/>
        <v>0</v>
      </c>
      <c r="T143">
        <f t="shared" si="14"/>
        <v>3</v>
      </c>
      <c r="Z143" s="118">
        <v>0.14000000000000001</v>
      </c>
      <c r="AA143">
        <v>0</v>
      </c>
      <c r="AB143" s="120">
        <v>43.21</v>
      </c>
      <c r="AC143" s="2">
        <f t="shared" si="15"/>
        <v>1814.8200000000002</v>
      </c>
      <c r="AE143" s="2">
        <f t="shared" si="16"/>
        <v>1814.8200000000002</v>
      </c>
      <c r="AG143" t="str">
        <f t="shared" si="17"/>
        <v/>
      </c>
    </row>
    <row r="144" spans="1:34">
      <c r="A144">
        <v>143</v>
      </c>
      <c r="C144">
        <v>682</v>
      </c>
      <c r="D144">
        <v>30</v>
      </c>
      <c r="E144" t="s">
        <v>605</v>
      </c>
      <c r="F144" t="s">
        <v>929</v>
      </c>
      <c r="M144" t="s">
        <v>57</v>
      </c>
      <c r="N144">
        <v>0</v>
      </c>
      <c r="O144">
        <v>2</v>
      </c>
      <c r="P144">
        <f t="shared" si="12"/>
        <v>2</v>
      </c>
      <c r="Q144" t="s">
        <v>35</v>
      </c>
      <c r="R144">
        <v>1</v>
      </c>
      <c r="S144">
        <f t="shared" si="13"/>
        <v>0</v>
      </c>
      <c r="T144">
        <f t="shared" si="14"/>
        <v>2</v>
      </c>
      <c r="Z144" s="118">
        <v>0.14000000000000001</v>
      </c>
      <c r="AA144">
        <v>0</v>
      </c>
      <c r="AB144" s="120">
        <v>36.65</v>
      </c>
      <c r="AC144" s="2">
        <f t="shared" si="15"/>
        <v>1026.2</v>
      </c>
      <c r="AE144" s="2">
        <f t="shared" si="16"/>
        <v>1026.2</v>
      </c>
      <c r="AG144" t="str">
        <f t="shared" si="17"/>
        <v/>
      </c>
    </row>
    <row r="145" spans="1:34">
      <c r="A145">
        <v>144</v>
      </c>
      <c r="C145">
        <v>732</v>
      </c>
      <c r="D145">
        <v>30</v>
      </c>
      <c r="E145" t="s">
        <v>605</v>
      </c>
      <c r="F145" t="s">
        <v>929</v>
      </c>
      <c r="M145" t="s">
        <v>16</v>
      </c>
      <c r="N145">
        <v>0</v>
      </c>
      <c r="O145">
        <v>-1</v>
      </c>
      <c r="P145">
        <f t="shared" si="12"/>
        <v>1</v>
      </c>
      <c r="Q145" t="s">
        <v>604</v>
      </c>
      <c r="R145">
        <v>2</v>
      </c>
      <c r="S145">
        <f t="shared" si="13"/>
        <v>1</v>
      </c>
      <c r="T145">
        <f t="shared" si="14"/>
        <v>0</v>
      </c>
      <c r="U145" t="s">
        <v>1007</v>
      </c>
      <c r="V145" t="s">
        <v>918</v>
      </c>
      <c r="Z145" s="118">
        <v>1.31</v>
      </c>
      <c r="AA145">
        <v>55</v>
      </c>
      <c r="AB145" s="120">
        <v>4.74</v>
      </c>
      <c r="AC145" s="2">
        <f t="shared" si="15"/>
        <v>279.42300000000006</v>
      </c>
      <c r="AE145" s="2">
        <f t="shared" si="16"/>
        <v>279.42300000000006</v>
      </c>
      <c r="AG145" t="str">
        <f t="shared" si="17"/>
        <v/>
      </c>
    </row>
    <row r="146" spans="1:34">
      <c r="A146">
        <v>145</v>
      </c>
      <c r="C146">
        <v>732</v>
      </c>
      <c r="D146">
        <v>30</v>
      </c>
      <c r="E146" t="s">
        <v>605</v>
      </c>
      <c r="F146" t="s">
        <v>929</v>
      </c>
      <c r="M146" t="s">
        <v>18</v>
      </c>
      <c r="N146">
        <v>-1</v>
      </c>
      <c r="O146">
        <v>-15</v>
      </c>
      <c r="P146">
        <f t="shared" si="12"/>
        <v>14</v>
      </c>
      <c r="Q146" t="s">
        <v>604</v>
      </c>
      <c r="R146">
        <v>2</v>
      </c>
      <c r="S146">
        <f t="shared" si="13"/>
        <v>14</v>
      </c>
      <c r="T146">
        <f t="shared" si="14"/>
        <v>0</v>
      </c>
      <c r="U146" t="s">
        <v>1007</v>
      </c>
      <c r="V146" t="s">
        <v>918</v>
      </c>
      <c r="Z146" s="118">
        <v>1.38</v>
      </c>
      <c r="AA146">
        <v>55</v>
      </c>
      <c r="AB146" s="120">
        <v>1.7</v>
      </c>
      <c r="AC146" s="2">
        <f t="shared" si="15"/>
        <v>1477.9799999999998</v>
      </c>
      <c r="AE146" s="2">
        <f t="shared" si="16"/>
        <v>1477.9799999999998</v>
      </c>
      <c r="AG146" t="str">
        <f t="shared" si="17"/>
        <v/>
      </c>
    </row>
    <row r="147" spans="1:34">
      <c r="A147">
        <v>146</v>
      </c>
      <c r="C147">
        <v>732</v>
      </c>
      <c r="D147">
        <v>30</v>
      </c>
      <c r="E147" t="s">
        <v>605</v>
      </c>
      <c r="F147" t="s">
        <v>929</v>
      </c>
      <c r="M147" t="s">
        <v>101</v>
      </c>
      <c r="N147">
        <v>-15</v>
      </c>
      <c r="O147">
        <v>-47</v>
      </c>
      <c r="P147">
        <f t="shared" si="12"/>
        <v>32</v>
      </c>
      <c r="Q147" t="s">
        <v>611</v>
      </c>
      <c r="R147">
        <v>2</v>
      </c>
      <c r="S147">
        <f t="shared" si="13"/>
        <v>32</v>
      </c>
      <c r="T147">
        <f t="shared" si="14"/>
        <v>0</v>
      </c>
      <c r="U147" t="s">
        <v>1007</v>
      </c>
      <c r="V147" t="s">
        <v>918</v>
      </c>
      <c r="Z147" s="118">
        <v>1.19</v>
      </c>
      <c r="AA147">
        <v>65</v>
      </c>
      <c r="AB147" s="120">
        <v>1.7</v>
      </c>
      <c r="AC147" s="2">
        <f t="shared" si="15"/>
        <v>2265.7599999999993</v>
      </c>
      <c r="AE147" s="2">
        <f t="shared" si="16"/>
        <v>2265.7599999999993</v>
      </c>
      <c r="AG147" t="str">
        <f t="shared" si="17"/>
        <v/>
      </c>
    </row>
    <row r="148" spans="1:34" s="9" customFormat="1">
      <c r="A148">
        <v>147</v>
      </c>
      <c r="C148">
        <v>732</v>
      </c>
      <c r="D148">
        <v>30</v>
      </c>
      <c r="E148" s="9" t="s">
        <v>605</v>
      </c>
      <c r="F148" t="s">
        <v>929</v>
      </c>
      <c r="M148" s="9" t="s">
        <v>19</v>
      </c>
      <c r="N148" s="9">
        <v>-47</v>
      </c>
      <c r="O148" s="9">
        <v>-65</v>
      </c>
      <c r="P148" s="9">
        <f t="shared" si="12"/>
        <v>18</v>
      </c>
      <c r="Q148" s="9" t="s">
        <v>611</v>
      </c>
      <c r="R148" s="9">
        <v>2</v>
      </c>
      <c r="S148" s="9">
        <f t="shared" si="13"/>
        <v>18</v>
      </c>
      <c r="T148" s="9">
        <f t="shared" si="14"/>
        <v>0</v>
      </c>
      <c r="U148" t="s">
        <v>1007</v>
      </c>
      <c r="V148" t="s">
        <v>918</v>
      </c>
      <c r="Z148" s="118">
        <v>1.38</v>
      </c>
      <c r="AA148" s="9">
        <v>70</v>
      </c>
      <c r="AB148" s="120">
        <v>0.54</v>
      </c>
      <c r="AC148" s="2">
        <f t="shared" si="15"/>
        <v>402.4079999999999</v>
      </c>
      <c r="AE148" s="11">
        <f t="shared" si="16"/>
        <v>402.4079999999999</v>
      </c>
      <c r="AG148" t="str">
        <f t="shared" si="17"/>
        <v/>
      </c>
      <c r="AH148"/>
    </row>
    <row r="149" spans="1:34" s="91" customFormat="1">
      <c r="A149">
        <v>148</v>
      </c>
      <c r="C149">
        <v>425</v>
      </c>
      <c r="D149">
        <v>31</v>
      </c>
      <c r="E149" s="91" t="s">
        <v>619</v>
      </c>
      <c r="F149" t="s">
        <v>930</v>
      </c>
      <c r="G149" s="91">
        <v>49.039218900000002</v>
      </c>
      <c r="H149" s="91">
        <v>121.9835968</v>
      </c>
      <c r="M149" s="91" t="s">
        <v>177</v>
      </c>
      <c r="N149" s="91">
        <v>0</v>
      </c>
      <c r="O149" s="91">
        <v>-30</v>
      </c>
      <c r="P149" s="91">
        <f t="shared" si="12"/>
        <v>30</v>
      </c>
      <c r="Q149" s="91" t="s">
        <v>604</v>
      </c>
      <c r="R149" s="91">
        <v>2</v>
      </c>
      <c r="S149" s="91">
        <f t="shared" si="13"/>
        <v>30</v>
      </c>
      <c r="T149" s="91">
        <f t="shared" si="14"/>
        <v>0</v>
      </c>
      <c r="U149" t="s">
        <v>1003</v>
      </c>
      <c r="V149" t="s">
        <v>21</v>
      </c>
      <c r="Z149" s="118">
        <v>1.45</v>
      </c>
      <c r="AA149" s="91">
        <v>95</v>
      </c>
      <c r="AB149" s="120">
        <v>1.2</v>
      </c>
      <c r="AC149" s="2">
        <f t="shared" si="15"/>
        <v>261</v>
      </c>
      <c r="AE149" s="11">
        <f t="shared" si="16"/>
        <v>261</v>
      </c>
      <c r="AG149">
        <f t="shared" si="17"/>
        <v>1</v>
      </c>
      <c r="AH149"/>
    </row>
    <row r="150" spans="1:34">
      <c r="A150">
        <v>149</v>
      </c>
      <c r="B150" t="s">
        <v>603</v>
      </c>
      <c r="C150">
        <v>710</v>
      </c>
      <c r="D150">
        <v>32</v>
      </c>
      <c r="E150" t="s">
        <v>619</v>
      </c>
      <c r="F150" t="s">
        <v>930</v>
      </c>
      <c r="G150">
        <v>49.663452149999998</v>
      </c>
      <c r="H150">
        <v>121.4266434</v>
      </c>
      <c r="I150" t="s">
        <v>182</v>
      </c>
      <c r="J150" t="s">
        <v>35</v>
      </c>
      <c r="K150" t="s">
        <v>35</v>
      </c>
      <c r="L150" t="s">
        <v>35</v>
      </c>
      <c r="M150" t="s">
        <v>101</v>
      </c>
      <c r="N150">
        <v>0</v>
      </c>
      <c r="O150">
        <v>-20</v>
      </c>
      <c r="P150">
        <f t="shared" si="12"/>
        <v>20</v>
      </c>
      <c r="Q150" t="s">
        <v>191</v>
      </c>
      <c r="R150">
        <v>2</v>
      </c>
      <c r="S150">
        <f t="shared" si="13"/>
        <v>20</v>
      </c>
      <c r="T150">
        <f t="shared" si="14"/>
        <v>0</v>
      </c>
      <c r="U150" t="s">
        <v>1003</v>
      </c>
      <c r="V150" t="s">
        <v>623</v>
      </c>
      <c r="W150">
        <f>SUM(S150:S155)</f>
        <v>60</v>
      </c>
      <c r="X150">
        <f>SUM(T150:T155)</f>
        <v>0</v>
      </c>
      <c r="Y150">
        <f>X150+W150</f>
        <v>60</v>
      </c>
      <c r="Z150" s="118">
        <v>1.45</v>
      </c>
      <c r="AA150">
        <v>0</v>
      </c>
      <c r="AB150" s="120">
        <v>1.2</v>
      </c>
      <c r="AC150" s="2">
        <f t="shared" si="15"/>
        <v>3479.9999999999995</v>
      </c>
      <c r="AD150" s="2">
        <f>SUM(AC150:AC155)</f>
        <v>6159.2999999999993</v>
      </c>
      <c r="AE150" s="2">
        <f t="shared" si="16"/>
        <v>3479.9999999999995</v>
      </c>
      <c r="AF150" s="2">
        <f>SUM(AE150:AE155)</f>
        <v>6159.2999999999993</v>
      </c>
      <c r="AG150">
        <f t="shared" si="17"/>
        <v>1</v>
      </c>
    </row>
    <row r="151" spans="1:34">
      <c r="A151">
        <v>150</v>
      </c>
      <c r="C151">
        <v>710</v>
      </c>
      <c r="D151">
        <v>32</v>
      </c>
      <c r="E151" t="s">
        <v>619</v>
      </c>
      <c r="F151" t="s">
        <v>930</v>
      </c>
      <c r="M151" t="s">
        <v>18</v>
      </c>
      <c r="N151">
        <v>-20</v>
      </c>
      <c r="O151">
        <v>-48</v>
      </c>
      <c r="P151">
        <f t="shared" si="12"/>
        <v>28</v>
      </c>
      <c r="Q151" t="s">
        <v>604</v>
      </c>
      <c r="R151">
        <v>2</v>
      </c>
      <c r="S151">
        <f t="shared" si="13"/>
        <v>28</v>
      </c>
      <c r="T151">
        <f t="shared" si="14"/>
        <v>0</v>
      </c>
      <c r="U151" t="s">
        <v>1003</v>
      </c>
      <c r="V151" t="s">
        <v>623</v>
      </c>
      <c r="Z151" s="118">
        <v>1.03</v>
      </c>
      <c r="AA151">
        <v>35</v>
      </c>
      <c r="AB151" s="120">
        <v>1.2</v>
      </c>
      <c r="AC151" s="2">
        <f t="shared" si="15"/>
        <v>2249.52</v>
      </c>
      <c r="AE151" s="2">
        <f t="shared" si="16"/>
        <v>2249.52</v>
      </c>
      <c r="AG151" t="str">
        <f t="shared" si="17"/>
        <v/>
      </c>
    </row>
    <row r="152" spans="1:34">
      <c r="A152">
        <v>151</v>
      </c>
      <c r="C152">
        <v>710</v>
      </c>
      <c r="D152">
        <v>32</v>
      </c>
      <c r="E152" t="s">
        <v>619</v>
      </c>
      <c r="F152" t="s">
        <v>930</v>
      </c>
      <c r="M152" t="s">
        <v>19</v>
      </c>
      <c r="N152">
        <v>-48</v>
      </c>
      <c r="O152">
        <v>-60</v>
      </c>
      <c r="P152">
        <f t="shared" si="12"/>
        <v>12</v>
      </c>
      <c r="Q152" t="s">
        <v>604</v>
      </c>
      <c r="R152">
        <v>2</v>
      </c>
      <c r="S152">
        <f t="shared" si="13"/>
        <v>12</v>
      </c>
      <c r="T152">
        <f t="shared" si="14"/>
        <v>0</v>
      </c>
      <c r="U152" t="s">
        <v>1003</v>
      </c>
      <c r="V152" t="s">
        <v>623</v>
      </c>
      <c r="Z152" s="118">
        <v>1.45</v>
      </c>
      <c r="AA152">
        <v>35</v>
      </c>
      <c r="AB152" s="120">
        <v>0.38</v>
      </c>
      <c r="AC152" s="2">
        <f t="shared" si="15"/>
        <v>429.77999999999992</v>
      </c>
      <c r="AE152" s="2">
        <f t="shared" si="16"/>
        <v>429.77999999999992</v>
      </c>
      <c r="AG152" t="str">
        <f t="shared" si="17"/>
        <v/>
      </c>
    </row>
    <row r="153" spans="1:34">
      <c r="A153">
        <v>152</v>
      </c>
      <c r="C153">
        <v>660</v>
      </c>
      <c r="D153">
        <v>32</v>
      </c>
      <c r="E153" t="s">
        <v>619</v>
      </c>
      <c r="F153" t="s">
        <v>930</v>
      </c>
      <c r="M153" t="s">
        <v>89</v>
      </c>
      <c r="N153">
        <v>0</v>
      </c>
      <c r="O153">
        <v>0</v>
      </c>
      <c r="P153">
        <f t="shared" si="12"/>
        <v>0</v>
      </c>
      <c r="Q153" t="s">
        <v>35</v>
      </c>
      <c r="R153">
        <v>1</v>
      </c>
      <c r="S153">
        <f t="shared" si="13"/>
        <v>0</v>
      </c>
      <c r="T153">
        <f t="shared" si="14"/>
        <v>0</v>
      </c>
      <c r="Z153" s="118">
        <v>0.16</v>
      </c>
      <c r="AA153">
        <v>0</v>
      </c>
      <c r="AB153" s="120">
        <v>37.4</v>
      </c>
      <c r="AC153" s="2">
        <f t="shared" si="15"/>
        <v>0</v>
      </c>
      <c r="AE153" s="2">
        <f t="shared" si="16"/>
        <v>0</v>
      </c>
      <c r="AG153" t="str">
        <f t="shared" si="17"/>
        <v/>
      </c>
    </row>
    <row r="154" spans="1:34">
      <c r="A154">
        <v>153</v>
      </c>
      <c r="C154">
        <v>660</v>
      </c>
      <c r="D154">
        <v>32</v>
      </c>
      <c r="E154" t="s">
        <v>619</v>
      </c>
      <c r="F154" t="s">
        <v>930</v>
      </c>
      <c r="M154" t="s">
        <v>57</v>
      </c>
      <c r="N154">
        <v>0</v>
      </c>
      <c r="O154">
        <v>0</v>
      </c>
      <c r="P154">
        <f t="shared" si="12"/>
        <v>0</v>
      </c>
      <c r="Q154" t="s">
        <v>35</v>
      </c>
      <c r="R154">
        <v>1</v>
      </c>
      <c r="S154">
        <f t="shared" si="13"/>
        <v>0</v>
      </c>
      <c r="T154">
        <f t="shared" si="14"/>
        <v>0</v>
      </c>
      <c r="Z154" s="118">
        <v>0.16</v>
      </c>
      <c r="AA154">
        <v>0</v>
      </c>
      <c r="AB154" s="120">
        <v>30.85</v>
      </c>
      <c r="AC154" s="2">
        <f t="shared" si="15"/>
        <v>0</v>
      </c>
      <c r="AE154" s="2">
        <f t="shared" si="16"/>
        <v>0</v>
      </c>
      <c r="AG154" t="str">
        <f t="shared" si="17"/>
        <v/>
      </c>
    </row>
    <row r="155" spans="1:34" s="9" customFormat="1">
      <c r="A155">
        <v>154</v>
      </c>
      <c r="C155">
        <v>660</v>
      </c>
      <c r="D155">
        <v>32</v>
      </c>
      <c r="E155" s="9" t="s">
        <v>619</v>
      </c>
      <c r="F155" t="s">
        <v>930</v>
      </c>
      <c r="M155" s="9" t="s">
        <v>623</v>
      </c>
      <c r="N155" s="9">
        <v>0</v>
      </c>
      <c r="O155" s="9">
        <v>0</v>
      </c>
      <c r="P155" s="9">
        <f t="shared" si="12"/>
        <v>0</v>
      </c>
      <c r="Q155" s="9" t="s">
        <v>35</v>
      </c>
      <c r="R155" s="9">
        <v>1</v>
      </c>
      <c r="S155" s="9">
        <f t="shared" si="13"/>
        <v>0</v>
      </c>
      <c r="T155" s="9">
        <f t="shared" si="14"/>
        <v>0</v>
      </c>
      <c r="U155"/>
      <c r="V155"/>
      <c r="Z155" s="118">
        <v>0.16</v>
      </c>
      <c r="AA155" s="9">
        <v>0</v>
      </c>
      <c r="AB155" s="120">
        <v>37.4</v>
      </c>
      <c r="AC155" s="2">
        <f t="shared" si="15"/>
        <v>0</v>
      </c>
      <c r="AE155" s="11">
        <f t="shared" si="16"/>
        <v>0</v>
      </c>
      <c r="AG155" t="str">
        <f t="shared" si="17"/>
        <v/>
      </c>
      <c r="AH155"/>
    </row>
    <row r="156" spans="1:34">
      <c r="A156">
        <v>155</v>
      </c>
      <c r="B156" t="s">
        <v>603</v>
      </c>
      <c r="C156">
        <v>711</v>
      </c>
      <c r="D156">
        <v>33</v>
      </c>
      <c r="E156" t="s">
        <v>605</v>
      </c>
      <c r="F156" t="s">
        <v>929</v>
      </c>
      <c r="G156">
        <v>49.70715714</v>
      </c>
      <c r="H156">
        <v>121.4133301</v>
      </c>
      <c r="I156" t="s">
        <v>182</v>
      </c>
      <c r="J156" t="s">
        <v>35</v>
      </c>
      <c r="K156" t="s">
        <v>35</v>
      </c>
      <c r="L156" t="s">
        <v>35</v>
      </c>
      <c r="M156" t="s">
        <v>104</v>
      </c>
      <c r="N156">
        <v>0</v>
      </c>
      <c r="O156">
        <v>-18</v>
      </c>
      <c r="P156">
        <f t="shared" si="12"/>
        <v>18</v>
      </c>
      <c r="Q156" t="s">
        <v>604</v>
      </c>
      <c r="R156">
        <v>2</v>
      </c>
      <c r="S156">
        <f t="shared" si="13"/>
        <v>18</v>
      </c>
      <c r="T156">
        <f t="shared" si="14"/>
        <v>0</v>
      </c>
      <c r="U156" t="s">
        <v>1004</v>
      </c>
      <c r="V156" t="s">
        <v>623</v>
      </c>
      <c r="W156">
        <f>SUM(S156:S162)</f>
        <v>80</v>
      </c>
      <c r="X156">
        <f>SUM(T156:T162)</f>
        <v>0</v>
      </c>
      <c r="Y156">
        <f>X156+W156</f>
        <v>80</v>
      </c>
      <c r="Z156" s="118">
        <v>1.31</v>
      </c>
      <c r="AA156">
        <v>0</v>
      </c>
      <c r="AB156" s="120">
        <v>4.74</v>
      </c>
      <c r="AC156" s="2">
        <f t="shared" si="15"/>
        <v>11176.920000000002</v>
      </c>
      <c r="AD156" s="2">
        <f>SUM(AC156:AC162)</f>
        <v>19933.02</v>
      </c>
      <c r="AE156" s="2">
        <f t="shared" si="16"/>
        <v>11176.920000000002</v>
      </c>
      <c r="AF156" s="2">
        <f>SUM(AE156:AE162)</f>
        <v>19933.02</v>
      </c>
      <c r="AG156">
        <f t="shared" si="17"/>
        <v>1</v>
      </c>
    </row>
    <row r="157" spans="1:34">
      <c r="A157">
        <v>156</v>
      </c>
      <c r="C157">
        <v>711</v>
      </c>
      <c r="D157">
        <v>33</v>
      </c>
      <c r="E157" t="s">
        <v>605</v>
      </c>
      <c r="F157" t="s">
        <v>929</v>
      </c>
      <c r="M157" t="s">
        <v>18</v>
      </c>
      <c r="N157">
        <v>-18</v>
      </c>
      <c r="O157">
        <v>-45</v>
      </c>
      <c r="P157">
        <f t="shared" si="12"/>
        <v>27</v>
      </c>
      <c r="Q157" t="s">
        <v>191</v>
      </c>
      <c r="R157">
        <v>2</v>
      </c>
      <c r="S157">
        <f t="shared" si="13"/>
        <v>27</v>
      </c>
      <c r="T157">
        <f t="shared" si="14"/>
        <v>0</v>
      </c>
      <c r="U157" t="s">
        <v>1004</v>
      </c>
      <c r="V157" t="s">
        <v>623</v>
      </c>
      <c r="Z157" s="118">
        <v>1.38</v>
      </c>
      <c r="AA157">
        <v>0</v>
      </c>
      <c r="AB157" s="120">
        <v>1.7</v>
      </c>
      <c r="AC157" s="2">
        <f t="shared" si="15"/>
        <v>6334.1999999999989</v>
      </c>
      <c r="AE157" s="2">
        <f t="shared" si="16"/>
        <v>6334.1999999999989</v>
      </c>
      <c r="AG157" t="str">
        <f t="shared" si="17"/>
        <v/>
      </c>
    </row>
    <row r="158" spans="1:34">
      <c r="A158">
        <v>157</v>
      </c>
      <c r="C158">
        <v>711</v>
      </c>
      <c r="D158">
        <v>33</v>
      </c>
      <c r="E158" t="s">
        <v>605</v>
      </c>
      <c r="F158" t="s">
        <v>929</v>
      </c>
      <c r="M158" t="s">
        <v>19</v>
      </c>
      <c r="N158">
        <v>-45</v>
      </c>
      <c r="O158">
        <v>-75</v>
      </c>
      <c r="P158">
        <f t="shared" si="12"/>
        <v>30</v>
      </c>
      <c r="Q158" t="s">
        <v>191</v>
      </c>
      <c r="R158">
        <v>2</v>
      </c>
      <c r="S158">
        <f t="shared" si="13"/>
        <v>30</v>
      </c>
      <c r="T158">
        <f t="shared" si="14"/>
        <v>0</v>
      </c>
      <c r="U158" t="s">
        <v>1004</v>
      </c>
      <c r="V158" t="s">
        <v>623</v>
      </c>
      <c r="Z158" s="118">
        <v>1.38</v>
      </c>
      <c r="AA158">
        <v>0</v>
      </c>
      <c r="AB158" s="120">
        <v>0.54</v>
      </c>
      <c r="AC158" s="2">
        <f t="shared" si="15"/>
        <v>2235.6</v>
      </c>
      <c r="AE158" s="2">
        <f t="shared" si="16"/>
        <v>2235.6</v>
      </c>
      <c r="AG158" t="str">
        <f t="shared" si="17"/>
        <v/>
      </c>
    </row>
    <row r="159" spans="1:34">
      <c r="A159">
        <v>158</v>
      </c>
      <c r="C159">
        <v>711</v>
      </c>
      <c r="D159">
        <v>33</v>
      </c>
      <c r="E159" t="s">
        <v>605</v>
      </c>
      <c r="F159" t="s">
        <v>929</v>
      </c>
      <c r="M159" t="s">
        <v>19</v>
      </c>
      <c r="N159">
        <v>-75</v>
      </c>
      <c r="O159">
        <v>-80</v>
      </c>
      <c r="P159">
        <f t="shared" si="12"/>
        <v>5</v>
      </c>
      <c r="Q159" t="s">
        <v>191</v>
      </c>
      <c r="R159">
        <v>2</v>
      </c>
      <c r="S159">
        <f t="shared" si="13"/>
        <v>5</v>
      </c>
      <c r="T159">
        <f t="shared" si="14"/>
        <v>0</v>
      </c>
      <c r="U159" t="s">
        <v>1004</v>
      </c>
      <c r="V159" t="s">
        <v>623</v>
      </c>
      <c r="Z159" s="118">
        <v>1.38</v>
      </c>
      <c r="AA159">
        <v>50</v>
      </c>
      <c r="AB159" s="120">
        <v>0.54</v>
      </c>
      <c r="AC159" s="2">
        <f t="shared" si="15"/>
        <v>186.29999999999998</v>
      </c>
      <c r="AE159" s="2">
        <f t="shared" si="16"/>
        <v>186.29999999999998</v>
      </c>
      <c r="AG159" t="str">
        <f t="shared" si="17"/>
        <v/>
      </c>
    </row>
    <row r="160" spans="1:34">
      <c r="A160">
        <v>159</v>
      </c>
      <c r="C160">
        <v>661</v>
      </c>
      <c r="D160">
        <v>33</v>
      </c>
      <c r="E160" t="s">
        <v>605</v>
      </c>
      <c r="F160" t="s">
        <v>929</v>
      </c>
      <c r="M160" t="s">
        <v>89</v>
      </c>
      <c r="N160">
        <v>0</v>
      </c>
      <c r="O160">
        <v>0</v>
      </c>
      <c r="P160">
        <f t="shared" si="12"/>
        <v>0</v>
      </c>
      <c r="Q160" t="s">
        <v>35</v>
      </c>
      <c r="R160">
        <v>1</v>
      </c>
      <c r="S160">
        <f t="shared" si="13"/>
        <v>0</v>
      </c>
      <c r="T160">
        <f t="shared" si="14"/>
        <v>0</v>
      </c>
      <c r="Z160" s="118">
        <v>0.14000000000000001</v>
      </c>
      <c r="AA160">
        <v>0</v>
      </c>
      <c r="AB160" s="120">
        <v>43.21</v>
      </c>
      <c r="AC160" s="2">
        <f t="shared" si="15"/>
        <v>0</v>
      </c>
      <c r="AE160" s="2">
        <f t="shared" si="16"/>
        <v>0</v>
      </c>
      <c r="AG160" t="str">
        <f t="shared" si="17"/>
        <v/>
      </c>
    </row>
    <row r="161" spans="1:34">
      <c r="A161">
        <v>160</v>
      </c>
      <c r="C161">
        <v>661</v>
      </c>
      <c r="D161">
        <v>33</v>
      </c>
      <c r="E161" t="s">
        <v>605</v>
      </c>
      <c r="F161" t="s">
        <v>929</v>
      </c>
      <c r="M161" t="s">
        <v>623</v>
      </c>
      <c r="N161">
        <v>0</v>
      </c>
      <c r="O161">
        <v>0</v>
      </c>
      <c r="P161">
        <f t="shared" si="12"/>
        <v>0</v>
      </c>
      <c r="Q161" t="s">
        <v>35</v>
      </c>
      <c r="R161">
        <v>1</v>
      </c>
      <c r="S161">
        <f t="shared" si="13"/>
        <v>0</v>
      </c>
      <c r="T161">
        <f t="shared" si="14"/>
        <v>0</v>
      </c>
      <c r="Z161" s="118">
        <v>0.14000000000000001</v>
      </c>
      <c r="AA161">
        <v>0</v>
      </c>
      <c r="AB161" s="120">
        <v>43.21</v>
      </c>
      <c r="AC161" s="2">
        <f t="shared" si="15"/>
        <v>0</v>
      </c>
      <c r="AE161" s="2">
        <f t="shared" si="16"/>
        <v>0</v>
      </c>
      <c r="AG161" t="str">
        <f t="shared" si="17"/>
        <v/>
      </c>
    </row>
    <row r="162" spans="1:34" s="9" customFormat="1">
      <c r="A162">
        <v>161</v>
      </c>
      <c r="C162">
        <v>661</v>
      </c>
      <c r="D162">
        <v>33</v>
      </c>
      <c r="E162" s="9" t="s">
        <v>605</v>
      </c>
      <c r="F162" t="s">
        <v>929</v>
      </c>
      <c r="M162" s="9" t="s">
        <v>57</v>
      </c>
      <c r="N162" s="9">
        <v>0</v>
      </c>
      <c r="O162" s="9">
        <v>0</v>
      </c>
      <c r="P162" s="9">
        <f t="shared" si="12"/>
        <v>0</v>
      </c>
      <c r="Q162" s="9" t="s">
        <v>35</v>
      </c>
      <c r="R162" s="9">
        <v>1</v>
      </c>
      <c r="S162" s="9">
        <f t="shared" si="13"/>
        <v>0</v>
      </c>
      <c r="T162" s="9">
        <f t="shared" si="14"/>
        <v>0</v>
      </c>
      <c r="U162"/>
      <c r="V162"/>
      <c r="Z162" s="118">
        <v>0.14000000000000001</v>
      </c>
      <c r="AA162" s="9">
        <v>0</v>
      </c>
      <c r="AB162" s="120">
        <v>36.65</v>
      </c>
      <c r="AC162" s="2">
        <f t="shared" si="15"/>
        <v>0</v>
      </c>
      <c r="AE162" s="11">
        <f t="shared" si="16"/>
        <v>0</v>
      </c>
      <c r="AG162" t="str">
        <f t="shared" si="17"/>
        <v/>
      </c>
      <c r="AH162"/>
    </row>
    <row r="163" spans="1:34">
      <c r="A163">
        <v>162</v>
      </c>
      <c r="B163" t="s">
        <v>603</v>
      </c>
      <c r="C163">
        <v>755</v>
      </c>
      <c r="D163">
        <v>34</v>
      </c>
      <c r="E163" t="s">
        <v>619</v>
      </c>
      <c r="F163" t="s">
        <v>930</v>
      </c>
      <c r="G163">
        <v>49.70743942</v>
      </c>
      <c r="H163">
        <v>121.4133987</v>
      </c>
      <c r="I163" t="s">
        <v>182</v>
      </c>
      <c r="J163" t="s">
        <v>35</v>
      </c>
      <c r="K163" t="s">
        <v>35</v>
      </c>
      <c r="L163" t="s">
        <v>35</v>
      </c>
      <c r="M163" t="s">
        <v>89</v>
      </c>
      <c r="N163">
        <v>1.5</v>
      </c>
      <c r="O163">
        <v>1</v>
      </c>
      <c r="P163">
        <f t="shared" si="12"/>
        <v>0.5</v>
      </c>
      <c r="Q163" t="s">
        <v>35</v>
      </c>
      <c r="R163">
        <v>1</v>
      </c>
      <c r="S163">
        <f t="shared" si="13"/>
        <v>0</v>
      </c>
      <c r="T163">
        <f t="shared" si="14"/>
        <v>0.5</v>
      </c>
      <c r="W163">
        <f>SUM(S163:S167)</f>
        <v>70</v>
      </c>
      <c r="X163">
        <f>SUM(T163:T167)</f>
        <v>1.5</v>
      </c>
      <c r="Y163">
        <f>X163+W163</f>
        <v>71.5</v>
      </c>
      <c r="Z163" s="118">
        <v>0.16</v>
      </c>
      <c r="AA163">
        <v>0</v>
      </c>
      <c r="AB163" s="120">
        <v>37.4</v>
      </c>
      <c r="AC163" s="2">
        <f t="shared" si="15"/>
        <v>299.2</v>
      </c>
      <c r="AD163" s="2">
        <f>SUM(AC163:AC167)</f>
        <v>13270.729599999999</v>
      </c>
      <c r="AE163" s="2">
        <f t="shared" si="16"/>
        <v>299.2</v>
      </c>
      <c r="AF163" s="2">
        <f>SUM(AE163:AE167)</f>
        <v>13270.729599999999</v>
      </c>
      <c r="AG163">
        <f t="shared" si="17"/>
        <v>1</v>
      </c>
    </row>
    <row r="164" spans="1:34">
      <c r="A164">
        <v>163</v>
      </c>
      <c r="C164">
        <v>755</v>
      </c>
      <c r="D164">
        <v>34</v>
      </c>
      <c r="E164" t="s">
        <v>619</v>
      </c>
      <c r="F164" t="s">
        <v>930</v>
      </c>
      <c r="M164" t="s">
        <v>606</v>
      </c>
      <c r="N164">
        <v>1</v>
      </c>
      <c r="O164">
        <v>0.5</v>
      </c>
      <c r="P164">
        <f t="shared" si="12"/>
        <v>0.5</v>
      </c>
      <c r="Q164" t="s">
        <v>35</v>
      </c>
      <c r="R164">
        <v>1</v>
      </c>
      <c r="S164">
        <f t="shared" si="13"/>
        <v>0</v>
      </c>
      <c r="T164">
        <f t="shared" si="14"/>
        <v>0.5</v>
      </c>
      <c r="Z164" s="118">
        <v>0.16</v>
      </c>
      <c r="AA164">
        <v>0</v>
      </c>
      <c r="AB164" s="120">
        <v>37.4</v>
      </c>
      <c r="AC164" s="2">
        <f t="shared" si="15"/>
        <v>299.2</v>
      </c>
      <c r="AE164" s="2">
        <f t="shared" si="16"/>
        <v>299.2</v>
      </c>
      <c r="AG164" t="str">
        <f t="shared" si="17"/>
        <v/>
      </c>
    </row>
    <row r="165" spans="1:34">
      <c r="A165">
        <v>164</v>
      </c>
      <c r="C165">
        <v>755</v>
      </c>
      <c r="D165">
        <v>34</v>
      </c>
      <c r="E165" t="s">
        <v>619</v>
      </c>
      <c r="F165" t="s">
        <v>930</v>
      </c>
      <c r="M165" t="s">
        <v>57</v>
      </c>
      <c r="N165">
        <v>0.5</v>
      </c>
      <c r="O165">
        <v>0</v>
      </c>
      <c r="P165">
        <f t="shared" si="12"/>
        <v>0.5</v>
      </c>
      <c r="Q165" t="s">
        <v>35</v>
      </c>
      <c r="R165">
        <v>1</v>
      </c>
      <c r="S165">
        <f t="shared" si="13"/>
        <v>0</v>
      </c>
      <c r="T165">
        <f t="shared" si="14"/>
        <v>0.5</v>
      </c>
      <c r="Z165" s="118">
        <v>0.16</v>
      </c>
      <c r="AA165">
        <v>0</v>
      </c>
      <c r="AB165" s="120">
        <v>30.85</v>
      </c>
      <c r="AC165" s="2">
        <f t="shared" si="15"/>
        <v>246.8</v>
      </c>
      <c r="AE165" s="2">
        <f t="shared" si="16"/>
        <v>246.8</v>
      </c>
      <c r="AG165" t="str">
        <f t="shared" si="17"/>
        <v/>
      </c>
    </row>
    <row r="166" spans="1:34">
      <c r="A166">
        <v>165</v>
      </c>
      <c r="C166">
        <v>814</v>
      </c>
      <c r="D166">
        <v>34</v>
      </c>
      <c r="E166" t="s">
        <v>619</v>
      </c>
      <c r="F166" t="s">
        <v>930</v>
      </c>
      <c r="M166" t="s">
        <v>104</v>
      </c>
      <c r="N166">
        <v>0</v>
      </c>
      <c r="O166">
        <v>-2</v>
      </c>
      <c r="P166">
        <f t="shared" si="12"/>
        <v>2</v>
      </c>
      <c r="Q166" t="s">
        <v>191</v>
      </c>
      <c r="R166">
        <v>2</v>
      </c>
      <c r="S166">
        <f t="shared" si="13"/>
        <v>2</v>
      </c>
      <c r="T166">
        <f t="shared" si="14"/>
        <v>0</v>
      </c>
      <c r="U166" t="s">
        <v>1003</v>
      </c>
      <c r="V166" t="s">
        <v>623</v>
      </c>
      <c r="Z166" s="118">
        <v>1.07</v>
      </c>
      <c r="AA166">
        <v>1</v>
      </c>
      <c r="AB166" s="120">
        <v>3.36</v>
      </c>
      <c r="AC166" s="2">
        <f t="shared" si="15"/>
        <v>711.84960000000012</v>
      </c>
      <c r="AE166" s="2">
        <f t="shared" si="16"/>
        <v>711.84960000000012</v>
      </c>
      <c r="AG166" t="str">
        <f t="shared" si="17"/>
        <v/>
      </c>
    </row>
    <row r="167" spans="1:34" s="9" customFormat="1">
      <c r="A167">
        <v>166</v>
      </c>
      <c r="C167">
        <v>814</v>
      </c>
      <c r="D167">
        <v>34</v>
      </c>
      <c r="E167" s="9" t="s">
        <v>619</v>
      </c>
      <c r="F167" t="s">
        <v>930</v>
      </c>
      <c r="M167" s="9" t="s">
        <v>101</v>
      </c>
      <c r="N167" s="9">
        <v>-2</v>
      </c>
      <c r="O167" s="9">
        <v>-70</v>
      </c>
      <c r="P167" s="9">
        <f t="shared" si="12"/>
        <v>68</v>
      </c>
      <c r="Q167" s="9" t="s">
        <v>191</v>
      </c>
      <c r="R167" s="9">
        <v>2</v>
      </c>
      <c r="S167" s="9">
        <f t="shared" si="13"/>
        <v>68</v>
      </c>
      <c r="T167" s="9">
        <f t="shared" si="14"/>
        <v>0</v>
      </c>
      <c r="U167" t="s">
        <v>1003</v>
      </c>
      <c r="V167" t="s">
        <v>623</v>
      </c>
      <c r="Z167" s="118">
        <v>1.45</v>
      </c>
      <c r="AA167" s="9">
        <v>1</v>
      </c>
      <c r="AB167" s="120">
        <v>1.2</v>
      </c>
      <c r="AC167" s="2">
        <f t="shared" si="15"/>
        <v>11713.679999999998</v>
      </c>
      <c r="AE167" s="11">
        <f t="shared" si="16"/>
        <v>11713.679999999998</v>
      </c>
      <c r="AG167" t="str">
        <f t="shared" si="17"/>
        <v/>
      </c>
      <c r="AH167"/>
    </row>
    <row r="168" spans="1:34">
      <c r="A168">
        <v>167</v>
      </c>
      <c r="B168" t="s">
        <v>603</v>
      </c>
      <c r="C168">
        <v>450</v>
      </c>
      <c r="D168">
        <v>35</v>
      </c>
      <c r="E168" t="s">
        <v>605</v>
      </c>
      <c r="F168" t="s">
        <v>929</v>
      </c>
      <c r="G168">
        <v>49.465000150000002</v>
      </c>
      <c r="H168">
        <v>121.6846085</v>
      </c>
      <c r="I168" t="s">
        <v>182</v>
      </c>
      <c r="J168" t="s">
        <v>35</v>
      </c>
      <c r="K168" t="s">
        <v>35</v>
      </c>
      <c r="L168" t="s">
        <v>35</v>
      </c>
      <c r="M168" t="s">
        <v>13</v>
      </c>
      <c r="N168">
        <v>5</v>
      </c>
      <c r="O168">
        <v>4</v>
      </c>
      <c r="P168">
        <f t="shared" si="12"/>
        <v>1</v>
      </c>
      <c r="Q168" t="s">
        <v>35</v>
      </c>
      <c r="R168">
        <v>1</v>
      </c>
      <c r="S168">
        <f t="shared" si="13"/>
        <v>0</v>
      </c>
      <c r="T168">
        <f t="shared" si="14"/>
        <v>1</v>
      </c>
      <c r="W168">
        <f>SUM(S168:S173)</f>
        <v>49</v>
      </c>
      <c r="X168">
        <f>SUM(T168:T173)</f>
        <v>5</v>
      </c>
      <c r="Y168">
        <f>X168+W168</f>
        <v>54</v>
      </c>
      <c r="Z168" s="118">
        <v>0.14000000000000001</v>
      </c>
      <c r="AA168">
        <v>0</v>
      </c>
      <c r="AB168" s="120">
        <v>43.21</v>
      </c>
      <c r="AC168" s="2">
        <f t="shared" si="15"/>
        <v>604.94000000000005</v>
      </c>
      <c r="AD168" s="2">
        <f>SUM(AC168:AC173)</f>
        <v>10958.674999999999</v>
      </c>
      <c r="AE168" s="2">
        <f t="shared" si="16"/>
        <v>604.94000000000005</v>
      </c>
      <c r="AF168" s="2">
        <f>SUM(AE168:AE173)</f>
        <v>10958.674999999999</v>
      </c>
      <c r="AG168">
        <f t="shared" si="17"/>
        <v>1</v>
      </c>
    </row>
    <row r="169" spans="1:34">
      <c r="A169">
        <v>168</v>
      </c>
      <c r="C169">
        <v>450</v>
      </c>
      <c r="D169">
        <v>35</v>
      </c>
      <c r="E169" t="s">
        <v>605</v>
      </c>
      <c r="F169" t="s">
        <v>929</v>
      </c>
      <c r="M169" t="s">
        <v>606</v>
      </c>
      <c r="N169">
        <v>4</v>
      </c>
      <c r="O169">
        <v>2</v>
      </c>
      <c r="P169">
        <f t="shared" si="12"/>
        <v>2</v>
      </c>
      <c r="Q169" t="s">
        <v>35</v>
      </c>
      <c r="R169">
        <v>1</v>
      </c>
      <c r="S169">
        <f t="shared" si="13"/>
        <v>0</v>
      </c>
      <c r="T169">
        <f t="shared" si="14"/>
        <v>2</v>
      </c>
      <c r="Z169" s="118">
        <v>0.14000000000000001</v>
      </c>
      <c r="AA169">
        <v>0</v>
      </c>
      <c r="AB169" s="120">
        <v>43.21</v>
      </c>
      <c r="AC169" s="2">
        <f t="shared" si="15"/>
        <v>1209.8800000000001</v>
      </c>
      <c r="AE169" s="2">
        <f t="shared" si="16"/>
        <v>1209.8800000000001</v>
      </c>
      <c r="AG169" t="str">
        <f t="shared" si="17"/>
        <v/>
      </c>
    </row>
    <row r="170" spans="1:34">
      <c r="A170">
        <v>169</v>
      </c>
      <c r="C170">
        <v>450</v>
      </c>
      <c r="D170">
        <v>35</v>
      </c>
      <c r="E170" t="s">
        <v>605</v>
      </c>
      <c r="F170" t="s">
        <v>929</v>
      </c>
      <c r="M170" t="s">
        <v>57</v>
      </c>
      <c r="N170">
        <v>2</v>
      </c>
      <c r="O170">
        <v>0</v>
      </c>
      <c r="P170">
        <f t="shared" si="12"/>
        <v>2</v>
      </c>
      <c r="Q170" t="s">
        <v>35</v>
      </c>
      <c r="R170">
        <v>1</v>
      </c>
      <c r="S170">
        <f t="shared" si="13"/>
        <v>0</v>
      </c>
      <c r="T170">
        <f t="shared" si="14"/>
        <v>2</v>
      </c>
      <c r="Z170" s="118">
        <v>0.14000000000000001</v>
      </c>
      <c r="AA170">
        <v>0</v>
      </c>
      <c r="AB170" s="120">
        <v>36.65</v>
      </c>
      <c r="AC170" s="2">
        <f t="shared" si="15"/>
        <v>1026.2</v>
      </c>
      <c r="AE170" s="2">
        <f t="shared" si="16"/>
        <v>1026.2</v>
      </c>
      <c r="AG170" t="str">
        <f t="shared" si="17"/>
        <v/>
      </c>
    </row>
    <row r="171" spans="1:34">
      <c r="A171">
        <v>170</v>
      </c>
      <c r="C171">
        <v>498</v>
      </c>
      <c r="D171">
        <v>35</v>
      </c>
      <c r="E171" t="s">
        <v>605</v>
      </c>
      <c r="F171" t="s">
        <v>929</v>
      </c>
      <c r="M171" t="s">
        <v>16</v>
      </c>
      <c r="N171">
        <v>0</v>
      </c>
      <c r="O171">
        <v>-5</v>
      </c>
      <c r="P171">
        <f t="shared" si="12"/>
        <v>5</v>
      </c>
      <c r="Q171" t="s">
        <v>616</v>
      </c>
      <c r="R171">
        <v>2</v>
      </c>
      <c r="S171">
        <f t="shared" si="13"/>
        <v>5</v>
      </c>
      <c r="T171">
        <f t="shared" si="14"/>
        <v>0</v>
      </c>
      <c r="U171" t="s">
        <v>1006</v>
      </c>
      <c r="V171" t="s">
        <v>918</v>
      </c>
      <c r="Z171" s="118">
        <v>1.31</v>
      </c>
      <c r="AA171">
        <v>35</v>
      </c>
      <c r="AB171" s="120">
        <v>4.74</v>
      </c>
      <c r="AC171" s="2">
        <f t="shared" si="15"/>
        <v>2018.0550000000003</v>
      </c>
      <c r="AE171" s="2">
        <f t="shared" si="16"/>
        <v>2018.0550000000003</v>
      </c>
      <c r="AG171" t="str">
        <f t="shared" si="17"/>
        <v/>
      </c>
    </row>
    <row r="172" spans="1:34">
      <c r="A172">
        <v>171</v>
      </c>
      <c r="C172">
        <v>498</v>
      </c>
      <c r="D172">
        <v>35</v>
      </c>
      <c r="E172" t="s">
        <v>605</v>
      </c>
      <c r="F172" t="s">
        <v>929</v>
      </c>
      <c r="M172" t="s">
        <v>59</v>
      </c>
      <c r="N172">
        <v>-5</v>
      </c>
      <c r="O172">
        <v>-47</v>
      </c>
      <c r="P172">
        <f t="shared" si="12"/>
        <v>42</v>
      </c>
      <c r="Q172" t="s">
        <v>89</v>
      </c>
      <c r="R172">
        <v>2</v>
      </c>
      <c r="S172">
        <f t="shared" si="13"/>
        <v>42</v>
      </c>
      <c r="T172">
        <f t="shared" si="14"/>
        <v>0</v>
      </c>
      <c r="U172" t="s">
        <v>1006</v>
      </c>
      <c r="V172" t="s">
        <v>918</v>
      </c>
      <c r="Z172" s="118">
        <v>1.38</v>
      </c>
      <c r="AA172">
        <v>40</v>
      </c>
      <c r="AB172" s="120">
        <v>1.7</v>
      </c>
      <c r="AC172" s="2">
        <f t="shared" si="15"/>
        <v>5911.9199999999992</v>
      </c>
      <c r="AE172" s="2">
        <f t="shared" si="16"/>
        <v>5911.9199999999992</v>
      </c>
      <c r="AG172" t="str">
        <f t="shared" si="17"/>
        <v/>
      </c>
    </row>
    <row r="173" spans="1:34" s="9" customFormat="1">
      <c r="A173">
        <v>172</v>
      </c>
      <c r="C173">
        <v>498</v>
      </c>
      <c r="D173">
        <v>35</v>
      </c>
      <c r="E173" s="9" t="s">
        <v>605</v>
      </c>
      <c r="F173" t="s">
        <v>929</v>
      </c>
      <c r="M173" s="9" t="s">
        <v>60</v>
      </c>
      <c r="N173" s="9">
        <v>-47</v>
      </c>
      <c r="O173" s="9">
        <v>-49</v>
      </c>
      <c r="P173" s="9">
        <f t="shared" si="12"/>
        <v>2</v>
      </c>
      <c r="Q173" s="9" t="s">
        <v>89</v>
      </c>
      <c r="R173" s="9">
        <v>2</v>
      </c>
      <c r="S173" s="9">
        <f t="shared" si="13"/>
        <v>2</v>
      </c>
      <c r="T173" s="9">
        <f t="shared" si="14"/>
        <v>0</v>
      </c>
      <c r="U173" t="s">
        <v>1006</v>
      </c>
      <c r="V173" t="s">
        <v>918</v>
      </c>
      <c r="Z173" s="118">
        <v>1.38</v>
      </c>
      <c r="AA173" s="9">
        <v>60</v>
      </c>
      <c r="AB173" s="120">
        <v>1.7</v>
      </c>
      <c r="AC173" s="2">
        <f t="shared" si="15"/>
        <v>187.67999999999998</v>
      </c>
      <c r="AE173" s="11">
        <f t="shared" si="16"/>
        <v>187.67999999999998</v>
      </c>
      <c r="AG173" t="str">
        <f t="shared" si="17"/>
        <v/>
      </c>
      <c r="AH173"/>
    </row>
    <row r="174" spans="1:34">
      <c r="A174">
        <v>173</v>
      </c>
      <c r="B174" t="s">
        <v>603</v>
      </c>
      <c r="C174">
        <v>448</v>
      </c>
      <c r="D174">
        <v>36</v>
      </c>
      <c r="E174" t="s">
        <v>605</v>
      </c>
      <c r="F174" t="s">
        <v>929</v>
      </c>
      <c r="G174">
        <v>49.465499880000003</v>
      </c>
      <c r="H174">
        <v>121.6853638</v>
      </c>
      <c r="I174" t="s">
        <v>182</v>
      </c>
      <c r="J174" t="s">
        <v>35</v>
      </c>
      <c r="K174" t="s">
        <v>35</v>
      </c>
      <c r="L174" t="s">
        <v>35</v>
      </c>
      <c r="M174" t="s">
        <v>13</v>
      </c>
      <c r="N174">
        <v>14</v>
      </c>
      <c r="O174">
        <v>11</v>
      </c>
      <c r="P174">
        <f t="shared" si="12"/>
        <v>3</v>
      </c>
      <c r="Q174" t="s">
        <v>35</v>
      </c>
      <c r="R174">
        <v>1</v>
      </c>
      <c r="S174">
        <f t="shared" si="13"/>
        <v>0</v>
      </c>
      <c r="T174">
        <f t="shared" si="14"/>
        <v>3</v>
      </c>
      <c r="W174">
        <f>SUM(S174:S179)</f>
        <v>43</v>
      </c>
      <c r="X174">
        <f>SUM(T174:T179)</f>
        <v>14</v>
      </c>
      <c r="Y174">
        <f>X174+W174</f>
        <v>57</v>
      </c>
      <c r="Z174" s="118">
        <v>0.14000000000000001</v>
      </c>
      <c r="AA174">
        <v>0</v>
      </c>
      <c r="AB174" s="120">
        <v>43.21</v>
      </c>
      <c r="AC174" s="2">
        <f t="shared" si="15"/>
        <v>1814.8200000000002</v>
      </c>
      <c r="AD174" s="2">
        <f>SUM(AC174:AC179)</f>
        <v>17927.249199999998</v>
      </c>
      <c r="AE174" s="2">
        <f t="shared" si="16"/>
        <v>1814.8200000000002</v>
      </c>
      <c r="AF174" s="2">
        <f>SUM(AE174:AE179)</f>
        <v>17927.249199999998</v>
      </c>
      <c r="AG174">
        <f t="shared" si="17"/>
        <v>1</v>
      </c>
    </row>
    <row r="175" spans="1:34">
      <c r="A175">
        <v>174</v>
      </c>
      <c r="C175">
        <v>448</v>
      </c>
      <c r="D175">
        <v>36</v>
      </c>
      <c r="E175" t="s">
        <v>605</v>
      </c>
      <c r="F175" t="s">
        <v>929</v>
      </c>
      <c r="M175" t="s">
        <v>606</v>
      </c>
      <c r="N175">
        <v>11</v>
      </c>
      <c r="O175">
        <v>3</v>
      </c>
      <c r="P175">
        <f t="shared" si="12"/>
        <v>8</v>
      </c>
      <c r="Q175" t="s">
        <v>35</v>
      </c>
      <c r="R175">
        <v>1</v>
      </c>
      <c r="S175">
        <f t="shared" si="13"/>
        <v>0</v>
      </c>
      <c r="T175">
        <f t="shared" si="14"/>
        <v>8</v>
      </c>
      <c r="Z175" s="118">
        <v>0.14000000000000001</v>
      </c>
      <c r="AA175">
        <v>0</v>
      </c>
      <c r="AB175" s="120">
        <v>43.21</v>
      </c>
      <c r="AC175" s="2">
        <f t="shared" si="15"/>
        <v>4839.5200000000004</v>
      </c>
      <c r="AE175" s="2">
        <f t="shared" si="16"/>
        <v>4839.5200000000004</v>
      </c>
      <c r="AG175" t="str">
        <f t="shared" si="17"/>
        <v/>
      </c>
    </row>
    <row r="176" spans="1:34">
      <c r="A176">
        <v>175</v>
      </c>
      <c r="C176">
        <v>448</v>
      </c>
      <c r="D176">
        <v>36</v>
      </c>
      <c r="E176" t="s">
        <v>605</v>
      </c>
      <c r="F176" t="s">
        <v>929</v>
      </c>
      <c r="M176" t="s">
        <v>90</v>
      </c>
      <c r="N176">
        <v>3</v>
      </c>
      <c r="O176">
        <v>0</v>
      </c>
      <c r="P176">
        <f t="shared" si="12"/>
        <v>3</v>
      </c>
      <c r="Q176" t="s">
        <v>35</v>
      </c>
      <c r="R176">
        <v>1</v>
      </c>
      <c r="S176">
        <f t="shared" si="13"/>
        <v>0</v>
      </c>
      <c r="T176">
        <f t="shared" si="14"/>
        <v>3</v>
      </c>
      <c r="Z176" s="118">
        <v>0.14000000000000001</v>
      </c>
      <c r="AA176">
        <v>0</v>
      </c>
      <c r="AB176" s="120">
        <v>36.65</v>
      </c>
      <c r="AC176" s="2">
        <f t="shared" si="15"/>
        <v>1539.3000000000002</v>
      </c>
      <c r="AE176" s="2">
        <f t="shared" si="16"/>
        <v>1539.3000000000002</v>
      </c>
      <c r="AG176" t="str">
        <f t="shared" si="17"/>
        <v/>
      </c>
    </row>
    <row r="177" spans="1:34">
      <c r="A177">
        <v>176</v>
      </c>
      <c r="C177">
        <v>496</v>
      </c>
      <c r="D177">
        <v>36</v>
      </c>
      <c r="E177" t="s">
        <v>605</v>
      </c>
      <c r="F177" t="s">
        <v>929</v>
      </c>
      <c r="M177" t="s">
        <v>16</v>
      </c>
      <c r="N177">
        <v>0</v>
      </c>
      <c r="O177">
        <v>-4</v>
      </c>
      <c r="P177">
        <f t="shared" si="12"/>
        <v>4</v>
      </c>
      <c r="Q177" t="s">
        <v>616</v>
      </c>
      <c r="R177">
        <v>2</v>
      </c>
      <c r="S177">
        <f t="shared" si="13"/>
        <v>4</v>
      </c>
      <c r="T177">
        <f t="shared" si="14"/>
        <v>0</v>
      </c>
      <c r="U177" t="s">
        <v>1006</v>
      </c>
      <c r="V177" t="s">
        <v>918</v>
      </c>
      <c r="Z177" s="118">
        <v>1.31</v>
      </c>
      <c r="AA177">
        <v>8</v>
      </c>
      <c r="AB177" s="120">
        <v>4.74</v>
      </c>
      <c r="AC177" s="2">
        <f t="shared" si="15"/>
        <v>2285.0592000000001</v>
      </c>
      <c r="AE177" s="2">
        <f t="shared" si="16"/>
        <v>2285.0592000000001</v>
      </c>
      <c r="AG177" t="str">
        <f t="shared" si="17"/>
        <v/>
      </c>
    </row>
    <row r="178" spans="1:34">
      <c r="A178">
        <v>177</v>
      </c>
      <c r="C178">
        <v>496</v>
      </c>
      <c r="D178">
        <v>36</v>
      </c>
      <c r="E178" t="s">
        <v>605</v>
      </c>
      <c r="F178" t="s">
        <v>929</v>
      </c>
      <c r="M178" t="s">
        <v>59</v>
      </c>
      <c r="N178">
        <v>-4</v>
      </c>
      <c r="O178">
        <v>-39</v>
      </c>
      <c r="P178">
        <f t="shared" si="12"/>
        <v>35</v>
      </c>
      <c r="Q178" t="s">
        <v>89</v>
      </c>
      <c r="R178">
        <v>2</v>
      </c>
      <c r="S178">
        <f t="shared" si="13"/>
        <v>35</v>
      </c>
      <c r="T178">
        <f t="shared" si="14"/>
        <v>0</v>
      </c>
      <c r="U178" t="s">
        <v>1006</v>
      </c>
      <c r="V178" t="s">
        <v>918</v>
      </c>
      <c r="Z178" s="118">
        <v>1.38</v>
      </c>
      <c r="AA178">
        <v>15</v>
      </c>
      <c r="AB178" s="120">
        <v>1.7</v>
      </c>
      <c r="AC178" s="2">
        <f t="shared" si="15"/>
        <v>6979.3499999999985</v>
      </c>
      <c r="AE178" s="2">
        <f t="shared" si="16"/>
        <v>6979.3499999999985</v>
      </c>
      <c r="AG178" t="str">
        <f t="shared" si="17"/>
        <v/>
      </c>
    </row>
    <row r="179" spans="1:34" s="9" customFormat="1">
      <c r="A179">
        <v>178</v>
      </c>
      <c r="C179">
        <v>496</v>
      </c>
      <c r="D179">
        <v>36</v>
      </c>
      <c r="E179" s="9" t="s">
        <v>605</v>
      </c>
      <c r="F179" t="s">
        <v>929</v>
      </c>
      <c r="M179" s="9" t="s">
        <v>60</v>
      </c>
      <c r="N179" s="9">
        <v>-39</v>
      </c>
      <c r="O179" s="9">
        <v>-43</v>
      </c>
      <c r="P179" s="9">
        <f t="shared" si="12"/>
        <v>4</v>
      </c>
      <c r="Q179" s="9" t="s">
        <v>89</v>
      </c>
      <c r="R179" s="9">
        <v>2</v>
      </c>
      <c r="S179" s="9">
        <f t="shared" si="13"/>
        <v>4</v>
      </c>
      <c r="T179" s="9">
        <f t="shared" si="14"/>
        <v>0</v>
      </c>
      <c r="U179" t="s">
        <v>1006</v>
      </c>
      <c r="V179" t="s">
        <v>918</v>
      </c>
      <c r="Z179" s="118">
        <v>1.38</v>
      </c>
      <c r="AA179" s="9">
        <v>50</v>
      </c>
      <c r="AB179" s="120">
        <v>1.7</v>
      </c>
      <c r="AC179" s="2">
        <f t="shared" si="15"/>
        <v>469.19999999999993</v>
      </c>
      <c r="AE179" s="11">
        <f t="shared" si="16"/>
        <v>469.19999999999993</v>
      </c>
      <c r="AG179" t="str">
        <f t="shared" si="17"/>
        <v/>
      </c>
      <c r="AH179"/>
    </row>
    <row r="180" spans="1:34">
      <c r="A180">
        <v>179</v>
      </c>
      <c r="B180" t="s">
        <v>603</v>
      </c>
      <c r="C180">
        <v>643</v>
      </c>
      <c r="D180">
        <v>37</v>
      </c>
      <c r="E180" t="s">
        <v>614</v>
      </c>
      <c r="F180" t="s">
        <v>930</v>
      </c>
      <c r="G180">
        <v>49.924510959999999</v>
      </c>
      <c r="H180">
        <v>121.2366028</v>
      </c>
      <c r="I180" t="s">
        <v>182</v>
      </c>
      <c r="J180" t="s">
        <v>35</v>
      </c>
      <c r="K180" t="s">
        <v>35</v>
      </c>
      <c r="L180" t="s">
        <v>35</v>
      </c>
      <c r="M180" t="s">
        <v>89</v>
      </c>
      <c r="N180">
        <v>4</v>
      </c>
      <c r="O180">
        <v>1</v>
      </c>
      <c r="P180">
        <f t="shared" si="12"/>
        <v>3</v>
      </c>
      <c r="Q180" t="s">
        <v>35</v>
      </c>
      <c r="R180">
        <v>1</v>
      </c>
      <c r="S180">
        <f t="shared" si="13"/>
        <v>0</v>
      </c>
      <c r="T180">
        <f t="shared" si="14"/>
        <v>3</v>
      </c>
      <c r="W180">
        <f>SUM(S180:S184)</f>
        <v>52</v>
      </c>
      <c r="X180">
        <f>SUM(T180:T184)</f>
        <v>4</v>
      </c>
      <c r="Y180">
        <f>X180+W180</f>
        <v>56</v>
      </c>
      <c r="Z180" s="118">
        <v>0.16</v>
      </c>
      <c r="AA180">
        <v>0</v>
      </c>
      <c r="AB180" s="120">
        <v>37.4</v>
      </c>
      <c r="AC180" s="2">
        <f t="shared" si="15"/>
        <v>1795.1999999999998</v>
      </c>
      <c r="AD180" s="2">
        <f>SUM(AC180:AC184)</f>
        <v>14622.320000000003</v>
      </c>
      <c r="AE180" s="2">
        <f t="shared" si="16"/>
        <v>1795.1999999999998</v>
      </c>
      <c r="AF180" s="2">
        <f>SUM(AE180:AE184)</f>
        <v>14622.320000000003</v>
      </c>
      <c r="AG180">
        <f t="shared" si="17"/>
        <v>1</v>
      </c>
    </row>
    <row r="181" spans="1:34">
      <c r="A181">
        <v>180</v>
      </c>
      <c r="C181">
        <v>643</v>
      </c>
      <c r="D181">
        <v>37</v>
      </c>
      <c r="E181" t="s">
        <v>614</v>
      </c>
      <c r="F181" t="s">
        <v>930</v>
      </c>
      <c r="M181" t="s">
        <v>623</v>
      </c>
      <c r="N181">
        <v>1</v>
      </c>
      <c r="O181">
        <v>0</v>
      </c>
      <c r="P181">
        <f t="shared" si="12"/>
        <v>1</v>
      </c>
      <c r="Q181" t="s">
        <v>35</v>
      </c>
      <c r="R181">
        <v>1</v>
      </c>
      <c r="S181">
        <f t="shared" si="13"/>
        <v>0</v>
      </c>
      <c r="T181">
        <f t="shared" si="14"/>
        <v>1</v>
      </c>
      <c r="Z181" s="118">
        <v>0.16</v>
      </c>
      <c r="AA181">
        <v>0</v>
      </c>
      <c r="AB181" s="120">
        <v>37.4</v>
      </c>
      <c r="AC181" s="2">
        <f t="shared" si="15"/>
        <v>598.4</v>
      </c>
      <c r="AE181" s="2">
        <f t="shared" si="16"/>
        <v>598.4</v>
      </c>
      <c r="AG181" t="str">
        <f t="shared" si="17"/>
        <v/>
      </c>
    </row>
    <row r="182" spans="1:34">
      <c r="A182">
        <v>181</v>
      </c>
      <c r="C182">
        <v>693</v>
      </c>
      <c r="D182">
        <v>37</v>
      </c>
      <c r="E182" t="s">
        <v>614</v>
      </c>
      <c r="F182" t="s">
        <v>930</v>
      </c>
      <c r="M182" t="s">
        <v>677</v>
      </c>
      <c r="N182">
        <v>0</v>
      </c>
      <c r="O182">
        <v>-20</v>
      </c>
      <c r="P182">
        <f t="shared" si="12"/>
        <v>20</v>
      </c>
      <c r="Q182" t="s">
        <v>89</v>
      </c>
      <c r="R182">
        <v>2</v>
      </c>
      <c r="S182">
        <f t="shared" si="13"/>
        <v>20</v>
      </c>
      <c r="T182">
        <f t="shared" si="14"/>
        <v>0</v>
      </c>
      <c r="U182" t="s">
        <v>889</v>
      </c>
      <c r="V182" t="s">
        <v>623</v>
      </c>
      <c r="Z182" s="118">
        <v>1.07</v>
      </c>
      <c r="AA182">
        <v>0</v>
      </c>
      <c r="AB182" s="120">
        <v>3.36</v>
      </c>
      <c r="AC182" s="2">
        <f t="shared" si="15"/>
        <v>7190.4000000000015</v>
      </c>
      <c r="AE182" s="2">
        <f t="shared" si="16"/>
        <v>7190.4000000000015</v>
      </c>
      <c r="AG182" t="str">
        <f t="shared" si="17"/>
        <v/>
      </c>
    </row>
    <row r="183" spans="1:34">
      <c r="A183">
        <v>182</v>
      </c>
      <c r="C183">
        <v>693</v>
      </c>
      <c r="D183">
        <v>37</v>
      </c>
      <c r="E183" t="s">
        <v>614</v>
      </c>
      <c r="F183" t="s">
        <v>930</v>
      </c>
      <c r="M183" t="s">
        <v>678</v>
      </c>
      <c r="N183">
        <v>-20</v>
      </c>
      <c r="O183">
        <v>-45</v>
      </c>
      <c r="P183">
        <f t="shared" si="12"/>
        <v>25</v>
      </c>
      <c r="Q183" t="s">
        <v>89</v>
      </c>
      <c r="R183">
        <v>2</v>
      </c>
      <c r="S183">
        <f t="shared" si="13"/>
        <v>25</v>
      </c>
      <c r="T183">
        <f t="shared" si="14"/>
        <v>0</v>
      </c>
      <c r="U183" t="s">
        <v>889</v>
      </c>
      <c r="V183" t="s">
        <v>623</v>
      </c>
      <c r="Z183" s="118">
        <v>1.07</v>
      </c>
      <c r="AA183">
        <v>50</v>
      </c>
      <c r="AB183" s="120">
        <v>3.36</v>
      </c>
      <c r="AC183" s="2">
        <f t="shared" si="15"/>
        <v>4494.0000000000009</v>
      </c>
      <c r="AE183" s="2">
        <f t="shared" si="16"/>
        <v>4494.0000000000009</v>
      </c>
      <c r="AG183" t="str">
        <f t="shared" si="17"/>
        <v/>
      </c>
    </row>
    <row r="184" spans="1:34" s="9" customFormat="1">
      <c r="A184">
        <v>183</v>
      </c>
      <c r="C184">
        <v>693</v>
      </c>
      <c r="D184">
        <v>37</v>
      </c>
      <c r="E184" s="9" t="s">
        <v>614</v>
      </c>
      <c r="F184" t="s">
        <v>930</v>
      </c>
      <c r="M184" s="9" t="s">
        <v>615</v>
      </c>
      <c r="N184" s="9">
        <v>-45</v>
      </c>
      <c r="O184" s="9">
        <v>-52</v>
      </c>
      <c r="P184" s="9">
        <f t="shared" si="12"/>
        <v>7</v>
      </c>
      <c r="Q184" s="9" t="s">
        <v>604</v>
      </c>
      <c r="R184" s="9">
        <v>2</v>
      </c>
      <c r="S184" s="9">
        <f t="shared" si="13"/>
        <v>7</v>
      </c>
      <c r="T184" s="9">
        <f t="shared" si="14"/>
        <v>0</v>
      </c>
      <c r="U184" t="s">
        <v>889</v>
      </c>
      <c r="V184" t="s">
        <v>623</v>
      </c>
      <c r="Z184" s="118">
        <v>1.62</v>
      </c>
      <c r="AA184" s="9">
        <v>60</v>
      </c>
      <c r="AB184" s="120">
        <v>1.2</v>
      </c>
      <c r="AC184" s="2">
        <f t="shared" si="15"/>
        <v>544.31999999999994</v>
      </c>
      <c r="AE184" s="11">
        <f t="shared" si="16"/>
        <v>544.31999999999994</v>
      </c>
      <c r="AG184" t="str">
        <f t="shared" si="17"/>
        <v/>
      </c>
      <c r="AH184"/>
    </row>
    <row r="185" spans="1:34">
      <c r="A185">
        <v>184</v>
      </c>
      <c r="B185" t="s">
        <v>603</v>
      </c>
      <c r="C185">
        <v>644</v>
      </c>
      <c r="D185">
        <v>38</v>
      </c>
      <c r="E185" t="s">
        <v>614</v>
      </c>
      <c r="F185" t="s">
        <v>930</v>
      </c>
      <c r="G185">
        <v>49.92483902</v>
      </c>
      <c r="H185">
        <v>121.2370987</v>
      </c>
      <c r="I185" t="s">
        <v>182</v>
      </c>
      <c r="J185" t="s">
        <v>35</v>
      </c>
      <c r="K185" t="s">
        <v>35</v>
      </c>
      <c r="L185" t="s">
        <v>35</v>
      </c>
      <c r="M185" t="s">
        <v>89</v>
      </c>
      <c r="N185">
        <v>8</v>
      </c>
      <c r="O185">
        <v>6</v>
      </c>
      <c r="P185">
        <f t="shared" si="12"/>
        <v>2</v>
      </c>
      <c r="Q185" t="s">
        <v>35</v>
      </c>
      <c r="R185">
        <v>1</v>
      </c>
      <c r="S185">
        <f t="shared" si="13"/>
        <v>0</v>
      </c>
      <c r="T185">
        <f t="shared" si="14"/>
        <v>2</v>
      </c>
      <c r="W185">
        <f>SUM(S185:S190)</f>
        <v>52</v>
      </c>
      <c r="X185">
        <f>SUM(T185:T190)</f>
        <v>8</v>
      </c>
      <c r="Y185">
        <f>X185+W185</f>
        <v>60</v>
      </c>
      <c r="Z185" s="118">
        <v>0.16</v>
      </c>
      <c r="AA185">
        <v>0</v>
      </c>
      <c r="AB185" s="120">
        <v>37.4</v>
      </c>
      <c r="AC185" s="2">
        <f t="shared" si="15"/>
        <v>1196.8</v>
      </c>
      <c r="AD185" s="2">
        <f>SUM(AC185:AC190)</f>
        <v>16401.120000000003</v>
      </c>
      <c r="AE185" s="2">
        <f t="shared" si="16"/>
        <v>1196.8</v>
      </c>
      <c r="AF185" s="2">
        <f>SUM(AE185:AE190)</f>
        <v>16401.120000000003</v>
      </c>
      <c r="AG185">
        <f t="shared" si="17"/>
        <v>1</v>
      </c>
    </row>
    <row r="186" spans="1:34">
      <c r="A186">
        <v>185</v>
      </c>
      <c r="C186">
        <v>644</v>
      </c>
      <c r="D186">
        <v>38</v>
      </c>
      <c r="E186" t="s">
        <v>614</v>
      </c>
      <c r="F186" t="s">
        <v>930</v>
      </c>
      <c r="M186" t="s">
        <v>623</v>
      </c>
      <c r="N186">
        <v>6</v>
      </c>
      <c r="O186">
        <v>1</v>
      </c>
      <c r="P186">
        <f t="shared" si="12"/>
        <v>5</v>
      </c>
      <c r="Q186" t="s">
        <v>35</v>
      </c>
      <c r="R186">
        <v>1</v>
      </c>
      <c r="S186">
        <f t="shared" si="13"/>
        <v>0</v>
      </c>
      <c r="T186">
        <f t="shared" si="14"/>
        <v>5</v>
      </c>
      <c r="Z186" s="118">
        <v>0.16</v>
      </c>
      <c r="AA186">
        <v>0</v>
      </c>
      <c r="AB186" s="120">
        <v>37.4</v>
      </c>
      <c r="AC186" s="2">
        <f t="shared" si="15"/>
        <v>2992</v>
      </c>
      <c r="AE186" s="2">
        <f t="shared" si="16"/>
        <v>2992</v>
      </c>
      <c r="AG186" t="str">
        <f t="shared" si="17"/>
        <v/>
      </c>
    </row>
    <row r="187" spans="1:34">
      <c r="A187">
        <v>186</v>
      </c>
      <c r="C187">
        <v>644</v>
      </c>
      <c r="D187">
        <v>38</v>
      </c>
      <c r="E187" t="s">
        <v>614</v>
      </c>
      <c r="F187" t="s">
        <v>930</v>
      </c>
      <c r="M187" t="s">
        <v>57</v>
      </c>
      <c r="N187">
        <v>1</v>
      </c>
      <c r="O187">
        <v>0</v>
      </c>
      <c r="P187">
        <f t="shared" si="12"/>
        <v>1</v>
      </c>
      <c r="Q187" t="s">
        <v>35</v>
      </c>
      <c r="R187">
        <v>1</v>
      </c>
      <c r="S187">
        <f t="shared" si="13"/>
        <v>0</v>
      </c>
      <c r="T187">
        <f t="shared" si="14"/>
        <v>1</v>
      </c>
      <c r="Z187" s="118">
        <v>0.16</v>
      </c>
      <c r="AA187">
        <v>0</v>
      </c>
      <c r="AB187" s="120">
        <v>30.85</v>
      </c>
      <c r="AC187" s="2">
        <f t="shared" si="15"/>
        <v>493.6</v>
      </c>
      <c r="AE187" s="2">
        <f t="shared" si="16"/>
        <v>493.6</v>
      </c>
      <c r="AG187" t="str">
        <f t="shared" si="17"/>
        <v/>
      </c>
    </row>
    <row r="188" spans="1:34">
      <c r="A188">
        <v>187</v>
      </c>
      <c r="C188">
        <v>694</v>
      </c>
      <c r="D188">
        <v>38</v>
      </c>
      <c r="E188" t="s">
        <v>614</v>
      </c>
      <c r="F188" t="s">
        <v>930</v>
      </c>
      <c r="M188" t="s">
        <v>677</v>
      </c>
      <c r="N188">
        <v>0</v>
      </c>
      <c r="O188">
        <v>-15</v>
      </c>
      <c r="P188">
        <f t="shared" si="12"/>
        <v>15</v>
      </c>
      <c r="Q188" t="s">
        <v>89</v>
      </c>
      <c r="R188">
        <v>2</v>
      </c>
      <c r="S188">
        <f t="shared" si="13"/>
        <v>15</v>
      </c>
      <c r="T188">
        <f t="shared" si="14"/>
        <v>0</v>
      </c>
      <c r="U188" t="s">
        <v>889</v>
      </c>
      <c r="V188" t="s">
        <v>623</v>
      </c>
      <c r="Z188" s="118">
        <v>1.07</v>
      </c>
      <c r="AA188">
        <v>0</v>
      </c>
      <c r="AB188" s="120">
        <v>3.36</v>
      </c>
      <c r="AC188" s="2">
        <f t="shared" si="15"/>
        <v>5392.8000000000011</v>
      </c>
      <c r="AE188" s="2">
        <f t="shared" si="16"/>
        <v>5392.8000000000011</v>
      </c>
      <c r="AG188" t="str">
        <f t="shared" si="17"/>
        <v/>
      </c>
    </row>
    <row r="189" spans="1:34">
      <c r="A189">
        <v>188</v>
      </c>
      <c r="C189">
        <v>694</v>
      </c>
      <c r="D189">
        <v>38</v>
      </c>
      <c r="E189" t="s">
        <v>614</v>
      </c>
      <c r="F189" t="s">
        <v>930</v>
      </c>
      <c r="M189" t="s">
        <v>678</v>
      </c>
      <c r="N189">
        <v>-15</v>
      </c>
      <c r="O189">
        <v>-40</v>
      </c>
      <c r="P189">
        <f t="shared" si="12"/>
        <v>25</v>
      </c>
      <c r="Q189" t="s">
        <v>604</v>
      </c>
      <c r="R189">
        <v>2</v>
      </c>
      <c r="S189">
        <f t="shared" si="13"/>
        <v>25</v>
      </c>
      <c r="T189">
        <f t="shared" si="14"/>
        <v>0</v>
      </c>
      <c r="U189" t="s">
        <v>889</v>
      </c>
      <c r="V189" t="s">
        <v>623</v>
      </c>
      <c r="Z189" s="118">
        <v>1.07</v>
      </c>
      <c r="AA189">
        <v>40</v>
      </c>
      <c r="AB189" s="120">
        <v>3.36</v>
      </c>
      <c r="AC189" s="2">
        <f t="shared" si="15"/>
        <v>5392.8000000000011</v>
      </c>
      <c r="AE189" s="2">
        <f t="shared" si="16"/>
        <v>5392.8000000000011</v>
      </c>
      <c r="AG189" t="str">
        <f t="shared" si="17"/>
        <v/>
      </c>
    </row>
    <row r="190" spans="1:34" s="9" customFormat="1">
      <c r="A190">
        <v>189</v>
      </c>
      <c r="C190">
        <v>694</v>
      </c>
      <c r="D190">
        <v>38</v>
      </c>
      <c r="E190" s="9" t="s">
        <v>614</v>
      </c>
      <c r="F190" t="s">
        <v>930</v>
      </c>
      <c r="M190" s="9" t="s">
        <v>615</v>
      </c>
      <c r="N190" s="9">
        <v>-40</v>
      </c>
      <c r="O190" s="9">
        <v>-52</v>
      </c>
      <c r="P190" s="9">
        <f t="shared" si="12"/>
        <v>12</v>
      </c>
      <c r="Q190" s="9" t="s">
        <v>604</v>
      </c>
      <c r="R190" s="9">
        <v>2</v>
      </c>
      <c r="S190" s="9">
        <f t="shared" si="13"/>
        <v>12</v>
      </c>
      <c r="T190" s="9">
        <f t="shared" si="14"/>
        <v>0</v>
      </c>
      <c r="U190" t="s">
        <v>889</v>
      </c>
      <c r="V190" t="s">
        <v>623</v>
      </c>
      <c r="Z190" s="118">
        <v>1.62</v>
      </c>
      <c r="AA190" s="9">
        <v>60</v>
      </c>
      <c r="AB190" s="120">
        <v>1.2</v>
      </c>
      <c r="AC190" s="2">
        <f t="shared" si="15"/>
        <v>933.11999999999989</v>
      </c>
      <c r="AE190" s="11">
        <f t="shared" si="16"/>
        <v>933.11999999999989</v>
      </c>
      <c r="AG190" t="str">
        <f t="shared" si="17"/>
        <v/>
      </c>
      <c r="AH190"/>
    </row>
    <row r="191" spans="1:34">
      <c r="A191">
        <v>190</v>
      </c>
      <c r="B191" t="s">
        <v>603</v>
      </c>
      <c r="C191">
        <v>684</v>
      </c>
      <c r="D191">
        <v>39</v>
      </c>
      <c r="E191" t="s">
        <v>605</v>
      </c>
      <c r="F191" t="s">
        <v>929</v>
      </c>
      <c r="G191">
        <v>49.926452640000001</v>
      </c>
      <c r="H191">
        <v>121.27111050000001</v>
      </c>
      <c r="I191" t="s">
        <v>182</v>
      </c>
      <c r="J191" t="s">
        <v>35</v>
      </c>
      <c r="K191" t="s">
        <v>35</v>
      </c>
      <c r="L191" t="s">
        <v>35</v>
      </c>
      <c r="M191" t="s">
        <v>89</v>
      </c>
      <c r="N191">
        <v>3</v>
      </c>
      <c r="O191">
        <v>5</v>
      </c>
      <c r="P191">
        <f t="shared" si="12"/>
        <v>2</v>
      </c>
      <c r="Q191" t="s">
        <v>35</v>
      </c>
      <c r="R191">
        <v>1</v>
      </c>
      <c r="S191">
        <f t="shared" si="13"/>
        <v>0</v>
      </c>
      <c r="T191">
        <f t="shared" si="14"/>
        <v>2</v>
      </c>
      <c r="W191">
        <f>SUM(S191:S196)</f>
        <v>52</v>
      </c>
      <c r="X191">
        <f>SUM(T191:T196)</f>
        <v>5</v>
      </c>
      <c r="Y191">
        <f>X191+W191</f>
        <v>57</v>
      </c>
      <c r="Z191" s="118">
        <v>0.14000000000000001</v>
      </c>
      <c r="AA191">
        <v>0</v>
      </c>
      <c r="AB191" s="120">
        <v>43.21</v>
      </c>
      <c r="AC191" s="2">
        <f t="shared" si="15"/>
        <v>1209.8800000000001</v>
      </c>
      <c r="AD191" s="2">
        <f>SUM(AC191:AC196)</f>
        <v>9418.7999999999993</v>
      </c>
      <c r="AE191" s="2">
        <f t="shared" si="16"/>
        <v>1209.8800000000001</v>
      </c>
      <c r="AF191" s="2">
        <f>SUM(AE191:AE196)</f>
        <v>9418.7999999999993</v>
      </c>
      <c r="AG191">
        <f t="shared" si="17"/>
        <v>1</v>
      </c>
    </row>
    <row r="192" spans="1:34">
      <c r="A192">
        <v>191</v>
      </c>
      <c r="C192">
        <v>684</v>
      </c>
      <c r="D192">
        <v>39</v>
      </c>
      <c r="E192" t="s">
        <v>605</v>
      </c>
      <c r="F192" t="s">
        <v>929</v>
      </c>
      <c r="M192" t="s">
        <v>623</v>
      </c>
      <c r="N192">
        <v>1</v>
      </c>
      <c r="O192">
        <v>3</v>
      </c>
      <c r="P192">
        <f t="shared" si="12"/>
        <v>2</v>
      </c>
      <c r="Q192" t="s">
        <v>35</v>
      </c>
      <c r="R192">
        <v>1</v>
      </c>
      <c r="S192">
        <f t="shared" si="13"/>
        <v>0</v>
      </c>
      <c r="T192">
        <f t="shared" si="14"/>
        <v>2</v>
      </c>
      <c r="Z192" s="118">
        <v>0.14000000000000001</v>
      </c>
      <c r="AA192">
        <v>0</v>
      </c>
      <c r="AB192" s="120">
        <v>43.21</v>
      </c>
      <c r="AC192" s="2">
        <f t="shared" si="15"/>
        <v>1209.8800000000001</v>
      </c>
      <c r="AE192" s="2">
        <f t="shared" si="16"/>
        <v>1209.8800000000001</v>
      </c>
      <c r="AG192" t="str">
        <f t="shared" si="17"/>
        <v/>
      </c>
    </row>
    <row r="193" spans="1:34">
      <c r="A193">
        <v>192</v>
      </c>
      <c r="C193">
        <v>684</v>
      </c>
      <c r="D193">
        <v>39</v>
      </c>
      <c r="E193" t="s">
        <v>605</v>
      </c>
      <c r="F193" t="s">
        <v>929</v>
      </c>
      <c r="M193" t="s">
        <v>57</v>
      </c>
      <c r="N193">
        <v>0</v>
      </c>
      <c r="O193">
        <v>1</v>
      </c>
      <c r="P193">
        <f t="shared" si="12"/>
        <v>1</v>
      </c>
      <c r="Q193" t="s">
        <v>35</v>
      </c>
      <c r="R193">
        <v>1</v>
      </c>
      <c r="S193">
        <f t="shared" si="13"/>
        <v>0</v>
      </c>
      <c r="T193">
        <f t="shared" si="14"/>
        <v>1</v>
      </c>
      <c r="Z193" s="118">
        <v>0.14000000000000001</v>
      </c>
      <c r="AA193">
        <v>0</v>
      </c>
      <c r="AB193" s="120">
        <v>36.65</v>
      </c>
      <c r="AC193" s="2">
        <f t="shared" si="15"/>
        <v>513.1</v>
      </c>
      <c r="AE193" s="2">
        <f t="shared" si="16"/>
        <v>513.1</v>
      </c>
      <c r="AG193" t="str">
        <f t="shared" si="17"/>
        <v/>
      </c>
    </row>
    <row r="194" spans="1:34">
      <c r="A194">
        <v>193</v>
      </c>
      <c r="C194">
        <v>734</v>
      </c>
      <c r="D194">
        <v>39</v>
      </c>
      <c r="E194" t="s">
        <v>605</v>
      </c>
      <c r="F194" t="s">
        <v>929</v>
      </c>
      <c r="M194" t="s">
        <v>16</v>
      </c>
      <c r="N194">
        <v>0</v>
      </c>
      <c r="O194">
        <v>-2</v>
      </c>
      <c r="P194">
        <f t="shared" ref="P194:P204" si="18">ABS(N194-O194)</f>
        <v>2</v>
      </c>
      <c r="Q194" t="s">
        <v>604</v>
      </c>
      <c r="R194">
        <v>2</v>
      </c>
      <c r="S194">
        <f t="shared" ref="S194:S257" si="19">IF(R194=1,0,P194)</f>
        <v>2</v>
      </c>
      <c r="T194">
        <f t="shared" ref="T194:T257" si="20">IF(R194=1,P194,0)</f>
        <v>0</v>
      </c>
      <c r="U194" t="s">
        <v>1007</v>
      </c>
      <c r="V194" t="s">
        <v>918</v>
      </c>
      <c r="Z194" s="118">
        <v>1.31</v>
      </c>
      <c r="AA194">
        <v>50</v>
      </c>
      <c r="AB194" s="120">
        <v>4.74</v>
      </c>
      <c r="AC194" s="2">
        <f t="shared" ref="AC194:AC257" si="21">Z194*AB194/100*P194*100*100*((100-AA194)/100)</f>
        <v>620.94000000000005</v>
      </c>
      <c r="AE194" s="2">
        <f t="shared" ref="AE194:AE257" si="22">Z194*AB194/100*P194*100*100*((100-AA194)/100)</f>
        <v>620.94000000000005</v>
      </c>
      <c r="AG194" t="str">
        <f t="shared" ref="AG194:AG257" si="23">IF(D193&lt;&gt;D194,1,"")</f>
        <v/>
      </c>
    </row>
    <row r="195" spans="1:34">
      <c r="A195">
        <v>194</v>
      </c>
      <c r="C195">
        <v>734</v>
      </c>
      <c r="D195">
        <v>39</v>
      </c>
      <c r="E195" t="s">
        <v>605</v>
      </c>
      <c r="F195" t="s">
        <v>929</v>
      </c>
      <c r="M195" t="s">
        <v>18</v>
      </c>
      <c r="N195">
        <v>-2</v>
      </c>
      <c r="O195">
        <v>-44</v>
      </c>
      <c r="P195">
        <f t="shared" si="18"/>
        <v>42</v>
      </c>
      <c r="Q195" t="s">
        <v>604</v>
      </c>
      <c r="R195">
        <v>2</v>
      </c>
      <c r="S195">
        <f t="shared" si="19"/>
        <v>42</v>
      </c>
      <c r="T195">
        <f t="shared" si="20"/>
        <v>0</v>
      </c>
      <c r="U195" t="s">
        <v>1007</v>
      </c>
      <c r="V195" t="s">
        <v>918</v>
      </c>
      <c r="Z195" s="118">
        <v>1.38</v>
      </c>
      <c r="AA195">
        <v>50</v>
      </c>
      <c r="AB195" s="120">
        <v>1.7</v>
      </c>
      <c r="AC195" s="2">
        <f t="shared" si="21"/>
        <v>4926.5999999999995</v>
      </c>
      <c r="AE195" s="2">
        <f t="shared" si="22"/>
        <v>4926.5999999999995</v>
      </c>
      <c r="AG195" t="str">
        <f t="shared" si="23"/>
        <v/>
      </c>
    </row>
    <row r="196" spans="1:34" s="9" customFormat="1">
      <c r="A196">
        <v>195</v>
      </c>
      <c r="C196">
        <v>734</v>
      </c>
      <c r="D196">
        <v>39</v>
      </c>
      <c r="E196" s="9" t="s">
        <v>605</v>
      </c>
      <c r="F196" t="s">
        <v>929</v>
      </c>
      <c r="M196" s="9" t="s">
        <v>608</v>
      </c>
      <c r="N196" s="9">
        <v>-44</v>
      </c>
      <c r="O196" s="9">
        <v>-52</v>
      </c>
      <c r="P196" s="9">
        <f t="shared" si="18"/>
        <v>8</v>
      </c>
      <c r="Q196" s="9" t="s">
        <v>604</v>
      </c>
      <c r="R196" s="9">
        <v>2</v>
      </c>
      <c r="S196" s="9">
        <f t="shared" si="19"/>
        <v>8</v>
      </c>
      <c r="T196" s="9">
        <f t="shared" si="20"/>
        <v>0</v>
      </c>
      <c r="U196" t="s">
        <v>1007</v>
      </c>
      <c r="V196" t="s">
        <v>918</v>
      </c>
      <c r="Z196" s="118">
        <v>1.38</v>
      </c>
      <c r="AA196" s="9">
        <v>50</v>
      </c>
      <c r="AB196" s="120">
        <v>1.7</v>
      </c>
      <c r="AC196" s="2">
        <f t="shared" si="21"/>
        <v>938.39999999999986</v>
      </c>
      <c r="AE196" s="11">
        <f t="shared" si="22"/>
        <v>938.39999999999986</v>
      </c>
      <c r="AG196" t="str">
        <f t="shared" si="23"/>
        <v/>
      </c>
      <c r="AH196"/>
    </row>
    <row r="197" spans="1:34">
      <c r="A197">
        <v>196</v>
      </c>
      <c r="B197" t="s">
        <v>603</v>
      </c>
      <c r="C197">
        <v>642</v>
      </c>
      <c r="D197">
        <v>40</v>
      </c>
      <c r="E197" t="s">
        <v>619</v>
      </c>
      <c r="F197" t="s">
        <v>930</v>
      </c>
      <c r="G197">
        <v>49.938190460000001</v>
      </c>
      <c r="H197">
        <v>121.2623978</v>
      </c>
      <c r="I197" t="s">
        <v>182</v>
      </c>
      <c r="J197" t="s">
        <v>35</v>
      </c>
      <c r="K197" t="s">
        <v>35</v>
      </c>
      <c r="L197" t="s">
        <v>35</v>
      </c>
      <c r="M197" t="s">
        <v>89</v>
      </c>
      <c r="N197">
        <v>1</v>
      </c>
      <c r="O197">
        <v>0</v>
      </c>
      <c r="P197">
        <f t="shared" si="18"/>
        <v>1</v>
      </c>
      <c r="Q197" t="s">
        <v>35</v>
      </c>
      <c r="R197">
        <v>1</v>
      </c>
      <c r="S197">
        <f t="shared" si="19"/>
        <v>0</v>
      </c>
      <c r="T197">
        <f t="shared" si="20"/>
        <v>1</v>
      </c>
      <c r="W197">
        <f>SUM(S197:S200)</f>
        <v>7</v>
      </c>
      <c r="X197">
        <f>SUM(T197:T200)</f>
        <v>1</v>
      </c>
      <c r="Y197">
        <f>X197+W197</f>
        <v>8</v>
      </c>
      <c r="Z197" s="118">
        <v>0.16</v>
      </c>
      <c r="AA197">
        <v>0</v>
      </c>
      <c r="AB197" s="120">
        <v>37.4</v>
      </c>
      <c r="AC197" s="2">
        <f t="shared" si="21"/>
        <v>598.4</v>
      </c>
      <c r="AD197" s="2">
        <f>SUM(AC197:AC200)</f>
        <v>1336.1120000000001</v>
      </c>
      <c r="AE197" s="2">
        <f t="shared" si="22"/>
        <v>598.4</v>
      </c>
      <c r="AF197" s="2">
        <f>SUM(AE197:AE200)</f>
        <v>1336.1120000000001</v>
      </c>
      <c r="AG197">
        <f t="shared" si="23"/>
        <v>1</v>
      </c>
    </row>
    <row r="198" spans="1:34">
      <c r="A198">
        <v>197</v>
      </c>
      <c r="C198">
        <v>692</v>
      </c>
      <c r="D198">
        <v>40</v>
      </c>
      <c r="E198" t="s">
        <v>619</v>
      </c>
      <c r="F198" t="s">
        <v>930</v>
      </c>
      <c r="M198" t="s">
        <v>104</v>
      </c>
      <c r="N198">
        <v>0</v>
      </c>
      <c r="O198">
        <v>-1</v>
      </c>
      <c r="P198">
        <f t="shared" si="18"/>
        <v>1</v>
      </c>
      <c r="Q198" t="s">
        <v>604</v>
      </c>
      <c r="R198">
        <v>2</v>
      </c>
      <c r="S198">
        <f t="shared" si="19"/>
        <v>1</v>
      </c>
      <c r="T198">
        <f t="shared" si="20"/>
        <v>0</v>
      </c>
      <c r="U198" t="s">
        <v>1007</v>
      </c>
      <c r="V198" t="s">
        <v>21</v>
      </c>
      <c r="Z198" s="118">
        <v>1.07</v>
      </c>
      <c r="AA198">
        <v>40</v>
      </c>
      <c r="AB198" s="120">
        <v>3.36</v>
      </c>
      <c r="AC198" s="2">
        <f t="shared" si="21"/>
        <v>215.71200000000002</v>
      </c>
      <c r="AE198" s="2">
        <f t="shared" si="22"/>
        <v>215.71200000000002</v>
      </c>
      <c r="AG198" t="str">
        <f t="shared" si="23"/>
        <v/>
      </c>
    </row>
    <row r="199" spans="1:34">
      <c r="A199">
        <v>198</v>
      </c>
      <c r="C199">
        <v>692</v>
      </c>
      <c r="D199">
        <v>40</v>
      </c>
      <c r="E199" t="s">
        <v>619</v>
      </c>
      <c r="F199" t="s">
        <v>930</v>
      </c>
      <c r="M199" t="s">
        <v>101</v>
      </c>
      <c r="N199">
        <v>-1</v>
      </c>
      <c r="O199">
        <v>-7</v>
      </c>
      <c r="P199">
        <f t="shared" si="18"/>
        <v>6</v>
      </c>
      <c r="Q199" t="s">
        <v>604</v>
      </c>
      <c r="R199">
        <v>2</v>
      </c>
      <c r="S199">
        <f t="shared" si="19"/>
        <v>6</v>
      </c>
      <c r="T199">
        <f t="shared" si="20"/>
        <v>0</v>
      </c>
      <c r="U199" t="s">
        <v>1007</v>
      </c>
      <c r="V199" t="s">
        <v>21</v>
      </c>
      <c r="Z199" s="118">
        <v>1.45</v>
      </c>
      <c r="AA199">
        <v>50</v>
      </c>
      <c r="AB199" s="120">
        <v>1.2</v>
      </c>
      <c r="AC199" s="2">
        <f t="shared" si="21"/>
        <v>522</v>
      </c>
      <c r="AE199" s="2">
        <f t="shared" si="22"/>
        <v>522</v>
      </c>
      <c r="AG199" t="str">
        <f t="shared" si="23"/>
        <v/>
      </c>
    </row>
    <row r="200" spans="1:34" s="9" customFormat="1">
      <c r="A200">
        <v>199</v>
      </c>
      <c r="C200">
        <v>692</v>
      </c>
      <c r="D200">
        <v>40</v>
      </c>
      <c r="E200" s="9" t="s">
        <v>619</v>
      </c>
      <c r="F200" t="s">
        <v>930</v>
      </c>
      <c r="M200" s="9" t="s">
        <v>416</v>
      </c>
      <c r="N200" s="9">
        <v>-7</v>
      </c>
      <c r="O200" s="9">
        <v>-7</v>
      </c>
      <c r="P200" s="9">
        <f t="shared" si="18"/>
        <v>0</v>
      </c>
      <c r="R200" s="9">
        <v>2</v>
      </c>
      <c r="S200" s="9">
        <f t="shared" si="19"/>
        <v>0</v>
      </c>
      <c r="T200" s="9">
        <f t="shared" si="20"/>
        <v>0</v>
      </c>
      <c r="U200" t="s">
        <v>1007</v>
      </c>
      <c r="V200" t="s">
        <v>21</v>
      </c>
      <c r="Z200" s="118">
        <v>0</v>
      </c>
      <c r="AA200" s="9">
        <v>0</v>
      </c>
      <c r="AB200" s="120"/>
      <c r="AC200" s="2">
        <f t="shared" si="21"/>
        <v>0</v>
      </c>
      <c r="AE200" s="11">
        <f t="shared" si="22"/>
        <v>0</v>
      </c>
      <c r="AG200" t="str">
        <f t="shared" si="23"/>
        <v/>
      </c>
      <c r="AH200"/>
    </row>
    <row r="201" spans="1:34">
      <c r="A201">
        <v>200</v>
      </c>
      <c r="B201" t="s">
        <v>603</v>
      </c>
      <c r="C201">
        <v>641</v>
      </c>
      <c r="D201">
        <v>41</v>
      </c>
      <c r="E201" t="s">
        <v>619</v>
      </c>
      <c r="F201" t="s">
        <v>930</v>
      </c>
      <c r="G201">
        <v>49.93817902</v>
      </c>
      <c r="H201">
        <v>121.2624969</v>
      </c>
      <c r="I201" t="s">
        <v>182</v>
      </c>
      <c r="J201" t="s">
        <v>35</v>
      </c>
      <c r="K201" t="s">
        <v>35</v>
      </c>
      <c r="L201" t="s">
        <v>35</v>
      </c>
      <c r="M201" t="s">
        <v>624</v>
      </c>
      <c r="N201">
        <v>2</v>
      </c>
      <c r="O201">
        <v>0</v>
      </c>
      <c r="P201">
        <f t="shared" si="18"/>
        <v>2</v>
      </c>
      <c r="Q201" t="s">
        <v>35</v>
      </c>
      <c r="R201">
        <v>1</v>
      </c>
      <c r="S201">
        <f t="shared" si="19"/>
        <v>0</v>
      </c>
      <c r="T201">
        <f t="shared" si="20"/>
        <v>2</v>
      </c>
      <c r="W201">
        <f>SUM(S201:S204)</f>
        <v>25</v>
      </c>
      <c r="X201">
        <f>SUM(T201:T204)</f>
        <v>2</v>
      </c>
      <c r="Y201">
        <f>X201+W201</f>
        <v>27</v>
      </c>
      <c r="Z201" s="118">
        <v>0.16</v>
      </c>
      <c r="AA201">
        <v>0</v>
      </c>
      <c r="AB201" s="120">
        <v>37.4</v>
      </c>
      <c r="AC201" s="2">
        <f t="shared" si="21"/>
        <v>1196.8</v>
      </c>
      <c r="AD201" s="2">
        <f>SUM(AC201:AC204)</f>
        <v>3703.2639999999992</v>
      </c>
      <c r="AE201" s="2">
        <f t="shared" si="22"/>
        <v>1196.8</v>
      </c>
      <c r="AF201" s="2">
        <f>SUM(AE201:AE204)</f>
        <v>3703.2639999999992</v>
      </c>
      <c r="AG201">
        <f t="shared" si="23"/>
        <v>1</v>
      </c>
    </row>
    <row r="202" spans="1:34">
      <c r="A202">
        <v>201</v>
      </c>
      <c r="C202">
        <v>691</v>
      </c>
      <c r="D202">
        <v>41</v>
      </c>
      <c r="E202" t="s">
        <v>619</v>
      </c>
      <c r="F202" t="s">
        <v>930</v>
      </c>
      <c r="M202" t="s">
        <v>23</v>
      </c>
      <c r="N202">
        <v>0</v>
      </c>
      <c r="O202">
        <v>-3</v>
      </c>
      <c r="P202">
        <f t="shared" si="18"/>
        <v>3</v>
      </c>
      <c r="Q202" t="s">
        <v>604</v>
      </c>
      <c r="R202">
        <v>2</v>
      </c>
      <c r="S202">
        <f t="shared" si="19"/>
        <v>3</v>
      </c>
      <c r="T202">
        <f t="shared" si="20"/>
        <v>0</v>
      </c>
      <c r="U202" t="s">
        <v>1007</v>
      </c>
      <c r="V202" t="s">
        <v>21</v>
      </c>
      <c r="Z202" s="118">
        <v>1.24</v>
      </c>
      <c r="AA202">
        <v>30</v>
      </c>
      <c r="AB202" s="120">
        <v>3.36</v>
      </c>
      <c r="AC202" s="2">
        <f t="shared" si="21"/>
        <v>874.94399999999985</v>
      </c>
      <c r="AE202" s="2">
        <f t="shared" si="22"/>
        <v>874.94399999999985</v>
      </c>
      <c r="AG202" t="str">
        <f t="shared" si="23"/>
        <v/>
      </c>
    </row>
    <row r="203" spans="1:34">
      <c r="A203">
        <v>202</v>
      </c>
      <c r="C203">
        <v>691</v>
      </c>
      <c r="D203">
        <v>41</v>
      </c>
      <c r="E203" t="s">
        <v>619</v>
      </c>
      <c r="F203" t="s">
        <v>930</v>
      </c>
      <c r="M203" t="s">
        <v>608</v>
      </c>
      <c r="N203">
        <v>-3</v>
      </c>
      <c r="O203">
        <v>-25</v>
      </c>
      <c r="P203">
        <f t="shared" si="18"/>
        <v>22</v>
      </c>
      <c r="Q203" t="s">
        <v>604</v>
      </c>
      <c r="R203">
        <v>2</v>
      </c>
      <c r="S203">
        <f t="shared" si="19"/>
        <v>22</v>
      </c>
      <c r="T203">
        <f t="shared" si="20"/>
        <v>0</v>
      </c>
      <c r="U203" t="s">
        <v>1007</v>
      </c>
      <c r="V203" t="s">
        <v>21</v>
      </c>
      <c r="Z203" s="118">
        <v>1.03</v>
      </c>
      <c r="AA203">
        <v>40</v>
      </c>
      <c r="AB203" s="120">
        <v>1.2</v>
      </c>
      <c r="AC203" s="2">
        <f t="shared" si="21"/>
        <v>1631.5199999999998</v>
      </c>
      <c r="AE203" s="2">
        <f t="shared" si="22"/>
        <v>1631.5199999999998</v>
      </c>
      <c r="AG203" t="str">
        <f t="shared" si="23"/>
        <v/>
      </c>
    </row>
    <row r="204" spans="1:34" s="9" customFormat="1">
      <c r="A204">
        <v>203</v>
      </c>
      <c r="C204">
        <v>691</v>
      </c>
      <c r="D204">
        <v>41</v>
      </c>
      <c r="E204" s="9" t="s">
        <v>619</v>
      </c>
      <c r="F204" t="s">
        <v>930</v>
      </c>
      <c r="M204" s="9" t="s">
        <v>416</v>
      </c>
      <c r="N204" s="9">
        <v>-25</v>
      </c>
      <c r="O204" s="9">
        <v>-25</v>
      </c>
      <c r="P204" s="9">
        <f t="shared" si="18"/>
        <v>0</v>
      </c>
      <c r="R204" s="9">
        <v>2</v>
      </c>
      <c r="S204" s="9">
        <f t="shared" si="19"/>
        <v>0</v>
      </c>
      <c r="T204" s="9">
        <f t="shared" si="20"/>
        <v>0</v>
      </c>
      <c r="U204" t="s">
        <v>1007</v>
      </c>
      <c r="V204" t="s">
        <v>21</v>
      </c>
      <c r="Z204" s="118">
        <v>0</v>
      </c>
      <c r="AA204" s="9">
        <v>0</v>
      </c>
      <c r="AB204" s="120"/>
      <c r="AC204" s="2">
        <f t="shared" si="21"/>
        <v>0</v>
      </c>
      <c r="AE204" s="11">
        <f t="shared" si="22"/>
        <v>0</v>
      </c>
      <c r="AG204" t="str">
        <f t="shared" si="23"/>
        <v/>
      </c>
      <c r="AH204"/>
    </row>
    <row r="205" spans="1:34" s="91" customFormat="1">
      <c r="A205">
        <v>204</v>
      </c>
      <c r="C205">
        <v>641</v>
      </c>
      <c r="D205">
        <v>41</v>
      </c>
      <c r="E205" s="91" t="s">
        <v>619</v>
      </c>
      <c r="F205" t="s">
        <v>930</v>
      </c>
      <c r="M205" s="91" t="s">
        <v>89</v>
      </c>
      <c r="N205" s="91" t="s">
        <v>35</v>
      </c>
      <c r="O205" s="91" t="s">
        <v>35</v>
      </c>
      <c r="P205" s="91">
        <v>0</v>
      </c>
      <c r="Q205" s="91" t="s">
        <v>35</v>
      </c>
      <c r="R205" s="91">
        <v>1</v>
      </c>
      <c r="S205" s="91">
        <f t="shared" si="19"/>
        <v>0</v>
      </c>
      <c r="T205" s="91">
        <f t="shared" si="20"/>
        <v>0</v>
      </c>
      <c r="U205"/>
      <c r="V205"/>
      <c r="Z205" s="118">
        <v>0.16</v>
      </c>
      <c r="AA205" s="91">
        <v>0</v>
      </c>
      <c r="AB205" s="120">
        <v>37.4</v>
      </c>
      <c r="AC205" s="2">
        <f t="shared" si="21"/>
        <v>0</v>
      </c>
      <c r="AE205" s="92">
        <f t="shared" si="22"/>
        <v>0</v>
      </c>
      <c r="AG205" t="str">
        <f t="shared" si="23"/>
        <v/>
      </c>
      <c r="AH205"/>
    </row>
    <row r="206" spans="1:34">
      <c r="A206">
        <v>205</v>
      </c>
      <c r="B206" t="s">
        <v>603</v>
      </c>
      <c r="C206">
        <v>640</v>
      </c>
      <c r="D206">
        <v>42</v>
      </c>
      <c r="E206" t="s">
        <v>605</v>
      </c>
      <c r="F206" t="s">
        <v>929</v>
      </c>
      <c r="G206">
        <v>49.938549039999998</v>
      </c>
      <c r="H206">
        <v>121.26260379999999</v>
      </c>
      <c r="I206" t="s">
        <v>182</v>
      </c>
      <c r="J206" t="s">
        <v>35</v>
      </c>
      <c r="K206" t="s">
        <v>35</v>
      </c>
      <c r="L206" t="s">
        <v>35</v>
      </c>
      <c r="M206" t="s">
        <v>56</v>
      </c>
      <c r="N206">
        <v>4</v>
      </c>
      <c r="O206">
        <v>3</v>
      </c>
      <c r="P206">
        <f t="shared" ref="P206:P237" si="24">ABS(N206-O206)</f>
        <v>1</v>
      </c>
      <c r="Q206" t="s">
        <v>35</v>
      </c>
      <c r="R206">
        <v>1</v>
      </c>
      <c r="S206">
        <f t="shared" si="19"/>
        <v>0</v>
      </c>
      <c r="T206">
        <f t="shared" si="20"/>
        <v>1</v>
      </c>
      <c r="W206">
        <f>SUM(S206:S210)</f>
        <v>53</v>
      </c>
      <c r="X206">
        <f>SUM(T206:T210)</f>
        <v>4</v>
      </c>
      <c r="Y206">
        <f>X206+W206</f>
        <v>57</v>
      </c>
      <c r="Z206" s="118">
        <v>0.14000000000000001</v>
      </c>
      <c r="AA206">
        <v>0</v>
      </c>
      <c r="AB206" s="120">
        <v>43.21</v>
      </c>
      <c r="AC206" s="2">
        <f t="shared" si="21"/>
        <v>604.94000000000005</v>
      </c>
      <c r="AD206" s="2">
        <f>SUM(AC206:AC210)</f>
        <v>11496.785</v>
      </c>
      <c r="AE206" s="2">
        <f t="shared" si="22"/>
        <v>604.94000000000005</v>
      </c>
      <c r="AF206" s="2">
        <f>SUM(AE206:AE210)</f>
        <v>11496.785</v>
      </c>
      <c r="AG206">
        <f t="shared" si="23"/>
        <v>1</v>
      </c>
    </row>
    <row r="207" spans="1:34">
      <c r="A207">
        <v>206</v>
      </c>
      <c r="C207">
        <v>640</v>
      </c>
      <c r="D207">
        <v>42</v>
      </c>
      <c r="E207" t="s">
        <v>605</v>
      </c>
      <c r="F207" t="s">
        <v>929</v>
      </c>
      <c r="M207" t="s">
        <v>57</v>
      </c>
      <c r="N207">
        <v>3</v>
      </c>
      <c r="O207">
        <v>0</v>
      </c>
      <c r="P207">
        <f t="shared" si="24"/>
        <v>3</v>
      </c>
      <c r="Q207" t="s">
        <v>35</v>
      </c>
      <c r="R207">
        <v>1</v>
      </c>
      <c r="S207">
        <f t="shared" si="19"/>
        <v>0</v>
      </c>
      <c r="T207">
        <f t="shared" si="20"/>
        <v>3</v>
      </c>
      <c r="Z207" s="118">
        <v>0.14000000000000001</v>
      </c>
      <c r="AA207">
        <v>0</v>
      </c>
      <c r="AB207" s="120">
        <v>36.65</v>
      </c>
      <c r="AC207" s="2">
        <f t="shared" si="21"/>
        <v>1539.3000000000002</v>
      </c>
      <c r="AE207" s="2">
        <f t="shared" si="22"/>
        <v>1539.3000000000002</v>
      </c>
      <c r="AG207" t="str">
        <f t="shared" si="23"/>
        <v/>
      </c>
    </row>
    <row r="208" spans="1:34">
      <c r="A208">
        <v>207</v>
      </c>
      <c r="C208">
        <v>690</v>
      </c>
      <c r="D208">
        <v>42</v>
      </c>
      <c r="E208" t="s">
        <v>605</v>
      </c>
      <c r="F208" t="s">
        <v>929</v>
      </c>
      <c r="M208" t="s">
        <v>16</v>
      </c>
      <c r="N208">
        <v>0</v>
      </c>
      <c r="O208">
        <v>-9</v>
      </c>
      <c r="P208">
        <f t="shared" si="24"/>
        <v>9</v>
      </c>
      <c r="Q208" t="s">
        <v>604</v>
      </c>
      <c r="R208">
        <v>2</v>
      </c>
      <c r="S208">
        <f t="shared" si="19"/>
        <v>9</v>
      </c>
      <c r="T208">
        <f t="shared" si="20"/>
        <v>0</v>
      </c>
      <c r="U208" t="s">
        <v>1007</v>
      </c>
      <c r="V208" t="s">
        <v>918</v>
      </c>
      <c r="Z208" s="118">
        <v>1.31</v>
      </c>
      <c r="AA208">
        <v>25</v>
      </c>
      <c r="AB208" s="120">
        <v>4.74</v>
      </c>
      <c r="AC208" s="2">
        <f t="shared" si="21"/>
        <v>4191.3450000000012</v>
      </c>
      <c r="AE208" s="2">
        <f t="shared" si="22"/>
        <v>4191.3450000000012</v>
      </c>
      <c r="AG208" t="str">
        <f t="shared" si="23"/>
        <v/>
      </c>
    </row>
    <row r="209" spans="1:34">
      <c r="A209">
        <v>208</v>
      </c>
      <c r="C209">
        <v>690</v>
      </c>
      <c r="D209">
        <v>42</v>
      </c>
      <c r="E209" t="s">
        <v>605</v>
      </c>
      <c r="F209" t="s">
        <v>929</v>
      </c>
      <c r="M209" t="s">
        <v>18</v>
      </c>
      <c r="N209">
        <v>-9</v>
      </c>
      <c r="O209">
        <v>-53</v>
      </c>
      <c r="P209">
        <f t="shared" si="24"/>
        <v>44</v>
      </c>
      <c r="Q209" t="s">
        <v>880</v>
      </c>
      <c r="R209">
        <v>2</v>
      </c>
      <c r="S209">
        <f t="shared" si="19"/>
        <v>44</v>
      </c>
      <c r="T209">
        <f t="shared" si="20"/>
        <v>0</v>
      </c>
      <c r="U209" t="s">
        <v>1007</v>
      </c>
      <c r="V209" t="s">
        <v>918</v>
      </c>
      <c r="Z209" s="118">
        <v>1.38</v>
      </c>
      <c r="AA209">
        <v>50</v>
      </c>
      <c r="AB209" s="120">
        <v>1.7</v>
      </c>
      <c r="AC209" s="2">
        <f t="shared" si="21"/>
        <v>5161.2</v>
      </c>
      <c r="AE209" s="2">
        <f t="shared" si="22"/>
        <v>5161.2</v>
      </c>
      <c r="AG209" t="str">
        <f t="shared" si="23"/>
        <v/>
      </c>
    </row>
    <row r="210" spans="1:34" s="9" customFormat="1">
      <c r="A210">
        <v>209</v>
      </c>
      <c r="C210">
        <v>690</v>
      </c>
      <c r="D210">
        <v>42</v>
      </c>
      <c r="E210" s="9" t="s">
        <v>605</v>
      </c>
      <c r="F210" t="s">
        <v>929</v>
      </c>
      <c r="M210" s="9" t="s">
        <v>416</v>
      </c>
      <c r="N210" s="9">
        <v>-53</v>
      </c>
      <c r="O210" s="9">
        <v>-53</v>
      </c>
      <c r="P210" s="9">
        <f t="shared" si="24"/>
        <v>0</v>
      </c>
      <c r="R210" s="9">
        <v>2</v>
      </c>
      <c r="S210" s="9">
        <f t="shared" si="19"/>
        <v>0</v>
      </c>
      <c r="T210" s="9">
        <f t="shared" si="20"/>
        <v>0</v>
      </c>
      <c r="U210" t="s">
        <v>1007</v>
      </c>
      <c r="V210" t="s">
        <v>918</v>
      </c>
      <c r="Z210" s="118">
        <v>0</v>
      </c>
      <c r="AA210" s="9">
        <v>0</v>
      </c>
      <c r="AB210" s="120"/>
      <c r="AC210" s="2">
        <f t="shared" si="21"/>
        <v>0</v>
      </c>
      <c r="AE210" s="11">
        <f t="shared" si="22"/>
        <v>0</v>
      </c>
      <c r="AG210" t="str">
        <f t="shared" si="23"/>
        <v/>
      </c>
      <c r="AH210"/>
    </row>
    <row r="211" spans="1:34">
      <c r="A211">
        <v>210</v>
      </c>
      <c r="B211" t="s">
        <v>603</v>
      </c>
      <c r="C211">
        <v>683</v>
      </c>
      <c r="D211">
        <v>43</v>
      </c>
      <c r="E211" t="s">
        <v>605</v>
      </c>
      <c r="F211" t="s">
        <v>929</v>
      </c>
      <c r="G211">
        <v>49.939506530000003</v>
      </c>
      <c r="H211">
        <v>121.2694168</v>
      </c>
      <c r="I211" t="s">
        <v>182</v>
      </c>
      <c r="J211" t="s">
        <v>35</v>
      </c>
      <c r="K211" t="s">
        <v>35</v>
      </c>
      <c r="L211" t="s">
        <v>35</v>
      </c>
      <c r="M211" t="s">
        <v>89</v>
      </c>
      <c r="N211">
        <v>5</v>
      </c>
      <c r="O211">
        <v>7</v>
      </c>
      <c r="P211">
        <f t="shared" si="24"/>
        <v>2</v>
      </c>
      <c r="Q211" t="s">
        <v>35</v>
      </c>
      <c r="R211">
        <v>1</v>
      </c>
      <c r="S211">
        <f t="shared" si="19"/>
        <v>0</v>
      </c>
      <c r="T211">
        <f t="shared" si="20"/>
        <v>2</v>
      </c>
      <c r="W211">
        <f>SUM(S211:S216)</f>
        <v>51</v>
      </c>
      <c r="X211">
        <f>SUM(T211:T216)</f>
        <v>7</v>
      </c>
      <c r="Y211">
        <f>X211+W211</f>
        <v>58</v>
      </c>
      <c r="Z211" s="118">
        <v>0.14000000000000001</v>
      </c>
      <c r="AA211">
        <v>0</v>
      </c>
      <c r="AB211" s="120">
        <v>43.21</v>
      </c>
      <c r="AC211" s="2">
        <f t="shared" si="21"/>
        <v>1209.8800000000001</v>
      </c>
      <c r="AD211" s="2">
        <f>SUM(AC211:AC216)</f>
        <v>6868.11</v>
      </c>
      <c r="AE211" s="2">
        <f t="shared" si="22"/>
        <v>1209.8800000000001</v>
      </c>
      <c r="AF211" s="2">
        <f>SUM(AE211:AE216)</f>
        <v>6868.11</v>
      </c>
      <c r="AG211">
        <f t="shared" si="23"/>
        <v>1</v>
      </c>
    </row>
    <row r="212" spans="1:34">
      <c r="A212">
        <v>211</v>
      </c>
      <c r="C212">
        <v>683</v>
      </c>
      <c r="D212">
        <v>43</v>
      </c>
      <c r="E212" t="s">
        <v>605</v>
      </c>
      <c r="F212" t="s">
        <v>929</v>
      </c>
      <c r="M212" t="s">
        <v>623</v>
      </c>
      <c r="N212">
        <v>2</v>
      </c>
      <c r="O212">
        <v>5</v>
      </c>
      <c r="P212">
        <f t="shared" si="24"/>
        <v>3</v>
      </c>
      <c r="Q212" t="s">
        <v>35</v>
      </c>
      <c r="R212">
        <v>1</v>
      </c>
      <c r="S212">
        <f t="shared" si="19"/>
        <v>0</v>
      </c>
      <c r="T212">
        <f t="shared" si="20"/>
        <v>3</v>
      </c>
      <c r="Z212" s="118">
        <v>0.14000000000000001</v>
      </c>
      <c r="AA212">
        <v>0</v>
      </c>
      <c r="AB212" s="120">
        <v>43.21</v>
      </c>
      <c r="AC212" s="2">
        <f t="shared" si="21"/>
        <v>1814.8200000000002</v>
      </c>
      <c r="AE212" s="2">
        <f t="shared" si="22"/>
        <v>1814.8200000000002</v>
      </c>
      <c r="AG212" t="str">
        <f t="shared" si="23"/>
        <v/>
      </c>
    </row>
    <row r="213" spans="1:34">
      <c r="A213">
        <v>212</v>
      </c>
      <c r="C213">
        <v>683</v>
      </c>
      <c r="D213">
        <v>43</v>
      </c>
      <c r="E213" t="s">
        <v>605</v>
      </c>
      <c r="F213" t="s">
        <v>929</v>
      </c>
      <c r="M213" t="s">
        <v>57</v>
      </c>
      <c r="N213">
        <v>0</v>
      </c>
      <c r="O213">
        <v>2</v>
      </c>
      <c r="P213">
        <f t="shared" si="24"/>
        <v>2</v>
      </c>
      <c r="Q213" t="s">
        <v>35</v>
      </c>
      <c r="R213">
        <v>1</v>
      </c>
      <c r="S213">
        <f t="shared" si="19"/>
        <v>0</v>
      </c>
      <c r="T213">
        <f t="shared" si="20"/>
        <v>2</v>
      </c>
      <c r="Z213" s="118">
        <v>0.14000000000000001</v>
      </c>
      <c r="AA213">
        <v>0</v>
      </c>
      <c r="AB213" s="120">
        <v>36.65</v>
      </c>
      <c r="AC213" s="2">
        <f t="shared" si="21"/>
        <v>1026.2</v>
      </c>
      <c r="AE213" s="2">
        <f t="shared" si="22"/>
        <v>1026.2</v>
      </c>
      <c r="AG213" t="str">
        <f t="shared" si="23"/>
        <v/>
      </c>
    </row>
    <row r="214" spans="1:34">
      <c r="A214">
        <v>213</v>
      </c>
      <c r="C214">
        <v>733</v>
      </c>
      <c r="D214">
        <v>43</v>
      </c>
      <c r="E214" t="s">
        <v>605</v>
      </c>
      <c r="F214" t="s">
        <v>929</v>
      </c>
      <c r="M214" t="s">
        <v>16</v>
      </c>
      <c r="N214">
        <v>0</v>
      </c>
      <c r="O214">
        <v>-4</v>
      </c>
      <c r="P214">
        <f t="shared" si="24"/>
        <v>4</v>
      </c>
      <c r="Q214" t="s">
        <v>604</v>
      </c>
      <c r="R214">
        <v>2</v>
      </c>
      <c r="S214">
        <f t="shared" si="19"/>
        <v>4</v>
      </c>
      <c r="T214">
        <f t="shared" si="20"/>
        <v>0</v>
      </c>
      <c r="U214" t="s">
        <v>1007</v>
      </c>
      <c r="V214" t="s">
        <v>918</v>
      </c>
      <c r="Z214" s="118">
        <v>1.31</v>
      </c>
      <c r="AA214">
        <v>75</v>
      </c>
      <c r="AB214" s="120">
        <v>4.74</v>
      </c>
      <c r="AC214" s="2">
        <f t="shared" si="21"/>
        <v>620.94000000000005</v>
      </c>
      <c r="AE214" s="2">
        <f t="shared" si="22"/>
        <v>620.94000000000005</v>
      </c>
      <c r="AG214" t="str">
        <f t="shared" si="23"/>
        <v/>
      </c>
    </row>
    <row r="215" spans="1:34">
      <c r="A215">
        <v>214</v>
      </c>
      <c r="C215">
        <v>733</v>
      </c>
      <c r="D215">
        <v>43</v>
      </c>
      <c r="E215" t="s">
        <v>605</v>
      </c>
      <c r="F215" t="s">
        <v>929</v>
      </c>
      <c r="M215" t="s">
        <v>18</v>
      </c>
      <c r="N215">
        <v>-4</v>
      </c>
      <c r="O215">
        <v>-37</v>
      </c>
      <c r="P215">
        <f t="shared" si="24"/>
        <v>33</v>
      </c>
      <c r="Q215" t="s">
        <v>604</v>
      </c>
      <c r="R215">
        <v>2</v>
      </c>
      <c r="S215">
        <f t="shared" si="19"/>
        <v>33</v>
      </c>
      <c r="T215">
        <f t="shared" si="20"/>
        <v>0</v>
      </c>
      <c r="U215" t="s">
        <v>1007</v>
      </c>
      <c r="V215" t="s">
        <v>918</v>
      </c>
      <c r="Z215" s="118">
        <v>1.38</v>
      </c>
      <c r="AA215">
        <v>75</v>
      </c>
      <c r="AB215" s="120">
        <v>1.7</v>
      </c>
      <c r="AC215" s="2">
        <f t="shared" si="21"/>
        <v>1935.4499999999998</v>
      </c>
      <c r="AE215" s="2">
        <f t="shared" si="22"/>
        <v>1935.4499999999998</v>
      </c>
      <c r="AG215" t="str">
        <f t="shared" si="23"/>
        <v/>
      </c>
    </row>
    <row r="216" spans="1:34" s="9" customFormat="1">
      <c r="A216">
        <v>215</v>
      </c>
      <c r="C216">
        <v>733</v>
      </c>
      <c r="D216">
        <v>43</v>
      </c>
      <c r="E216" s="9" t="s">
        <v>605</v>
      </c>
      <c r="F216" t="s">
        <v>929</v>
      </c>
      <c r="M216" s="9" t="s">
        <v>19</v>
      </c>
      <c r="N216" s="9">
        <v>-37</v>
      </c>
      <c r="O216" s="9">
        <v>-51</v>
      </c>
      <c r="P216" s="9">
        <f t="shared" si="24"/>
        <v>14</v>
      </c>
      <c r="Q216" s="9" t="s">
        <v>611</v>
      </c>
      <c r="R216" s="9">
        <v>2</v>
      </c>
      <c r="S216" s="9">
        <f t="shared" si="19"/>
        <v>14</v>
      </c>
      <c r="T216" s="9">
        <f t="shared" si="20"/>
        <v>0</v>
      </c>
      <c r="U216" t="s">
        <v>1007</v>
      </c>
      <c r="V216" t="s">
        <v>918</v>
      </c>
      <c r="Z216" s="118">
        <v>1.38</v>
      </c>
      <c r="AA216" s="9">
        <v>75</v>
      </c>
      <c r="AB216" s="120">
        <v>0.54</v>
      </c>
      <c r="AC216" s="2">
        <f t="shared" si="21"/>
        <v>260.81999999999994</v>
      </c>
      <c r="AE216" s="11">
        <f t="shared" si="22"/>
        <v>260.81999999999994</v>
      </c>
      <c r="AG216" t="str">
        <f t="shared" si="23"/>
        <v/>
      </c>
      <c r="AH216"/>
    </row>
    <row r="217" spans="1:34">
      <c r="A217">
        <v>216</v>
      </c>
      <c r="B217" t="s">
        <v>603</v>
      </c>
      <c r="C217">
        <v>652</v>
      </c>
      <c r="D217">
        <v>44</v>
      </c>
      <c r="E217" t="s">
        <v>614</v>
      </c>
      <c r="F217" t="s">
        <v>930</v>
      </c>
      <c r="G217">
        <v>49.843738559999998</v>
      </c>
      <c r="H217">
        <v>121.4063034</v>
      </c>
      <c r="I217" t="s">
        <v>182</v>
      </c>
      <c r="J217" t="s">
        <v>35</v>
      </c>
      <c r="K217" t="s">
        <v>35</v>
      </c>
      <c r="L217" t="s">
        <v>35</v>
      </c>
      <c r="M217" t="s">
        <v>56</v>
      </c>
      <c r="N217">
        <v>2</v>
      </c>
      <c r="O217">
        <v>0</v>
      </c>
      <c r="P217">
        <f t="shared" si="24"/>
        <v>2</v>
      </c>
      <c r="Q217" t="s">
        <v>35</v>
      </c>
      <c r="R217">
        <v>1</v>
      </c>
      <c r="S217">
        <f t="shared" si="19"/>
        <v>0</v>
      </c>
      <c r="T217">
        <f t="shared" si="20"/>
        <v>2</v>
      </c>
      <c r="W217">
        <f>SUM(S217:S220)</f>
        <v>70</v>
      </c>
      <c r="X217">
        <f>SUM(T217:T220)</f>
        <v>2</v>
      </c>
      <c r="Y217">
        <f>X217+W217</f>
        <v>72</v>
      </c>
      <c r="Z217" s="118">
        <v>0.16</v>
      </c>
      <c r="AA217">
        <v>0</v>
      </c>
      <c r="AB217" s="120">
        <v>37.4</v>
      </c>
      <c r="AC217" s="2">
        <f t="shared" si="21"/>
        <v>1196.8</v>
      </c>
      <c r="AD217" s="2">
        <f>SUM(AC217:AC220)</f>
        <v>3637.096</v>
      </c>
      <c r="AE217" s="2">
        <f t="shared" si="22"/>
        <v>1196.8</v>
      </c>
      <c r="AF217" s="2">
        <f>SUM(AE217:AE220)</f>
        <v>3637.096</v>
      </c>
      <c r="AG217">
        <f t="shared" si="23"/>
        <v>1</v>
      </c>
    </row>
    <row r="218" spans="1:34">
      <c r="A218">
        <v>217</v>
      </c>
      <c r="C218">
        <v>702</v>
      </c>
      <c r="D218">
        <v>44</v>
      </c>
      <c r="E218" t="s">
        <v>614</v>
      </c>
      <c r="F218" t="s">
        <v>930</v>
      </c>
      <c r="M218" t="s">
        <v>104</v>
      </c>
      <c r="N218">
        <v>0</v>
      </c>
      <c r="O218">
        <v>-22</v>
      </c>
      <c r="P218">
        <f t="shared" si="24"/>
        <v>22</v>
      </c>
      <c r="Q218" t="s">
        <v>604</v>
      </c>
      <c r="R218">
        <v>2</v>
      </c>
      <c r="S218">
        <f t="shared" si="19"/>
        <v>22</v>
      </c>
      <c r="T218">
        <f t="shared" si="20"/>
        <v>0</v>
      </c>
      <c r="U218" t="s">
        <v>1004</v>
      </c>
      <c r="V218" t="s">
        <v>21</v>
      </c>
      <c r="Z218" s="118">
        <v>1.07</v>
      </c>
      <c r="AA218">
        <v>85</v>
      </c>
      <c r="AB218" s="120">
        <v>3.36</v>
      </c>
      <c r="AC218" s="2">
        <f t="shared" si="21"/>
        <v>1186.4159999999999</v>
      </c>
      <c r="AE218" s="2">
        <f t="shared" si="22"/>
        <v>1186.4159999999999</v>
      </c>
      <c r="AG218" t="str">
        <f t="shared" si="23"/>
        <v/>
      </c>
    </row>
    <row r="219" spans="1:34">
      <c r="A219">
        <v>218</v>
      </c>
      <c r="C219">
        <v>702</v>
      </c>
      <c r="D219">
        <v>44</v>
      </c>
      <c r="E219" t="s">
        <v>614</v>
      </c>
      <c r="F219" t="s">
        <v>930</v>
      </c>
      <c r="M219" t="s">
        <v>32</v>
      </c>
      <c r="N219">
        <v>-22</v>
      </c>
      <c r="O219">
        <v>-55</v>
      </c>
      <c r="P219">
        <f t="shared" si="24"/>
        <v>33</v>
      </c>
      <c r="Q219" t="s">
        <v>604</v>
      </c>
      <c r="R219">
        <v>2</v>
      </c>
      <c r="S219">
        <f t="shared" si="19"/>
        <v>33</v>
      </c>
      <c r="T219">
        <f t="shared" si="20"/>
        <v>0</v>
      </c>
      <c r="U219" t="s">
        <v>1004</v>
      </c>
      <c r="V219" t="s">
        <v>21</v>
      </c>
      <c r="Z219" s="118">
        <v>1.62</v>
      </c>
      <c r="AA219">
        <v>85</v>
      </c>
      <c r="AB219" s="120">
        <v>1.2</v>
      </c>
      <c r="AC219" s="2">
        <f t="shared" si="21"/>
        <v>962.28</v>
      </c>
      <c r="AE219" s="2">
        <f t="shared" si="22"/>
        <v>962.28</v>
      </c>
      <c r="AG219" t="str">
        <f t="shared" si="23"/>
        <v/>
      </c>
    </row>
    <row r="220" spans="1:34" s="9" customFormat="1">
      <c r="A220">
        <v>219</v>
      </c>
      <c r="C220">
        <v>702</v>
      </c>
      <c r="D220">
        <v>44</v>
      </c>
      <c r="E220" s="9" t="s">
        <v>614</v>
      </c>
      <c r="F220" t="s">
        <v>930</v>
      </c>
      <c r="M220" s="9" t="s">
        <v>34</v>
      </c>
      <c r="N220" s="9">
        <v>-55</v>
      </c>
      <c r="O220" s="9">
        <v>-70</v>
      </c>
      <c r="P220" s="9">
        <f t="shared" si="24"/>
        <v>15</v>
      </c>
      <c r="Q220" s="9" t="s">
        <v>604</v>
      </c>
      <c r="R220" s="9">
        <v>2</v>
      </c>
      <c r="S220" s="9">
        <f t="shared" si="19"/>
        <v>15</v>
      </c>
      <c r="T220" s="9">
        <f t="shared" si="20"/>
        <v>0</v>
      </c>
      <c r="U220" t="s">
        <v>1004</v>
      </c>
      <c r="V220" t="s">
        <v>21</v>
      </c>
      <c r="Z220" s="118">
        <v>1.62</v>
      </c>
      <c r="AA220" s="9">
        <v>90</v>
      </c>
      <c r="AB220" s="120">
        <v>1.2</v>
      </c>
      <c r="AC220" s="2">
        <f t="shared" si="21"/>
        <v>291.59999999999997</v>
      </c>
      <c r="AE220" s="11">
        <f t="shared" si="22"/>
        <v>291.59999999999997</v>
      </c>
      <c r="AG220" t="str">
        <f t="shared" si="23"/>
        <v/>
      </c>
      <c r="AH220"/>
    </row>
    <row r="221" spans="1:34">
      <c r="A221">
        <v>220</v>
      </c>
      <c r="B221" t="s">
        <v>603</v>
      </c>
      <c r="C221">
        <v>727</v>
      </c>
      <c r="D221">
        <v>45</v>
      </c>
      <c r="E221" t="s">
        <v>619</v>
      </c>
      <c r="F221" t="s">
        <v>930</v>
      </c>
      <c r="G221">
        <v>49.847400669999999</v>
      </c>
      <c r="H221">
        <v>121.4032974</v>
      </c>
      <c r="I221" t="s">
        <v>182</v>
      </c>
      <c r="J221" t="s">
        <v>35</v>
      </c>
      <c r="K221" t="s">
        <v>35</v>
      </c>
      <c r="L221" t="s">
        <v>35</v>
      </c>
      <c r="M221" t="s">
        <v>608</v>
      </c>
      <c r="N221">
        <v>0</v>
      </c>
      <c r="O221">
        <v>-26</v>
      </c>
      <c r="P221">
        <f t="shared" si="24"/>
        <v>26</v>
      </c>
      <c r="Q221" t="s">
        <v>604</v>
      </c>
      <c r="R221">
        <v>2</v>
      </c>
      <c r="S221">
        <f t="shared" si="19"/>
        <v>26</v>
      </c>
      <c r="T221">
        <f t="shared" si="20"/>
        <v>0</v>
      </c>
      <c r="U221" t="s">
        <v>1004</v>
      </c>
      <c r="V221" t="s">
        <v>918</v>
      </c>
      <c r="W221">
        <f>SUM(S221:S226)</f>
        <v>53</v>
      </c>
      <c r="X221">
        <f>SUM(T221:T226)</f>
        <v>0</v>
      </c>
      <c r="Y221">
        <f>X221+W221</f>
        <v>53</v>
      </c>
      <c r="Z221" s="118">
        <v>1.03</v>
      </c>
      <c r="AA221">
        <v>20</v>
      </c>
      <c r="AB221" s="120">
        <v>1.2</v>
      </c>
      <c r="AC221" s="2">
        <f t="shared" si="21"/>
        <v>2570.8799999999997</v>
      </c>
      <c r="AD221" s="2">
        <f>SUM(AC221:AC226)</f>
        <v>6094.3799999999992</v>
      </c>
      <c r="AE221" s="2">
        <f t="shared" si="22"/>
        <v>2570.8799999999997</v>
      </c>
      <c r="AF221" s="2">
        <f>SUM(AE221:AE226)</f>
        <v>6094.3799999999992</v>
      </c>
      <c r="AG221">
        <f t="shared" si="23"/>
        <v>1</v>
      </c>
    </row>
    <row r="222" spans="1:34">
      <c r="A222">
        <v>221</v>
      </c>
      <c r="C222">
        <v>727</v>
      </c>
      <c r="D222">
        <v>45</v>
      </c>
      <c r="E222" t="s">
        <v>619</v>
      </c>
      <c r="F222" t="s">
        <v>930</v>
      </c>
      <c r="M222" t="s">
        <v>101</v>
      </c>
      <c r="N222">
        <v>-26</v>
      </c>
      <c r="O222">
        <v>-53</v>
      </c>
      <c r="P222">
        <f t="shared" si="24"/>
        <v>27</v>
      </c>
      <c r="Q222" t="s">
        <v>604</v>
      </c>
      <c r="R222">
        <v>2</v>
      </c>
      <c r="S222">
        <f t="shared" si="19"/>
        <v>27</v>
      </c>
      <c r="T222">
        <f t="shared" si="20"/>
        <v>0</v>
      </c>
      <c r="U222" t="s">
        <v>1004</v>
      </c>
      <c r="V222" t="s">
        <v>918</v>
      </c>
      <c r="Z222" s="118">
        <v>1.45</v>
      </c>
      <c r="AA222">
        <v>25</v>
      </c>
      <c r="AB222" s="120">
        <v>1.2</v>
      </c>
      <c r="AC222" s="2">
        <f t="shared" si="21"/>
        <v>3523.5</v>
      </c>
      <c r="AE222" s="2">
        <f t="shared" si="22"/>
        <v>3523.5</v>
      </c>
      <c r="AG222" t="str">
        <f t="shared" si="23"/>
        <v/>
      </c>
    </row>
    <row r="223" spans="1:34">
      <c r="A223">
        <v>222</v>
      </c>
      <c r="C223">
        <v>727</v>
      </c>
      <c r="D223">
        <v>45</v>
      </c>
      <c r="E223" t="s">
        <v>619</v>
      </c>
      <c r="F223" t="s">
        <v>930</v>
      </c>
      <c r="M223" t="s">
        <v>19</v>
      </c>
      <c r="N223">
        <v>-53</v>
      </c>
      <c r="O223">
        <v>-53</v>
      </c>
      <c r="P223">
        <f t="shared" si="24"/>
        <v>0</v>
      </c>
      <c r="Q223" t="s">
        <v>604</v>
      </c>
      <c r="R223">
        <v>2</v>
      </c>
      <c r="S223">
        <f t="shared" si="19"/>
        <v>0</v>
      </c>
      <c r="T223">
        <f t="shared" si="20"/>
        <v>0</v>
      </c>
      <c r="U223" t="s">
        <v>1004</v>
      </c>
      <c r="V223" t="s">
        <v>918</v>
      </c>
      <c r="Z223" s="118">
        <v>1.45</v>
      </c>
      <c r="AA223">
        <v>25</v>
      </c>
      <c r="AB223" s="120">
        <v>0.38</v>
      </c>
      <c r="AC223" s="2">
        <f t="shared" si="21"/>
        <v>0</v>
      </c>
      <c r="AE223" s="2">
        <f t="shared" si="22"/>
        <v>0</v>
      </c>
      <c r="AG223" t="str">
        <f t="shared" si="23"/>
        <v/>
      </c>
    </row>
    <row r="224" spans="1:34">
      <c r="A224">
        <v>223</v>
      </c>
      <c r="C224">
        <v>677</v>
      </c>
      <c r="D224">
        <v>45</v>
      </c>
      <c r="E224" t="s">
        <v>619</v>
      </c>
      <c r="F224" t="s">
        <v>930</v>
      </c>
      <c r="M224" t="s">
        <v>89</v>
      </c>
      <c r="N224">
        <v>0</v>
      </c>
      <c r="O224">
        <v>0</v>
      </c>
      <c r="P224">
        <f t="shared" si="24"/>
        <v>0</v>
      </c>
      <c r="Q224" t="s">
        <v>35</v>
      </c>
      <c r="R224">
        <v>1</v>
      </c>
      <c r="S224">
        <f t="shared" si="19"/>
        <v>0</v>
      </c>
      <c r="T224">
        <f t="shared" si="20"/>
        <v>0</v>
      </c>
      <c r="Z224" s="118">
        <v>0.16</v>
      </c>
      <c r="AA224">
        <v>0</v>
      </c>
      <c r="AB224" s="120">
        <v>37.4</v>
      </c>
      <c r="AC224" s="2">
        <f t="shared" si="21"/>
        <v>0</v>
      </c>
      <c r="AE224" s="2">
        <f t="shared" si="22"/>
        <v>0</v>
      </c>
      <c r="AG224" t="str">
        <f t="shared" si="23"/>
        <v/>
      </c>
    </row>
    <row r="225" spans="1:34">
      <c r="A225">
        <v>224</v>
      </c>
      <c r="C225">
        <v>677</v>
      </c>
      <c r="D225">
        <v>45</v>
      </c>
      <c r="E225" t="s">
        <v>619</v>
      </c>
      <c r="F225" t="s">
        <v>930</v>
      </c>
      <c r="M225" t="s">
        <v>57</v>
      </c>
      <c r="N225">
        <v>0</v>
      </c>
      <c r="O225">
        <v>0</v>
      </c>
      <c r="P225">
        <f t="shared" si="24"/>
        <v>0</v>
      </c>
      <c r="Q225" t="s">
        <v>35</v>
      </c>
      <c r="R225">
        <v>1</v>
      </c>
      <c r="S225">
        <f t="shared" si="19"/>
        <v>0</v>
      </c>
      <c r="T225">
        <f t="shared" si="20"/>
        <v>0</v>
      </c>
      <c r="Z225" s="118">
        <v>0.16</v>
      </c>
      <c r="AA225">
        <v>0</v>
      </c>
      <c r="AB225" s="120">
        <v>30.85</v>
      </c>
      <c r="AC225" s="2">
        <f t="shared" si="21"/>
        <v>0</v>
      </c>
      <c r="AE225" s="2">
        <f t="shared" si="22"/>
        <v>0</v>
      </c>
      <c r="AG225" t="str">
        <f t="shared" si="23"/>
        <v/>
      </c>
    </row>
    <row r="226" spans="1:34" s="9" customFormat="1">
      <c r="A226">
        <v>225</v>
      </c>
      <c r="C226">
        <v>677</v>
      </c>
      <c r="D226">
        <v>45</v>
      </c>
      <c r="E226" s="9" t="s">
        <v>619</v>
      </c>
      <c r="F226" t="s">
        <v>930</v>
      </c>
      <c r="M226" s="9" t="s">
        <v>623</v>
      </c>
      <c r="N226" s="9">
        <v>0</v>
      </c>
      <c r="O226" s="9">
        <v>0</v>
      </c>
      <c r="P226" s="9">
        <f t="shared" si="24"/>
        <v>0</v>
      </c>
      <c r="Q226" s="9" t="s">
        <v>35</v>
      </c>
      <c r="R226" s="9">
        <v>1</v>
      </c>
      <c r="S226" s="9">
        <f t="shared" si="19"/>
        <v>0</v>
      </c>
      <c r="T226" s="9">
        <f t="shared" si="20"/>
        <v>0</v>
      </c>
      <c r="U226"/>
      <c r="V226"/>
      <c r="Z226" s="118">
        <v>0.16</v>
      </c>
      <c r="AA226" s="9">
        <v>0</v>
      </c>
      <c r="AB226" s="120">
        <v>37.4</v>
      </c>
      <c r="AC226" s="2">
        <f t="shared" si="21"/>
        <v>0</v>
      </c>
      <c r="AE226" s="11">
        <f t="shared" si="22"/>
        <v>0</v>
      </c>
      <c r="AG226" t="str">
        <f t="shared" si="23"/>
        <v/>
      </c>
      <c r="AH226"/>
    </row>
    <row r="227" spans="1:34">
      <c r="A227">
        <v>226</v>
      </c>
      <c r="B227" t="s">
        <v>603</v>
      </c>
      <c r="C227">
        <v>754</v>
      </c>
      <c r="D227">
        <v>46</v>
      </c>
      <c r="E227" t="s">
        <v>619</v>
      </c>
      <c r="F227" t="s">
        <v>930</v>
      </c>
      <c r="G227">
        <v>49.503028870000001</v>
      </c>
      <c r="H227">
        <v>121.7651978</v>
      </c>
      <c r="I227" t="s">
        <v>182</v>
      </c>
      <c r="J227" t="s">
        <v>35</v>
      </c>
      <c r="K227" t="s">
        <v>35</v>
      </c>
      <c r="L227" t="s">
        <v>35</v>
      </c>
      <c r="M227" t="s">
        <v>89</v>
      </c>
      <c r="N227">
        <v>2</v>
      </c>
      <c r="O227">
        <v>1.5</v>
      </c>
      <c r="P227">
        <f t="shared" si="24"/>
        <v>0.5</v>
      </c>
      <c r="Q227" t="s">
        <v>35</v>
      </c>
      <c r="R227">
        <v>1</v>
      </c>
      <c r="S227">
        <f t="shared" si="19"/>
        <v>0</v>
      </c>
      <c r="T227">
        <f t="shared" si="20"/>
        <v>0.5</v>
      </c>
      <c r="W227">
        <f>SUM(S227:S230)</f>
        <v>40</v>
      </c>
      <c r="X227">
        <f>SUM(T227:T230)</f>
        <v>2</v>
      </c>
      <c r="Y227">
        <f>X227+W227</f>
        <v>42</v>
      </c>
      <c r="Z227" s="118">
        <v>0.16</v>
      </c>
      <c r="AA227">
        <v>0</v>
      </c>
      <c r="AB227" s="120">
        <v>37.4</v>
      </c>
      <c r="AC227" s="2">
        <f t="shared" si="21"/>
        <v>299.2</v>
      </c>
      <c r="AD227" s="2">
        <f>SUM(AC227:AC230)</f>
        <v>2536.3999999999996</v>
      </c>
      <c r="AE227" s="2">
        <f t="shared" si="22"/>
        <v>299.2</v>
      </c>
      <c r="AF227" s="2">
        <f>SUM(AE227:AE230)</f>
        <v>2536.3999999999996</v>
      </c>
      <c r="AG227">
        <f t="shared" si="23"/>
        <v>1</v>
      </c>
    </row>
    <row r="228" spans="1:34">
      <c r="A228">
        <v>227</v>
      </c>
      <c r="C228">
        <v>754</v>
      </c>
      <c r="D228">
        <v>46</v>
      </c>
      <c r="E228" t="s">
        <v>619</v>
      </c>
      <c r="F228" t="s">
        <v>930</v>
      </c>
      <c r="M228" t="s">
        <v>606</v>
      </c>
      <c r="N228">
        <v>1.5</v>
      </c>
      <c r="O228">
        <v>0.5</v>
      </c>
      <c r="P228">
        <f t="shared" si="24"/>
        <v>1</v>
      </c>
      <c r="Q228" t="s">
        <v>35</v>
      </c>
      <c r="R228">
        <v>1</v>
      </c>
      <c r="S228">
        <f t="shared" si="19"/>
        <v>0</v>
      </c>
      <c r="T228">
        <f t="shared" si="20"/>
        <v>1</v>
      </c>
      <c r="Z228" s="118">
        <v>0.16</v>
      </c>
      <c r="AA228">
        <v>0</v>
      </c>
      <c r="AB228" s="120">
        <v>37.4</v>
      </c>
      <c r="AC228" s="2">
        <f t="shared" si="21"/>
        <v>598.4</v>
      </c>
      <c r="AE228" s="2">
        <f t="shared" si="22"/>
        <v>598.4</v>
      </c>
      <c r="AG228" t="str">
        <f t="shared" si="23"/>
        <v/>
      </c>
    </row>
    <row r="229" spans="1:34">
      <c r="A229">
        <v>228</v>
      </c>
      <c r="C229">
        <v>754</v>
      </c>
      <c r="D229">
        <v>46</v>
      </c>
      <c r="E229" t="s">
        <v>619</v>
      </c>
      <c r="F229" t="s">
        <v>930</v>
      </c>
      <c r="M229" t="s">
        <v>57</v>
      </c>
      <c r="N229">
        <v>0.5</v>
      </c>
      <c r="O229">
        <v>0</v>
      </c>
      <c r="P229">
        <f t="shared" si="24"/>
        <v>0.5</v>
      </c>
      <c r="Q229" t="s">
        <v>35</v>
      </c>
      <c r="R229">
        <v>1</v>
      </c>
      <c r="S229">
        <f t="shared" si="19"/>
        <v>0</v>
      </c>
      <c r="T229">
        <f t="shared" si="20"/>
        <v>0.5</v>
      </c>
      <c r="Z229" s="118">
        <v>0.16</v>
      </c>
      <c r="AA229">
        <v>0</v>
      </c>
      <c r="AB229" s="120">
        <v>30.85</v>
      </c>
      <c r="AC229" s="2">
        <f t="shared" si="21"/>
        <v>246.8</v>
      </c>
      <c r="AE229" s="2">
        <f t="shared" si="22"/>
        <v>246.8</v>
      </c>
      <c r="AG229" t="str">
        <f t="shared" si="23"/>
        <v/>
      </c>
    </row>
    <row r="230" spans="1:34" s="9" customFormat="1">
      <c r="A230">
        <v>229</v>
      </c>
      <c r="C230">
        <v>813</v>
      </c>
      <c r="D230">
        <v>46</v>
      </c>
      <c r="E230" s="9" t="s">
        <v>619</v>
      </c>
      <c r="F230" t="s">
        <v>930</v>
      </c>
      <c r="M230" s="9" t="s">
        <v>101</v>
      </c>
      <c r="N230" s="9">
        <v>0</v>
      </c>
      <c r="O230" s="9">
        <v>-40</v>
      </c>
      <c r="P230" s="9">
        <f t="shared" si="24"/>
        <v>40</v>
      </c>
      <c r="Q230" s="9" t="s">
        <v>89</v>
      </c>
      <c r="R230" s="9">
        <v>2</v>
      </c>
      <c r="S230" s="9">
        <f t="shared" si="19"/>
        <v>40</v>
      </c>
      <c r="T230" s="9">
        <f t="shared" si="20"/>
        <v>0</v>
      </c>
      <c r="U230" t="s">
        <v>1003</v>
      </c>
      <c r="V230" t="s">
        <v>21</v>
      </c>
      <c r="Z230" s="118">
        <v>1.45</v>
      </c>
      <c r="AA230" s="9">
        <v>80</v>
      </c>
      <c r="AB230" s="120">
        <v>1.2</v>
      </c>
      <c r="AC230" s="2">
        <f t="shared" si="21"/>
        <v>1392</v>
      </c>
      <c r="AE230" s="11">
        <f t="shared" si="22"/>
        <v>1392</v>
      </c>
      <c r="AG230" t="str">
        <f t="shared" si="23"/>
        <v/>
      </c>
      <c r="AH230"/>
    </row>
    <row r="231" spans="1:34">
      <c r="A231">
        <v>230</v>
      </c>
      <c r="B231" t="s">
        <v>603</v>
      </c>
      <c r="C231">
        <v>703</v>
      </c>
      <c r="D231">
        <v>47</v>
      </c>
      <c r="E231" t="s">
        <v>619</v>
      </c>
      <c r="F231" t="s">
        <v>930</v>
      </c>
      <c r="G231">
        <v>49.845149990000003</v>
      </c>
      <c r="H231">
        <v>121.4253006</v>
      </c>
      <c r="I231" t="s">
        <v>182</v>
      </c>
      <c r="J231" t="s">
        <v>35</v>
      </c>
      <c r="K231" t="s">
        <v>35</v>
      </c>
      <c r="L231" t="s">
        <v>35</v>
      </c>
      <c r="M231" t="s">
        <v>129</v>
      </c>
      <c r="N231">
        <v>0</v>
      </c>
      <c r="O231">
        <v>-3</v>
      </c>
      <c r="P231">
        <f t="shared" si="24"/>
        <v>3</v>
      </c>
      <c r="Q231" t="s">
        <v>604</v>
      </c>
      <c r="R231">
        <v>2</v>
      </c>
      <c r="S231">
        <f t="shared" si="19"/>
        <v>3</v>
      </c>
      <c r="T231">
        <f t="shared" si="20"/>
        <v>0</v>
      </c>
      <c r="U231" t="s">
        <v>1004</v>
      </c>
      <c r="V231" t="s">
        <v>21</v>
      </c>
      <c r="W231">
        <f>SUM(S231:S234)</f>
        <v>63</v>
      </c>
      <c r="X231">
        <f>SUM(T231:T234)</f>
        <v>0</v>
      </c>
      <c r="Y231">
        <f>X231+W231</f>
        <v>63</v>
      </c>
      <c r="Z231" s="118">
        <v>1.07</v>
      </c>
      <c r="AA231">
        <v>45</v>
      </c>
      <c r="AB231" s="120">
        <v>3.36</v>
      </c>
      <c r="AC231" s="2">
        <f t="shared" si="21"/>
        <v>593.20799999999997</v>
      </c>
      <c r="AD231" s="2">
        <f>SUM(AC231:AC234)</f>
        <v>3850.4880000000003</v>
      </c>
      <c r="AE231" s="2">
        <f t="shared" si="22"/>
        <v>593.20799999999997</v>
      </c>
      <c r="AF231" s="2">
        <f>SUM(AE231:AE234)</f>
        <v>3850.4880000000003</v>
      </c>
      <c r="AG231">
        <f t="shared" si="23"/>
        <v>1</v>
      </c>
    </row>
    <row r="232" spans="1:34">
      <c r="A232">
        <v>231</v>
      </c>
      <c r="C232">
        <v>703</v>
      </c>
      <c r="D232">
        <v>47</v>
      </c>
      <c r="E232" t="s">
        <v>619</v>
      </c>
      <c r="F232" t="s">
        <v>930</v>
      </c>
      <c r="M232" t="s">
        <v>101</v>
      </c>
      <c r="N232">
        <v>-3</v>
      </c>
      <c r="O232">
        <v>-27</v>
      </c>
      <c r="P232">
        <f t="shared" si="24"/>
        <v>24</v>
      </c>
      <c r="Q232" t="s">
        <v>604</v>
      </c>
      <c r="R232">
        <v>2</v>
      </c>
      <c r="S232">
        <f t="shared" si="19"/>
        <v>24</v>
      </c>
      <c r="T232">
        <f t="shared" si="20"/>
        <v>0</v>
      </c>
      <c r="U232" t="s">
        <v>1004</v>
      </c>
      <c r="V232" t="s">
        <v>21</v>
      </c>
      <c r="Z232" s="118">
        <v>1.45</v>
      </c>
      <c r="AA232">
        <v>60</v>
      </c>
      <c r="AB232" s="120">
        <v>1.2</v>
      </c>
      <c r="AC232" s="2">
        <f t="shared" si="21"/>
        <v>1670.4</v>
      </c>
      <c r="AE232" s="2">
        <f t="shared" si="22"/>
        <v>1670.4</v>
      </c>
      <c r="AG232" t="str">
        <f t="shared" si="23"/>
        <v/>
      </c>
    </row>
    <row r="233" spans="1:34">
      <c r="A233">
        <v>232</v>
      </c>
      <c r="C233">
        <v>703</v>
      </c>
      <c r="D233">
        <v>47</v>
      </c>
      <c r="E233" t="s">
        <v>619</v>
      </c>
      <c r="F233" t="s">
        <v>930</v>
      </c>
      <c r="M233" t="s">
        <v>19</v>
      </c>
      <c r="N233">
        <v>-27</v>
      </c>
      <c r="O233">
        <v>-63</v>
      </c>
      <c r="P233">
        <f t="shared" si="24"/>
        <v>36</v>
      </c>
      <c r="Q233" t="s">
        <v>604</v>
      </c>
      <c r="R233">
        <v>2</v>
      </c>
      <c r="S233">
        <f t="shared" si="19"/>
        <v>36</v>
      </c>
      <c r="T233">
        <f t="shared" si="20"/>
        <v>0</v>
      </c>
      <c r="U233" t="s">
        <v>1004</v>
      </c>
      <c r="V233" t="s">
        <v>21</v>
      </c>
      <c r="Z233" s="118">
        <v>1.45</v>
      </c>
      <c r="AA233">
        <v>20</v>
      </c>
      <c r="AB233" s="120">
        <v>0.38</v>
      </c>
      <c r="AC233" s="2">
        <f t="shared" si="21"/>
        <v>1586.88</v>
      </c>
      <c r="AE233" s="2">
        <f t="shared" si="22"/>
        <v>1586.88</v>
      </c>
      <c r="AG233" t="str">
        <f t="shared" si="23"/>
        <v/>
      </c>
    </row>
    <row r="234" spans="1:34" s="9" customFormat="1">
      <c r="A234">
        <v>233</v>
      </c>
      <c r="C234">
        <v>703</v>
      </c>
      <c r="D234">
        <v>47</v>
      </c>
      <c r="E234" s="9" t="s">
        <v>619</v>
      </c>
      <c r="F234" t="s">
        <v>930</v>
      </c>
      <c r="M234" s="9" t="s">
        <v>416</v>
      </c>
      <c r="N234" s="9">
        <v>-63</v>
      </c>
      <c r="O234" s="9">
        <v>-63</v>
      </c>
      <c r="P234" s="9">
        <f t="shared" si="24"/>
        <v>0</v>
      </c>
      <c r="R234" s="9">
        <v>2</v>
      </c>
      <c r="S234" s="9">
        <f t="shared" si="19"/>
        <v>0</v>
      </c>
      <c r="T234" s="9">
        <f t="shared" si="20"/>
        <v>0</v>
      </c>
      <c r="U234" t="s">
        <v>1004</v>
      </c>
      <c r="V234" t="s">
        <v>21</v>
      </c>
      <c r="Z234" s="118">
        <v>0</v>
      </c>
      <c r="AA234" s="9">
        <v>0</v>
      </c>
      <c r="AB234" s="120"/>
      <c r="AC234" s="2">
        <f t="shared" si="21"/>
        <v>0</v>
      </c>
      <c r="AE234" s="11">
        <f t="shared" si="22"/>
        <v>0</v>
      </c>
      <c r="AG234" t="str">
        <f t="shared" si="23"/>
        <v/>
      </c>
      <c r="AH234"/>
    </row>
    <row r="235" spans="1:34" s="89" customFormat="1">
      <c r="A235">
        <v>234</v>
      </c>
      <c r="C235">
        <v>653</v>
      </c>
      <c r="D235">
        <v>47</v>
      </c>
      <c r="E235" s="89" t="s">
        <v>619</v>
      </c>
      <c r="F235" t="s">
        <v>930</v>
      </c>
      <c r="M235" s="89" t="s">
        <v>625</v>
      </c>
      <c r="N235" s="89">
        <v>0</v>
      </c>
      <c r="O235" s="89">
        <v>0</v>
      </c>
      <c r="P235" s="89">
        <f t="shared" si="24"/>
        <v>0</v>
      </c>
      <c r="Q235" s="89" t="s">
        <v>35</v>
      </c>
      <c r="R235" s="89">
        <v>1</v>
      </c>
      <c r="S235" s="89">
        <f t="shared" si="19"/>
        <v>0</v>
      </c>
      <c r="T235" s="89">
        <f t="shared" si="20"/>
        <v>0</v>
      </c>
      <c r="U235"/>
      <c r="V235"/>
      <c r="Z235" s="118">
        <v>0.16</v>
      </c>
      <c r="AA235" s="89">
        <v>0</v>
      </c>
      <c r="AB235" s="120">
        <v>37.4</v>
      </c>
      <c r="AC235" s="2">
        <f t="shared" si="21"/>
        <v>0</v>
      </c>
      <c r="AE235" s="93">
        <f t="shared" si="22"/>
        <v>0</v>
      </c>
      <c r="AG235" t="str">
        <f t="shared" si="23"/>
        <v/>
      </c>
      <c r="AH235"/>
    </row>
    <row r="236" spans="1:34" s="89" customFormat="1">
      <c r="A236">
        <v>235</v>
      </c>
      <c r="C236">
        <v>704</v>
      </c>
      <c r="D236">
        <v>48</v>
      </c>
      <c r="E236" s="89" t="s">
        <v>416</v>
      </c>
      <c r="F236" t="s">
        <v>932</v>
      </c>
      <c r="G236" s="89">
        <v>49.844879149999997</v>
      </c>
      <c r="H236" s="89">
        <v>121.4256973</v>
      </c>
      <c r="M236" s="89" t="s">
        <v>101</v>
      </c>
      <c r="N236" s="89">
        <v>-3</v>
      </c>
      <c r="O236" s="89">
        <v>0</v>
      </c>
      <c r="P236" s="89">
        <f t="shared" si="24"/>
        <v>3</v>
      </c>
      <c r="Q236" s="89" t="s">
        <v>611</v>
      </c>
      <c r="R236" s="89">
        <v>2</v>
      </c>
      <c r="S236" s="89">
        <f t="shared" si="19"/>
        <v>3</v>
      </c>
      <c r="T236" s="89">
        <f t="shared" si="20"/>
        <v>0</v>
      </c>
      <c r="U236" t="s">
        <v>1004</v>
      </c>
      <c r="V236" t="s">
        <v>416</v>
      </c>
      <c r="Z236" s="118">
        <v>1.1000000000000001</v>
      </c>
      <c r="AA236" s="89">
        <v>75</v>
      </c>
      <c r="AB236" s="120">
        <v>2.84</v>
      </c>
      <c r="AC236" s="2">
        <f t="shared" si="21"/>
        <v>234.3</v>
      </c>
      <c r="AE236" s="93">
        <f t="shared" si="22"/>
        <v>234.3</v>
      </c>
      <c r="AG236">
        <f t="shared" si="23"/>
        <v>1</v>
      </c>
      <c r="AH236"/>
    </row>
    <row r="237" spans="1:34" s="91" customFormat="1">
      <c r="A237">
        <v>236</v>
      </c>
      <c r="C237">
        <v>654</v>
      </c>
      <c r="D237">
        <v>48</v>
      </c>
      <c r="E237" s="91" t="s">
        <v>416</v>
      </c>
      <c r="F237" t="s">
        <v>932</v>
      </c>
      <c r="M237" s="91" t="s">
        <v>625</v>
      </c>
      <c r="N237" s="91">
        <v>2</v>
      </c>
      <c r="O237" s="91">
        <v>0</v>
      </c>
      <c r="P237" s="91">
        <f t="shared" si="24"/>
        <v>2</v>
      </c>
      <c r="Q237" s="91" t="s">
        <v>35</v>
      </c>
      <c r="R237" s="91">
        <v>1</v>
      </c>
      <c r="S237" s="91">
        <f t="shared" si="19"/>
        <v>0</v>
      </c>
      <c r="T237" s="91">
        <f t="shared" si="20"/>
        <v>2</v>
      </c>
      <c r="U237"/>
      <c r="V237"/>
      <c r="Z237" s="118">
        <v>0.11</v>
      </c>
      <c r="AA237" s="91">
        <v>0</v>
      </c>
      <c r="AB237" s="120">
        <v>25.58</v>
      </c>
      <c r="AC237" s="2">
        <f t="shared" si="21"/>
        <v>562.75999999999988</v>
      </c>
      <c r="AE237" s="92">
        <f t="shared" si="22"/>
        <v>562.75999999999988</v>
      </c>
      <c r="AG237" t="str">
        <f t="shared" si="23"/>
        <v/>
      </c>
      <c r="AH237"/>
    </row>
    <row r="238" spans="1:34">
      <c r="A238">
        <v>237</v>
      </c>
      <c r="B238" t="s">
        <v>603</v>
      </c>
      <c r="C238">
        <v>263</v>
      </c>
      <c r="D238">
        <v>49</v>
      </c>
      <c r="E238" t="s">
        <v>605</v>
      </c>
      <c r="F238" t="s">
        <v>929</v>
      </c>
      <c r="G238">
        <v>49.33890152</v>
      </c>
      <c r="H238">
        <v>121.93698120000001</v>
      </c>
      <c r="I238" t="s">
        <v>182</v>
      </c>
      <c r="J238" t="s">
        <v>35</v>
      </c>
      <c r="K238" t="s">
        <v>35</v>
      </c>
      <c r="L238" t="s">
        <v>35</v>
      </c>
      <c r="M238" t="s">
        <v>13</v>
      </c>
      <c r="N238">
        <v>10</v>
      </c>
      <c r="O238">
        <v>8</v>
      </c>
      <c r="P238">
        <f t="shared" ref="P238:P269" si="25">ABS(N238-O238)</f>
        <v>2</v>
      </c>
      <c r="Q238" t="s">
        <v>35</v>
      </c>
      <c r="R238">
        <v>1</v>
      </c>
      <c r="S238">
        <f t="shared" si="19"/>
        <v>0</v>
      </c>
      <c r="T238">
        <f t="shared" si="20"/>
        <v>2</v>
      </c>
      <c r="W238">
        <f>SUM(S238:S244)</f>
        <v>46</v>
      </c>
      <c r="X238">
        <f>SUM(T238:T244)</f>
        <v>10</v>
      </c>
      <c r="Y238">
        <f>X238+W238</f>
        <v>56</v>
      </c>
      <c r="Z238" s="118">
        <v>0.14000000000000001</v>
      </c>
      <c r="AA238">
        <v>0</v>
      </c>
      <c r="AB238" s="120">
        <v>43.21</v>
      </c>
      <c r="AC238" s="2">
        <f t="shared" si="21"/>
        <v>1209.8800000000001</v>
      </c>
      <c r="AD238" s="2">
        <f>SUM(AC238:AC244)</f>
        <v>13258.369999999999</v>
      </c>
      <c r="AE238" s="2">
        <f t="shared" si="22"/>
        <v>1209.8800000000001</v>
      </c>
      <c r="AF238" s="2">
        <f>SUM(AE238:AE244)</f>
        <v>13258.369999999999</v>
      </c>
      <c r="AG238">
        <f t="shared" si="23"/>
        <v>1</v>
      </c>
    </row>
    <row r="239" spans="1:34">
      <c r="A239">
        <v>238</v>
      </c>
      <c r="C239">
        <v>263</v>
      </c>
      <c r="D239">
        <v>49</v>
      </c>
      <c r="E239" t="s">
        <v>605</v>
      </c>
      <c r="F239" t="s">
        <v>929</v>
      </c>
      <c r="M239" t="s">
        <v>606</v>
      </c>
      <c r="N239">
        <v>8</v>
      </c>
      <c r="O239">
        <v>3</v>
      </c>
      <c r="P239">
        <f t="shared" si="25"/>
        <v>5</v>
      </c>
      <c r="Q239" t="s">
        <v>35</v>
      </c>
      <c r="R239">
        <v>1</v>
      </c>
      <c r="S239">
        <f t="shared" si="19"/>
        <v>0</v>
      </c>
      <c r="T239">
        <f t="shared" si="20"/>
        <v>5</v>
      </c>
      <c r="Z239" s="118">
        <v>0.14000000000000001</v>
      </c>
      <c r="AA239">
        <v>0</v>
      </c>
      <c r="AB239" s="120">
        <v>43.21</v>
      </c>
      <c r="AC239" s="2">
        <f t="shared" si="21"/>
        <v>3024.7</v>
      </c>
      <c r="AE239" s="2">
        <f t="shared" si="22"/>
        <v>3024.7</v>
      </c>
      <c r="AG239" t="str">
        <f t="shared" si="23"/>
        <v/>
      </c>
    </row>
    <row r="240" spans="1:34">
      <c r="A240">
        <v>239</v>
      </c>
      <c r="C240">
        <v>263</v>
      </c>
      <c r="D240">
        <v>49</v>
      </c>
      <c r="E240" t="s">
        <v>605</v>
      </c>
      <c r="F240" t="s">
        <v>929</v>
      </c>
      <c r="M240" t="s">
        <v>90</v>
      </c>
      <c r="N240">
        <v>3</v>
      </c>
      <c r="O240">
        <v>0</v>
      </c>
      <c r="P240">
        <f t="shared" si="25"/>
        <v>3</v>
      </c>
      <c r="Q240" t="s">
        <v>35</v>
      </c>
      <c r="R240">
        <v>1</v>
      </c>
      <c r="S240">
        <f t="shared" si="19"/>
        <v>0</v>
      </c>
      <c r="T240">
        <f t="shared" si="20"/>
        <v>3</v>
      </c>
      <c r="Z240" s="118">
        <v>0.14000000000000001</v>
      </c>
      <c r="AA240">
        <v>0</v>
      </c>
      <c r="AB240" s="120">
        <v>36.65</v>
      </c>
      <c r="AC240" s="2">
        <f t="shared" si="21"/>
        <v>1539.3000000000002</v>
      </c>
      <c r="AE240" s="2">
        <f t="shared" si="22"/>
        <v>1539.3000000000002</v>
      </c>
      <c r="AG240" t="str">
        <f t="shared" si="23"/>
        <v/>
      </c>
    </row>
    <row r="241" spans="1:34">
      <c r="A241">
        <v>240</v>
      </c>
      <c r="C241">
        <v>291</v>
      </c>
      <c r="D241">
        <v>49</v>
      </c>
      <c r="E241" t="s">
        <v>605</v>
      </c>
      <c r="F241" t="s">
        <v>929</v>
      </c>
      <c r="M241" t="s">
        <v>16</v>
      </c>
      <c r="N241">
        <v>0</v>
      </c>
      <c r="O241">
        <v>-10</v>
      </c>
      <c r="P241">
        <f t="shared" si="25"/>
        <v>10</v>
      </c>
      <c r="Q241" t="s">
        <v>604</v>
      </c>
      <c r="R241">
        <v>2</v>
      </c>
      <c r="S241">
        <f t="shared" si="19"/>
        <v>10</v>
      </c>
      <c r="T241">
        <f t="shared" si="20"/>
        <v>0</v>
      </c>
      <c r="U241" t="s">
        <v>1003</v>
      </c>
      <c r="V241" t="s">
        <v>918</v>
      </c>
      <c r="Z241" s="118">
        <v>1.31</v>
      </c>
      <c r="AA241">
        <v>25</v>
      </c>
      <c r="AB241" s="120">
        <v>4.74</v>
      </c>
      <c r="AC241" s="2">
        <f t="shared" si="21"/>
        <v>4657.05</v>
      </c>
      <c r="AE241" s="2">
        <f t="shared" si="22"/>
        <v>4657.05</v>
      </c>
      <c r="AG241" t="str">
        <f t="shared" si="23"/>
        <v/>
      </c>
    </row>
    <row r="242" spans="1:34">
      <c r="A242">
        <v>241</v>
      </c>
      <c r="C242">
        <v>291</v>
      </c>
      <c r="D242">
        <v>49</v>
      </c>
      <c r="E242" t="s">
        <v>605</v>
      </c>
      <c r="F242" t="s">
        <v>929</v>
      </c>
      <c r="M242" t="s">
        <v>18</v>
      </c>
      <c r="N242">
        <v>-10</v>
      </c>
      <c r="O242">
        <v>-21</v>
      </c>
      <c r="P242">
        <f t="shared" si="25"/>
        <v>11</v>
      </c>
      <c r="Q242" t="s">
        <v>604</v>
      </c>
      <c r="R242">
        <v>2</v>
      </c>
      <c r="S242">
        <f t="shared" si="19"/>
        <v>11</v>
      </c>
      <c r="T242">
        <f t="shared" si="20"/>
        <v>0</v>
      </c>
      <c r="U242" t="s">
        <v>1003</v>
      </c>
      <c r="V242" t="s">
        <v>918</v>
      </c>
      <c r="Z242" s="118">
        <v>1.38</v>
      </c>
      <c r="AA242">
        <v>65</v>
      </c>
      <c r="AB242" s="120">
        <v>1.7</v>
      </c>
      <c r="AC242" s="2">
        <f t="shared" si="21"/>
        <v>903.20999999999992</v>
      </c>
      <c r="AE242" s="2">
        <f t="shared" si="22"/>
        <v>903.20999999999992</v>
      </c>
      <c r="AG242" t="str">
        <f t="shared" si="23"/>
        <v/>
      </c>
    </row>
    <row r="243" spans="1:34">
      <c r="A243">
        <v>242</v>
      </c>
      <c r="C243">
        <v>291</v>
      </c>
      <c r="D243">
        <v>49</v>
      </c>
      <c r="E243" t="s">
        <v>605</v>
      </c>
      <c r="F243" t="s">
        <v>929</v>
      </c>
      <c r="M243" t="s">
        <v>18</v>
      </c>
      <c r="N243">
        <v>-21</v>
      </c>
      <c r="O243">
        <v>-40</v>
      </c>
      <c r="P243">
        <f t="shared" si="25"/>
        <v>19</v>
      </c>
      <c r="Q243" t="s">
        <v>604</v>
      </c>
      <c r="R243">
        <v>2</v>
      </c>
      <c r="S243">
        <f t="shared" si="19"/>
        <v>19</v>
      </c>
      <c r="T243">
        <f t="shared" si="20"/>
        <v>0</v>
      </c>
      <c r="U243" t="s">
        <v>1003</v>
      </c>
      <c r="V243" t="s">
        <v>918</v>
      </c>
      <c r="Z243" s="118">
        <v>1.38</v>
      </c>
      <c r="AA243">
        <v>65</v>
      </c>
      <c r="AB243" s="120">
        <v>1.7</v>
      </c>
      <c r="AC243" s="2">
        <f t="shared" si="21"/>
        <v>1560.0899999999995</v>
      </c>
      <c r="AE243" s="2">
        <f t="shared" si="22"/>
        <v>1560.0899999999995</v>
      </c>
      <c r="AG243" t="str">
        <f t="shared" si="23"/>
        <v/>
      </c>
    </row>
    <row r="244" spans="1:34" s="9" customFormat="1">
      <c r="A244">
        <v>243</v>
      </c>
      <c r="C244">
        <v>291</v>
      </c>
      <c r="D244">
        <v>49</v>
      </c>
      <c r="E244" s="9" t="s">
        <v>605</v>
      </c>
      <c r="F244" t="s">
        <v>929</v>
      </c>
      <c r="M244" s="9" t="s">
        <v>101</v>
      </c>
      <c r="N244" s="9">
        <v>-34</v>
      </c>
      <c r="O244" s="9">
        <v>-40</v>
      </c>
      <c r="P244" s="9">
        <f t="shared" si="25"/>
        <v>6</v>
      </c>
      <c r="Q244" s="9" t="s">
        <v>604</v>
      </c>
      <c r="R244" s="9">
        <v>2</v>
      </c>
      <c r="S244" s="9">
        <f t="shared" si="19"/>
        <v>6</v>
      </c>
      <c r="T244" s="9">
        <f t="shared" si="20"/>
        <v>0</v>
      </c>
      <c r="U244" t="s">
        <v>1003</v>
      </c>
      <c r="V244" t="s">
        <v>918</v>
      </c>
      <c r="Z244" s="118">
        <v>1.19</v>
      </c>
      <c r="AA244" s="9">
        <v>70</v>
      </c>
      <c r="AB244" s="120">
        <v>1.7</v>
      </c>
      <c r="AC244" s="2">
        <f t="shared" si="21"/>
        <v>364.13999999999993</v>
      </c>
      <c r="AE244" s="11">
        <f t="shared" si="22"/>
        <v>364.13999999999993</v>
      </c>
      <c r="AG244" t="str">
        <f t="shared" si="23"/>
        <v/>
      </c>
      <c r="AH244"/>
    </row>
    <row r="245" spans="1:34">
      <c r="A245">
        <v>244</v>
      </c>
      <c r="B245" t="s">
        <v>603</v>
      </c>
      <c r="C245">
        <v>678</v>
      </c>
      <c r="D245">
        <v>50</v>
      </c>
      <c r="E245" t="s">
        <v>416</v>
      </c>
      <c r="F245" t="s">
        <v>932</v>
      </c>
      <c r="G245">
        <v>49.84184647</v>
      </c>
      <c r="H245">
        <v>121.434906</v>
      </c>
      <c r="I245" t="s">
        <v>182</v>
      </c>
      <c r="J245" t="s">
        <v>35</v>
      </c>
      <c r="K245" t="s">
        <v>35</v>
      </c>
      <c r="L245" t="s">
        <v>35</v>
      </c>
      <c r="M245" t="s">
        <v>89</v>
      </c>
      <c r="N245">
        <v>2</v>
      </c>
      <c r="O245">
        <v>0</v>
      </c>
      <c r="P245">
        <f t="shared" si="25"/>
        <v>2</v>
      </c>
      <c r="Q245" t="s">
        <v>35</v>
      </c>
      <c r="R245">
        <v>1</v>
      </c>
      <c r="S245">
        <f t="shared" si="19"/>
        <v>0</v>
      </c>
      <c r="T245">
        <f t="shared" si="20"/>
        <v>2</v>
      </c>
      <c r="W245">
        <f>SUM(S245:S248)</f>
        <v>75</v>
      </c>
      <c r="X245">
        <f>SUM(T245:T248)</f>
        <v>2</v>
      </c>
      <c r="Y245">
        <f>X245+W245</f>
        <v>77</v>
      </c>
      <c r="Z245" s="118">
        <v>0.11</v>
      </c>
      <c r="AA245">
        <v>0</v>
      </c>
      <c r="AB245" s="120">
        <v>25.58</v>
      </c>
      <c r="AC245" s="2">
        <f t="shared" si="21"/>
        <v>562.75999999999988</v>
      </c>
      <c r="AD245" s="2">
        <f>SUM(AC245:AC248)</f>
        <v>8997.5600000000013</v>
      </c>
      <c r="AE245" s="2">
        <f t="shared" si="22"/>
        <v>562.75999999999988</v>
      </c>
      <c r="AF245" s="2">
        <f>SUM(AE245:AE248)</f>
        <v>8997.5600000000013</v>
      </c>
      <c r="AG245">
        <f t="shared" si="23"/>
        <v>1</v>
      </c>
    </row>
    <row r="246" spans="1:34">
      <c r="A246">
        <v>245</v>
      </c>
      <c r="C246">
        <v>728</v>
      </c>
      <c r="D246">
        <v>50</v>
      </c>
      <c r="E246" t="s">
        <v>416</v>
      </c>
      <c r="F246" t="s">
        <v>932</v>
      </c>
      <c r="M246" t="s">
        <v>101</v>
      </c>
      <c r="N246">
        <v>0</v>
      </c>
      <c r="O246">
        <v>-4</v>
      </c>
      <c r="P246">
        <f t="shared" si="25"/>
        <v>4</v>
      </c>
      <c r="Q246" t="s">
        <v>613</v>
      </c>
      <c r="R246">
        <v>2</v>
      </c>
      <c r="S246">
        <f t="shared" si="19"/>
        <v>4</v>
      </c>
      <c r="T246">
        <f t="shared" si="20"/>
        <v>0</v>
      </c>
      <c r="U246" t="s">
        <v>1004</v>
      </c>
      <c r="V246" t="s">
        <v>623</v>
      </c>
      <c r="Z246" s="118">
        <v>1.1000000000000001</v>
      </c>
      <c r="AA246" s="106">
        <v>0</v>
      </c>
      <c r="AB246" s="120">
        <v>2.84</v>
      </c>
      <c r="AC246" s="2">
        <f t="shared" si="21"/>
        <v>1249.6000000000001</v>
      </c>
      <c r="AE246" s="2">
        <f t="shared" si="22"/>
        <v>1249.6000000000001</v>
      </c>
      <c r="AG246" t="str">
        <f t="shared" si="23"/>
        <v/>
      </c>
    </row>
    <row r="247" spans="1:34" s="9" customFormat="1">
      <c r="A247">
        <v>246</v>
      </c>
      <c r="C247">
        <v>728</v>
      </c>
      <c r="D247">
        <v>50</v>
      </c>
      <c r="E247" s="9" t="s">
        <v>416</v>
      </c>
      <c r="F247" t="s">
        <v>932</v>
      </c>
      <c r="M247" s="9" t="s">
        <v>21</v>
      </c>
      <c r="N247" s="9">
        <v>-4</v>
      </c>
      <c r="O247" s="9">
        <v>-75</v>
      </c>
      <c r="P247" s="9">
        <f t="shared" si="25"/>
        <v>71</v>
      </c>
      <c r="Q247" s="9" t="s">
        <v>613</v>
      </c>
      <c r="R247" s="9">
        <v>2</v>
      </c>
      <c r="S247" s="9">
        <f t="shared" si="19"/>
        <v>71</v>
      </c>
      <c r="T247" s="9">
        <f t="shared" si="20"/>
        <v>0</v>
      </c>
      <c r="U247" t="s">
        <v>1004</v>
      </c>
      <c r="V247" t="s">
        <v>623</v>
      </c>
      <c r="Z247" s="118">
        <v>1.1000000000000001</v>
      </c>
      <c r="AA247" s="106">
        <v>0</v>
      </c>
      <c r="AB247" s="120">
        <v>0.92</v>
      </c>
      <c r="AC247" s="2">
        <f t="shared" si="21"/>
        <v>7185.2000000000016</v>
      </c>
      <c r="AE247" s="11">
        <f t="shared" si="22"/>
        <v>7185.2000000000016</v>
      </c>
      <c r="AG247" t="str">
        <f t="shared" si="23"/>
        <v/>
      </c>
      <c r="AH247"/>
    </row>
    <row r="248" spans="1:34" s="91" customFormat="1">
      <c r="A248">
        <v>247</v>
      </c>
      <c r="C248">
        <v>728</v>
      </c>
      <c r="D248">
        <v>51</v>
      </c>
      <c r="E248" s="91" t="s">
        <v>416</v>
      </c>
      <c r="F248" t="s">
        <v>932</v>
      </c>
      <c r="G248" s="91">
        <v>49.84184647</v>
      </c>
      <c r="H248" s="91">
        <v>121.434906</v>
      </c>
      <c r="M248" s="91" t="s">
        <v>104</v>
      </c>
      <c r="N248" s="91">
        <v>0</v>
      </c>
      <c r="O248" s="91">
        <v>0</v>
      </c>
      <c r="P248" s="91">
        <f t="shared" si="25"/>
        <v>0</v>
      </c>
      <c r="Q248" s="91" t="s">
        <v>613</v>
      </c>
      <c r="R248" s="91">
        <v>2</v>
      </c>
      <c r="S248" s="91">
        <f t="shared" si="19"/>
        <v>0</v>
      </c>
      <c r="T248" s="91">
        <f t="shared" si="20"/>
        <v>0</v>
      </c>
      <c r="U248" t="s">
        <v>1004</v>
      </c>
      <c r="V248" t="s">
        <v>623</v>
      </c>
      <c r="Z248" s="118">
        <v>0.97</v>
      </c>
      <c r="AA248" s="91">
        <v>0</v>
      </c>
      <c r="AB248" s="120">
        <v>7.94</v>
      </c>
      <c r="AC248" s="2">
        <f t="shared" si="21"/>
        <v>0</v>
      </c>
      <c r="AE248" s="92">
        <f t="shared" si="22"/>
        <v>0</v>
      </c>
      <c r="AG248">
        <f t="shared" si="23"/>
        <v>1</v>
      </c>
      <c r="AH248"/>
    </row>
    <row r="249" spans="1:34">
      <c r="A249">
        <v>248</v>
      </c>
      <c r="B249" t="s">
        <v>603</v>
      </c>
      <c r="C249">
        <v>303</v>
      </c>
      <c r="D249">
        <v>52</v>
      </c>
      <c r="E249" t="s">
        <v>605</v>
      </c>
      <c r="F249" t="s">
        <v>929</v>
      </c>
      <c r="G249">
        <v>49.93863297</v>
      </c>
      <c r="H249">
        <v>121.391983</v>
      </c>
      <c r="I249" t="s">
        <v>182</v>
      </c>
      <c r="J249" t="s">
        <v>35</v>
      </c>
      <c r="K249" t="s">
        <v>35</v>
      </c>
      <c r="L249" t="s">
        <v>35</v>
      </c>
      <c r="M249" t="s">
        <v>89</v>
      </c>
      <c r="N249">
        <v>3</v>
      </c>
      <c r="O249">
        <v>2</v>
      </c>
      <c r="P249">
        <f t="shared" si="25"/>
        <v>1</v>
      </c>
      <c r="Q249" t="s">
        <v>35</v>
      </c>
      <c r="R249">
        <v>1</v>
      </c>
      <c r="S249">
        <f t="shared" si="19"/>
        <v>0</v>
      </c>
      <c r="T249">
        <f t="shared" si="20"/>
        <v>1</v>
      </c>
      <c r="W249">
        <f>SUM(S249:S254)</f>
        <v>62</v>
      </c>
      <c r="X249">
        <f>SUM(T249:T254)</f>
        <v>3</v>
      </c>
      <c r="Y249">
        <f>X249+W249</f>
        <v>65</v>
      </c>
      <c r="Z249" s="118">
        <v>0.14000000000000001</v>
      </c>
      <c r="AA249">
        <v>0</v>
      </c>
      <c r="AB249" s="120">
        <v>43.21</v>
      </c>
      <c r="AC249" s="2">
        <f t="shared" si="21"/>
        <v>604.94000000000005</v>
      </c>
      <c r="AD249" s="2">
        <f>SUM(AC249:AC254)</f>
        <v>11417.939999999999</v>
      </c>
      <c r="AE249" s="2">
        <f t="shared" si="22"/>
        <v>604.94000000000005</v>
      </c>
      <c r="AF249" s="2">
        <f>SUM(AE249:AE254)</f>
        <v>11417.939999999999</v>
      </c>
      <c r="AG249">
        <f t="shared" si="23"/>
        <v>1</v>
      </c>
    </row>
    <row r="250" spans="1:34">
      <c r="A250">
        <v>249</v>
      </c>
      <c r="C250">
        <v>303</v>
      </c>
      <c r="D250">
        <v>52</v>
      </c>
      <c r="E250" t="s">
        <v>605</v>
      </c>
      <c r="F250" t="s">
        <v>929</v>
      </c>
      <c r="M250" t="s">
        <v>14</v>
      </c>
      <c r="N250">
        <v>2</v>
      </c>
      <c r="O250">
        <v>0</v>
      </c>
      <c r="P250">
        <f t="shared" si="25"/>
        <v>2</v>
      </c>
      <c r="Q250" t="s">
        <v>35</v>
      </c>
      <c r="R250">
        <v>1</v>
      </c>
      <c r="S250">
        <f t="shared" si="19"/>
        <v>0</v>
      </c>
      <c r="T250">
        <f t="shared" si="20"/>
        <v>2</v>
      </c>
      <c r="Z250" s="118">
        <v>0.14000000000000001</v>
      </c>
      <c r="AA250">
        <v>0</v>
      </c>
      <c r="AB250" s="120">
        <v>43.21</v>
      </c>
      <c r="AC250" s="2">
        <f t="shared" si="21"/>
        <v>1209.8800000000001</v>
      </c>
      <c r="AE250" s="2">
        <f t="shared" si="22"/>
        <v>1209.8800000000001</v>
      </c>
      <c r="AG250" t="str">
        <f t="shared" si="23"/>
        <v/>
      </c>
    </row>
    <row r="251" spans="1:34">
      <c r="A251">
        <v>250</v>
      </c>
      <c r="C251">
        <v>303</v>
      </c>
      <c r="D251">
        <v>52</v>
      </c>
      <c r="E251" t="s">
        <v>605</v>
      </c>
      <c r="F251" t="s">
        <v>929</v>
      </c>
      <c r="M251" t="s">
        <v>57</v>
      </c>
      <c r="N251">
        <v>0</v>
      </c>
      <c r="O251">
        <v>0</v>
      </c>
      <c r="P251">
        <f t="shared" si="25"/>
        <v>0</v>
      </c>
      <c r="Q251" t="s">
        <v>35</v>
      </c>
      <c r="R251">
        <v>1</v>
      </c>
      <c r="S251">
        <f t="shared" si="19"/>
        <v>0</v>
      </c>
      <c r="T251">
        <f t="shared" si="20"/>
        <v>0</v>
      </c>
      <c r="Z251" s="118">
        <v>0.14000000000000001</v>
      </c>
      <c r="AA251">
        <v>0</v>
      </c>
      <c r="AB251" s="120">
        <v>36.65</v>
      </c>
      <c r="AC251" s="2">
        <f t="shared" si="21"/>
        <v>0</v>
      </c>
      <c r="AE251" s="2">
        <f t="shared" si="22"/>
        <v>0</v>
      </c>
      <c r="AG251" t="str">
        <f t="shared" si="23"/>
        <v/>
      </c>
    </row>
    <row r="252" spans="1:34">
      <c r="A252">
        <v>251</v>
      </c>
      <c r="C252">
        <v>332</v>
      </c>
      <c r="D252">
        <v>52</v>
      </c>
      <c r="E252" t="s">
        <v>605</v>
      </c>
      <c r="F252" t="s">
        <v>929</v>
      </c>
      <c r="M252" t="s">
        <v>16</v>
      </c>
      <c r="N252">
        <v>0</v>
      </c>
      <c r="O252">
        <v>-10</v>
      </c>
      <c r="P252">
        <f t="shared" si="25"/>
        <v>10</v>
      </c>
      <c r="Q252" t="s">
        <v>604</v>
      </c>
      <c r="R252">
        <v>2</v>
      </c>
      <c r="S252">
        <f t="shared" si="19"/>
        <v>10</v>
      </c>
      <c r="T252">
        <f t="shared" si="20"/>
        <v>0</v>
      </c>
      <c r="U252" t="s">
        <v>1003</v>
      </c>
      <c r="V252" t="s">
        <v>21</v>
      </c>
      <c r="Z252" s="118">
        <v>1.31</v>
      </c>
      <c r="AA252">
        <v>50</v>
      </c>
      <c r="AB252" s="120">
        <v>4.74</v>
      </c>
      <c r="AC252" s="2">
        <f t="shared" si="21"/>
        <v>3104.7000000000003</v>
      </c>
      <c r="AE252" s="2">
        <f t="shared" si="22"/>
        <v>3104.7000000000003</v>
      </c>
      <c r="AG252" t="str">
        <f t="shared" si="23"/>
        <v/>
      </c>
    </row>
    <row r="253" spans="1:34">
      <c r="A253">
        <v>252</v>
      </c>
      <c r="C253">
        <v>332</v>
      </c>
      <c r="D253">
        <v>52</v>
      </c>
      <c r="E253" t="s">
        <v>605</v>
      </c>
      <c r="F253" t="s">
        <v>929</v>
      </c>
      <c r="M253" t="s">
        <v>59</v>
      </c>
      <c r="N253">
        <v>-10</v>
      </c>
      <c r="O253">
        <v>-28</v>
      </c>
      <c r="P253">
        <f t="shared" si="25"/>
        <v>18</v>
      </c>
      <c r="Q253" t="s">
        <v>604</v>
      </c>
      <c r="R253">
        <v>2</v>
      </c>
      <c r="S253">
        <f t="shared" si="19"/>
        <v>18</v>
      </c>
      <c r="T253">
        <f t="shared" si="20"/>
        <v>0</v>
      </c>
      <c r="U253" t="s">
        <v>1003</v>
      </c>
      <c r="V253" t="s">
        <v>21</v>
      </c>
      <c r="Z253" s="118">
        <v>1.38</v>
      </c>
      <c r="AA253">
        <v>50</v>
      </c>
      <c r="AB253" s="120">
        <v>1.7</v>
      </c>
      <c r="AC253" s="2">
        <f t="shared" si="21"/>
        <v>2111.3999999999992</v>
      </c>
      <c r="AE253" s="2">
        <f t="shared" si="22"/>
        <v>2111.3999999999992</v>
      </c>
      <c r="AG253" t="str">
        <f t="shared" si="23"/>
        <v/>
      </c>
    </row>
    <row r="254" spans="1:34" s="9" customFormat="1">
      <c r="A254">
        <v>253</v>
      </c>
      <c r="C254">
        <v>332</v>
      </c>
      <c r="D254">
        <v>52</v>
      </c>
      <c r="E254" s="9" t="s">
        <v>605</v>
      </c>
      <c r="F254" t="s">
        <v>929</v>
      </c>
      <c r="M254" s="9" t="s">
        <v>60</v>
      </c>
      <c r="N254" s="9">
        <v>-28</v>
      </c>
      <c r="O254" s="9">
        <v>-62</v>
      </c>
      <c r="P254" s="9">
        <f t="shared" si="25"/>
        <v>34</v>
      </c>
      <c r="Q254" s="9" t="s">
        <v>611</v>
      </c>
      <c r="R254" s="9">
        <v>2</v>
      </c>
      <c r="S254" s="9">
        <f t="shared" si="19"/>
        <v>34</v>
      </c>
      <c r="T254" s="9">
        <f t="shared" si="20"/>
        <v>0</v>
      </c>
      <c r="U254" t="s">
        <v>1003</v>
      </c>
      <c r="V254" t="s">
        <v>21</v>
      </c>
      <c r="Z254" s="118">
        <v>1.38</v>
      </c>
      <c r="AA254" s="9">
        <v>45</v>
      </c>
      <c r="AB254" s="120">
        <v>1.7</v>
      </c>
      <c r="AC254" s="2">
        <f t="shared" si="21"/>
        <v>4387.0199999999995</v>
      </c>
      <c r="AE254" s="11">
        <f t="shared" si="22"/>
        <v>4387.0199999999995</v>
      </c>
      <c r="AG254" t="str">
        <f t="shared" si="23"/>
        <v/>
      </c>
      <c r="AH254"/>
    </row>
    <row r="255" spans="1:34">
      <c r="A255">
        <v>254</v>
      </c>
      <c r="B255" t="s">
        <v>603</v>
      </c>
      <c r="C255">
        <v>316</v>
      </c>
      <c r="D255">
        <v>53</v>
      </c>
      <c r="E255" t="s">
        <v>605</v>
      </c>
      <c r="F255" t="s">
        <v>929</v>
      </c>
      <c r="G255">
        <v>49.798999790000003</v>
      </c>
      <c r="H255">
        <v>121.5388336</v>
      </c>
      <c r="I255" t="s">
        <v>182</v>
      </c>
      <c r="J255" t="s">
        <v>35</v>
      </c>
      <c r="K255" t="s">
        <v>35</v>
      </c>
      <c r="L255" t="s">
        <v>35</v>
      </c>
      <c r="M255" t="s">
        <v>89</v>
      </c>
      <c r="N255">
        <v>10</v>
      </c>
      <c r="O255">
        <v>9</v>
      </c>
      <c r="P255">
        <f t="shared" si="25"/>
        <v>1</v>
      </c>
      <c r="Q255" t="s">
        <v>35</v>
      </c>
      <c r="R255">
        <v>1</v>
      </c>
      <c r="S255">
        <f t="shared" si="19"/>
        <v>0</v>
      </c>
      <c r="T255">
        <f t="shared" si="20"/>
        <v>1</v>
      </c>
      <c r="W255">
        <f>SUM(S255:S260)</f>
        <v>43</v>
      </c>
      <c r="X255">
        <f>SUM(T255:T260)</f>
        <v>10</v>
      </c>
      <c r="Y255">
        <f>X255+W255</f>
        <v>53</v>
      </c>
      <c r="Z255" s="118">
        <v>0.14000000000000001</v>
      </c>
      <c r="AA255">
        <v>0</v>
      </c>
      <c r="AB255" s="120">
        <v>43.21</v>
      </c>
      <c r="AC255" s="2">
        <f t="shared" si="21"/>
        <v>604.94000000000005</v>
      </c>
      <c r="AD255" s="2">
        <f>SUM(AC255:AC260)</f>
        <v>15028.11</v>
      </c>
      <c r="AE255" s="2">
        <f t="shared" si="22"/>
        <v>604.94000000000005</v>
      </c>
      <c r="AF255" s="2">
        <f>SUM(AE255:AE260)</f>
        <v>15028.11</v>
      </c>
      <c r="AG255">
        <f t="shared" si="23"/>
        <v>1</v>
      </c>
    </row>
    <row r="256" spans="1:34">
      <c r="A256">
        <v>255</v>
      </c>
      <c r="C256">
        <v>316</v>
      </c>
      <c r="D256">
        <v>53</v>
      </c>
      <c r="E256" t="s">
        <v>605</v>
      </c>
      <c r="F256" t="s">
        <v>929</v>
      </c>
      <c r="M256" t="s">
        <v>14</v>
      </c>
      <c r="N256">
        <v>9</v>
      </c>
      <c r="O256">
        <v>3</v>
      </c>
      <c r="P256">
        <f t="shared" si="25"/>
        <v>6</v>
      </c>
      <c r="Q256" t="s">
        <v>35</v>
      </c>
      <c r="R256">
        <v>1</v>
      </c>
      <c r="S256">
        <f t="shared" si="19"/>
        <v>0</v>
      </c>
      <c r="T256">
        <f t="shared" si="20"/>
        <v>6</v>
      </c>
      <c r="Z256" s="118">
        <v>0.14000000000000001</v>
      </c>
      <c r="AA256">
        <v>0</v>
      </c>
      <c r="AB256" s="120">
        <v>43.21</v>
      </c>
      <c r="AC256" s="2">
        <f t="shared" si="21"/>
        <v>3629.6400000000003</v>
      </c>
      <c r="AE256" s="2">
        <f t="shared" si="22"/>
        <v>3629.6400000000003</v>
      </c>
      <c r="AG256" t="str">
        <f t="shared" si="23"/>
        <v/>
      </c>
    </row>
    <row r="257" spans="1:34">
      <c r="A257">
        <v>256</v>
      </c>
      <c r="C257">
        <v>316</v>
      </c>
      <c r="D257">
        <v>53</v>
      </c>
      <c r="E257" t="s">
        <v>605</v>
      </c>
      <c r="F257" t="s">
        <v>929</v>
      </c>
      <c r="M257" t="s">
        <v>57</v>
      </c>
      <c r="N257">
        <v>3</v>
      </c>
      <c r="O257">
        <v>0</v>
      </c>
      <c r="P257">
        <f t="shared" si="25"/>
        <v>3</v>
      </c>
      <c r="Q257" t="s">
        <v>35</v>
      </c>
      <c r="R257">
        <v>1</v>
      </c>
      <c r="S257">
        <f t="shared" si="19"/>
        <v>0</v>
      </c>
      <c r="T257">
        <f t="shared" si="20"/>
        <v>3</v>
      </c>
      <c r="Z257" s="118">
        <v>0.14000000000000001</v>
      </c>
      <c r="AA257">
        <v>0</v>
      </c>
      <c r="AB257" s="120">
        <v>36.65</v>
      </c>
      <c r="AC257" s="2">
        <f t="shared" si="21"/>
        <v>1539.3000000000002</v>
      </c>
      <c r="AE257" s="2">
        <f t="shared" si="22"/>
        <v>1539.3000000000002</v>
      </c>
      <c r="AG257" t="str">
        <f t="shared" si="23"/>
        <v/>
      </c>
    </row>
    <row r="258" spans="1:34">
      <c r="A258">
        <v>257</v>
      </c>
      <c r="C258">
        <v>346</v>
      </c>
      <c r="D258">
        <v>53</v>
      </c>
      <c r="E258" t="s">
        <v>605</v>
      </c>
      <c r="F258" t="s">
        <v>929</v>
      </c>
      <c r="M258" t="s">
        <v>104</v>
      </c>
      <c r="N258">
        <v>0</v>
      </c>
      <c r="O258">
        <v>-5</v>
      </c>
      <c r="P258">
        <f t="shared" si="25"/>
        <v>5</v>
      </c>
      <c r="Q258" t="s">
        <v>191</v>
      </c>
      <c r="R258">
        <v>2</v>
      </c>
      <c r="S258">
        <f t="shared" ref="S258:S321" si="26">IF(R258=1,0,P258)</f>
        <v>5</v>
      </c>
      <c r="T258">
        <f t="shared" ref="T258:T321" si="27">IF(R258=1,P258,0)</f>
        <v>0</v>
      </c>
      <c r="U258" t="s">
        <v>1006</v>
      </c>
      <c r="V258" t="s">
        <v>21</v>
      </c>
      <c r="Z258" s="118">
        <v>1.31</v>
      </c>
      <c r="AA258">
        <v>10</v>
      </c>
      <c r="AB258" s="120">
        <v>4.74</v>
      </c>
      <c r="AC258" s="2">
        <f t="shared" ref="AC258:AC321" si="28">Z258*AB258/100*P258*100*100*((100-AA258)/100)</f>
        <v>2794.2300000000005</v>
      </c>
      <c r="AE258" s="2">
        <f t="shared" ref="AE258:AE321" si="29">Z258*AB258/100*P258*100*100*((100-AA258)/100)</f>
        <v>2794.2300000000005</v>
      </c>
      <c r="AG258" t="str">
        <f t="shared" ref="AG258:AG321" si="30">IF(D257&lt;&gt;D258,1,"")</f>
        <v/>
      </c>
    </row>
    <row r="259" spans="1:34">
      <c r="A259">
        <v>258</v>
      </c>
      <c r="C259">
        <v>346</v>
      </c>
      <c r="D259">
        <v>53</v>
      </c>
      <c r="E259" t="s">
        <v>605</v>
      </c>
      <c r="F259" t="s">
        <v>929</v>
      </c>
      <c r="M259" t="s">
        <v>18</v>
      </c>
      <c r="N259">
        <v>-5</v>
      </c>
      <c r="O259">
        <v>-17</v>
      </c>
      <c r="P259">
        <f t="shared" si="25"/>
        <v>12</v>
      </c>
      <c r="Q259" t="s">
        <v>191</v>
      </c>
      <c r="R259">
        <v>2</v>
      </c>
      <c r="S259">
        <f t="shared" si="26"/>
        <v>12</v>
      </c>
      <c r="T259">
        <f t="shared" si="27"/>
        <v>0</v>
      </c>
      <c r="U259" t="s">
        <v>1006</v>
      </c>
      <c r="V259" t="s">
        <v>21</v>
      </c>
      <c r="Z259" s="118">
        <v>1.38</v>
      </c>
      <c r="AA259">
        <v>20</v>
      </c>
      <c r="AB259" s="120">
        <v>1.7</v>
      </c>
      <c r="AC259" s="2">
        <f t="shared" si="28"/>
        <v>2252.1599999999994</v>
      </c>
      <c r="AE259" s="2">
        <f t="shared" si="29"/>
        <v>2252.1599999999994</v>
      </c>
      <c r="AG259" t="str">
        <f t="shared" si="30"/>
        <v/>
      </c>
    </row>
    <row r="260" spans="1:34" s="9" customFormat="1">
      <c r="A260">
        <v>259</v>
      </c>
      <c r="C260">
        <v>346</v>
      </c>
      <c r="D260">
        <v>53</v>
      </c>
      <c r="E260" s="9" t="s">
        <v>605</v>
      </c>
      <c r="F260" t="s">
        <v>929</v>
      </c>
      <c r="M260" s="9" t="s">
        <v>101</v>
      </c>
      <c r="N260" s="9">
        <v>-17</v>
      </c>
      <c r="O260" s="9">
        <v>-43</v>
      </c>
      <c r="P260" s="9">
        <f t="shared" si="25"/>
        <v>26</v>
      </c>
      <c r="Q260" s="9" t="s">
        <v>191</v>
      </c>
      <c r="R260" s="9">
        <v>2</v>
      </c>
      <c r="S260" s="9">
        <f t="shared" si="26"/>
        <v>26</v>
      </c>
      <c r="T260" s="9">
        <f t="shared" si="27"/>
        <v>0</v>
      </c>
      <c r="U260" t="s">
        <v>1006</v>
      </c>
      <c r="V260" t="s">
        <v>21</v>
      </c>
      <c r="Z260" s="118">
        <v>1.19</v>
      </c>
      <c r="AA260" s="9">
        <v>20</v>
      </c>
      <c r="AB260" s="120">
        <v>1.7</v>
      </c>
      <c r="AC260" s="2">
        <f t="shared" si="28"/>
        <v>4207.8399999999992</v>
      </c>
      <c r="AE260" s="11">
        <f t="shared" si="29"/>
        <v>4207.8399999999992</v>
      </c>
      <c r="AG260" t="str">
        <f t="shared" si="30"/>
        <v/>
      </c>
      <c r="AH260"/>
    </row>
    <row r="261" spans="1:34">
      <c r="A261">
        <v>260</v>
      </c>
      <c r="B261" t="s">
        <v>603</v>
      </c>
      <c r="C261">
        <v>626</v>
      </c>
      <c r="D261">
        <v>54</v>
      </c>
      <c r="E261" t="s">
        <v>605</v>
      </c>
      <c r="F261" t="s">
        <v>929</v>
      </c>
      <c r="G261">
        <v>50.057220460000003</v>
      </c>
      <c r="H261">
        <v>121.2807007</v>
      </c>
      <c r="I261" t="s">
        <v>182</v>
      </c>
      <c r="J261" t="s">
        <v>35</v>
      </c>
      <c r="K261" t="s">
        <v>35</v>
      </c>
      <c r="L261" t="s">
        <v>35</v>
      </c>
      <c r="M261" t="s">
        <v>89</v>
      </c>
      <c r="N261">
        <v>13</v>
      </c>
      <c r="O261">
        <v>12</v>
      </c>
      <c r="P261">
        <f t="shared" si="25"/>
        <v>1</v>
      </c>
      <c r="Q261" t="s">
        <v>35</v>
      </c>
      <c r="R261">
        <v>1</v>
      </c>
      <c r="S261">
        <f t="shared" si="26"/>
        <v>0</v>
      </c>
      <c r="T261">
        <f t="shared" si="27"/>
        <v>1</v>
      </c>
      <c r="W261">
        <f>SUM(S261:S266)</f>
        <v>40</v>
      </c>
      <c r="X261">
        <f>SUM(T261:T266)</f>
        <v>13</v>
      </c>
      <c r="Y261">
        <f>X261+W261</f>
        <v>53</v>
      </c>
      <c r="Z261" s="118">
        <v>0.14000000000000001</v>
      </c>
      <c r="AA261">
        <v>0</v>
      </c>
      <c r="AB261" s="120">
        <v>43.21</v>
      </c>
      <c r="AC261" s="2">
        <f t="shared" si="28"/>
        <v>604.94000000000005</v>
      </c>
      <c r="AD261" s="2">
        <f>SUM(AC261:AC266)</f>
        <v>13555.369000000001</v>
      </c>
      <c r="AE261" s="2">
        <f t="shared" si="29"/>
        <v>604.94000000000005</v>
      </c>
      <c r="AF261" s="2">
        <f>SUM(AE261:AE266)</f>
        <v>13555.369000000001</v>
      </c>
      <c r="AG261">
        <f t="shared" si="30"/>
        <v>1</v>
      </c>
    </row>
    <row r="262" spans="1:34">
      <c r="A262">
        <v>261</v>
      </c>
      <c r="C262">
        <v>626</v>
      </c>
      <c r="D262">
        <v>54</v>
      </c>
      <c r="E262" t="s">
        <v>605</v>
      </c>
      <c r="F262" t="s">
        <v>929</v>
      </c>
      <c r="M262" t="s">
        <v>14</v>
      </c>
      <c r="N262">
        <v>12</v>
      </c>
      <c r="O262">
        <v>7</v>
      </c>
      <c r="P262">
        <f t="shared" si="25"/>
        <v>5</v>
      </c>
      <c r="Q262" t="s">
        <v>35</v>
      </c>
      <c r="R262">
        <v>1</v>
      </c>
      <c r="S262">
        <f t="shared" si="26"/>
        <v>0</v>
      </c>
      <c r="T262">
        <f t="shared" si="27"/>
        <v>5</v>
      </c>
      <c r="Z262" s="118">
        <v>0.14000000000000001</v>
      </c>
      <c r="AA262">
        <v>0</v>
      </c>
      <c r="AB262" s="120">
        <v>43.21</v>
      </c>
      <c r="AC262" s="2">
        <f t="shared" si="28"/>
        <v>3024.7</v>
      </c>
      <c r="AE262" s="2">
        <f t="shared" si="29"/>
        <v>3024.7</v>
      </c>
      <c r="AG262" t="str">
        <f t="shared" si="30"/>
        <v/>
      </c>
    </row>
    <row r="263" spans="1:34">
      <c r="A263">
        <v>262</v>
      </c>
      <c r="C263">
        <v>626</v>
      </c>
      <c r="D263">
        <v>54</v>
      </c>
      <c r="E263" t="s">
        <v>605</v>
      </c>
      <c r="F263" t="s">
        <v>929</v>
      </c>
      <c r="M263" t="s">
        <v>57</v>
      </c>
      <c r="N263">
        <v>7</v>
      </c>
      <c r="O263">
        <v>0</v>
      </c>
      <c r="P263">
        <f t="shared" si="25"/>
        <v>7</v>
      </c>
      <c r="Q263" t="s">
        <v>35</v>
      </c>
      <c r="R263">
        <v>1</v>
      </c>
      <c r="S263">
        <f t="shared" si="26"/>
        <v>0</v>
      </c>
      <c r="T263">
        <f t="shared" si="27"/>
        <v>7</v>
      </c>
      <c r="Z263" s="118">
        <v>0.14000000000000001</v>
      </c>
      <c r="AA263">
        <v>0</v>
      </c>
      <c r="AB263" s="120">
        <v>36.65</v>
      </c>
      <c r="AC263" s="2">
        <f t="shared" si="28"/>
        <v>3591.7000000000003</v>
      </c>
      <c r="AE263" s="2">
        <f t="shared" si="29"/>
        <v>3591.7000000000003</v>
      </c>
      <c r="AG263" t="str">
        <f t="shared" si="30"/>
        <v/>
      </c>
    </row>
    <row r="264" spans="1:34">
      <c r="A264">
        <v>263</v>
      </c>
      <c r="C264">
        <v>676</v>
      </c>
      <c r="D264">
        <v>54</v>
      </c>
      <c r="E264" t="s">
        <v>605</v>
      </c>
      <c r="F264" t="s">
        <v>929</v>
      </c>
      <c r="M264" t="s">
        <v>16</v>
      </c>
      <c r="N264">
        <v>0</v>
      </c>
      <c r="O264">
        <v>-3</v>
      </c>
      <c r="P264">
        <f t="shared" si="25"/>
        <v>3</v>
      </c>
      <c r="Q264" t="s">
        <v>604</v>
      </c>
      <c r="R264">
        <v>2</v>
      </c>
      <c r="S264">
        <f t="shared" si="26"/>
        <v>3</v>
      </c>
      <c r="T264">
        <f t="shared" si="27"/>
        <v>0</v>
      </c>
      <c r="U264" t="s">
        <v>1007</v>
      </c>
      <c r="V264" t="s">
        <v>918</v>
      </c>
      <c r="Z264" s="118">
        <v>1.31</v>
      </c>
      <c r="AA264">
        <v>5</v>
      </c>
      <c r="AB264" s="120">
        <v>4.74</v>
      </c>
      <c r="AC264" s="2">
        <f t="shared" si="28"/>
        <v>1769.6789999999999</v>
      </c>
      <c r="AE264" s="2">
        <f t="shared" si="29"/>
        <v>1769.6789999999999</v>
      </c>
      <c r="AG264" t="str">
        <f t="shared" si="30"/>
        <v/>
      </c>
    </row>
    <row r="265" spans="1:34">
      <c r="A265">
        <v>264</v>
      </c>
      <c r="C265">
        <v>676</v>
      </c>
      <c r="D265">
        <v>54</v>
      </c>
      <c r="E265" t="s">
        <v>605</v>
      </c>
      <c r="F265" t="s">
        <v>929</v>
      </c>
      <c r="M265" t="s">
        <v>679</v>
      </c>
      <c r="N265">
        <v>-3</v>
      </c>
      <c r="O265">
        <v>-30</v>
      </c>
      <c r="P265">
        <f t="shared" si="25"/>
        <v>27</v>
      </c>
      <c r="Q265" t="s">
        <v>604</v>
      </c>
      <c r="R265">
        <v>2</v>
      </c>
      <c r="S265">
        <f t="shared" si="26"/>
        <v>27</v>
      </c>
      <c r="T265">
        <f t="shared" si="27"/>
        <v>0</v>
      </c>
      <c r="U265" t="s">
        <v>1007</v>
      </c>
      <c r="V265" t="s">
        <v>918</v>
      </c>
      <c r="Z265" s="118">
        <v>1.38</v>
      </c>
      <c r="AA265">
        <v>35</v>
      </c>
      <c r="AB265" s="120">
        <v>1.7</v>
      </c>
      <c r="AC265" s="2">
        <f t="shared" si="28"/>
        <v>4117.2299999999996</v>
      </c>
      <c r="AE265" s="2">
        <f t="shared" si="29"/>
        <v>4117.2299999999996</v>
      </c>
      <c r="AG265" t="str">
        <f t="shared" si="30"/>
        <v/>
      </c>
    </row>
    <row r="266" spans="1:34" s="9" customFormat="1">
      <c r="A266">
        <v>265</v>
      </c>
      <c r="C266">
        <v>676</v>
      </c>
      <c r="D266">
        <v>54</v>
      </c>
      <c r="E266" s="9" t="s">
        <v>605</v>
      </c>
      <c r="F266" t="s">
        <v>929</v>
      </c>
      <c r="M266" s="9" t="s">
        <v>161</v>
      </c>
      <c r="N266" s="9">
        <v>-30</v>
      </c>
      <c r="O266" s="9">
        <v>-40</v>
      </c>
      <c r="P266" s="9">
        <f t="shared" si="25"/>
        <v>10</v>
      </c>
      <c r="Q266" s="9" t="s">
        <v>611</v>
      </c>
      <c r="R266" s="9">
        <v>2</v>
      </c>
      <c r="S266" s="9">
        <f t="shared" si="26"/>
        <v>10</v>
      </c>
      <c r="T266" s="9">
        <f t="shared" si="27"/>
        <v>0</v>
      </c>
      <c r="U266" t="s">
        <v>1007</v>
      </c>
      <c r="V266" t="s">
        <v>918</v>
      </c>
      <c r="Z266" s="118">
        <v>1.38</v>
      </c>
      <c r="AA266" s="9">
        <v>40</v>
      </c>
      <c r="AB266" s="120">
        <v>0.54</v>
      </c>
      <c r="AC266" s="2">
        <f t="shared" si="28"/>
        <v>447.11999999999995</v>
      </c>
      <c r="AE266" s="11">
        <f t="shared" si="29"/>
        <v>447.11999999999995</v>
      </c>
      <c r="AG266" t="str">
        <f t="shared" si="30"/>
        <v/>
      </c>
      <c r="AH266"/>
    </row>
    <row r="267" spans="1:34">
      <c r="A267">
        <v>266</v>
      </c>
      <c r="B267" t="s">
        <v>603</v>
      </c>
      <c r="C267">
        <v>417</v>
      </c>
      <c r="D267">
        <v>55</v>
      </c>
      <c r="E267" t="s">
        <v>605</v>
      </c>
      <c r="F267" t="s">
        <v>929</v>
      </c>
      <c r="G267">
        <v>49.799282069999997</v>
      </c>
      <c r="H267">
        <v>121.5392532</v>
      </c>
      <c r="I267" t="s">
        <v>182</v>
      </c>
      <c r="J267" t="s">
        <v>35</v>
      </c>
      <c r="K267" t="s">
        <v>35</v>
      </c>
      <c r="L267" t="s">
        <v>35</v>
      </c>
      <c r="M267" t="s">
        <v>13</v>
      </c>
      <c r="N267">
        <v>22</v>
      </c>
      <c r="O267">
        <v>20</v>
      </c>
      <c r="P267">
        <f t="shared" si="25"/>
        <v>2</v>
      </c>
      <c r="Q267" t="s">
        <v>35</v>
      </c>
      <c r="R267">
        <v>1</v>
      </c>
      <c r="S267">
        <f t="shared" si="26"/>
        <v>0</v>
      </c>
      <c r="T267">
        <f t="shared" si="27"/>
        <v>2</v>
      </c>
      <c r="W267">
        <f>SUM(S267:S272)</f>
        <v>22</v>
      </c>
      <c r="X267">
        <f>SUM(T267:T272)</f>
        <v>22</v>
      </c>
      <c r="Y267">
        <f>X267+W267</f>
        <v>44</v>
      </c>
      <c r="Z267" s="118">
        <v>0.14000000000000001</v>
      </c>
      <c r="AA267">
        <v>0</v>
      </c>
      <c r="AB267" s="120">
        <v>43.21</v>
      </c>
      <c r="AC267" s="2">
        <f t="shared" si="28"/>
        <v>1209.8800000000001</v>
      </c>
      <c r="AD267" s="2">
        <f>SUM(AC267:AC272)</f>
        <v>17407.48</v>
      </c>
      <c r="AE267" s="2">
        <f t="shared" si="29"/>
        <v>1209.8800000000001</v>
      </c>
      <c r="AF267" s="2">
        <f>SUM(AE267:AE272)</f>
        <v>17407.48</v>
      </c>
      <c r="AG267">
        <f t="shared" si="30"/>
        <v>1</v>
      </c>
    </row>
    <row r="268" spans="1:34">
      <c r="A268">
        <v>267</v>
      </c>
      <c r="C268">
        <v>417</v>
      </c>
      <c r="D268">
        <v>55</v>
      </c>
      <c r="E268" t="s">
        <v>605</v>
      </c>
      <c r="F268" t="s">
        <v>929</v>
      </c>
      <c r="M268" t="s">
        <v>14</v>
      </c>
      <c r="N268">
        <v>20</v>
      </c>
      <c r="O268">
        <v>13</v>
      </c>
      <c r="P268">
        <f t="shared" si="25"/>
        <v>7</v>
      </c>
      <c r="Q268" t="s">
        <v>35</v>
      </c>
      <c r="R268">
        <v>1</v>
      </c>
      <c r="S268">
        <f t="shared" si="26"/>
        <v>0</v>
      </c>
      <c r="T268">
        <f t="shared" si="27"/>
        <v>7</v>
      </c>
      <c r="Z268" s="118">
        <v>0.14000000000000001</v>
      </c>
      <c r="AA268">
        <v>0</v>
      </c>
      <c r="AB268" s="120">
        <v>43.21</v>
      </c>
      <c r="AC268" s="2">
        <f t="shared" si="28"/>
        <v>4234.5800000000008</v>
      </c>
      <c r="AE268" s="2">
        <f t="shared" si="29"/>
        <v>4234.5800000000008</v>
      </c>
      <c r="AG268" t="str">
        <f t="shared" si="30"/>
        <v/>
      </c>
    </row>
    <row r="269" spans="1:34">
      <c r="A269">
        <v>268</v>
      </c>
      <c r="C269">
        <v>417</v>
      </c>
      <c r="D269">
        <v>55</v>
      </c>
      <c r="E269" t="s">
        <v>605</v>
      </c>
      <c r="F269" t="s">
        <v>929</v>
      </c>
      <c r="M269" t="s">
        <v>15</v>
      </c>
      <c r="N269">
        <v>13</v>
      </c>
      <c r="O269">
        <v>0</v>
      </c>
      <c r="P269">
        <f t="shared" si="25"/>
        <v>13</v>
      </c>
      <c r="Q269" t="s">
        <v>35</v>
      </c>
      <c r="R269">
        <v>1</v>
      </c>
      <c r="S269">
        <f t="shared" si="26"/>
        <v>0</v>
      </c>
      <c r="T269">
        <f t="shared" si="27"/>
        <v>13</v>
      </c>
      <c r="Z269" s="118">
        <v>0.14000000000000001</v>
      </c>
      <c r="AA269">
        <v>0</v>
      </c>
      <c r="AB269" s="120">
        <v>36.65</v>
      </c>
      <c r="AC269" s="2">
        <f t="shared" si="28"/>
        <v>6670.3</v>
      </c>
      <c r="AE269" s="2">
        <f t="shared" si="29"/>
        <v>6670.3</v>
      </c>
      <c r="AG269" t="str">
        <f t="shared" si="30"/>
        <v/>
      </c>
    </row>
    <row r="270" spans="1:34">
      <c r="A270">
        <v>269</v>
      </c>
      <c r="C270">
        <v>464</v>
      </c>
      <c r="D270">
        <v>55</v>
      </c>
      <c r="E270" t="s">
        <v>605</v>
      </c>
      <c r="F270" t="s">
        <v>929</v>
      </c>
      <c r="M270" t="s">
        <v>104</v>
      </c>
      <c r="N270">
        <v>0</v>
      </c>
      <c r="O270">
        <v>-5</v>
      </c>
      <c r="P270">
        <f t="shared" ref="P270:P301" si="31">ABS(N270-O270)</f>
        <v>5</v>
      </c>
      <c r="Q270" t="s">
        <v>191</v>
      </c>
      <c r="R270">
        <v>2</v>
      </c>
      <c r="S270">
        <f t="shared" si="26"/>
        <v>5</v>
      </c>
      <c r="T270">
        <f t="shared" si="27"/>
        <v>0</v>
      </c>
      <c r="U270" t="s">
        <v>1006</v>
      </c>
      <c r="V270" t="s">
        <v>21</v>
      </c>
      <c r="Z270" s="118">
        <v>1.31</v>
      </c>
      <c r="AA270">
        <v>10</v>
      </c>
      <c r="AB270" s="120">
        <v>4.74</v>
      </c>
      <c r="AC270" s="2">
        <f t="shared" si="28"/>
        <v>2794.2300000000005</v>
      </c>
      <c r="AE270" s="2">
        <f t="shared" si="29"/>
        <v>2794.2300000000005</v>
      </c>
      <c r="AG270" t="str">
        <f t="shared" si="30"/>
        <v/>
      </c>
    </row>
    <row r="271" spans="1:34">
      <c r="A271">
        <v>270</v>
      </c>
      <c r="C271">
        <v>464</v>
      </c>
      <c r="D271">
        <v>55</v>
      </c>
      <c r="E271" t="s">
        <v>605</v>
      </c>
      <c r="F271" t="s">
        <v>929</v>
      </c>
      <c r="M271" t="s">
        <v>18</v>
      </c>
      <c r="N271">
        <v>-5</v>
      </c>
      <c r="O271">
        <v>-13</v>
      </c>
      <c r="P271">
        <f t="shared" si="31"/>
        <v>8</v>
      </c>
      <c r="Q271" t="s">
        <v>611</v>
      </c>
      <c r="R271">
        <v>2</v>
      </c>
      <c r="S271">
        <f t="shared" si="26"/>
        <v>8</v>
      </c>
      <c r="T271">
        <f t="shared" si="27"/>
        <v>0</v>
      </c>
      <c r="U271" t="s">
        <v>1006</v>
      </c>
      <c r="V271" t="s">
        <v>21</v>
      </c>
      <c r="Z271" s="118">
        <v>1.38</v>
      </c>
      <c r="AA271">
        <v>40</v>
      </c>
      <c r="AB271" s="120">
        <v>1.7</v>
      </c>
      <c r="AC271" s="2">
        <f t="shared" si="28"/>
        <v>1126.0799999999997</v>
      </c>
      <c r="AE271" s="2">
        <f t="shared" si="29"/>
        <v>1126.0799999999997</v>
      </c>
      <c r="AG271" t="str">
        <f t="shared" si="30"/>
        <v/>
      </c>
    </row>
    <row r="272" spans="1:34" s="9" customFormat="1">
      <c r="A272">
        <v>271</v>
      </c>
      <c r="C272">
        <v>464</v>
      </c>
      <c r="D272">
        <v>55</v>
      </c>
      <c r="E272" s="9" t="s">
        <v>605</v>
      </c>
      <c r="F272" t="s">
        <v>929</v>
      </c>
      <c r="M272" s="9" t="s">
        <v>608</v>
      </c>
      <c r="N272" s="9">
        <v>-13</v>
      </c>
      <c r="O272" s="9">
        <v>-22</v>
      </c>
      <c r="P272" s="9">
        <f t="shared" si="31"/>
        <v>9</v>
      </c>
      <c r="Q272" s="9" t="s">
        <v>611</v>
      </c>
      <c r="R272" s="9">
        <v>2</v>
      </c>
      <c r="S272" s="9">
        <f t="shared" si="26"/>
        <v>9</v>
      </c>
      <c r="T272" s="9">
        <f t="shared" si="27"/>
        <v>0</v>
      </c>
      <c r="U272" t="s">
        <v>1006</v>
      </c>
      <c r="V272" t="s">
        <v>21</v>
      </c>
      <c r="Z272" s="118">
        <v>1.38</v>
      </c>
      <c r="AA272" s="9">
        <v>35</v>
      </c>
      <c r="AB272" s="120">
        <v>1.7</v>
      </c>
      <c r="AC272" s="2">
        <f t="shared" si="28"/>
        <v>1372.4099999999996</v>
      </c>
      <c r="AE272" s="11">
        <f t="shared" si="29"/>
        <v>1372.4099999999996</v>
      </c>
      <c r="AG272" t="str">
        <f t="shared" si="30"/>
        <v/>
      </c>
      <c r="AH272"/>
    </row>
    <row r="273" spans="1:34">
      <c r="A273">
        <v>272</v>
      </c>
      <c r="B273" t="s">
        <v>603</v>
      </c>
      <c r="C273">
        <v>627</v>
      </c>
      <c r="D273">
        <v>56</v>
      </c>
      <c r="E273" t="s">
        <v>910</v>
      </c>
      <c r="F273" t="s">
        <v>931</v>
      </c>
      <c r="G273">
        <v>50.05728912</v>
      </c>
      <c r="H273">
        <v>121.28140260000001</v>
      </c>
      <c r="I273" t="s">
        <v>182</v>
      </c>
      <c r="J273" t="s">
        <v>35</v>
      </c>
      <c r="K273" t="s">
        <v>35</v>
      </c>
      <c r="L273" t="s">
        <v>35</v>
      </c>
      <c r="M273" t="s">
        <v>56</v>
      </c>
      <c r="N273">
        <v>5</v>
      </c>
      <c r="O273">
        <v>3</v>
      </c>
      <c r="P273">
        <f t="shared" si="31"/>
        <v>2</v>
      </c>
      <c r="Q273" t="s">
        <v>35</v>
      </c>
      <c r="R273">
        <v>1</v>
      </c>
      <c r="S273">
        <f t="shared" si="26"/>
        <v>0</v>
      </c>
      <c r="T273">
        <f t="shared" si="27"/>
        <v>2</v>
      </c>
      <c r="W273">
        <f>SUM(S273:S277)</f>
        <v>35</v>
      </c>
      <c r="X273">
        <f>SUM(T273:T277)</f>
        <v>5</v>
      </c>
      <c r="Y273">
        <f>X273+W273</f>
        <v>40</v>
      </c>
      <c r="Z273" s="118">
        <v>0.08</v>
      </c>
      <c r="AA273">
        <v>0</v>
      </c>
      <c r="AB273" s="120">
        <v>42.07</v>
      </c>
      <c r="AC273" s="2">
        <f t="shared" si="28"/>
        <v>673.11999999999989</v>
      </c>
      <c r="AD273" s="2">
        <f>SUM(AC273:AC277)</f>
        <v>15004.95</v>
      </c>
      <c r="AE273" s="2">
        <f t="shared" si="29"/>
        <v>673.11999999999989</v>
      </c>
      <c r="AF273" s="2">
        <f>SUM(AE273:AE277)</f>
        <v>15004.95</v>
      </c>
      <c r="AG273">
        <f t="shared" si="30"/>
        <v>1</v>
      </c>
    </row>
    <row r="274" spans="1:34">
      <c r="A274">
        <v>273</v>
      </c>
      <c r="C274">
        <v>627</v>
      </c>
      <c r="D274">
        <v>56</v>
      </c>
      <c r="E274" t="s">
        <v>910</v>
      </c>
      <c r="F274" t="s">
        <v>931</v>
      </c>
      <c r="M274" t="s">
        <v>57</v>
      </c>
      <c r="N274">
        <v>3</v>
      </c>
      <c r="O274">
        <v>0</v>
      </c>
      <c r="P274">
        <f t="shared" si="31"/>
        <v>3</v>
      </c>
      <c r="Q274" t="s">
        <v>35</v>
      </c>
      <c r="R274">
        <v>1</v>
      </c>
      <c r="S274">
        <f t="shared" si="26"/>
        <v>0</v>
      </c>
      <c r="T274">
        <f t="shared" si="27"/>
        <v>3</v>
      </c>
      <c r="Z274" s="118">
        <v>0.21</v>
      </c>
      <c r="AA274">
        <v>0</v>
      </c>
      <c r="AB274" s="120">
        <v>35.51</v>
      </c>
      <c r="AC274" s="2">
        <f t="shared" si="28"/>
        <v>2237.1299999999997</v>
      </c>
      <c r="AE274" s="2">
        <f t="shared" si="29"/>
        <v>2237.1299999999997</v>
      </c>
      <c r="AG274" t="str">
        <f t="shared" si="30"/>
        <v/>
      </c>
    </row>
    <row r="275" spans="1:34">
      <c r="A275">
        <v>274</v>
      </c>
      <c r="C275">
        <v>677</v>
      </c>
      <c r="D275">
        <v>56</v>
      </c>
      <c r="E275" t="s">
        <v>910</v>
      </c>
      <c r="F275" t="s">
        <v>931</v>
      </c>
      <c r="M275" t="s">
        <v>141</v>
      </c>
      <c r="N275">
        <v>0</v>
      </c>
      <c r="O275">
        <v>-15</v>
      </c>
      <c r="P275">
        <f t="shared" si="31"/>
        <v>15</v>
      </c>
      <c r="R275">
        <v>2</v>
      </c>
      <c r="S275">
        <f t="shared" si="26"/>
        <v>15</v>
      </c>
      <c r="T275">
        <f t="shared" si="27"/>
        <v>0</v>
      </c>
      <c r="U275" t="s">
        <v>1007</v>
      </c>
      <c r="V275" t="s">
        <v>278</v>
      </c>
      <c r="Z275" s="118">
        <v>0.12</v>
      </c>
      <c r="AA275">
        <v>0</v>
      </c>
      <c r="AB275" s="120">
        <v>42.07</v>
      </c>
      <c r="AC275" s="2">
        <f t="shared" si="28"/>
        <v>7572.6</v>
      </c>
      <c r="AE275" s="2">
        <f t="shared" si="29"/>
        <v>7572.6</v>
      </c>
      <c r="AG275" t="str">
        <f t="shared" si="30"/>
        <v/>
      </c>
    </row>
    <row r="276" spans="1:34">
      <c r="A276">
        <v>275</v>
      </c>
      <c r="C276">
        <v>677</v>
      </c>
      <c r="D276">
        <v>56</v>
      </c>
      <c r="E276" t="s">
        <v>910</v>
      </c>
      <c r="F276" t="s">
        <v>931</v>
      </c>
      <c r="M276" t="s">
        <v>104</v>
      </c>
      <c r="N276">
        <v>-15</v>
      </c>
      <c r="O276">
        <v>-25</v>
      </c>
      <c r="P276">
        <f t="shared" si="31"/>
        <v>10</v>
      </c>
      <c r="Q276" t="s">
        <v>613</v>
      </c>
      <c r="R276">
        <v>2</v>
      </c>
      <c r="S276">
        <f t="shared" si="26"/>
        <v>10</v>
      </c>
      <c r="T276">
        <f t="shared" si="27"/>
        <v>0</v>
      </c>
      <c r="U276" t="s">
        <v>1007</v>
      </c>
      <c r="V276" t="s">
        <v>278</v>
      </c>
      <c r="Z276" s="118">
        <v>1.01</v>
      </c>
      <c r="AA276">
        <v>0</v>
      </c>
      <c r="AB276" s="120">
        <v>3.85</v>
      </c>
      <c r="AC276" s="2">
        <f t="shared" si="28"/>
        <v>3888.5000000000005</v>
      </c>
      <c r="AE276" s="2">
        <f t="shared" si="29"/>
        <v>3888.5000000000005</v>
      </c>
      <c r="AG276" t="str">
        <f t="shared" si="30"/>
        <v/>
      </c>
    </row>
    <row r="277" spans="1:34" s="9" customFormat="1">
      <c r="A277">
        <v>276</v>
      </c>
      <c r="C277">
        <v>677</v>
      </c>
      <c r="D277">
        <v>56</v>
      </c>
      <c r="E277" s="9" t="s">
        <v>910</v>
      </c>
      <c r="F277" t="s">
        <v>931</v>
      </c>
      <c r="M277" s="9" t="s">
        <v>161</v>
      </c>
      <c r="N277" s="9">
        <v>-25</v>
      </c>
      <c r="O277" s="9">
        <v>-35</v>
      </c>
      <c r="P277" s="9">
        <f t="shared" si="31"/>
        <v>10</v>
      </c>
      <c r="Q277" s="9" t="s">
        <v>613</v>
      </c>
      <c r="R277" s="9">
        <v>2</v>
      </c>
      <c r="S277" s="9">
        <f t="shared" si="26"/>
        <v>10</v>
      </c>
      <c r="T277" s="9">
        <f t="shared" si="27"/>
        <v>0</v>
      </c>
      <c r="U277" t="s">
        <v>1007</v>
      </c>
      <c r="V277" t="s">
        <v>278</v>
      </c>
      <c r="Z277" s="118">
        <v>1.44</v>
      </c>
      <c r="AA277" s="9">
        <v>0</v>
      </c>
      <c r="AB277" s="120">
        <v>0.44</v>
      </c>
      <c r="AC277" s="2">
        <f t="shared" si="28"/>
        <v>633.6</v>
      </c>
      <c r="AE277" s="11">
        <f t="shared" si="29"/>
        <v>633.6</v>
      </c>
      <c r="AG277" t="str">
        <f t="shared" si="30"/>
        <v/>
      </c>
      <c r="AH277"/>
    </row>
    <row r="278" spans="1:34">
      <c r="A278">
        <v>277</v>
      </c>
      <c r="B278" t="s">
        <v>603</v>
      </c>
      <c r="C278">
        <v>753</v>
      </c>
      <c r="D278">
        <v>57</v>
      </c>
      <c r="E278" t="s">
        <v>619</v>
      </c>
      <c r="F278" t="s">
        <v>930</v>
      </c>
      <c r="G278">
        <v>49.54788971</v>
      </c>
      <c r="H278">
        <v>121.7913971</v>
      </c>
      <c r="I278" t="s">
        <v>182</v>
      </c>
      <c r="J278" t="s">
        <v>35</v>
      </c>
      <c r="K278" t="s">
        <v>35</v>
      </c>
      <c r="L278" t="s">
        <v>35</v>
      </c>
      <c r="M278" t="s">
        <v>89</v>
      </c>
      <c r="N278">
        <v>2.5</v>
      </c>
      <c r="O278">
        <v>2</v>
      </c>
      <c r="P278">
        <f t="shared" si="31"/>
        <v>0.5</v>
      </c>
      <c r="Q278" t="s">
        <v>35</v>
      </c>
      <c r="R278">
        <v>1</v>
      </c>
      <c r="S278">
        <f t="shared" si="26"/>
        <v>0</v>
      </c>
      <c r="T278">
        <f t="shared" si="27"/>
        <v>0.5</v>
      </c>
      <c r="W278">
        <f>SUM(S278:S283)</f>
        <v>60</v>
      </c>
      <c r="X278">
        <f>SUM(T278:T283)</f>
        <v>2.5</v>
      </c>
      <c r="Y278">
        <f>X278+W278</f>
        <v>62.5</v>
      </c>
      <c r="Z278" s="118">
        <v>0.16</v>
      </c>
      <c r="AA278">
        <v>0</v>
      </c>
      <c r="AB278" s="120">
        <v>37.4</v>
      </c>
      <c r="AC278" s="2">
        <f t="shared" si="28"/>
        <v>299.2</v>
      </c>
      <c r="AD278" s="2">
        <f>SUM(AC278:AC283)</f>
        <v>8470.7760000000017</v>
      </c>
      <c r="AE278" s="2">
        <f t="shared" si="29"/>
        <v>299.2</v>
      </c>
      <c r="AF278" s="2">
        <f>SUM(AE278:AE283)</f>
        <v>8470.7760000000017</v>
      </c>
      <c r="AG278">
        <f t="shared" si="30"/>
        <v>1</v>
      </c>
    </row>
    <row r="279" spans="1:34">
      <c r="A279">
        <v>278</v>
      </c>
      <c r="C279">
        <v>753</v>
      </c>
      <c r="D279">
        <v>57</v>
      </c>
      <c r="E279" t="s">
        <v>619</v>
      </c>
      <c r="F279" t="s">
        <v>930</v>
      </c>
      <c r="M279" t="s">
        <v>612</v>
      </c>
      <c r="N279">
        <v>2</v>
      </c>
      <c r="O279">
        <v>0.5</v>
      </c>
      <c r="P279">
        <f t="shared" si="31"/>
        <v>1.5</v>
      </c>
      <c r="Q279" t="s">
        <v>35</v>
      </c>
      <c r="R279">
        <v>1</v>
      </c>
      <c r="S279">
        <f t="shared" si="26"/>
        <v>0</v>
      </c>
      <c r="T279">
        <f t="shared" si="27"/>
        <v>1.5</v>
      </c>
      <c r="Z279" s="118">
        <v>0.16</v>
      </c>
      <c r="AA279">
        <v>0</v>
      </c>
      <c r="AB279" s="120">
        <v>37.4</v>
      </c>
      <c r="AC279" s="2">
        <f t="shared" si="28"/>
        <v>897.59999999999991</v>
      </c>
      <c r="AE279" s="2">
        <f t="shared" si="29"/>
        <v>897.59999999999991</v>
      </c>
      <c r="AG279" t="str">
        <f t="shared" si="30"/>
        <v/>
      </c>
    </row>
    <row r="280" spans="1:34">
      <c r="A280">
        <v>279</v>
      </c>
      <c r="C280">
        <v>753</v>
      </c>
      <c r="D280">
        <v>57</v>
      </c>
      <c r="E280" t="s">
        <v>619</v>
      </c>
      <c r="F280" t="s">
        <v>930</v>
      </c>
      <c r="M280" t="s">
        <v>57</v>
      </c>
      <c r="N280">
        <v>0.5</v>
      </c>
      <c r="O280">
        <v>0</v>
      </c>
      <c r="P280">
        <f t="shared" si="31"/>
        <v>0.5</v>
      </c>
      <c r="Q280" t="s">
        <v>35</v>
      </c>
      <c r="R280">
        <v>1</v>
      </c>
      <c r="S280">
        <f t="shared" si="26"/>
        <v>0</v>
      </c>
      <c r="T280">
        <f t="shared" si="27"/>
        <v>0.5</v>
      </c>
      <c r="Z280" s="118">
        <v>0.16</v>
      </c>
      <c r="AA280">
        <v>0</v>
      </c>
      <c r="AB280" s="120">
        <v>30.85</v>
      </c>
      <c r="AC280" s="2">
        <f t="shared" si="28"/>
        <v>246.8</v>
      </c>
      <c r="AE280" s="2">
        <f t="shared" si="29"/>
        <v>246.8</v>
      </c>
      <c r="AG280" t="str">
        <f t="shared" si="30"/>
        <v/>
      </c>
    </row>
    <row r="281" spans="1:34">
      <c r="A281">
        <v>280</v>
      </c>
      <c r="C281">
        <v>812</v>
      </c>
      <c r="D281">
        <v>57</v>
      </c>
      <c r="E281" t="s">
        <v>619</v>
      </c>
      <c r="F281" t="s">
        <v>930</v>
      </c>
      <c r="M281" t="s">
        <v>104</v>
      </c>
      <c r="N281">
        <v>0</v>
      </c>
      <c r="O281">
        <v>-2</v>
      </c>
      <c r="P281">
        <f t="shared" si="31"/>
        <v>2</v>
      </c>
      <c r="Q281" t="s">
        <v>616</v>
      </c>
      <c r="R281">
        <v>2</v>
      </c>
      <c r="S281">
        <f t="shared" si="26"/>
        <v>2</v>
      </c>
      <c r="T281">
        <f t="shared" si="27"/>
        <v>0</v>
      </c>
      <c r="U281" t="s">
        <v>1003</v>
      </c>
      <c r="V281" t="s">
        <v>21</v>
      </c>
      <c r="Z281" s="118">
        <v>1.07</v>
      </c>
      <c r="AA281">
        <v>35</v>
      </c>
      <c r="AB281" s="120">
        <v>3.36</v>
      </c>
      <c r="AC281" s="2">
        <f t="shared" si="28"/>
        <v>467.37600000000009</v>
      </c>
      <c r="AE281" s="2">
        <f t="shared" si="29"/>
        <v>467.37600000000009</v>
      </c>
      <c r="AG281" t="str">
        <f t="shared" si="30"/>
        <v/>
      </c>
    </row>
    <row r="282" spans="1:34">
      <c r="A282">
        <v>281</v>
      </c>
      <c r="C282">
        <v>812</v>
      </c>
      <c r="D282">
        <v>57</v>
      </c>
      <c r="E282" t="s">
        <v>619</v>
      </c>
      <c r="F282" t="s">
        <v>930</v>
      </c>
      <c r="M282" t="s">
        <v>32</v>
      </c>
      <c r="N282">
        <v>-2</v>
      </c>
      <c r="O282">
        <v>-22</v>
      </c>
      <c r="P282">
        <f t="shared" si="31"/>
        <v>20</v>
      </c>
      <c r="Q282" t="s">
        <v>616</v>
      </c>
      <c r="R282">
        <v>2</v>
      </c>
      <c r="S282">
        <f t="shared" si="26"/>
        <v>20</v>
      </c>
      <c r="T282">
        <f t="shared" si="27"/>
        <v>0</v>
      </c>
      <c r="U282" t="s">
        <v>1003</v>
      </c>
      <c r="V282" t="s">
        <v>21</v>
      </c>
      <c r="Z282" s="118">
        <v>1.45</v>
      </c>
      <c r="AA282">
        <v>35</v>
      </c>
      <c r="AB282" s="120">
        <v>1.2</v>
      </c>
      <c r="AC282" s="2">
        <f t="shared" si="28"/>
        <v>2262</v>
      </c>
      <c r="AE282" s="2">
        <f t="shared" si="29"/>
        <v>2262</v>
      </c>
      <c r="AG282" t="str">
        <f t="shared" si="30"/>
        <v/>
      </c>
    </row>
    <row r="283" spans="1:34" s="9" customFormat="1">
      <c r="A283">
        <v>282</v>
      </c>
      <c r="C283">
        <v>812</v>
      </c>
      <c r="D283">
        <v>57</v>
      </c>
      <c r="E283" s="9" t="s">
        <v>619</v>
      </c>
      <c r="F283" t="s">
        <v>930</v>
      </c>
      <c r="M283" s="9" t="s">
        <v>34</v>
      </c>
      <c r="N283" s="9">
        <v>-22</v>
      </c>
      <c r="O283" s="9">
        <v>-60</v>
      </c>
      <c r="P283" s="9">
        <f t="shared" si="31"/>
        <v>38</v>
      </c>
      <c r="Q283" s="9" t="s">
        <v>616</v>
      </c>
      <c r="R283" s="9">
        <v>2</v>
      </c>
      <c r="S283" s="9">
        <f t="shared" si="26"/>
        <v>38</v>
      </c>
      <c r="T283" s="9">
        <f t="shared" si="27"/>
        <v>0</v>
      </c>
      <c r="U283" t="s">
        <v>1003</v>
      </c>
      <c r="V283" t="s">
        <v>21</v>
      </c>
      <c r="Z283" s="118">
        <v>1.45</v>
      </c>
      <c r="AA283" s="9">
        <v>35</v>
      </c>
      <c r="AB283" s="120">
        <v>1.2</v>
      </c>
      <c r="AC283" s="2">
        <f t="shared" si="28"/>
        <v>4297.8</v>
      </c>
      <c r="AE283" s="11">
        <f t="shared" si="29"/>
        <v>4297.8</v>
      </c>
      <c r="AG283" t="str">
        <f t="shared" si="30"/>
        <v/>
      </c>
      <c r="AH283"/>
    </row>
    <row r="284" spans="1:34">
      <c r="A284">
        <v>283</v>
      </c>
      <c r="B284" t="s">
        <v>603</v>
      </c>
      <c r="C284">
        <v>631</v>
      </c>
      <c r="D284">
        <v>58</v>
      </c>
      <c r="E284" t="s">
        <v>910</v>
      </c>
      <c r="F284" t="s">
        <v>931</v>
      </c>
      <c r="G284">
        <v>50.059688569999999</v>
      </c>
      <c r="H284">
        <v>121.28289789999999</v>
      </c>
      <c r="I284" t="s">
        <v>182</v>
      </c>
      <c r="J284" t="s">
        <v>35</v>
      </c>
      <c r="K284" t="s">
        <v>35</v>
      </c>
      <c r="L284" t="s">
        <v>35</v>
      </c>
      <c r="M284" t="s">
        <v>56</v>
      </c>
      <c r="N284">
        <v>5</v>
      </c>
      <c r="O284">
        <v>4</v>
      </c>
      <c r="P284">
        <f t="shared" si="31"/>
        <v>1</v>
      </c>
      <c r="Q284" t="s">
        <v>35</v>
      </c>
      <c r="R284">
        <v>1</v>
      </c>
      <c r="S284">
        <f t="shared" si="26"/>
        <v>0</v>
      </c>
      <c r="T284">
        <f t="shared" si="27"/>
        <v>1</v>
      </c>
      <c r="W284">
        <f>SUM(S284:S287)</f>
        <v>45</v>
      </c>
      <c r="X284">
        <f>SUM(T284:T287)</f>
        <v>5</v>
      </c>
      <c r="Y284">
        <f>X284+W284</f>
        <v>50</v>
      </c>
      <c r="Z284" s="118">
        <v>0.08</v>
      </c>
      <c r="AA284">
        <v>0</v>
      </c>
      <c r="AB284" s="120">
        <v>42.07</v>
      </c>
      <c r="AC284" s="2">
        <f t="shared" si="28"/>
        <v>336.55999999999995</v>
      </c>
      <c r="AD284" s="2">
        <f>SUM(AC284:AC287)</f>
        <v>17965.7</v>
      </c>
      <c r="AE284" s="2">
        <f t="shared" si="29"/>
        <v>336.55999999999995</v>
      </c>
      <c r="AF284" s="2">
        <f>SUM(AE284:AE287)</f>
        <v>17965.7</v>
      </c>
      <c r="AG284">
        <f t="shared" si="30"/>
        <v>1</v>
      </c>
    </row>
    <row r="285" spans="1:34">
      <c r="A285">
        <v>284</v>
      </c>
      <c r="C285">
        <v>631</v>
      </c>
      <c r="D285">
        <v>58</v>
      </c>
      <c r="E285" t="s">
        <v>910</v>
      </c>
      <c r="F285" t="s">
        <v>931</v>
      </c>
      <c r="M285" t="s">
        <v>57</v>
      </c>
      <c r="N285">
        <v>4</v>
      </c>
      <c r="O285">
        <v>0</v>
      </c>
      <c r="P285">
        <f t="shared" si="31"/>
        <v>4</v>
      </c>
      <c r="Q285" t="s">
        <v>35</v>
      </c>
      <c r="R285">
        <v>1</v>
      </c>
      <c r="S285">
        <f t="shared" si="26"/>
        <v>0</v>
      </c>
      <c r="T285">
        <f t="shared" si="27"/>
        <v>4</v>
      </c>
      <c r="Z285" s="118">
        <v>0.21</v>
      </c>
      <c r="AA285">
        <v>0</v>
      </c>
      <c r="AB285" s="120">
        <v>35.51</v>
      </c>
      <c r="AC285" s="2">
        <f t="shared" si="28"/>
        <v>2982.8399999999997</v>
      </c>
      <c r="AE285" s="2">
        <f t="shared" si="29"/>
        <v>2982.8399999999997</v>
      </c>
      <c r="AG285" t="str">
        <f t="shared" si="30"/>
        <v/>
      </c>
      <c r="AH285" s="102"/>
    </row>
    <row r="286" spans="1:34">
      <c r="A286">
        <v>285</v>
      </c>
      <c r="C286">
        <v>681</v>
      </c>
      <c r="D286">
        <v>58</v>
      </c>
      <c r="E286" t="s">
        <v>910</v>
      </c>
      <c r="F286" t="s">
        <v>931</v>
      </c>
      <c r="M286" t="s">
        <v>104</v>
      </c>
      <c r="N286">
        <v>0</v>
      </c>
      <c r="O286">
        <v>-30</v>
      </c>
      <c r="P286">
        <f t="shared" si="31"/>
        <v>30</v>
      </c>
      <c r="Q286" t="s">
        <v>613</v>
      </c>
      <c r="R286">
        <v>2</v>
      </c>
      <c r="S286">
        <f t="shared" si="26"/>
        <v>30</v>
      </c>
      <c r="T286">
        <f t="shared" si="27"/>
        <v>0</v>
      </c>
      <c r="U286" t="s">
        <v>1007</v>
      </c>
      <c r="V286" t="s">
        <v>623</v>
      </c>
      <c r="Z286" s="118">
        <v>1.01</v>
      </c>
      <c r="AA286" s="106">
        <v>0</v>
      </c>
      <c r="AB286" s="120">
        <v>3.85</v>
      </c>
      <c r="AC286" s="2">
        <f t="shared" si="28"/>
        <v>11665.5</v>
      </c>
      <c r="AE286" s="2">
        <f t="shared" si="29"/>
        <v>11665.5</v>
      </c>
      <c r="AG286" t="str">
        <f t="shared" si="30"/>
        <v/>
      </c>
      <c r="AH286" s="102"/>
    </row>
    <row r="287" spans="1:34" s="9" customFormat="1">
      <c r="A287">
        <v>286</v>
      </c>
      <c r="C287">
        <v>681</v>
      </c>
      <c r="D287">
        <v>58</v>
      </c>
      <c r="E287" s="9" t="s">
        <v>910</v>
      </c>
      <c r="F287" t="s">
        <v>931</v>
      </c>
      <c r="M287" s="9" t="s">
        <v>28</v>
      </c>
      <c r="N287" s="9">
        <v>-30</v>
      </c>
      <c r="O287" s="9">
        <v>-45</v>
      </c>
      <c r="P287" s="9">
        <f t="shared" si="31"/>
        <v>15</v>
      </c>
      <c r="Q287" s="9" t="s">
        <v>613</v>
      </c>
      <c r="R287" s="9">
        <v>2</v>
      </c>
      <c r="S287" s="9">
        <f t="shared" si="26"/>
        <v>15</v>
      </c>
      <c r="T287" s="9">
        <f t="shared" si="27"/>
        <v>0</v>
      </c>
      <c r="U287" t="s">
        <v>1007</v>
      </c>
      <c r="V287" t="s">
        <v>623</v>
      </c>
      <c r="Z287" s="118">
        <v>1.44</v>
      </c>
      <c r="AA287" s="106">
        <v>0</v>
      </c>
      <c r="AB287" s="120">
        <v>1.38</v>
      </c>
      <c r="AC287" s="2">
        <f t="shared" si="28"/>
        <v>2980.7999999999997</v>
      </c>
      <c r="AE287" s="11">
        <f t="shared" si="29"/>
        <v>2980.7999999999997</v>
      </c>
      <c r="AG287" t="str">
        <f t="shared" si="30"/>
        <v/>
      </c>
      <c r="AH287"/>
    </row>
    <row r="288" spans="1:34" s="89" customFormat="1">
      <c r="A288">
        <v>287</v>
      </c>
      <c r="C288">
        <v>426</v>
      </c>
      <c r="D288">
        <v>59</v>
      </c>
      <c r="E288" s="89" t="s">
        <v>605</v>
      </c>
      <c r="F288" t="s">
        <v>929</v>
      </c>
      <c r="G288" s="89">
        <v>49.184558869999996</v>
      </c>
      <c r="H288" s="89">
        <v>122.15989690000001</v>
      </c>
      <c r="M288" s="89" t="s">
        <v>104</v>
      </c>
      <c r="N288" s="89">
        <v>0</v>
      </c>
      <c r="O288" s="89">
        <v>-1</v>
      </c>
      <c r="P288" s="89">
        <f t="shared" si="31"/>
        <v>1</v>
      </c>
      <c r="R288" s="89">
        <v>2</v>
      </c>
      <c r="S288" s="89">
        <f t="shared" si="26"/>
        <v>1</v>
      </c>
      <c r="T288" s="89">
        <f t="shared" si="27"/>
        <v>0</v>
      </c>
      <c r="U288" t="s">
        <v>1003</v>
      </c>
      <c r="V288" t="s">
        <v>21</v>
      </c>
      <c r="W288" s="89">
        <f>SUM(S288:S290)</f>
        <v>1</v>
      </c>
      <c r="X288" s="89">
        <f>SUM(T288:T290)</f>
        <v>0</v>
      </c>
      <c r="Y288" s="89">
        <f>SUM(W288:W293)</f>
        <v>51</v>
      </c>
      <c r="Z288" s="118">
        <v>1.31</v>
      </c>
      <c r="AA288" s="89">
        <v>0</v>
      </c>
      <c r="AB288" s="120">
        <v>4.74</v>
      </c>
      <c r="AC288" s="2">
        <f t="shared" si="28"/>
        <v>620.94000000000005</v>
      </c>
      <c r="AD288" s="93">
        <f>SUM(AC288:AC290)</f>
        <v>620.94000000000005</v>
      </c>
      <c r="AE288" s="93">
        <f t="shared" si="29"/>
        <v>620.94000000000005</v>
      </c>
      <c r="AF288" s="93">
        <f>SUM(AE288:AE290)</f>
        <v>620.94000000000005</v>
      </c>
      <c r="AG288">
        <f t="shared" si="30"/>
        <v>1</v>
      </c>
      <c r="AH288"/>
    </row>
    <row r="289" spans="1:34" s="89" customFormat="1">
      <c r="A289">
        <v>288</v>
      </c>
      <c r="C289">
        <v>426</v>
      </c>
      <c r="D289">
        <v>59</v>
      </c>
      <c r="E289" s="89" t="s">
        <v>605</v>
      </c>
      <c r="F289" t="s">
        <v>929</v>
      </c>
      <c r="M289" s="89" t="s">
        <v>177</v>
      </c>
      <c r="N289" s="89">
        <v>0</v>
      </c>
      <c r="O289" s="89">
        <v>0</v>
      </c>
      <c r="P289" s="89">
        <f t="shared" si="31"/>
        <v>0</v>
      </c>
      <c r="R289" s="89">
        <v>2</v>
      </c>
      <c r="S289" s="89">
        <f t="shared" si="26"/>
        <v>0</v>
      </c>
      <c r="T289" s="89">
        <f t="shared" si="27"/>
        <v>0</v>
      </c>
      <c r="U289" t="s">
        <v>1003</v>
      </c>
      <c r="V289" t="s">
        <v>21</v>
      </c>
      <c r="Z289" s="118">
        <v>1.38</v>
      </c>
      <c r="AA289" s="89">
        <v>0</v>
      </c>
      <c r="AB289" s="120">
        <v>1.7</v>
      </c>
      <c r="AC289" s="2">
        <f t="shared" si="28"/>
        <v>0</v>
      </c>
      <c r="AE289" s="93">
        <f t="shared" si="29"/>
        <v>0</v>
      </c>
      <c r="AG289" t="str">
        <f t="shared" si="30"/>
        <v/>
      </c>
      <c r="AH289"/>
    </row>
    <row r="290" spans="1:34" s="91" customFormat="1">
      <c r="A290">
        <v>289</v>
      </c>
      <c r="C290">
        <v>426</v>
      </c>
      <c r="D290">
        <v>59</v>
      </c>
      <c r="E290" s="91" t="s">
        <v>605</v>
      </c>
      <c r="F290" t="s">
        <v>929</v>
      </c>
      <c r="M290" s="91" t="s">
        <v>177</v>
      </c>
      <c r="N290" s="91">
        <v>0</v>
      </c>
      <c r="O290" s="91">
        <v>0</v>
      </c>
      <c r="P290" s="91">
        <f t="shared" si="31"/>
        <v>0</v>
      </c>
      <c r="R290" s="91">
        <v>2</v>
      </c>
      <c r="S290" s="91">
        <f t="shared" si="26"/>
        <v>0</v>
      </c>
      <c r="T290" s="91">
        <f t="shared" si="27"/>
        <v>0</v>
      </c>
      <c r="U290" t="s">
        <v>1003</v>
      </c>
      <c r="V290" t="s">
        <v>21</v>
      </c>
      <c r="Z290" s="118">
        <v>1.38</v>
      </c>
      <c r="AA290" s="91">
        <v>0</v>
      </c>
      <c r="AB290" s="120">
        <v>1.7</v>
      </c>
      <c r="AC290" s="2">
        <f t="shared" si="28"/>
        <v>0</v>
      </c>
      <c r="AE290" s="92">
        <f t="shared" si="29"/>
        <v>0</v>
      </c>
      <c r="AG290" t="str">
        <f t="shared" si="30"/>
        <v/>
      </c>
      <c r="AH290"/>
    </row>
    <row r="291" spans="1:34">
      <c r="A291">
        <v>290</v>
      </c>
      <c r="B291" t="s">
        <v>603</v>
      </c>
      <c r="C291">
        <v>630</v>
      </c>
      <c r="D291">
        <v>60</v>
      </c>
      <c r="E291" t="s">
        <v>619</v>
      </c>
      <c r="F291" t="s">
        <v>930</v>
      </c>
      <c r="G291">
        <v>50.063800809999996</v>
      </c>
      <c r="H291">
        <v>121.2846985</v>
      </c>
      <c r="I291" t="s">
        <v>182</v>
      </c>
      <c r="J291" t="s">
        <v>35</v>
      </c>
      <c r="K291" t="s">
        <v>35</v>
      </c>
      <c r="L291" t="s">
        <v>35</v>
      </c>
      <c r="M291" t="s">
        <v>89</v>
      </c>
      <c r="N291">
        <v>10</v>
      </c>
      <c r="O291">
        <v>9</v>
      </c>
      <c r="P291">
        <f t="shared" si="31"/>
        <v>1</v>
      </c>
      <c r="Q291" t="s">
        <v>35</v>
      </c>
      <c r="R291">
        <v>1</v>
      </c>
      <c r="S291">
        <f t="shared" si="26"/>
        <v>0</v>
      </c>
      <c r="T291">
        <f t="shared" si="27"/>
        <v>1</v>
      </c>
      <c r="W291">
        <f>SUM(S291:S295)</f>
        <v>50</v>
      </c>
      <c r="X291">
        <f>SUM(T291:T295)</f>
        <v>10</v>
      </c>
      <c r="Y291">
        <f>X291+W291</f>
        <v>60</v>
      </c>
      <c r="Z291" s="118">
        <v>0.16</v>
      </c>
      <c r="AA291">
        <v>0</v>
      </c>
      <c r="AB291" s="120">
        <v>37.4</v>
      </c>
      <c r="AC291" s="2">
        <f t="shared" si="28"/>
        <v>598.4</v>
      </c>
      <c r="AD291" s="2">
        <f>SUM(AC291:AC295)</f>
        <v>11514.079999999998</v>
      </c>
      <c r="AE291" s="2">
        <f t="shared" si="29"/>
        <v>598.4</v>
      </c>
      <c r="AF291" s="2">
        <f>SUM(AE291:AE295)</f>
        <v>11514.079999999998</v>
      </c>
      <c r="AG291">
        <f t="shared" si="30"/>
        <v>1</v>
      </c>
    </row>
    <row r="292" spans="1:34">
      <c r="A292">
        <v>291</v>
      </c>
      <c r="C292">
        <v>630</v>
      </c>
      <c r="D292">
        <v>60</v>
      </c>
      <c r="E292" t="s">
        <v>619</v>
      </c>
      <c r="F292" t="s">
        <v>930</v>
      </c>
      <c r="M292" t="s">
        <v>14</v>
      </c>
      <c r="N292">
        <v>9</v>
      </c>
      <c r="O292">
        <v>3</v>
      </c>
      <c r="P292">
        <f t="shared" si="31"/>
        <v>6</v>
      </c>
      <c r="Q292" t="s">
        <v>35</v>
      </c>
      <c r="R292">
        <v>1</v>
      </c>
      <c r="S292">
        <f t="shared" si="26"/>
        <v>0</v>
      </c>
      <c r="T292">
        <f t="shared" si="27"/>
        <v>6</v>
      </c>
      <c r="Z292" s="118">
        <v>0.16</v>
      </c>
      <c r="AA292">
        <v>0</v>
      </c>
      <c r="AB292" s="120">
        <v>37.4</v>
      </c>
      <c r="AC292" s="2">
        <f t="shared" si="28"/>
        <v>3590.3999999999996</v>
      </c>
      <c r="AE292" s="2">
        <f t="shared" si="29"/>
        <v>3590.3999999999996</v>
      </c>
      <c r="AG292" t="str">
        <f t="shared" si="30"/>
        <v/>
      </c>
    </row>
    <row r="293" spans="1:34">
      <c r="A293">
        <v>292</v>
      </c>
      <c r="C293">
        <v>630</v>
      </c>
      <c r="D293">
        <v>60</v>
      </c>
      <c r="E293" t="s">
        <v>619</v>
      </c>
      <c r="F293" t="s">
        <v>930</v>
      </c>
      <c r="M293" t="s">
        <v>90</v>
      </c>
      <c r="N293">
        <v>3</v>
      </c>
      <c r="O293">
        <v>0</v>
      </c>
      <c r="P293">
        <f t="shared" si="31"/>
        <v>3</v>
      </c>
      <c r="Q293" t="s">
        <v>35</v>
      </c>
      <c r="R293">
        <v>1</v>
      </c>
      <c r="S293">
        <f t="shared" si="26"/>
        <v>0</v>
      </c>
      <c r="T293">
        <f t="shared" si="27"/>
        <v>3</v>
      </c>
      <c r="Z293" s="118">
        <v>0.16</v>
      </c>
      <c r="AA293">
        <v>0</v>
      </c>
      <c r="AB293" s="120">
        <v>30.85</v>
      </c>
      <c r="AC293" s="2">
        <f t="shared" si="28"/>
        <v>1480.8</v>
      </c>
      <c r="AE293" s="2">
        <f t="shared" si="29"/>
        <v>1480.8</v>
      </c>
      <c r="AG293" t="str">
        <f t="shared" si="30"/>
        <v/>
      </c>
    </row>
    <row r="294" spans="1:34">
      <c r="A294">
        <v>293</v>
      </c>
      <c r="C294">
        <v>680</v>
      </c>
      <c r="D294">
        <v>60</v>
      </c>
      <c r="E294" t="s">
        <v>619</v>
      </c>
      <c r="F294" t="s">
        <v>930</v>
      </c>
      <c r="M294" t="s">
        <v>16</v>
      </c>
      <c r="N294">
        <v>0</v>
      </c>
      <c r="O294">
        <v>-2</v>
      </c>
      <c r="P294">
        <f t="shared" si="31"/>
        <v>2</v>
      </c>
      <c r="Q294" t="s">
        <v>604</v>
      </c>
      <c r="R294">
        <v>2</v>
      </c>
      <c r="S294">
        <f t="shared" si="26"/>
        <v>2</v>
      </c>
      <c r="T294">
        <f t="shared" si="27"/>
        <v>0</v>
      </c>
      <c r="U294" t="s">
        <v>1007</v>
      </c>
      <c r="V294" t="s">
        <v>918</v>
      </c>
      <c r="Z294" s="118">
        <v>1.24</v>
      </c>
      <c r="AA294">
        <v>0</v>
      </c>
      <c r="AB294" s="120">
        <v>3.36</v>
      </c>
      <c r="AC294" s="2">
        <f t="shared" si="28"/>
        <v>833.27999999999986</v>
      </c>
      <c r="AE294" s="2">
        <f t="shared" si="29"/>
        <v>833.27999999999986</v>
      </c>
      <c r="AG294" t="str">
        <f t="shared" si="30"/>
        <v/>
      </c>
    </row>
    <row r="295" spans="1:34" s="9" customFormat="1">
      <c r="A295">
        <v>294</v>
      </c>
      <c r="C295">
        <v>680</v>
      </c>
      <c r="D295">
        <v>60</v>
      </c>
      <c r="E295" s="9" t="s">
        <v>619</v>
      </c>
      <c r="F295" t="s">
        <v>930</v>
      </c>
      <c r="M295" s="9" t="s">
        <v>101</v>
      </c>
      <c r="N295" s="9">
        <v>-2</v>
      </c>
      <c r="O295" s="9">
        <v>-50</v>
      </c>
      <c r="P295" s="9">
        <f t="shared" si="31"/>
        <v>48</v>
      </c>
      <c r="Q295" s="9" t="s">
        <v>604</v>
      </c>
      <c r="R295" s="9">
        <v>2</v>
      </c>
      <c r="S295" s="9">
        <f t="shared" si="26"/>
        <v>48</v>
      </c>
      <c r="T295" s="9">
        <f t="shared" si="27"/>
        <v>0</v>
      </c>
      <c r="U295" t="s">
        <v>1007</v>
      </c>
      <c r="V295" t="s">
        <v>918</v>
      </c>
      <c r="Z295" s="118">
        <v>1.45</v>
      </c>
      <c r="AA295" s="9">
        <v>40</v>
      </c>
      <c r="AB295" s="120">
        <v>1.2</v>
      </c>
      <c r="AC295" s="2">
        <f t="shared" si="28"/>
        <v>5011.2</v>
      </c>
      <c r="AE295" s="11">
        <f t="shared" si="29"/>
        <v>5011.2</v>
      </c>
      <c r="AG295" t="str">
        <f t="shared" si="30"/>
        <v/>
      </c>
      <c r="AH295"/>
    </row>
    <row r="296" spans="1:34">
      <c r="A296">
        <v>295</v>
      </c>
      <c r="B296" t="s">
        <v>603</v>
      </c>
      <c r="C296">
        <v>628</v>
      </c>
      <c r="D296">
        <v>61</v>
      </c>
      <c r="E296" t="s">
        <v>605</v>
      </c>
      <c r="F296" t="s">
        <v>929</v>
      </c>
      <c r="G296">
        <v>50.065479279999998</v>
      </c>
      <c r="H296">
        <v>121.28320309999999</v>
      </c>
      <c r="I296" t="s">
        <v>182</v>
      </c>
      <c r="J296" t="s">
        <v>35</v>
      </c>
      <c r="K296" t="s">
        <v>35</v>
      </c>
      <c r="L296" t="s">
        <v>35</v>
      </c>
      <c r="M296" t="s">
        <v>89</v>
      </c>
      <c r="N296">
        <v>4</v>
      </c>
      <c r="O296">
        <v>3</v>
      </c>
      <c r="P296">
        <f t="shared" si="31"/>
        <v>1</v>
      </c>
      <c r="Q296" t="s">
        <v>35</v>
      </c>
      <c r="R296">
        <v>1</v>
      </c>
      <c r="S296">
        <f t="shared" si="26"/>
        <v>0</v>
      </c>
      <c r="T296">
        <f t="shared" si="27"/>
        <v>1</v>
      </c>
      <c r="W296">
        <f>SUM(S296:S300)</f>
        <v>30</v>
      </c>
      <c r="X296">
        <f>SUM(T296:T300)</f>
        <v>4</v>
      </c>
      <c r="Y296">
        <f>X296+W296</f>
        <v>34</v>
      </c>
      <c r="Z296" s="118">
        <v>0.14000000000000001</v>
      </c>
      <c r="AA296">
        <v>0</v>
      </c>
      <c r="AB296" s="120">
        <v>43.21</v>
      </c>
      <c r="AC296" s="2">
        <f t="shared" si="28"/>
        <v>604.94000000000005</v>
      </c>
      <c r="AD296" s="2">
        <f>SUM(AC296:AC300)</f>
        <v>10840.196</v>
      </c>
      <c r="AE296" s="2">
        <f t="shared" si="29"/>
        <v>604.94000000000005</v>
      </c>
      <c r="AF296" s="2">
        <f>SUM(AE296:AE300)</f>
        <v>10840.196</v>
      </c>
      <c r="AG296">
        <f t="shared" si="30"/>
        <v>1</v>
      </c>
    </row>
    <row r="297" spans="1:34">
      <c r="A297">
        <v>296</v>
      </c>
      <c r="C297">
        <v>628</v>
      </c>
      <c r="D297">
        <v>61</v>
      </c>
      <c r="E297" t="s">
        <v>605</v>
      </c>
      <c r="F297" t="s">
        <v>929</v>
      </c>
      <c r="M297" t="s">
        <v>14</v>
      </c>
      <c r="N297">
        <v>3</v>
      </c>
      <c r="O297">
        <v>0</v>
      </c>
      <c r="P297">
        <f t="shared" si="31"/>
        <v>3</v>
      </c>
      <c r="Q297" t="s">
        <v>35</v>
      </c>
      <c r="R297">
        <v>1</v>
      </c>
      <c r="S297">
        <f t="shared" si="26"/>
        <v>0</v>
      </c>
      <c r="T297">
        <f t="shared" si="27"/>
        <v>3</v>
      </c>
      <c r="Z297" s="118">
        <v>0.14000000000000001</v>
      </c>
      <c r="AA297">
        <v>0</v>
      </c>
      <c r="AB297" s="120">
        <v>43.21</v>
      </c>
      <c r="AC297" s="2">
        <f t="shared" si="28"/>
        <v>1814.8200000000002</v>
      </c>
      <c r="AE297" s="2">
        <f t="shared" si="29"/>
        <v>1814.8200000000002</v>
      </c>
      <c r="AG297" t="str">
        <f t="shared" si="30"/>
        <v/>
      </c>
    </row>
    <row r="298" spans="1:34">
      <c r="A298">
        <v>297</v>
      </c>
      <c r="C298">
        <v>678</v>
      </c>
      <c r="D298">
        <v>61</v>
      </c>
      <c r="E298" t="s">
        <v>605</v>
      </c>
      <c r="F298" t="s">
        <v>929</v>
      </c>
      <c r="M298" t="s">
        <v>16</v>
      </c>
      <c r="N298">
        <v>0</v>
      </c>
      <c r="O298">
        <v>-6</v>
      </c>
      <c r="P298">
        <f t="shared" si="31"/>
        <v>6</v>
      </c>
      <c r="Q298" t="s">
        <v>191</v>
      </c>
      <c r="R298">
        <v>2</v>
      </c>
      <c r="S298">
        <f t="shared" si="26"/>
        <v>6</v>
      </c>
      <c r="T298">
        <f t="shared" si="27"/>
        <v>0</v>
      </c>
      <c r="U298" t="s">
        <v>1007</v>
      </c>
      <c r="V298" t="s">
        <v>918</v>
      </c>
      <c r="Z298" s="118">
        <v>1.31</v>
      </c>
      <c r="AA298">
        <v>10</v>
      </c>
      <c r="AB298" s="120">
        <v>4.74</v>
      </c>
      <c r="AC298" s="2">
        <f t="shared" si="28"/>
        <v>3353.076</v>
      </c>
      <c r="AE298" s="2">
        <f t="shared" si="29"/>
        <v>3353.076</v>
      </c>
      <c r="AG298" t="str">
        <f t="shared" si="30"/>
        <v/>
      </c>
    </row>
    <row r="299" spans="1:34">
      <c r="A299">
        <v>298</v>
      </c>
      <c r="C299">
        <v>678</v>
      </c>
      <c r="D299">
        <v>61</v>
      </c>
      <c r="E299" t="s">
        <v>605</v>
      </c>
      <c r="F299" t="s">
        <v>929</v>
      </c>
      <c r="M299" t="s">
        <v>18</v>
      </c>
      <c r="N299">
        <v>-6</v>
      </c>
      <c r="O299">
        <v>-30</v>
      </c>
      <c r="P299">
        <f t="shared" si="31"/>
        <v>24</v>
      </c>
      <c r="Q299" t="s">
        <v>611</v>
      </c>
      <c r="R299">
        <v>2</v>
      </c>
      <c r="S299">
        <f t="shared" si="26"/>
        <v>24</v>
      </c>
      <c r="T299">
        <f t="shared" si="27"/>
        <v>0</v>
      </c>
      <c r="U299" t="s">
        <v>1007</v>
      </c>
      <c r="V299" t="s">
        <v>918</v>
      </c>
      <c r="Z299" s="118">
        <v>1.38</v>
      </c>
      <c r="AA299">
        <v>10</v>
      </c>
      <c r="AB299" s="120">
        <v>1.7</v>
      </c>
      <c r="AC299" s="2">
        <f t="shared" si="28"/>
        <v>5067.3599999999988</v>
      </c>
      <c r="AE299" s="2">
        <f t="shared" si="29"/>
        <v>5067.3599999999988</v>
      </c>
      <c r="AG299" t="str">
        <f t="shared" si="30"/>
        <v/>
      </c>
    </row>
    <row r="300" spans="1:34" s="9" customFormat="1">
      <c r="A300">
        <v>299</v>
      </c>
      <c r="C300">
        <v>678</v>
      </c>
      <c r="D300">
        <v>61</v>
      </c>
      <c r="E300" s="9" t="s">
        <v>605</v>
      </c>
      <c r="F300" t="s">
        <v>929</v>
      </c>
      <c r="M300" s="9" t="s">
        <v>416</v>
      </c>
      <c r="N300" s="9">
        <v>-30</v>
      </c>
      <c r="O300" s="9">
        <v>-30</v>
      </c>
      <c r="P300" s="9">
        <f t="shared" si="31"/>
        <v>0</v>
      </c>
      <c r="R300" s="9">
        <v>2</v>
      </c>
      <c r="S300" s="9">
        <f t="shared" si="26"/>
        <v>0</v>
      </c>
      <c r="T300" s="9">
        <f t="shared" si="27"/>
        <v>0</v>
      </c>
      <c r="U300" t="s">
        <v>1007</v>
      </c>
      <c r="V300" t="s">
        <v>918</v>
      </c>
      <c r="Z300" s="118">
        <v>0</v>
      </c>
      <c r="AA300" s="9">
        <v>0</v>
      </c>
      <c r="AB300" s="120"/>
      <c r="AC300" s="2">
        <f t="shared" si="28"/>
        <v>0</v>
      </c>
      <c r="AE300" s="11">
        <f t="shared" si="29"/>
        <v>0</v>
      </c>
      <c r="AG300" t="str">
        <f t="shared" si="30"/>
        <v/>
      </c>
      <c r="AH300"/>
    </row>
    <row r="301" spans="1:34">
      <c r="A301">
        <v>300</v>
      </c>
      <c r="B301" t="s">
        <v>603</v>
      </c>
      <c r="C301">
        <v>629</v>
      </c>
      <c r="D301">
        <v>62</v>
      </c>
      <c r="E301" t="s">
        <v>416</v>
      </c>
      <c r="F301" t="s">
        <v>932</v>
      </c>
      <c r="G301">
        <v>50.065689089999999</v>
      </c>
      <c r="H301">
        <v>121.2830963</v>
      </c>
      <c r="I301" t="s">
        <v>182</v>
      </c>
      <c r="J301" t="s">
        <v>35</v>
      </c>
      <c r="K301" t="s">
        <v>35</v>
      </c>
      <c r="L301" t="s">
        <v>35</v>
      </c>
      <c r="M301" t="s">
        <v>622</v>
      </c>
      <c r="N301">
        <v>2</v>
      </c>
      <c r="O301">
        <v>0</v>
      </c>
      <c r="P301">
        <f t="shared" si="31"/>
        <v>2</v>
      </c>
      <c r="Q301" t="s">
        <v>35</v>
      </c>
      <c r="R301">
        <v>1</v>
      </c>
      <c r="S301">
        <f t="shared" si="26"/>
        <v>0</v>
      </c>
      <c r="T301">
        <f t="shared" si="27"/>
        <v>2</v>
      </c>
      <c r="W301">
        <f>SUM(S301:S304)</f>
        <v>5</v>
      </c>
      <c r="X301">
        <f>SUM(T301:T304)</f>
        <v>2</v>
      </c>
      <c r="Y301">
        <f>X301+W301</f>
        <v>7</v>
      </c>
      <c r="Z301" s="118">
        <v>0.11</v>
      </c>
      <c r="AA301">
        <v>0</v>
      </c>
      <c r="AB301" s="120">
        <v>25.58</v>
      </c>
      <c r="AC301" s="2">
        <f t="shared" si="28"/>
        <v>562.75999999999988</v>
      </c>
      <c r="AD301" s="2">
        <f>SUM(AC301:AC304)</f>
        <v>2297.0519999999997</v>
      </c>
      <c r="AE301" s="2">
        <f t="shared" si="29"/>
        <v>562.75999999999988</v>
      </c>
      <c r="AF301" s="2">
        <f>SUM(AE301:AE304)</f>
        <v>2297.0519999999997</v>
      </c>
      <c r="AG301">
        <f t="shared" si="30"/>
        <v>1</v>
      </c>
    </row>
    <row r="302" spans="1:34">
      <c r="A302">
        <v>301</v>
      </c>
      <c r="C302">
        <v>679</v>
      </c>
      <c r="D302">
        <v>62</v>
      </c>
      <c r="E302" t="s">
        <v>416</v>
      </c>
      <c r="F302" t="s">
        <v>932</v>
      </c>
      <c r="M302" t="s">
        <v>16</v>
      </c>
      <c r="N302">
        <v>0</v>
      </c>
      <c r="O302">
        <v>-2</v>
      </c>
      <c r="P302">
        <f t="shared" ref="P302:P333" si="32">ABS(N302-O302)</f>
        <v>2</v>
      </c>
      <c r="Q302" t="s">
        <v>191</v>
      </c>
      <c r="R302">
        <v>2</v>
      </c>
      <c r="S302">
        <f t="shared" si="26"/>
        <v>2</v>
      </c>
      <c r="T302">
        <f t="shared" si="27"/>
        <v>0</v>
      </c>
      <c r="U302" t="s">
        <v>1007</v>
      </c>
      <c r="V302" t="s">
        <v>918</v>
      </c>
      <c r="Z302" s="118">
        <v>0.97</v>
      </c>
      <c r="AA302" s="106">
        <v>30</v>
      </c>
      <c r="AB302" s="120">
        <v>7.94</v>
      </c>
      <c r="AC302" s="2">
        <f t="shared" si="28"/>
        <v>1078.252</v>
      </c>
      <c r="AE302" s="2">
        <f t="shared" si="29"/>
        <v>1078.252</v>
      </c>
      <c r="AG302" t="str">
        <f t="shared" si="30"/>
        <v/>
      </c>
    </row>
    <row r="303" spans="1:34">
      <c r="A303">
        <v>302</v>
      </c>
      <c r="C303">
        <v>679</v>
      </c>
      <c r="D303">
        <v>62</v>
      </c>
      <c r="E303" t="s">
        <v>416</v>
      </c>
      <c r="F303" t="s">
        <v>932</v>
      </c>
      <c r="M303" t="s">
        <v>18</v>
      </c>
      <c r="N303">
        <v>-2</v>
      </c>
      <c r="O303">
        <v>-5</v>
      </c>
      <c r="P303">
        <f t="shared" si="32"/>
        <v>3</v>
      </c>
      <c r="Q303" t="s">
        <v>191</v>
      </c>
      <c r="R303">
        <v>2</v>
      </c>
      <c r="S303">
        <f t="shared" si="26"/>
        <v>3</v>
      </c>
      <c r="T303">
        <f t="shared" si="27"/>
        <v>0</v>
      </c>
      <c r="U303" t="s">
        <v>1007</v>
      </c>
      <c r="V303" t="s">
        <v>918</v>
      </c>
      <c r="Z303" s="118">
        <v>1.1000000000000001</v>
      </c>
      <c r="AA303" s="106">
        <v>30</v>
      </c>
      <c r="AB303" s="120">
        <v>2.84</v>
      </c>
      <c r="AC303" s="2">
        <f t="shared" si="28"/>
        <v>656.04</v>
      </c>
      <c r="AE303" s="2">
        <f t="shared" si="29"/>
        <v>656.04</v>
      </c>
      <c r="AG303" t="str">
        <f t="shared" si="30"/>
        <v/>
      </c>
    </row>
    <row r="304" spans="1:34">
      <c r="A304">
        <v>303</v>
      </c>
      <c r="C304">
        <v>679</v>
      </c>
      <c r="D304">
        <v>62</v>
      </c>
      <c r="E304" t="s">
        <v>416</v>
      </c>
      <c r="F304" t="s">
        <v>932</v>
      </c>
      <c r="M304" t="s">
        <v>416</v>
      </c>
      <c r="N304">
        <v>-5</v>
      </c>
      <c r="O304">
        <v>-5</v>
      </c>
      <c r="P304">
        <f t="shared" si="32"/>
        <v>0</v>
      </c>
      <c r="R304">
        <v>2</v>
      </c>
      <c r="S304">
        <f t="shared" si="26"/>
        <v>0</v>
      </c>
      <c r="T304">
        <f t="shared" si="27"/>
        <v>0</v>
      </c>
      <c r="U304" t="s">
        <v>1007</v>
      </c>
      <c r="V304" t="s">
        <v>918</v>
      </c>
      <c r="Z304" s="118">
        <v>0</v>
      </c>
      <c r="AA304" s="106">
        <v>30</v>
      </c>
      <c r="AC304" s="2">
        <f t="shared" si="28"/>
        <v>0</v>
      </c>
      <c r="AE304" s="2">
        <f t="shared" si="29"/>
        <v>0</v>
      </c>
      <c r="AG304" t="str">
        <f t="shared" si="30"/>
        <v/>
      </c>
    </row>
    <row r="305" spans="1:34" s="94" customFormat="1">
      <c r="A305">
        <v>304</v>
      </c>
      <c r="C305">
        <v>269</v>
      </c>
      <c r="D305">
        <v>62</v>
      </c>
      <c r="E305" s="94" t="s">
        <v>416</v>
      </c>
      <c r="F305" t="s">
        <v>932</v>
      </c>
      <c r="N305" s="94">
        <v>0</v>
      </c>
      <c r="O305" s="94">
        <v>0</v>
      </c>
      <c r="P305" s="94">
        <f t="shared" si="32"/>
        <v>0</v>
      </c>
      <c r="Q305" s="94" t="s">
        <v>611</v>
      </c>
      <c r="R305" s="94">
        <v>2</v>
      </c>
      <c r="S305" s="94">
        <f t="shared" si="26"/>
        <v>0</v>
      </c>
      <c r="T305" s="94">
        <f t="shared" si="27"/>
        <v>0</v>
      </c>
      <c r="U305" t="s">
        <v>1004</v>
      </c>
      <c r="V305" t="s">
        <v>1005</v>
      </c>
      <c r="Z305" s="118">
        <v>0</v>
      </c>
      <c r="AA305" s="94">
        <v>0</v>
      </c>
      <c r="AB305" s="120"/>
      <c r="AC305" s="2">
        <f t="shared" si="28"/>
        <v>0</v>
      </c>
      <c r="AE305" s="95">
        <f t="shared" si="29"/>
        <v>0</v>
      </c>
      <c r="AG305" t="str">
        <f t="shared" si="30"/>
        <v/>
      </c>
      <c r="AH305"/>
    </row>
    <row r="306" spans="1:34">
      <c r="A306">
        <v>305</v>
      </c>
      <c r="B306" t="s">
        <v>603</v>
      </c>
      <c r="C306">
        <v>656</v>
      </c>
      <c r="D306">
        <v>63</v>
      </c>
      <c r="E306" t="s">
        <v>619</v>
      </c>
      <c r="F306" t="s">
        <v>930</v>
      </c>
      <c r="G306">
        <v>49.9262619</v>
      </c>
      <c r="H306">
        <v>121.43589780000001</v>
      </c>
      <c r="I306" t="s">
        <v>182</v>
      </c>
      <c r="J306" t="s">
        <v>35</v>
      </c>
      <c r="K306" t="s">
        <v>35</v>
      </c>
      <c r="L306" t="s">
        <v>35</v>
      </c>
      <c r="M306" t="s">
        <v>89</v>
      </c>
      <c r="N306">
        <v>1</v>
      </c>
      <c r="O306">
        <v>0</v>
      </c>
      <c r="P306">
        <f t="shared" si="32"/>
        <v>1</v>
      </c>
      <c r="Q306" t="s">
        <v>35</v>
      </c>
      <c r="R306">
        <v>1</v>
      </c>
      <c r="S306">
        <f t="shared" si="26"/>
        <v>0</v>
      </c>
      <c r="T306">
        <f t="shared" si="27"/>
        <v>1</v>
      </c>
      <c r="W306">
        <f>SUM(S306:S307)</f>
        <v>6</v>
      </c>
      <c r="X306">
        <f>SUM(T306:T307)</f>
        <v>1</v>
      </c>
      <c r="Y306">
        <f>X306+W306</f>
        <v>7</v>
      </c>
      <c r="Z306" s="118">
        <v>0.16</v>
      </c>
      <c r="AA306">
        <v>0</v>
      </c>
      <c r="AB306" s="120">
        <v>37.4</v>
      </c>
      <c r="AC306" s="2">
        <f t="shared" si="28"/>
        <v>598.4</v>
      </c>
      <c r="AD306" s="2">
        <f>SUM(AC306:AC307)</f>
        <v>2539.808</v>
      </c>
      <c r="AE306" s="2">
        <f t="shared" si="29"/>
        <v>598.4</v>
      </c>
      <c r="AF306" s="2">
        <f>SUM(AE306:AE307)</f>
        <v>2539.808</v>
      </c>
      <c r="AG306">
        <f t="shared" si="30"/>
        <v>1</v>
      </c>
    </row>
    <row r="307" spans="1:34" s="9" customFormat="1">
      <c r="A307">
        <v>306</v>
      </c>
      <c r="C307">
        <v>706</v>
      </c>
      <c r="D307">
        <v>63</v>
      </c>
      <c r="E307" s="9" t="s">
        <v>619</v>
      </c>
      <c r="F307" t="s">
        <v>930</v>
      </c>
      <c r="M307" s="9" t="s">
        <v>104</v>
      </c>
      <c r="N307" s="9">
        <v>0</v>
      </c>
      <c r="O307" s="9">
        <v>-6</v>
      </c>
      <c r="P307" s="9">
        <f t="shared" si="32"/>
        <v>6</v>
      </c>
      <c r="Q307" s="9" t="s">
        <v>89</v>
      </c>
      <c r="R307" s="9">
        <v>2</v>
      </c>
      <c r="S307" s="9">
        <f t="shared" si="26"/>
        <v>6</v>
      </c>
      <c r="T307" s="9">
        <f t="shared" si="27"/>
        <v>0</v>
      </c>
      <c r="U307" t="s">
        <v>1004</v>
      </c>
      <c r="V307" t="s">
        <v>21</v>
      </c>
      <c r="Z307" s="118">
        <v>1.07</v>
      </c>
      <c r="AA307" s="9">
        <v>10</v>
      </c>
      <c r="AB307" s="120">
        <v>3.36</v>
      </c>
      <c r="AC307" s="2">
        <f t="shared" si="28"/>
        <v>1941.4079999999999</v>
      </c>
      <c r="AE307" s="11">
        <f t="shared" si="29"/>
        <v>1941.4079999999999</v>
      </c>
      <c r="AG307" t="str">
        <f t="shared" si="30"/>
        <v/>
      </c>
      <c r="AH307"/>
    </row>
    <row r="308" spans="1:34">
      <c r="A308">
        <v>307</v>
      </c>
      <c r="B308" t="s">
        <v>603</v>
      </c>
      <c r="C308">
        <v>687</v>
      </c>
      <c r="D308">
        <v>64</v>
      </c>
      <c r="E308" t="s">
        <v>35</v>
      </c>
      <c r="F308" t="s">
        <v>35</v>
      </c>
      <c r="G308">
        <v>48</v>
      </c>
      <c r="H308">
        <v>123.36666870000001</v>
      </c>
      <c r="I308" t="s">
        <v>182</v>
      </c>
      <c r="J308" t="s">
        <v>35</v>
      </c>
      <c r="K308" t="s">
        <v>35</v>
      </c>
      <c r="L308" t="s">
        <v>35</v>
      </c>
      <c r="M308" t="s">
        <v>89</v>
      </c>
      <c r="N308">
        <v>0.5</v>
      </c>
      <c r="O308">
        <v>0</v>
      </c>
      <c r="P308">
        <f t="shared" si="32"/>
        <v>0.5</v>
      </c>
      <c r="Q308" t="s">
        <v>35</v>
      </c>
      <c r="R308">
        <v>1</v>
      </c>
      <c r="S308">
        <f t="shared" si="26"/>
        <v>0</v>
      </c>
      <c r="T308">
        <f t="shared" si="27"/>
        <v>0.5</v>
      </c>
      <c r="W308">
        <f>SUM(S308:S314)</f>
        <v>57</v>
      </c>
      <c r="X308">
        <f>SUM(T308:T314)</f>
        <v>0.5</v>
      </c>
      <c r="Y308">
        <f>X308+W308</f>
        <v>57.5</v>
      </c>
      <c r="Z308" s="118">
        <v>0</v>
      </c>
      <c r="AA308">
        <v>0</v>
      </c>
      <c r="AC308" s="2">
        <f t="shared" si="28"/>
        <v>0</v>
      </c>
      <c r="AD308" s="2">
        <f>SUM(AC308:AC314)</f>
        <v>0</v>
      </c>
      <c r="AE308" s="2">
        <f t="shared" si="29"/>
        <v>0</v>
      </c>
      <c r="AF308" s="2">
        <f>SUM(AE308:AE314)</f>
        <v>0</v>
      </c>
      <c r="AG308">
        <f t="shared" si="30"/>
        <v>1</v>
      </c>
    </row>
    <row r="309" spans="1:34">
      <c r="A309">
        <v>308</v>
      </c>
      <c r="C309">
        <v>738</v>
      </c>
      <c r="D309">
        <v>64</v>
      </c>
      <c r="E309" t="s">
        <v>35</v>
      </c>
      <c r="F309" t="s">
        <v>35</v>
      </c>
      <c r="M309" t="s">
        <v>104</v>
      </c>
      <c r="N309">
        <v>0</v>
      </c>
      <c r="O309">
        <v>-23</v>
      </c>
      <c r="P309">
        <f t="shared" si="32"/>
        <v>23</v>
      </c>
      <c r="Q309" t="s">
        <v>881</v>
      </c>
      <c r="R309">
        <v>2</v>
      </c>
      <c r="S309">
        <f t="shared" si="26"/>
        <v>23</v>
      </c>
      <c r="T309">
        <f t="shared" si="27"/>
        <v>0</v>
      </c>
      <c r="U309" t="s">
        <v>1008</v>
      </c>
      <c r="V309" t="s">
        <v>1009</v>
      </c>
      <c r="Z309" s="118">
        <v>0</v>
      </c>
      <c r="AA309">
        <v>50</v>
      </c>
      <c r="AC309" s="2">
        <f t="shared" si="28"/>
        <v>0</v>
      </c>
      <c r="AE309" s="2">
        <f t="shared" si="29"/>
        <v>0</v>
      </c>
      <c r="AG309" t="str">
        <f t="shared" si="30"/>
        <v/>
      </c>
    </row>
    <row r="310" spans="1:34">
      <c r="A310">
        <v>309</v>
      </c>
      <c r="C310">
        <v>738</v>
      </c>
      <c r="D310">
        <v>64</v>
      </c>
      <c r="E310" t="s">
        <v>35</v>
      </c>
      <c r="F310" t="s">
        <v>35</v>
      </c>
      <c r="M310" t="s">
        <v>101</v>
      </c>
      <c r="N310">
        <v>-23</v>
      </c>
      <c r="O310">
        <v>-46</v>
      </c>
      <c r="P310">
        <f t="shared" si="32"/>
        <v>23</v>
      </c>
      <c r="Q310" t="s">
        <v>881</v>
      </c>
      <c r="R310">
        <v>2</v>
      </c>
      <c r="S310">
        <f t="shared" si="26"/>
        <v>23</v>
      </c>
      <c r="T310">
        <f t="shared" si="27"/>
        <v>0</v>
      </c>
      <c r="U310" t="s">
        <v>1008</v>
      </c>
      <c r="V310" t="s">
        <v>1009</v>
      </c>
      <c r="Z310" s="118">
        <v>0</v>
      </c>
      <c r="AA310">
        <v>40</v>
      </c>
      <c r="AC310" s="2">
        <f t="shared" si="28"/>
        <v>0</v>
      </c>
      <c r="AE310" s="2">
        <f t="shared" si="29"/>
        <v>0</v>
      </c>
      <c r="AG310" t="str">
        <f t="shared" si="30"/>
        <v/>
      </c>
    </row>
    <row r="311" spans="1:34">
      <c r="A311">
        <v>310</v>
      </c>
      <c r="C311">
        <v>738</v>
      </c>
      <c r="D311">
        <v>64</v>
      </c>
      <c r="E311" t="s">
        <v>35</v>
      </c>
      <c r="F311" t="s">
        <v>35</v>
      </c>
      <c r="M311" t="s">
        <v>19</v>
      </c>
      <c r="N311">
        <v>-46</v>
      </c>
      <c r="O311">
        <v>-57</v>
      </c>
      <c r="P311">
        <f t="shared" si="32"/>
        <v>11</v>
      </c>
      <c r="R311">
        <v>2</v>
      </c>
      <c r="S311">
        <f t="shared" si="26"/>
        <v>11</v>
      </c>
      <c r="T311">
        <f t="shared" si="27"/>
        <v>0</v>
      </c>
      <c r="U311" t="s">
        <v>1008</v>
      </c>
      <c r="V311" t="s">
        <v>1009</v>
      </c>
      <c r="Z311" s="118">
        <v>0</v>
      </c>
      <c r="AA311">
        <v>0</v>
      </c>
      <c r="AC311" s="2">
        <f t="shared" si="28"/>
        <v>0</v>
      </c>
      <c r="AE311" s="2">
        <f t="shared" si="29"/>
        <v>0</v>
      </c>
      <c r="AG311" t="str">
        <f t="shared" si="30"/>
        <v/>
      </c>
    </row>
    <row r="312" spans="1:34">
      <c r="A312">
        <v>311</v>
      </c>
      <c r="C312">
        <v>738</v>
      </c>
      <c r="D312">
        <v>64</v>
      </c>
      <c r="E312" t="s">
        <v>35</v>
      </c>
      <c r="F312" t="s">
        <v>35</v>
      </c>
      <c r="M312" t="s">
        <v>299</v>
      </c>
      <c r="N312">
        <v>-57</v>
      </c>
      <c r="O312">
        <v>-57</v>
      </c>
      <c r="P312">
        <f t="shared" si="32"/>
        <v>0</v>
      </c>
      <c r="R312">
        <v>2</v>
      </c>
      <c r="S312">
        <f t="shared" si="26"/>
        <v>0</v>
      </c>
      <c r="T312">
        <f t="shared" si="27"/>
        <v>0</v>
      </c>
      <c r="U312" t="s">
        <v>1008</v>
      </c>
      <c r="V312" t="s">
        <v>1009</v>
      </c>
      <c r="Z312" s="118">
        <v>0</v>
      </c>
      <c r="AA312">
        <v>0</v>
      </c>
      <c r="AC312" s="2">
        <f t="shared" si="28"/>
        <v>0</v>
      </c>
      <c r="AE312" s="2">
        <f t="shared" si="29"/>
        <v>0</v>
      </c>
      <c r="AG312" t="str">
        <f t="shared" si="30"/>
        <v/>
      </c>
    </row>
    <row r="313" spans="1:34" s="100" customFormat="1">
      <c r="A313" s="100">
        <v>312</v>
      </c>
      <c r="C313">
        <v>687</v>
      </c>
      <c r="D313" s="100">
        <v>64</v>
      </c>
      <c r="E313" s="100" t="s">
        <v>35</v>
      </c>
      <c r="F313" s="100" t="s">
        <v>35</v>
      </c>
      <c r="M313" s="100" t="s">
        <v>57</v>
      </c>
      <c r="N313" s="100">
        <v>0</v>
      </c>
      <c r="O313" s="100">
        <v>0</v>
      </c>
      <c r="P313" s="100">
        <f t="shared" si="32"/>
        <v>0</v>
      </c>
      <c r="Q313" s="100" t="s">
        <v>35</v>
      </c>
      <c r="R313" s="100">
        <v>1</v>
      </c>
      <c r="S313" s="100">
        <f t="shared" si="26"/>
        <v>0</v>
      </c>
      <c r="T313" s="100">
        <f t="shared" si="27"/>
        <v>0</v>
      </c>
      <c r="U313"/>
      <c r="V313"/>
      <c r="Z313" s="119">
        <v>0</v>
      </c>
      <c r="AA313" s="100">
        <v>0</v>
      </c>
      <c r="AB313" s="120"/>
      <c r="AC313" s="101">
        <f t="shared" si="28"/>
        <v>0</v>
      </c>
      <c r="AE313" s="101">
        <f t="shared" si="29"/>
        <v>0</v>
      </c>
      <c r="AG313" s="100" t="str">
        <f t="shared" si="30"/>
        <v/>
      </c>
      <c r="AH313" s="5"/>
    </row>
    <row r="314" spans="1:34" s="91" customFormat="1">
      <c r="A314" s="89">
        <v>313</v>
      </c>
      <c r="C314">
        <v>687</v>
      </c>
      <c r="D314" s="89">
        <v>64</v>
      </c>
      <c r="E314" s="91" t="s">
        <v>35</v>
      </c>
      <c r="F314" s="89" t="s">
        <v>35</v>
      </c>
      <c r="M314" s="91" t="s">
        <v>623</v>
      </c>
      <c r="N314" s="91">
        <v>0</v>
      </c>
      <c r="O314" s="91">
        <v>0</v>
      </c>
      <c r="P314" s="91">
        <f t="shared" si="32"/>
        <v>0</v>
      </c>
      <c r="Q314" s="91" t="s">
        <v>35</v>
      </c>
      <c r="R314" s="91">
        <v>1</v>
      </c>
      <c r="S314" s="91">
        <f t="shared" si="26"/>
        <v>0</v>
      </c>
      <c r="T314" s="91">
        <f t="shared" si="27"/>
        <v>0</v>
      </c>
      <c r="U314"/>
      <c r="V314"/>
      <c r="Z314" s="118">
        <v>0</v>
      </c>
      <c r="AA314" s="91">
        <v>0</v>
      </c>
      <c r="AB314" s="120"/>
      <c r="AC314" s="93">
        <f t="shared" si="28"/>
        <v>0</v>
      </c>
      <c r="AE314" s="92">
        <f t="shared" si="29"/>
        <v>0</v>
      </c>
      <c r="AG314" s="89" t="str">
        <f t="shared" si="30"/>
        <v/>
      </c>
      <c r="AH314"/>
    </row>
    <row r="315" spans="1:34">
      <c r="A315">
        <v>314</v>
      </c>
      <c r="B315" t="s">
        <v>603</v>
      </c>
      <c r="C315">
        <v>655</v>
      </c>
      <c r="D315">
        <v>65</v>
      </c>
      <c r="E315" t="s">
        <v>510</v>
      </c>
      <c r="F315" t="s">
        <v>930</v>
      </c>
      <c r="G315">
        <v>49.936828609999999</v>
      </c>
      <c r="H315">
        <v>121.44029999999999</v>
      </c>
      <c r="I315" t="s">
        <v>182</v>
      </c>
      <c r="J315" t="s">
        <v>35</v>
      </c>
      <c r="K315" t="s">
        <v>35</v>
      </c>
      <c r="L315" t="s">
        <v>35</v>
      </c>
      <c r="M315" t="s">
        <v>625</v>
      </c>
      <c r="N315">
        <v>4</v>
      </c>
      <c r="O315">
        <v>0</v>
      </c>
      <c r="P315">
        <f t="shared" si="32"/>
        <v>4</v>
      </c>
      <c r="Q315" t="s">
        <v>35</v>
      </c>
      <c r="R315">
        <v>1</v>
      </c>
      <c r="S315">
        <f t="shared" si="26"/>
        <v>0</v>
      </c>
      <c r="T315">
        <f t="shared" si="27"/>
        <v>4</v>
      </c>
      <c r="W315">
        <f>SUM(S315:S318)</f>
        <v>57</v>
      </c>
      <c r="X315">
        <f>SUM(T315:T318)</f>
        <v>4</v>
      </c>
      <c r="Y315">
        <f>X315+W315</f>
        <v>61</v>
      </c>
      <c r="Z315" s="118">
        <v>0.16</v>
      </c>
      <c r="AA315">
        <v>0</v>
      </c>
      <c r="AB315" s="120">
        <v>37.4</v>
      </c>
      <c r="AC315" s="2">
        <f t="shared" si="28"/>
        <v>2393.6</v>
      </c>
      <c r="AD315" s="2">
        <f>SUM(AC315:AC318)</f>
        <v>5281.7119999999995</v>
      </c>
      <c r="AE315" s="2">
        <f t="shared" si="29"/>
        <v>2393.6</v>
      </c>
      <c r="AF315" s="2">
        <f>SUM(AE315:AE318)</f>
        <v>5281.7119999999995</v>
      </c>
      <c r="AG315">
        <f t="shared" si="30"/>
        <v>1</v>
      </c>
    </row>
    <row r="316" spans="1:34">
      <c r="A316">
        <v>315</v>
      </c>
      <c r="C316">
        <v>705</v>
      </c>
      <c r="D316">
        <v>65</v>
      </c>
      <c r="E316" t="s">
        <v>510</v>
      </c>
      <c r="F316" t="s">
        <v>930</v>
      </c>
      <c r="M316" t="s">
        <v>680</v>
      </c>
      <c r="N316">
        <v>0</v>
      </c>
      <c r="O316">
        <v>-1</v>
      </c>
      <c r="P316">
        <f t="shared" si="32"/>
        <v>1</v>
      </c>
      <c r="Q316" t="s">
        <v>89</v>
      </c>
      <c r="R316">
        <v>2</v>
      </c>
      <c r="S316">
        <f t="shared" si="26"/>
        <v>1</v>
      </c>
      <c r="T316">
        <f t="shared" si="27"/>
        <v>0</v>
      </c>
      <c r="U316" t="s">
        <v>1004</v>
      </c>
      <c r="V316" t="s">
        <v>21</v>
      </c>
      <c r="Z316" s="118">
        <v>1.07</v>
      </c>
      <c r="AA316">
        <v>40</v>
      </c>
      <c r="AB316" s="120">
        <v>3.36</v>
      </c>
      <c r="AC316" s="2">
        <f t="shared" si="28"/>
        <v>215.71200000000002</v>
      </c>
      <c r="AE316" s="2">
        <f t="shared" si="29"/>
        <v>215.71200000000002</v>
      </c>
      <c r="AG316" t="str">
        <f t="shared" si="30"/>
        <v/>
      </c>
    </row>
    <row r="317" spans="1:34">
      <c r="A317">
        <v>316</v>
      </c>
      <c r="C317">
        <v>705</v>
      </c>
      <c r="D317">
        <v>65</v>
      </c>
      <c r="E317" t="s">
        <v>510</v>
      </c>
      <c r="F317" t="s">
        <v>930</v>
      </c>
      <c r="M317" t="s">
        <v>101</v>
      </c>
      <c r="N317">
        <v>-1</v>
      </c>
      <c r="O317">
        <v>-31</v>
      </c>
      <c r="P317">
        <f t="shared" si="32"/>
        <v>30</v>
      </c>
      <c r="Q317" t="s">
        <v>89</v>
      </c>
      <c r="R317">
        <v>2</v>
      </c>
      <c r="S317">
        <f t="shared" si="26"/>
        <v>30</v>
      </c>
      <c r="T317">
        <f t="shared" si="27"/>
        <v>0</v>
      </c>
      <c r="U317" t="s">
        <v>1004</v>
      </c>
      <c r="V317" t="s">
        <v>21</v>
      </c>
      <c r="Z317" s="118">
        <v>1.2</v>
      </c>
      <c r="AA317">
        <v>45</v>
      </c>
      <c r="AB317" s="120">
        <v>1.2</v>
      </c>
      <c r="AC317" s="2">
        <f t="shared" si="28"/>
        <v>2376</v>
      </c>
      <c r="AE317" s="2">
        <f t="shared" si="29"/>
        <v>2376</v>
      </c>
      <c r="AG317" t="str">
        <f t="shared" si="30"/>
        <v/>
      </c>
    </row>
    <row r="318" spans="1:34" s="9" customFormat="1">
      <c r="A318">
        <v>317</v>
      </c>
      <c r="C318">
        <v>705</v>
      </c>
      <c r="D318">
        <v>65</v>
      </c>
      <c r="E318" s="9" t="s">
        <v>510</v>
      </c>
      <c r="F318" t="s">
        <v>930</v>
      </c>
      <c r="M318" s="9" t="s">
        <v>19</v>
      </c>
      <c r="N318" s="9">
        <v>-31</v>
      </c>
      <c r="O318" s="9">
        <v>-57</v>
      </c>
      <c r="P318" s="9">
        <f t="shared" si="32"/>
        <v>26</v>
      </c>
      <c r="Q318" s="9" t="s">
        <v>604</v>
      </c>
      <c r="R318" s="9">
        <v>2</v>
      </c>
      <c r="S318" s="9">
        <f t="shared" si="26"/>
        <v>26</v>
      </c>
      <c r="T318" s="9">
        <f t="shared" si="27"/>
        <v>0</v>
      </c>
      <c r="U318" t="s">
        <v>1004</v>
      </c>
      <c r="V318" t="s">
        <v>21</v>
      </c>
      <c r="Z318" s="118">
        <v>1.2</v>
      </c>
      <c r="AA318" s="9">
        <v>75</v>
      </c>
      <c r="AB318" s="120">
        <v>0.38</v>
      </c>
      <c r="AC318" s="2">
        <f t="shared" si="28"/>
        <v>296.39999999999998</v>
      </c>
      <c r="AE318" s="11">
        <f t="shared" si="29"/>
        <v>296.39999999999998</v>
      </c>
      <c r="AG318" t="str">
        <f t="shared" si="30"/>
        <v/>
      </c>
      <c r="AH318"/>
    </row>
    <row r="319" spans="1:34">
      <c r="A319">
        <v>318</v>
      </c>
      <c r="B319" t="s">
        <v>603</v>
      </c>
      <c r="C319">
        <v>451</v>
      </c>
      <c r="D319">
        <v>66</v>
      </c>
      <c r="E319" t="s">
        <v>605</v>
      </c>
      <c r="F319" t="s">
        <v>929</v>
      </c>
      <c r="G319">
        <v>49.747196199999998</v>
      </c>
      <c r="H319">
        <v>121.6514969</v>
      </c>
      <c r="I319" t="s">
        <v>182</v>
      </c>
      <c r="J319" t="s">
        <v>35</v>
      </c>
      <c r="K319" t="s">
        <v>35</v>
      </c>
      <c r="L319" t="s">
        <v>35</v>
      </c>
      <c r="M319" t="s">
        <v>13</v>
      </c>
      <c r="N319">
        <v>12</v>
      </c>
      <c r="O319">
        <v>10</v>
      </c>
      <c r="P319">
        <f t="shared" si="32"/>
        <v>2</v>
      </c>
      <c r="Q319" t="s">
        <v>35</v>
      </c>
      <c r="R319">
        <v>1</v>
      </c>
      <c r="S319">
        <f t="shared" si="26"/>
        <v>0</v>
      </c>
      <c r="T319">
        <f t="shared" si="27"/>
        <v>2</v>
      </c>
      <c r="W319">
        <f>SUM(S319:S323)</f>
        <v>30</v>
      </c>
      <c r="X319">
        <f>SUM(T319:T323)</f>
        <v>12</v>
      </c>
      <c r="Y319">
        <f>X319+W319</f>
        <v>42</v>
      </c>
      <c r="Z319" s="118">
        <v>0.14000000000000001</v>
      </c>
      <c r="AA319">
        <v>0</v>
      </c>
      <c r="AB319" s="120">
        <v>43.21</v>
      </c>
      <c r="AC319" s="2">
        <f t="shared" si="28"/>
        <v>1209.8800000000001</v>
      </c>
      <c r="AD319" s="2">
        <f>SUM(AC319:AC323)</f>
        <v>10878.619999999999</v>
      </c>
      <c r="AE319" s="2">
        <f t="shared" si="29"/>
        <v>1209.8800000000001</v>
      </c>
      <c r="AF319" s="2">
        <f>SUM(AE319:AE323)</f>
        <v>10878.619999999999</v>
      </c>
      <c r="AG319">
        <f t="shared" si="30"/>
        <v>1</v>
      </c>
    </row>
    <row r="320" spans="1:34">
      <c r="A320">
        <v>319</v>
      </c>
      <c r="C320">
        <v>451</v>
      </c>
      <c r="D320">
        <v>66</v>
      </c>
      <c r="E320" t="s">
        <v>605</v>
      </c>
      <c r="F320" t="s">
        <v>929</v>
      </c>
      <c r="M320" t="s">
        <v>606</v>
      </c>
      <c r="N320">
        <v>10</v>
      </c>
      <c r="O320">
        <v>4</v>
      </c>
      <c r="P320">
        <f t="shared" si="32"/>
        <v>6</v>
      </c>
      <c r="Q320" t="s">
        <v>35</v>
      </c>
      <c r="R320">
        <v>1</v>
      </c>
      <c r="S320">
        <f t="shared" si="26"/>
        <v>0</v>
      </c>
      <c r="T320">
        <f t="shared" si="27"/>
        <v>6</v>
      </c>
      <c r="Z320" s="118">
        <v>0.14000000000000001</v>
      </c>
      <c r="AA320">
        <v>0</v>
      </c>
      <c r="AB320" s="120">
        <v>43.21</v>
      </c>
      <c r="AC320" s="2">
        <f t="shared" si="28"/>
        <v>3629.6400000000003</v>
      </c>
      <c r="AE320" s="2">
        <f t="shared" si="29"/>
        <v>3629.6400000000003</v>
      </c>
      <c r="AG320" t="str">
        <f t="shared" si="30"/>
        <v/>
      </c>
    </row>
    <row r="321" spans="1:34">
      <c r="A321">
        <v>320</v>
      </c>
      <c r="C321">
        <v>451</v>
      </c>
      <c r="D321">
        <v>66</v>
      </c>
      <c r="E321" t="s">
        <v>605</v>
      </c>
      <c r="F321" t="s">
        <v>929</v>
      </c>
      <c r="M321" t="s">
        <v>15</v>
      </c>
      <c r="N321">
        <v>4</v>
      </c>
      <c r="O321">
        <v>0</v>
      </c>
      <c r="P321">
        <f t="shared" si="32"/>
        <v>4</v>
      </c>
      <c r="Q321" t="s">
        <v>35</v>
      </c>
      <c r="R321">
        <v>1</v>
      </c>
      <c r="S321">
        <f t="shared" si="26"/>
        <v>0</v>
      </c>
      <c r="T321">
        <f t="shared" si="27"/>
        <v>4</v>
      </c>
      <c r="Z321" s="118">
        <v>0.14000000000000001</v>
      </c>
      <c r="AA321">
        <v>0</v>
      </c>
      <c r="AB321" s="120">
        <v>36.65</v>
      </c>
      <c r="AC321" s="2">
        <f t="shared" si="28"/>
        <v>2052.4</v>
      </c>
      <c r="AE321" s="2">
        <f t="shared" si="29"/>
        <v>2052.4</v>
      </c>
      <c r="AG321" t="str">
        <f t="shared" si="30"/>
        <v/>
      </c>
    </row>
    <row r="322" spans="1:34">
      <c r="A322">
        <v>321</v>
      </c>
      <c r="C322">
        <v>499</v>
      </c>
      <c r="D322">
        <v>66</v>
      </c>
      <c r="E322" t="s">
        <v>605</v>
      </c>
      <c r="F322" t="s">
        <v>929</v>
      </c>
      <c r="M322" t="s">
        <v>16</v>
      </c>
      <c r="N322">
        <v>0</v>
      </c>
      <c r="O322">
        <v>-4</v>
      </c>
      <c r="P322">
        <f t="shared" si="32"/>
        <v>4</v>
      </c>
      <c r="Q322" t="s">
        <v>611</v>
      </c>
      <c r="R322">
        <v>2</v>
      </c>
      <c r="S322">
        <f t="shared" ref="S322:S385" si="33">IF(R322=1,0,P322)</f>
        <v>4</v>
      </c>
      <c r="T322">
        <f t="shared" ref="T322:T385" si="34">IF(R322=1,P322,0)</f>
        <v>0</v>
      </c>
      <c r="U322" t="s">
        <v>1006</v>
      </c>
      <c r="V322" t="s">
        <v>918</v>
      </c>
      <c r="Z322" s="118">
        <v>1.31</v>
      </c>
      <c r="AA322">
        <v>50</v>
      </c>
      <c r="AB322" s="120">
        <v>4.74</v>
      </c>
      <c r="AC322" s="2">
        <f t="shared" ref="AC322:AC385" si="35">Z322*AB322/100*P322*100*100*((100-AA322)/100)</f>
        <v>1241.8800000000001</v>
      </c>
      <c r="AE322" s="2">
        <f t="shared" ref="AE322:AE385" si="36">Z322*AB322/100*P322*100*100*((100-AA322)/100)</f>
        <v>1241.8800000000001</v>
      </c>
      <c r="AG322" t="str">
        <f t="shared" ref="AG322:AG385" si="37">IF(D321&lt;&gt;D322,1,"")</f>
        <v/>
      </c>
    </row>
    <row r="323" spans="1:34" s="9" customFormat="1">
      <c r="A323">
        <v>322</v>
      </c>
      <c r="C323">
        <v>499</v>
      </c>
      <c r="D323">
        <v>66</v>
      </c>
      <c r="E323" s="9" t="s">
        <v>605</v>
      </c>
      <c r="F323" t="s">
        <v>929</v>
      </c>
      <c r="M323" s="9" t="s">
        <v>18</v>
      </c>
      <c r="N323" s="9">
        <v>-4</v>
      </c>
      <c r="O323" s="9">
        <v>-30</v>
      </c>
      <c r="P323" s="9">
        <f t="shared" si="32"/>
        <v>26</v>
      </c>
      <c r="Q323" s="9" t="s">
        <v>604</v>
      </c>
      <c r="R323" s="9">
        <v>2</v>
      </c>
      <c r="S323" s="9">
        <f t="shared" si="33"/>
        <v>26</v>
      </c>
      <c r="T323" s="9">
        <f t="shared" si="34"/>
        <v>0</v>
      </c>
      <c r="U323" t="s">
        <v>1006</v>
      </c>
      <c r="V323" t="s">
        <v>918</v>
      </c>
      <c r="Z323" s="118">
        <v>1.38</v>
      </c>
      <c r="AA323" s="9">
        <v>55</v>
      </c>
      <c r="AB323" s="120">
        <v>1.7</v>
      </c>
      <c r="AC323" s="2">
        <f t="shared" si="35"/>
        <v>2744.8199999999993</v>
      </c>
      <c r="AE323" s="11">
        <f t="shared" si="36"/>
        <v>2744.8199999999993</v>
      </c>
      <c r="AG323" t="str">
        <f t="shared" si="37"/>
        <v/>
      </c>
      <c r="AH323"/>
    </row>
    <row r="324" spans="1:34">
      <c r="A324">
        <v>323</v>
      </c>
      <c r="B324" t="s">
        <v>603</v>
      </c>
      <c r="C324">
        <v>674</v>
      </c>
      <c r="D324">
        <v>67</v>
      </c>
      <c r="E324" t="s">
        <v>911</v>
      </c>
      <c r="F324" t="s">
        <v>930</v>
      </c>
      <c r="G324">
        <v>49.958953860000001</v>
      </c>
      <c r="H324">
        <v>121.475769</v>
      </c>
      <c r="I324" t="s">
        <v>182</v>
      </c>
      <c r="J324" t="s">
        <v>35</v>
      </c>
      <c r="K324" t="s">
        <v>35</v>
      </c>
      <c r="L324" t="s">
        <v>35</v>
      </c>
      <c r="M324" t="s">
        <v>89</v>
      </c>
      <c r="N324">
        <v>1</v>
      </c>
      <c r="O324">
        <v>0</v>
      </c>
      <c r="P324">
        <f t="shared" si="32"/>
        <v>1</v>
      </c>
      <c r="Q324" t="s">
        <v>35</v>
      </c>
      <c r="R324">
        <v>1</v>
      </c>
      <c r="S324">
        <f t="shared" si="33"/>
        <v>0</v>
      </c>
      <c r="T324">
        <f t="shared" si="34"/>
        <v>1</v>
      </c>
      <c r="W324">
        <f>SUM(S324:S325)</f>
        <v>6</v>
      </c>
      <c r="X324">
        <f>SUM(T324:T325)</f>
        <v>1</v>
      </c>
      <c r="Y324">
        <f>X324+W324</f>
        <v>7</v>
      </c>
      <c r="Z324" s="118">
        <v>0.16</v>
      </c>
      <c r="AA324">
        <v>0</v>
      </c>
      <c r="AB324" s="120">
        <v>37.4</v>
      </c>
      <c r="AC324" s="2">
        <f t="shared" si="35"/>
        <v>598.4</v>
      </c>
      <c r="AD324" s="2">
        <f>SUM(AC324:AC325)</f>
        <v>1676.96</v>
      </c>
      <c r="AE324" s="2">
        <f t="shared" si="36"/>
        <v>598.4</v>
      </c>
      <c r="AF324" s="2">
        <f>SUM(AE324:AE325)</f>
        <v>1676.96</v>
      </c>
      <c r="AG324">
        <f t="shared" si="37"/>
        <v>1</v>
      </c>
    </row>
    <row r="325" spans="1:34" s="9" customFormat="1">
      <c r="A325">
        <v>324</v>
      </c>
      <c r="C325">
        <v>724</v>
      </c>
      <c r="D325">
        <v>67</v>
      </c>
      <c r="E325" s="9" t="s">
        <v>911</v>
      </c>
      <c r="F325" t="s">
        <v>930</v>
      </c>
      <c r="M325" s="9" t="s">
        <v>104</v>
      </c>
      <c r="N325" s="9">
        <v>0</v>
      </c>
      <c r="O325" s="9">
        <v>-6</v>
      </c>
      <c r="P325" s="9">
        <f t="shared" si="32"/>
        <v>6</v>
      </c>
      <c r="Q325" s="9" t="s">
        <v>89</v>
      </c>
      <c r="R325" s="9">
        <v>2</v>
      </c>
      <c r="S325" s="9">
        <f t="shared" si="33"/>
        <v>6</v>
      </c>
      <c r="T325" s="9">
        <f t="shared" si="34"/>
        <v>0</v>
      </c>
      <c r="U325" t="s">
        <v>1004</v>
      </c>
      <c r="V325" t="s">
        <v>21</v>
      </c>
      <c r="Z325" s="118">
        <v>1.07</v>
      </c>
      <c r="AA325" s="9">
        <v>50</v>
      </c>
      <c r="AB325" s="120">
        <v>3.36</v>
      </c>
      <c r="AC325" s="2">
        <f t="shared" si="35"/>
        <v>1078.56</v>
      </c>
      <c r="AE325" s="11">
        <f t="shared" si="36"/>
        <v>1078.56</v>
      </c>
      <c r="AG325" t="str">
        <f t="shared" si="37"/>
        <v/>
      </c>
      <c r="AH325"/>
    </row>
    <row r="326" spans="1:34">
      <c r="A326">
        <v>325</v>
      </c>
      <c r="B326" t="s">
        <v>603</v>
      </c>
      <c r="C326">
        <v>675</v>
      </c>
      <c r="D326">
        <v>68</v>
      </c>
      <c r="E326" t="s">
        <v>605</v>
      </c>
      <c r="F326" t="s">
        <v>929</v>
      </c>
      <c r="G326">
        <v>49.967311860000002</v>
      </c>
      <c r="H326">
        <v>121.4711914</v>
      </c>
      <c r="I326" t="s">
        <v>182</v>
      </c>
      <c r="J326" t="s">
        <v>35</v>
      </c>
      <c r="K326" t="s">
        <v>35</v>
      </c>
      <c r="L326" t="s">
        <v>35</v>
      </c>
      <c r="M326" t="s">
        <v>57</v>
      </c>
      <c r="N326">
        <v>3</v>
      </c>
      <c r="O326">
        <v>0</v>
      </c>
      <c r="P326">
        <f t="shared" si="32"/>
        <v>3</v>
      </c>
      <c r="Q326" t="s">
        <v>35</v>
      </c>
      <c r="R326">
        <v>1</v>
      </c>
      <c r="S326">
        <f t="shared" si="33"/>
        <v>0</v>
      </c>
      <c r="T326">
        <f t="shared" si="34"/>
        <v>3</v>
      </c>
      <c r="W326">
        <f>SUM(S326:S331)</f>
        <v>76</v>
      </c>
      <c r="X326">
        <f>SUM(T326:T331)</f>
        <v>3</v>
      </c>
      <c r="Y326">
        <f>X326+W326</f>
        <v>79</v>
      </c>
      <c r="Z326" s="118">
        <v>0.14000000000000001</v>
      </c>
      <c r="AA326">
        <v>0</v>
      </c>
      <c r="AB326" s="120">
        <v>36.65</v>
      </c>
      <c r="AC326" s="2">
        <f t="shared" si="35"/>
        <v>1539.3000000000002</v>
      </c>
      <c r="AD326" s="2">
        <f>SUM(AC326:AC331)</f>
        <v>14560.279999999997</v>
      </c>
      <c r="AE326" s="2">
        <f t="shared" si="36"/>
        <v>1539.3000000000002</v>
      </c>
      <c r="AF326" s="2">
        <f>SUM(AE326:AE331)</f>
        <v>14560.279999999997</v>
      </c>
      <c r="AG326">
        <f t="shared" si="37"/>
        <v>1</v>
      </c>
    </row>
    <row r="327" spans="1:34">
      <c r="A327">
        <v>326</v>
      </c>
      <c r="C327">
        <v>725</v>
      </c>
      <c r="D327">
        <v>68</v>
      </c>
      <c r="E327" t="s">
        <v>605</v>
      </c>
      <c r="F327" t="s">
        <v>929</v>
      </c>
      <c r="M327" t="s">
        <v>18</v>
      </c>
      <c r="N327">
        <v>0</v>
      </c>
      <c r="O327">
        <v>-23</v>
      </c>
      <c r="P327">
        <f t="shared" si="32"/>
        <v>23</v>
      </c>
      <c r="Q327" t="s">
        <v>89</v>
      </c>
      <c r="R327">
        <v>2</v>
      </c>
      <c r="S327">
        <f t="shared" si="33"/>
        <v>23</v>
      </c>
      <c r="T327">
        <f t="shared" si="34"/>
        <v>0</v>
      </c>
      <c r="U327" t="s">
        <v>1004</v>
      </c>
      <c r="V327" t="s">
        <v>918</v>
      </c>
      <c r="Z327" s="118">
        <v>1.38</v>
      </c>
      <c r="AA327">
        <v>20</v>
      </c>
      <c r="AB327" s="120">
        <v>1.7</v>
      </c>
      <c r="AC327" s="2">
        <f t="shared" si="35"/>
        <v>4316.6399999999985</v>
      </c>
      <c r="AE327" s="2">
        <f t="shared" si="36"/>
        <v>4316.6399999999985</v>
      </c>
      <c r="AG327" t="str">
        <f t="shared" si="37"/>
        <v/>
      </c>
    </row>
    <row r="328" spans="1:34">
      <c r="A328">
        <v>327</v>
      </c>
      <c r="C328">
        <v>725</v>
      </c>
      <c r="D328">
        <v>68</v>
      </c>
      <c r="E328" t="s">
        <v>605</v>
      </c>
      <c r="F328" t="s">
        <v>929</v>
      </c>
      <c r="M328" t="s">
        <v>101</v>
      </c>
      <c r="N328">
        <v>-23</v>
      </c>
      <c r="O328">
        <v>-60</v>
      </c>
      <c r="P328">
        <f t="shared" si="32"/>
        <v>37</v>
      </c>
      <c r="Q328" t="s">
        <v>616</v>
      </c>
      <c r="R328">
        <v>2</v>
      </c>
      <c r="S328">
        <f t="shared" si="33"/>
        <v>37</v>
      </c>
      <c r="T328">
        <f t="shared" si="34"/>
        <v>0</v>
      </c>
      <c r="U328" t="s">
        <v>1004</v>
      </c>
      <c r="V328" t="s">
        <v>918</v>
      </c>
      <c r="Z328" s="118">
        <v>1.19</v>
      </c>
      <c r="AA328">
        <v>0</v>
      </c>
      <c r="AB328" s="120">
        <v>1.7</v>
      </c>
      <c r="AC328" s="2">
        <f t="shared" si="35"/>
        <v>7485.0999999999985</v>
      </c>
      <c r="AE328" s="2">
        <f t="shared" si="36"/>
        <v>7485.0999999999985</v>
      </c>
      <c r="AG328" t="str">
        <f t="shared" si="37"/>
        <v/>
      </c>
    </row>
    <row r="329" spans="1:34">
      <c r="A329">
        <v>328</v>
      </c>
      <c r="C329">
        <v>725</v>
      </c>
      <c r="D329">
        <v>68</v>
      </c>
      <c r="E329" t="s">
        <v>605</v>
      </c>
      <c r="F329" t="s">
        <v>929</v>
      </c>
      <c r="M329" t="s">
        <v>21</v>
      </c>
      <c r="N329">
        <v>-60</v>
      </c>
      <c r="O329">
        <v>-76</v>
      </c>
      <c r="P329">
        <f t="shared" si="32"/>
        <v>16</v>
      </c>
      <c r="Q329" t="s">
        <v>191</v>
      </c>
      <c r="R329">
        <v>2</v>
      </c>
      <c r="S329">
        <f t="shared" si="33"/>
        <v>16</v>
      </c>
      <c r="T329">
        <f t="shared" si="34"/>
        <v>0</v>
      </c>
      <c r="U329" t="s">
        <v>1004</v>
      </c>
      <c r="V329" t="s">
        <v>918</v>
      </c>
      <c r="Z329" s="118">
        <v>1.63</v>
      </c>
      <c r="AA329">
        <v>15</v>
      </c>
      <c r="AB329" s="120">
        <v>0.55000000000000004</v>
      </c>
      <c r="AC329" s="2">
        <f t="shared" si="35"/>
        <v>1219.2399999999998</v>
      </c>
      <c r="AE329" s="2">
        <f t="shared" si="36"/>
        <v>1219.2399999999998</v>
      </c>
      <c r="AG329" t="str">
        <f t="shared" si="37"/>
        <v/>
      </c>
    </row>
    <row r="330" spans="1:34">
      <c r="A330">
        <v>329</v>
      </c>
      <c r="C330">
        <v>675</v>
      </c>
      <c r="D330">
        <v>68</v>
      </c>
      <c r="E330" t="s">
        <v>605</v>
      </c>
      <c r="F330" t="s">
        <v>929</v>
      </c>
      <c r="M330" t="s">
        <v>623</v>
      </c>
      <c r="N330">
        <v>0</v>
      </c>
      <c r="O330">
        <v>0</v>
      </c>
      <c r="P330">
        <f t="shared" si="32"/>
        <v>0</v>
      </c>
      <c r="Q330" t="s">
        <v>35</v>
      </c>
      <c r="R330">
        <v>1</v>
      </c>
      <c r="S330">
        <f t="shared" si="33"/>
        <v>0</v>
      </c>
      <c r="T330">
        <f t="shared" si="34"/>
        <v>0</v>
      </c>
      <c r="Z330" s="118">
        <v>0.14000000000000001</v>
      </c>
      <c r="AA330">
        <v>0</v>
      </c>
      <c r="AB330" s="120">
        <v>43.21</v>
      </c>
      <c r="AC330" s="2">
        <f t="shared" si="35"/>
        <v>0</v>
      </c>
      <c r="AE330" s="2">
        <f t="shared" si="36"/>
        <v>0</v>
      </c>
      <c r="AG330" t="str">
        <f t="shared" si="37"/>
        <v/>
      </c>
    </row>
    <row r="331" spans="1:34" s="9" customFormat="1">
      <c r="A331">
        <v>330</v>
      </c>
      <c r="C331">
        <v>675</v>
      </c>
      <c r="D331">
        <v>68</v>
      </c>
      <c r="E331" s="9" t="s">
        <v>605</v>
      </c>
      <c r="F331" t="s">
        <v>929</v>
      </c>
      <c r="M331" s="9" t="s">
        <v>89</v>
      </c>
      <c r="N331" s="9">
        <v>0</v>
      </c>
      <c r="O331" s="9">
        <v>0</v>
      </c>
      <c r="P331" s="9">
        <f t="shared" si="32"/>
        <v>0</v>
      </c>
      <c r="Q331" s="9" t="s">
        <v>35</v>
      </c>
      <c r="R331" s="9">
        <v>1</v>
      </c>
      <c r="S331" s="9">
        <f t="shared" si="33"/>
        <v>0</v>
      </c>
      <c r="T331" s="9">
        <f t="shared" si="34"/>
        <v>0</v>
      </c>
      <c r="U331"/>
      <c r="V331"/>
      <c r="Z331" s="118">
        <v>0.14000000000000001</v>
      </c>
      <c r="AA331" s="9">
        <v>0</v>
      </c>
      <c r="AB331" s="120">
        <v>43.21</v>
      </c>
      <c r="AC331" s="2">
        <f t="shared" si="35"/>
        <v>0</v>
      </c>
      <c r="AE331" s="11">
        <f t="shared" si="36"/>
        <v>0</v>
      </c>
      <c r="AG331" t="str">
        <f t="shared" si="37"/>
        <v/>
      </c>
      <c r="AH331"/>
    </row>
    <row r="332" spans="1:34">
      <c r="A332">
        <v>331</v>
      </c>
      <c r="B332" t="s">
        <v>603</v>
      </c>
      <c r="C332">
        <v>726</v>
      </c>
      <c r="D332">
        <v>69</v>
      </c>
      <c r="E332" t="s">
        <v>619</v>
      </c>
      <c r="F332" t="s">
        <v>930</v>
      </c>
      <c r="G332">
        <v>49.976699830000001</v>
      </c>
      <c r="H332">
        <v>121.4653015</v>
      </c>
      <c r="I332" t="s">
        <v>182</v>
      </c>
      <c r="J332" t="s">
        <v>35</v>
      </c>
      <c r="K332" t="s">
        <v>35</v>
      </c>
      <c r="L332" t="s">
        <v>35</v>
      </c>
      <c r="M332" t="s">
        <v>608</v>
      </c>
      <c r="N332">
        <v>0</v>
      </c>
      <c r="O332">
        <v>-25</v>
      </c>
      <c r="P332">
        <f t="shared" si="32"/>
        <v>25</v>
      </c>
      <c r="Q332" t="s">
        <v>604</v>
      </c>
      <c r="R332">
        <v>2</v>
      </c>
      <c r="S332">
        <f t="shared" si="33"/>
        <v>25</v>
      </c>
      <c r="T332">
        <f t="shared" si="34"/>
        <v>0</v>
      </c>
      <c r="U332" t="s">
        <v>1004</v>
      </c>
      <c r="V332" t="s">
        <v>918</v>
      </c>
      <c r="W332">
        <f>SUM(S332:S337)</f>
        <v>62</v>
      </c>
      <c r="X332">
        <f>SUM(T332:T337)</f>
        <v>0</v>
      </c>
      <c r="Y332">
        <f>X332+W332</f>
        <v>62</v>
      </c>
      <c r="Z332" s="118">
        <v>1.03</v>
      </c>
      <c r="AA332">
        <v>60</v>
      </c>
      <c r="AB332" s="120">
        <v>1.2</v>
      </c>
      <c r="AC332" s="2">
        <f t="shared" si="35"/>
        <v>1236</v>
      </c>
      <c r="AD332" s="2">
        <f>SUM(AC332:AC337)</f>
        <v>3192.92</v>
      </c>
      <c r="AE332" s="2">
        <f t="shared" si="36"/>
        <v>1236</v>
      </c>
      <c r="AF332" s="2">
        <f>SUM(AE332:AE337)</f>
        <v>3192.92</v>
      </c>
      <c r="AG332">
        <f t="shared" si="37"/>
        <v>1</v>
      </c>
    </row>
    <row r="333" spans="1:34">
      <c r="A333">
        <v>332</v>
      </c>
      <c r="C333">
        <v>726</v>
      </c>
      <c r="D333">
        <v>69</v>
      </c>
      <c r="E333" t="s">
        <v>619</v>
      </c>
      <c r="F333" t="s">
        <v>930</v>
      </c>
      <c r="M333" t="s">
        <v>101</v>
      </c>
      <c r="N333">
        <v>-25</v>
      </c>
      <c r="O333">
        <v>-49</v>
      </c>
      <c r="P333">
        <f t="shared" si="32"/>
        <v>24</v>
      </c>
      <c r="Q333" t="s">
        <v>604</v>
      </c>
      <c r="R333">
        <v>2</v>
      </c>
      <c r="S333">
        <f t="shared" si="33"/>
        <v>24</v>
      </c>
      <c r="T333">
        <f t="shared" si="34"/>
        <v>0</v>
      </c>
      <c r="U333" t="s">
        <v>1004</v>
      </c>
      <c r="V333" t="s">
        <v>918</v>
      </c>
      <c r="Z333" s="118">
        <v>1.45</v>
      </c>
      <c r="AA333">
        <v>60</v>
      </c>
      <c r="AB333" s="120">
        <v>1.2</v>
      </c>
      <c r="AC333" s="2">
        <f t="shared" si="35"/>
        <v>1670.4</v>
      </c>
      <c r="AE333" s="2">
        <f t="shared" si="36"/>
        <v>1670.4</v>
      </c>
      <c r="AG333" t="str">
        <f t="shared" si="37"/>
        <v/>
      </c>
    </row>
    <row r="334" spans="1:34">
      <c r="A334">
        <v>333</v>
      </c>
      <c r="C334">
        <v>726</v>
      </c>
      <c r="D334">
        <v>69</v>
      </c>
      <c r="E334" t="s">
        <v>619</v>
      </c>
      <c r="F334" t="s">
        <v>930</v>
      </c>
      <c r="M334" t="s">
        <v>19</v>
      </c>
      <c r="N334">
        <v>-49</v>
      </c>
      <c r="O334">
        <v>-62</v>
      </c>
      <c r="P334">
        <f t="shared" ref="P334:P365" si="38">ABS(N334-O334)</f>
        <v>13</v>
      </c>
      <c r="Q334" t="s">
        <v>604</v>
      </c>
      <c r="R334">
        <v>2</v>
      </c>
      <c r="S334">
        <f t="shared" si="33"/>
        <v>13</v>
      </c>
      <c r="T334">
        <f t="shared" si="34"/>
        <v>0</v>
      </c>
      <c r="U334" t="s">
        <v>1004</v>
      </c>
      <c r="V334" t="s">
        <v>918</v>
      </c>
      <c r="Z334" s="118">
        <v>1.45</v>
      </c>
      <c r="AA334">
        <v>60</v>
      </c>
      <c r="AB334" s="120">
        <v>0.38</v>
      </c>
      <c r="AC334" s="2">
        <f t="shared" si="35"/>
        <v>286.51999999999992</v>
      </c>
      <c r="AE334" s="2">
        <f t="shared" si="36"/>
        <v>286.51999999999992</v>
      </c>
      <c r="AG334" t="str">
        <f t="shared" si="37"/>
        <v/>
      </c>
    </row>
    <row r="335" spans="1:34">
      <c r="A335">
        <v>334</v>
      </c>
      <c r="C335">
        <v>676</v>
      </c>
      <c r="D335">
        <v>69</v>
      </c>
      <c r="E335" t="s">
        <v>619</v>
      </c>
      <c r="F335" t="s">
        <v>930</v>
      </c>
      <c r="M335" t="s">
        <v>623</v>
      </c>
      <c r="N335">
        <v>0</v>
      </c>
      <c r="O335">
        <v>0</v>
      </c>
      <c r="P335">
        <f t="shared" si="38"/>
        <v>0</v>
      </c>
      <c r="Q335" t="s">
        <v>35</v>
      </c>
      <c r="R335">
        <v>1</v>
      </c>
      <c r="S335">
        <f t="shared" si="33"/>
        <v>0</v>
      </c>
      <c r="T335">
        <f t="shared" si="34"/>
        <v>0</v>
      </c>
      <c r="Z335" s="118">
        <v>0.16</v>
      </c>
      <c r="AA335">
        <v>0</v>
      </c>
      <c r="AB335" s="120">
        <v>37.4</v>
      </c>
      <c r="AC335" s="2">
        <f t="shared" si="35"/>
        <v>0</v>
      </c>
      <c r="AE335" s="2">
        <f t="shared" si="36"/>
        <v>0</v>
      </c>
      <c r="AG335" t="str">
        <f t="shared" si="37"/>
        <v/>
      </c>
    </row>
    <row r="336" spans="1:34">
      <c r="A336">
        <v>335</v>
      </c>
      <c r="C336">
        <v>676</v>
      </c>
      <c r="D336">
        <v>69</v>
      </c>
      <c r="E336" t="s">
        <v>619</v>
      </c>
      <c r="F336" t="s">
        <v>930</v>
      </c>
      <c r="M336" t="s">
        <v>57</v>
      </c>
      <c r="N336">
        <v>0</v>
      </c>
      <c r="O336">
        <v>0</v>
      </c>
      <c r="P336">
        <f t="shared" si="38"/>
        <v>0</v>
      </c>
      <c r="Q336" t="s">
        <v>35</v>
      </c>
      <c r="R336">
        <v>1</v>
      </c>
      <c r="S336">
        <f t="shared" si="33"/>
        <v>0</v>
      </c>
      <c r="T336">
        <f t="shared" si="34"/>
        <v>0</v>
      </c>
      <c r="Z336" s="118">
        <v>0.16</v>
      </c>
      <c r="AA336">
        <v>0</v>
      </c>
      <c r="AB336" s="120">
        <v>30.85</v>
      </c>
      <c r="AC336" s="2">
        <f t="shared" si="35"/>
        <v>0</v>
      </c>
      <c r="AE336" s="2">
        <f t="shared" si="36"/>
        <v>0</v>
      </c>
      <c r="AG336" t="str">
        <f t="shared" si="37"/>
        <v/>
      </c>
    </row>
    <row r="337" spans="1:34" s="9" customFormat="1">
      <c r="A337">
        <v>336</v>
      </c>
      <c r="C337">
        <v>676</v>
      </c>
      <c r="D337">
        <v>69</v>
      </c>
      <c r="E337" s="9" t="s">
        <v>619</v>
      </c>
      <c r="F337" t="s">
        <v>930</v>
      </c>
      <c r="M337" s="9" t="s">
        <v>89</v>
      </c>
      <c r="N337" s="9">
        <v>0</v>
      </c>
      <c r="O337" s="9">
        <v>0</v>
      </c>
      <c r="P337" s="9">
        <f t="shared" si="38"/>
        <v>0</v>
      </c>
      <c r="Q337" s="9" t="s">
        <v>35</v>
      </c>
      <c r="R337" s="9">
        <v>1</v>
      </c>
      <c r="S337" s="9">
        <f t="shared" si="33"/>
        <v>0</v>
      </c>
      <c r="T337" s="9">
        <f t="shared" si="34"/>
        <v>0</v>
      </c>
      <c r="U337"/>
      <c r="V337"/>
      <c r="Z337" s="118">
        <v>0.16</v>
      </c>
      <c r="AA337" s="9">
        <v>0</v>
      </c>
      <c r="AB337" s="120">
        <v>37.4</v>
      </c>
      <c r="AC337" s="2">
        <f t="shared" si="35"/>
        <v>0</v>
      </c>
      <c r="AE337" s="11">
        <f t="shared" si="36"/>
        <v>0</v>
      </c>
      <c r="AG337" t="str">
        <f t="shared" si="37"/>
        <v/>
      </c>
      <c r="AH337"/>
    </row>
    <row r="338" spans="1:34">
      <c r="A338">
        <v>337</v>
      </c>
      <c r="B338" t="s">
        <v>603</v>
      </c>
      <c r="C338">
        <v>452</v>
      </c>
      <c r="D338">
        <v>70</v>
      </c>
      <c r="E338" t="s">
        <v>605</v>
      </c>
      <c r="F338" t="s">
        <v>929</v>
      </c>
      <c r="G338">
        <v>49.928749080000003</v>
      </c>
      <c r="H338">
        <v>121.5208588</v>
      </c>
      <c r="I338" t="s">
        <v>182</v>
      </c>
      <c r="J338" t="s">
        <v>35</v>
      </c>
      <c r="K338" t="s">
        <v>35</v>
      </c>
      <c r="L338" t="s">
        <v>35</v>
      </c>
      <c r="M338" t="s">
        <v>610</v>
      </c>
      <c r="N338">
        <v>8</v>
      </c>
      <c r="O338">
        <v>7</v>
      </c>
      <c r="P338">
        <f t="shared" si="38"/>
        <v>1</v>
      </c>
      <c r="Q338" t="s">
        <v>35</v>
      </c>
      <c r="R338">
        <v>1</v>
      </c>
      <c r="S338">
        <f t="shared" si="33"/>
        <v>0</v>
      </c>
      <c r="T338">
        <f t="shared" si="34"/>
        <v>1</v>
      </c>
      <c r="W338">
        <f>SUM(S338:S343)</f>
        <v>30</v>
      </c>
      <c r="X338">
        <f>SUM(T338:T343)</f>
        <v>8</v>
      </c>
      <c r="Y338">
        <f>X338+W338</f>
        <v>38</v>
      </c>
      <c r="Z338" s="118">
        <v>0.14000000000000001</v>
      </c>
      <c r="AA338">
        <v>0</v>
      </c>
      <c r="AB338" s="120">
        <v>43.21</v>
      </c>
      <c r="AC338" s="2">
        <f t="shared" si="35"/>
        <v>604.94000000000005</v>
      </c>
      <c r="AD338" s="2">
        <f>SUM(AC338:AC343)</f>
        <v>12395.282999999999</v>
      </c>
      <c r="AE338" s="2">
        <f t="shared" si="36"/>
        <v>604.94000000000005</v>
      </c>
      <c r="AF338" s="2">
        <f>SUM(AE338:AE343)</f>
        <v>12395.282999999999</v>
      </c>
      <c r="AG338">
        <f t="shared" si="37"/>
        <v>1</v>
      </c>
    </row>
    <row r="339" spans="1:34">
      <c r="A339">
        <v>338</v>
      </c>
      <c r="C339">
        <v>452</v>
      </c>
      <c r="D339">
        <v>70</v>
      </c>
      <c r="E339" t="s">
        <v>605</v>
      </c>
      <c r="F339" t="s">
        <v>929</v>
      </c>
      <c r="M339" t="s">
        <v>606</v>
      </c>
      <c r="N339">
        <v>7</v>
      </c>
      <c r="O339">
        <v>1</v>
      </c>
      <c r="P339">
        <f t="shared" si="38"/>
        <v>6</v>
      </c>
      <c r="Q339" t="s">
        <v>35</v>
      </c>
      <c r="R339">
        <v>1</v>
      </c>
      <c r="S339">
        <f t="shared" si="33"/>
        <v>0</v>
      </c>
      <c r="T339">
        <f t="shared" si="34"/>
        <v>6</v>
      </c>
      <c r="Z339" s="118">
        <v>0.14000000000000001</v>
      </c>
      <c r="AA339">
        <v>0</v>
      </c>
      <c r="AB339" s="120">
        <v>43.21</v>
      </c>
      <c r="AC339" s="2">
        <f t="shared" si="35"/>
        <v>3629.6400000000003</v>
      </c>
      <c r="AE339" s="2">
        <f t="shared" si="36"/>
        <v>3629.6400000000003</v>
      </c>
      <c r="AG339" t="str">
        <f t="shared" si="37"/>
        <v/>
      </c>
    </row>
    <row r="340" spans="1:34">
      <c r="A340">
        <v>339</v>
      </c>
      <c r="C340">
        <v>452</v>
      </c>
      <c r="D340">
        <v>70</v>
      </c>
      <c r="E340" t="s">
        <v>605</v>
      </c>
      <c r="F340" t="s">
        <v>929</v>
      </c>
      <c r="M340" t="s">
        <v>15</v>
      </c>
      <c r="N340">
        <v>1</v>
      </c>
      <c r="O340">
        <v>0</v>
      </c>
      <c r="P340">
        <f t="shared" si="38"/>
        <v>1</v>
      </c>
      <c r="Q340" t="s">
        <v>35</v>
      </c>
      <c r="R340">
        <v>1</v>
      </c>
      <c r="S340">
        <f t="shared" si="33"/>
        <v>0</v>
      </c>
      <c r="T340">
        <f t="shared" si="34"/>
        <v>1</v>
      </c>
      <c r="Z340" s="118">
        <v>0.14000000000000001</v>
      </c>
      <c r="AA340">
        <v>0</v>
      </c>
      <c r="AB340" s="120">
        <v>36.65</v>
      </c>
      <c r="AC340" s="2">
        <f t="shared" si="35"/>
        <v>513.1</v>
      </c>
      <c r="AE340" s="2">
        <f t="shared" si="36"/>
        <v>513.1</v>
      </c>
      <c r="AG340" t="str">
        <f t="shared" si="37"/>
        <v/>
      </c>
    </row>
    <row r="341" spans="1:34">
      <c r="A341">
        <v>340</v>
      </c>
      <c r="C341">
        <v>500</v>
      </c>
      <c r="D341">
        <v>70</v>
      </c>
      <c r="E341" t="s">
        <v>605</v>
      </c>
      <c r="F341" t="s">
        <v>929</v>
      </c>
      <c r="M341" t="s">
        <v>16</v>
      </c>
      <c r="N341">
        <v>0</v>
      </c>
      <c r="O341">
        <v>-7</v>
      </c>
      <c r="P341">
        <f t="shared" si="38"/>
        <v>7</v>
      </c>
      <c r="Q341" t="s">
        <v>611</v>
      </c>
      <c r="R341">
        <v>2</v>
      </c>
      <c r="S341">
        <f t="shared" si="33"/>
        <v>7</v>
      </c>
      <c r="T341">
        <f t="shared" si="34"/>
        <v>0</v>
      </c>
      <c r="U341" t="s">
        <v>1006</v>
      </c>
      <c r="V341" t="s">
        <v>918</v>
      </c>
      <c r="Z341" s="118">
        <v>1.31</v>
      </c>
      <c r="AA341">
        <v>15</v>
      </c>
      <c r="AB341" s="120">
        <v>4.74</v>
      </c>
      <c r="AC341" s="2">
        <f t="shared" si="35"/>
        <v>3694.5929999999998</v>
      </c>
      <c r="AE341" s="2">
        <f t="shared" si="36"/>
        <v>3694.5929999999998</v>
      </c>
      <c r="AG341" t="str">
        <f t="shared" si="37"/>
        <v/>
      </c>
    </row>
    <row r="342" spans="1:34">
      <c r="A342">
        <v>341</v>
      </c>
      <c r="C342">
        <v>500</v>
      </c>
      <c r="D342">
        <v>70</v>
      </c>
      <c r="E342" t="s">
        <v>605</v>
      </c>
      <c r="F342" t="s">
        <v>929</v>
      </c>
      <c r="M342" t="s">
        <v>59</v>
      </c>
      <c r="N342">
        <v>-7</v>
      </c>
      <c r="O342">
        <v>-24</v>
      </c>
      <c r="P342">
        <f t="shared" si="38"/>
        <v>17</v>
      </c>
      <c r="Q342" t="s">
        <v>604</v>
      </c>
      <c r="R342">
        <v>2</v>
      </c>
      <c r="S342">
        <f t="shared" si="33"/>
        <v>17</v>
      </c>
      <c r="T342">
        <f t="shared" si="34"/>
        <v>0</v>
      </c>
      <c r="U342" t="s">
        <v>1006</v>
      </c>
      <c r="V342" t="s">
        <v>918</v>
      </c>
      <c r="Z342" s="118">
        <v>1.38</v>
      </c>
      <c r="AA342">
        <v>15</v>
      </c>
      <c r="AB342" s="120">
        <v>1.7</v>
      </c>
      <c r="AC342" s="2">
        <f t="shared" si="35"/>
        <v>3389.9699999999989</v>
      </c>
      <c r="AE342" s="2">
        <f t="shared" si="36"/>
        <v>3389.9699999999989</v>
      </c>
      <c r="AG342" t="str">
        <f t="shared" si="37"/>
        <v/>
      </c>
    </row>
    <row r="343" spans="1:34" s="9" customFormat="1">
      <c r="A343">
        <v>342</v>
      </c>
      <c r="C343">
        <v>500</v>
      </c>
      <c r="D343">
        <v>70</v>
      </c>
      <c r="E343" s="9" t="s">
        <v>605</v>
      </c>
      <c r="F343" t="s">
        <v>929</v>
      </c>
      <c r="M343" s="9" t="s">
        <v>60</v>
      </c>
      <c r="N343" s="9">
        <v>-24</v>
      </c>
      <c r="O343" s="9">
        <v>-30</v>
      </c>
      <c r="P343" s="9">
        <f t="shared" si="38"/>
        <v>6</v>
      </c>
      <c r="Q343" s="9" t="s">
        <v>604</v>
      </c>
      <c r="R343" s="9">
        <v>2</v>
      </c>
      <c r="S343" s="9">
        <f t="shared" si="33"/>
        <v>6</v>
      </c>
      <c r="T343" s="9">
        <f t="shared" si="34"/>
        <v>0</v>
      </c>
      <c r="U343" t="s">
        <v>1006</v>
      </c>
      <c r="V343" t="s">
        <v>918</v>
      </c>
      <c r="Z343" s="118">
        <v>1.38</v>
      </c>
      <c r="AA343" s="9">
        <v>60</v>
      </c>
      <c r="AB343" s="120">
        <v>1.7</v>
      </c>
      <c r="AC343" s="2">
        <f t="shared" si="35"/>
        <v>563.03999999999985</v>
      </c>
      <c r="AE343" s="11">
        <f t="shared" si="36"/>
        <v>563.03999999999985</v>
      </c>
      <c r="AG343" t="str">
        <f t="shared" si="37"/>
        <v/>
      </c>
      <c r="AH343"/>
    </row>
    <row r="344" spans="1:34">
      <c r="A344">
        <v>343</v>
      </c>
      <c r="B344" t="s">
        <v>603</v>
      </c>
      <c r="C344">
        <v>453</v>
      </c>
      <c r="D344">
        <v>71</v>
      </c>
      <c r="E344" t="s">
        <v>416</v>
      </c>
      <c r="F344" t="s">
        <v>932</v>
      </c>
      <c r="G344">
        <v>49.928390499999999</v>
      </c>
      <c r="H344">
        <v>121.5214691</v>
      </c>
      <c r="I344" t="s">
        <v>182</v>
      </c>
      <c r="J344" t="s">
        <v>35</v>
      </c>
      <c r="K344" t="s">
        <v>35</v>
      </c>
      <c r="L344" t="s">
        <v>35</v>
      </c>
      <c r="M344" t="s">
        <v>89</v>
      </c>
      <c r="N344">
        <v>3</v>
      </c>
      <c r="O344">
        <v>2</v>
      </c>
      <c r="P344">
        <f t="shared" si="38"/>
        <v>1</v>
      </c>
      <c r="Q344" t="s">
        <v>35</v>
      </c>
      <c r="R344">
        <v>1</v>
      </c>
      <c r="S344">
        <f t="shared" si="33"/>
        <v>0</v>
      </c>
      <c r="T344">
        <f t="shared" si="34"/>
        <v>1</v>
      </c>
      <c r="W344">
        <f>SUM(S344:S346)</f>
        <v>4</v>
      </c>
      <c r="X344">
        <f>SUM(T344:T346)</f>
        <v>3</v>
      </c>
      <c r="Y344">
        <f>X344+W344</f>
        <v>7</v>
      </c>
      <c r="Z344" s="118">
        <v>0.11</v>
      </c>
      <c r="AA344">
        <v>0</v>
      </c>
      <c r="AB344" s="120">
        <v>25.58</v>
      </c>
      <c r="AC344" s="2">
        <f t="shared" si="35"/>
        <v>281.37999999999994</v>
      </c>
      <c r="AD344" s="2">
        <f>SUM(AC344:AC346)</f>
        <v>3616.788</v>
      </c>
      <c r="AE344" s="2">
        <f t="shared" si="36"/>
        <v>281.37999999999994</v>
      </c>
      <c r="AF344" s="2">
        <f>SUM(AE344:AE346)</f>
        <v>3616.788</v>
      </c>
      <c r="AG344">
        <f t="shared" si="37"/>
        <v>1</v>
      </c>
    </row>
    <row r="345" spans="1:34">
      <c r="A345">
        <v>344</v>
      </c>
      <c r="C345">
        <v>453</v>
      </c>
      <c r="D345">
        <v>71</v>
      </c>
      <c r="E345" t="s">
        <v>416</v>
      </c>
      <c r="F345" t="s">
        <v>932</v>
      </c>
      <c r="M345" t="s">
        <v>606</v>
      </c>
      <c r="N345">
        <v>2</v>
      </c>
      <c r="O345">
        <v>0</v>
      </c>
      <c r="P345">
        <f t="shared" si="38"/>
        <v>2</v>
      </c>
      <c r="Q345" t="s">
        <v>35</v>
      </c>
      <c r="R345">
        <v>1</v>
      </c>
      <c r="S345">
        <f t="shared" si="33"/>
        <v>0</v>
      </c>
      <c r="T345">
        <f t="shared" si="34"/>
        <v>2</v>
      </c>
      <c r="Z345" s="118">
        <v>0.11</v>
      </c>
      <c r="AA345">
        <v>0</v>
      </c>
      <c r="AB345" s="120">
        <v>25.58</v>
      </c>
      <c r="AC345" s="2">
        <f t="shared" si="35"/>
        <v>562.75999999999988</v>
      </c>
      <c r="AE345" s="2">
        <f t="shared" si="36"/>
        <v>562.75999999999988</v>
      </c>
      <c r="AG345" t="str">
        <f t="shared" si="37"/>
        <v/>
      </c>
    </row>
    <row r="346" spans="1:34" s="9" customFormat="1">
      <c r="A346">
        <v>345</v>
      </c>
      <c r="C346">
        <v>501</v>
      </c>
      <c r="D346">
        <v>71</v>
      </c>
      <c r="E346" s="9" t="s">
        <v>416</v>
      </c>
      <c r="F346" t="s">
        <v>932</v>
      </c>
      <c r="M346" s="9" t="s">
        <v>681</v>
      </c>
      <c r="N346" s="9">
        <v>0</v>
      </c>
      <c r="O346" s="9">
        <v>-4</v>
      </c>
      <c r="P346" s="9">
        <f t="shared" si="38"/>
        <v>4</v>
      </c>
      <c r="Q346" s="9" t="s">
        <v>604</v>
      </c>
      <c r="R346" s="9">
        <v>2</v>
      </c>
      <c r="S346" s="9">
        <f t="shared" si="33"/>
        <v>4</v>
      </c>
      <c r="T346" s="9">
        <f t="shared" si="34"/>
        <v>0</v>
      </c>
      <c r="U346" t="s">
        <v>1006</v>
      </c>
      <c r="V346" t="s">
        <v>918</v>
      </c>
      <c r="Z346" s="118">
        <v>0.97</v>
      </c>
      <c r="AA346" s="9">
        <v>10</v>
      </c>
      <c r="AB346" s="120">
        <v>7.94</v>
      </c>
      <c r="AC346" s="2">
        <f t="shared" si="35"/>
        <v>2772.6480000000001</v>
      </c>
      <c r="AE346" s="11">
        <f t="shared" si="36"/>
        <v>2772.6480000000001</v>
      </c>
      <c r="AG346" t="str">
        <f t="shared" si="37"/>
        <v/>
      </c>
      <c r="AH346"/>
    </row>
    <row r="347" spans="1:34">
      <c r="A347">
        <v>346</v>
      </c>
      <c r="B347" t="s">
        <v>603</v>
      </c>
      <c r="C347">
        <v>650</v>
      </c>
      <c r="D347">
        <v>72</v>
      </c>
      <c r="E347" t="s">
        <v>605</v>
      </c>
      <c r="F347" t="s">
        <v>929</v>
      </c>
      <c r="G347">
        <v>50.0009613</v>
      </c>
      <c r="H347">
        <v>121.4937973</v>
      </c>
      <c r="I347" t="s">
        <v>182</v>
      </c>
      <c r="J347" t="s">
        <v>35</v>
      </c>
      <c r="K347" t="s">
        <v>35</v>
      </c>
      <c r="L347" t="s">
        <v>35</v>
      </c>
      <c r="M347" t="s">
        <v>625</v>
      </c>
      <c r="N347">
        <v>4</v>
      </c>
      <c r="O347">
        <v>0</v>
      </c>
      <c r="P347">
        <f t="shared" si="38"/>
        <v>4</v>
      </c>
      <c r="Q347" t="s">
        <v>35</v>
      </c>
      <c r="R347">
        <v>1</v>
      </c>
      <c r="S347">
        <f t="shared" si="33"/>
        <v>0</v>
      </c>
      <c r="T347">
        <f t="shared" si="34"/>
        <v>4</v>
      </c>
      <c r="W347">
        <f>SUM(S347:S350)</f>
        <v>46</v>
      </c>
      <c r="X347">
        <f>SUM(T347:T350)</f>
        <v>4</v>
      </c>
      <c r="Y347">
        <f>X347+W347</f>
        <v>50</v>
      </c>
      <c r="Z347" s="118">
        <v>0.14000000000000001</v>
      </c>
      <c r="AA347">
        <v>0</v>
      </c>
      <c r="AB347" s="120">
        <v>43.21</v>
      </c>
      <c r="AC347" s="2">
        <f t="shared" si="35"/>
        <v>2419.7600000000002</v>
      </c>
      <c r="AD347" s="2">
        <f>SUM(AC347:AC350)</f>
        <v>11530.192999999999</v>
      </c>
      <c r="AE347" s="2">
        <f t="shared" si="36"/>
        <v>2419.7600000000002</v>
      </c>
      <c r="AF347" s="2">
        <f>SUM(AE347:AE350)</f>
        <v>11530.192999999999</v>
      </c>
      <c r="AG347">
        <f t="shared" si="37"/>
        <v>1</v>
      </c>
    </row>
    <row r="348" spans="1:34">
      <c r="A348">
        <v>347</v>
      </c>
      <c r="C348">
        <v>700</v>
      </c>
      <c r="D348">
        <v>72</v>
      </c>
      <c r="E348" t="s">
        <v>605</v>
      </c>
      <c r="F348" t="s">
        <v>929</v>
      </c>
      <c r="M348" t="s">
        <v>104</v>
      </c>
      <c r="N348">
        <v>0</v>
      </c>
      <c r="O348">
        <v>-4</v>
      </c>
      <c r="P348">
        <f t="shared" si="38"/>
        <v>4</v>
      </c>
      <c r="Q348" t="s">
        <v>89</v>
      </c>
      <c r="R348">
        <v>2</v>
      </c>
      <c r="S348">
        <f t="shared" si="33"/>
        <v>4</v>
      </c>
      <c r="T348">
        <f t="shared" si="34"/>
        <v>0</v>
      </c>
      <c r="U348" t="s">
        <v>1004</v>
      </c>
      <c r="V348" t="s">
        <v>918</v>
      </c>
      <c r="Z348" s="118">
        <v>1.31</v>
      </c>
      <c r="AA348">
        <v>20</v>
      </c>
      <c r="AB348" s="120">
        <v>4.74</v>
      </c>
      <c r="AC348" s="2">
        <f t="shared" si="35"/>
        <v>1987.0080000000003</v>
      </c>
      <c r="AE348" s="2">
        <f t="shared" si="36"/>
        <v>1987.0080000000003</v>
      </c>
      <c r="AG348" t="str">
        <f t="shared" si="37"/>
        <v/>
      </c>
    </row>
    <row r="349" spans="1:34">
      <c r="A349">
        <v>348</v>
      </c>
      <c r="C349">
        <v>700</v>
      </c>
      <c r="D349">
        <v>72</v>
      </c>
      <c r="E349" t="s">
        <v>605</v>
      </c>
      <c r="F349" t="s">
        <v>929</v>
      </c>
      <c r="M349" t="s">
        <v>101</v>
      </c>
      <c r="N349">
        <v>-4</v>
      </c>
      <c r="O349">
        <v>-15</v>
      </c>
      <c r="P349">
        <f t="shared" si="38"/>
        <v>11</v>
      </c>
      <c r="Q349" t="s">
        <v>604</v>
      </c>
      <c r="R349">
        <v>2</v>
      </c>
      <c r="S349">
        <f t="shared" si="33"/>
        <v>11</v>
      </c>
      <c r="T349">
        <f t="shared" si="34"/>
        <v>0</v>
      </c>
      <c r="U349" t="s">
        <v>1004</v>
      </c>
      <c r="V349" t="s">
        <v>918</v>
      </c>
      <c r="Z349" s="118">
        <v>1.19</v>
      </c>
      <c r="AA349">
        <v>25</v>
      </c>
      <c r="AB349" s="120">
        <v>1.7</v>
      </c>
      <c r="AC349" s="2">
        <f t="shared" si="35"/>
        <v>1668.9749999999999</v>
      </c>
      <c r="AE349" s="2">
        <f t="shared" si="36"/>
        <v>1668.9749999999999</v>
      </c>
      <c r="AG349" t="str">
        <f t="shared" si="37"/>
        <v/>
      </c>
    </row>
    <row r="350" spans="1:34" s="9" customFormat="1">
      <c r="A350">
        <v>349</v>
      </c>
      <c r="C350">
        <v>700</v>
      </c>
      <c r="D350">
        <v>72</v>
      </c>
      <c r="E350" s="9" t="s">
        <v>605</v>
      </c>
      <c r="F350" t="s">
        <v>929</v>
      </c>
      <c r="M350" s="9" t="s">
        <v>18</v>
      </c>
      <c r="N350" s="9">
        <v>-15</v>
      </c>
      <c r="O350" s="9">
        <v>-46</v>
      </c>
      <c r="P350" s="9">
        <f t="shared" si="38"/>
        <v>31</v>
      </c>
      <c r="Q350" s="9" t="s">
        <v>604</v>
      </c>
      <c r="R350" s="9">
        <v>2</v>
      </c>
      <c r="S350" s="9">
        <f t="shared" si="33"/>
        <v>31</v>
      </c>
      <c r="T350" s="9">
        <f t="shared" si="34"/>
        <v>0</v>
      </c>
      <c r="U350" t="s">
        <v>1004</v>
      </c>
      <c r="V350" t="s">
        <v>918</v>
      </c>
      <c r="Z350" s="118">
        <v>1.38</v>
      </c>
      <c r="AA350" s="9">
        <v>25</v>
      </c>
      <c r="AB350" s="120">
        <v>1.7</v>
      </c>
      <c r="AC350" s="2">
        <f t="shared" si="35"/>
        <v>5454.4499999999989</v>
      </c>
      <c r="AE350" s="11">
        <f t="shared" si="36"/>
        <v>5454.4499999999989</v>
      </c>
      <c r="AG350" t="str">
        <f t="shared" si="37"/>
        <v/>
      </c>
      <c r="AH350"/>
    </row>
    <row r="351" spans="1:34">
      <c r="A351">
        <v>350</v>
      </c>
      <c r="B351" t="s">
        <v>603</v>
      </c>
      <c r="C351">
        <v>681</v>
      </c>
      <c r="D351">
        <v>73</v>
      </c>
      <c r="E351" t="s">
        <v>911</v>
      </c>
      <c r="F351" t="s">
        <v>930</v>
      </c>
      <c r="G351">
        <v>49.996639250000001</v>
      </c>
      <c r="H351">
        <v>121.4990768</v>
      </c>
      <c r="I351" t="s">
        <v>182</v>
      </c>
      <c r="J351" t="s">
        <v>35</v>
      </c>
      <c r="K351" t="s">
        <v>35</v>
      </c>
      <c r="L351" t="s">
        <v>35</v>
      </c>
      <c r="M351" t="s">
        <v>57</v>
      </c>
      <c r="N351">
        <v>1</v>
      </c>
      <c r="O351">
        <v>2</v>
      </c>
      <c r="P351">
        <f t="shared" si="38"/>
        <v>1</v>
      </c>
      <c r="Q351" t="s">
        <v>35</v>
      </c>
      <c r="R351">
        <v>1</v>
      </c>
      <c r="S351">
        <f t="shared" si="33"/>
        <v>0</v>
      </c>
      <c r="T351">
        <f t="shared" si="34"/>
        <v>1</v>
      </c>
      <c r="W351">
        <f>SUM(S351:S354)</f>
        <v>15</v>
      </c>
      <c r="X351">
        <f>SUM(T351:T354)</f>
        <v>2</v>
      </c>
      <c r="Y351">
        <f>X351+W351</f>
        <v>17</v>
      </c>
      <c r="Z351" s="118">
        <v>0.16</v>
      </c>
      <c r="AA351">
        <v>0</v>
      </c>
      <c r="AB351" s="120">
        <v>30.85</v>
      </c>
      <c r="AC351" s="2">
        <f t="shared" si="35"/>
        <v>493.6</v>
      </c>
      <c r="AD351" s="2">
        <f>SUM(AC351:AC354)</f>
        <v>2440.2000000000003</v>
      </c>
      <c r="AE351" s="2">
        <f t="shared" si="36"/>
        <v>493.6</v>
      </c>
      <c r="AF351" s="2">
        <f>SUM(AE351:AE354)</f>
        <v>2440.2000000000003</v>
      </c>
      <c r="AG351">
        <f t="shared" si="37"/>
        <v>1</v>
      </c>
    </row>
    <row r="352" spans="1:34">
      <c r="A352">
        <v>351</v>
      </c>
      <c r="C352">
        <v>681</v>
      </c>
      <c r="D352">
        <v>73</v>
      </c>
      <c r="E352" t="s">
        <v>911</v>
      </c>
      <c r="F352" t="s">
        <v>930</v>
      </c>
      <c r="M352" t="s">
        <v>89</v>
      </c>
      <c r="N352">
        <v>0</v>
      </c>
      <c r="O352">
        <v>1</v>
      </c>
      <c r="P352">
        <f t="shared" si="38"/>
        <v>1</v>
      </c>
      <c r="Q352" t="s">
        <v>35</v>
      </c>
      <c r="R352">
        <v>1</v>
      </c>
      <c r="S352">
        <f t="shared" si="33"/>
        <v>0</v>
      </c>
      <c r="T352">
        <f t="shared" si="34"/>
        <v>1</v>
      </c>
      <c r="Z352" s="118">
        <v>0.16</v>
      </c>
      <c r="AA352">
        <v>0</v>
      </c>
      <c r="AB352" s="120">
        <v>37.4</v>
      </c>
      <c r="AC352" s="2">
        <f t="shared" si="35"/>
        <v>598.4</v>
      </c>
      <c r="AE352" s="2">
        <f t="shared" si="36"/>
        <v>598.4</v>
      </c>
      <c r="AG352" t="str">
        <f t="shared" si="37"/>
        <v/>
      </c>
    </row>
    <row r="353" spans="1:34">
      <c r="A353">
        <v>352</v>
      </c>
      <c r="C353">
        <v>731</v>
      </c>
      <c r="D353">
        <v>73</v>
      </c>
      <c r="E353" t="s">
        <v>911</v>
      </c>
      <c r="F353" t="s">
        <v>930</v>
      </c>
      <c r="M353" t="s">
        <v>104</v>
      </c>
      <c r="N353">
        <v>0</v>
      </c>
      <c r="O353">
        <v>-15</v>
      </c>
      <c r="P353">
        <f t="shared" si="38"/>
        <v>15</v>
      </c>
      <c r="Q353" t="s">
        <v>604</v>
      </c>
      <c r="R353">
        <v>2</v>
      </c>
      <c r="S353">
        <f t="shared" si="33"/>
        <v>15</v>
      </c>
      <c r="T353">
        <f t="shared" si="34"/>
        <v>0</v>
      </c>
      <c r="U353" t="s">
        <v>1004</v>
      </c>
      <c r="V353" t="s">
        <v>21</v>
      </c>
      <c r="Z353" s="118">
        <v>1.07</v>
      </c>
      <c r="AA353">
        <v>75</v>
      </c>
      <c r="AB353" s="120">
        <v>3.36</v>
      </c>
      <c r="AC353" s="2">
        <f t="shared" si="35"/>
        <v>1348.2000000000003</v>
      </c>
      <c r="AE353" s="2">
        <f t="shared" si="36"/>
        <v>1348.2000000000003</v>
      </c>
      <c r="AG353" t="str">
        <f t="shared" si="37"/>
        <v/>
      </c>
    </row>
    <row r="354" spans="1:34" s="9" customFormat="1">
      <c r="A354">
        <v>353</v>
      </c>
      <c r="C354">
        <v>731</v>
      </c>
      <c r="D354">
        <v>73</v>
      </c>
      <c r="E354" s="9" t="s">
        <v>911</v>
      </c>
      <c r="F354" t="s">
        <v>930</v>
      </c>
      <c r="M354" s="9" t="s">
        <v>416</v>
      </c>
      <c r="N354" s="9">
        <v>0</v>
      </c>
      <c r="O354" s="9">
        <v>0</v>
      </c>
      <c r="P354" s="9">
        <f t="shared" si="38"/>
        <v>0</v>
      </c>
      <c r="R354" s="9">
        <v>2</v>
      </c>
      <c r="S354" s="9">
        <f t="shared" si="33"/>
        <v>0</v>
      </c>
      <c r="T354" s="9">
        <f t="shared" si="34"/>
        <v>0</v>
      </c>
      <c r="U354" t="s">
        <v>1004</v>
      </c>
      <c r="V354" t="s">
        <v>21</v>
      </c>
      <c r="Z354" s="118">
        <v>0</v>
      </c>
      <c r="AA354" s="9">
        <v>0</v>
      </c>
      <c r="AB354" s="120"/>
      <c r="AC354" s="2">
        <f t="shared" si="35"/>
        <v>0</v>
      </c>
      <c r="AE354" s="11">
        <f t="shared" si="36"/>
        <v>0</v>
      </c>
      <c r="AG354" t="str">
        <f t="shared" si="37"/>
        <v/>
      </c>
      <c r="AH354"/>
    </row>
    <row r="355" spans="1:34">
      <c r="A355">
        <v>354</v>
      </c>
      <c r="B355" t="s">
        <v>603</v>
      </c>
      <c r="C355">
        <v>680</v>
      </c>
      <c r="D355">
        <v>74</v>
      </c>
      <c r="E355" t="s">
        <v>911</v>
      </c>
      <c r="F355" t="s">
        <v>930</v>
      </c>
      <c r="G355">
        <v>50.000164030000001</v>
      </c>
      <c r="H355">
        <v>121.4961624</v>
      </c>
      <c r="I355" t="s">
        <v>182</v>
      </c>
      <c r="J355" t="s">
        <v>35</v>
      </c>
      <c r="K355" t="s">
        <v>35</v>
      </c>
      <c r="L355" t="s">
        <v>35</v>
      </c>
      <c r="M355" t="s">
        <v>89</v>
      </c>
      <c r="N355">
        <v>4</v>
      </c>
      <c r="O355">
        <v>2</v>
      </c>
      <c r="P355">
        <f t="shared" si="38"/>
        <v>2</v>
      </c>
      <c r="Q355" t="s">
        <v>35</v>
      </c>
      <c r="R355">
        <v>1</v>
      </c>
      <c r="S355">
        <f t="shared" si="33"/>
        <v>0</v>
      </c>
      <c r="T355">
        <f t="shared" si="34"/>
        <v>2</v>
      </c>
      <c r="W355">
        <f>SUM(S355:S360)</f>
        <v>60</v>
      </c>
      <c r="X355">
        <f>SUM(T355:T360)</f>
        <v>4</v>
      </c>
      <c r="Y355">
        <f>X355+W355</f>
        <v>64</v>
      </c>
      <c r="Z355" s="118">
        <v>0.16</v>
      </c>
      <c r="AA355">
        <v>0</v>
      </c>
      <c r="AB355" s="120">
        <v>37.4</v>
      </c>
      <c r="AC355" s="2">
        <f t="shared" si="35"/>
        <v>1196.8</v>
      </c>
      <c r="AD355" s="2">
        <f>SUM(AC355:AC360)</f>
        <v>13483.095000000001</v>
      </c>
      <c r="AE355" s="2">
        <f t="shared" si="36"/>
        <v>1196.8</v>
      </c>
      <c r="AF355" s="2">
        <f>SUM(AE355:AE360)</f>
        <v>13483.095000000001</v>
      </c>
      <c r="AG355">
        <f t="shared" si="37"/>
        <v>1</v>
      </c>
    </row>
    <row r="356" spans="1:34">
      <c r="A356">
        <v>355</v>
      </c>
      <c r="C356">
        <v>680</v>
      </c>
      <c r="D356">
        <v>74</v>
      </c>
      <c r="E356" t="s">
        <v>911</v>
      </c>
      <c r="F356" t="s">
        <v>930</v>
      </c>
      <c r="M356" t="s">
        <v>57</v>
      </c>
      <c r="N356">
        <v>2</v>
      </c>
      <c r="O356">
        <v>0</v>
      </c>
      <c r="P356">
        <f t="shared" si="38"/>
        <v>2</v>
      </c>
      <c r="Q356" t="s">
        <v>35</v>
      </c>
      <c r="R356">
        <v>1</v>
      </c>
      <c r="S356">
        <f t="shared" si="33"/>
        <v>0</v>
      </c>
      <c r="T356">
        <f t="shared" si="34"/>
        <v>2</v>
      </c>
      <c r="Z356" s="118">
        <v>0.16</v>
      </c>
      <c r="AA356">
        <v>0</v>
      </c>
      <c r="AB356" s="120">
        <v>30.85</v>
      </c>
      <c r="AC356" s="2">
        <f t="shared" si="35"/>
        <v>987.2</v>
      </c>
      <c r="AE356" s="2">
        <f t="shared" si="36"/>
        <v>987.2</v>
      </c>
      <c r="AG356" t="str">
        <f t="shared" si="37"/>
        <v/>
      </c>
    </row>
    <row r="357" spans="1:34">
      <c r="A357">
        <v>356</v>
      </c>
      <c r="C357">
        <v>730</v>
      </c>
      <c r="D357">
        <v>74</v>
      </c>
      <c r="E357" t="s">
        <v>911</v>
      </c>
      <c r="F357" t="s">
        <v>930</v>
      </c>
      <c r="M357" t="s">
        <v>104</v>
      </c>
      <c r="N357">
        <v>0</v>
      </c>
      <c r="O357">
        <v>-16</v>
      </c>
      <c r="P357">
        <f t="shared" si="38"/>
        <v>16</v>
      </c>
      <c r="Q357" t="s">
        <v>616</v>
      </c>
      <c r="R357">
        <v>2</v>
      </c>
      <c r="S357">
        <f t="shared" si="33"/>
        <v>16</v>
      </c>
      <c r="T357">
        <f t="shared" si="34"/>
        <v>0</v>
      </c>
      <c r="U357" t="s">
        <v>1004</v>
      </c>
      <c r="V357" t="s">
        <v>623</v>
      </c>
      <c r="Z357" s="118">
        <v>1.07</v>
      </c>
      <c r="AA357">
        <v>0</v>
      </c>
      <c r="AB357" s="120">
        <v>3.36</v>
      </c>
      <c r="AC357" s="2">
        <f t="shared" si="35"/>
        <v>5752.3200000000006</v>
      </c>
      <c r="AE357" s="2">
        <f t="shared" si="36"/>
        <v>5752.3200000000006</v>
      </c>
      <c r="AG357" t="str">
        <f t="shared" si="37"/>
        <v/>
      </c>
    </row>
    <row r="358" spans="1:34">
      <c r="A358">
        <v>357</v>
      </c>
      <c r="C358">
        <v>730</v>
      </c>
      <c r="D358">
        <v>74</v>
      </c>
      <c r="E358" t="s">
        <v>911</v>
      </c>
      <c r="F358" t="s">
        <v>930</v>
      </c>
      <c r="M358" t="s">
        <v>101</v>
      </c>
      <c r="N358">
        <v>-16</v>
      </c>
      <c r="O358">
        <v>-28</v>
      </c>
      <c r="P358">
        <f t="shared" si="38"/>
        <v>12</v>
      </c>
      <c r="Q358" t="s">
        <v>616</v>
      </c>
      <c r="R358">
        <v>2</v>
      </c>
      <c r="S358">
        <f t="shared" si="33"/>
        <v>12</v>
      </c>
      <c r="T358">
        <f t="shared" si="34"/>
        <v>0</v>
      </c>
      <c r="U358" t="s">
        <v>1004</v>
      </c>
      <c r="V358" t="s">
        <v>623</v>
      </c>
      <c r="Z358" s="118">
        <v>1.43</v>
      </c>
      <c r="AA358">
        <v>0</v>
      </c>
      <c r="AB358" s="120">
        <v>1.2</v>
      </c>
      <c r="AC358" s="2">
        <f t="shared" si="35"/>
        <v>2059.1999999999998</v>
      </c>
      <c r="AE358" s="2">
        <f t="shared" si="36"/>
        <v>2059.1999999999998</v>
      </c>
      <c r="AG358" t="str">
        <f t="shared" si="37"/>
        <v/>
      </c>
    </row>
    <row r="359" spans="1:34">
      <c r="A359">
        <v>358</v>
      </c>
      <c r="C359">
        <v>730</v>
      </c>
      <c r="D359">
        <v>74</v>
      </c>
      <c r="E359" t="s">
        <v>911</v>
      </c>
      <c r="F359" t="s">
        <v>930</v>
      </c>
      <c r="M359" t="s">
        <v>615</v>
      </c>
      <c r="N359">
        <v>-28</v>
      </c>
      <c r="O359">
        <v>-45</v>
      </c>
      <c r="P359">
        <f t="shared" si="38"/>
        <v>17</v>
      </c>
      <c r="Q359" t="s">
        <v>604</v>
      </c>
      <c r="R359">
        <v>2</v>
      </c>
      <c r="S359">
        <f t="shared" si="33"/>
        <v>17</v>
      </c>
      <c r="T359">
        <f t="shared" si="34"/>
        <v>0</v>
      </c>
      <c r="U359" t="s">
        <v>1004</v>
      </c>
      <c r="V359" t="s">
        <v>623</v>
      </c>
      <c r="Z359" s="118">
        <v>1.43</v>
      </c>
      <c r="AA359">
        <v>0</v>
      </c>
      <c r="AB359" s="120">
        <v>1.2</v>
      </c>
      <c r="AC359" s="2">
        <f t="shared" si="35"/>
        <v>2917.2</v>
      </c>
      <c r="AE359" s="2">
        <f t="shared" si="36"/>
        <v>2917.2</v>
      </c>
      <c r="AG359" t="str">
        <f t="shared" si="37"/>
        <v/>
      </c>
    </row>
    <row r="360" spans="1:34" s="9" customFormat="1">
      <c r="A360">
        <v>359</v>
      </c>
      <c r="C360">
        <v>730</v>
      </c>
      <c r="D360">
        <v>74</v>
      </c>
      <c r="E360" s="9" t="s">
        <v>911</v>
      </c>
      <c r="F360" t="s">
        <v>930</v>
      </c>
      <c r="M360" s="9" t="s">
        <v>682</v>
      </c>
      <c r="N360" s="9">
        <v>-45</v>
      </c>
      <c r="O360" s="9">
        <v>-60</v>
      </c>
      <c r="P360" s="9">
        <f t="shared" si="38"/>
        <v>15</v>
      </c>
      <c r="Q360" s="9" t="s">
        <v>191</v>
      </c>
      <c r="R360" s="9">
        <v>2</v>
      </c>
      <c r="S360" s="9">
        <f t="shared" si="33"/>
        <v>15</v>
      </c>
      <c r="T360" s="9">
        <f t="shared" si="34"/>
        <v>0</v>
      </c>
      <c r="U360" t="s">
        <v>1004</v>
      </c>
      <c r="V360" t="s">
        <v>623</v>
      </c>
      <c r="Z360" s="118">
        <v>1.5</v>
      </c>
      <c r="AA360" s="9">
        <v>35</v>
      </c>
      <c r="AB360" s="120">
        <v>0.39</v>
      </c>
      <c r="AC360" s="2">
        <f t="shared" si="35"/>
        <v>570.375</v>
      </c>
      <c r="AE360" s="11">
        <f t="shared" si="36"/>
        <v>570.375</v>
      </c>
      <c r="AG360" t="str">
        <f t="shared" si="37"/>
        <v/>
      </c>
      <c r="AH360"/>
    </row>
    <row r="361" spans="1:34" s="91" customFormat="1">
      <c r="A361">
        <v>360</v>
      </c>
      <c r="C361">
        <v>680</v>
      </c>
      <c r="D361">
        <v>74</v>
      </c>
      <c r="E361" s="91" t="s">
        <v>911</v>
      </c>
      <c r="F361" t="s">
        <v>930</v>
      </c>
      <c r="M361" s="91" t="s">
        <v>623</v>
      </c>
      <c r="N361" s="91">
        <v>0</v>
      </c>
      <c r="O361" s="91">
        <v>0</v>
      </c>
      <c r="P361" s="91">
        <f t="shared" si="38"/>
        <v>0</v>
      </c>
      <c r="Q361" s="91" t="s">
        <v>35</v>
      </c>
      <c r="R361" s="91">
        <v>1</v>
      </c>
      <c r="S361" s="91">
        <f t="shared" si="33"/>
        <v>0</v>
      </c>
      <c r="T361" s="91">
        <f t="shared" si="34"/>
        <v>0</v>
      </c>
      <c r="U361"/>
      <c r="V361"/>
      <c r="Z361" s="118">
        <v>0.16</v>
      </c>
      <c r="AA361" s="91">
        <v>0</v>
      </c>
      <c r="AB361" s="120">
        <v>37.4</v>
      </c>
      <c r="AC361" s="2">
        <f t="shared" si="35"/>
        <v>0</v>
      </c>
      <c r="AE361" s="92">
        <f t="shared" si="36"/>
        <v>0</v>
      </c>
      <c r="AG361" t="str">
        <f t="shared" si="37"/>
        <v/>
      </c>
      <c r="AH361"/>
    </row>
    <row r="362" spans="1:34">
      <c r="A362">
        <v>361</v>
      </c>
      <c r="B362" t="s">
        <v>603</v>
      </c>
      <c r="C362">
        <v>729</v>
      </c>
      <c r="D362">
        <v>75</v>
      </c>
      <c r="E362" t="s">
        <v>619</v>
      </c>
      <c r="F362" t="s">
        <v>930</v>
      </c>
      <c r="G362">
        <v>50.00072479</v>
      </c>
      <c r="H362">
        <v>121.4971542</v>
      </c>
      <c r="I362" t="s">
        <v>182</v>
      </c>
      <c r="J362" t="s">
        <v>35</v>
      </c>
      <c r="K362" t="s">
        <v>35</v>
      </c>
      <c r="L362" t="s">
        <v>35</v>
      </c>
      <c r="M362" t="s">
        <v>680</v>
      </c>
      <c r="N362">
        <v>0</v>
      </c>
      <c r="O362">
        <v>-1</v>
      </c>
      <c r="P362">
        <f t="shared" si="38"/>
        <v>1</v>
      </c>
      <c r="Q362" t="s">
        <v>604</v>
      </c>
      <c r="R362">
        <v>2</v>
      </c>
      <c r="S362">
        <f t="shared" si="33"/>
        <v>1</v>
      </c>
      <c r="T362">
        <f t="shared" si="34"/>
        <v>0</v>
      </c>
      <c r="U362" t="s">
        <v>1004</v>
      </c>
      <c r="V362" t="s">
        <v>623</v>
      </c>
      <c r="W362">
        <f>SUM(S362:S368)</f>
        <v>65</v>
      </c>
      <c r="X362">
        <f>SUM(T362:T368)</f>
        <v>0</v>
      </c>
      <c r="Y362">
        <f>X362+W362</f>
        <v>65</v>
      </c>
      <c r="Z362" s="118">
        <v>1.07</v>
      </c>
      <c r="AA362" s="106">
        <v>0</v>
      </c>
      <c r="AB362" s="120">
        <v>3.36</v>
      </c>
      <c r="AC362" s="2">
        <f t="shared" si="35"/>
        <v>359.52000000000004</v>
      </c>
      <c r="AD362" s="2">
        <f>SUM(AC362:AC368)</f>
        <v>5884.1799999999994</v>
      </c>
      <c r="AE362" s="2">
        <f t="shared" si="36"/>
        <v>359.52000000000004</v>
      </c>
      <c r="AF362" s="2">
        <f>SUM(AE362:AE368)</f>
        <v>5884.1799999999994</v>
      </c>
      <c r="AG362">
        <f t="shared" si="37"/>
        <v>1</v>
      </c>
    </row>
    <row r="363" spans="1:34">
      <c r="A363">
        <v>362</v>
      </c>
      <c r="C363">
        <v>729</v>
      </c>
      <c r="D363">
        <v>75</v>
      </c>
      <c r="E363" t="s">
        <v>619</v>
      </c>
      <c r="F363" t="s">
        <v>930</v>
      </c>
      <c r="M363" t="s">
        <v>101</v>
      </c>
      <c r="N363">
        <v>-1</v>
      </c>
      <c r="O363">
        <v>-18</v>
      </c>
      <c r="P363">
        <f t="shared" si="38"/>
        <v>17</v>
      </c>
      <c r="Q363" t="s">
        <v>611</v>
      </c>
      <c r="R363">
        <v>2</v>
      </c>
      <c r="S363">
        <f t="shared" si="33"/>
        <v>17</v>
      </c>
      <c r="T363">
        <f t="shared" si="34"/>
        <v>0</v>
      </c>
      <c r="U363" t="s">
        <v>1004</v>
      </c>
      <c r="V363" t="s">
        <v>623</v>
      </c>
      <c r="Z363" s="118">
        <v>1.45</v>
      </c>
      <c r="AA363" s="106">
        <v>0</v>
      </c>
      <c r="AB363" s="120">
        <v>1.2</v>
      </c>
      <c r="AC363" s="2">
        <f t="shared" si="35"/>
        <v>2957.9999999999995</v>
      </c>
      <c r="AE363" s="2">
        <f t="shared" si="36"/>
        <v>2957.9999999999995</v>
      </c>
      <c r="AG363" t="str">
        <f t="shared" si="37"/>
        <v/>
      </c>
    </row>
    <row r="364" spans="1:34">
      <c r="A364">
        <v>363</v>
      </c>
      <c r="C364">
        <v>729</v>
      </c>
      <c r="D364">
        <v>75</v>
      </c>
      <c r="E364" t="s">
        <v>619</v>
      </c>
      <c r="F364" t="s">
        <v>930</v>
      </c>
      <c r="M364" t="s">
        <v>19</v>
      </c>
      <c r="N364">
        <v>-18</v>
      </c>
      <c r="O364">
        <v>-47</v>
      </c>
      <c r="P364">
        <f t="shared" si="38"/>
        <v>29</v>
      </c>
      <c r="Q364" t="s">
        <v>191</v>
      </c>
      <c r="R364">
        <v>2</v>
      </c>
      <c r="S364">
        <f t="shared" si="33"/>
        <v>29</v>
      </c>
      <c r="T364">
        <f t="shared" si="34"/>
        <v>0</v>
      </c>
      <c r="U364" t="s">
        <v>1004</v>
      </c>
      <c r="V364" t="s">
        <v>623</v>
      </c>
      <c r="Z364" s="118">
        <v>1.45</v>
      </c>
      <c r="AA364" s="106">
        <v>0</v>
      </c>
      <c r="AB364" s="120">
        <v>0.38</v>
      </c>
      <c r="AC364" s="2">
        <f t="shared" si="35"/>
        <v>1597.8999999999999</v>
      </c>
      <c r="AE364" s="2">
        <f t="shared" si="36"/>
        <v>1597.8999999999999</v>
      </c>
      <c r="AG364" t="str">
        <f t="shared" si="37"/>
        <v/>
      </c>
    </row>
    <row r="365" spans="1:34">
      <c r="A365">
        <v>364</v>
      </c>
      <c r="C365">
        <v>729</v>
      </c>
      <c r="D365">
        <v>75</v>
      </c>
      <c r="E365" t="s">
        <v>619</v>
      </c>
      <c r="F365" t="s">
        <v>930</v>
      </c>
      <c r="M365" t="s">
        <v>21</v>
      </c>
      <c r="N365">
        <v>-47</v>
      </c>
      <c r="O365">
        <v>-65</v>
      </c>
      <c r="P365">
        <f t="shared" si="38"/>
        <v>18</v>
      </c>
      <c r="Q365" t="s">
        <v>191</v>
      </c>
      <c r="R365">
        <v>2</v>
      </c>
      <c r="S365">
        <f t="shared" si="33"/>
        <v>18</v>
      </c>
      <c r="T365">
        <f t="shared" si="34"/>
        <v>0</v>
      </c>
      <c r="U365" t="s">
        <v>1004</v>
      </c>
      <c r="V365" t="s">
        <v>623</v>
      </c>
      <c r="Z365" s="118">
        <v>1.38</v>
      </c>
      <c r="AA365" s="106">
        <v>0</v>
      </c>
      <c r="AB365" s="120">
        <v>0.39</v>
      </c>
      <c r="AC365" s="2">
        <f t="shared" si="35"/>
        <v>968.76</v>
      </c>
      <c r="AE365" s="2">
        <f t="shared" si="36"/>
        <v>968.76</v>
      </c>
      <c r="AG365" t="str">
        <f t="shared" si="37"/>
        <v/>
      </c>
    </row>
    <row r="366" spans="1:34">
      <c r="A366">
        <v>365</v>
      </c>
      <c r="C366">
        <v>679</v>
      </c>
      <c r="D366">
        <v>75</v>
      </c>
      <c r="E366" t="s">
        <v>619</v>
      </c>
      <c r="F366" t="s">
        <v>930</v>
      </c>
      <c r="M366" t="s">
        <v>623</v>
      </c>
      <c r="N366">
        <v>0</v>
      </c>
      <c r="O366">
        <v>0</v>
      </c>
      <c r="P366">
        <f t="shared" ref="P366:P393" si="39">ABS(N366-O366)</f>
        <v>0</v>
      </c>
      <c r="Q366" t="s">
        <v>35</v>
      </c>
      <c r="R366">
        <v>1</v>
      </c>
      <c r="S366">
        <f t="shared" si="33"/>
        <v>0</v>
      </c>
      <c r="T366">
        <f t="shared" si="34"/>
        <v>0</v>
      </c>
      <c r="Z366" s="118">
        <v>0.16</v>
      </c>
      <c r="AA366">
        <v>0</v>
      </c>
      <c r="AB366" s="120">
        <v>37.4</v>
      </c>
      <c r="AC366" s="2">
        <f t="shared" si="35"/>
        <v>0</v>
      </c>
      <c r="AE366" s="2">
        <f t="shared" si="36"/>
        <v>0</v>
      </c>
      <c r="AG366" t="str">
        <f t="shared" si="37"/>
        <v/>
      </c>
    </row>
    <row r="367" spans="1:34">
      <c r="A367">
        <v>366</v>
      </c>
      <c r="C367">
        <v>679</v>
      </c>
      <c r="D367">
        <v>75</v>
      </c>
      <c r="E367" t="s">
        <v>619</v>
      </c>
      <c r="F367" t="s">
        <v>930</v>
      </c>
      <c r="M367" t="s">
        <v>89</v>
      </c>
      <c r="N367">
        <v>0</v>
      </c>
      <c r="O367">
        <v>0</v>
      </c>
      <c r="P367">
        <f t="shared" si="39"/>
        <v>0</v>
      </c>
      <c r="Q367" t="s">
        <v>35</v>
      </c>
      <c r="R367">
        <v>1</v>
      </c>
      <c r="S367">
        <f t="shared" si="33"/>
        <v>0</v>
      </c>
      <c r="T367">
        <f t="shared" si="34"/>
        <v>0</v>
      </c>
      <c r="Z367" s="118">
        <v>0.16</v>
      </c>
      <c r="AA367">
        <v>0</v>
      </c>
      <c r="AB367" s="120">
        <v>37.4</v>
      </c>
      <c r="AC367" s="2">
        <f t="shared" si="35"/>
        <v>0</v>
      </c>
      <c r="AE367" s="2">
        <f t="shared" si="36"/>
        <v>0</v>
      </c>
      <c r="AG367" t="str">
        <f t="shared" si="37"/>
        <v/>
      </c>
    </row>
    <row r="368" spans="1:34" s="9" customFormat="1">
      <c r="A368">
        <v>367</v>
      </c>
      <c r="C368">
        <v>679</v>
      </c>
      <c r="D368">
        <v>75</v>
      </c>
      <c r="E368" s="9" t="s">
        <v>619</v>
      </c>
      <c r="F368" t="s">
        <v>930</v>
      </c>
      <c r="M368" s="9" t="s">
        <v>57</v>
      </c>
      <c r="N368" s="9">
        <v>0</v>
      </c>
      <c r="O368" s="9">
        <v>0</v>
      </c>
      <c r="P368" s="9">
        <f t="shared" si="39"/>
        <v>0</v>
      </c>
      <c r="Q368" s="9" t="s">
        <v>35</v>
      </c>
      <c r="R368" s="9">
        <v>1</v>
      </c>
      <c r="S368" s="9">
        <f t="shared" si="33"/>
        <v>0</v>
      </c>
      <c r="T368" s="9">
        <f t="shared" si="34"/>
        <v>0</v>
      </c>
      <c r="U368"/>
      <c r="V368"/>
      <c r="Z368" s="118">
        <v>0.16</v>
      </c>
      <c r="AA368" s="9">
        <v>0</v>
      </c>
      <c r="AB368" s="120">
        <v>30.85</v>
      </c>
      <c r="AC368" s="2">
        <f t="shared" si="35"/>
        <v>0</v>
      </c>
      <c r="AE368" s="11">
        <f t="shared" si="36"/>
        <v>0</v>
      </c>
      <c r="AG368" t="str">
        <f t="shared" si="37"/>
        <v/>
      </c>
      <c r="AH368"/>
    </row>
    <row r="369" spans="1:34" s="91" customFormat="1">
      <c r="A369">
        <v>368</v>
      </c>
      <c r="C369">
        <v>419</v>
      </c>
      <c r="D369">
        <v>75</v>
      </c>
      <c r="E369" s="91" t="s">
        <v>619</v>
      </c>
      <c r="F369" t="s">
        <v>930</v>
      </c>
      <c r="G369" s="91">
        <v>49.985198969999999</v>
      </c>
      <c r="H369" s="91">
        <v>121.51650239999999</v>
      </c>
      <c r="M369" s="91" t="s">
        <v>177</v>
      </c>
      <c r="N369" s="91">
        <v>0</v>
      </c>
      <c r="O369" s="91">
        <v>-6</v>
      </c>
      <c r="P369" s="91">
        <f t="shared" si="39"/>
        <v>6</v>
      </c>
      <c r="Q369" s="91" t="s">
        <v>613</v>
      </c>
      <c r="R369" s="91">
        <v>2</v>
      </c>
      <c r="S369" s="91">
        <f t="shared" si="33"/>
        <v>6</v>
      </c>
      <c r="T369" s="91">
        <f t="shared" si="34"/>
        <v>0</v>
      </c>
      <c r="U369" t="s">
        <v>1004</v>
      </c>
      <c r="V369" t="s">
        <v>21</v>
      </c>
      <c r="Z369" s="118">
        <v>1.45</v>
      </c>
      <c r="AA369" s="91">
        <v>10</v>
      </c>
      <c r="AB369" s="120">
        <v>1.2</v>
      </c>
      <c r="AC369" s="2">
        <f t="shared" si="35"/>
        <v>939.6</v>
      </c>
      <c r="AE369" s="92">
        <f t="shared" si="36"/>
        <v>939.6</v>
      </c>
      <c r="AG369" t="str">
        <f t="shared" si="37"/>
        <v/>
      </c>
      <c r="AH369"/>
    </row>
    <row r="370" spans="1:34">
      <c r="A370">
        <v>369</v>
      </c>
      <c r="B370" t="s">
        <v>603</v>
      </c>
      <c r="C370">
        <v>651</v>
      </c>
      <c r="D370">
        <v>76</v>
      </c>
      <c r="E370" t="s">
        <v>619</v>
      </c>
      <c r="F370" t="s">
        <v>930</v>
      </c>
      <c r="G370">
        <v>49.986850740000001</v>
      </c>
      <c r="H370">
        <v>121.516098</v>
      </c>
      <c r="I370" t="s">
        <v>182</v>
      </c>
      <c r="J370" t="s">
        <v>35</v>
      </c>
      <c r="K370" t="s">
        <v>35</v>
      </c>
      <c r="L370" t="s">
        <v>35</v>
      </c>
      <c r="M370" t="s">
        <v>625</v>
      </c>
      <c r="N370">
        <v>3</v>
      </c>
      <c r="O370">
        <v>0</v>
      </c>
      <c r="P370">
        <f t="shared" si="39"/>
        <v>3</v>
      </c>
      <c r="Q370" t="s">
        <v>35</v>
      </c>
      <c r="R370">
        <v>1</v>
      </c>
      <c r="S370">
        <f t="shared" si="33"/>
        <v>0</v>
      </c>
      <c r="T370">
        <f t="shared" si="34"/>
        <v>3</v>
      </c>
      <c r="W370">
        <f>SUM(S370:S373)</f>
        <v>35</v>
      </c>
      <c r="X370">
        <f>SUM(T370:T373)</f>
        <v>3</v>
      </c>
      <c r="Y370">
        <f>X370+W370</f>
        <v>38</v>
      </c>
      <c r="Z370" s="118">
        <v>0.16</v>
      </c>
      <c r="AA370">
        <v>0</v>
      </c>
      <c r="AB370" s="120">
        <v>37.4</v>
      </c>
      <c r="AC370" s="2">
        <f t="shared" si="35"/>
        <v>1795.1999999999998</v>
      </c>
      <c r="AD370" s="2">
        <f>SUM(AC370:AC373)</f>
        <v>4428.1079999999993</v>
      </c>
      <c r="AE370" s="2">
        <f t="shared" si="36"/>
        <v>1795.1999999999998</v>
      </c>
      <c r="AF370" s="2">
        <f>SUM(AE370:AE373)</f>
        <v>4428.1079999999993</v>
      </c>
      <c r="AG370">
        <f t="shared" si="37"/>
        <v>1</v>
      </c>
    </row>
    <row r="371" spans="1:34">
      <c r="A371">
        <v>370</v>
      </c>
      <c r="C371">
        <v>701</v>
      </c>
      <c r="D371">
        <v>76</v>
      </c>
      <c r="E371" t="s">
        <v>619</v>
      </c>
      <c r="F371" t="s">
        <v>930</v>
      </c>
      <c r="M371" t="s">
        <v>23</v>
      </c>
      <c r="N371">
        <v>0</v>
      </c>
      <c r="O371">
        <v>-0.5</v>
      </c>
      <c r="P371">
        <f t="shared" si="39"/>
        <v>0.5</v>
      </c>
      <c r="Q371" t="s">
        <v>611</v>
      </c>
      <c r="R371">
        <v>2</v>
      </c>
      <c r="S371">
        <f t="shared" si="33"/>
        <v>0.5</v>
      </c>
      <c r="T371">
        <f t="shared" si="34"/>
        <v>0</v>
      </c>
      <c r="U371" t="s">
        <v>1004</v>
      </c>
      <c r="V371" t="s">
        <v>21</v>
      </c>
      <c r="Z371" s="118">
        <v>1.24</v>
      </c>
      <c r="AA371">
        <v>35</v>
      </c>
      <c r="AB371" s="120">
        <v>3.36</v>
      </c>
      <c r="AC371" s="2">
        <f t="shared" si="35"/>
        <v>135.40799999999999</v>
      </c>
      <c r="AE371" s="2">
        <f t="shared" si="36"/>
        <v>135.40799999999999</v>
      </c>
      <c r="AG371" t="str">
        <f t="shared" si="37"/>
        <v/>
      </c>
    </row>
    <row r="372" spans="1:34">
      <c r="A372">
        <v>371</v>
      </c>
      <c r="C372">
        <v>701</v>
      </c>
      <c r="D372">
        <v>76</v>
      </c>
      <c r="E372" t="s">
        <v>619</v>
      </c>
      <c r="F372" t="s">
        <v>930</v>
      </c>
      <c r="M372" t="s">
        <v>101</v>
      </c>
      <c r="N372">
        <v>-0.5</v>
      </c>
      <c r="O372">
        <v>-15</v>
      </c>
      <c r="P372">
        <f t="shared" si="39"/>
        <v>14.5</v>
      </c>
      <c r="Q372" t="s">
        <v>604</v>
      </c>
      <c r="R372">
        <v>2</v>
      </c>
      <c r="S372">
        <f t="shared" si="33"/>
        <v>14.5</v>
      </c>
      <c r="T372">
        <f t="shared" si="34"/>
        <v>0</v>
      </c>
      <c r="U372" t="s">
        <v>1004</v>
      </c>
      <c r="V372" t="s">
        <v>21</v>
      </c>
      <c r="Z372" s="118">
        <v>1.45</v>
      </c>
      <c r="AA372">
        <v>50</v>
      </c>
      <c r="AB372" s="120">
        <v>1.2</v>
      </c>
      <c r="AC372" s="2">
        <f t="shared" si="35"/>
        <v>1261.4999999999998</v>
      </c>
      <c r="AE372" s="2">
        <f t="shared" si="36"/>
        <v>1261.4999999999998</v>
      </c>
      <c r="AG372" t="str">
        <f t="shared" si="37"/>
        <v/>
      </c>
    </row>
    <row r="373" spans="1:34" s="9" customFormat="1">
      <c r="A373">
        <v>372</v>
      </c>
      <c r="C373">
        <v>701</v>
      </c>
      <c r="D373">
        <v>76</v>
      </c>
      <c r="E373" s="9" t="s">
        <v>619</v>
      </c>
      <c r="F373" t="s">
        <v>930</v>
      </c>
      <c r="M373" s="9" t="s">
        <v>608</v>
      </c>
      <c r="N373" s="9">
        <v>-15</v>
      </c>
      <c r="O373" s="9">
        <v>-35</v>
      </c>
      <c r="P373" s="9">
        <f t="shared" si="39"/>
        <v>20</v>
      </c>
      <c r="Q373" s="9" t="s">
        <v>604</v>
      </c>
      <c r="R373" s="9">
        <v>2</v>
      </c>
      <c r="S373" s="9">
        <f t="shared" si="33"/>
        <v>20</v>
      </c>
      <c r="T373" s="9">
        <f t="shared" si="34"/>
        <v>0</v>
      </c>
      <c r="U373" t="s">
        <v>1004</v>
      </c>
      <c r="V373" t="s">
        <v>21</v>
      </c>
      <c r="Z373" s="118">
        <v>1.03</v>
      </c>
      <c r="AA373" s="9">
        <v>50</v>
      </c>
      <c r="AB373" s="120">
        <v>1.2</v>
      </c>
      <c r="AC373" s="2">
        <f t="shared" si="35"/>
        <v>1236</v>
      </c>
      <c r="AE373" s="11">
        <f t="shared" si="36"/>
        <v>1236</v>
      </c>
      <c r="AG373" t="str">
        <f t="shared" si="37"/>
        <v/>
      </c>
      <c r="AH373"/>
    </row>
    <row r="374" spans="1:34">
      <c r="A374">
        <v>373</v>
      </c>
      <c r="B374" t="s">
        <v>603</v>
      </c>
      <c r="C374">
        <v>673</v>
      </c>
      <c r="D374">
        <v>77</v>
      </c>
      <c r="E374" t="s">
        <v>619</v>
      </c>
      <c r="F374" t="s">
        <v>930</v>
      </c>
      <c r="G374">
        <v>49.980987550000002</v>
      </c>
      <c r="H374">
        <v>121.5261917</v>
      </c>
      <c r="I374" t="s">
        <v>182</v>
      </c>
      <c r="J374" t="s">
        <v>35</v>
      </c>
      <c r="K374" t="s">
        <v>35</v>
      </c>
      <c r="L374" t="s">
        <v>35</v>
      </c>
      <c r="M374" t="s">
        <v>623</v>
      </c>
      <c r="N374">
        <v>5</v>
      </c>
      <c r="O374">
        <v>0</v>
      </c>
      <c r="P374">
        <f t="shared" si="39"/>
        <v>5</v>
      </c>
      <c r="Q374" t="s">
        <v>35</v>
      </c>
      <c r="R374">
        <v>1</v>
      </c>
      <c r="S374">
        <f t="shared" si="33"/>
        <v>0</v>
      </c>
      <c r="T374">
        <f t="shared" si="34"/>
        <v>5</v>
      </c>
      <c r="W374">
        <f>SUM(S374:S380)</f>
        <v>56</v>
      </c>
      <c r="X374">
        <f>SUM(T374:T380)</f>
        <v>5</v>
      </c>
      <c r="Y374">
        <f>X374+W374</f>
        <v>61</v>
      </c>
      <c r="Z374" s="118">
        <v>0.16</v>
      </c>
      <c r="AA374">
        <v>0</v>
      </c>
      <c r="AB374" s="120">
        <v>37.4</v>
      </c>
      <c r="AC374" s="2">
        <f t="shared" si="35"/>
        <v>2992</v>
      </c>
      <c r="AD374" s="2">
        <f>SUM(AC374:AC380)</f>
        <v>8482.0030000000006</v>
      </c>
      <c r="AE374" s="2">
        <f t="shared" si="36"/>
        <v>2992</v>
      </c>
      <c r="AF374" s="2">
        <f>SUM(AE374:AE380)</f>
        <v>8482.0030000000006</v>
      </c>
      <c r="AG374">
        <f t="shared" si="37"/>
        <v>1</v>
      </c>
    </row>
    <row r="375" spans="1:34">
      <c r="A375">
        <v>374</v>
      </c>
      <c r="C375">
        <v>723</v>
      </c>
      <c r="D375">
        <v>77</v>
      </c>
      <c r="E375" t="s">
        <v>619</v>
      </c>
      <c r="F375" t="s">
        <v>930</v>
      </c>
      <c r="M375" t="s">
        <v>608</v>
      </c>
      <c r="N375">
        <v>0</v>
      </c>
      <c r="O375">
        <v>-14</v>
      </c>
      <c r="P375">
        <f t="shared" si="39"/>
        <v>14</v>
      </c>
      <c r="Q375" t="s">
        <v>604</v>
      </c>
      <c r="R375">
        <v>2</v>
      </c>
      <c r="S375">
        <f t="shared" si="33"/>
        <v>14</v>
      </c>
      <c r="T375">
        <f t="shared" si="34"/>
        <v>0</v>
      </c>
      <c r="U375" t="s">
        <v>1004</v>
      </c>
      <c r="V375" t="s">
        <v>918</v>
      </c>
      <c r="Z375" s="118">
        <v>1.03</v>
      </c>
      <c r="AA375">
        <v>0</v>
      </c>
      <c r="AB375" s="120">
        <v>1.2</v>
      </c>
      <c r="AC375" s="2">
        <f t="shared" si="35"/>
        <v>1730.3999999999999</v>
      </c>
      <c r="AE375" s="2">
        <f t="shared" si="36"/>
        <v>1730.3999999999999</v>
      </c>
      <c r="AG375" t="str">
        <f t="shared" si="37"/>
        <v/>
      </c>
    </row>
    <row r="376" spans="1:34">
      <c r="A376">
        <v>375</v>
      </c>
      <c r="C376">
        <v>723</v>
      </c>
      <c r="D376">
        <v>77</v>
      </c>
      <c r="E376" t="s">
        <v>619</v>
      </c>
      <c r="F376" t="s">
        <v>930</v>
      </c>
      <c r="M376" t="s">
        <v>101</v>
      </c>
      <c r="N376">
        <v>-14</v>
      </c>
      <c r="O376">
        <v>-37</v>
      </c>
      <c r="P376">
        <f t="shared" si="39"/>
        <v>23</v>
      </c>
      <c r="Q376" t="s">
        <v>611</v>
      </c>
      <c r="R376">
        <v>2</v>
      </c>
      <c r="S376">
        <f t="shared" si="33"/>
        <v>23</v>
      </c>
      <c r="T376">
        <f t="shared" si="34"/>
        <v>0</v>
      </c>
      <c r="U376" t="s">
        <v>1004</v>
      </c>
      <c r="V376" t="s">
        <v>918</v>
      </c>
      <c r="Z376" s="118">
        <v>1.45</v>
      </c>
      <c r="AA376">
        <v>15</v>
      </c>
      <c r="AB376" s="120">
        <v>1.2</v>
      </c>
      <c r="AC376" s="2">
        <f t="shared" si="35"/>
        <v>3401.7000000000003</v>
      </c>
      <c r="AE376" s="2">
        <f t="shared" si="36"/>
        <v>3401.7000000000003</v>
      </c>
      <c r="AG376" t="str">
        <f t="shared" si="37"/>
        <v/>
      </c>
    </row>
    <row r="377" spans="1:34">
      <c r="A377">
        <v>376</v>
      </c>
      <c r="C377">
        <v>723</v>
      </c>
      <c r="D377">
        <v>77</v>
      </c>
      <c r="E377" t="s">
        <v>619</v>
      </c>
      <c r="F377" t="s">
        <v>930</v>
      </c>
      <c r="M377" t="s">
        <v>21</v>
      </c>
      <c r="N377">
        <v>-37</v>
      </c>
      <c r="O377">
        <v>-56</v>
      </c>
      <c r="P377">
        <f t="shared" si="39"/>
        <v>19</v>
      </c>
      <c r="Q377" t="s">
        <v>191</v>
      </c>
      <c r="R377">
        <v>2</v>
      </c>
      <c r="S377">
        <f t="shared" si="33"/>
        <v>19</v>
      </c>
      <c r="T377">
        <f t="shared" si="34"/>
        <v>0</v>
      </c>
      <c r="U377" t="s">
        <v>1004</v>
      </c>
      <c r="V377" t="s">
        <v>918</v>
      </c>
      <c r="Z377" s="118">
        <v>1.38</v>
      </c>
      <c r="AA377">
        <v>65</v>
      </c>
      <c r="AB377" s="120">
        <v>0.39</v>
      </c>
      <c r="AC377" s="2">
        <f t="shared" si="35"/>
        <v>357.90300000000002</v>
      </c>
      <c r="AE377" s="2">
        <f t="shared" si="36"/>
        <v>357.90300000000002</v>
      </c>
      <c r="AG377" t="str">
        <f t="shared" si="37"/>
        <v/>
      </c>
    </row>
    <row r="378" spans="1:34">
      <c r="A378">
        <v>377</v>
      </c>
      <c r="C378">
        <v>723</v>
      </c>
      <c r="D378">
        <v>77</v>
      </c>
      <c r="E378" t="s">
        <v>619</v>
      </c>
      <c r="F378" t="s">
        <v>930</v>
      </c>
      <c r="M378" t="s">
        <v>416</v>
      </c>
      <c r="N378">
        <v>-56</v>
      </c>
      <c r="O378">
        <v>-56</v>
      </c>
      <c r="P378">
        <f t="shared" si="39"/>
        <v>0</v>
      </c>
      <c r="R378">
        <v>2</v>
      </c>
      <c r="S378">
        <f t="shared" si="33"/>
        <v>0</v>
      </c>
      <c r="T378">
        <f t="shared" si="34"/>
        <v>0</v>
      </c>
      <c r="U378" t="s">
        <v>1004</v>
      </c>
      <c r="V378" t="s">
        <v>918</v>
      </c>
      <c r="Z378" s="118">
        <v>0</v>
      </c>
      <c r="AA378">
        <v>0</v>
      </c>
      <c r="AC378" s="2">
        <f t="shared" si="35"/>
        <v>0</v>
      </c>
      <c r="AE378" s="2">
        <f t="shared" si="36"/>
        <v>0</v>
      </c>
      <c r="AG378" t="str">
        <f t="shared" si="37"/>
        <v/>
      </c>
    </row>
    <row r="379" spans="1:34">
      <c r="A379">
        <v>378</v>
      </c>
      <c r="C379">
        <v>673</v>
      </c>
      <c r="D379">
        <v>77</v>
      </c>
      <c r="E379" t="s">
        <v>619</v>
      </c>
      <c r="F379" t="s">
        <v>930</v>
      </c>
      <c r="M379" t="s">
        <v>89</v>
      </c>
      <c r="N379">
        <v>0</v>
      </c>
      <c r="O379">
        <v>0</v>
      </c>
      <c r="P379">
        <f t="shared" si="39"/>
        <v>0</v>
      </c>
      <c r="Q379" t="s">
        <v>35</v>
      </c>
      <c r="R379">
        <v>1</v>
      </c>
      <c r="S379">
        <f t="shared" si="33"/>
        <v>0</v>
      </c>
      <c r="T379">
        <f t="shared" si="34"/>
        <v>0</v>
      </c>
      <c r="Z379" s="118">
        <v>0.16</v>
      </c>
      <c r="AA379">
        <v>0</v>
      </c>
      <c r="AB379" s="120">
        <v>37.4</v>
      </c>
      <c r="AC379" s="2">
        <f t="shared" si="35"/>
        <v>0</v>
      </c>
      <c r="AE379" s="2">
        <f t="shared" si="36"/>
        <v>0</v>
      </c>
      <c r="AG379" t="str">
        <f t="shared" si="37"/>
        <v/>
      </c>
    </row>
    <row r="380" spans="1:34" s="9" customFormat="1">
      <c r="A380">
        <v>379</v>
      </c>
      <c r="C380">
        <v>673</v>
      </c>
      <c r="D380">
        <v>77</v>
      </c>
      <c r="E380" s="9" t="s">
        <v>619</v>
      </c>
      <c r="F380" t="s">
        <v>930</v>
      </c>
      <c r="M380" s="9" t="s">
        <v>57</v>
      </c>
      <c r="N380" s="9">
        <v>0</v>
      </c>
      <c r="O380" s="9">
        <v>0</v>
      </c>
      <c r="P380" s="9">
        <f t="shared" si="39"/>
        <v>0</v>
      </c>
      <c r="Q380" s="9" t="s">
        <v>35</v>
      </c>
      <c r="R380" s="9">
        <v>1</v>
      </c>
      <c r="S380" s="9">
        <f t="shared" si="33"/>
        <v>0</v>
      </c>
      <c r="T380" s="9">
        <f t="shared" si="34"/>
        <v>0</v>
      </c>
      <c r="U380"/>
      <c r="V380"/>
      <c r="Z380" s="118">
        <v>0.16</v>
      </c>
      <c r="AA380" s="9">
        <v>0</v>
      </c>
      <c r="AB380" s="120">
        <v>30.85</v>
      </c>
      <c r="AC380" s="2">
        <f t="shared" si="35"/>
        <v>0</v>
      </c>
      <c r="AE380" s="11">
        <f t="shared" si="36"/>
        <v>0</v>
      </c>
      <c r="AG380" t="str">
        <f t="shared" si="37"/>
        <v/>
      </c>
      <c r="AH380"/>
    </row>
    <row r="381" spans="1:34">
      <c r="A381">
        <v>380</v>
      </c>
      <c r="B381" t="s">
        <v>603</v>
      </c>
      <c r="C381">
        <v>672</v>
      </c>
      <c r="D381">
        <v>78</v>
      </c>
      <c r="E381" t="s">
        <v>605</v>
      </c>
      <c r="F381" t="s">
        <v>929</v>
      </c>
      <c r="G381">
        <v>49.982295989999997</v>
      </c>
      <c r="H381">
        <v>121.52526090000001</v>
      </c>
      <c r="I381" t="s">
        <v>182</v>
      </c>
      <c r="J381" t="s">
        <v>35</v>
      </c>
      <c r="K381" t="s">
        <v>35</v>
      </c>
      <c r="L381" t="s">
        <v>35</v>
      </c>
      <c r="M381" t="s">
        <v>57</v>
      </c>
      <c r="N381">
        <v>2</v>
      </c>
      <c r="O381">
        <v>3</v>
      </c>
      <c r="P381">
        <f t="shared" si="39"/>
        <v>1</v>
      </c>
      <c r="Q381" t="s">
        <v>35</v>
      </c>
      <c r="R381">
        <v>1</v>
      </c>
      <c r="S381">
        <f t="shared" si="33"/>
        <v>0</v>
      </c>
      <c r="T381">
        <f t="shared" si="34"/>
        <v>1</v>
      </c>
      <c r="W381">
        <f>SUM(S381:S387)</f>
        <v>57</v>
      </c>
      <c r="X381">
        <f>SUM(T381:T387)</f>
        <v>3</v>
      </c>
      <c r="Y381">
        <f>X381+W381</f>
        <v>60</v>
      </c>
      <c r="Z381" s="118">
        <v>0.14000000000000001</v>
      </c>
      <c r="AA381">
        <v>0</v>
      </c>
      <c r="AB381" s="120">
        <v>36.65</v>
      </c>
      <c r="AC381" s="2">
        <f t="shared" si="35"/>
        <v>513.1</v>
      </c>
      <c r="AD381" s="2">
        <f>SUM(AC381:AC387)</f>
        <v>10839.898999999999</v>
      </c>
      <c r="AE381" s="2">
        <f t="shared" si="36"/>
        <v>513.1</v>
      </c>
      <c r="AF381" s="2">
        <f>SUM(AE381:AE387)</f>
        <v>10839.898999999999</v>
      </c>
      <c r="AG381">
        <f t="shared" si="37"/>
        <v>1</v>
      </c>
    </row>
    <row r="382" spans="1:34">
      <c r="A382">
        <v>381</v>
      </c>
      <c r="C382">
        <v>672</v>
      </c>
      <c r="D382">
        <v>78</v>
      </c>
      <c r="E382" t="s">
        <v>605</v>
      </c>
      <c r="F382" t="s">
        <v>929</v>
      </c>
      <c r="M382" t="s">
        <v>623</v>
      </c>
      <c r="N382">
        <v>1</v>
      </c>
      <c r="O382">
        <v>2</v>
      </c>
      <c r="P382">
        <f t="shared" si="39"/>
        <v>1</v>
      </c>
      <c r="Q382" t="s">
        <v>35</v>
      </c>
      <c r="R382">
        <v>1</v>
      </c>
      <c r="S382">
        <f t="shared" si="33"/>
        <v>0</v>
      </c>
      <c r="T382">
        <f t="shared" si="34"/>
        <v>1</v>
      </c>
      <c r="Z382" s="118">
        <v>0.14000000000000001</v>
      </c>
      <c r="AA382">
        <v>0</v>
      </c>
      <c r="AB382" s="120">
        <v>43.21</v>
      </c>
      <c r="AC382" s="2">
        <f t="shared" si="35"/>
        <v>604.94000000000005</v>
      </c>
      <c r="AE382" s="2">
        <f t="shared" si="36"/>
        <v>604.94000000000005</v>
      </c>
      <c r="AG382" t="str">
        <f t="shared" si="37"/>
        <v/>
      </c>
    </row>
    <row r="383" spans="1:34">
      <c r="A383">
        <v>382</v>
      </c>
      <c r="C383">
        <v>672</v>
      </c>
      <c r="D383">
        <v>78</v>
      </c>
      <c r="E383" t="s">
        <v>605</v>
      </c>
      <c r="F383" t="s">
        <v>929</v>
      </c>
      <c r="M383" t="s">
        <v>89</v>
      </c>
      <c r="N383">
        <v>0</v>
      </c>
      <c r="O383">
        <v>1</v>
      </c>
      <c r="P383">
        <f t="shared" si="39"/>
        <v>1</v>
      </c>
      <c r="Q383" t="s">
        <v>35</v>
      </c>
      <c r="R383">
        <v>1</v>
      </c>
      <c r="S383">
        <f t="shared" si="33"/>
        <v>0</v>
      </c>
      <c r="T383">
        <f t="shared" si="34"/>
        <v>1</v>
      </c>
      <c r="Z383" s="118">
        <v>0.14000000000000001</v>
      </c>
      <c r="AA383">
        <v>0</v>
      </c>
      <c r="AB383" s="120">
        <v>43.21</v>
      </c>
      <c r="AC383" s="2">
        <f t="shared" si="35"/>
        <v>604.94000000000005</v>
      </c>
      <c r="AE383" s="2">
        <f t="shared" si="36"/>
        <v>604.94000000000005</v>
      </c>
      <c r="AG383" t="str">
        <f t="shared" si="37"/>
        <v/>
      </c>
    </row>
    <row r="384" spans="1:34">
      <c r="A384">
        <v>383</v>
      </c>
      <c r="C384">
        <v>722</v>
      </c>
      <c r="D384">
        <v>78</v>
      </c>
      <c r="E384" t="s">
        <v>605</v>
      </c>
      <c r="F384" t="s">
        <v>929</v>
      </c>
      <c r="M384" t="s">
        <v>104</v>
      </c>
      <c r="N384">
        <v>0</v>
      </c>
      <c r="O384">
        <v>-1</v>
      </c>
      <c r="P384">
        <f t="shared" si="39"/>
        <v>1</v>
      </c>
      <c r="Q384" t="s">
        <v>604</v>
      </c>
      <c r="R384">
        <v>2</v>
      </c>
      <c r="S384">
        <f t="shared" si="33"/>
        <v>1</v>
      </c>
      <c r="T384">
        <f t="shared" si="34"/>
        <v>0</v>
      </c>
      <c r="U384" t="s">
        <v>1004</v>
      </c>
      <c r="V384" t="s">
        <v>918</v>
      </c>
      <c r="Z384" s="118">
        <v>1.31</v>
      </c>
      <c r="AA384">
        <v>15</v>
      </c>
      <c r="AB384" s="120">
        <v>4.74</v>
      </c>
      <c r="AC384" s="2">
        <f t="shared" si="35"/>
        <v>527.79899999999998</v>
      </c>
      <c r="AE384" s="2">
        <f t="shared" si="36"/>
        <v>527.79899999999998</v>
      </c>
      <c r="AG384" t="str">
        <f t="shared" si="37"/>
        <v/>
      </c>
    </row>
    <row r="385" spans="1:34">
      <c r="A385">
        <v>384</v>
      </c>
      <c r="C385">
        <v>722</v>
      </c>
      <c r="D385">
        <v>78</v>
      </c>
      <c r="E385" t="s">
        <v>605</v>
      </c>
      <c r="F385" t="s">
        <v>929</v>
      </c>
      <c r="M385" t="s">
        <v>18</v>
      </c>
      <c r="N385">
        <v>-1</v>
      </c>
      <c r="O385">
        <v>-12</v>
      </c>
      <c r="P385">
        <f t="shared" si="39"/>
        <v>11</v>
      </c>
      <c r="Q385" t="s">
        <v>604</v>
      </c>
      <c r="R385">
        <v>2</v>
      </c>
      <c r="S385">
        <f t="shared" si="33"/>
        <v>11</v>
      </c>
      <c r="T385">
        <f t="shared" si="34"/>
        <v>0</v>
      </c>
      <c r="U385" t="s">
        <v>1004</v>
      </c>
      <c r="V385" t="s">
        <v>918</v>
      </c>
      <c r="Z385" s="118">
        <v>1.38</v>
      </c>
      <c r="AA385">
        <v>20</v>
      </c>
      <c r="AB385" s="120">
        <v>1.7</v>
      </c>
      <c r="AC385" s="2">
        <f t="shared" si="35"/>
        <v>2064.48</v>
      </c>
      <c r="AE385" s="2">
        <f t="shared" si="36"/>
        <v>2064.48</v>
      </c>
      <c r="AG385" t="str">
        <f t="shared" si="37"/>
        <v/>
      </c>
    </row>
    <row r="386" spans="1:34">
      <c r="A386">
        <v>385</v>
      </c>
      <c r="C386">
        <v>722</v>
      </c>
      <c r="D386">
        <v>78</v>
      </c>
      <c r="E386" t="s">
        <v>605</v>
      </c>
      <c r="F386" t="s">
        <v>929</v>
      </c>
      <c r="M386" t="s">
        <v>608</v>
      </c>
      <c r="N386">
        <v>-12</v>
      </c>
      <c r="O386">
        <v>-42</v>
      </c>
      <c r="P386">
        <f t="shared" si="39"/>
        <v>30</v>
      </c>
      <c r="Q386" t="s">
        <v>604</v>
      </c>
      <c r="R386">
        <v>2</v>
      </c>
      <c r="S386">
        <f t="shared" ref="S386:S449" si="40">IF(R386=1,0,P386)</f>
        <v>30</v>
      </c>
      <c r="T386">
        <f t="shared" ref="T386:T449" si="41">IF(R386=1,P386,0)</f>
        <v>0</v>
      </c>
      <c r="U386" t="s">
        <v>1004</v>
      </c>
      <c r="V386" t="s">
        <v>918</v>
      </c>
      <c r="Z386" s="118">
        <v>1.38</v>
      </c>
      <c r="AA386">
        <v>20</v>
      </c>
      <c r="AB386" s="120">
        <v>1.7</v>
      </c>
      <c r="AC386" s="2">
        <f t="shared" ref="AC386:AC449" si="42">Z386*AB386/100*P386*100*100*((100-AA386)/100)</f>
        <v>5630.3999999999987</v>
      </c>
      <c r="AE386" s="2">
        <f t="shared" ref="AE386:AE449" si="43">Z386*AB386/100*P386*100*100*((100-AA386)/100)</f>
        <v>5630.3999999999987</v>
      </c>
      <c r="AG386" t="str">
        <f t="shared" ref="AG386:AG449" si="44">IF(D385&lt;&gt;D386,1,"")</f>
        <v/>
      </c>
    </row>
    <row r="387" spans="1:34" s="9" customFormat="1">
      <c r="A387">
        <v>386</v>
      </c>
      <c r="C387">
        <v>722</v>
      </c>
      <c r="D387">
        <v>78</v>
      </c>
      <c r="E387" s="9" t="s">
        <v>605</v>
      </c>
      <c r="F387" t="s">
        <v>929</v>
      </c>
      <c r="M387" s="9" t="s">
        <v>19</v>
      </c>
      <c r="N387" s="9">
        <v>-42</v>
      </c>
      <c r="O387" s="9">
        <v>-57</v>
      </c>
      <c r="P387" s="9">
        <f t="shared" si="39"/>
        <v>15</v>
      </c>
      <c r="Q387" s="9" t="s">
        <v>604</v>
      </c>
      <c r="R387" s="9">
        <v>2</v>
      </c>
      <c r="S387" s="9">
        <f t="shared" si="40"/>
        <v>15</v>
      </c>
      <c r="T387" s="9">
        <f t="shared" si="41"/>
        <v>0</v>
      </c>
      <c r="U387" t="s">
        <v>1004</v>
      </c>
      <c r="V387" t="s">
        <v>918</v>
      </c>
      <c r="Z387" s="118">
        <v>1.38</v>
      </c>
      <c r="AA387" s="9">
        <v>20</v>
      </c>
      <c r="AB387" s="120">
        <v>0.54</v>
      </c>
      <c r="AC387" s="2">
        <f t="shared" si="42"/>
        <v>894.24</v>
      </c>
      <c r="AE387" s="11">
        <f t="shared" si="43"/>
        <v>894.24</v>
      </c>
      <c r="AG387" t="str">
        <f t="shared" si="44"/>
        <v/>
      </c>
      <c r="AH387"/>
    </row>
    <row r="388" spans="1:34">
      <c r="A388">
        <v>387</v>
      </c>
      <c r="B388" t="s">
        <v>603</v>
      </c>
      <c r="C388">
        <v>712</v>
      </c>
      <c r="D388">
        <v>79</v>
      </c>
      <c r="E388" t="s">
        <v>619</v>
      </c>
      <c r="F388" t="s">
        <v>930</v>
      </c>
      <c r="G388">
        <v>49.979427340000001</v>
      </c>
      <c r="H388">
        <v>121.5407867</v>
      </c>
      <c r="I388" t="s">
        <v>182</v>
      </c>
      <c r="J388" t="s">
        <v>35</v>
      </c>
      <c r="K388" t="s">
        <v>35</v>
      </c>
      <c r="L388" t="s">
        <v>35</v>
      </c>
      <c r="M388" t="s">
        <v>23</v>
      </c>
      <c r="N388">
        <v>0</v>
      </c>
      <c r="O388">
        <v>-3</v>
      </c>
      <c r="P388">
        <f t="shared" si="39"/>
        <v>3</v>
      </c>
      <c r="Q388" t="s">
        <v>604</v>
      </c>
      <c r="R388">
        <v>2</v>
      </c>
      <c r="S388">
        <f t="shared" si="40"/>
        <v>3</v>
      </c>
      <c r="T388">
        <f t="shared" si="41"/>
        <v>0</v>
      </c>
      <c r="U388" t="s">
        <v>1003</v>
      </c>
      <c r="V388" t="s">
        <v>918</v>
      </c>
      <c r="W388">
        <f>SUM(S388:S393)</f>
        <v>58</v>
      </c>
      <c r="X388">
        <f>SUM(T388:T393)</f>
        <v>0</v>
      </c>
      <c r="Y388">
        <f>X388+W388</f>
        <v>58</v>
      </c>
      <c r="Z388" s="118">
        <v>1.24</v>
      </c>
      <c r="AA388" s="106">
        <v>30</v>
      </c>
      <c r="AB388" s="120">
        <v>3.36</v>
      </c>
      <c r="AC388" s="2">
        <f t="shared" si="42"/>
        <v>874.94399999999985</v>
      </c>
      <c r="AD388" s="2">
        <f>SUM(AC388:AC393)</f>
        <v>4482.7439999999997</v>
      </c>
      <c r="AE388" s="2">
        <f t="shared" si="43"/>
        <v>874.94399999999985</v>
      </c>
      <c r="AF388" s="2">
        <f>SUM(AE388:AE393)</f>
        <v>4482.7439999999997</v>
      </c>
      <c r="AG388">
        <f t="shared" si="44"/>
        <v>1</v>
      </c>
    </row>
    <row r="389" spans="1:34">
      <c r="A389">
        <v>388</v>
      </c>
      <c r="C389">
        <v>712</v>
      </c>
      <c r="D389">
        <v>79</v>
      </c>
      <c r="E389" t="s">
        <v>619</v>
      </c>
      <c r="F389" t="s">
        <v>930</v>
      </c>
      <c r="M389" t="s">
        <v>608</v>
      </c>
      <c r="N389">
        <v>-3</v>
      </c>
      <c r="O389">
        <v>-34</v>
      </c>
      <c r="P389">
        <f t="shared" si="39"/>
        <v>31</v>
      </c>
      <c r="Q389" t="s">
        <v>604</v>
      </c>
      <c r="R389">
        <v>2</v>
      </c>
      <c r="S389">
        <f t="shared" si="40"/>
        <v>31</v>
      </c>
      <c r="T389">
        <f t="shared" si="41"/>
        <v>0</v>
      </c>
      <c r="U389" t="s">
        <v>1003</v>
      </c>
      <c r="V389" t="s">
        <v>918</v>
      </c>
      <c r="Z389" s="118">
        <v>1.03</v>
      </c>
      <c r="AA389" s="106">
        <v>30</v>
      </c>
      <c r="AB389" s="120">
        <v>1.2</v>
      </c>
      <c r="AC389" s="2">
        <f t="shared" si="42"/>
        <v>2682.12</v>
      </c>
      <c r="AE389" s="2">
        <f t="shared" si="43"/>
        <v>2682.12</v>
      </c>
      <c r="AG389" t="str">
        <f t="shared" si="44"/>
        <v/>
      </c>
    </row>
    <row r="390" spans="1:34">
      <c r="A390">
        <v>389</v>
      </c>
      <c r="C390">
        <v>712</v>
      </c>
      <c r="D390">
        <v>79</v>
      </c>
      <c r="E390" t="s">
        <v>619</v>
      </c>
      <c r="F390" t="s">
        <v>930</v>
      </c>
      <c r="M390" t="s">
        <v>19</v>
      </c>
      <c r="N390">
        <v>-34</v>
      </c>
      <c r="O390">
        <v>-58</v>
      </c>
      <c r="P390">
        <f t="shared" si="39"/>
        <v>24</v>
      </c>
      <c r="Q390" t="s">
        <v>604</v>
      </c>
      <c r="R390">
        <v>2</v>
      </c>
      <c r="S390">
        <f t="shared" si="40"/>
        <v>24</v>
      </c>
      <c r="T390">
        <f t="shared" si="41"/>
        <v>0</v>
      </c>
      <c r="U390" t="s">
        <v>1003</v>
      </c>
      <c r="V390" t="s">
        <v>918</v>
      </c>
      <c r="Z390" s="118">
        <v>1.45</v>
      </c>
      <c r="AA390" s="106">
        <v>30</v>
      </c>
      <c r="AB390" s="120">
        <v>0.38</v>
      </c>
      <c r="AC390" s="2">
        <f t="shared" si="42"/>
        <v>925.67999999999972</v>
      </c>
      <c r="AE390" s="2">
        <f t="shared" si="43"/>
        <v>925.67999999999972</v>
      </c>
      <c r="AG390" t="str">
        <f t="shared" si="44"/>
        <v/>
      </c>
    </row>
    <row r="391" spans="1:34">
      <c r="A391">
        <v>390</v>
      </c>
      <c r="C391">
        <v>662</v>
      </c>
      <c r="D391">
        <v>79</v>
      </c>
      <c r="E391" t="s">
        <v>619</v>
      </c>
      <c r="F391" t="s">
        <v>930</v>
      </c>
      <c r="M391" t="s">
        <v>57</v>
      </c>
      <c r="N391">
        <v>0</v>
      </c>
      <c r="O391">
        <v>0</v>
      </c>
      <c r="P391">
        <f t="shared" si="39"/>
        <v>0</v>
      </c>
      <c r="Q391" t="s">
        <v>35</v>
      </c>
      <c r="R391">
        <v>1</v>
      </c>
      <c r="S391">
        <f t="shared" si="40"/>
        <v>0</v>
      </c>
      <c r="T391">
        <f t="shared" si="41"/>
        <v>0</v>
      </c>
      <c r="Z391" s="118">
        <v>0.16</v>
      </c>
      <c r="AA391">
        <v>0</v>
      </c>
      <c r="AB391" s="120">
        <v>30.85</v>
      </c>
      <c r="AC391" s="2">
        <f t="shared" si="42"/>
        <v>0</v>
      </c>
      <c r="AE391" s="2">
        <f t="shared" si="43"/>
        <v>0</v>
      </c>
      <c r="AG391" t="str">
        <f t="shared" si="44"/>
        <v/>
      </c>
    </row>
    <row r="392" spans="1:34">
      <c r="A392">
        <v>391</v>
      </c>
      <c r="C392">
        <v>662</v>
      </c>
      <c r="D392">
        <v>79</v>
      </c>
      <c r="E392" t="s">
        <v>619</v>
      </c>
      <c r="F392" t="s">
        <v>930</v>
      </c>
      <c r="M392" t="s">
        <v>623</v>
      </c>
      <c r="N392">
        <v>0</v>
      </c>
      <c r="O392">
        <v>0</v>
      </c>
      <c r="P392">
        <f t="shared" si="39"/>
        <v>0</v>
      </c>
      <c r="Q392" t="s">
        <v>35</v>
      </c>
      <c r="R392">
        <v>1</v>
      </c>
      <c r="S392">
        <f t="shared" si="40"/>
        <v>0</v>
      </c>
      <c r="T392">
        <f t="shared" si="41"/>
        <v>0</v>
      </c>
      <c r="Z392" s="118">
        <v>0.16</v>
      </c>
      <c r="AA392">
        <v>0</v>
      </c>
      <c r="AB392" s="120">
        <v>37.4</v>
      </c>
      <c r="AC392" s="2">
        <f t="shared" si="42"/>
        <v>0</v>
      </c>
      <c r="AE392" s="2">
        <f t="shared" si="43"/>
        <v>0</v>
      </c>
      <c r="AG392" t="str">
        <f t="shared" si="44"/>
        <v/>
      </c>
    </row>
    <row r="393" spans="1:34" s="9" customFormat="1">
      <c r="A393">
        <v>392</v>
      </c>
      <c r="C393">
        <v>662</v>
      </c>
      <c r="D393">
        <v>79</v>
      </c>
      <c r="E393" s="9" t="s">
        <v>619</v>
      </c>
      <c r="F393" t="s">
        <v>930</v>
      </c>
      <c r="M393" s="9" t="s">
        <v>89</v>
      </c>
      <c r="N393" s="9">
        <v>0</v>
      </c>
      <c r="O393" s="9">
        <v>0</v>
      </c>
      <c r="P393" s="9">
        <f t="shared" si="39"/>
        <v>0</v>
      </c>
      <c r="Q393" s="9" t="s">
        <v>35</v>
      </c>
      <c r="R393" s="9">
        <v>1</v>
      </c>
      <c r="S393" s="9">
        <f t="shared" si="40"/>
        <v>0</v>
      </c>
      <c r="T393" s="9">
        <f t="shared" si="41"/>
        <v>0</v>
      </c>
      <c r="U393"/>
      <c r="V393"/>
      <c r="Z393" s="118">
        <v>0.16</v>
      </c>
      <c r="AA393" s="9">
        <v>0</v>
      </c>
      <c r="AB393" s="120">
        <v>37.4</v>
      </c>
      <c r="AC393" s="2">
        <f t="shared" si="42"/>
        <v>0</v>
      </c>
      <c r="AE393" s="11">
        <f t="shared" si="43"/>
        <v>0</v>
      </c>
      <c r="AG393" t="str">
        <f t="shared" si="44"/>
        <v/>
      </c>
      <c r="AH393"/>
    </row>
    <row r="394" spans="1:34" s="94" customFormat="1">
      <c r="A394">
        <v>393</v>
      </c>
      <c r="C394">
        <v>811</v>
      </c>
      <c r="D394">
        <v>80</v>
      </c>
      <c r="E394" s="94" t="s">
        <v>912</v>
      </c>
      <c r="F394" t="s">
        <v>933</v>
      </c>
      <c r="G394" s="94">
        <v>49.672470089999997</v>
      </c>
      <c r="H394" s="94">
        <v>121.8631973</v>
      </c>
      <c r="I394" s="94" t="s">
        <v>182</v>
      </c>
      <c r="J394" s="94" t="s">
        <v>35</v>
      </c>
      <c r="K394" s="94" t="s">
        <v>35</v>
      </c>
      <c r="L394" s="94" t="s">
        <v>35</v>
      </c>
      <c r="M394" s="94" t="s">
        <v>177</v>
      </c>
      <c r="N394" s="94" t="s">
        <v>35</v>
      </c>
      <c r="O394" s="94" t="s">
        <v>35</v>
      </c>
      <c r="P394" s="94">
        <v>0</v>
      </c>
      <c r="Q394" s="94" t="s">
        <v>191</v>
      </c>
      <c r="R394" s="94">
        <v>2</v>
      </c>
      <c r="S394" s="94">
        <f t="shared" si="40"/>
        <v>0</v>
      </c>
      <c r="T394" s="94">
        <f t="shared" si="41"/>
        <v>0</v>
      </c>
      <c r="U394" t="s">
        <v>1003</v>
      </c>
      <c r="V394" t="s">
        <v>623</v>
      </c>
      <c r="Z394" s="118">
        <v>1.1000000000000001</v>
      </c>
      <c r="AA394" s="94">
        <v>15</v>
      </c>
      <c r="AB394" s="120"/>
      <c r="AC394" s="2">
        <f t="shared" si="42"/>
        <v>0</v>
      </c>
      <c r="AE394" s="95">
        <f t="shared" si="43"/>
        <v>0</v>
      </c>
      <c r="AG394">
        <f t="shared" si="44"/>
        <v>1</v>
      </c>
      <c r="AH394"/>
    </row>
    <row r="395" spans="1:34">
      <c r="A395">
        <v>394</v>
      </c>
      <c r="B395" t="s">
        <v>603</v>
      </c>
      <c r="C395">
        <v>716</v>
      </c>
      <c r="D395">
        <v>81</v>
      </c>
      <c r="E395" t="s">
        <v>416</v>
      </c>
      <c r="F395" t="s">
        <v>932</v>
      </c>
      <c r="G395">
        <v>49.992694849999999</v>
      </c>
      <c r="H395">
        <v>121.542984</v>
      </c>
      <c r="M395" t="s">
        <v>104</v>
      </c>
      <c r="N395">
        <v>0</v>
      </c>
      <c r="O395">
        <v>-7</v>
      </c>
      <c r="P395">
        <f t="shared" ref="P395:P458" si="45">ABS(N395-O395)</f>
        <v>7</v>
      </c>
      <c r="Q395" t="s">
        <v>89</v>
      </c>
      <c r="R395">
        <v>2</v>
      </c>
      <c r="S395">
        <f t="shared" si="40"/>
        <v>7</v>
      </c>
      <c r="T395">
        <f t="shared" si="41"/>
        <v>0</v>
      </c>
      <c r="U395" t="s">
        <v>1004</v>
      </c>
      <c r="V395" t="s">
        <v>623</v>
      </c>
      <c r="W395">
        <f>SUM(S395:S403)</f>
        <v>55</v>
      </c>
      <c r="X395">
        <f>SUM(T395:T403)</f>
        <v>0</v>
      </c>
      <c r="Y395">
        <f>X395+W395</f>
        <v>55</v>
      </c>
      <c r="Z395" s="118">
        <v>0.97</v>
      </c>
      <c r="AA395" s="106">
        <v>0</v>
      </c>
      <c r="AB395" s="120">
        <v>7.94</v>
      </c>
      <c r="AC395" s="2">
        <f t="shared" si="42"/>
        <v>5391.26</v>
      </c>
      <c r="AD395" s="2">
        <f>SUM(AC395:AC403)</f>
        <v>20635.2</v>
      </c>
      <c r="AE395" s="2">
        <f t="shared" si="43"/>
        <v>5391.26</v>
      </c>
      <c r="AF395" s="2">
        <f>SUM(AE395:AE403)</f>
        <v>20635.2</v>
      </c>
      <c r="AG395">
        <f t="shared" si="44"/>
        <v>1</v>
      </c>
    </row>
    <row r="396" spans="1:34">
      <c r="A396">
        <v>395</v>
      </c>
      <c r="C396">
        <v>716</v>
      </c>
      <c r="D396">
        <v>81</v>
      </c>
      <c r="E396" t="s">
        <v>416</v>
      </c>
      <c r="F396" t="s">
        <v>932</v>
      </c>
      <c r="M396" t="s">
        <v>101</v>
      </c>
      <c r="N396">
        <v>-7</v>
      </c>
      <c r="O396">
        <v>-15</v>
      </c>
      <c r="P396">
        <f t="shared" si="45"/>
        <v>8</v>
      </c>
      <c r="Q396" t="s">
        <v>191</v>
      </c>
      <c r="R396">
        <v>2</v>
      </c>
      <c r="S396">
        <f t="shared" si="40"/>
        <v>8</v>
      </c>
      <c r="T396">
        <f t="shared" si="41"/>
        <v>0</v>
      </c>
      <c r="U396" t="s">
        <v>1004</v>
      </c>
      <c r="V396" t="s">
        <v>623</v>
      </c>
      <c r="Z396" s="118">
        <v>1.1000000000000001</v>
      </c>
      <c r="AA396" s="106">
        <v>0</v>
      </c>
      <c r="AB396" s="120">
        <v>2.84</v>
      </c>
      <c r="AC396" s="2">
        <f t="shared" si="42"/>
        <v>2499.2000000000003</v>
      </c>
      <c r="AE396" s="2">
        <f t="shared" si="43"/>
        <v>2499.2000000000003</v>
      </c>
      <c r="AG396" t="str">
        <f t="shared" si="44"/>
        <v/>
      </c>
    </row>
    <row r="397" spans="1:34">
      <c r="A397">
        <v>396</v>
      </c>
      <c r="C397">
        <v>716</v>
      </c>
      <c r="D397">
        <v>81</v>
      </c>
      <c r="E397" t="s">
        <v>416</v>
      </c>
      <c r="F397" t="s">
        <v>932</v>
      </c>
      <c r="M397" t="s">
        <v>683</v>
      </c>
      <c r="N397">
        <v>-18</v>
      </c>
      <c r="O397">
        <v>-25</v>
      </c>
      <c r="P397">
        <f t="shared" si="45"/>
        <v>7</v>
      </c>
      <c r="Q397" t="s">
        <v>616</v>
      </c>
      <c r="R397">
        <v>2</v>
      </c>
      <c r="S397">
        <f t="shared" si="40"/>
        <v>7</v>
      </c>
      <c r="T397">
        <f t="shared" si="41"/>
        <v>0</v>
      </c>
      <c r="U397" t="s">
        <v>1004</v>
      </c>
      <c r="V397" t="s">
        <v>623</v>
      </c>
      <c r="Z397" s="118">
        <v>0.97</v>
      </c>
      <c r="AA397" s="106">
        <v>0</v>
      </c>
      <c r="AB397" s="120">
        <v>7.94</v>
      </c>
      <c r="AC397" s="2">
        <f t="shared" si="42"/>
        <v>5391.26</v>
      </c>
      <c r="AE397" s="2">
        <f t="shared" si="43"/>
        <v>5391.26</v>
      </c>
      <c r="AG397" t="str">
        <f t="shared" si="44"/>
        <v/>
      </c>
    </row>
    <row r="398" spans="1:34">
      <c r="A398">
        <v>397</v>
      </c>
      <c r="C398">
        <v>716</v>
      </c>
      <c r="D398">
        <v>81</v>
      </c>
      <c r="E398" t="s">
        <v>416</v>
      </c>
      <c r="F398" t="s">
        <v>932</v>
      </c>
      <c r="M398" t="s">
        <v>263</v>
      </c>
      <c r="N398">
        <v>-25</v>
      </c>
      <c r="O398">
        <v>-37</v>
      </c>
      <c r="P398">
        <f t="shared" si="45"/>
        <v>12</v>
      </c>
      <c r="Q398" t="s">
        <v>191</v>
      </c>
      <c r="R398">
        <v>2</v>
      </c>
      <c r="S398">
        <f t="shared" si="40"/>
        <v>12</v>
      </c>
      <c r="T398">
        <f t="shared" si="41"/>
        <v>0</v>
      </c>
      <c r="U398" t="s">
        <v>1004</v>
      </c>
      <c r="V398" t="s">
        <v>623</v>
      </c>
      <c r="Z398" s="118">
        <v>1.1000000000000001</v>
      </c>
      <c r="AA398" s="106">
        <v>0</v>
      </c>
      <c r="AB398" s="120">
        <v>0.92</v>
      </c>
      <c r="AC398" s="2">
        <f t="shared" si="42"/>
        <v>1214.4000000000001</v>
      </c>
      <c r="AE398" s="2">
        <f t="shared" si="43"/>
        <v>1214.4000000000001</v>
      </c>
      <c r="AG398" t="str">
        <f t="shared" si="44"/>
        <v/>
      </c>
    </row>
    <row r="399" spans="1:34">
      <c r="A399">
        <v>398</v>
      </c>
      <c r="C399">
        <v>716</v>
      </c>
      <c r="D399">
        <v>81</v>
      </c>
      <c r="E399" t="s">
        <v>416</v>
      </c>
      <c r="F399" t="s">
        <v>932</v>
      </c>
      <c r="M399" t="s">
        <v>684</v>
      </c>
      <c r="N399">
        <v>-37</v>
      </c>
      <c r="O399">
        <v>-43</v>
      </c>
      <c r="P399">
        <f t="shared" si="45"/>
        <v>6</v>
      </c>
      <c r="Q399" t="s">
        <v>616</v>
      </c>
      <c r="R399">
        <v>2</v>
      </c>
      <c r="S399">
        <f t="shared" si="40"/>
        <v>6</v>
      </c>
      <c r="T399">
        <f t="shared" si="41"/>
        <v>0</v>
      </c>
      <c r="U399" t="s">
        <v>1004</v>
      </c>
      <c r="V399" t="s">
        <v>623</v>
      </c>
      <c r="Z399" s="118">
        <v>0.97</v>
      </c>
      <c r="AA399" s="106">
        <v>0</v>
      </c>
      <c r="AB399" s="120">
        <v>7.94</v>
      </c>
      <c r="AC399" s="2">
        <f t="shared" si="42"/>
        <v>4621.08</v>
      </c>
      <c r="AE399" s="2">
        <f t="shared" si="43"/>
        <v>4621.08</v>
      </c>
      <c r="AG399" t="str">
        <f t="shared" si="44"/>
        <v/>
      </c>
    </row>
    <row r="400" spans="1:34">
      <c r="A400">
        <v>399</v>
      </c>
      <c r="C400">
        <v>716</v>
      </c>
      <c r="D400">
        <v>81</v>
      </c>
      <c r="E400" t="s">
        <v>416</v>
      </c>
      <c r="F400" t="s">
        <v>932</v>
      </c>
      <c r="M400" t="s">
        <v>264</v>
      </c>
      <c r="N400">
        <v>-43</v>
      </c>
      <c r="O400">
        <v>-58</v>
      </c>
      <c r="P400">
        <f t="shared" si="45"/>
        <v>15</v>
      </c>
      <c r="Q400" t="s">
        <v>191</v>
      </c>
      <c r="R400">
        <v>2</v>
      </c>
      <c r="S400">
        <f t="shared" si="40"/>
        <v>15</v>
      </c>
      <c r="T400">
        <f t="shared" si="41"/>
        <v>0</v>
      </c>
      <c r="U400" t="s">
        <v>1004</v>
      </c>
      <c r="V400" t="s">
        <v>623</v>
      </c>
      <c r="Z400" s="118">
        <v>1.1000000000000001</v>
      </c>
      <c r="AA400" s="106">
        <v>0</v>
      </c>
      <c r="AB400" s="120">
        <v>0.92</v>
      </c>
      <c r="AC400" s="2">
        <f t="shared" si="42"/>
        <v>1518.0000000000005</v>
      </c>
      <c r="AE400" s="2">
        <f t="shared" si="43"/>
        <v>1518.0000000000005</v>
      </c>
      <c r="AG400" t="str">
        <f t="shared" si="44"/>
        <v/>
      </c>
    </row>
    <row r="401" spans="1:34">
      <c r="A401">
        <v>400</v>
      </c>
      <c r="C401">
        <v>666</v>
      </c>
      <c r="D401">
        <v>81</v>
      </c>
      <c r="E401" t="s">
        <v>416</v>
      </c>
      <c r="F401" t="s">
        <v>932</v>
      </c>
      <c r="M401" t="s">
        <v>623</v>
      </c>
      <c r="N401">
        <v>0</v>
      </c>
      <c r="O401">
        <v>0</v>
      </c>
      <c r="P401">
        <f t="shared" si="45"/>
        <v>0</v>
      </c>
      <c r="Q401" t="s">
        <v>35</v>
      </c>
      <c r="R401">
        <v>1</v>
      </c>
      <c r="S401">
        <f t="shared" si="40"/>
        <v>0</v>
      </c>
      <c r="T401">
        <f t="shared" si="41"/>
        <v>0</v>
      </c>
      <c r="Z401" s="118">
        <v>0.11</v>
      </c>
      <c r="AA401">
        <v>0</v>
      </c>
      <c r="AB401" s="120">
        <v>25.58</v>
      </c>
      <c r="AC401" s="2">
        <f t="shared" si="42"/>
        <v>0</v>
      </c>
      <c r="AE401" s="2">
        <f t="shared" si="43"/>
        <v>0</v>
      </c>
      <c r="AG401" t="str">
        <f t="shared" si="44"/>
        <v/>
      </c>
    </row>
    <row r="402" spans="1:34">
      <c r="A402">
        <v>401</v>
      </c>
      <c r="C402">
        <v>666</v>
      </c>
      <c r="D402">
        <v>81</v>
      </c>
      <c r="E402" t="s">
        <v>416</v>
      </c>
      <c r="F402" t="s">
        <v>932</v>
      </c>
      <c r="M402" t="s">
        <v>89</v>
      </c>
      <c r="N402">
        <v>0</v>
      </c>
      <c r="O402">
        <v>0</v>
      </c>
      <c r="P402">
        <f t="shared" si="45"/>
        <v>0</v>
      </c>
      <c r="Q402" t="s">
        <v>35</v>
      </c>
      <c r="R402">
        <v>1</v>
      </c>
      <c r="S402">
        <f t="shared" si="40"/>
        <v>0</v>
      </c>
      <c r="T402">
        <f t="shared" si="41"/>
        <v>0</v>
      </c>
      <c r="Z402" s="118">
        <v>0.11</v>
      </c>
      <c r="AA402">
        <v>0</v>
      </c>
      <c r="AB402" s="120">
        <v>25.58</v>
      </c>
      <c r="AC402" s="2">
        <f t="shared" si="42"/>
        <v>0</v>
      </c>
      <c r="AE402" s="2">
        <f t="shared" si="43"/>
        <v>0</v>
      </c>
      <c r="AG402" t="str">
        <f t="shared" si="44"/>
        <v/>
      </c>
    </row>
    <row r="403" spans="1:34" s="9" customFormat="1">
      <c r="A403">
        <v>402</v>
      </c>
      <c r="C403">
        <v>666</v>
      </c>
      <c r="D403">
        <v>81</v>
      </c>
      <c r="E403" s="9" t="s">
        <v>416</v>
      </c>
      <c r="F403" t="s">
        <v>932</v>
      </c>
      <c r="M403" s="9" t="s">
        <v>57</v>
      </c>
      <c r="N403" s="9">
        <v>0</v>
      </c>
      <c r="O403" s="9">
        <v>0</v>
      </c>
      <c r="P403" s="9">
        <f t="shared" si="45"/>
        <v>0</v>
      </c>
      <c r="Q403" s="9" t="s">
        <v>35</v>
      </c>
      <c r="R403" s="9">
        <v>1</v>
      </c>
      <c r="S403" s="9">
        <f t="shared" si="40"/>
        <v>0</v>
      </c>
      <c r="T403" s="9">
        <f t="shared" si="41"/>
        <v>0</v>
      </c>
      <c r="U403"/>
      <c r="V403"/>
      <c r="Z403" s="118">
        <v>0.55000000000000004</v>
      </c>
      <c r="AA403" s="9">
        <v>0</v>
      </c>
      <c r="AB403" s="120">
        <v>19.02</v>
      </c>
      <c r="AC403" s="2">
        <f t="shared" si="42"/>
        <v>0</v>
      </c>
      <c r="AE403" s="11">
        <f t="shared" si="43"/>
        <v>0</v>
      </c>
      <c r="AG403" t="str">
        <f t="shared" si="44"/>
        <v/>
      </c>
      <c r="AH403"/>
    </row>
    <row r="404" spans="1:34">
      <c r="A404">
        <v>403</v>
      </c>
      <c r="B404" t="s">
        <v>603</v>
      </c>
      <c r="C404">
        <v>717</v>
      </c>
      <c r="D404">
        <v>82</v>
      </c>
      <c r="E404" t="s">
        <v>619</v>
      </c>
      <c r="F404" t="s">
        <v>930</v>
      </c>
      <c r="G404">
        <v>50.00033569</v>
      </c>
      <c r="H404">
        <v>121.5441055</v>
      </c>
      <c r="I404" t="s">
        <v>182</v>
      </c>
      <c r="J404" t="s">
        <v>35</v>
      </c>
      <c r="K404" t="s">
        <v>35</v>
      </c>
      <c r="L404" t="s">
        <v>35</v>
      </c>
      <c r="M404" t="s">
        <v>101</v>
      </c>
      <c r="N404">
        <v>0</v>
      </c>
      <c r="O404">
        <v>-48</v>
      </c>
      <c r="P404">
        <f t="shared" si="45"/>
        <v>48</v>
      </c>
      <c r="Q404" t="s">
        <v>604</v>
      </c>
      <c r="R404">
        <v>2</v>
      </c>
      <c r="S404">
        <f t="shared" si="40"/>
        <v>48</v>
      </c>
      <c r="T404">
        <f t="shared" si="41"/>
        <v>0</v>
      </c>
      <c r="U404" t="s">
        <v>1004</v>
      </c>
      <c r="V404" t="s">
        <v>918</v>
      </c>
      <c r="W404">
        <f>SUM(S404:S408)</f>
        <v>62</v>
      </c>
      <c r="X404">
        <f>SUM(T404:T408)</f>
        <v>0</v>
      </c>
      <c r="Y404">
        <f>X404+W404</f>
        <v>62</v>
      </c>
      <c r="Z404" s="118">
        <v>1.45</v>
      </c>
      <c r="AA404">
        <v>40</v>
      </c>
      <c r="AB404" s="120">
        <v>1.2</v>
      </c>
      <c r="AC404" s="2">
        <f t="shared" si="42"/>
        <v>5011.2</v>
      </c>
      <c r="AD404" s="2">
        <f>SUM(AC404:AC408)</f>
        <v>5358.33</v>
      </c>
      <c r="AE404" s="2">
        <f t="shared" si="43"/>
        <v>5011.2</v>
      </c>
      <c r="AF404" s="2">
        <f>SUM(AE404:AE408)</f>
        <v>5358.33</v>
      </c>
      <c r="AG404">
        <f t="shared" si="44"/>
        <v>1</v>
      </c>
    </row>
    <row r="405" spans="1:34">
      <c r="A405">
        <v>404</v>
      </c>
      <c r="C405">
        <v>717</v>
      </c>
      <c r="D405">
        <v>82</v>
      </c>
      <c r="E405" t="s">
        <v>619</v>
      </c>
      <c r="F405" t="s">
        <v>930</v>
      </c>
      <c r="M405" t="s">
        <v>19</v>
      </c>
      <c r="N405">
        <v>-48</v>
      </c>
      <c r="O405">
        <v>-62</v>
      </c>
      <c r="P405">
        <f t="shared" si="45"/>
        <v>14</v>
      </c>
      <c r="Q405" t="s">
        <v>604</v>
      </c>
      <c r="R405">
        <v>2</v>
      </c>
      <c r="S405">
        <f t="shared" si="40"/>
        <v>14</v>
      </c>
      <c r="T405">
        <f t="shared" si="41"/>
        <v>0</v>
      </c>
      <c r="U405" t="s">
        <v>1004</v>
      </c>
      <c r="V405" t="s">
        <v>918</v>
      </c>
      <c r="Z405" s="118">
        <v>1.45</v>
      </c>
      <c r="AA405">
        <v>55</v>
      </c>
      <c r="AB405" s="120">
        <v>0.38</v>
      </c>
      <c r="AC405" s="2">
        <f t="shared" si="42"/>
        <v>347.12999999999994</v>
      </c>
      <c r="AE405" s="2">
        <f t="shared" si="43"/>
        <v>347.12999999999994</v>
      </c>
      <c r="AG405" t="str">
        <f t="shared" si="44"/>
        <v/>
      </c>
    </row>
    <row r="406" spans="1:34">
      <c r="A406">
        <v>405</v>
      </c>
      <c r="C406">
        <v>667</v>
      </c>
      <c r="D406">
        <v>82</v>
      </c>
      <c r="E406" t="s">
        <v>619</v>
      </c>
      <c r="F406" t="s">
        <v>930</v>
      </c>
      <c r="M406" t="s">
        <v>89</v>
      </c>
      <c r="N406">
        <v>0</v>
      </c>
      <c r="O406">
        <v>0</v>
      </c>
      <c r="P406">
        <f t="shared" si="45"/>
        <v>0</v>
      </c>
      <c r="Q406" t="s">
        <v>35</v>
      </c>
      <c r="R406">
        <v>1</v>
      </c>
      <c r="S406">
        <f t="shared" si="40"/>
        <v>0</v>
      </c>
      <c r="T406">
        <f t="shared" si="41"/>
        <v>0</v>
      </c>
      <c r="Z406" s="118">
        <v>0.16</v>
      </c>
      <c r="AA406">
        <v>0</v>
      </c>
      <c r="AB406" s="120">
        <v>37.4</v>
      </c>
      <c r="AC406" s="2">
        <f t="shared" si="42"/>
        <v>0</v>
      </c>
      <c r="AE406" s="2">
        <f t="shared" si="43"/>
        <v>0</v>
      </c>
      <c r="AG406" t="str">
        <f t="shared" si="44"/>
        <v/>
      </c>
    </row>
    <row r="407" spans="1:34">
      <c r="A407">
        <v>406</v>
      </c>
      <c r="C407">
        <v>667</v>
      </c>
      <c r="D407">
        <v>82</v>
      </c>
      <c r="E407" t="s">
        <v>619</v>
      </c>
      <c r="F407" t="s">
        <v>930</v>
      </c>
      <c r="M407" t="s">
        <v>623</v>
      </c>
      <c r="N407">
        <v>0</v>
      </c>
      <c r="O407">
        <v>0</v>
      </c>
      <c r="P407">
        <f t="shared" si="45"/>
        <v>0</v>
      </c>
      <c r="Q407" t="s">
        <v>35</v>
      </c>
      <c r="R407">
        <v>1</v>
      </c>
      <c r="S407">
        <f t="shared" si="40"/>
        <v>0</v>
      </c>
      <c r="T407">
        <f t="shared" si="41"/>
        <v>0</v>
      </c>
      <c r="Z407" s="118">
        <v>0.16</v>
      </c>
      <c r="AA407">
        <v>0</v>
      </c>
      <c r="AB407" s="120">
        <v>37.4</v>
      </c>
      <c r="AC407" s="2">
        <f t="shared" si="42"/>
        <v>0</v>
      </c>
      <c r="AE407" s="2">
        <f t="shared" si="43"/>
        <v>0</v>
      </c>
      <c r="AG407" t="str">
        <f t="shared" si="44"/>
        <v/>
      </c>
    </row>
    <row r="408" spans="1:34" s="9" customFormat="1">
      <c r="A408">
        <v>407</v>
      </c>
      <c r="C408">
        <v>667</v>
      </c>
      <c r="D408">
        <v>82</v>
      </c>
      <c r="E408" s="9" t="s">
        <v>619</v>
      </c>
      <c r="F408" t="s">
        <v>930</v>
      </c>
      <c r="M408" s="9" t="s">
        <v>57</v>
      </c>
      <c r="N408" s="9">
        <v>0</v>
      </c>
      <c r="O408" s="9">
        <v>0</v>
      </c>
      <c r="P408" s="9">
        <f t="shared" si="45"/>
        <v>0</v>
      </c>
      <c r="Q408" s="9" t="s">
        <v>35</v>
      </c>
      <c r="R408" s="9">
        <v>1</v>
      </c>
      <c r="S408" s="9">
        <f t="shared" si="40"/>
        <v>0</v>
      </c>
      <c r="T408" s="9">
        <f t="shared" si="41"/>
        <v>0</v>
      </c>
      <c r="U408"/>
      <c r="V408"/>
      <c r="Z408" s="118">
        <v>0.16</v>
      </c>
      <c r="AA408" s="9">
        <v>0</v>
      </c>
      <c r="AB408" s="120">
        <v>30.85</v>
      </c>
      <c r="AC408" s="2">
        <f t="shared" si="42"/>
        <v>0</v>
      </c>
      <c r="AE408" s="11">
        <f t="shared" si="43"/>
        <v>0</v>
      </c>
      <c r="AG408" t="str">
        <f t="shared" si="44"/>
        <v/>
      </c>
      <c r="AH408"/>
    </row>
    <row r="409" spans="1:34">
      <c r="A409">
        <v>408</v>
      </c>
      <c r="B409" t="s">
        <v>603</v>
      </c>
      <c r="C409">
        <v>619</v>
      </c>
      <c r="D409">
        <v>83</v>
      </c>
      <c r="E409" t="s">
        <v>619</v>
      </c>
      <c r="F409" t="s">
        <v>930</v>
      </c>
      <c r="G409">
        <v>50.02399063</v>
      </c>
      <c r="H409">
        <v>121.5255966</v>
      </c>
      <c r="I409" t="s">
        <v>182</v>
      </c>
      <c r="J409" t="s">
        <v>35</v>
      </c>
      <c r="K409" t="s">
        <v>35</v>
      </c>
      <c r="L409" t="s">
        <v>35</v>
      </c>
      <c r="M409" t="s">
        <v>89</v>
      </c>
      <c r="N409">
        <v>6</v>
      </c>
      <c r="O409">
        <v>4</v>
      </c>
      <c r="P409">
        <f t="shared" si="45"/>
        <v>2</v>
      </c>
      <c r="Q409" t="s">
        <v>35</v>
      </c>
      <c r="R409">
        <v>1</v>
      </c>
      <c r="S409">
        <f t="shared" si="40"/>
        <v>0</v>
      </c>
      <c r="T409">
        <f t="shared" si="41"/>
        <v>2</v>
      </c>
      <c r="W409">
        <f>SUM(S409:S413)</f>
        <v>30</v>
      </c>
      <c r="X409">
        <f>SUM(T409:T413)</f>
        <v>6</v>
      </c>
      <c r="Y409">
        <f>X409+W409</f>
        <v>36</v>
      </c>
      <c r="Z409" s="118">
        <v>0.16</v>
      </c>
      <c r="AA409">
        <v>0</v>
      </c>
      <c r="AB409" s="120">
        <v>37.4</v>
      </c>
      <c r="AC409" s="2">
        <f t="shared" si="42"/>
        <v>1196.8</v>
      </c>
      <c r="AD409" s="2">
        <f>SUM(AC409:AC413)</f>
        <v>8772.8119999999981</v>
      </c>
      <c r="AE409" s="2">
        <f t="shared" si="43"/>
        <v>1196.8</v>
      </c>
      <c r="AF409" s="2">
        <f>SUM(AE409:AE413)</f>
        <v>8772.8119999999981</v>
      </c>
      <c r="AG409">
        <f t="shared" si="44"/>
        <v>1</v>
      </c>
    </row>
    <row r="410" spans="1:34">
      <c r="A410">
        <v>409</v>
      </c>
      <c r="C410">
        <v>619</v>
      </c>
      <c r="D410">
        <v>83</v>
      </c>
      <c r="E410" t="s">
        <v>619</v>
      </c>
      <c r="F410" t="s">
        <v>930</v>
      </c>
      <c r="M410" t="s">
        <v>623</v>
      </c>
      <c r="N410">
        <v>4</v>
      </c>
      <c r="O410">
        <v>1</v>
      </c>
      <c r="P410">
        <f t="shared" si="45"/>
        <v>3</v>
      </c>
      <c r="Q410" t="s">
        <v>35</v>
      </c>
      <c r="R410">
        <v>1</v>
      </c>
      <c r="S410">
        <f t="shared" si="40"/>
        <v>0</v>
      </c>
      <c r="T410">
        <f t="shared" si="41"/>
        <v>3</v>
      </c>
      <c r="Z410" s="118">
        <v>0.16</v>
      </c>
      <c r="AA410">
        <v>0</v>
      </c>
      <c r="AB410" s="120">
        <v>37.4</v>
      </c>
      <c r="AC410" s="2">
        <f t="shared" si="42"/>
        <v>1795.1999999999998</v>
      </c>
      <c r="AE410" s="2">
        <f t="shared" si="43"/>
        <v>1795.1999999999998</v>
      </c>
      <c r="AG410" t="str">
        <f t="shared" si="44"/>
        <v/>
      </c>
    </row>
    <row r="411" spans="1:34">
      <c r="A411">
        <v>410</v>
      </c>
      <c r="C411">
        <v>619</v>
      </c>
      <c r="D411">
        <v>83</v>
      </c>
      <c r="E411" t="s">
        <v>619</v>
      </c>
      <c r="F411" t="s">
        <v>930</v>
      </c>
      <c r="M411" t="s">
        <v>57</v>
      </c>
      <c r="N411">
        <v>1</v>
      </c>
      <c r="O411">
        <v>0</v>
      </c>
      <c r="P411">
        <f t="shared" si="45"/>
        <v>1</v>
      </c>
      <c r="Q411" t="s">
        <v>35</v>
      </c>
      <c r="R411">
        <v>1</v>
      </c>
      <c r="S411">
        <f t="shared" si="40"/>
        <v>0</v>
      </c>
      <c r="T411">
        <f t="shared" si="41"/>
        <v>1</v>
      </c>
      <c r="Z411" s="118">
        <v>0.16</v>
      </c>
      <c r="AA411">
        <v>0</v>
      </c>
      <c r="AB411" s="120">
        <v>30.85</v>
      </c>
      <c r="AC411" s="2">
        <f t="shared" si="42"/>
        <v>493.6</v>
      </c>
      <c r="AE411" s="2">
        <f t="shared" si="43"/>
        <v>493.6</v>
      </c>
      <c r="AG411" t="str">
        <f t="shared" si="44"/>
        <v/>
      </c>
    </row>
    <row r="412" spans="1:34">
      <c r="A412">
        <v>411</v>
      </c>
      <c r="C412">
        <v>669</v>
      </c>
      <c r="D412">
        <v>83</v>
      </c>
      <c r="E412" t="s">
        <v>619</v>
      </c>
      <c r="F412" t="s">
        <v>930</v>
      </c>
      <c r="M412" t="s">
        <v>101</v>
      </c>
      <c r="N412">
        <v>-30</v>
      </c>
      <c r="O412">
        <v>-9</v>
      </c>
      <c r="P412">
        <f t="shared" si="45"/>
        <v>21</v>
      </c>
      <c r="Q412" t="s">
        <v>882</v>
      </c>
      <c r="R412">
        <v>2</v>
      </c>
      <c r="S412">
        <f t="shared" si="40"/>
        <v>21</v>
      </c>
      <c r="T412">
        <f t="shared" si="41"/>
        <v>0</v>
      </c>
      <c r="U412" t="s">
        <v>1004</v>
      </c>
      <c r="V412" t="s">
        <v>918</v>
      </c>
      <c r="Z412" s="118">
        <v>1.45</v>
      </c>
      <c r="AA412">
        <v>35</v>
      </c>
      <c r="AB412" s="120">
        <v>1.2</v>
      </c>
      <c r="AC412" s="2">
        <f t="shared" si="42"/>
        <v>2375.0999999999995</v>
      </c>
      <c r="AE412" s="2">
        <f t="shared" si="43"/>
        <v>2375.0999999999995</v>
      </c>
      <c r="AG412" t="str">
        <f t="shared" si="44"/>
        <v/>
      </c>
    </row>
    <row r="413" spans="1:34" s="9" customFormat="1">
      <c r="A413">
        <v>412</v>
      </c>
      <c r="C413">
        <v>669</v>
      </c>
      <c r="D413">
        <v>83</v>
      </c>
      <c r="E413" s="9" t="s">
        <v>619</v>
      </c>
      <c r="F413" t="s">
        <v>930</v>
      </c>
      <c r="M413" s="9" t="s">
        <v>104</v>
      </c>
      <c r="N413" s="9">
        <v>0</v>
      </c>
      <c r="O413" s="9">
        <v>-9</v>
      </c>
      <c r="P413" s="9">
        <f t="shared" si="45"/>
        <v>9</v>
      </c>
      <c r="R413" s="9">
        <v>2</v>
      </c>
      <c r="S413" s="9">
        <f t="shared" si="40"/>
        <v>9</v>
      </c>
      <c r="T413" s="9">
        <f t="shared" si="41"/>
        <v>0</v>
      </c>
      <c r="U413" t="s">
        <v>1004</v>
      </c>
      <c r="V413" t="s">
        <v>918</v>
      </c>
      <c r="Z413" s="118">
        <v>1.07</v>
      </c>
      <c r="AA413" s="9">
        <v>10</v>
      </c>
      <c r="AB413" s="120">
        <v>3.36</v>
      </c>
      <c r="AC413" s="2">
        <f t="shared" si="42"/>
        <v>2912.1120000000001</v>
      </c>
      <c r="AE413" s="11">
        <f t="shared" si="43"/>
        <v>2912.1120000000001</v>
      </c>
      <c r="AG413" t="str">
        <f t="shared" si="44"/>
        <v/>
      </c>
      <c r="AH413"/>
    </row>
    <row r="414" spans="1:34">
      <c r="A414">
        <v>413</v>
      </c>
      <c r="B414" t="s">
        <v>603</v>
      </c>
      <c r="C414">
        <v>620</v>
      </c>
      <c r="D414">
        <v>84</v>
      </c>
      <c r="E414" t="s">
        <v>913</v>
      </c>
      <c r="F414" t="s">
        <v>930</v>
      </c>
      <c r="G414">
        <v>50.02428055</v>
      </c>
      <c r="H414">
        <v>121.52549740000001</v>
      </c>
      <c r="I414" t="s">
        <v>182</v>
      </c>
      <c r="J414" t="s">
        <v>35</v>
      </c>
      <c r="K414" t="s">
        <v>35</v>
      </c>
      <c r="L414" t="s">
        <v>35</v>
      </c>
      <c r="M414" t="s">
        <v>89</v>
      </c>
      <c r="N414">
        <v>3</v>
      </c>
      <c r="O414">
        <v>2</v>
      </c>
      <c r="P414">
        <f t="shared" si="45"/>
        <v>1</v>
      </c>
      <c r="Q414" t="s">
        <v>35</v>
      </c>
      <c r="R414">
        <v>1</v>
      </c>
      <c r="S414">
        <f t="shared" si="40"/>
        <v>0</v>
      </c>
      <c r="T414">
        <f t="shared" si="41"/>
        <v>1</v>
      </c>
      <c r="W414">
        <f>SUM(S414:S418)</f>
        <v>40</v>
      </c>
      <c r="X414">
        <f>SUM(T414:T418)</f>
        <v>3</v>
      </c>
      <c r="Y414">
        <f>X414+W414</f>
        <v>43</v>
      </c>
      <c r="Z414" s="118">
        <v>0.16</v>
      </c>
      <c r="AA414">
        <v>0</v>
      </c>
      <c r="AB414" s="120">
        <v>37.4</v>
      </c>
      <c r="AC414" s="2">
        <f t="shared" si="42"/>
        <v>598.4</v>
      </c>
      <c r="AD414" s="2">
        <f>SUM(AC414:AC418)</f>
        <v>6614.5199999999995</v>
      </c>
      <c r="AE414" s="2">
        <f t="shared" si="43"/>
        <v>598.4</v>
      </c>
      <c r="AF414" s="2">
        <f>SUM(AE414:AE418)</f>
        <v>6614.5199999999995</v>
      </c>
      <c r="AG414">
        <f t="shared" si="44"/>
        <v>1</v>
      </c>
    </row>
    <row r="415" spans="1:34">
      <c r="A415">
        <v>414</v>
      </c>
      <c r="C415">
        <v>620</v>
      </c>
      <c r="D415">
        <v>84</v>
      </c>
      <c r="E415" t="s">
        <v>913</v>
      </c>
      <c r="F415" t="s">
        <v>930</v>
      </c>
      <c r="M415" t="s">
        <v>623</v>
      </c>
      <c r="N415">
        <v>2</v>
      </c>
      <c r="O415">
        <v>0</v>
      </c>
      <c r="P415">
        <f t="shared" si="45"/>
        <v>2</v>
      </c>
      <c r="Q415" t="s">
        <v>35</v>
      </c>
      <c r="R415">
        <v>1</v>
      </c>
      <c r="S415">
        <f t="shared" si="40"/>
        <v>0</v>
      </c>
      <c r="T415">
        <f t="shared" si="41"/>
        <v>2</v>
      </c>
      <c r="Z415" s="118">
        <v>0.16</v>
      </c>
      <c r="AA415">
        <v>0</v>
      </c>
      <c r="AB415" s="120">
        <v>37.4</v>
      </c>
      <c r="AC415" s="2">
        <f t="shared" si="42"/>
        <v>1196.8</v>
      </c>
      <c r="AE415" s="2">
        <f t="shared" si="43"/>
        <v>1196.8</v>
      </c>
      <c r="AG415" t="str">
        <f t="shared" si="44"/>
        <v/>
      </c>
    </row>
    <row r="416" spans="1:34">
      <c r="A416">
        <v>415</v>
      </c>
      <c r="C416">
        <v>670</v>
      </c>
      <c r="D416">
        <v>84</v>
      </c>
      <c r="E416" t="s">
        <v>913</v>
      </c>
      <c r="F416" t="s">
        <v>930</v>
      </c>
      <c r="M416" t="s">
        <v>101</v>
      </c>
      <c r="N416">
        <v>-40</v>
      </c>
      <c r="O416">
        <v>-6</v>
      </c>
      <c r="P416">
        <f t="shared" si="45"/>
        <v>34</v>
      </c>
      <c r="Q416" t="s">
        <v>882</v>
      </c>
      <c r="R416">
        <v>2</v>
      </c>
      <c r="S416">
        <f t="shared" si="40"/>
        <v>34</v>
      </c>
      <c r="T416">
        <f t="shared" si="41"/>
        <v>0</v>
      </c>
      <c r="U416" t="s">
        <v>1004</v>
      </c>
      <c r="V416" t="s">
        <v>21</v>
      </c>
      <c r="Z416" s="118">
        <v>1.45</v>
      </c>
      <c r="AA416">
        <v>55</v>
      </c>
      <c r="AB416" s="120">
        <v>1.2</v>
      </c>
      <c r="AC416" s="2">
        <f t="shared" si="42"/>
        <v>2662.2</v>
      </c>
      <c r="AE416" s="2">
        <f t="shared" si="43"/>
        <v>2662.2</v>
      </c>
      <c r="AG416" t="str">
        <f t="shared" si="44"/>
        <v/>
      </c>
    </row>
    <row r="417" spans="1:34">
      <c r="A417">
        <v>416</v>
      </c>
      <c r="C417">
        <v>670</v>
      </c>
      <c r="D417">
        <v>84</v>
      </c>
      <c r="E417" t="s">
        <v>913</v>
      </c>
      <c r="F417" t="s">
        <v>930</v>
      </c>
      <c r="M417" t="s">
        <v>104</v>
      </c>
      <c r="N417">
        <v>0</v>
      </c>
      <c r="O417">
        <v>-6</v>
      </c>
      <c r="P417">
        <f t="shared" si="45"/>
        <v>6</v>
      </c>
      <c r="R417">
        <v>2</v>
      </c>
      <c r="S417">
        <f t="shared" si="40"/>
        <v>6</v>
      </c>
      <c r="T417">
        <f t="shared" si="41"/>
        <v>0</v>
      </c>
      <c r="U417" t="s">
        <v>1004</v>
      </c>
      <c r="V417" t="s">
        <v>21</v>
      </c>
      <c r="Z417" s="118">
        <v>1.07</v>
      </c>
      <c r="AA417">
        <v>0</v>
      </c>
      <c r="AB417" s="120">
        <v>3.36</v>
      </c>
      <c r="AC417" s="2">
        <f t="shared" si="42"/>
        <v>2157.12</v>
      </c>
      <c r="AE417" s="2">
        <f t="shared" si="43"/>
        <v>2157.12</v>
      </c>
      <c r="AG417" t="str">
        <f t="shared" si="44"/>
        <v/>
      </c>
    </row>
    <row r="418" spans="1:34" s="9" customFormat="1">
      <c r="A418">
        <v>417</v>
      </c>
      <c r="C418">
        <v>670</v>
      </c>
      <c r="D418">
        <v>84</v>
      </c>
      <c r="E418" s="9" t="s">
        <v>913</v>
      </c>
      <c r="F418" t="s">
        <v>930</v>
      </c>
      <c r="M418" s="9" t="s">
        <v>608</v>
      </c>
      <c r="N418" s="9">
        <v>0</v>
      </c>
      <c r="O418" s="9">
        <v>0</v>
      </c>
      <c r="P418" s="9">
        <f t="shared" si="45"/>
        <v>0</v>
      </c>
      <c r="R418" s="9">
        <v>2</v>
      </c>
      <c r="S418" s="9">
        <f t="shared" si="40"/>
        <v>0</v>
      </c>
      <c r="T418" s="9">
        <f t="shared" si="41"/>
        <v>0</v>
      </c>
      <c r="U418" t="s">
        <v>1004</v>
      </c>
      <c r="V418" t="s">
        <v>21</v>
      </c>
      <c r="Z418" s="118">
        <v>1.03</v>
      </c>
      <c r="AA418" s="9">
        <v>0</v>
      </c>
      <c r="AB418" s="120">
        <v>1.2</v>
      </c>
      <c r="AC418" s="2">
        <f t="shared" si="42"/>
        <v>0</v>
      </c>
      <c r="AE418" s="11">
        <f t="shared" si="43"/>
        <v>0</v>
      </c>
      <c r="AG418" t="str">
        <f t="shared" si="44"/>
        <v/>
      </c>
      <c r="AH418"/>
    </row>
    <row r="419" spans="1:34">
      <c r="A419">
        <v>418</v>
      </c>
      <c r="B419" t="s">
        <v>603</v>
      </c>
      <c r="C419">
        <v>608</v>
      </c>
      <c r="D419">
        <v>85</v>
      </c>
      <c r="E419" t="s">
        <v>911</v>
      </c>
      <c r="F419" t="s">
        <v>930</v>
      </c>
      <c r="G419">
        <v>49.996608729999998</v>
      </c>
      <c r="H419">
        <v>121.55410000000001</v>
      </c>
      <c r="I419" t="s">
        <v>182</v>
      </c>
      <c r="J419" t="s">
        <v>35</v>
      </c>
      <c r="K419" t="s">
        <v>35</v>
      </c>
      <c r="L419" t="s">
        <v>35</v>
      </c>
      <c r="M419" t="s">
        <v>89</v>
      </c>
      <c r="N419">
        <v>3</v>
      </c>
      <c r="O419">
        <v>0.5</v>
      </c>
      <c r="P419">
        <f t="shared" si="45"/>
        <v>2.5</v>
      </c>
      <c r="Q419" t="s">
        <v>35</v>
      </c>
      <c r="R419">
        <v>1</v>
      </c>
      <c r="S419">
        <f t="shared" si="40"/>
        <v>0</v>
      </c>
      <c r="T419">
        <f t="shared" si="41"/>
        <v>2.5</v>
      </c>
      <c r="W419">
        <f>SUM(S419:S422)</f>
        <v>9</v>
      </c>
      <c r="X419">
        <f>SUM(T419:T422)</f>
        <v>3</v>
      </c>
      <c r="Y419">
        <f>X419+W419</f>
        <v>12</v>
      </c>
      <c r="Z419" s="118">
        <v>0.16</v>
      </c>
      <c r="AA419">
        <v>0</v>
      </c>
      <c r="AB419" s="120">
        <v>37.4</v>
      </c>
      <c r="AC419" s="2">
        <f t="shared" si="42"/>
        <v>1496</v>
      </c>
      <c r="AD419" s="2">
        <f>SUM(AC419:AC422)</f>
        <v>2726.1880000000001</v>
      </c>
      <c r="AE419" s="2">
        <f t="shared" si="43"/>
        <v>1496</v>
      </c>
      <c r="AF419" s="2">
        <f>SUM(AE419:AE422)</f>
        <v>2726.1880000000001</v>
      </c>
      <c r="AG419">
        <f t="shared" si="44"/>
        <v>1</v>
      </c>
    </row>
    <row r="420" spans="1:34">
      <c r="A420">
        <v>419</v>
      </c>
      <c r="C420">
        <v>608</v>
      </c>
      <c r="D420">
        <v>85</v>
      </c>
      <c r="E420" t="s">
        <v>911</v>
      </c>
      <c r="F420" t="s">
        <v>930</v>
      </c>
      <c r="M420" t="s">
        <v>57</v>
      </c>
      <c r="N420">
        <v>0.5</v>
      </c>
      <c r="O420">
        <v>0</v>
      </c>
      <c r="P420">
        <f t="shared" si="45"/>
        <v>0.5</v>
      </c>
      <c r="Q420" t="s">
        <v>35</v>
      </c>
      <c r="R420">
        <v>1</v>
      </c>
      <c r="S420">
        <f t="shared" si="40"/>
        <v>0</v>
      </c>
      <c r="T420">
        <f t="shared" si="41"/>
        <v>0.5</v>
      </c>
      <c r="Z420" s="118">
        <v>0.16</v>
      </c>
      <c r="AA420">
        <v>0</v>
      </c>
      <c r="AB420" s="120">
        <v>30.85</v>
      </c>
      <c r="AC420" s="2">
        <f t="shared" si="42"/>
        <v>246.8</v>
      </c>
      <c r="AE420" s="2">
        <f t="shared" si="43"/>
        <v>246.8</v>
      </c>
      <c r="AG420" t="str">
        <f t="shared" si="44"/>
        <v/>
      </c>
    </row>
    <row r="421" spans="1:34">
      <c r="A421">
        <v>420</v>
      </c>
      <c r="C421">
        <v>658</v>
      </c>
      <c r="D421">
        <v>85</v>
      </c>
      <c r="E421" t="s">
        <v>911</v>
      </c>
      <c r="F421" t="s">
        <v>930</v>
      </c>
      <c r="M421" t="s">
        <v>104</v>
      </c>
      <c r="N421">
        <v>0</v>
      </c>
      <c r="O421">
        <v>-2</v>
      </c>
      <c r="P421">
        <f t="shared" si="45"/>
        <v>2</v>
      </c>
      <c r="Q421" t="s">
        <v>89</v>
      </c>
      <c r="R421">
        <v>2</v>
      </c>
      <c r="S421">
        <f t="shared" si="40"/>
        <v>2</v>
      </c>
      <c r="T421">
        <f t="shared" si="41"/>
        <v>0</v>
      </c>
      <c r="U421" t="s">
        <v>1004</v>
      </c>
      <c r="V421" t="s">
        <v>21</v>
      </c>
      <c r="Z421" s="118">
        <v>1.07</v>
      </c>
      <c r="AA421">
        <v>5</v>
      </c>
      <c r="AB421" s="120">
        <v>3.36</v>
      </c>
      <c r="AC421" s="2">
        <f t="shared" si="42"/>
        <v>683.08800000000008</v>
      </c>
      <c r="AE421" s="2">
        <f t="shared" si="43"/>
        <v>683.08800000000008</v>
      </c>
      <c r="AG421" t="str">
        <f t="shared" si="44"/>
        <v/>
      </c>
    </row>
    <row r="422" spans="1:34" s="9" customFormat="1">
      <c r="A422">
        <v>421</v>
      </c>
      <c r="C422">
        <v>658</v>
      </c>
      <c r="D422">
        <v>85</v>
      </c>
      <c r="E422" s="9" t="s">
        <v>911</v>
      </c>
      <c r="F422" t="s">
        <v>930</v>
      </c>
      <c r="M422" s="9" t="s">
        <v>101</v>
      </c>
      <c r="N422" s="9">
        <v>-2</v>
      </c>
      <c r="O422" s="9">
        <v>-9</v>
      </c>
      <c r="P422" s="9">
        <f t="shared" si="45"/>
        <v>7</v>
      </c>
      <c r="Q422" s="9" t="s">
        <v>191</v>
      </c>
      <c r="R422" s="9">
        <v>2</v>
      </c>
      <c r="S422" s="9">
        <f t="shared" si="40"/>
        <v>7</v>
      </c>
      <c r="T422" s="9">
        <f t="shared" si="41"/>
        <v>0</v>
      </c>
      <c r="U422" t="s">
        <v>1004</v>
      </c>
      <c r="V422" t="s">
        <v>21</v>
      </c>
      <c r="Z422" s="118">
        <v>1.43</v>
      </c>
      <c r="AA422" s="9">
        <v>75</v>
      </c>
      <c r="AB422" s="120">
        <v>1.2</v>
      </c>
      <c r="AC422" s="2">
        <f t="shared" si="42"/>
        <v>300.29999999999995</v>
      </c>
      <c r="AE422" s="11">
        <f t="shared" si="43"/>
        <v>300.29999999999995</v>
      </c>
      <c r="AG422" t="str">
        <f t="shared" si="44"/>
        <v/>
      </c>
      <c r="AH422"/>
    </row>
    <row r="423" spans="1:34">
      <c r="A423">
        <v>422</v>
      </c>
      <c r="B423" t="s">
        <v>603</v>
      </c>
      <c r="C423">
        <v>607</v>
      </c>
      <c r="D423">
        <v>86</v>
      </c>
      <c r="E423" t="s">
        <v>510</v>
      </c>
      <c r="F423" t="s">
        <v>930</v>
      </c>
      <c r="G423">
        <v>50.001941680000002</v>
      </c>
      <c r="H423">
        <v>121.5523987</v>
      </c>
      <c r="I423" t="s">
        <v>182</v>
      </c>
      <c r="J423" t="s">
        <v>35</v>
      </c>
      <c r="K423" t="s">
        <v>35</v>
      </c>
      <c r="L423" t="s">
        <v>35</v>
      </c>
      <c r="M423" t="s">
        <v>89</v>
      </c>
      <c r="N423">
        <v>2</v>
      </c>
      <c r="O423">
        <v>1</v>
      </c>
      <c r="P423">
        <f t="shared" si="45"/>
        <v>1</v>
      </c>
      <c r="Q423" t="s">
        <v>35</v>
      </c>
      <c r="R423">
        <v>1</v>
      </c>
      <c r="S423">
        <f t="shared" si="40"/>
        <v>0</v>
      </c>
      <c r="T423">
        <f t="shared" si="41"/>
        <v>1</v>
      </c>
      <c r="W423">
        <f>SUM(S423:S428)</f>
        <v>25</v>
      </c>
      <c r="X423">
        <f>SUM(T423:T428)</f>
        <v>2</v>
      </c>
      <c r="Y423">
        <f>X423+W423</f>
        <v>27</v>
      </c>
      <c r="Z423" s="118">
        <v>0.16</v>
      </c>
      <c r="AA423">
        <v>0</v>
      </c>
      <c r="AB423" s="120">
        <v>37.4</v>
      </c>
      <c r="AC423" s="2">
        <f t="shared" si="42"/>
        <v>598.4</v>
      </c>
      <c r="AD423" s="2">
        <f>SUM(AC423:AC428)</f>
        <v>3461.3599999999997</v>
      </c>
      <c r="AE423" s="2">
        <f t="shared" si="43"/>
        <v>598.4</v>
      </c>
      <c r="AF423" s="2">
        <f>SUM(AE423:AE428)</f>
        <v>3461.3599999999997</v>
      </c>
      <c r="AG423">
        <f t="shared" si="44"/>
        <v>1</v>
      </c>
    </row>
    <row r="424" spans="1:34">
      <c r="A424">
        <v>423</v>
      </c>
      <c r="C424">
        <v>607</v>
      </c>
      <c r="D424">
        <v>86</v>
      </c>
      <c r="E424" t="s">
        <v>510</v>
      </c>
      <c r="F424" t="s">
        <v>930</v>
      </c>
      <c r="M424" t="s">
        <v>623</v>
      </c>
      <c r="N424">
        <v>1</v>
      </c>
      <c r="O424">
        <v>0.5</v>
      </c>
      <c r="P424">
        <f t="shared" si="45"/>
        <v>0.5</v>
      </c>
      <c r="Q424" t="s">
        <v>35</v>
      </c>
      <c r="R424">
        <v>1</v>
      </c>
      <c r="S424">
        <f t="shared" si="40"/>
        <v>0</v>
      </c>
      <c r="T424">
        <f t="shared" si="41"/>
        <v>0.5</v>
      </c>
      <c r="Z424" s="118">
        <v>0.16</v>
      </c>
      <c r="AA424">
        <v>0</v>
      </c>
      <c r="AB424" s="120">
        <v>37.4</v>
      </c>
      <c r="AC424" s="2">
        <f t="shared" si="42"/>
        <v>299.2</v>
      </c>
      <c r="AE424" s="2">
        <f t="shared" si="43"/>
        <v>299.2</v>
      </c>
      <c r="AG424" t="str">
        <f t="shared" si="44"/>
        <v/>
      </c>
    </row>
    <row r="425" spans="1:34">
      <c r="A425">
        <v>424</v>
      </c>
      <c r="C425">
        <v>607</v>
      </c>
      <c r="D425">
        <v>86</v>
      </c>
      <c r="E425" t="s">
        <v>510</v>
      </c>
      <c r="F425" t="s">
        <v>930</v>
      </c>
      <c r="M425" t="s">
        <v>57</v>
      </c>
      <c r="N425">
        <v>0.5</v>
      </c>
      <c r="O425">
        <v>0</v>
      </c>
      <c r="P425">
        <f t="shared" si="45"/>
        <v>0.5</v>
      </c>
      <c r="Q425" t="s">
        <v>35</v>
      </c>
      <c r="R425">
        <v>1</v>
      </c>
      <c r="S425">
        <f t="shared" si="40"/>
        <v>0</v>
      </c>
      <c r="T425">
        <f t="shared" si="41"/>
        <v>0.5</v>
      </c>
      <c r="Z425" s="118">
        <v>0.16</v>
      </c>
      <c r="AA425">
        <v>0</v>
      </c>
      <c r="AB425" s="120">
        <v>30.85</v>
      </c>
      <c r="AC425" s="2">
        <f t="shared" si="42"/>
        <v>246.8</v>
      </c>
      <c r="AE425" s="2">
        <f t="shared" si="43"/>
        <v>246.8</v>
      </c>
      <c r="AG425" t="str">
        <f t="shared" si="44"/>
        <v/>
      </c>
    </row>
    <row r="426" spans="1:34">
      <c r="A426">
        <v>425</v>
      </c>
      <c r="C426">
        <v>657</v>
      </c>
      <c r="D426">
        <v>86</v>
      </c>
      <c r="E426" t="s">
        <v>510</v>
      </c>
      <c r="F426" t="s">
        <v>930</v>
      </c>
      <c r="M426" t="s">
        <v>104</v>
      </c>
      <c r="N426">
        <v>0</v>
      </c>
      <c r="O426">
        <v>-4</v>
      </c>
      <c r="P426">
        <f t="shared" si="45"/>
        <v>4</v>
      </c>
      <c r="Q426" t="s">
        <v>89</v>
      </c>
      <c r="R426">
        <v>2</v>
      </c>
      <c r="S426">
        <f t="shared" si="40"/>
        <v>4</v>
      </c>
      <c r="T426">
        <f t="shared" si="41"/>
        <v>0</v>
      </c>
      <c r="U426" t="s">
        <v>1004</v>
      </c>
      <c r="V426" t="s">
        <v>21</v>
      </c>
      <c r="Z426" s="118">
        <v>1.07</v>
      </c>
      <c r="AA426">
        <v>25</v>
      </c>
      <c r="AB426" s="120">
        <v>3.36</v>
      </c>
      <c r="AC426" s="2">
        <f t="shared" si="42"/>
        <v>1078.5600000000002</v>
      </c>
      <c r="AE426" s="2">
        <f t="shared" si="43"/>
        <v>1078.5600000000002</v>
      </c>
      <c r="AG426" t="str">
        <f t="shared" si="44"/>
        <v/>
      </c>
    </row>
    <row r="427" spans="1:34">
      <c r="A427">
        <v>426</v>
      </c>
      <c r="C427">
        <v>657</v>
      </c>
      <c r="D427">
        <v>86</v>
      </c>
      <c r="E427" t="s">
        <v>510</v>
      </c>
      <c r="F427" t="s">
        <v>930</v>
      </c>
      <c r="M427" t="s">
        <v>32</v>
      </c>
      <c r="N427">
        <v>-4</v>
      </c>
      <c r="O427">
        <v>-8</v>
      </c>
      <c r="P427">
        <f t="shared" si="45"/>
        <v>4</v>
      </c>
      <c r="Q427" t="s">
        <v>604</v>
      </c>
      <c r="R427">
        <v>2</v>
      </c>
      <c r="S427">
        <f t="shared" si="40"/>
        <v>4</v>
      </c>
      <c r="T427">
        <f t="shared" si="41"/>
        <v>0</v>
      </c>
      <c r="U427" t="s">
        <v>1004</v>
      </c>
      <c r="V427" t="s">
        <v>21</v>
      </c>
      <c r="Z427" s="118">
        <v>1.2</v>
      </c>
      <c r="AA427">
        <v>55</v>
      </c>
      <c r="AB427" s="120">
        <v>1.2</v>
      </c>
      <c r="AC427" s="2">
        <f t="shared" si="42"/>
        <v>259.2</v>
      </c>
      <c r="AE427" s="2">
        <f t="shared" si="43"/>
        <v>259.2</v>
      </c>
      <c r="AG427" t="str">
        <f t="shared" si="44"/>
        <v/>
      </c>
    </row>
    <row r="428" spans="1:34" s="9" customFormat="1">
      <c r="A428">
        <v>427</v>
      </c>
      <c r="C428">
        <v>657</v>
      </c>
      <c r="D428">
        <v>86</v>
      </c>
      <c r="E428" s="9" t="s">
        <v>510</v>
      </c>
      <c r="F428" t="s">
        <v>930</v>
      </c>
      <c r="M428" s="9" t="s">
        <v>34</v>
      </c>
      <c r="N428" s="9">
        <v>-25</v>
      </c>
      <c r="O428" s="9">
        <v>-8</v>
      </c>
      <c r="P428" s="9">
        <f t="shared" si="45"/>
        <v>17</v>
      </c>
      <c r="Q428" s="9" t="s">
        <v>604</v>
      </c>
      <c r="R428" s="9">
        <v>2</v>
      </c>
      <c r="S428" s="9">
        <f t="shared" si="40"/>
        <v>17</v>
      </c>
      <c r="T428" s="9">
        <f t="shared" si="41"/>
        <v>0</v>
      </c>
      <c r="U428" t="s">
        <v>1004</v>
      </c>
      <c r="V428" t="s">
        <v>21</v>
      </c>
      <c r="Z428" s="118">
        <v>1.2</v>
      </c>
      <c r="AA428" s="9">
        <v>60</v>
      </c>
      <c r="AB428" s="120">
        <v>1.2</v>
      </c>
      <c r="AC428" s="2">
        <f t="shared" si="42"/>
        <v>979.2</v>
      </c>
      <c r="AE428" s="11">
        <f t="shared" si="43"/>
        <v>979.2</v>
      </c>
      <c r="AG428" t="str">
        <f t="shared" si="44"/>
        <v/>
      </c>
      <c r="AH428"/>
    </row>
    <row r="429" spans="1:34">
      <c r="A429">
        <v>428</v>
      </c>
      <c r="B429" t="s">
        <v>603</v>
      </c>
      <c r="C429">
        <v>609</v>
      </c>
      <c r="D429">
        <v>87</v>
      </c>
      <c r="E429" t="s">
        <v>909</v>
      </c>
      <c r="F429" t="s">
        <v>931</v>
      </c>
      <c r="G429">
        <v>50.001701349999998</v>
      </c>
      <c r="H429">
        <v>121.5538025</v>
      </c>
      <c r="I429" t="s">
        <v>182</v>
      </c>
      <c r="J429" t="s">
        <v>35</v>
      </c>
      <c r="K429" t="s">
        <v>35</v>
      </c>
      <c r="L429" t="s">
        <v>35</v>
      </c>
      <c r="M429" t="s">
        <v>89</v>
      </c>
      <c r="N429">
        <v>2.5</v>
      </c>
      <c r="O429">
        <v>2</v>
      </c>
      <c r="P429">
        <f t="shared" si="45"/>
        <v>0.5</v>
      </c>
      <c r="Q429" t="s">
        <v>35</v>
      </c>
      <c r="R429">
        <v>1</v>
      </c>
      <c r="S429">
        <f t="shared" si="40"/>
        <v>0</v>
      </c>
      <c r="T429">
        <f t="shared" si="41"/>
        <v>0.5</v>
      </c>
      <c r="W429">
        <f>SUM(S429:S433)</f>
        <v>10</v>
      </c>
      <c r="X429">
        <f>SUM(T429:T433)</f>
        <v>2.5</v>
      </c>
      <c r="Y429">
        <f>X429+W429</f>
        <v>12.5</v>
      </c>
      <c r="Z429" s="118">
        <v>0.12</v>
      </c>
      <c r="AA429">
        <v>0</v>
      </c>
      <c r="AB429" s="120">
        <v>42.07</v>
      </c>
      <c r="AC429" s="2">
        <f t="shared" si="42"/>
        <v>252.42</v>
      </c>
      <c r="AD429" s="2">
        <f>SUM(AC429:AC433)</f>
        <v>4198.1750000000002</v>
      </c>
      <c r="AE429" s="2">
        <f t="shared" si="43"/>
        <v>252.42</v>
      </c>
      <c r="AF429" s="2">
        <f>SUM(AE429:AE433)</f>
        <v>4198.1750000000002</v>
      </c>
      <c r="AG429">
        <f t="shared" si="44"/>
        <v>1</v>
      </c>
      <c r="AH429" s="102"/>
    </row>
    <row r="430" spans="1:34">
      <c r="A430">
        <v>429</v>
      </c>
      <c r="C430">
        <v>609</v>
      </c>
      <c r="D430">
        <v>87</v>
      </c>
      <c r="E430" t="s">
        <v>909</v>
      </c>
      <c r="F430" t="s">
        <v>931</v>
      </c>
      <c r="M430" t="s">
        <v>623</v>
      </c>
      <c r="N430">
        <v>2</v>
      </c>
      <c r="O430">
        <v>1.5</v>
      </c>
      <c r="P430">
        <f t="shared" si="45"/>
        <v>0.5</v>
      </c>
      <c r="Q430" t="s">
        <v>35</v>
      </c>
      <c r="R430">
        <v>1</v>
      </c>
      <c r="S430">
        <f t="shared" si="40"/>
        <v>0</v>
      </c>
      <c r="T430">
        <f t="shared" si="41"/>
        <v>0.5</v>
      </c>
      <c r="Z430" s="118">
        <v>0.12</v>
      </c>
      <c r="AA430">
        <v>0</v>
      </c>
      <c r="AB430" s="120">
        <v>42.07</v>
      </c>
      <c r="AC430" s="2">
        <f t="shared" si="42"/>
        <v>252.42</v>
      </c>
      <c r="AE430" s="2">
        <f t="shared" si="43"/>
        <v>252.42</v>
      </c>
      <c r="AG430" t="str">
        <f t="shared" si="44"/>
        <v/>
      </c>
      <c r="AH430" s="102"/>
    </row>
    <row r="431" spans="1:34">
      <c r="A431">
        <v>430</v>
      </c>
      <c r="C431">
        <v>609</v>
      </c>
      <c r="D431">
        <v>87</v>
      </c>
      <c r="E431" t="s">
        <v>909</v>
      </c>
      <c r="F431" t="s">
        <v>931</v>
      </c>
      <c r="M431" t="s">
        <v>57</v>
      </c>
      <c r="N431">
        <v>1.5</v>
      </c>
      <c r="O431">
        <v>0</v>
      </c>
      <c r="P431">
        <f t="shared" si="45"/>
        <v>1.5</v>
      </c>
      <c r="Q431" t="s">
        <v>35</v>
      </c>
      <c r="R431">
        <v>1</v>
      </c>
      <c r="S431">
        <f t="shared" si="40"/>
        <v>0</v>
      </c>
      <c r="T431">
        <f t="shared" si="41"/>
        <v>1.5</v>
      </c>
      <c r="Z431" s="118">
        <v>0.21</v>
      </c>
      <c r="AA431">
        <v>0</v>
      </c>
      <c r="AB431" s="120">
        <v>35.51</v>
      </c>
      <c r="AC431" s="2">
        <f t="shared" si="42"/>
        <v>1118.5649999999998</v>
      </c>
      <c r="AE431" s="2">
        <f t="shared" si="43"/>
        <v>1118.5649999999998</v>
      </c>
      <c r="AG431" t="str">
        <f t="shared" si="44"/>
        <v/>
      </c>
      <c r="AH431" s="102"/>
    </row>
    <row r="432" spans="1:34">
      <c r="A432">
        <v>431</v>
      </c>
      <c r="C432">
        <v>659</v>
      </c>
      <c r="D432">
        <v>87</v>
      </c>
      <c r="E432" t="s">
        <v>909</v>
      </c>
      <c r="F432" t="s">
        <v>931</v>
      </c>
      <c r="M432" t="s">
        <v>104</v>
      </c>
      <c r="N432">
        <v>0</v>
      </c>
      <c r="O432">
        <v>-5</v>
      </c>
      <c r="P432">
        <f t="shared" si="45"/>
        <v>5</v>
      </c>
      <c r="Q432" t="s">
        <v>611</v>
      </c>
      <c r="R432">
        <v>2</v>
      </c>
      <c r="S432">
        <f t="shared" si="40"/>
        <v>5</v>
      </c>
      <c r="T432">
        <f t="shared" si="41"/>
        <v>0</v>
      </c>
      <c r="U432" t="s">
        <v>1004</v>
      </c>
      <c r="V432" t="s">
        <v>21</v>
      </c>
      <c r="Z432" s="118">
        <v>1.03</v>
      </c>
      <c r="AA432">
        <v>0</v>
      </c>
      <c r="AB432" s="120">
        <v>3.85</v>
      </c>
      <c r="AC432" s="2">
        <f t="shared" si="42"/>
        <v>1982.75</v>
      </c>
      <c r="AE432" s="2">
        <f t="shared" si="43"/>
        <v>1982.75</v>
      </c>
      <c r="AG432" t="str">
        <f t="shared" si="44"/>
        <v/>
      </c>
      <c r="AH432" s="102"/>
    </row>
    <row r="433" spans="1:34" s="9" customFormat="1">
      <c r="A433">
        <v>432</v>
      </c>
      <c r="C433">
        <v>659</v>
      </c>
      <c r="D433">
        <v>87</v>
      </c>
      <c r="E433" s="9" t="s">
        <v>909</v>
      </c>
      <c r="F433" t="s">
        <v>931</v>
      </c>
      <c r="M433" s="9" t="s">
        <v>28</v>
      </c>
      <c r="N433" s="9">
        <v>-10</v>
      </c>
      <c r="O433" s="9">
        <v>-5</v>
      </c>
      <c r="P433" s="9">
        <f t="shared" si="45"/>
        <v>5</v>
      </c>
      <c r="Q433" s="9" t="s">
        <v>611</v>
      </c>
      <c r="R433" s="9">
        <v>2</v>
      </c>
      <c r="S433" s="9">
        <f t="shared" si="40"/>
        <v>5</v>
      </c>
      <c r="T433" s="9">
        <f t="shared" si="41"/>
        <v>0</v>
      </c>
      <c r="U433" t="s">
        <v>1004</v>
      </c>
      <c r="V433" t="s">
        <v>21</v>
      </c>
      <c r="Z433" s="118">
        <v>1.56</v>
      </c>
      <c r="AA433" s="9">
        <v>45</v>
      </c>
      <c r="AB433" s="120">
        <v>1.38</v>
      </c>
      <c r="AC433" s="2">
        <f t="shared" si="42"/>
        <v>592.0200000000001</v>
      </c>
      <c r="AE433" s="11">
        <f t="shared" si="43"/>
        <v>592.0200000000001</v>
      </c>
      <c r="AG433" t="str">
        <f t="shared" si="44"/>
        <v/>
      </c>
      <c r="AH433" s="107"/>
    </row>
    <row r="434" spans="1:34">
      <c r="A434">
        <v>433</v>
      </c>
      <c r="B434" t="s">
        <v>603</v>
      </c>
      <c r="C434">
        <v>622</v>
      </c>
      <c r="D434">
        <v>88</v>
      </c>
      <c r="E434" t="s">
        <v>619</v>
      </c>
      <c r="F434" t="s">
        <v>930</v>
      </c>
      <c r="G434">
        <v>50.030281070000001</v>
      </c>
      <c r="H434">
        <v>121.528801</v>
      </c>
      <c r="I434" t="s">
        <v>182</v>
      </c>
      <c r="J434" t="s">
        <v>35</v>
      </c>
      <c r="K434" t="s">
        <v>35</v>
      </c>
      <c r="L434" t="s">
        <v>35</v>
      </c>
      <c r="M434" t="s">
        <v>89</v>
      </c>
      <c r="N434">
        <v>1</v>
      </c>
      <c r="O434">
        <v>0.5</v>
      </c>
      <c r="P434">
        <f t="shared" si="45"/>
        <v>0.5</v>
      </c>
      <c r="Q434" t="s">
        <v>35</v>
      </c>
      <c r="R434">
        <v>1</v>
      </c>
      <c r="S434">
        <f t="shared" si="40"/>
        <v>0</v>
      </c>
      <c r="T434">
        <f t="shared" si="41"/>
        <v>0.5</v>
      </c>
      <c r="W434">
        <f>SUM(S434:S438)</f>
        <v>30</v>
      </c>
      <c r="X434">
        <f>SUM(T434:T438)</f>
        <v>1</v>
      </c>
      <c r="Y434">
        <f>X434+W434</f>
        <v>31</v>
      </c>
      <c r="Z434" s="118">
        <v>0.16</v>
      </c>
      <c r="AA434">
        <v>0</v>
      </c>
      <c r="AB434" s="120">
        <v>37.4</v>
      </c>
      <c r="AC434" s="2">
        <f t="shared" si="42"/>
        <v>299.2</v>
      </c>
      <c r="AD434" s="2">
        <f>SUM(AC434:AC438)</f>
        <v>1967.12</v>
      </c>
      <c r="AE434" s="2">
        <f t="shared" si="43"/>
        <v>299.2</v>
      </c>
      <c r="AF434" s="2">
        <f>SUM(AE434:AE438)</f>
        <v>1967.12</v>
      </c>
      <c r="AG434">
        <f t="shared" si="44"/>
        <v>1</v>
      </c>
      <c r="AH434" s="102"/>
    </row>
    <row r="435" spans="1:34">
      <c r="A435">
        <v>434</v>
      </c>
      <c r="C435">
        <v>622</v>
      </c>
      <c r="D435">
        <v>88</v>
      </c>
      <c r="E435" t="s">
        <v>619</v>
      </c>
      <c r="F435" t="s">
        <v>930</v>
      </c>
      <c r="M435" t="s">
        <v>623</v>
      </c>
      <c r="N435">
        <v>0.5</v>
      </c>
      <c r="O435">
        <v>0</v>
      </c>
      <c r="P435">
        <f t="shared" si="45"/>
        <v>0.5</v>
      </c>
      <c r="Q435" t="s">
        <v>35</v>
      </c>
      <c r="R435">
        <v>1</v>
      </c>
      <c r="S435">
        <f t="shared" si="40"/>
        <v>0</v>
      </c>
      <c r="T435">
        <f t="shared" si="41"/>
        <v>0.5</v>
      </c>
      <c r="Z435" s="118">
        <v>0.16</v>
      </c>
      <c r="AA435">
        <v>0</v>
      </c>
      <c r="AB435" s="120">
        <v>37.4</v>
      </c>
      <c r="AC435" s="2">
        <f t="shared" si="42"/>
        <v>299.2</v>
      </c>
      <c r="AE435" s="2">
        <f t="shared" si="43"/>
        <v>299.2</v>
      </c>
      <c r="AG435" t="str">
        <f t="shared" si="44"/>
        <v/>
      </c>
      <c r="AH435" s="102"/>
    </row>
    <row r="436" spans="1:34">
      <c r="A436">
        <v>435</v>
      </c>
      <c r="C436">
        <v>672</v>
      </c>
      <c r="D436">
        <v>88</v>
      </c>
      <c r="E436" t="s">
        <v>619</v>
      </c>
      <c r="F436" t="s">
        <v>930</v>
      </c>
      <c r="M436" t="s">
        <v>104</v>
      </c>
      <c r="N436">
        <v>0</v>
      </c>
      <c r="O436">
        <v>-1</v>
      </c>
      <c r="P436">
        <f t="shared" si="45"/>
        <v>1</v>
      </c>
      <c r="R436">
        <v>2</v>
      </c>
      <c r="S436">
        <f t="shared" si="40"/>
        <v>1</v>
      </c>
      <c r="T436">
        <f t="shared" si="41"/>
        <v>0</v>
      </c>
      <c r="U436" t="s">
        <v>1004</v>
      </c>
      <c r="V436" t="s">
        <v>21</v>
      </c>
      <c r="Z436" s="118">
        <v>1.07</v>
      </c>
      <c r="AA436">
        <v>0</v>
      </c>
      <c r="AB436" s="120">
        <v>3.36</v>
      </c>
      <c r="AC436" s="2">
        <f t="shared" si="42"/>
        <v>359.52000000000004</v>
      </c>
      <c r="AE436" s="2">
        <f t="shared" si="43"/>
        <v>359.52000000000004</v>
      </c>
      <c r="AG436" t="str">
        <f t="shared" si="44"/>
        <v/>
      </c>
      <c r="AH436" s="102"/>
    </row>
    <row r="437" spans="1:34">
      <c r="A437">
        <v>436</v>
      </c>
      <c r="C437">
        <v>672</v>
      </c>
      <c r="D437">
        <v>88</v>
      </c>
      <c r="E437" t="s">
        <v>619</v>
      </c>
      <c r="F437" t="s">
        <v>930</v>
      </c>
      <c r="M437" t="s">
        <v>101</v>
      </c>
      <c r="N437">
        <v>-1</v>
      </c>
      <c r="O437">
        <v>-30</v>
      </c>
      <c r="P437">
        <f t="shared" si="45"/>
        <v>29</v>
      </c>
      <c r="R437">
        <v>2</v>
      </c>
      <c r="S437">
        <f t="shared" si="40"/>
        <v>29</v>
      </c>
      <c r="T437">
        <f t="shared" si="41"/>
        <v>0</v>
      </c>
      <c r="U437" t="s">
        <v>1004</v>
      </c>
      <c r="V437" t="s">
        <v>21</v>
      </c>
      <c r="Z437" s="118">
        <v>1.45</v>
      </c>
      <c r="AA437">
        <v>80</v>
      </c>
      <c r="AB437" s="120">
        <v>1.2</v>
      </c>
      <c r="AC437" s="2">
        <f t="shared" si="42"/>
        <v>1009.1999999999998</v>
      </c>
      <c r="AE437" s="2">
        <f t="shared" si="43"/>
        <v>1009.1999999999998</v>
      </c>
      <c r="AG437" t="str">
        <f t="shared" si="44"/>
        <v/>
      </c>
    </row>
    <row r="438" spans="1:34" s="9" customFormat="1">
      <c r="A438">
        <v>437</v>
      </c>
      <c r="C438">
        <v>672</v>
      </c>
      <c r="D438">
        <v>88</v>
      </c>
      <c r="E438" s="9" t="s">
        <v>619</v>
      </c>
      <c r="F438" t="s">
        <v>930</v>
      </c>
      <c r="M438" s="9" t="s">
        <v>685</v>
      </c>
      <c r="N438" s="9">
        <v>0</v>
      </c>
      <c r="O438" s="9">
        <v>0</v>
      </c>
      <c r="P438" s="9">
        <f t="shared" si="45"/>
        <v>0</v>
      </c>
      <c r="R438" s="9">
        <v>2</v>
      </c>
      <c r="S438" s="9">
        <f t="shared" si="40"/>
        <v>0</v>
      </c>
      <c r="T438" s="9">
        <f t="shared" si="41"/>
        <v>0</v>
      </c>
      <c r="U438" t="s">
        <v>1004</v>
      </c>
      <c r="V438" t="s">
        <v>21</v>
      </c>
      <c r="Z438" s="118">
        <v>1.45</v>
      </c>
      <c r="AA438" s="9">
        <v>0</v>
      </c>
      <c r="AB438" s="120">
        <v>0.38</v>
      </c>
      <c r="AC438" s="2">
        <f t="shared" si="42"/>
        <v>0</v>
      </c>
      <c r="AE438" s="11">
        <f t="shared" si="43"/>
        <v>0</v>
      </c>
      <c r="AG438" t="str">
        <f t="shared" si="44"/>
        <v/>
      </c>
      <c r="AH438"/>
    </row>
    <row r="439" spans="1:34">
      <c r="A439">
        <v>438</v>
      </c>
      <c r="B439" t="s">
        <v>603</v>
      </c>
      <c r="C439">
        <v>621</v>
      </c>
      <c r="D439">
        <v>89</v>
      </c>
      <c r="E439" t="s">
        <v>911</v>
      </c>
      <c r="F439" t="s">
        <v>930</v>
      </c>
      <c r="G439">
        <v>50.030719759999997</v>
      </c>
      <c r="H439">
        <v>121.52839659999999</v>
      </c>
      <c r="I439" t="s">
        <v>182</v>
      </c>
      <c r="J439" t="s">
        <v>35</v>
      </c>
      <c r="K439" t="s">
        <v>35</v>
      </c>
      <c r="L439" t="s">
        <v>35</v>
      </c>
      <c r="M439" t="s">
        <v>89</v>
      </c>
      <c r="N439">
        <v>7.5</v>
      </c>
      <c r="O439">
        <v>7</v>
      </c>
      <c r="P439">
        <f t="shared" si="45"/>
        <v>0.5</v>
      </c>
      <c r="Q439" t="s">
        <v>35</v>
      </c>
      <c r="R439">
        <v>1</v>
      </c>
      <c r="S439">
        <f t="shared" si="40"/>
        <v>0</v>
      </c>
      <c r="T439">
        <f t="shared" si="41"/>
        <v>0.5</v>
      </c>
      <c r="W439">
        <f>SUM(S439:S443)</f>
        <v>28</v>
      </c>
      <c r="X439">
        <f>SUM(T439:T443)</f>
        <v>7.5</v>
      </c>
      <c r="Y439">
        <f>X439+W439</f>
        <v>35.5</v>
      </c>
      <c r="Z439" s="118">
        <v>0.16</v>
      </c>
      <c r="AA439">
        <v>0</v>
      </c>
      <c r="AB439" s="120">
        <v>37.4</v>
      </c>
      <c r="AC439" s="2">
        <f t="shared" si="42"/>
        <v>299.2</v>
      </c>
      <c r="AD439" s="2">
        <f>SUM(AC439:AC443)</f>
        <v>9495.0160000000014</v>
      </c>
      <c r="AE439" s="2">
        <f t="shared" si="43"/>
        <v>299.2</v>
      </c>
      <c r="AF439" s="2">
        <f>SUM(AE439:AE443)</f>
        <v>9495.0160000000014</v>
      </c>
      <c r="AG439">
        <f t="shared" si="44"/>
        <v>1</v>
      </c>
    </row>
    <row r="440" spans="1:34">
      <c r="A440">
        <v>439</v>
      </c>
      <c r="C440">
        <v>621</v>
      </c>
      <c r="D440">
        <v>89</v>
      </c>
      <c r="E440" t="s">
        <v>911</v>
      </c>
      <c r="F440" t="s">
        <v>930</v>
      </c>
      <c r="M440" t="s">
        <v>623</v>
      </c>
      <c r="N440">
        <v>7</v>
      </c>
      <c r="O440">
        <v>5</v>
      </c>
      <c r="P440">
        <f t="shared" si="45"/>
        <v>2</v>
      </c>
      <c r="Q440" t="s">
        <v>35</v>
      </c>
      <c r="R440">
        <v>1</v>
      </c>
      <c r="S440">
        <f t="shared" si="40"/>
        <v>0</v>
      </c>
      <c r="T440">
        <f t="shared" si="41"/>
        <v>2</v>
      </c>
      <c r="Z440" s="118">
        <v>0.16</v>
      </c>
      <c r="AA440">
        <v>0</v>
      </c>
      <c r="AB440" s="120">
        <v>37.4</v>
      </c>
      <c r="AC440" s="2">
        <f t="shared" si="42"/>
        <v>1196.8</v>
      </c>
      <c r="AE440" s="2">
        <f t="shared" si="43"/>
        <v>1196.8</v>
      </c>
      <c r="AG440" t="str">
        <f t="shared" si="44"/>
        <v/>
      </c>
    </row>
    <row r="441" spans="1:34">
      <c r="A441">
        <v>440</v>
      </c>
      <c r="C441">
        <v>621</v>
      </c>
      <c r="D441">
        <v>89</v>
      </c>
      <c r="E441" t="s">
        <v>911</v>
      </c>
      <c r="F441" t="s">
        <v>930</v>
      </c>
      <c r="M441" t="s">
        <v>57</v>
      </c>
      <c r="N441">
        <v>5</v>
      </c>
      <c r="O441">
        <v>0</v>
      </c>
      <c r="P441">
        <f t="shared" si="45"/>
        <v>5</v>
      </c>
      <c r="Q441" t="s">
        <v>35</v>
      </c>
      <c r="R441">
        <v>1</v>
      </c>
      <c r="S441">
        <f t="shared" si="40"/>
        <v>0</v>
      </c>
      <c r="T441">
        <f t="shared" si="41"/>
        <v>5</v>
      </c>
      <c r="Z441" s="118">
        <v>0.16</v>
      </c>
      <c r="AA441">
        <v>0</v>
      </c>
      <c r="AB441" s="120">
        <v>30.85</v>
      </c>
      <c r="AC441" s="2">
        <f t="shared" si="42"/>
        <v>2468.0000000000005</v>
      </c>
      <c r="AE441" s="2">
        <f t="shared" si="43"/>
        <v>2468.0000000000005</v>
      </c>
      <c r="AG441" t="str">
        <f t="shared" si="44"/>
        <v/>
      </c>
    </row>
    <row r="442" spans="1:34">
      <c r="A442">
        <v>441</v>
      </c>
      <c r="C442">
        <v>671</v>
      </c>
      <c r="D442">
        <v>89</v>
      </c>
      <c r="E442" t="s">
        <v>911</v>
      </c>
      <c r="F442" t="s">
        <v>930</v>
      </c>
      <c r="M442" t="s">
        <v>104</v>
      </c>
      <c r="N442">
        <v>0</v>
      </c>
      <c r="O442">
        <v>-10</v>
      </c>
      <c r="P442">
        <f t="shared" si="45"/>
        <v>10</v>
      </c>
      <c r="R442">
        <v>2</v>
      </c>
      <c r="S442">
        <f t="shared" si="40"/>
        <v>10</v>
      </c>
      <c r="T442">
        <f t="shared" si="41"/>
        <v>0</v>
      </c>
      <c r="U442" t="s">
        <v>1004</v>
      </c>
      <c r="V442" t="s">
        <v>918</v>
      </c>
      <c r="Z442" s="118">
        <v>1.07</v>
      </c>
      <c r="AA442">
        <v>2</v>
      </c>
      <c r="AB442" s="120">
        <v>3.36</v>
      </c>
      <c r="AC442" s="2">
        <f t="shared" si="42"/>
        <v>3523.2960000000007</v>
      </c>
      <c r="AE442" s="2">
        <f t="shared" si="43"/>
        <v>3523.2960000000007</v>
      </c>
      <c r="AG442" t="str">
        <f t="shared" si="44"/>
        <v/>
      </c>
    </row>
    <row r="443" spans="1:34" s="9" customFormat="1">
      <c r="A443">
        <v>442</v>
      </c>
      <c r="C443">
        <v>671</v>
      </c>
      <c r="D443">
        <v>89</v>
      </c>
      <c r="E443" s="9" t="s">
        <v>911</v>
      </c>
      <c r="F443" t="s">
        <v>930</v>
      </c>
      <c r="M443" s="9" t="s">
        <v>101</v>
      </c>
      <c r="N443" s="9">
        <v>-10</v>
      </c>
      <c r="O443" s="9">
        <v>-28</v>
      </c>
      <c r="P443" s="9">
        <f t="shared" si="45"/>
        <v>18</v>
      </c>
      <c r="Q443" s="9" t="s">
        <v>882</v>
      </c>
      <c r="R443" s="9">
        <v>2</v>
      </c>
      <c r="S443" s="9">
        <f t="shared" si="40"/>
        <v>18</v>
      </c>
      <c r="T443" s="9">
        <f t="shared" si="41"/>
        <v>0</v>
      </c>
      <c r="U443" t="s">
        <v>1004</v>
      </c>
      <c r="V443" t="s">
        <v>918</v>
      </c>
      <c r="Z443" s="118">
        <v>1.43</v>
      </c>
      <c r="AA443" s="9">
        <v>35</v>
      </c>
      <c r="AB443" s="120">
        <v>1.2</v>
      </c>
      <c r="AC443" s="2">
        <f t="shared" si="42"/>
        <v>2007.7199999999998</v>
      </c>
      <c r="AE443" s="11">
        <f t="shared" si="43"/>
        <v>2007.7199999999998</v>
      </c>
      <c r="AG443" t="str">
        <f t="shared" si="44"/>
        <v/>
      </c>
      <c r="AH443"/>
    </row>
    <row r="444" spans="1:34">
      <c r="A444">
        <v>443</v>
      </c>
      <c r="B444" t="s">
        <v>603</v>
      </c>
      <c r="C444">
        <v>615</v>
      </c>
      <c r="D444">
        <v>90</v>
      </c>
      <c r="E444" t="s">
        <v>510</v>
      </c>
      <c r="F444" t="s">
        <v>930</v>
      </c>
      <c r="G444">
        <v>50.022399900000003</v>
      </c>
      <c r="H444">
        <v>121.53820039999999</v>
      </c>
      <c r="I444" t="s">
        <v>182</v>
      </c>
      <c r="J444" t="s">
        <v>35</v>
      </c>
      <c r="K444" t="s">
        <v>35</v>
      </c>
      <c r="L444" t="s">
        <v>35</v>
      </c>
      <c r="M444" t="s">
        <v>89</v>
      </c>
      <c r="N444">
        <v>4</v>
      </c>
      <c r="O444">
        <v>3</v>
      </c>
      <c r="P444">
        <f t="shared" si="45"/>
        <v>1</v>
      </c>
      <c r="Q444" t="s">
        <v>35</v>
      </c>
      <c r="R444">
        <v>1</v>
      </c>
      <c r="S444">
        <f t="shared" si="40"/>
        <v>0</v>
      </c>
      <c r="T444">
        <f t="shared" si="41"/>
        <v>1</v>
      </c>
      <c r="W444">
        <f>SUM(S444:S448)</f>
        <v>25</v>
      </c>
      <c r="X444">
        <f>SUM(T444:T448)</f>
        <v>4</v>
      </c>
      <c r="Y444">
        <f>X444+W444</f>
        <v>29</v>
      </c>
      <c r="Z444" s="118">
        <v>0.16</v>
      </c>
      <c r="AA444">
        <v>0</v>
      </c>
      <c r="AB444" s="120">
        <v>37.4</v>
      </c>
      <c r="AC444" s="2">
        <f t="shared" si="42"/>
        <v>598.4</v>
      </c>
      <c r="AD444" s="2">
        <f>SUM(AC444:AC448)</f>
        <v>4895.5200000000004</v>
      </c>
      <c r="AE444" s="2">
        <f t="shared" si="43"/>
        <v>598.4</v>
      </c>
      <c r="AF444" s="2">
        <f>SUM(AE444:AE448)</f>
        <v>4895.5200000000004</v>
      </c>
      <c r="AG444">
        <f t="shared" si="44"/>
        <v>1</v>
      </c>
    </row>
    <row r="445" spans="1:34">
      <c r="A445">
        <v>444</v>
      </c>
      <c r="C445">
        <v>615</v>
      </c>
      <c r="D445">
        <v>90</v>
      </c>
      <c r="E445" t="s">
        <v>510</v>
      </c>
      <c r="F445" t="s">
        <v>930</v>
      </c>
      <c r="M445" t="s">
        <v>623</v>
      </c>
      <c r="N445">
        <v>3</v>
      </c>
      <c r="O445">
        <v>0.5</v>
      </c>
      <c r="P445">
        <f t="shared" si="45"/>
        <v>2.5</v>
      </c>
      <c r="Q445" t="s">
        <v>35</v>
      </c>
      <c r="R445">
        <v>1</v>
      </c>
      <c r="S445">
        <f t="shared" si="40"/>
        <v>0</v>
      </c>
      <c r="T445">
        <f t="shared" si="41"/>
        <v>2.5</v>
      </c>
      <c r="Z445" s="118">
        <v>0.16</v>
      </c>
      <c r="AA445">
        <v>0</v>
      </c>
      <c r="AB445" s="120">
        <v>37.4</v>
      </c>
      <c r="AC445" s="2">
        <f t="shared" si="42"/>
        <v>1496</v>
      </c>
      <c r="AE445" s="2">
        <f t="shared" si="43"/>
        <v>1496</v>
      </c>
      <c r="AG445" t="str">
        <f t="shared" si="44"/>
        <v/>
      </c>
    </row>
    <row r="446" spans="1:34">
      <c r="A446">
        <v>445</v>
      </c>
      <c r="C446">
        <v>615</v>
      </c>
      <c r="D446">
        <v>90</v>
      </c>
      <c r="E446" t="s">
        <v>510</v>
      </c>
      <c r="F446" t="s">
        <v>930</v>
      </c>
      <c r="M446" t="s">
        <v>57</v>
      </c>
      <c r="N446">
        <v>0.5</v>
      </c>
      <c r="O446">
        <v>0</v>
      </c>
      <c r="P446">
        <f t="shared" si="45"/>
        <v>0.5</v>
      </c>
      <c r="Q446" t="s">
        <v>35</v>
      </c>
      <c r="R446">
        <v>1</v>
      </c>
      <c r="S446">
        <f t="shared" si="40"/>
        <v>0</v>
      </c>
      <c r="T446">
        <f t="shared" si="41"/>
        <v>0.5</v>
      </c>
      <c r="Z446" s="118">
        <v>0.16</v>
      </c>
      <c r="AA446">
        <v>0</v>
      </c>
      <c r="AB446" s="120">
        <v>30.85</v>
      </c>
      <c r="AC446" s="2">
        <f t="shared" si="42"/>
        <v>246.8</v>
      </c>
      <c r="AE446" s="2">
        <f t="shared" si="43"/>
        <v>246.8</v>
      </c>
      <c r="AG446" t="str">
        <f t="shared" si="44"/>
        <v/>
      </c>
    </row>
    <row r="447" spans="1:34">
      <c r="A447">
        <v>446</v>
      </c>
      <c r="C447">
        <v>665</v>
      </c>
      <c r="D447">
        <v>90</v>
      </c>
      <c r="E447" t="s">
        <v>510</v>
      </c>
      <c r="F447" t="s">
        <v>930</v>
      </c>
      <c r="M447" t="s">
        <v>101</v>
      </c>
      <c r="N447">
        <v>-25</v>
      </c>
      <c r="O447">
        <v>-7</v>
      </c>
      <c r="P447">
        <f t="shared" si="45"/>
        <v>18</v>
      </c>
      <c r="Q447" t="s">
        <v>89</v>
      </c>
      <c r="R447">
        <v>2</v>
      </c>
      <c r="S447">
        <f t="shared" si="40"/>
        <v>18</v>
      </c>
      <c r="T447">
        <f t="shared" si="41"/>
        <v>0</v>
      </c>
      <c r="U447" t="s">
        <v>1004</v>
      </c>
      <c r="V447" t="s">
        <v>1005</v>
      </c>
      <c r="Z447" s="118">
        <v>1.2</v>
      </c>
      <c r="AA447">
        <v>50</v>
      </c>
      <c r="AB447" s="120">
        <v>1.2</v>
      </c>
      <c r="AC447" s="2">
        <f t="shared" si="42"/>
        <v>1296</v>
      </c>
      <c r="AE447" s="2">
        <f t="shared" si="43"/>
        <v>1296</v>
      </c>
      <c r="AG447" t="str">
        <f t="shared" si="44"/>
        <v/>
      </c>
    </row>
    <row r="448" spans="1:34" s="9" customFormat="1">
      <c r="A448">
        <v>447</v>
      </c>
      <c r="C448">
        <v>665</v>
      </c>
      <c r="D448">
        <v>90</v>
      </c>
      <c r="E448" s="9" t="s">
        <v>510</v>
      </c>
      <c r="F448" t="s">
        <v>930</v>
      </c>
      <c r="M448" s="9" t="s">
        <v>104</v>
      </c>
      <c r="N448" s="9">
        <v>0</v>
      </c>
      <c r="O448" s="9">
        <v>-7</v>
      </c>
      <c r="P448" s="9">
        <f t="shared" si="45"/>
        <v>7</v>
      </c>
      <c r="Q448" s="9" t="s">
        <v>89</v>
      </c>
      <c r="R448" s="9">
        <v>2</v>
      </c>
      <c r="S448" s="9">
        <f t="shared" si="40"/>
        <v>7</v>
      </c>
      <c r="T448" s="9">
        <f t="shared" si="41"/>
        <v>0</v>
      </c>
      <c r="U448" t="s">
        <v>1004</v>
      </c>
      <c r="V448" t="s">
        <v>1005</v>
      </c>
      <c r="Z448" s="118">
        <v>1.07</v>
      </c>
      <c r="AA448" s="9">
        <v>50</v>
      </c>
      <c r="AB448" s="120">
        <v>3.36</v>
      </c>
      <c r="AC448" s="2">
        <f t="shared" si="42"/>
        <v>1258.3200000000004</v>
      </c>
      <c r="AE448" s="11">
        <f t="shared" si="43"/>
        <v>1258.3200000000004</v>
      </c>
      <c r="AG448" t="str">
        <f t="shared" si="44"/>
        <v/>
      </c>
      <c r="AH448"/>
    </row>
    <row r="449" spans="1:34">
      <c r="A449">
        <v>448</v>
      </c>
      <c r="B449" t="s">
        <v>603</v>
      </c>
      <c r="C449">
        <v>665</v>
      </c>
      <c r="D449">
        <v>91</v>
      </c>
      <c r="E449" t="s">
        <v>910</v>
      </c>
      <c r="F449" t="s">
        <v>931</v>
      </c>
      <c r="G449">
        <v>50.00351715</v>
      </c>
      <c r="H449">
        <v>121.5590515</v>
      </c>
      <c r="I449" t="s">
        <v>182</v>
      </c>
      <c r="J449" t="s">
        <v>35</v>
      </c>
      <c r="K449" t="s">
        <v>35</v>
      </c>
      <c r="L449" t="s">
        <v>35</v>
      </c>
      <c r="M449" t="s">
        <v>623</v>
      </c>
      <c r="N449">
        <v>3</v>
      </c>
      <c r="O449">
        <v>3</v>
      </c>
      <c r="P449">
        <f t="shared" si="45"/>
        <v>0</v>
      </c>
      <c r="Q449" t="s">
        <v>35</v>
      </c>
      <c r="R449">
        <v>1</v>
      </c>
      <c r="S449">
        <f t="shared" si="40"/>
        <v>0</v>
      </c>
      <c r="T449">
        <f t="shared" si="41"/>
        <v>0</v>
      </c>
      <c r="W449">
        <f>SUM(S449:S455)</f>
        <v>27</v>
      </c>
      <c r="X449">
        <f>SUM(T449:T455)</f>
        <v>3</v>
      </c>
      <c r="Y449">
        <f>X449+W449</f>
        <v>30</v>
      </c>
      <c r="Z449" s="118">
        <v>0.12</v>
      </c>
      <c r="AA449">
        <v>0</v>
      </c>
      <c r="AB449" s="120">
        <v>42.07</v>
      </c>
      <c r="AC449" s="2">
        <f t="shared" si="42"/>
        <v>0</v>
      </c>
      <c r="AD449" s="2">
        <f>SUM(AC449:AC455)</f>
        <v>8310.4450000000015</v>
      </c>
      <c r="AE449" s="2">
        <f t="shared" si="43"/>
        <v>0</v>
      </c>
      <c r="AF449" s="2">
        <f>SUM(AE449:AE455)</f>
        <v>8310.4450000000015</v>
      </c>
      <c r="AG449">
        <f t="shared" si="44"/>
        <v>1</v>
      </c>
    </row>
    <row r="450" spans="1:34">
      <c r="A450">
        <v>449</v>
      </c>
      <c r="C450">
        <v>665</v>
      </c>
      <c r="D450">
        <v>91</v>
      </c>
      <c r="E450" t="s">
        <v>910</v>
      </c>
      <c r="F450" t="s">
        <v>931</v>
      </c>
      <c r="M450" t="s">
        <v>57</v>
      </c>
      <c r="N450">
        <v>3</v>
      </c>
      <c r="O450">
        <v>0</v>
      </c>
      <c r="P450">
        <f t="shared" si="45"/>
        <v>3</v>
      </c>
      <c r="Q450" t="s">
        <v>35</v>
      </c>
      <c r="R450">
        <v>1</v>
      </c>
      <c r="S450">
        <f t="shared" ref="S450:S513" si="46">IF(R450=1,0,P450)</f>
        <v>0</v>
      </c>
      <c r="T450">
        <f t="shared" ref="T450:T513" si="47">IF(R450=1,P450,0)</f>
        <v>3</v>
      </c>
      <c r="Z450" s="118">
        <v>0.21</v>
      </c>
      <c r="AA450">
        <v>0</v>
      </c>
      <c r="AB450" s="120">
        <v>35.51</v>
      </c>
      <c r="AC450" s="2">
        <f t="shared" ref="AC450:AC513" si="48">Z450*AB450/100*P450*100*100*((100-AA450)/100)</f>
        <v>2237.1299999999997</v>
      </c>
      <c r="AE450" s="2">
        <f t="shared" ref="AE450:AE513" si="49">Z450*AB450/100*P450*100*100*((100-AA450)/100)</f>
        <v>2237.1299999999997</v>
      </c>
      <c r="AG450" t="str">
        <f t="shared" ref="AG450:AG513" si="50">IF(D449&lt;&gt;D450,1,"")</f>
        <v/>
      </c>
    </row>
    <row r="451" spans="1:34">
      <c r="A451">
        <v>450</v>
      </c>
      <c r="C451">
        <v>715</v>
      </c>
      <c r="D451">
        <v>91</v>
      </c>
      <c r="E451" t="s">
        <v>910</v>
      </c>
      <c r="F451" t="s">
        <v>931</v>
      </c>
      <c r="M451" t="s">
        <v>104</v>
      </c>
      <c r="N451">
        <v>0</v>
      </c>
      <c r="O451">
        <v>-8</v>
      </c>
      <c r="P451">
        <f t="shared" si="45"/>
        <v>8</v>
      </c>
      <c r="Q451" t="s">
        <v>89</v>
      </c>
      <c r="R451">
        <v>2</v>
      </c>
      <c r="S451">
        <f t="shared" si="46"/>
        <v>8</v>
      </c>
      <c r="T451">
        <f t="shared" si="47"/>
        <v>0</v>
      </c>
      <c r="U451" t="s">
        <v>1004</v>
      </c>
      <c r="V451" t="s">
        <v>623</v>
      </c>
      <c r="Z451" s="118">
        <v>1.01</v>
      </c>
      <c r="AA451">
        <v>0</v>
      </c>
      <c r="AB451" s="120">
        <v>3.85</v>
      </c>
      <c r="AC451" s="2">
        <f t="shared" si="48"/>
        <v>3110.8</v>
      </c>
      <c r="AE451" s="2">
        <f t="shared" si="49"/>
        <v>3110.8</v>
      </c>
      <c r="AG451" t="str">
        <f t="shared" si="50"/>
        <v/>
      </c>
    </row>
    <row r="452" spans="1:34">
      <c r="A452">
        <v>451</v>
      </c>
      <c r="C452">
        <v>715</v>
      </c>
      <c r="D452">
        <v>91</v>
      </c>
      <c r="E452" t="s">
        <v>910</v>
      </c>
      <c r="F452" t="s">
        <v>931</v>
      </c>
      <c r="M452" t="s">
        <v>686</v>
      </c>
      <c r="N452">
        <v>-8</v>
      </c>
      <c r="O452">
        <v>-12</v>
      </c>
      <c r="P452">
        <f t="shared" si="45"/>
        <v>4</v>
      </c>
      <c r="Q452" t="s">
        <v>604</v>
      </c>
      <c r="R452">
        <v>2</v>
      </c>
      <c r="S452">
        <f t="shared" si="46"/>
        <v>4</v>
      </c>
      <c r="T452">
        <f t="shared" si="47"/>
        <v>0</v>
      </c>
      <c r="U452" t="s">
        <v>1004</v>
      </c>
      <c r="V452" t="s">
        <v>623</v>
      </c>
      <c r="Z452" s="118">
        <v>1.42</v>
      </c>
      <c r="AA452">
        <v>0</v>
      </c>
      <c r="AB452" s="120">
        <v>0.45</v>
      </c>
      <c r="AC452" s="2">
        <f t="shared" si="48"/>
        <v>255.6</v>
      </c>
      <c r="AE452" s="2">
        <f t="shared" si="49"/>
        <v>255.6</v>
      </c>
      <c r="AG452" t="str">
        <f t="shared" si="50"/>
        <v/>
      </c>
    </row>
    <row r="453" spans="1:34">
      <c r="A453">
        <v>452</v>
      </c>
      <c r="C453">
        <v>715</v>
      </c>
      <c r="D453">
        <v>91</v>
      </c>
      <c r="E453" t="s">
        <v>910</v>
      </c>
      <c r="F453" t="s">
        <v>931</v>
      </c>
      <c r="M453" t="s">
        <v>687</v>
      </c>
      <c r="N453">
        <v>-12</v>
      </c>
      <c r="O453">
        <v>-18</v>
      </c>
      <c r="P453">
        <f t="shared" si="45"/>
        <v>6</v>
      </c>
      <c r="Q453" t="s">
        <v>616</v>
      </c>
      <c r="R453">
        <v>2</v>
      </c>
      <c r="S453">
        <f t="shared" si="46"/>
        <v>6</v>
      </c>
      <c r="T453">
        <f t="shared" si="47"/>
        <v>0</v>
      </c>
      <c r="U453" t="s">
        <v>1004</v>
      </c>
      <c r="V453" t="s">
        <v>623</v>
      </c>
      <c r="Z453" s="118">
        <v>1.01</v>
      </c>
      <c r="AA453">
        <v>0</v>
      </c>
      <c r="AB453" s="120">
        <v>3.85</v>
      </c>
      <c r="AC453" s="2">
        <f t="shared" si="48"/>
        <v>2333.1000000000004</v>
      </c>
      <c r="AE453" s="2">
        <f t="shared" si="49"/>
        <v>2333.1000000000004</v>
      </c>
      <c r="AG453" t="str">
        <f t="shared" si="50"/>
        <v/>
      </c>
    </row>
    <row r="454" spans="1:34">
      <c r="A454">
        <v>453</v>
      </c>
      <c r="C454">
        <v>715</v>
      </c>
      <c r="D454">
        <v>91</v>
      </c>
      <c r="E454" t="s">
        <v>910</v>
      </c>
      <c r="F454" t="s">
        <v>931</v>
      </c>
      <c r="M454" t="s">
        <v>20</v>
      </c>
      <c r="N454">
        <v>-18</v>
      </c>
      <c r="O454">
        <v>-27</v>
      </c>
      <c r="P454">
        <f t="shared" si="45"/>
        <v>9</v>
      </c>
      <c r="Q454" t="s">
        <v>191</v>
      </c>
      <c r="R454">
        <v>2</v>
      </c>
      <c r="S454">
        <f t="shared" si="46"/>
        <v>9</v>
      </c>
      <c r="T454">
        <f t="shared" si="47"/>
        <v>0</v>
      </c>
      <c r="U454" t="s">
        <v>1004</v>
      </c>
      <c r="V454" t="s">
        <v>623</v>
      </c>
      <c r="Z454" s="118">
        <v>1.42</v>
      </c>
      <c r="AA454">
        <v>35</v>
      </c>
      <c r="AB454" s="120">
        <v>0.45</v>
      </c>
      <c r="AC454" s="2">
        <f t="shared" si="48"/>
        <v>373.81499999999994</v>
      </c>
      <c r="AE454" s="2">
        <f t="shared" si="49"/>
        <v>373.81499999999994</v>
      </c>
      <c r="AG454" t="str">
        <f t="shared" si="50"/>
        <v/>
      </c>
    </row>
    <row r="455" spans="1:34" s="9" customFormat="1">
      <c r="A455">
        <v>454</v>
      </c>
      <c r="C455">
        <v>665</v>
      </c>
      <c r="D455">
        <v>91</v>
      </c>
      <c r="E455" s="9" t="s">
        <v>910</v>
      </c>
      <c r="F455" t="s">
        <v>931</v>
      </c>
      <c r="M455" s="9" t="s">
        <v>89</v>
      </c>
      <c r="N455" s="9">
        <v>4</v>
      </c>
      <c r="O455" s="9">
        <v>4</v>
      </c>
      <c r="P455" s="9">
        <f t="shared" si="45"/>
        <v>0</v>
      </c>
      <c r="Q455" s="9" t="s">
        <v>35</v>
      </c>
      <c r="R455" s="9">
        <v>1</v>
      </c>
      <c r="S455" s="9">
        <f t="shared" si="46"/>
        <v>0</v>
      </c>
      <c r="T455" s="9">
        <f t="shared" si="47"/>
        <v>0</v>
      </c>
      <c r="U455"/>
      <c r="V455"/>
      <c r="Z455" s="118">
        <v>0.08</v>
      </c>
      <c r="AA455" s="9">
        <v>0</v>
      </c>
      <c r="AB455" s="120">
        <v>42.07</v>
      </c>
      <c r="AC455" s="2">
        <f t="shared" si="48"/>
        <v>0</v>
      </c>
      <c r="AE455" s="11">
        <f t="shared" si="49"/>
        <v>0</v>
      </c>
      <c r="AG455" t="str">
        <f t="shared" si="50"/>
        <v/>
      </c>
      <c r="AH455"/>
    </row>
    <row r="456" spans="1:34">
      <c r="A456">
        <v>455</v>
      </c>
      <c r="B456" t="s">
        <v>603</v>
      </c>
      <c r="C456">
        <v>713</v>
      </c>
      <c r="D456">
        <v>92</v>
      </c>
      <c r="E456" t="s">
        <v>914</v>
      </c>
      <c r="F456" t="s">
        <v>931</v>
      </c>
      <c r="G456">
        <v>50.001602169999998</v>
      </c>
      <c r="H456">
        <v>121.5656662</v>
      </c>
      <c r="I456" t="s">
        <v>182</v>
      </c>
      <c r="J456" t="s">
        <v>35</v>
      </c>
      <c r="K456" t="s">
        <v>35</v>
      </c>
      <c r="L456" t="s">
        <v>35</v>
      </c>
      <c r="M456" t="s">
        <v>104</v>
      </c>
      <c r="N456">
        <v>0</v>
      </c>
      <c r="O456">
        <v>-16</v>
      </c>
      <c r="P456">
        <f t="shared" si="45"/>
        <v>16</v>
      </c>
      <c r="Q456" t="s">
        <v>616</v>
      </c>
      <c r="R456">
        <v>2</v>
      </c>
      <c r="S456">
        <f t="shared" si="46"/>
        <v>16</v>
      </c>
      <c r="T456">
        <f t="shared" si="47"/>
        <v>0</v>
      </c>
      <c r="U456" t="s">
        <v>1004</v>
      </c>
      <c r="V456" t="s">
        <v>623</v>
      </c>
      <c r="W456">
        <f>SUM(S456:S462)</f>
        <v>45</v>
      </c>
      <c r="X456">
        <f>SUM(T456:T462)</f>
        <v>0</v>
      </c>
      <c r="Y456">
        <f>X456+W456</f>
        <v>45</v>
      </c>
      <c r="Z456" s="118">
        <v>1.03</v>
      </c>
      <c r="AA456">
        <v>0</v>
      </c>
      <c r="AB456" s="120">
        <v>3.85</v>
      </c>
      <c r="AC456" s="2">
        <f t="shared" si="48"/>
        <v>6344.8000000000011</v>
      </c>
      <c r="AD456" s="2">
        <f>SUM(AC456:AC462)</f>
        <v>10005.460000000001</v>
      </c>
      <c r="AE456" s="2">
        <f t="shared" si="49"/>
        <v>6344.8000000000011</v>
      </c>
      <c r="AF456" s="2">
        <f>SUM(AE456:AE462)</f>
        <v>10005.460000000001</v>
      </c>
      <c r="AG456">
        <f t="shared" si="50"/>
        <v>1</v>
      </c>
    </row>
    <row r="457" spans="1:34">
      <c r="A457">
        <v>456</v>
      </c>
      <c r="C457">
        <v>713</v>
      </c>
      <c r="D457">
        <v>92</v>
      </c>
      <c r="E457" t="s">
        <v>914</v>
      </c>
      <c r="F457" t="s">
        <v>931</v>
      </c>
      <c r="M457" t="s">
        <v>615</v>
      </c>
      <c r="N457">
        <v>-16</v>
      </c>
      <c r="O457">
        <v>-28</v>
      </c>
      <c r="P457">
        <f t="shared" si="45"/>
        <v>12</v>
      </c>
      <c r="Q457" t="s">
        <v>604</v>
      </c>
      <c r="R457">
        <v>2</v>
      </c>
      <c r="S457">
        <f t="shared" si="46"/>
        <v>12</v>
      </c>
      <c r="T457">
        <f t="shared" si="47"/>
        <v>0</v>
      </c>
      <c r="U457" t="s">
        <v>1004</v>
      </c>
      <c r="V457" t="s">
        <v>623</v>
      </c>
      <c r="Z457" s="118">
        <v>1.56</v>
      </c>
      <c r="AA457">
        <v>0</v>
      </c>
      <c r="AB457" s="120">
        <v>1.38</v>
      </c>
      <c r="AC457" s="2">
        <f t="shared" si="48"/>
        <v>2583.36</v>
      </c>
      <c r="AE457" s="2">
        <f t="shared" si="49"/>
        <v>2583.36</v>
      </c>
      <c r="AG457" t="str">
        <f t="shared" si="50"/>
        <v/>
      </c>
    </row>
    <row r="458" spans="1:34">
      <c r="A458">
        <v>457</v>
      </c>
      <c r="C458">
        <v>713</v>
      </c>
      <c r="D458">
        <v>92</v>
      </c>
      <c r="E458" t="s">
        <v>914</v>
      </c>
      <c r="F458" t="s">
        <v>931</v>
      </c>
      <c r="M458" t="s">
        <v>20</v>
      </c>
      <c r="N458">
        <v>-28</v>
      </c>
      <c r="O458">
        <v>-40</v>
      </c>
      <c r="P458">
        <f t="shared" si="45"/>
        <v>12</v>
      </c>
      <c r="Q458" t="s">
        <v>191</v>
      </c>
      <c r="R458">
        <v>2</v>
      </c>
      <c r="S458">
        <f t="shared" si="46"/>
        <v>12</v>
      </c>
      <c r="T458">
        <f t="shared" si="47"/>
        <v>0</v>
      </c>
      <c r="U458" t="s">
        <v>1004</v>
      </c>
      <c r="V458" t="s">
        <v>623</v>
      </c>
      <c r="Z458" s="118">
        <v>1.71</v>
      </c>
      <c r="AA458">
        <v>0</v>
      </c>
      <c r="AB458" s="120">
        <v>0.45</v>
      </c>
      <c r="AC458" s="2">
        <f t="shared" si="48"/>
        <v>923.4</v>
      </c>
      <c r="AE458" s="2">
        <f t="shared" si="49"/>
        <v>923.4</v>
      </c>
      <c r="AG458" t="str">
        <f t="shared" si="50"/>
        <v/>
      </c>
    </row>
    <row r="459" spans="1:34">
      <c r="A459">
        <v>458</v>
      </c>
      <c r="C459">
        <v>713</v>
      </c>
      <c r="D459">
        <v>92</v>
      </c>
      <c r="E459" t="s">
        <v>914</v>
      </c>
      <c r="F459" t="s">
        <v>931</v>
      </c>
      <c r="M459" t="s">
        <v>20</v>
      </c>
      <c r="N459">
        <v>-40</v>
      </c>
      <c r="O459">
        <v>-45</v>
      </c>
      <c r="P459">
        <f t="shared" ref="P459:P522" si="51">ABS(N459-O459)</f>
        <v>5</v>
      </c>
      <c r="Q459" t="s">
        <v>191</v>
      </c>
      <c r="R459">
        <v>2</v>
      </c>
      <c r="S459">
        <f t="shared" si="46"/>
        <v>5</v>
      </c>
      <c r="T459">
        <f t="shared" si="47"/>
        <v>0</v>
      </c>
      <c r="U459" t="s">
        <v>1004</v>
      </c>
      <c r="V459" t="s">
        <v>623</v>
      </c>
      <c r="Z459" s="118">
        <v>1.71</v>
      </c>
      <c r="AA459">
        <v>60</v>
      </c>
      <c r="AB459" s="120">
        <v>0.45</v>
      </c>
      <c r="AC459" s="2">
        <f t="shared" si="48"/>
        <v>153.89999999999998</v>
      </c>
      <c r="AE459" s="2">
        <f t="shared" si="49"/>
        <v>153.89999999999998</v>
      </c>
      <c r="AG459" t="str">
        <f t="shared" si="50"/>
        <v/>
      </c>
    </row>
    <row r="460" spans="1:34">
      <c r="A460">
        <v>459</v>
      </c>
      <c r="C460">
        <v>663</v>
      </c>
      <c r="D460">
        <v>92</v>
      </c>
      <c r="E460" t="s">
        <v>914</v>
      </c>
      <c r="F460" t="s">
        <v>931</v>
      </c>
      <c r="M460" t="s">
        <v>57</v>
      </c>
      <c r="N460">
        <v>0</v>
      </c>
      <c r="O460">
        <v>0</v>
      </c>
      <c r="P460">
        <f t="shared" si="51"/>
        <v>0</v>
      </c>
      <c r="Q460" t="s">
        <v>35</v>
      </c>
      <c r="R460">
        <v>1</v>
      </c>
      <c r="S460">
        <f t="shared" si="46"/>
        <v>0</v>
      </c>
      <c r="T460">
        <f t="shared" si="47"/>
        <v>0</v>
      </c>
      <c r="Z460" s="118">
        <v>0.21</v>
      </c>
      <c r="AA460">
        <v>0</v>
      </c>
      <c r="AB460" s="120">
        <v>35.51</v>
      </c>
      <c r="AC460" s="2">
        <f t="shared" si="48"/>
        <v>0</v>
      </c>
      <c r="AE460" s="2">
        <f t="shared" si="49"/>
        <v>0</v>
      </c>
      <c r="AG460" t="str">
        <f t="shared" si="50"/>
        <v/>
      </c>
    </row>
    <row r="461" spans="1:34">
      <c r="A461">
        <v>460</v>
      </c>
      <c r="C461">
        <v>663</v>
      </c>
      <c r="D461">
        <v>92</v>
      </c>
      <c r="E461" t="s">
        <v>914</v>
      </c>
      <c r="F461" t="s">
        <v>931</v>
      </c>
      <c r="M461" t="s">
        <v>623</v>
      </c>
      <c r="N461">
        <v>0</v>
      </c>
      <c r="O461">
        <v>0</v>
      </c>
      <c r="P461">
        <f t="shared" si="51"/>
        <v>0</v>
      </c>
      <c r="Q461" t="s">
        <v>35</v>
      </c>
      <c r="R461">
        <v>1</v>
      </c>
      <c r="S461">
        <f t="shared" si="46"/>
        <v>0</v>
      </c>
      <c r="T461">
        <f t="shared" si="47"/>
        <v>0</v>
      </c>
      <c r="Z461" s="118">
        <v>0.12</v>
      </c>
      <c r="AA461">
        <v>0</v>
      </c>
      <c r="AB461" s="120">
        <v>42.07</v>
      </c>
      <c r="AC461" s="2">
        <f t="shared" si="48"/>
        <v>0</v>
      </c>
      <c r="AE461" s="2">
        <f t="shared" si="49"/>
        <v>0</v>
      </c>
      <c r="AG461" t="str">
        <f t="shared" si="50"/>
        <v/>
      </c>
    </row>
    <row r="462" spans="1:34" s="9" customFormat="1">
      <c r="A462">
        <v>461</v>
      </c>
      <c r="C462">
        <v>663</v>
      </c>
      <c r="D462">
        <v>92</v>
      </c>
      <c r="E462" s="9" t="s">
        <v>914</v>
      </c>
      <c r="F462" t="s">
        <v>931</v>
      </c>
      <c r="M462" s="9" t="s">
        <v>89</v>
      </c>
      <c r="N462" s="9">
        <v>0</v>
      </c>
      <c r="O462" s="9">
        <v>0</v>
      </c>
      <c r="P462" s="9">
        <f t="shared" si="51"/>
        <v>0</v>
      </c>
      <c r="Q462" s="9" t="s">
        <v>35</v>
      </c>
      <c r="R462" s="9">
        <v>1</v>
      </c>
      <c r="S462" s="9">
        <f t="shared" si="46"/>
        <v>0</v>
      </c>
      <c r="T462" s="9">
        <f t="shared" si="47"/>
        <v>0</v>
      </c>
      <c r="U462"/>
      <c r="V462"/>
      <c r="Z462" s="118">
        <v>0.12</v>
      </c>
      <c r="AA462" s="9">
        <v>0</v>
      </c>
      <c r="AB462" s="120">
        <v>42.07</v>
      </c>
      <c r="AC462" s="2">
        <f t="shared" si="48"/>
        <v>0</v>
      </c>
      <c r="AE462" s="11">
        <f t="shared" si="49"/>
        <v>0</v>
      </c>
      <c r="AG462" t="str">
        <f t="shared" si="50"/>
        <v/>
      </c>
      <c r="AH462"/>
    </row>
    <row r="463" spans="1:34">
      <c r="A463">
        <v>462</v>
      </c>
      <c r="B463" t="s">
        <v>603</v>
      </c>
      <c r="C463">
        <v>714</v>
      </c>
      <c r="D463">
        <v>93</v>
      </c>
      <c r="E463" t="s">
        <v>619</v>
      </c>
      <c r="F463" t="s">
        <v>930</v>
      </c>
      <c r="G463">
        <v>50.001815800000003</v>
      </c>
      <c r="H463">
        <v>121.5662918</v>
      </c>
      <c r="I463" t="s">
        <v>182</v>
      </c>
      <c r="J463" t="s">
        <v>35</v>
      </c>
      <c r="K463" t="s">
        <v>35</v>
      </c>
      <c r="L463" t="s">
        <v>35</v>
      </c>
      <c r="M463" t="s">
        <v>101</v>
      </c>
      <c r="N463">
        <v>0</v>
      </c>
      <c r="O463">
        <v>-12</v>
      </c>
      <c r="P463">
        <f t="shared" si="51"/>
        <v>12</v>
      </c>
      <c r="Q463" t="s">
        <v>191</v>
      </c>
      <c r="R463">
        <v>2</v>
      </c>
      <c r="S463">
        <f t="shared" si="46"/>
        <v>12</v>
      </c>
      <c r="T463">
        <f t="shared" si="47"/>
        <v>0</v>
      </c>
      <c r="U463" t="s">
        <v>1004</v>
      </c>
      <c r="V463" t="s">
        <v>623</v>
      </c>
      <c r="W463">
        <f>SUM(S463:S467)</f>
        <v>65</v>
      </c>
      <c r="X463">
        <f>SUM(T463:T467)</f>
        <v>0</v>
      </c>
      <c r="Y463">
        <f>X463+W463</f>
        <v>65</v>
      </c>
      <c r="Z463" s="118">
        <v>1.45</v>
      </c>
      <c r="AA463" s="106">
        <v>0</v>
      </c>
      <c r="AB463" s="120">
        <v>1.2</v>
      </c>
      <c r="AC463" s="2">
        <f t="shared" si="48"/>
        <v>2088</v>
      </c>
      <c r="AD463" s="2">
        <f>SUM(AC463:AC467)</f>
        <v>4940.46</v>
      </c>
      <c r="AE463" s="2">
        <f t="shared" si="49"/>
        <v>2088</v>
      </c>
      <c r="AF463" s="2">
        <f>SUM(AE463:AE467)</f>
        <v>4940.46</v>
      </c>
      <c r="AG463">
        <f t="shared" si="50"/>
        <v>1</v>
      </c>
    </row>
    <row r="464" spans="1:34">
      <c r="A464">
        <v>463</v>
      </c>
      <c r="C464">
        <v>714</v>
      </c>
      <c r="D464">
        <v>93</v>
      </c>
      <c r="E464" t="s">
        <v>619</v>
      </c>
      <c r="F464" t="s">
        <v>930</v>
      </c>
      <c r="M464" t="s">
        <v>21</v>
      </c>
      <c r="N464">
        <v>-12</v>
      </c>
      <c r="O464">
        <v>-65</v>
      </c>
      <c r="P464">
        <f t="shared" si="51"/>
        <v>53</v>
      </c>
      <c r="Q464" t="s">
        <v>191</v>
      </c>
      <c r="R464">
        <v>2</v>
      </c>
      <c r="S464">
        <f t="shared" si="46"/>
        <v>53</v>
      </c>
      <c r="T464">
        <f t="shared" si="47"/>
        <v>0</v>
      </c>
      <c r="U464" t="s">
        <v>1004</v>
      </c>
      <c r="V464" t="s">
        <v>623</v>
      </c>
      <c r="Z464" s="118">
        <v>1.38</v>
      </c>
      <c r="AA464" s="106">
        <v>0</v>
      </c>
      <c r="AB464" s="120">
        <v>0.39</v>
      </c>
      <c r="AC464" s="2">
        <f t="shared" si="48"/>
        <v>2852.46</v>
      </c>
      <c r="AE464" s="2">
        <f t="shared" si="49"/>
        <v>2852.46</v>
      </c>
      <c r="AG464" t="str">
        <f t="shared" si="50"/>
        <v/>
      </c>
    </row>
    <row r="465" spans="1:34">
      <c r="A465">
        <v>464</v>
      </c>
      <c r="C465">
        <v>664</v>
      </c>
      <c r="D465">
        <v>93</v>
      </c>
      <c r="E465" t="s">
        <v>619</v>
      </c>
      <c r="F465" t="s">
        <v>930</v>
      </c>
      <c r="M465" t="s">
        <v>623</v>
      </c>
      <c r="N465">
        <v>0</v>
      </c>
      <c r="O465">
        <v>0</v>
      </c>
      <c r="P465">
        <f t="shared" si="51"/>
        <v>0</v>
      </c>
      <c r="Q465" t="s">
        <v>35</v>
      </c>
      <c r="R465">
        <v>1</v>
      </c>
      <c r="S465">
        <f t="shared" si="46"/>
        <v>0</v>
      </c>
      <c r="T465">
        <f t="shared" si="47"/>
        <v>0</v>
      </c>
      <c r="Z465" s="118">
        <v>0.16</v>
      </c>
      <c r="AA465">
        <v>0</v>
      </c>
      <c r="AB465" s="120">
        <v>37.4</v>
      </c>
      <c r="AC465" s="2">
        <f t="shared" si="48"/>
        <v>0</v>
      </c>
      <c r="AE465" s="2">
        <f t="shared" si="49"/>
        <v>0</v>
      </c>
      <c r="AG465" t="str">
        <f t="shared" si="50"/>
        <v/>
      </c>
    </row>
    <row r="466" spans="1:34">
      <c r="A466">
        <v>465</v>
      </c>
      <c r="C466">
        <v>664</v>
      </c>
      <c r="D466">
        <v>93</v>
      </c>
      <c r="E466" t="s">
        <v>619</v>
      </c>
      <c r="F466" t="s">
        <v>930</v>
      </c>
      <c r="M466" t="s">
        <v>57</v>
      </c>
      <c r="N466">
        <v>0</v>
      </c>
      <c r="O466">
        <v>0</v>
      </c>
      <c r="P466">
        <f t="shared" si="51"/>
        <v>0</v>
      </c>
      <c r="Q466" t="s">
        <v>35</v>
      </c>
      <c r="R466">
        <v>1</v>
      </c>
      <c r="S466">
        <f t="shared" si="46"/>
        <v>0</v>
      </c>
      <c r="T466">
        <f t="shared" si="47"/>
        <v>0</v>
      </c>
      <c r="Z466" s="118">
        <v>0.16</v>
      </c>
      <c r="AA466">
        <v>0</v>
      </c>
      <c r="AB466" s="120">
        <v>30.85</v>
      </c>
      <c r="AC466" s="2">
        <f t="shared" si="48"/>
        <v>0</v>
      </c>
      <c r="AE466" s="2">
        <f t="shared" si="49"/>
        <v>0</v>
      </c>
      <c r="AG466" t="str">
        <f t="shared" si="50"/>
        <v/>
      </c>
    </row>
    <row r="467" spans="1:34" s="9" customFormat="1">
      <c r="A467">
        <v>466</v>
      </c>
      <c r="C467">
        <v>664</v>
      </c>
      <c r="D467">
        <v>93</v>
      </c>
      <c r="E467" s="9" t="s">
        <v>619</v>
      </c>
      <c r="F467" t="s">
        <v>930</v>
      </c>
      <c r="M467" s="9" t="s">
        <v>89</v>
      </c>
      <c r="N467" s="9">
        <v>0</v>
      </c>
      <c r="O467" s="9">
        <v>0</v>
      </c>
      <c r="P467" s="9">
        <f t="shared" si="51"/>
        <v>0</v>
      </c>
      <c r="Q467" s="9" t="s">
        <v>35</v>
      </c>
      <c r="R467" s="9">
        <v>1</v>
      </c>
      <c r="S467" s="9">
        <f t="shared" si="46"/>
        <v>0</v>
      </c>
      <c r="T467" s="9">
        <f t="shared" si="47"/>
        <v>0</v>
      </c>
      <c r="U467"/>
      <c r="V467"/>
      <c r="Z467" s="118">
        <v>0.16</v>
      </c>
      <c r="AA467" s="9">
        <v>0</v>
      </c>
      <c r="AB467" s="120">
        <v>37.4</v>
      </c>
      <c r="AC467" s="2">
        <f t="shared" si="48"/>
        <v>0</v>
      </c>
      <c r="AE467" s="11">
        <f t="shared" si="49"/>
        <v>0</v>
      </c>
      <c r="AG467" t="str">
        <f t="shared" si="50"/>
        <v/>
      </c>
      <c r="AH467"/>
    </row>
    <row r="468" spans="1:34">
      <c r="A468">
        <v>467</v>
      </c>
      <c r="B468" t="s">
        <v>603</v>
      </c>
      <c r="C468">
        <v>671</v>
      </c>
      <c r="D468">
        <v>94</v>
      </c>
      <c r="E468" t="s">
        <v>416</v>
      </c>
      <c r="F468" t="s">
        <v>932</v>
      </c>
      <c r="G468">
        <v>50.028545379999997</v>
      </c>
      <c r="H468">
        <v>121.54570769999999</v>
      </c>
      <c r="I468" t="s">
        <v>182</v>
      </c>
      <c r="J468" t="s">
        <v>35</v>
      </c>
      <c r="K468" t="s">
        <v>35</v>
      </c>
      <c r="L468" t="s">
        <v>35</v>
      </c>
      <c r="M468" t="s">
        <v>623</v>
      </c>
      <c r="N468">
        <v>12</v>
      </c>
      <c r="O468">
        <v>0</v>
      </c>
      <c r="P468">
        <f t="shared" si="51"/>
        <v>12</v>
      </c>
      <c r="Q468" t="s">
        <v>35</v>
      </c>
      <c r="R468">
        <v>1</v>
      </c>
      <c r="S468">
        <f t="shared" si="46"/>
        <v>0</v>
      </c>
      <c r="T468">
        <f t="shared" si="47"/>
        <v>12</v>
      </c>
      <c r="W468">
        <f>SUM(S468:S473)</f>
        <v>61</v>
      </c>
      <c r="X468">
        <f>SUM(T468:T473)</f>
        <v>12</v>
      </c>
      <c r="Y468">
        <f>X468+W468</f>
        <v>73</v>
      </c>
      <c r="Z468" s="118">
        <v>0.11</v>
      </c>
      <c r="AA468">
        <v>0</v>
      </c>
      <c r="AB468" s="120">
        <v>25.58</v>
      </c>
      <c r="AC468" s="2">
        <f t="shared" si="48"/>
        <v>3376.559999999999</v>
      </c>
      <c r="AD468" s="2">
        <f>SUM(AC468:AC473)</f>
        <v>6483.4</v>
      </c>
      <c r="AE468" s="2">
        <f t="shared" si="49"/>
        <v>3376.559999999999</v>
      </c>
      <c r="AF468" s="2">
        <f>SUM(AE468:AE473)</f>
        <v>6483.4</v>
      </c>
      <c r="AG468">
        <f t="shared" si="50"/>
        <v>1</v>
      </c>
    </row>
    <row r="469" spans="1:34">
      <c r="A469">
        <v>468</v>
      </c>
      <c r="C469">
        <v>721</v>
      </c>
      <c r="D469">
        <v>94</v>
      </c>
      <c r="E469" t="s">
        <v>416</v>
      </c>
      <c r="F469" t="s">
        <v>932</v>
      </c>
      <c r="M469" t="s">
        <v>263</v>
      </c>
      <c r="N469">
        <v>0</v>
      </c>
      <c r="O469">
        <v>-10</v>
      </c>
      <c r="P469">
        <f t="shared" si="51"/>
        <v>10</v>
      </c>
      <c r="Q469" t="s">
        <v>611</v>
      </c>
      <c r="R469">
        <v>2</v>
      </c>
      <c r="S469">
        <f t="shared" si="46"/>
        <v>10</v>
      </c>
      <c r="T469">
        <f t="shared" si="47"/>
        <v>0</v>
      </c>
      <c r="U469" t="s">
        <v>1004</v>
      </c>
      <c r="V469" t="s">
        <v>623</v>
      </c>
      <c r="Z469" s="118">
        <v>1.1000000000000001</v>
      </c>
      <c r="AA469">
        <v>10</v>
      </c>
      <c r="AB469" s="120">
        <v>0.92</v>
      </c>
      <c r="AC469" s="2">
        <f t="shared" si="48"/>
        <v>910.80000000000018</v>
      </c>
      <c r="AE469" s="2">
        <f t="shared" si="49"/>
        <v>910.80000000000018</v>
      </c>
      <c r="AG469" t="str">
        <f t="shared" si="50"/>
        <v/>
      </c>
    </row>
    <row r="470" spans="1:34">
      <c r="A470">
        <v>469</v>
      </c>
      <c r="C470">
        <v>721</v>
      </c>
      <c r="D470">
        <v>94</v>
      </c>
      <c r="E470" t="s">
        <v>416</v>
      </c>
      <c r="F470" t="s">
        <v>932</v>
      </c>
      <c r="M470" t="s">
        <v>264</v>
      </c>
      <c r="N470">
        <v>-10</v>
      </c>
      <c r="O470">
        <v>-42</v>
      </c>
      <c r="P470">
        <f t="shared" si="51"/>
        <v>32</v>
      </c>
      <c r="Q470" t="s">
        <v>191</v>
      </c>
      <c r="R470">
        <v>2</v>
      </c>
      <c r="S470">
        <f t="shared" si="46"/>
        <v>32</v>
      </c>
      <c r="T470">
        <f t="shared" si="47"/>
        <v>0</v>
      </c>
      <c r="U470" t="s">
        <v>1004</v>
      </c>
      <c r="V470" t="s">
        <v>623</v>
      </c>
      <c r="Z470" s="118">
        <v>1.1000000000000001</v>
      </c>
      <c r="AA470">
        <v>50</v>
      </c>
      <c r="AB470" s="120">
        <v>0.92</v>
      </c>
      <c r="AC470" s="2">
        <f t="shared" si="48"/>
        <v>1619.2000000000003</v>
      </c>
      <c r="AE470" s="2">
        <f t="shared" si="49"/>
        <v>1619.2000000000003</v>
      </c>
      <c r="AG470" t="str">
        <f t="shared" si="50"/>
        <v/>
      </c>
    </row>
    <row r="471" spans="1:34">
      <c r="A471">
        <v>470</v>
      </c>
      <c r="C471">
        <v>721</v>
      </c>
      <c r="D471">
        <v>94</v>
      </c>
      <c r="E471" t="s">
        <v>416</v>
      </c>
      <c r="F471" t="s">
        <v>932</v>
      </c>
      <c r="M471" t="s">
        <v>688</v>
      </c>
      <c r="N471">
        <v>-42</v>
      </c>
      <c r="O471">
        <v>-61</v>
      </c>
      <c r="P471">
        <f t="shared" si="51"/>
        <v>19</v>
      </c>
      <c r="Q471" t="s">
        <v>191</v>
      </c>
      <c r="R471">
        <v>2</v>
      </c>
      <c r="S471">
        <f t="shared" si="46"/>
        <v>19</v>
      </c>
      <c r="T471">
        <f t="shared" si="47"/>
        <v>0</v>
      </c>
      <c r="U471" t="s">
        <v>1004</v>
      </c>
      <c r="V471" t="s">
        <v>623</v>
      </c>
      <c r="Z471" s="118">
        <v>1.1000000000000001</v>
      </c>
      <c r="AA471">
        <v>70</v>
      </c>
      <c r="AB471" s="120">
        <v>0.92</v>
      </c>
      <c r="AC471" s="2">
        <f t="shared" si="48"/>
        <v>576.84000000000015</v>
      </c>
      <c r="AE471" s="2">
        <f t="shared" si="49"/>
        <v>576.84000000000015</v>
      </c>
      <c r="AG471" t="str">
        <f t="shared" si="50"/>
        <v/>
      </c>
    </row>
    <row r="472" spans="1:34">
      <c r="A472">
        <v>471</v>
      </c>
      <c r="C472">
        <v>671</v>
      </c>
      <c r="D472">
        <v>94</v>
      </c>
      <c r="E472" t="s">
        <v>416</v>
      </c>
      <c r="F472" t="s">
        <v>932</v>
      </c>
      <c r="M472" t="s">
        <v>57</v>
      </c>
      <c r="N472">
        <v>0</v>
      </c>
      <c r="O472">
        <v>0</v>
      </c>
      <c r="P472">
        <f t="shared" si="51"/>
        <v>0</v>
      </c>
      <c r="Q472" t="s">
        <v>35</v>
      </c>
      <c r="R472">
        <v>1</v>
      </c>
      <c r="S472">
        <f t="shared" si="46"/>
        <v>0</v>
      </c>
      <c r="T472">
        <f t="shared" si="47"/>
        <v>0</v>
      </c>
      <c r="Z472" s="118">
        <v>0.55000000000000004</v>
      </c>
      <c r="AA472">
        <v>0</v>
      </c>
      <c r="AB472" s="120">
        <v>19.02</v>
      </c>
      <c r="AC472" s="2">
        <f t="shared" si="48"/>
        <v>0</v>
      </c>
      <c r="AE472" s="2">
        <f t="shared" si="49"/>
        <v>0</v>
      </c>
      <c r="AG472" t="str">
        <f t="shared" si="50"/>
        <v/>
      </c>
    </row>
    <row r="473" spans="1:34" s="9" customFormat="1">
      <c r="A473">
        <v>472</v>
      </c>
      <c r="C473">
        <v>671</v>
      </c>
      <c r="D473">
        <v>94</v>
      </c>
      <c r="E473" s="9" t="s">
        <v>416</v>
      </c>
      <c r="F473" t="s">
        <v>932</v>
      </c>
      <c r="M473" s="9" t="s">
        <v>89</v>
      </c>
      <c r="N473" s="9">
        <v>0</v>
      </c>
      <c r="O473" s="9">
        <v>0</v>
      </c>
      <c r="P473" s="9">
        <f t="shared" si="51"/>
        <v>0</v>
      </c>
      <c r="Q473" s="9" t="s">
        <v>35</v>
      </c>
      <c r="R473" s="9">
        <v>1</v>
      </c>
      <c r="S473" s="9">
        <f t="shared" si="46"/>
        <v>0</v>
      </c>
      <c r="T473" s="9">
        <f t="shared" si="47"/>
        <v>0</v>
      </c>
      <c r="U473"/>
      <c r="V473"/>
      <c r="Z473" s="118">
        <v>0.11</v>
      </c>
      <c r="AA473" s="9">
        <v>0</v>
      </c>
      <c r="AB473" s="120">
        <v>25.58</v>
      </c>
      <c r="AC473" s="2">
        <f t="shared" si="48"/>
        <v>0</v>
      </c>
      <c r="AE473" s="11">
        <f t="shared" si="49"/>
        <v>0</v>
      </c>
      <c r="AG473" t="str">
        <f t="shared" si="50"/>
        <v/>
      </c>
      <c r="AH473"/>
    </row>
    <row r="474" spans="1:34">
      <c r="A474">
        <v>473</v>
      </c>
      <c r="B474" t="s">
        <v>603</v>
      </c>
      <c r="C474">
        <v>670</v>
      </c>
      <c r="D474">
        <v>95</v>
      </c>
      <c r="E474" t="s">
        <v>416</v>
      </c>
      <c r="F474" t="s">
        <v>932</v>
      </c>
      <c r="G474">
        <v>50.028316500000003</v>
      </c>
      <c r="H474">
        <v>121.54605100000001</v>
      </c>
      <c r="I474" t="s">
        <v>182</v>
      </c>
      <c r="J474" t="s">
        <v>35</v>
      </c>
      <c r="K474" t="s">
        <v>35</v>
      </c>
      <c r="L474" t="s">
        <v>35</v>
      </c>
      <c r="M474" t="s">
        <v>57</v>
      </c>
      <c r="N474">
        <v>8</v>
      </c>
      <c r="O474">
        <v>0</v>
      </c>
      <c r="P474">
        <f t="shared" si="51"/>
        <v>8</v>
      </c>
      <c r="Q474" t="s">
        <v>35</v>
      </c>
      <c r="R474">
        <v>1</v>
      </c>
      <c r="S474">
        <f t="shared" si="46"/>
        <v>0</v>
      </c>
      <c r="T474">
        <f t="shared" si="47"/>
        <v>8</v>
      </c>
      <c r="W474">
        <f>SUM(S474:S480)</f>
        <v>46</v>
      </c>
      <c r="X474">
        <f>SUM(T474:T480)</f>
        <v>8</v>
      </c>
      <c r="Y474">
        <f>X474+W474</f>
        <v>54</v>
      </c>
      <c r="Z474" s="118">
        <v>0.55000000000000004</v>
      </c>
      <c r="AA474">
        <v>0</v>
      </c>
      <c r="AB474" s="120">
        <v>19.02</v>
      </c>
      <c r="AC474" s="2">
        <f t="shared" si="48"/>
        <v>8368.8000000000011</v>
      </c>
      <c r="AD474" s="2">
        <f>SUM(AC474:AC479)</f>
        <v>12534.020000000002</v>
      </c>
      <c r="AE474" s="2">
        <f t="shared" si="49"/>
        <v>8368.8000000000011</v>
      </c>
      <c r="AF474" s="2">
        <f>SUM(AE474:AE479)</f>
        <v>12534.020000000002</v>
      </c>
      <c r="AG474">
        <f t="shared" si="50"/>
        <v>1</v>
      </c>
    </row>
    <row r="475" spans="1:34">
      <c r="A475">
        <v>474</v>
      </c>
      <c r="C475">
        <v>720</v>
      </c>
      <c r="D475">
        <v>95</v>
      </c>
      <c r="E475" t="s">
        <v>416</v>
      </c>
      <c r="F475" t="s">
        <v>932</v>
      </c>
      <c r="M475" t="s">
        <v>104</v>
      </c>
      <c r="N475">
        <v>0</v>
      </c>
      <c r="O475">
        <v>-1</v>
      </c>
      <c r="P475">
        <f t="shared" si="51"/>
        <v>1</v>
      </c>
      <c r="Q475" t="s">
        <v>616</v>
      </c>
      <c r="R475">
        <v>2</v>
      </c>
      <c r="S475">
        <f t="shared" si="46"/>
        <v>1</v>
      </c>
      <c r="T475">
        <f t="shared" si="47"/>
        <v>0</v>
      </c>
      <c r="U475" t="s">
        <v>1004</v>
      </c>
      <c r="V475" t="s">
        <v>623</v>
      </c>
      <c r="Z475" s="118">
        <v>0.97</v>
      </c>
      <c r="AA475">
        <v>0</v>
      </c>
      <c r="AB475" s="120">
        <v>7.94</v>
      </c>
      <c r="AC475" s="2">
        <f t="shared" si="48"/>
        <v>770.18000000000006</v>
      </c>
      <c r="AE475" s="2">
        <f t="shared" si="49"/>
        <v>770.18000000000006</v>
      </c>
      <c r="AG475" t="str">
        <f t="shared" si="50"/>
        <v/>
      </c>
    </row>
    <row r="476" spans="1:34">
      <c r="A476">
        <v>475</v>
      </c>
      <c r="C476">
        <v>720</v>
      </c>
      <c r="D476">
        <v>95</v>
      </c>
      <c r="E476" t="s">
        <v>416</v>
      </c>
      <c r="F476" t="s">
        <v>932</v>
      </c>
      <c r="M476" t="s">
        <v>101</v>
      </c>
      <c r="N476">
        <v>-1</v>
      </c>
      <c r="O476">
        <v>-5</v>
      </c>
      <c r="P476">
        <f t="shared" si="51"/>
        <v>4</v>
      </c>
      <c r="Q476" t="s">
        <v>616</v>
      </c>
      <c r="R476">
        <v>2</v>
      </c>
      <c r="S476">
        <f t="shared" si="46"/>
        <v>4</v>
      </c>
      <c r="T476">
        <f t="shared" si="47"/>
        <v>0</v>
      </c>
      <c r="U476" t="s">
        <v>1004</v>
      </c>
      <c r="V476" t="s">
        <v>623</v>
      </c>
      <c r="Z476" s="118">
        <v>1.1000000000000001</v>
      </c>
      <c r="AA476">
        <v>0</v>
      </c>
      <c r="AB476" s="120">
        <v>2.84</v>
      </c>
      <c r="AC476" s="2">
        <f t="shared" si="48"/>
        <v>1249.6000000000001</v>
      </c>
      <c r="AE476" s="2">
        <f t="shared" si="49"/>
        <v>1249.6000000000001</v>
      </c>
      <c r="AG476" t="str">
        <f t="shared" si="50"/>
        <v/>
      </c>
    </row>
    <row r="477" spans="1:34">
      <c r="A477">
        <v>476</v>
      </c>
      <c r="C477">
        <v>720</v>
      </c>
      <c r="D477">
        <v>95</v>
      </c>
      <c r="E477" t="s">
        <v>416</v>
      </c>
      <c r="F477" t="s">
        <v>932</v>
      </c>
      <c r="M477" t="s">
        <v>21</v>
      </c>
      <c r="N477">
        <v>-5</v>
      </c>
      <c r="O477">
        <v>-37</v>
      </c>
      <c r="P477">
        <f t="shared" si="51"/>
        <v>32</v>
      </c>
      <c r="Q477" t="s">
        <v>604</v>
      </c>
      <c r="R477">
        <v>2</v>
      </c>
      <c r="S477">
        <f t="shared" si="46"/>
        <v>32</v>
      </c>
      <c r="T477">
        <f t="shared" si="47"/>
        <v>0</v>
      </c>
      <c r="U477" t="s">
        <v>1004</v>
      </c>
      <c r="V477" t="s">
        <v>623</v>
      </c>
      <c r="Z477" s="118">
        <v>1.1000000000000001</v>
      </c>
      <c r="AA477">
        <v>45</v>
      </c>
      <c r="AB477" s="120">
        <v>0.92</v>
      </c>
      <c r="AC477" s="2">
        <f t="shared" si="48"/>
        <v>1781.1200000000003</v>
      </c>
      <c r="AE477" s="2">
        <f t="shared" si="49"/>
        <v>1781.1200000000003</v>
      </c>
      <c r="AG477" t="str">
        <f t="shared" si="50"/>
        <v/>
      </c>
    </row>
    <row r="478" spans="1:34">
      <c r="A478">
        <v>477</v>
      </c>
      <c r="C478">
        <v>720</v>
      </c>
      <c r="D478">
        <v>95</v>
      </c>
      <c r="E478" t="s">
        <v>416</v>
      </c>
      <c r="F478" t="s">
        <v>932</v>
      </c>
      <c r="M478" t="s">
        <v>682</v>
      </c>
      <c r="N478">
        <v>-37</v>
      </c>
      <c r="O478">
        <v>-46</v>
      </c>
      <c r="P478">
        <f t="shared" si="51"/>
        <v>9</v>
      </c>
      <c r="Q478" t="s">
        <v>604</v>
      </c>
      <c r="R478">
        <v>2</v>
      </c>
      <c r="S478">
        <f t="shared" si="46"/>
        <v>9</v>
      </c>
      <c r="T478">
        <f t="shared" si="47"/>
        <v>0</v>
      </c>
      <c r="U478" t="s">
        <v>1004</v>
      </c>
      <c r="V478" t="s">
        <v>623</v>
      </c>
      <c r="Z478" s="118">
        <v>1.1000000000000001</v>
      </c>
      <c r="AA478">
        <v>60</v>
      </c>
      <c r="AB478" s="120">
        <v>0.92</v>
      </c>
      <c r="AC478" s="2">
        <f t="shared" si="48"/>
        <v>364.32000000000011</v>
      </c>
      <c r="AE478" s="2">
        <f t="shared" si="49"/>
        <v>364.32000000000011</v>
      </c>
      <c r="AG478" t="str">
        <f t="shared" si="50"/>
        <v/>
      </c>
    </row>
    <row r="479" spans="1:34">
      <c r="A479">
        <v>478</v>
      </c>
      <c r="C479">
        <v>670</v>
      </c>
      <c r="D479">
        <v>95</v>
      </c>
      <c r="E479" t="s">
        <v>416</v>
      </c>
      <c r="F479" t="s">
        <v>932</v>
      </c>
      <c r="M479" t="s">
        <v>89</v>
      </c>
      <c r="N479">
        <v>0</v>
      </c>
      <c r="O479">
        <v>0</v>
      </c>
      <c r="P479">
        <f t="shared" si="51"/>
        <v>0</v>
      </c>
      <c r="Q479" t="s">
        <v>35</v>
      </c>
      <c r="R479">
        <v>1</v>
      </c>
      <c r="S479">
        <f t="shared" si="46"/>
        <v>0</v>
      </c>
      <c r="T479">
        <f t="shared" si="47"/>
        <v>0</v>
      </c>
      <c r="Z479" s="118">
        <v>0.11</v>
      </c>
      <c r="AA479">
        <v>0</v>
      </c>
      <c r="AB479" s="120">
        <v>25.58</v>
      </c>
      <c r="AC479" s="2">
        <f t="shared" si="48"/>
        <v>0</v>
      </c>
      <c r="AE479" s="2">
        <f t="shared" si="49"/>
        <v>0</v>
      </c>
      <c r="AG479" t="str">
        <f t="shared" si="50"/>
        <v/>
      </c>
    </row>
    <row r="480" spans="1:34" s="9" customFormat="1">
      <c r="A480">
        <v>479</v>
      </c>
      <c r="C480">
        <v>670</v>
      </c>
      <c r="D480">
        <v>95</v>
      </c>
      <c r="E480" s="9" t="s">
        <v>416</v>
      </c>
      <c r="F480" t="s">
        <v>932</v>
      </c>
      <c r="M480" s="9" t="s">
        <v>623</v>
      </c>
      <c r="N480" s="9">
        <v>0</v>
      </c>
      <c r="O480" s="9">
        <v>0</v>
      </c>
      <c r="P480" s="9">
        <f t="shared" si="51"/>
        <v>0</v>
      </c>
      <c r="Q480" s="9" t="s">
        <v>35</v>
      </c>
      <c r="R480" s="9">
        <v>1</v>
      </c>
      <c r="S480" s="9">
        <f t="shared" si="46"/>
        <v>0</v>
      </c>
      <c r="T480" s="9">
        <f t="shared" si="47"/>
        <v>0</v>
      </c>
      <c r="U480"/>
      <c r="V480"/>
      <c r="Z480" s="118">
        <v>0.11</v>
      </c>
      <c r="AA480" s="9">
        <v>0</v>
      </c>
      <c r="AB480" s="120">
        <v>25.58</v>
      </c>
      <c r="AC480" s="2">
        <f t="shared" si="48"/>
        <v>0</v>
      </c>
      <c r="AE480" s="11">
        <f t="shared" si="49"/>
        <v>0</v>
      </c>
      <c r="AG480" t="str">
        <f t="shared" si="50"/>
        <v/>
      </c>
      <c r="AH480"/>
    </row>
    <row r="481" spans="1:34">
      <c r="A481">
        <v>480</v>
      </c>
      <c r="B481" t="s">
        <v>603</v>
      </c>
      <c r="C481">
        <v>623</v>
      </c>
      <c r="D481">
        <v>96</v>
      </c>
      <c r="E481" t="s">
        <v>915</v>
      </c>
      <c r="F481" t="s">
        <v>932</v>
      </c>
      <c r="G481">
        <v>50.044689179999999</v>
      </c>
      <c r="H481">
        <v>121.5354004</v>
      </c>
      <c r="I481" t="s">
        <v>182</v>
      </c>
      <c r="J481" t="s">
        <v>35</v>
      </c>
      <c r="K481" t="s">
        <v>35</v>
      </c>
      <c r="L481" t="s">
        <v>35</v>
      </c>
      <c r="M481" t="s">
        <v>89</v>
      </c>
      <c r="N481">
        <v>1</v>
      </c>
      <c r="O481">
        <v>0</v>
      </c>
      <c r="P481">
        <f t="shared" si="51"/>
        <v>1</v>
      </c>
      <c r="Q481" t="s">
        <v>35</v>
      </c>
      <c r="R481">
        <v>1</v>
      </c>
      <c r="S481">
        <f t="shared" si="46"/>
        <v>0</v>
      </c>
      <c r="T481">
        <f t="shared" si="47"/>
        <v>1</v>
      </c>
      <c r="W481">
        <f>SUM(S481:S484)</f>
        <v>20</v>
      </c>
      <c r="X481">
        <f>SUM(T481:T484)</f>
        <v>1</v>
      </c>
      <c r="Y481">
        <f>X481+W481</f>
        <v>21</v>
      </c>
      <c r="Z481" s="118">
        <v>0.11</v>
      </c>
      <c r="AA481">
        <v>0</v>
      </c>
      <c r="AB481" s="120">
        <v>25.58</v>
      </c>
      <c r="AC481" s="2">
        <f t="shared" si="48"/>
        <v>281.37999999999994</v>
      </c>
      <c r="AD481" s="2">
        <f>SUM(AC481:AC484)</f>
        <v>8805.9350000000013</v>
      </c>
      <c r="AE481" s="2">
        <f t="shared" si="49"/>
        <v>281.37999999999994</v>
      </c>
      <c r="AF481" s="2">
        <f>SUM(AE481:AE484)</f>
        <v>8805.9350000000013</v>
      </c>
      <c r="AG481">
        <f t="shared" si="50"/>
        <v>1</v>
      </c>
    </row>
    <row r="482" spans="1:34">
      <c r="A482">
        <v>481</v>
      </c>
      <c r="C482">
        <v>673</v>
      </c>
      <c r="D482">
        <v>96</v>
      </c>
      <c r="E482" t="s">
        <v>915</v>
      </c>
      <c r="F482" t="s">
        <v>932</v>
      </c>
      <c r="M482" t="s">
        <v>104</v>
      </c>
      <c r="N482">
        <v>0</v>
      </c>
      <c r="O482">
        <v>-15</v>
      </c>
      <c r="P482">
        <f t="shared" si="51"/>
        <v>15</v>
      </c>
      <c r="Q482" t="s">
        <v>89</v>
      </c>
      <c r="R482">
        <v>2</v>
      </c>
      <c r="S482">
        <f t="shared" si="46"/>
        <v>15</v>
      </c>
      <c r="T482">
        <f t="shared" si="47"/>
        <v>0</v>
      </c>
      <c r="U482" t="s">
        <v>1004</v>
      </c>
      <c r="V482" t="s">
        <v>21</v>
      </c>
      <c r="Z482" s="118">
        <v>0.97</v>
      </c>
      <c r="AA482">
        <v>35</v>
      </c>
      <c r="AB482" s="120">
        <v>7.94</v>
      </c>
      <c r="AC482" s="2">
        <f t="shared" si="48"/>
        <v>7509.255000000001</v>
      </c>
      <c r="AE482" s="2">
        <f t="shared" si="49"/>
        <v>7509.255000000001</v>
      </c>
      <c r="AG482" t="str">
        <f t="shared" si="50"/>
        <v/>
      </c>
    </row>
    <row r="483" spans="1:34">
      <c r="A483">
        <v>482</v>
      </c>
      <c r="C483">
        <v>673</v>
      </c>
      <c r="D483">
        <v>96</v>
      </c>
      <c r="E483" t="s">
        <v>915</v>
      </c>
      <c r="F483" t="s">
        <v>932</v>
      </c>
      <c r="M483" t="s">
        <v>101</v>
      </c>
      <c r="N483">
        <v>-15</v>
      </c>
      <c r="O483">
        <v>-20</v>
      </c>
      <c r="P483">
        <f t="shared" si="51"/>
        <v>5</v>
      </c>
      <c r="Q483" t="s">
        <v>89</v>
      </c>
      <c r="R483">
        <v>2</v>
      </c>
      <c r="S483">
        <f t="shared" si="46"/>
        <v>5</v>
      </c>
      <c r="T483">
        <f t="shared" si="47"/>
        <v>0</v>
      </c>
      <c r="U483" t="s">
        <v>1004</v>
      </c>
      <c r="V483" t="s">
        <v>21</v>
      </c>
      <c r="Z483" s="118">
        <v>1.1000000000000001</v>
      </c>
      <c r="AA483">
        <v>35</v>
      </c>
      <c r="AB483" s="120">
        <v>2.84</v>
      </c>
      <c r="AC483" s="2">
        <f t="shared" si="48"/>
        <v>1015.3000000000001</v>
      </c>
      <c r="AE483" s="2">
        <f t="shared" si="49"/>
        <v>1015.3000000000001</v>
      </c>
      <c r="AG483" t="str">
        <f t="shared" si="50"/>
        <v/>
      </c>
    </row>
    <row r="484" spans="1:34" s="9" customFormat="1">
      <c r="A484">
        <v>483</v>
      </c>
      <c r="C484">
        <v>673</v>
      </c>
      <c r="D484">
        <v>96</v>
      </c>
      <c r="E484" s="9" t="s">
        <v>915</v>
      </c>
      <c r="F484" t="s">
        <v>932</v>
      </c>
      <c r="M484" s="9" t="s">
        <v>416</v>
      </c>
      <c r="N484" s="9">
        <v>0</v>
      </c>
      <c r="O484" s="9">
        <v>0</v>
      </c>
      <c r="P484" s="9">
        <f t="shared" si="51"/>
        <v>0</v>
      </c>
      <c r="R484" s="9">
        <v>2</v>
      </c>
      <c r="S484" s="9">
        <f t="shared" si="46"/>
        <v>0</v>
      </c>
      <c r="T484" s="9">
        <f t="shared" si="47"/>
        <v>0</v>
      </c>
      <c r="U484" t="s">
        <v>1004</v>
      </c>
      <c r="V484" t="s">
        <v>21</v>
      </c>
      <c r="Z484" s="118">
        <v>0</v>
      </c>
      <c r="AA484" s="9">
        <v>0</v>
      </c>
      <c r="AB484" s="120"/>
      <c r="AC484" s="2">
        <f t="shared" si="48"/>
        <v>0</v>
      </c>
      <c r="AE484" s="11">
        <f t="shared" si="49"/>
        <v>0</v>
      </c>
      <c r="AG484" t="str">
        <f t="shared" si="50"/>
        <v/>
      </c>
      <c r="AH484"/>
    </row>
    <row r="485" spans="1:34">
      <c r="A485">
        <v>484</v>
      </c>
      <c r="B485" t="s">
        <v>603</v>
      </c>
      <c r="C485">
        <v>649</v>
      </c>
      <c r="D485">
        <v>97</v>
      </c>
      <c r="E485" t="s">
        <v>605</v>
      </c>
      <c r="F485" t="s">
        <v>929</v>
      </c>
      <c r="G485">
        <v>50.048931119999999</v>
      </c>
      <c r="H485">
        <v>121.5398026</v>
      </c>
      <c r="I485" t="s">
        <v>182</v>
      </c>
      <c r="J485" t="s">
        <v>35</v>
      </c>
      <c r="K485" t="s">
        <v>35</v>
      </c>
      <c r="L485" t="s">
        <v>35</v>
      </c>
      <c r="M485" t="s">
        <v>89</v>
      </c>
      <c r="N485">
        <v>6</v>
      </c>
      <c r="O485">
        <v>5</v>
      </c>
      <c r="P485">
        <f t="shared" si="51"/>
        <v>1</v>
      </c>
      <c r="Q485" t="s">
        <v>35</v>
      </c>
      <c r="R485">
        <v>1</v>
      </c>
      <c r="S485">
        <f t="shared" si="46"/>
        <v>0</v>
      </c>
      <c r="T485">
        <f t="shared" si="47"/>
        <v>1</v>
      </c>
      <c r="W485">
        <f>SUM(S485:S491)</f>
        <v>59</v>
      </c>
      <c r="X485">
        <f>SUM(T485:T491)</f>
        <v>6</v>
      </c>
      <c r="Y485">
        <f>X485+W485</f>
        <v>65</v>
      </c>
      <c r="Z485" s="118">
        <v>0.14000000000000001</v>
      </c>
      <c r="AA485">
        <v>0</v>
      </c>
      <c r="AB485" s="120">
        <v>43.21</v>
      </c>
      <c r="AC485" s="2">
        <f t="shared" si="48"/>
        <v>604.94000000000005</v>
      </c>
      <c r="AD485" s="2">
        <f>SUM(AC485:AC491)</f>
        <v>9929.2250000000004</v>
      </c>
      <c r="AE485" s="2">
        <f t="shared" si="49"/>
        <v>604.94000000000005</v>
      </c>
      <c r="AF485" s="2">
        <f>SUM(AE485:AE491)</f>
        <v>9929.2250000000004</v>
      </c>
      <c r="AG485">
        <f t="shared" si="50"/>
        <v>1</v>
      </c>
    </row>
    <row r="486" spans="1:34">
      <c r="A486">
        <v>485</v>
      </c>
      <c r="C486">
        <v>649</v>
      </c>
      <c r="D486">
        <v>97</v>
      </c>
      <c r="E486" t="s">
        <v>605</v>
      </c>
      <c r="F486" t="s">
        <v>929</v>
      </c>
      <c r="M486" t="s">
        <v>623</v>
      </c>
      <c r="N486">
        <v>5</v>
      </c>
      <c r="O486">
        <v>1</v>
      </c>
      <c r="P486">
        <f t="shared" si="51"/>
        <v>4</v>
      </c>
      <c r="Q486" t="s">
        <v>35</v>
      </c>
      <c r="R486">
        <v>1</v>
      </c>
      <c r="S486">
        <f t="shared" si="46"/>
        <v>0</v>
      </c>
      <c r="T486">
        <f t="shared" si="47"/>
        <v>4</v>
      </c>
      <c r="Z486" s="118">
        <v>0.14000000000000001</v>
      </c>
      <c r="AA486">
        <v>0</v>
      </c>
      <c r="AB486" s="120">
        <v>43.21</v>
      </c>
      <c r="AC486" s="2">
        <f t="shared" si="48"/>
        <v>2419.7600000000002</v>
      </c>
      <c r="AE486" s="2">
        <f t="shared" si="49"/>
        <v>2419.7600000000002</v>
      </c>
      <c r="AG486" t="str">
        <f t="shared" si="50"/>
        <v/>
      </c>
    </row>
    <row r="487" spans="1:34">
      <c r="A487">
        <v>486</v>
      </c>
      <c r="C487">
        <v>649</v>
      </c>
      <c r="D487">
        <v>97</v>
      </c>
      <c r="E487" t="s">
        <v>605</v>
      </c>
      <c r="F487" t="s">
        <v>929</v>
      </c>
      <c r="M487" t="s">
        <v>57</v>
      </c>
      <c r="N487">
        <v>1</v>
      </c>
      <c r="O487">
        <v>0</v>
      </c>
      <c r="P487">
        <f t="shared" si="51"/>
        <v>1</v>
      </c>
      <c r="Q487" t="s">
        <v>35</v>
      </c>
      <c r="R487">
        <v>1</v>
      </c>
      <c r="S487">
        <f t="shared" si="46"/>
        <v>0</v>
      </c>
      <c r="T487">
        <f t="shared" si="47"/>
        <v>1</v>
      </c>
      <c r="Z487" s="118">
        <v>0.14000000000000001</v>
      </c>
      <c r="AA487">
        <v>0</v>
      </c>
      <c r="AB487" s="120">
        <v>36.65</v>
      </c>
      <c r="AC487" s="2">
        <f t="shared" si="48"/>
        <v>513.1</v>
      </c>
      <c r="AE487" s="2">
        <f t="shared" si="49"/>
        <v>513.1</v>
      </c>
      <c r="AG487" t="str">
        <f t="shared" si="50"/>
        <v/>
      </c>
    </row>
    <row r="488" spans="1:34">
      <c r="A488">
        <v>487</v>
      </c>
      <c r="C488">
        <v>699</v>
      </c>
      <c r="D488">
        <v>97</v>
      </c>
      <c r="E488" t="s">
        <v>605</v>
      </c>
      <c r="F488" t="s">
        <v>929</v>
      </c>
      <c r="M488" t="s">
        <v>101</v>
      </c>
      <c r="N488">
        <v>0</v>
      </c>
      <c r="O488">
        <v>-21</v>
      </c>
      <c r="P488">
        <f t="shared" si="51"/>
        <v>21</v>
      </c>
      <c r="Q488" t="s">
        <v>89</v>
      </c>
      <c r="R488">
        <v>2</v>
      </c>
      <c r="S488">
        <f t="shared" si="46"/>
        <v>21</v>
      </c>
      <c r="T488">
        <f t="shared" si="47"/>
        <v>0</v>
      </c>
      <c r="U488" t="s">
        <v>1004</v>
      </c>
      <c r="V488" t="s">
        <v>1005</v>
      </c>
      <c r="Z488" s="118">
        <v>1.19</v>
      </c>
      <c r="AA488">
        <v>65</v>
      </c>
      <c r="AB488" s="120">
        <v>1.7</v>
      </c>
      <c r="AC488" s="2">
        <f t="shared" si="48"/>
        <v>1486.9049999999997</v>
      </c>
      <c r="AE488" s="2">
        <f t="shared" si="49"/>
        <v>1486.9049999999997</v>
      </c>
      <c r="AG488" t="str">
        <f t="shared" si="50"/>
        <v/>
      </c>
    </row>
    <row r="489" spans="1:34">
      <c r="A489">
        <v>488</v>
      </c>
      <c r="C489">
        <v>699</v>
      </c>
      <c r="D489">
        <v>97</v>
      </c>
      <c r="E489" t="s">
        <v>605</v>
      </c>
      <c r="F489" t="s">
        <v>929</v>
      </c>
      <c r="M489" t="s">
        <v>59</v>
      </c>
      <c r="N489">
        <v>-21</v>
      </c>
      <c r="O489">
        <v>-28</v>
      </c>
      <c r="P489">
        <f t="shared" si="51"/>
        <v>7</v>
      </c>
      <c r="Q489" t="s">
        <v>604</v>
      </c>
      <c r="R489">
        <v>2</v>
      </c>
      <c r="S489">
        <f t="shared" si="46"/>
        <v>7</v>
      </c>
      <c r="T489">
        <f t="shared" si="47"/>
        <v>0</v>
      </c>
      <c r="U489" t="s">
        <v>1004</v>
      </c>
      <c r="V489" t="s">
        <v>1005</v>
      </c>
      <c r="Z489" s="118">
        <v>1.38</v>
      </c>
      <c r="AA489">
        <v>5</v>
      </c>
      <c r="AB489" s="120">
        <v>1.7</v>
      </c>
      <c r="AC489" s="2">
        <f t="shared" si="48"/>
        <v>1560.0899999999997</v>
      </c>
      <c r="AE489" s="2">
        <f t="shared" si="49"/>
        <v>1560.0899999999997</v>
      </c>
      <c r="AG489" t="str">
        <f t="shared" si="50"/>
        <v/>
      </c>
    </row>
    <row r="490" spans="1:34">
      <c r="A490">
        <v>489</v>
      </c>
      <c r="C490">
        <v>699</v>
      </c>
      <c r="D490">
        <v>97</v>
      </c>
      <c r="E490" t="s">
        <v>605</v>
      </c>
      <c r="F490" t="s">
        <v>929</v>
      </c>
      <c r="M490" t="s">
        <v>18</v>
      </c>
      <c r="N490">
        <v>-28</v>
      </c>
      <c r="O490">
        <v>-47</v>
      </c>
      <c r="P490">
        <f t="shared" si="51"/>
        <v>19</v>
      </c>
      <c r="Q490" t="s">
        <v>604</v>
      </c>
      <c r="R490">
        <v>2</v>
      </c>
      <c r="S490">
        <f t="shared" si="46"/>
        <v>19</v>
      </c>
      <c r="T490">
        <f t="shared" si="47"/>
        <v>0</v>
      </c>
      <c r="U490" t="s">
        <v>1004</v>
      </c>
      <c r="V490" t="s">
        <v>1005</v>
      </c>
      <c r="Z490" s="118">
        <v>1.38</v>
      </c>
      <c r="AA490">
        <v>35</v>
      </c>
      <c r="AB490" s="120">
        <v>1.7</v>
      </c>
      <c r="AC490" s="2">
        <f t="shared" si="48"/>
        <v>2897.3099999999995</v>
      </c>
      <c r="AE490" s="2">
        <f t="shared" si="49"/>
        <v>2897.3099999999995</v>
      </c>
      <c r="AG490" t="str">
        <f t="shared" si="50"/>
        <v/>
      </c>
    </row>
    <row r="491" spans="1:34" s="9" customFormat="1">
      <c r="A491">
        <v>490</v>
      </c>
      <c r="C491">
        <v>699</v>
      </c>
      <c r="D491">
        <v>97</v>
      </c>
      <c r="E491" s="9" t="s">
        <v>605</v>
      </c>
      <c r="F491" t="s">
        <v>929</v>
      </c>
      <c r="M491" s="9" t="s">
        <v>19</v>
      </c>
      <c r="N491" s="9">
        <v>-47</v>
      </c>
      <c r="O491" s="9">
        <v>-59</v>
      </c>
      <c r="P491" s="9">
        <f t="shared" si="51"/>
        <v>12</v>
      </c>
      <c r="Q491" s="9" t="s">
        <v>604</v>
      </c>
      <c r="R491" s="9">
        <v>2</v>
      </c>
      <c r="S491" s="9">
        <f t="shared" si="46"/>
        <v>12</v>
      </c>
      <c r="T491" s="9">
        <f t="shared" si="47"/>
        <v>0</v>
      </c>
      <c r="U491" t="s">
        <v>1004</v>
      </c>
      <c r="V491" t="s">
        <v>1005</v>
      </c>
      <c r="Z491" s="118">
        <v>1.38</v>
      </c>
      <c r="AA491" s="9">
        <v>50</v>
      </c>
      <c r="AB491" s="120">
        <v>0.54</v>
      </c>
      <c r="AC491" s="2">
        <f t="shared" si="48"/>
        <v>447.11999999999995</v>
      </c>
      <c r="AE491" s="11">
        <f t="shared" si="49"/>
        <v>447.11999999999995</v>
      </c>
      <c r="AG491" t="str">
        <f t="shared" si="50"/>
        <v/>
      </c>
      <c r="AH491"/>
    </row>
    <row r="492" spans="1:34">
      <c r="A492">
        <v>491</v>
      </c>
      <c r="B492" t="s">
        <v>603</v>
      </c>
      <c r="C492">
        <v>739</v>
      </c>
      <c r="D492">
        <v>98</v>
      </c>
      <c r="E492" t="s">
        <v>911</v>
      </c>
      <c r="F492" t="s">
        <v>930</v>
      </c>
      <c r="G492">
        <v>48.084720609999998</v>
      </c>
      <c r="H492">
        <v>123.52310180000001</v>
      </c>
      <c r="I492" t="s">
        <v>182</v>
      </c>
      <c r="J492" t="s">
        <v>35</v>
      </c>
      <c r="K492" t="s">
        <v>35</v>
      </c>
      <c r="L492" t="s">
        <v>35</v>
      </c>
      <c r="M492" t="s">
        <v>104</v>
      </c>
      <c r="N492">
        <v>0</v>
      </c>
      <c r="O492">
        <v>-10</v>
      </c>
      <c r="P492">
        <f t="shared" si="51"/>
        <v>10</v>
      </c>
      <c r="Q492" t="s">
        <v>89</v>
      </c>
      <c r="R492">
        <v>2</v>
      </c>
      <c r="S492">
        <f t="shared" si="46"/>
        <v>10</v>
      </c>
      <c r="T492">
        <f t="shared" si="47"/>
        <v>0</v>
      </c>
      <c r="U492" t="s">
        <v>1008</v>
      </c>
      <c r="V492" t="s">
        <v>1009</v>
      </c>
      <c r="W492">
        <f>SUM(S492:S495)</f>
        <v>90</v>
      </c>
      <c r="X492">
        <f>SUM(T492:T495)</f>
        <v>0</v>
      </c>
      <c r="Y492">
        <f>X492+W492</f>
        <v>90</v>
      </c>
      <c r="Z492" s="118">
        <v>1.07</v>
      </c>
      <c r="AA492">
        <v>20</v>
      </c>
      <c r="AB492" s="120">
        <v>3.36</v>
      </c>
      <c r="AC492" s="2">
        <f t="shared" si="48"/>
        <v>2876.1600000000008</v>
      </c>
      <c r="AD492" s="2">
        <f>SUM(AC492:AC495)</f>
        <v>9935.3549999999996</v>
      </c>
      <c r="AE492" s="2">
        <f t="shared" si="49"/>
        <v>2876.1600000000008</v>
      </c>
      <c r="AF492" s="2">
        <f>SUM(AE492:AE495)</f>
        <v>9935.3549999999996</v>
      </c>
      <c r="AG492">
        <f t="shared" si="50"/>
        <v>1</v>
      </c>
    </row>
    <row r="493" spans="1:34">
      <c r="A493">
        <v>492</v>
      </c>
      <c r="C493">
        <v>739</v>
      </c>
      <c r="D493">
        <v>98</v>
      </c>
      <c r="E493" t="s">
        <v>911</v>
      </c>
      <c r="F493" t="s">
        <v>930</v>
      </c>
      <c r="M493" t="s">
        <v>101</v>
      </c>
      <c r="N493">
        <v>-10</v>
      </c>
      <c r="O493">
        <v>-37</v>
      </c>
      <c r="P493">
        <f t="shared" si="51"/>
        <v>27</v>
      </c>
      <c r="Q493" t="s">
        <v>604</v>
      </c>
      <c r="R493">
        <v>2</v>
      </c>
      <c r="S493">
        <f t="shared" si="46"/>
        <v>27</v>
      </c>
      <c r="T493">
        <f t="shared" si="47"/>
        <v>0</v>
      </c>
      <c r="U493" t="s">
        <v>1008</v>
      </c>
      <c r="V493" t="s">
        <v>1009</v>
      </c>
      <c r="Z493" s="118">
        <v>1.43</v>
      </c>
      <c r="AA493">
        <v>30</v>
      </c>
      <c r="AB493" s="120">
        <v>1.2</v>
      </c>
      <c r="AC493" s="2">
        <f t="shared" si="48"/>
        <v>3243.2399999999989</v>
      </c>
      <c r="AE493" s="2">
        <f t="shared" si="49"/>
        <v>3243.2399999999989</v>
      </c>
      <c r="AG493" t="str">
        <f t="shared" si="50"/>
        <v/>
      </c>
    </row>
    <row r="494" spans="1:34">
      <c r="A494">
        <v>493</v>
      </c>
      <c r="C494">
        <v>739</v>
      </c>
      <c r="D494">
        <v>98</v>
      </c>
      <c r="E494" t="s">
        <v>911</v>
      </c>
      <c r="F494" t="s">
        <v>930</v>
      </c>
      <c r="M494" t="s">
        <v>689</v>
      </c>
      <c r="N494">
        <v>-37</v>
      </c>
      <c r="O494">
        <v>-61</v>
      </c>
      <c r="P494">
        <f t="shared" si="51"/>
        <v>24</v>
      </c>
      <c r="Q494" t="s">
        <v>611</v>
      </c>
      <c r="R494">
        <v>2</v>
      </c>
      <c r="S494">
        <f t="shared" si="46"/>
        <v>24</v>
      </c>
      <c r="T494">
        <f t="shared" si="47"/>
        <v>0</v>
      </c>
      <c r="U494" t="s">
        <v>1008</v>
      </c>
      <c r="V494" t="s">
        <v>1009</v>
      </c>
      <c r="Z494" s="118">
        <v>1.43</v>
      </c>
      <c r="AA494">
        <v>30</v>
      </c>
      <c r="AB494" s="120">
        <v>1.2</v>
      </c>
      <c r="AC494" s="2">
        <f t="shared" si="48"/>
        <v>2882.8799999999997</v>
      </c>
      <c r="AE494" s="2">
        <f t="shared" si="49"/>
        <v>2882.8799999999997</v>
      </c>
      <c r="AG494" t="str">
        <f t="shared" si="50"/>
        <v/>
      </c>
      <c r="AH494" s="102"/>
    </row>
    <row r="495" spans="1:34" s="9" customFormat="1">
      <c r="A495">
        <v>494</v>
      </c>
      <c r="C495">
        <v>739</v>
      </c>
      <c r="D495">
        <v>98</v>
      </c>
      <c r="E495" s="9" t="s">
        <v>911</v>
      </c>
      <c r="F495" t="s">
        <v>930</v>
      </c>
      <c r="M495" s="9" t="s">
        <v>21</v>
      </c>
      <c r="N495" s="9">
        <v>-61</v>
      </c>
      <c r="O495" s="9">
        <v>-90</v>
      </c>
      <c r="P495" s="9">
        <f t="shared" si="51"/>
        <v>29</v>
      </c>
      <c r="Q495" s="9" t="s">
        <v>611</v>
      </c>
      <c r="R495" s="9">
        <v>2</v>
      </c>
      <c r="S495" s="9">
        <f t="shared" si="46"/>
        <v>29</v>
      </c>
      <c r="T495" s="9">
        <f t="shared" si="47"/>
        <v>0</v>
      </c>
      <c r="U495" t="s">
        <v>1008</v>
      </c>
      <c r="V495" t="s">
        <v>1009</v>
      </c>
      <c r="Z495" s="118">
        <v>1.5</v>
      </c>
      <c r="AA495" s="9">
        <v>45</v>
      </c>
      <c r="AB495" s="120">
        <v>0.39</v>
      </c>
      <c r="AC495" s="2">
        <f t="shared" si="48"/>
        <v>933.07499999999982</v>
      </c>
      <c r="AE495" s="11">
        <f t="shared" si="49"/>
        <v>933.07499999999982</v>
      </c>
      <c r="AG495" t="str">
        <f t="shared" si="50"/>
        <v/>
      </c>
      <c r="AH495" s="102"/>
    </row>
    <row r="496" spans="1:34">
      <c r="A496">
        <v>495</v>
      </c>
      <c r="B496" t="s">
        <v>603</v>
      </c>
      <c r="C496">
        <v>669</v>
      </c>
      <c r="D496">
        <v>99</v>
      </c>
      <c r="E496" t="s">
        <v>619</v>
      </c>
      <c r="F496" t="s">
        <v>930</v>
      </c>
      <c r="G496">
        <v>50.060211180000003</v>
      </c>
      <c r="H496">
        <v>121.5563812</v>
      </c>
      <c r="I496" t="s">
        <v>182</v>
      </c>
      <c r="J496" t="s">
        <v>35</v>
      </c>
      <c r="K496" t="s">
        <v>35</v>
      </c>
      <c r="L496" t="s">
        <v>35</v>
      </c>
      <c r="M496" t="s">
        <v>623</v>
      </c>
      <c r="N496">
        <v>3</v>
      </c>
      <c r="O496">
        <v>0</v>
      </c>
      <c r="P496">
        <f t="shared" si="51"/>
        <v>3</v>
      </c>
      <c r="Q496" t="s">
        <v>35</v>
      </c>
      <c r="R496">
        <v>1</v>
      </c>
      <c r="S496">
        <f t="shared" si="46"/>
        <v>0</v>
      </c>
      <c r="T496">
        <f t="shared" si="47"/>
        <v>3</v>
      </c>
      <c r="W496">
        <f>SUM(S496:S501)</f>
        <v>58</v>
      </c>
      <c r="X496">
        <f>SUM(T496:T501)</f>
        <v>3</v>
      </c>
      <c r="Y496">
        <f>X496+W496</f>
        <v>61</v>
      </c>
      <c r="Z496" s="118">
        <v>0.16</v>
      </c>
      <c r="AA496">
        <v>0</v>
      </c>
      <c r="AB496" s="120">
        <v>37.4</v>
      </c>
      <c r="AC496" s="2">
        <f t="shared" si="48"/>
        <v>1795.1999999999998</v>
      </c>
      <c r="AD496" s="2">
        <f>SUM(AC496:AC501)</f>
        <v>6780.2999999999993</v>
      </c>
      <c r="AE496" s="2">
        <f t="shared" si="49"/>
        <v>1795.1999999999998</v>
      </c>
      <c r="AF496" s="2">
        <f>SUM(AE496:AE501)</f>
        <v>6780.2999999999993</v>
      </c>
      <c r="AG496">
        <f t="shared" si="50"/>
        <v>1</v>
      </c>
      <c r="AH496" s="102"/>
    </row>
    <row r="497" spans="1:34">
      <c r="A497">
        <v>496</v>
      </c>
      <c r="C497">
        <v>719</v>
      </c>
      <c r="D497">
        <v>99</v>
      </c>
      <c r="E497" t="s">
        <v>619</v>
      </c>
      <c r="F497" t="s">
        <v>930</v>
      </c>
      <c r="M497" t="s">
        <v>32</v>
      </c>
      <c r="N497">
        <v>0</v>
      </c>
      <c r="O497">
        <v>-8</v>
      </c>
      <c r="P497">
        <f t="shared" si="51"/>
        <v>8</v>
      </c>
      <c r="Q497" t="s">
        <v>604</v>
      </c>
      <c r="R497">
        <v>2</v>
      </c>
      <c r="S497">
        <f t="shared" si="46"/>
        <v>8</v>
      </c>
      <c r="T497">
        <f t="shared" si="47"/>
        <v>0</v>
      </c>
      <c r="U497" t="s">
        <v>1004</v>
      </c>
      <c r="V497" t="s">
        <v>918</v>
      </c>
      <c r="Z497" s="118">
        <v>1.45</v>
      </c>
      <c r="AA497">
        <v>40</v>
      </c>
      <c r="AB497" s="120">
        <v>1.2</v>
      </c>
      <c r="AC497" s="2">
        <f t="shared" si="48"/>
        <v>835.19999999999982</v>
      </c>
      <c r="AE497" s="2">
        <f t="shared" si="49"/>
        <v>835.19999999999982</v>
      </c>
      <c r="AG497" t="str">
        <f t="shared" si="50"/>
        <v/>
      </c>
    </row>
    <row r="498" spans="1:34">
      <c r="A498">
        <v>497</v>
      </c>
      <c r="C498">
        <v>719</v>
      </c>
      <c r="D498">
        <v>99</v>
      </c>
      <c r="E498" t="s">
        <v>619</v>
      </c>
      <c r="F498" t="s">
        <v>930</v>
      </c>
      <c r="M498" t="s">
        <v>34</v>
      </c>
      <c r="N498">
        <v>-8</v>
      </c>
      <c r="O498">
        <v>-43</v>
      </c>
      <c r="P498">
        <f t="shared" si="51"/>
        <v>35</v>
      </c>
      <c r="Q498" t="s">
        <v>604</v>
      </c>
      <c r="R498">
        <v>2</v>
      </c>
      <c r="S498">
        <f t="shared" si="46"/>
        <v>35</v>
      </c>
      <c r="T498">
        <f t="shared" si="47"/>
        <v>0</v>
      </c>
      <c r="U498" t="s">
        <v>1004</v>
      </c>
      <c r="V498" t="s">
        <v>918</v>
      </c>
      <c r="Z498" s="118">
        <v>1.45</v>
      </c>
      <c r="AA498">
        <v>40</v>
      </c>
      <c r="AB498" s="120">
        <v>1.2</v>
      </c>
      <c r="AC498" s="2">
        <f t="shared" si="48"/>
        <v>3654</v>
      </c>
      <c r="AE498" s="2">
        <f t="shared" si="49"/>
        <v>3654</v>
      </c>
      <c r="AG498" t="str">
        <f t="shared" si="50"/>
        <v/>
      </c>
    </row>
    <row r="499" spans="1:34">
      <c r="A499">
        <v>498</v>
      </c>
      <c r="C499">
        <v>719</v>
      </c>
      <c r="D499">
        <v>99</v>
      </c>
      <c r="E499" t="s">
        <v>619</v>
      </c>
      <c r="F499" t="s">
        <v>930</v>
      </c>
      <c r="M499" t="s">
        <v>19</v>
      </c>
      <c r="N499">
        <v>-43</v>
      </c>
      <c r="O499">
        <v>-58</v>
      </c>
      <c r="P499">
        <f t="shared" si="51"/>
        <v>15</v>
      </c>
      <c r="Q499" t="s">
        <v>604</v>
      </c>
      <c r="R499">
        <v>2</v>
      </c>
      <c r="S499">
        <f t="shared" si="46"/>
        <v>15</v>
      </c>
      <c r="T499">
        <f t="shared" si="47"/>
        <v>0</v>
      </c>
      <c r="U499" t="s">
        <v>1004</v>
      </c>
      <c r="V499" t="s">
        <v>918</v>
      </c>
      <c r="Z499" s="118">
        <v>1.45</v>
      </c>
      <c r="AA499">
        <v>40</v>
      </c>
      <c r="AB499" s="120">
        <v>0.38</v>
      </c>
      <c r="AC499" s="2">
        <f t="shared" si="48"/>
        <v>495.89999999999992</v>
      </c>
      <c r="AE499" s="2">
        <f t="shared" si="49"/>
        <v>495.89999999999992</v>
      </c>
      <c r="AG499" t="str">
        <f t="shared" si="50"/>
        <v/>
      </c>
    </row>
    <row r="500" spans="1:34">
      <c r="A500">
        <v>499</v>
      </c>
      <c r="C500">
        <v>669</v>
      </c>
      <c r="D500">
        <v>99</v>
      </c>
      <c r="E500" t="s">
        <v>619</v>
      </c>
      <c r="F500" t="s">
        <v>930</v>
      </c>
      <c r="M500" t="s">
        <v>89</v>
      </c>
      <c r="N500">
        <v>0</v>
      </c>
      <c r="O500">
        <v>0</v>
      </c>
      <c r="P500">
        <f t="shared" si="51"/>
        <v>0</v>
      </c>
      <c r="Q500" t="s">
        <v>35</v>
      </c>
      <c r="R500">
        <v>1</v>
      </c>
      <c r="S500">
        <f t="shared" si="46"/>
        <v>0</v>
      </c>
      <c r="T500">
        <f t="shared" si="47"/>
        <v>0</v>
      </c>
      <c r="Z500" s="118">
        <v>0.16</v>
      </c>
      <c r="AA500">
        <v>0</v>
      </c>
      <c r="AB500" s="120">
        <v>37.4</v>
      </c>
      <c r="AC500" s="2">
        <f t="shared" si="48"/>
        <v>0</v>
      </c>
      <c r="AE500" s="2">
        <f t="shared" si="49"/>
        <v>0</v>
      </c>
      <c r="AG500" t="str">
        <f t="shared" si="50"/>
        <v/>
      </c>
    </row>
    <row r="501" spans="1:34" s="9" customFormat="1">
      <c r="A501">
        <v>500</v>
      </c>
      <c r="C501">
        <v>669</v>
      </c>
      <c r="D501">
        <v>99</v>
      </c>
      <c r="E501" s="9" t="s">
        <v>619</v>
      </c>
      <c r="F501" t="s">
        <v>930</v>
      </c>
      <c r="M501" s="9" t="s">
        <v>57</v>
      </c>
      <c r="N501" s="9">
        <v>0</v>
      </c>
      <c r="O501" s="9">
        <v>0</v>
      </c>
      <c r="P501" s="9">
        <f t="shared" si="51"/>
        <v>0</v>
      </c>
      <c r="Q501" s="9" t="s">
        <v>35</v>
      </c>
      <c r="R501" s="9">
        <v>1</v>
      </c>
      <c r="S501" s="9">
        <f t="shared" si="46"/>
        <v>0</v>
      </c>
      <c r="T501" s="9">
        <f t="shared" si="47"/>
        <v>0</v>
      </c>
      <c r="U501"/>
      <c r="V501"/>
      <c r="Z501" s="118">
        <v>0.16</v>
      </c>
      <c r="AA501" s="9">
        <v>0</v>
      </c>
      <c r="AB501" s="120">
        <v>30.85</v>
      </c>
      <c r="AC501" s="2">
        <f t="shared" si="48"/>
        <v>0</v>
      </c>
      <c r="AE501" s="11">
        <f t="shared" si="49"/>
        <v>0</v>
      </c>
      <c r="AG501" t="str">
        <f t="shared" si="50"/>
        <v/>
      </c>
      <c r="AH501"/>
    </row>
    <row r="502" spans="1:34" s="91" customFormat="1">
      <c r="A502">
        <v>501</v>
      </c>
      <c r="C502">
        <v>417</v>
      </c>
      <c r="D502">
        <v>99</v>
      </c>
      <c r="E502" s="91" t="s">
        <v>619</v>
      </c>
      <c r="F502" t="s">
        <v>930</v>
      </c>
      <c r="G502" s="91">
        <v>49.999778749999997</v>
      </c>
      <c r="H502" s="91">
        <v>121.6364975</v>
      </c>
      <c r="M502" s="91" t="s">
        <v>16</v>
      </c>
      <c r="N502" s="91">
        <v>0</v>
      </c>
      <c r="O502" s="91">
        <v>-4</v>
      </c>
      <c r="P502" s="91">
        <f t="shared" si="51"/>
        <v>4</v>
      </c>
      <c r="R502" s="91">
        <v>2</v>
      </c>
      <c r="S502" s="91">
        <f t="shared" si="46"/>
        <v>4</v>
      </c>
      <c r="T502" s="91">
        <f t="shared" si="47"/>
        <v>0</v>
      </c>
      <c r="U502" t="s">
        <v>1003</v>
      </c>
      <c r="V502" t="s">
        <v>623</v>
      </c>
      <c r="Z502" s="118">
        <v>1.24</v>
      </c>
      <c r="AA502" s="91">
        <v>0</v>
      </c>
      <c r="AB502" s="120">
        <v>3.36</v>
      </c>
      <c r="AC502" s="2">
        <f t="shared" si="48"/>
        <v>1666.5599999999997</v>
      </c>
      <c r="AE502" s="92">
        <f t="shared" si="49"/>
        <v>1666.5599999999997</v>
      </c>
      <c r="AG502" t="str">
        <f t="shared" si="50"/>
        <v/>
      </c>
      <c r="AH502"/>
    </row>
    <row r="503" spans="1:34" s="102" customFormat="1">
      <c r="A503" s="102">
        <v>502</v>
      </c>
      <c r="B503" s="102" t="s">
        <v>603</v>
      </c>
      <c r="C503">
        <v>418</v>
      </c>
      <c r="D503" s="102">
        <v>100</v>
      </c>
      <c r="E503" s="102" t="s">
        <v>605</v>
      </c>
      <c r="F503" s="102" t="s">
        <v>929</v>
      </c>
      <c r="G503" s="102">
        <v>49.97608185</v>
      </c>
      <c r="H503" s="102">
        <v>121.6641006</v>
      </c>
      <c r="I503" s="102" t="s">
        <v>182</v>
      </c>
      <c r="J503" s="102" t="s">
        <v>35</v>
      </c>
      <c r="K503" s="102" t="s">
        <v>35</v>
      </c>
      <c r="L503" s="102" t="s">
        <v>35</v>
      </c>
      <c r="M503" s="102" t="s">
        <v>16</v>
      </c>
      <c r="N503" s="102">
        <v>0</v>
      </c>
      <c r="O503" s="102">
        <v>-2</v>
      </c>
      <c r="P503" s="102">
        <f t="shared" si="51"/>
        <v>2</v>
      </c>
      <c r="R503" s="102">
        <v>2</v>
      </c>
      <c r="S503" s="102">
        <f t="shared" si="46"/>
        <v>2</v>
      </c>
      <c r="T503" s="102">
        <f t="shared" si="47"/>
        <v>0</v>
      </c>
      <c r="U503" t="s">
        <v>1003</v>
      </c>
      <c r="V503" t="s">
        <v>918</v>
      </c>
      <c r="W503" s="102">
        <f>SUM(S503:S504)</f>
        <v>30</v>
      </c>
      <c r="X503" s="102">
        <f>SUM(T503:T504)</f>
        <v>0</v>
      </c>
      <c r="Y503" s="102">
        <f>X503+W503</f>
        <v>30</v>
      </c>
      <c r="Z503" s="118">
        <v>1.31</v>
      </c>
      <c r="AA503" s="102">
        <v>0</v>
      </c>
      <c r="AB503" s="120">
        <v>4.74</v>
      </c>
      <c r="AC503" s="103">
        <f t="shared" si="48"/>
        <v>1241.8800000000001</v>
      </c>
      <c r="AD503" s="103">
        <f>SUM(AC503:AC504)</f>
        <v>6125.64</v>
      </c>
      <c r="AE503" s="103">
        <f t="shared" si="49"/>
        <v>1241.8800000000001</v>
      </c>
      <c r="AF503" s="103">
        <f>SUM(AE503:AE504)</f>
        <v>6125.64</v>
      </c>
      <c r="AG503" s="102">
        <f t="shared" si="50"/>
        <v>1</v>
      </c>
      <c r="AH503"/>
    </row>
    <row r="504" spans="1:34" s="44" customFormat="1">
      <c r="A504" s="102">
        <v>503</v>
      </c>
      <c r="C504">
        <v>418</v>
      </c>
      <c r="D504" s="102">
        <v>100</v>
      </c>
      <c r="E504" s="44" t="s">
        <v>605</v>
      </c>
      <c r="F504" s="102" t="s">
        <v>929</v>
      </c>
      <c r="M504" s="44" t="s">
        <v>177</v>
      </c>
      <c r="N504" s="44">
        <v>-2</v>
      </c>
      <c r="O504" s="44">
        <v>-30</v>
      </c>
      <c r="P504" s="44">
        <f t="shared" si="51"/>
        <v>28</v>
      </c>
      <c r="Q504" s="44" t="s">
        <v>604</v>
      </c>
      <c r="R504" s="44">
        <v>2</v>
      </c>
      <c r="S504" s="44">
        <f t="shared" si="46"/>
        <v>28</v>
      </c>
      <c r="T504" s="44">
        <f t="shared" si="47"/>
        <v>0</v>
      </c>
      <c r="U504" t="s">
        <v>1003</v>
      </c>
      <c r="V504" t="s">
        <v>918</v>
      </c>
      <c r="Z504" s="118">
        <v>1.71</v>
      </c>
      <c r="AA504" s="44">
        <v>40</v>
      </c>
      <c r="AB504" s="120">
        <v>1.7</v>
      </c>
      <c r="AC504" s="103">
        <f t="shared" si="48"/>
        <v>4883.76</v>
      </c>
      <c r="AE504" s="104">
        <f t="shared" si="49"/>
        <v>4883.76</v>
      </c>
      <c r="AG504" s="102" t="str">
        <f t="shared" si="50"/>
        <v/>
      </c>
      <c r="AH504"/>
    </row>
    <row r="505" spans="1:34">
      <c r="A505">
        <v>504</v>
      </c>
      <c r="B505" t="s">
        <v>603</v>
      </c>
      <c r="C505">
        <v>613</v>
      </c>
      <c r="D505">
        <v>101</v>
      </c>
      <c r="E505" t="s">
        <v>510</v>
      </c>
      <c r="F505" t="s">
        <v>930</v>
      </c>
      <c r="G505">
        <v>50.080959319999998</v>
      </c>
      <c r="H505">
        <v>121.5642014</v>
      </c>
      <c r="I505" t="s">
        <v>182</v>
      </c>
      <c r="J505" t="s">
        <v>35</v>
      </c>
      <c r="K505" t="s">
        <v>35</v>
      </c>
      <c r="L505" t="s">
        <v>35</v>
      </c>
      <c r="M505" t="s">
        <v>89</v>
      </c>
      <c r="N505">
        <v>1</v>
      </c>
      <c r="O505">
        <v>0.5</v>
      </c>
      <c r="P505">
        <f t="shared" si="51"/>
        <v>0.5</v>
      </c>
      <c r="Q505" t="s">
        <v>35</v>
      </c>
      <c r="R505">
        <v>1</v>
      </c>
      <c r="S505">
        <f t="shared" si="46"/>
        <v>0</v>
      </c>
      <c r="T505">
        <f t="shared" si="47"/>
        <v>0.5</v>
      </c>
      <c r="W505">
        <f>SUM(S505:S507)</f>
        <v>35</v>
      </c>
      <c r="X505">
        <f>SUM(T505:T507)</f>
        <v>1</v>
      </c>
      <c r="Y505">
        <f>X505+W505</f>
        <v>36</v>
      </c>
      <c r="Z505" s="118">
        <v>0.16</v>
      </c>
      <c r="AA505">
        <v>0</v>
      </c>
      <c r="AB505" s="120">
        <v>37.4</v>
      </c>
      <c r="AC505" s="2">
        <f t="shared" si="48"/>
        <v>299.2</v>
      </c>
      <c r="AD505" s="2">
        <f>SUM(AC505:AC507)</f>
        <v>2614.4</v>
      </c>
      <c r="AE505" s="2">
        <f t="shared" si="49"/>
        <v>299.2</v>
      </c>
      <c r="AF505" s="2">
        <f>SUM(AE505:AE507)</f>
        <v>2614.4</v>
      </c>
      <c r="AG505">
        <f t="shared" si="50"/>
        <v>1</v>
      </c>
    </row>
    <row r="506" spans="1:34">
      <c r="A506">
        <v>505</v>
      </c>
      <c r="C506">
        <v>613</v>
      </c>
      <c r="D506">
        <v>101</v>
      </c>
      <c r="E506" t="s">
        <v>510</v>
      </c>
      <c r="F506" t="s">
        <v>930</v>
      </c>
      <c r="M506" t="s">
        <v>623</v>
      </c>
      <c r="N506">
        <v>0.5</v>
      </c>
      <c r="O506">
        <v>0</v>
      </c>
      <c r="P506">
        <f t="shared" si="51"/>
        <v>0.5</v>
      </c>
      <c r="Q506" t="s">
        <v>35</v>
      </c>
      <c r="R506">
        <v>1</v>
      </c>
      <c r="S506">
        <f t="shared" si="46"/>
        <v>0</v>
      </c>
      <c r="T506">
        <f t="shared" si="47"/>
        <v>0.5</v>
      </c>
      <c r="Z506" s="118">
        <v>0.16</v>
      </c>
      <c r="AA506">
        <v>0</v>
      </c>
      <c r="AB506" s="120">
        <v>37.4</v>
      </c>
      <c r="AC506" s="2">
        <f t="shared" si="48"/>
        <v>299.2</v>
      </c>
      <c r="AE506" s="2">
        <f t="shared" si="49"/>
        <v>299.2</v>
      </c>
      <c r="AG506" t="str">
        <f t="shared" si="50"/>
        <v/>
      </c>
    </row>
    <row r="507" spans="1:34" s="9" customFormat="1">
      <c r="A507">
        <v>506</v>
      </c>
      <c r="C507">
        <v>663</v>
      </c>
      <c r="D507">
        <v>101</v>
      </c>
      <c r="E507" s="9" t="s">
        <v>510</v>
      </c>
      <c r="F507" t="s">
        <v>930</v>
      </c>
      <c r="M507" s="9" t="s">
        <v>101</v>
      </c>
      <c r="N507" s="9">
        <v>0</v>
      </c>
      <c r="O507" s="9">
        <v>-35</v>
      </c>
      <c r="P507" s="9">
        <f t="shared" si="51"/>
        <v>35</v>
      </c>
      <c r="Q507" s="9" t="s">
        <v>604</v>
      </c>
      <c r="R507" s="9">
        <v>2</v>
      </c>
      <c r="S507" s="9">
        <f t="shared" si="46"/>
        <v>35</v>
      </c>
      <c r="T507" s="9">
        <f t="shared" si="47"/>
        <v>0</v>
      </c>
      <c r="U507" t="s">
        <v>1004</v>
      </c>
      <c r="V507" t="s">
        <v>21</v>
      </c>
      <c r="Z507" s="118">
        <v>1.2</v>
      </c>
      <c r="AA507" s="9">
        <v>60</v>
      </c>
      <c r="AB507" s="120">
        <v>1.2</v>
      </c>
      <c r="AC507" s="2">
        <f t="shared" si="48"/>
        <v>2016</v>
      </c>
      <c r="AE507" s="11">
        <f t="shared" si="49"/>
        <v>2016</v>
      </c>
      <c r="AG507" t="str">
        <f t="shared" si="50"/>
        <v/>
      </c>
      <c r="AH507"/>
    </row>
    <row r="508" spans="1:34">
      <c r="A508">
        <v>507</v>
      </c>
      <c r="B508" t="s">
        <v>603</v>
      </c>
      <c r="C508">
        <v>614</v>
      </c>
      <c r="D508">
        <v>102</v>
      </c>
      <c r="E508" t="s">
        <v>510</v>
      </c>
      <c r="F508" t="s">
        <v>930</v>
      </c>
      <c r="G508">
        <v>50.081050869999999</v>
      </c>
      <c r="H508">
        <v>121.5644989</v>
      </c>
      <c r="I508" t="s">
        <v>182</v>
      </c>
      <c r="J508" t="s">
        <v>35</v>
      </c>
      <c r="K508" t="s">
        <v>35</v>
      </c>
      <c r="L508" t="s">
        <v>35</v>
      </c>
      <c r="M508" t="s">
        <v>89</v>
      </c>
      <c r="N508">
        <v>8</v>
      </c>
      <c r="O508">
        <v>4</v>
      </c>
      <c r="P508">
        <f t="shared" si="51"/>
        <v>4</v>
      </c>
      <c r="Q508" t="s">
        <v>35</v>
      </c>
      <c r="R508">
        <v>1</v>
      </c>
      <c r="S508">
        <f t="shared" si="46"/>
        <v>0</v>
      </c>
      <c r="T508">
        <f t="shared" si="47"/>
        <v>4</v>
      </c>
      <c r="W508">
        <f>SUM(S508:S511)</f>
        <v>0</v>
      </c>
      <c r="X508">
        <f>SUM(T508:T511)</f>
        <v>8</v>
      </c>
      <c r="Y508">
        <f>X508+W508</f>
        <v>8</v>
      </c>
      <c r="Z508" s="118">
        <v>0.16</v>
      </c>
      <c r="AA508">
        <v>0</v>
      </c>
      <c r="AB508" s="120">
        <v>37.4</v>
      </c>
      <c r="AC508" s="2">
        <f t="shared" si="48"/>
        <v>2393.6</v>
      </c>
      <c r="AD508" s="2">
        <f>SUM(AC508:AC511)</f>
        <v>4472.8</v>
      </c>
      <c r="AE508" s="2">
        <f t="shared" si="49"/>
        <v>2393.6</v>
      </c>
      <c r="AF508" s="2">
        <f>SUM(AE508:AE511)</f>
        <v>4472.8</v>
      </c>
      <c r="AG508">
        <f t="shared" si="50"/>
        <v>1</v>
      </c>
    </row>
    <row r="509" spans="1:34">
      <c r="A509">
        <v>508</v>
      </c>
      <c r="C509">
        <v>614</v>
      </c>
      <c r="D509">
        <v>102</v>
      </c>
      <c r="E509" t="s">
        <v>510</v>
      </c>
      <c r="F509" t="s">
        <v>930</v>
      </c>
      <c r="M509" t="s">
        <v>623</v>
      </c>
      <c r="N509">
        <v>4</v>
      </c>
      <c r="O509">
        <v>3</v>
      </c>
      <c r="P509">
        <f t="shared" si="51"/>
        <v>1</v>
      </c>
      <c r="Q509" t="s">
        <v>35</v>
      </c>
      <c r="R509">
        <v>1</v>
      </c>
      <c r="S509">
        <f t="shared" si="46"/>
        <v>0</v>
      </c>
      <c r="T509">
        <f t="shared" si="47"/>
        <v>1</v>
      </c>
      <c r="Z509" s="118">
        <v>0.16</v>
      </c>
      <c r="AA509">
        <v>0</v>
      </c>
      <c r="AB509" s="120">
        <v>37.4</v>
      </c>
      <c r="AC509" s="2">
        <f t="shared" si="48"/>
        <v>598.4</v>
      </c>
      <c r="AE509" s="2">
        <f t="shared" si="49"/>
        <v>598.4</v>
      </c>
      <c r="AG509" t="str">
        <f t="shared" si="50"/>
        <v/>
      </c>
    </row>
    <row r="510" spans="1:34">
      <c r="A510">
        <v>509</v>
      </c>
      <c r="C510">
        <v>614</v>
      </c>
      <c r="D510">
        <v>102</v>
      </c>
      <c r="E510" t="s">
        <v>510</v>
      </c>
      <c r="F510" t="s">
        <v>930</v>
      </c>
      <c r="M510" t="s">
        <v>57</v>
      </c>
      <c r="N510">
        <v>3</v>
      </c>
      <c r="O510">
        <v>0</v>
      </c>
      <c r="P510">
        <f t="shared" si="51"/>
        <v>3</v>
      </c>
      <c r="Q510" t="s">
        <v>35</v>
      </c>
      <c r="R510">
        <v>1</v>
      </c>
      <c r="S510">
        <f t="shared" si="46"/>
        <v>0</v>
      </c>
      <c r="T510">
        <f t="shared" si="47"/>
        <v>3</v>
      </c>
      <c r="Z510" s="118">
        <v>0.16</v>
      </c>
      <c r="AA510">
        <v>0</v>
      </c>
      <c r="AB510" s="120">
        <v>30.85</v>
      </c>
      <c r="AC510" s="2">
        <f t="shared" si="48"/>
        <v>1480.8</v>
      </c>
      <c r="AE510" s="2">
        <f t="shared" si="49"/>
        <v>1480.8</v>
      </c>
      <c r="AG510" t="str">
        <f t="shared" si="50"/>
        <v/>
      </c>
    </row>
    <row r="511" spans="1:34" s="9" customFormat="1">
      <c r="A511">
        <v>510</v>
      </c>
      <c r="C511">
        <v>664</v>
      </c>
      <c r="D511">
        <v>102</v>
      </c>
      <c r="E511" s="9" t="s">
        <v>510</v>
      </c>
      <c r="F511" t="s">
        <v>930</v>
      </c>
      <c r="M511" s="9" t="s">
        <v>101</v>
      </c>
      <c r="N511" s="9">
        <v>0</v>
      </c>
      <c r="O511" s="9">
        <v>0</v>
      </c>
      <c r="P511" s="9">
        <f t="shared" si="51"/>
        <v>0</v>
      </c>
      <c r="Q511" s="9" t="s">
        <v>616</v>
      </c>
      <c r="R511" s="9">
        <v>2</v>
      </c>
      <c r="S511" s="9">
        <f t="shared" si="46"/>
        <v>0</v>
      </c>
      <c r="T511" s="9">
        <f t="shared" si="47"/>
        <v>0</v>
      </c>
      <c r="U511" t="s">
        <v>1004</v>
      </c>
      <c r="V511" t="s">
        <v>1005</v>
      </c>
      <c r="Z511" s="118">
        <v>1.2</v>
      </c>
      <c r="AA511" s="9">
        <v>25</v>
      </c>
      <c r="AB511" s="120">
        <v>1.2</v>
      </c>
      <c r="AC511" s="2">
        <f t="shared" si="48"/>
        <v>0</v>
      </c>
      <c r="AE511" s="11">
        <f t="shared" si="49"/>
        <v>0</v>
      </c>
      <c r="AG511" t="str">
        <f t="shared" si="50"/>
        <v/>
      </c>
      <c r="AH511"/>
    </row>
    <row r="512" spans="1:34" s="91" customFormat="1">
      <c r="A512">
        <v>511</v>
      </c>
      <c r="C512">
        <v>270</v>
      </c>
      <c r="D512">
        <v>102</v>
      </c>
      <c r="E512" s="91" t="s">
        <v>510</v>
      </c>
      <c r="F512" t="s">
        <v>930</v>
      </c>
      <c r="G512" s="91">
        <v>50.00561905</v>
      </c>
      <c r="H512" s="91">
        <v>121.6416016</v>
      </c>
      <c r="P512" s="91">
        <f t="shared" si="51"/>
        <v>0</v>
      </c>
      <c r="Q512" s="91" t="s">
        <v>604</v>
      </c>
      <c r="R512" s="91">
        <v>2</v>
      </c>
      <c r="S512" s="91">
        <f t="shared" si="46"/>
        <v>0</v>
      </c>
      <c r="T512" s="91">
        <f t="shared" si="47"/>
        <v>0</v>
      </c>
      <c r="U512" t="s">
        <v>1003</v>
      </c>
      <c r="V512" t="s">
        <v>21</v>
      </c>
      <c r="Z512" s="118">
        <v>0</v>
      </c>
      <c r="AA512" s="91">
        <v>85</v>
      </c>
      <c r="AB512" s="120"/>
      <c r="AC512" s="2">
        <f t="shared" si="48"/>
        <v>0</v>
      </c>
      <c r="AE512" s="92">
        <f t="shared" si="49"/>
        <v>0</v>
      </c>
      <c r="AG512" t="str">
        <f t="shared" si="50"/>
        <v/>
      </c>
      <c r="AH512"/>
    </row>
    <row r="513" spans="1:34">
      <c r="A513">
        <v>512</v>
      </c>
      <c r="B513" t="s">
        <v>603</v>
      </c>
      <c r="C513">
        <v>668</v>
      </c>
      <c r="D513">
        <v>103</v>
      </c>
      <c r="E513" t="s">
        <v>605</v>
      </c>
      <c r="F513" t="s">
        <v>929</v>
      </c>
      <c r="G513">
        <v>50.090919489999997</v>
      </c>
      <c r="H513">
        <v>121.5659256</v>
      </c>
      <c r="I513" t="s">
        <v>182</v>
      </c>
      <c r="J513" t="s">
        <v>35</v>
      </c>
      <c r="K513" t="s">
        <v>35</v>
      </c>
      <c r="L513" t="s">
        <v>35</v>
      </c>
      <c r="M513" t="s">
        <v>623</v>
      </c>
      <c r="N513">
        <v>5</v>
      </c>
      <c r="O513">
        <v>0</v>
      </c>
      <c r="P513">
        <f t="shared" si="51"/>
        <v>5</v>
      </c>
      <c r="Q513" t="s">
        <v>35</v>
      </c>
      <c r="R513">
        <v>1</v>
      </c>
      <c r="S513">
        <f t="shared" si="46"/>
        <v>0</v>
      </c>
      <c r="T513">
        <f t="shared" si="47"/>
        <v>5</v>
      </c>
      <c r="W513">
        <f>SUM(S513:S519)</f>
        <v>70</v>
      </c>
      <c r="X513">
        <f>SUM(T513:T519)</f>
        <v>5</v>
      </c>
      <c r="Y513">
        <f>X513+W513</f>
        <v>75</v>
      </c>
      <c r="Z513" s="118">
        <v>0.14000000000000001</v>
      </c>
      <c r="AA513">
        <v>0</v>
      </c>
      <c r="AB513" s="120">
        <v>43.21</v>
      </c>
      <c r="AC513" s="2">
        <f t="shared" si="48"/>
        <v>3024.7</v>
      </c>
      <c r="AD513" s="2">
        <f>SUM(AC513:AC519)</f>
        <v>18748.527999999998</v>
      </c>
      <c r="AE513" s="2">
        <f t="shared" si="49"/>
        <v>3024.7</v>
      </c>
      <c r="AF513" s="2">
        <f>SUM(AE513:AE519)</f>
        <v>18748.527999999998</v>
      </c>
      <c r="AG513">
        <f t="shared" si="50"/>
        <v>1</v>
      </c>
      <c r="AH513" s="102"/>
    </row>
    <row r="514" spans="1:34">
      <c r="A514">
        <v>513</v>
      </c>
      <c r="C514">
        <v>718</v>
      </c>
      <c r="D514">
        <v>103</v>
      </c>
      <c r="E514" t="s">
        <v>605</v>
      </c>
      <c r="F514" t="s">
        <v>929</v>
      </c>
      <c r="M514" t="s">
        <v>104</v>
      </c>
      <c r="N514">
        <v>0</v>
      </c>
      <c r="O514">
        <v>-2</v>
      </c>
      <c r="P514">
        <f t="shared" si="51"/>
        <v>2</v>
      </c>
      <c r="Q514" t="s">
        <v>191</v>
      </c>
      <c r="R514">
        <v>2</v>
      </c>
      <c r="S514">
        <f t="shared" ref="S514:S577" si="52">IF(R514=1,0,P514)</f>
        <v>2</v>
      </c>
      <c r="T514">
        <f t="shared" ref="T514:T577" si="53">IF(R514=1,P514,0)</f>
        <v>0</v>
      </c>
      <c r="U514" t="s">
        <v>1004</v>
      </c>
      <c r="V514" t="s">
        <v>623</v>
      </c>
      <c r="Z514" s="118">
        <v>1.31</v>
      </c>
      <c r="AA514">
        <v>0</v>
      </c>
      <c r="AB514" s="120">
        <v>4.74</v>
      </c>
      <c r="AC514" s="2">
        <f t="shared" ref="AC514:AC577" si="54">Z514*AB514/100*P514*100*100*((100-AA514)/100)</f>
        <v>1241.8800000000001</v>
      </c>
      <c r="AE514" s="2">
        <f t="shared" ref="AE514:AE577" si="55">Z514*AB514/100*P514*100*100*((100-AA514)/100)</f>
        <v>1241.8800000000001</v>
      </c>
      <c r="AG514" t="str">
        <f t="shared" ref="AG514:AG577" si="56">IF(D513&lt;&gt;D514,1,"")</f>
        <v/>
      </c>
      <c r="AH514" s="102"/>
    </row>
    <row r="515" spans="1:34">
      <c r="A515">
        <v>514</v>
      </c>
      <c r="C515">
        <v>718</v>
      </c>
      <c r="D515">
        <v>103</v>
      </c>
      <c r="E515" t="s">
        <v>605</v>
      </c>
      <c r="F515" t="s">
        <v>929</v>
      </c>
      <c r="M515" t="s">
        <v>101</v>
      </c>
      <c r="N515">
        <v>-2</v>
      </c>
      <c r="O515">
        <v>-8</v>
      </c>
      <c r="P515">
        <f t="shared" si="51"/>
        <v>6</v>
      </c>
      <c r="Q515" t="s">
        <v>191</v>
      </c>
      <c r="R515">
        <v>2</v>
      </c>
      <c r="S515">
        <f t="shared" si="52"/>
        <v>6</v>
      </c>
      <c r="T515">
        <f t="shared" si="53"/>
        <v>0</v>
      </c>
      <c r="U515" t="s">
        <v>1004</v>
      </c>
      <c r="V515" t="s">
        <v>623</v>
      </c>
      <c r="Z515" s="118">
        <v>1.19</v>
      </c>
      <c r="AA515">
        <v>0</v>
      </c>
      <c r="AB515" s="120">
        <v>1.7</v>
      </c>
      <c r="AC515" s="2">
        <f t="shared" si="54"/>
        <v>1213.7999999999997</v>
      </c>
      <c r="AE515" s="2">
        <f t="shared" si="55"/>
        <v>1213.7999999999997</v>
      </c>
      <c r="AG515" t="str">
        <f t="shared" si="56"/>
        <v/>
      </c>
    </row>
    <row r="516" spans="1:34">
      <c r="A516">
        <v>515</v>
      </c>
      <c r="C516">
        <v>718</v>
      </c>
      <c r="D516">
        <v>103</v>
      </c>
      <c r="E516" t="s">
        <v>605</v>
      </c>
      <c r="F516" t="s">
        <v>929</v>
      </c>
      <c r="M516" t="s">
        <v>18</v>
      </c>
      <c r="N516">
        <v>-8</v>
      </c>
      <c r="O516">
        <v>-63</v>
      </c>
      <c r="P516">
        <f t="shared" si="51"/>
        <v>55</v>
      </c>
      <c r="Q516" t="s">
        <v>191</v>
      </c>
      <c r="R516">
        <v>2</v>
      </c>
      <c r="S516">
        <f t="shared" si="52"/>
        <v>55</v>
      </c>
      <c r="T516">
        <f t="shared" si="53"/>
        <v>0</v>
      </c>
      <c r="U516" t="s">
        <v>1004</v>
      </c>
      <c r="V516" t="s">
        <v>623</v>
      </c>
      <c r="Z516" s="118">
        <v>1.38</v>
      </c>
      <c r="AA516">
        <v>0</v>
      </c>
      <c r="AB516" s="120">
        <v>1.7</v>
      </c>
      <c r="AC516" s="2">
        <f t="shared" si="54"/>
        <v>12902.999999999996</v>
      </c>
      <c r="AE516" s="2">
        <f t="shared" si="55"/>
        <v>12902.999999999996</v>
      </c>
      <c r="AG516" t="str">
        <f t="shared" si="56"/>
        <v/>
      </c>
    </row>
    <row r="517" spans="1:34">
      <c r="A517">
        <v>516</v>
      </c>
      <c r="C517">
        <v>718</v>
      </c>
      <c r="D517">
        <v>103</v>
      </c>
      <c r="E517" t="s">
        <v>605</v>
      </c>
      <c r="F517" t="s">
        <v>929</v>
      </c>
      <c r="M517" t="s">
        <v>19</v>
      </c>
      <c r="N517">
        <v>-63</v>
      </c>
      <c r="O517">
        <v>-70</v>
      </c>
      <c r="P517">
        <f t="shared" si="51"/>
        <v>7</v>
      </c>
      <c r="Q517" t="s">
        <v>191</v>
      </c>
      <c r="R517">
        <v>2</v>
      </c>
      <c r="S517">
        <f t="shared" si="52"/>
        <v>7</v>
      </c>
      <c r="T517">
        <f t="shared" si="53"/>
        <v>0</v>
      </c>
      <c r="U517" t="s">
        <v>1004</v>
      </c>
      <c r="V517" t="s">
        <v>623</v>
      </c>
      <c r="Z517" s="118">
        <v>1.38</v>
      </c>
      <c r="AA517">
        <v>30</v>
      </c>
      <c r="AB517" s="120">
        <v>0.54</v>
      </c>
      <c r="AC517" s="2">
        <f t="shared" si="54"/>
        <v>365.14799999999991</v>
      </c>
      <c r="AE517" s="2">
        <f t="shared" si="55"/>
        <v>365.14799999999991</v>
      </c>
      <c r="AG517" t="str">
        <f t="shared" si="56"/>
        <v/>
      </c>
    </row>
    <row r="518" spans="1:34">
      <c r="A518">
        <v>517</v>
      </c>
      <c r="C518">
        <v>668</v>
      </c>
      <c r="D518">
        <v>103</v>
      </c>
      <c r="E518" t="s">
        <v>605</v>
      </c>
      <c r="F518" t="s">
        <v>929</v>
      </c>
      <c r="M518" t="s">
        <v>89</v>
      </c>
      <c r="N518">
        <v>0</v>
      </c>
      <c r="O518">
        <v>0</v>
      </c>
      <c r="P518">
        <f t="shared" si="51"/>
        <v>0</v>
      </c>
      <c r="Q518" t="s">
        <v>35</v>
      </c>
      <c r="R518">
        <v>1</v>
      </c>
      <c r="S518">
        <f t="shared" si="52"/>
        <v>0</v>
      </c>
      <c r="T518">
        <f t="shared" si="53"/>
        <v>0</v>
      </c>
      <c r="Z518" s="118">
        <v>0.14000000000000001</v>
      </c>
      <c r="AA518">
        <v>0</v>
      </c>
      <c r="AB518" s="120">
        <v>43.21</v>
      </c>
      <c r="AC518" s="2">
        <f t="shared" si="54"/>
        <v>0</v>
      </c>
      <c r="AE518" s="2">
        <f t="shared" si="55"/>
        <v>0</v>
      </c>
      <c r="AG518" t="str">
        <f t="shared" si="56"/>
        <v/>
      </c>
      <c r="AH518" s="102"/>
    </row>
    <row r="519" spans="1:34" s="9" customFormat="1">
      <c r="A519">
        <v>518</v>
      </c>
      <c r="C519">
        <v>668</v>
      </c>
      <c r="D519">
        <v>103</v>
      </c>
      <c r="E519" s="9" t="s">
        <v>605</v>
      </c>
      <c r="F519" t="s">
        <v>929</v>
      </c>
      <c r="M519" s="9" t="s">
        <v>57</v>
      </c>
      <c r="N519" s="9">
        <v>0</v>
      </c>
      <c r="O519" s="9">
        <v>0</v>
      </c>
      <c r="P519" s="9">
        <f t="shared" si="51"/>
        <v>0</v>
      </c>
      <c r="Q519" s="9" t="s">
        <v>35</v>
      </c>
      <c r="R519" s="9">
        <v>1</v>
      </c>
      <c r="S519" s="9">
        <f t="shared" si="52"/>
        <v>0</v>
      </c>
      <c r="T519" s="9">
        <f t="shared" si="53"/>
        <v>0</v>
      </c>
      <c r="U519"/>
      <c r="V519"/>
      <c r="Z519" s="118">
        <v>0.14000000000000001</v>
      </c>
      <c r="AA519" s="9">
        <v>0</v>
      </c>
      <c r="AB519" s="120">
        <v>36.65</v>
      </c>
      <c r="AC519" s="2">
        <f t="shared" si="54"/>
        <v>0</v>
      </c>
      <c r="AE519" s="11">
        <f t="shared" si="55"/>
        <v>0</v>
      </c>
      <c r="AG519" t="str">
        <f t="shared" si="56"/>
        <v/>
      </c>
      <c r="AH519" s="102"/>
    </row>
    <row r="520" spans="1:34">
      <c r="A520">
        <v>519</v>
      </c>
      <c r="B520" t="s">
        <v>603</v>
      </c>
      <c r="C520">
        <v>612</v>
      </c>
      <c r="D520">
        <v>104</v>
      </c>
      <c r="E520" t="s">
        <v>619</v>
      </c>
      <c r="F520" t="s">
        <v>930</v>
      </c>
      <c r="G520">
        <v>50.105461120000001</v>
      </c>
      <c r="H520">
        <v>121.57630159999999</v>
      </c>
      <c r="I520" t="s">
        <v>182</v>
      </c>
      <c r="J520" t="s">
        <v>35</v>
      </c>
      <c r="K520" t="s">
        <v>35</v>
      </c>
      <c r="L520" t="s">
        <v>35</v>
      </c>
      <c r="M520" t="s">
        <v>89</v>
      </c>
      <c r="N520">
        <v>5</v>
      </c>
      <c r="O520">
        <v>1</v>
      </c>
      <c r="P520">
        <f t="shared" si="51"/>
        <v>4</v>
      </c>
      <c r="Q520" t="s">
        <v>35</v>
      </c>
      <c r="R520">
        <v>1</v>
      </c>
      <c r="S520">
        <f t="shared" si="52"/>
        <v>0</v>
      </c>
      <c r="T520">
        <f t="shared" si="53"/>
        <v>4</v>
      </c>
      <c r="W520">
        <f>SUM(S520:S525)</f>
        <v>35</v>
      </c>
      <c r="X520">
        <f>SUM(T520:T525)</f>
        <v>5</v>
      </c>
      <c r="Y520">
        <f>X520+W520</f>
        <v>40</v>
      </c>
      <c r="Z520" s="118">
        <v>0.16</v>
      </c>
      <c r="AA520">
        <v>0</v>
      </c>
      <c r="AB520" s="120">
        <v>37.4</v>
      </c>
      <c r="AC520" s="2">
        <f t="shared" si="54"/>
        <v>2393.6</v>
      </c>
      <c r="AD520" s="2">
        <f>SUM(AC520:AC525)</f>
        <v>5467.7870000000003</v>
      </c>
      <c r="AE520" s="2">
        <f t="shared" si="55"/>
        <v>2393.6</v>
      </c>
      <c r="AF520" s="2">
        <f>SUM(AE520:AE525)</f>
        <v>5467.7870000000003</v>
      </c>
      <c r="AG520">
        <f t="shared" si="56"/>
        <v>1</v>
      </c>
      <c r="AH520" s="102"/>
    </row>
    <row r="521" spans="1:34">
      <c r="A521">
        <v>520</v>
      </c>
      <c r="C521">
        <v>612</v>
      </c>
      <c r="D521">
        <v>104</v>
      </c>
      <c r="E521" t="s">
        <v>619</v>
      </c>
      <c r="F521" t="s">
        <v>930</v>
      </c>
      <c r="M521" t="s">
        <v>623</v>
      </c>
      <c r="N521">
        <v>1</v>
      </c>
      <c r="O521">
        <v>0.5</v>
      </c>
      <c r="P521">
        <f t="shared" si="51"/>
        <v>0.5</v>
      </c>
      <c r="Q521" t="s">
        <v>35</v>
      </c>
      <c r="R521">
        <v>1</v>
      </c>
      <c r="S521">
        <f t="shared" si="52"/>
        <v>0</v>
      </c>
      <c r="T521">
        <f t="shared" si="53"/>
        <v>0.5</v>
      </c>
      <c r="Z521" s="118">
        <v>0.16</v>
      </c>
      <c r="AA521">
        <v>0</v>
      </c>
      <c r="AB521" s="120">
        <v>37.4</v>
      </c>
      <c r="AC521" s="2">
        <f t="shared" si="54"/>
        <v>299.2</v>
      </c>
      <c r="AE521" s="2">
        <f t="shared" si="55"/>
        <v>299.2</v>
      </c>
      <c r="AG521" t="str">
        <f t="shared" si="56"/>
        <v/>
      </c>
      <c r="AH521" s="102"/>
    </row>
    <row r="522" spans="1:34">
      <c r="A522">
        <v>521</v>
      </c>
      <c r="C522">
        <v>612</v>
      </c>
      <c r="D522">
        <v>104</v>
      </c>
      <c r="E522" t="s">
        <v>619</v>
      </c>
      <c r="F522" t="s">
        <v>930</v>
      </c>
      <c r="M522" t="s">
        <v>57</v>
      </c>
      <c r="N522">
        <v>0.5</v>
      </c>
      <c r="O522">
        <v>0</v>
      </c>
      <c r="P522">
        <f t="shared" si="51"/>
        <v>0.5</v>
      </c>
      <c r="Q522" t="s">
        <v>35</v>
      </c>
      <c r="R522">
        <v>1</v>
      </c>
      <c r="S522">
        <f t="shared" si="52"/>
        <v>0</v>
      </c>
      <c r="T522">
        <f t="shared" si="53"/>
        <v>0.5</v>
      </c>
      <c r="Z522" s="118">
        <v>0.16</v>
      </c>
      <c r="AA522">
        <v>0</v>
      </c>
      <c r="AB522" s="120">
        <v>30.85</v>
      </c>
      <c r="AC522" s="2">
        <f t="shared" si="54"/>
        <v>246.8</v>
      </c>
      <c r="AE522" s="2">
        <f t="shared" si="55"/>
        <v>246.8</v>
      </c>
      <c r="AG522" t="str">
        <f t="shared" si="56"/>
        <v/>
      </c>
    </row>
    <row r="523" spans="1:34">
      <c r="A523">
        <v>522</v>
      </c>
      <c r="C523">
        <v>662</v>
      </c>
      <c r="D523">
        <v>104</v>
      </c>
      <c r="E523" t="s">
        <v>619</v>
      </c>
      <c r="F523" t="s">
        <v>930</v>
      </c>
      <c r="M523" t="s">
        <v>104</v>
      </c>
      <c r="N523">
        <v>0</v>
      </c>
      <c r="O523">
        <v>-2</v>
      </c>
      <c r="P523">
        <f t="shared" ref="P523:P586" si="57">ABS(N523-O523)</f>
        <v>2</v>
      </c>
      <c r="Q523" t="s">
        <v>604</v>
      </c>
      <c r="R523">
        <v>2</v>
      </c>
      <c r="S523">
        <f t="shared" si="52"/>
        <v>2</v>
      </c>
      <c r="T523">
        <f t="shared" si="53"/>
        <v>0</v>
      </c>
      <c r="U523" t="s">
        <v>1004</v>
      </c>
      <c r="V523" t="s">
        <v>21</v>
      </c>
      <c r="Z523" s="118">
        <v>1.07</v>
      </c>
      <c r="AA523">
        <v>20</v>
      </c>
      <c r="AB523" s="120">
        <v>3.36</v>
      </c>
      <c r="AC523" s="2">
        <f t="shared" si="54"/>
        <v>575.23200000000008</v>
      </c>
      <c r="AE523" s="2">
        <f t="shared" si="55"/>
        <v>575.23200000000008</v>
      </c>
      <c r="AG523" t="str">
        <f t="shared" si="56"/>
        <v/>
      </c>
    </row>
    <row r="524" spans="1:34">
      <c r="A524">
        <v>523</v>
      </c>
      <c r="C524">
        <v>662</v>
      </c>
      <c r="D524">
        <v>104</v>
      </c>
      <c r="E524" t="s">
        <v>619</v>
      </c>
      <c r="F524" t="s">
        <v>930</v>
      </c>
      <c r="M524" t="s">
        <v>101</v>
      </c>
      <c r="N524">
        <v>-14</v>
      </c>
      <c r="O524">
        <v>-2</v>
      </c>
      <c r="P524">
        <f t="shared" si="57"/>
        <v>12</v>
      </c>
      <c r="Q524" t="s">
        <v>611</v>
      </c>
      <c r="R524">
        <v>2</v>
      </c>
      <c r="S524">
        <f t="shared" si="52"/>
        <v>12</v>
      </c>
      <c r="T524">
        <f t="shared" si="53"/>
        <v>0</v>
      </c>
      <c r="U524" t="s">
        <v>1004</v>
      </c>
      <c r="V524" t="s">
        <v>21</v>
      </c>
      <c r="Z524" s="118">
        <v>1.45</v>
      </c>
      <c r="AA524">
        <v>20</v>
      </c>
      <c r="AB524" s="120">
        <v>1.2</v>
      </c>
      <c r="AC524" s="2">
        <f t="shared" si="54"/>
        <v>1670.4</v>
      </c>
      <c r="AE524" s="2">
        <f t="shared" si="55"/>
        <v>1670.4</v>
      </c>
      <c r="AG524" t="str">
        <f t="shared" si="56"/>
        <v/>
      </c>
    </row>
    <row r="525" spans="1:34" s="9" customFormat="1">
      <c r="A525">
        <v>524</v>
      </c>
      <c r="C525">
        <v>662</v>
      </c>
      <c r="D525">
        <v>104</v>
      </c>
      <c r="E525" s="9" t="s">
        <v>619</v>
      </c>
      <c r="F525" t="s">
        <v>930</v>
      </c>
      <c r="M525" s="9" t="s">
        <v>21</v>
      </c>
      <c r="N525" s="9">
        <v>-14</v>
      </c>
      <c r="O525" s="9">
        <v>-35</v>
      </c>
      <c r="P525" s="9">
        <f t="shared" si="57"/>
        <v>21</v>
      </c>
      <c r="Q525" s="9" t="s">
        <v>191</v>
      </c>
      <c r="R525" s="9">
        <v>2</v>
      </c>
      <c r="S525" s="9">
        <f t="shared" si="52"/>
        <v>21</v>
      </c>
      <c r="T525" s="9">
        <f t="shared" si="53"/>
        <v>0</v>
      </c>
      <c r="U525" t="s">
        <v>1004</v>
      </c>
      <c r="V525" t="s">
        <v>21</v>
      </c>
      <c r="Z525" s="118">
        <v>1.38</v>
      </c>
      <c r="AA525" s="9">
        <v>75</v>
      </c>
      <c r="AB525" s="120">
        <v>0.39</v>
      </c>
      <c r="AC525" s="2">
        <f t="shared" si="54"/>
        <v>282.55500000000001</v>
      </c>
      <c r="AE525" s="11">
        <f t="shared" si="55"/>
        <v>282.55500000000001</v>
      </c>
      <c r="AG525" t="str">
        <f t="shared" si="56"/>
        <v/>
      </c>
      <c r="AH525"/>
    </row>
    <row r="526" spans="1:34">
      <c r="A526">
        <v>525</v>
      </c>
      <c r="B526" t="s">
        <v>603</v>
      </c>
      <c r="C526">
        <v>611</v>
      </c>
      <c r="D526">
        <v>105</v>
      </c>
      <c r="E526" t="s">
        <v>910</v>
      </c>
      <c r="F526" t="s">
        <v>931</v>
      </c>
      <c r="G526">
        <v>50.115261080000003</v>
      </c>
      <c r="H526">
        <v>121.5723038</v>
      </c>
      <c r="I526" t="s">
        <v>182</v>
      </c>
      <c r="J526" t="s">
        <v>35</v>
      </c>
      <c r="K526" t="s">
        <v>35</v>
      </c>
      <c r="L526" t="s">
        <v>35</v>
      </c>
      <c r="M526" t="s">
        <v>89</v>
      </c>
      <c r="N526">
        <v>0.5</v>
      </c>
      <c r="O526">
        <v>0</v>
      </c>
      <c r="P526">
        <f t="shared" si="57"/>
        <v>0.5</v>
      </c>
      <c r="Q526" t="s">
        <v>35</v>
      </c>
      <c r="R526">
        <v>1</v>
      </c>
      <c r="S526">
        <f t="shared" si="52"/>
        <v>0</v>
      </c>
      <c r="T526">
        <f t="shared" si="53"/>
        <v>0.5</v>
      </c>
      <c r="W526">
        <f>SUM(S526:S527)</f>
        <v>10</v>
      </c>
      <c r="X526">
        <f>SUM(T526:T527)</f>
        <v>0.5</v>
      </c>
      <c r="Y526">
        <f>X526+W526</f>
        <v>10.5</v>
      </c>
      <c r="Z526" s="118">
        <v>0.08</v>
      </c>
      <c r="AA526">
        <v>0</v>
      </c>
      <c r="AB526" s="120">
        <v>42.07</v>
      </c>
      <c r="AC526" s="2">
        <f t="shared" si="54"/>
        <v>168.27999999999997</v>
      </c>
      <c r="AD526" s="2">
        <f>SUM(AC526:AC527)</f>
        <v>3667.9300000000003</v>
      </c>
      <c r="AE526" s="2">
        <f t="shared" si="55"/>
        <v>168.27999999999997</v>
      </c>
      <c r="AF526" s="2">
        <f>SUM(AE526:AE527)</f>
        <v>3667.9300000000003</v>
      </c>
      <c r="AG526">
        <f t="shared" si="56"/>
        <v>1</v>
      </c>
    </row>
    <row r="527" spans="1:34" s="9" customFormat="1">
      <c r="A527">
        <v>526</v>
      </c>
      <c r="C527">
        <v>661</v>
      </c>
      <c r="D527">
        <v>105</v>
      </c>
      <c r="E527" s="9" t="s">
        <v>910</v>
      </c>
      <c r="F527" t="s">
        <v>931</v>
      </c>
      <c r="M527" s="9" t="s">
        <v>104</v>
      </c>
      <c r="N527" s="9">
        <v>0</v>
      </c>
      <c r="O527" s="9">
        <v>-10</v>
      </c>
      <c r="P527" s="9">
        <f t="shared" si="57"/>
        <v>10</v>
      </c>
      <c r="Q527" s="9" t="s">
        <v>604</v>
      </c>
      <c r="R527" s="9">
        <v>2</v>
      </c>
      <c r="S527" s="9">
        <f t="shared" si="52"/>
        <v>10</v>
      </c>
      <c r="T527" s="9">
        <f t="shared" si="53"/>
        <v>0</v>
      </c>
      <c r="U527" t="s">
        <v>1004</v>
      </c>
      <c r="V527" t="s">
        <v>623</v>
      </c>
      <c r="Z527" s="118">
        <v>1.01</v>
      </c>
      <c r="AA527" s="9">
        <v>10</v>
      </c>
      <c r="AB527" s="120">
        <v>3.85</v>
      </c>
      <c r="AC527" s="2">
        <f t="shared" si="54"/>
        <v>3499.6500000000005</v>
      </c>
      <c r="AE527" s="11">
        <f t="shared" si="55"/>
        <v>3499.6500000000005</v>
      </c>
      <c r="AG527" t="str">
        <f t="shared" si="56"/>
        <v/>
      </c>
      <c r="AH527"/>
    </row>
    <row r="528" spans="1:34">
      <c r="A528">
        <v>527</v>
      </c>
      <c r="B528" t="s">
        <v>603</v>
      </c>
      <c r="C528">
        <v>610</v>
      </c>
      <c r="D528">
        <v>106</v>
      </c>
      <c r="E528" t="s">
        <v>910</v>
      </c>
      <c r="F528" t="s">
        <v>931</v>
      </c>
      <c r="G528">
        <v>50.115779879999998</v>
      </c>
      <c r="H528">
        <v>121.57250209999999</v>
      </c>
      <c r="I528" t="s">
        <v>182</v>
      </c>
      <c r="J528" t="s">
        <v>35</v>
      </c>
      <c r="K528" t="s">
        <v>35</v>
      </c>
      <c r="L528" t="s">
        <v>35</v>
      </c>
      <c r="M528" t="s">
        <v>89</v>
      </c>
      <c r="N528">
        <v>5</v>
      </c>
      <c r="O528">
        <v>1</v>
      </c>
      <c r="P528">
        <f t="shared" si="57"/>
        <v>4</v>
      </c>
      <c r="Q528" t="s">
        <v>35</v>
      </c>
      <c r="R528">
        <v>1</v>
      </c>
      <c r="S528">
        <f t="shared" si="52"/>
        <v>0</v>
      </c>
      <c r="T528">
        <f t="shared" si="53"/>
        <v>4</v>
      </c>
      <c r="W528">
        <f>SUM(S528:S531)</f>
        <v>46</v>
      </c>
      <c r="X528">
        <f>SUM(T528:T531)</f>
        <v>5</v>
      </c>
      <c r="Y528">
        <f>X528+W528</f>
        <v>51</v>
      </c>
      <c r="Z528" s="118">
        <v>0.08</v>
      </c>
      <c r="AA528">
        <v>0</v>
      </c>
      <c r="AB528" s="120">
        <v>42.07</v>
      </c>
      <c r="AC528" s="2">
        <f t="shared" si="54"/>
        <v>1346.2399999999998</v>
      </c>
      <c r="AD528" s="2">
        <f>SUM(AC528:AC531)</f>
        <v>13514.630000000001</v>
      </c>
      <c r="AE528" s="2">
        <f t="shared" si="55"/>
        <v>1346.2399999999998</v>
      </c>
      <c r="AF528" s="2">
        <f>SUM(AE528:AE531)</f>
        <v>13514.630000000001</v>
      </c>
      <c r="AG528">
        <f t="shared" si="56"/>
        <v>1</v>
      </c>
    </row>
    <row r="529" spans="1:34">
      <c r="A529">
        <v>528</v>
      </c>
      <c r="C529">
        <v>610</v>
      </c>
      <c r="D529">
        <v>106</v>
      </c>
      <c r="E529" t="s">
        <v>910</v>
      </c>
      <c r="F529" t="s">
        <v>931</v>
      </c>
      <c r="M529" t="s">
        <v>57</v>
      </c>
      <c r="N529">
        <v>1</v>
      </c>
      <c r="O529">
        <v>0</v>
      </c>
      <c r="P529">
        <f t="shared" si="57"/>
        <v>1</v>
      </c>
      <c r="Q529" t="s">
        <v>35</v>
      </c>
      <c r="R529">
        <v>1</v>
      </c>
      <c r="S529">
        <f t="shared" si="52"/>
        <v>0</v>
      </c>
      <c r="T529">
        <f t="shared" si="53"/>
        <v>1</v>
      </c>
      <c r="Z529" s="118">
        <v>0.21</v>
      </c>
      <c r="AA529">
        <v>0</v>
      </c>
      <c r="AB529" s="120">
        <v>35.51</v>
      </c>
      <c r="AC529" s="2">
        <f t="shared" si="54"/>
        <v>745.70999999999992</v>
      </c>
      <c r="AE529" s="2">
        <f t="shared" si="55"/>
        <v>745.70999999999992</v>
      </c>
      <c r="AG529" t="str">
        <f t="shared" si="56"/>
        <v/>
      </c>
    </row>
    <row r="530" spans="1:34">
      <c r="A530">
        <v>529</v>
      </c>
      <c r="C530">
        <v>660</v>
      </c>
      <c r="D530">
        <v>106</v>
      </c>
      <c r="E530" t="s">
        <v>910</v>
      </c>
      <c r="F530" t="s">
        <v>931</v>
      </c>
      <c r="M530" t="s">
        <v>104</v>
      </c>
      <c r="N530">
        <v>0</v>
      </c>
      <c r="O530">
        <v>-12</v>
      </c>
      <c r="P530">
        <f t="shared" si="57"/>
        <v>12</v>
      </c>
      <c r="Q530" t="s">
        <v>616</v>
      </c>
      <c r="R530">
        <v>2</v>
      </c>
      <c r="S530">
        <f t="shared" si="52"/>
        <v>12</v>
      </c>
      <c r="T530">
        <f t="shared" si="53"/>
        <v>0</v>
      </c>
      <c r="U530" t="s">
        <v>1004</v>
      </c>
      <c r="V530" t="s">
        <v>623</v>
      </c>
      <c r="Z530" s="118">
        <v>1.01</v>
      </c>
      <c r="AA530" s="106">
        <v>0</v>
      </c>
      <c r="AB530" s="120">
        <v>3.85</v>
      </c>
      <c r="AC530" s="2">
        <f t="shared" si="54"/>
        <v>4666.2000000000007</v>
      </c>
      <c r="AE530" s="2">
        <f t="shared" si="55"/>
        <v>4666.2000000000007</v>
      </c>
      <c r="AG530" t="str">
        <f t="shared" si="56"/>
        <v/>
      </c>
    </row>
    <row r="531" spans="1:34" s="9" customFormat="1">
      <c r="A531">
        <v>530</v>
      </c>
      <c r="C531">
        <v>660</v>
      </c>
      <c r="D531">
        <v>106</v>
      </c>
      <c r="E531" s="9" t="s">
        <v>910</v>
      </c>
      <c r="F531" t="s">
        <v>931</v>
      </c>
      <c r="M531" s="9" t="s">
        <v>28</v>
      </c>
      <c r="N531" s="9">
        <v>-12</v>
      </c>
      <c r="O531" s="9">
        <v>-46</v>
      </c>
      <c r="P531" s="9">
        <f t="shared" si="57"/>
        <v>34</v>
      </c>
      <c r="Q531" s="9" t="s">
        <v>613</v>
      </c>
      <c r="R531" s="9">
        <v>2</v>
      </c>
      <c r="S531" s="9">
        <f t="shared" si="52"/>
        <v>34</v>
      </c>
      <c r="T531" s="9">
        <f t="shared" si="53"/>
        <v>0</v>
      </c>
      <c r="U531" t="s">
        <v>1004</v>
      </c>
      <c r="V531" t="s">
        <v>623</v>
      </c>
      <c r="Z531" s="118">
        <v>1.44</v>
      </c>
      <c r="AA531" s="106">
        <v>0</v>
      </c>
      <c r="AB531" s="120">
        <v>1.38</v>
      </c>
      <c r="AC531" s="2">
        <f t="shared" si="54"/>
        <v>6756.48</v>
      </c>
      <c r="AE531" s="11">
        <f t="shared" si="55"/>
        <v>6756.48</v>
      </c>
      <c r="AG531" t="str">
        <f t="shared" si="56"/>
        <v/>
      </c>
      <c r="AH531"/>
    </row>
    <row r="532" spans="1:34">
      <c r="A532">
        <v>531</v>
      </c>
      <c r="B532" t="s">
        <v>603</v>
      </c>
      <c r="C532">
        <v>752</v>
      </c>
      <c r="D532">
        <v>107</v>
      </c>
      <c r="E532" t="s">
        <v>619</v>
      </c>
      <c r="F532" t="s">
        <v>930</v>
      </c>
      <c r="G532">
        <v>49.676498410000001</v>
      </c>
      <c r="H532">
        <v>122.0294037</v>
      </c>
      <c r="I532" t="s">
        <v>182</v>
      </c>
      <c r="J532" t="s">
        <v>35</v>
      </c>
      <c r="K532" t="s">
        <v>35</v>
      </c>
      <c r="L532" t="s">
        <v>35</v>
      </c>
      <c r="M532" t="s">
        <v>89</v>
      </c>
      <c r="N532">
        <v>5</v>
      </c>
      <c r="O532">
        <v>4</v>
      </c>
      <c r="P532">
        <f t="shared" si="57"/>
        <v>1</v>
      </c>
      <c r="Q532" t="s">
        <v>35</v>
      </c>
      <c r="R532">
        <v>1</v>
      </c>
      <c r="S532">
        <f t="shared" si="52"/>
        <v>0</v>
      </c>
      <c r="T532">
        <f t="shared" si="53"/>
        <v>1</v>
      </c>
      <c r="W532">
        <f>SUM(S532:S537)</f>
        <v>50</v>
      </c>
      <c r="X532">
        <f>SUM(T532:T537)</f>
        <v>5</v>
      </c>
      <c r="Y532">
        <f>X532+W532</f>
        <v>55</v>
      </c>
      <c r="Z532" s="118">
        <v>0.16</v>
      </c>
      <c r="AA532">
        <v>0</v>
      </c>
      <c r="AB532" s="120">
        <v>37.4</v>
      </c>
      <c r="AC532" s="2">
        <f t="shared" si="54"/>
        <v>598.4</v>
      </c>
      <c r="AD532" s="2">
        <f>SUM(AC532:AC537)</f>
        <v>5154.96</v>
      </c>
      <c r="AE532" s="2">
        <f t="shared" si="55"/>
        <v>598.4</v>
      </c>
      <c r="AF532" s="2">
        <f>SUM(AE532:AE537)</f>
        <v>5154.96</v>
      </c>
      <c r="AG532">
        <f t="shared" si="56"/>
        <v>1</v>
      </c>
    </row>
    <row r="533" spans="1:34">
      <c r="A533">
        <v>532</v>
      </c>
      <c r="C533">
        <v>752</v>
      </c>
      <c r="D533">
        <v>107</v>
      </c>
      <c r="E533" t="s">
        <v>619</v>
      </c>
      <c r="F533" t="s">
        <v>930</v>
      </c>
      <c r="M533" t="s">
        <v>612</v>
      </c>
      <c r="N533">
        <v>4</v>
      </c>
      <c r="O533">
        <v>1</v>
      </c>
      <c r="P533">
        <f t="shared" si="57"/>
        <v>3</v>
      </c>
      <c r="Q533" t="s">
        <v>35</v>
      </c>
      <c r="R533">
        <v>1</v>
      </c>
      <c r="S533">
        <f t="shared" si="52"/>
        <v>0</v>
      </c>
      <c r="T533">
        <f t="shared" si="53"/>
        <v>3</v>
      </c>
      <c r="Z533" s="118">
        <v>0.16</v>
      </c>
      <c r="AA533">
        <v>0</v>
      </c>
      <c r="AB533" s="120">
        <v>37.4</v>
      </c>
      <c r="AC533" s="2">
        <f t="shared" si="54"/>
        <v>1795.1999999999998</v>
      </c>
      <c r="AE533" s="2">
        <f t="shared" si="55"/>
        <v>1795.1999999999998</v>
      </c>
      <c r="AG533" t="str">
        <f t="shared" si="56"/>
        <v/>
      </c>
    </row>
    <row r="534" spans="1:34">
      <c r="A534">
        <v>533</v>
      </c>
      <c r="C534">
        <v>752</v>
      </c>
      <c r="D534">
        <v>107</v>
      </c>
      <c r="E534" t="s">
        <v>619</v>
      </c>
      <c r="F534" t="s">
        <v>930</v>
      </c>
      <c r="M534" t="s">
        <v>57</v>
      </c>
      <c r="N534">
        <v>1</v>
      </c>
      <c r="O534">
        <v>0</v>
      </c>
      <c r="P534">
        <f t="shared" si="57"/>
        <v>1</v>
      </c>
      <c r="Q534" t="s">
        <v>35</v>
      </c>
      <c r="R534">
        <v>1</v>
      </c>
      <c r="S534">
        <f t="shared" si="52"/>
        <v>0</v>
      </c>
      <c r="T534">
        <f t="shared" si="53"/>
        <v>1</v>
      </c>
      <c r="Z534" s="118">
        <v>0.16</v>
      </c>
      <c r="AA534">
        <v>0</v>
      </c>
      <c r="AB534" s="120">
        <v>30.85</v>
      </c>
      <c r="AC534" s="2">
        <f t="shared" si="54"/>
        <v>493.6</v>
      </c>
      <c r="AE534" s="2">
        <f t="shared" si="55"/>
        <v>493.6</v>
      </c>
      <c r="AG534" t="str">
        <f t="shared" si="56"/>
        <v/>
      </c>
    </row>
    <row r="535" spans="1:34">
      <c r="A535">
        <v>534</v>
      </c>
      <c r="C535">
        <v>810</v>
      </c>
      <c r="D535">
        <v>107</v>
      </c>
      <c r="E535" t="s">
        <v>619</v>
      </c>
      <c r="F535" t="s">
        <v>930</v>
      </c>
      <c r="M535" t="s">
        <v>104</v>
      </c>
      <c r="N535">
        <v>0</v>
      </c>
      <c r="O535">
        <v>-2</v>
      </c>
      <c r="P535">
        <f t="shared" si="57"/>
        <v>2</v>
      </c>
      <c r="R535">
        <v>2</v>
      </c>
      <c r="S535">
        <f t="shared" si="52"/>
        <v>2</v>
      </c>
      <c r="T535">
        <f t="shared" si="53"/>
        <v>0</v>
      </c>
      <c r="U535" t="s">
        <v>1003</v>
      </c>
      <c r="V535" t="s">
        <v>21</v>
      </c>
      <c r="Z535" s="118">
        <v>1.07</v>
      </c>
      <c r="AA535">
        <v>75</v>
      </c>
      <c r="AB535" s="120">
        <v>3.36</v>
      </c>
      <c r="AC535" s="2">
        <f t="shared" si="54"/>
        <v>179.76000000000002</v>
      </c>
      <c r="AE535" s="2">
        <f t="shared" si="55"/>
        <v>179.76000000000002</v>
      </c>
      <c r="AG535" t="str">
        <f t="shared" si="56"/>
        <v/>
      </c>
    </row>
    <row r="536" spans="1:34">
      <c r="A536">
        <v>535</v>
      </c>
      <c r="C536">
        <v>810</v>
      </c>
      <c r="D536">
        <v>107</v>
      </c>
      <c r="E536" t="s">
        <v>619</v>
      </c>
      <c r="F536" t="s">
        <v>930</v>
      </c>
      <c r="M536" t="s">
        <v>32</v>
      </c>
      <c r="N536">
        <v>-2</v>
      </c>
      <c r="O536">
        <v>-25</v>
      </c>
      <c r="P536">
        <f t="shared" si="57"/>
        <v>23</v>
      </c>
      <c r="Q536" t="s">
        <v>616</v>
      </c>
      <c r="R536">
        <v>2</v>
      </c>
      <c r="S536">
        <f t="shared" si="52"/>
        <v>23</v>
      </c>
      <c r="T536">
        <f t="shared" si="53"/>
        <v>0</v>
      </c>
      <c r="U536" t="s">
        <v>1003</v>
      </c>
      <c r="V536" t="s">
        <v>21</v>
      </c>
      <c r="Z536" s="118">
        <v>1.45</v>
      </c>
      <c r="AA536">
        <v>75</v>
      </c>
      <c r="AB536" s="120">
        <v>1.2</v>
      </c>
      <c r="AC536" s="2">
        <f t="shared" si="54"/>
        <v>1000.5000000000001</v>
      </c>
      <c r="AE536" s="2">
        <f t="shared" si="55"/>
        <v>1000.5000000000001</v>
      </c>
      <c r="AG536" t="str">
        <f t="shared" si="56"/>
        <v/>
      </c>
    </row>
    <row r="537" spans="1:34" s="9" customFormat="1">
      <c r="A537">
        <v>536</v>
      </c>
      <c r="C537">
        <v>810</v>
      </c>
      <c r="D537">
        <v>107</v>
      </c>
      <c r="E537" s="9" t="s">
        <v>619</v>
      </c>
      <c r="F537" t="s">
        <v>930</v>
      </c>
      <c r="M537" s="9" t="s">
        <v>34</v>
      </c>
      <c r="N537" s="9">
        <v>-25</v>
      </c>
      <c r="O537" s="9">
        <v>-50</v>
      </c>
      <c r="P537" s="9">
        <f t="shared" si="57"/>
        <v>25</v>
      </c>
      <c r="Q537" s="9" t="s">
        <v>616</v>
      </c>
      <c r="R537" s="9">
        <v>2</v>
      </c>
      <c r="S537" s="9">
        <f t="shared" si="52"/>
        <v>25</v>
      </c>
      <c r="T537" s="9">
        <f t="shared" si="53"/>
        <v>0</v>
      </c>
      <c r="U537" t="s">
        <v>1003</v>
      </c>
      <c r="V537" t="s">
        <v>21</v>
      </c>
      <c r="Z537" s="118">
        <v>1.45</v>
      </c>
      <c r="AA537" s="9">
        <v>75</v>
      </c>
      <c r="AB537" s="120">
        <v>1.2</v>
      </c>
      <c r="AC537" s="2">
        <f t="shared" si="54"/>
        <v>1087.4999999999998</v>
      </c>
      <c r="AE537" s="11">
        <f t="shared" si="55"/>
        <v>1087.4999999999998</v>
      </c>
      <c r="AG537" t="str">
        <f t="shared" si="56"/>
        <v/>
      </c>
      <c r="AH537" s="102"/>
    </row>
    <row r="538" spans="1:34">
      <c r="A538">
        <v>537</v>
      </c>
      <c r="B538" t="s">
        <v>603</v>
      </c>
      <c r="C538">
        <v>618</v>
      </c>
      <c r="D538">
        <v>108</v>
      </c>
      <c r="E538" t="s">
        <v>510</v>
      </c>
      <c r="F538" t="s">
        <v>930</v>
      </c>
      <c r="G538">
        <v>50.121921540000002</v>
      </c>
      <c r="H538">
        <v>121.5959015</v>
      </c>
      <c r="I538" t="s">
        <v>182</v>
      </c>
      <c r="J538" t="s">
        <v>35</v>
      </c>
      <c r="K538" t="s">
        <v>35</v>
      </c>
      <c r="L538" t="s">
        <v>35</v>
      </c>
      <c r="M538" t="s">
        <v>89</v>
      </c>
      <c r="N538">
        <v>3</v>
      </c>
      <c r="O538">
        <v>2</v>
      </c>
      <c r="P538">
        <f t="shared" si="57"/>
        <v>1</v>
      </c>
      <c r="Q538" t="s">
        <v>35</v>
      </c>
      <c r="R538">
        <v>1</v>
      </c>
      <c r="S538">
        <f t="shared" si="52"/>
        <v>0</v>
      </c>
      <c r="T538">
        <f t="shared" si="53"/>
        <v>1</v>
      </c>
      <c r="W538">
        <f>SUM(S538:S541)</f>
        <v>35</v>
      </c>
      <c r="X538">
        <f>SUM(T538:T541)</f>
        <v>3</v>
      </c>
      <c r="Y538">
        <f>X538+W538</f>
        <v>38</v>
      </c>
      <c r="Z538" s="118">
        <v>0.16</v>
      </c>
      <c r="AA538">
        <v>0</v>
      </c>
      <c r="AB538" s="120">
        <v>37.4</v>
      </c>
      <c r="AC538" s="2">
        <f t="shared" si="54"/>
        <v>598.4</v>
      </c>
      <c r="AD538" s="2">
        <f>SUM(AC538:AC541)</f>
        <v>3868.3199999999997</v>
      </c>
      <c r="AE538" s="2">
        <f t="shared" si="55"/>
        <v>598.4</v>
      </c>
      <c r="AF538" s="2">
        <f>SUM(AE538:AE541)</f>
        <v>3868.3199999999997</v>
      </c>
      <c r="AG538">
        <f t="shared" si="56"/>
        <v>1</v>
      </c>
      <c r="AH538" s="102"/>
    </row>
    <row r="539" spans="1:34">
      <c r="A539">
        <v>538</v>
      </c>
      <c r="C539">
        <v>618</v>
      </c>
      <c r="D539">
        <v>108</v>
      </c>
      <c r="E539" t="s">
        <v>510</v>
      </c>
      <c r="F539" t="s">
        <v>930</v>
      </c>
      <c r="M539" t="s">
        <v>623</v>
      </c>
      <c r="N539">
        <v>2</v>
      </c>
      <c r="O539">
        <v>0</v>
      </c>
      <c r="P539">
        <f t="shared" si="57"/>
        <v>2</v>
      </c>
      <c r="Q539" t="s">
        <v>35</v>
      </c>
      <c r="R539">
        <v>1</v>
      </c>
      <c r="S539">
        <f t="shared" si="52"/>
        <v>0</v>
      </c>
      <c r="T539">
        <f t="shared" si="53"/>
        <v>2</v>
      </c>
      <c r="Z539" s="118">
        <v>0.16</v>
      </c>
      <c r="AA539">
        <v>0</v>
      </c>
      <c r="AB539" s="120">
        <v>37.4</v>
      </c>
      <c r="AC539" s="2">
        <f t="shared" si="54"/>
        <v>1196.8</v>
      </c>
      <c r="AE539" s="2">
        <f t="shared" si="55"/>
        <v>1196.8</v>
      </c>
      <c r="AG539" t="str">
        <f t="shared" si="56"/>
        <v/>
      </c>
      <c r="AH539" s="102"/>
    </row>
    <row r="540" spans="1:34">
      <c r="A540">
        <v>539</v>
      </c>
      <c r="C540">
        <v>668</v>
      </c>
      <c r="D540">
        <v>108</v>
      </c>
      <c r="E540" t="s">
        <v>510</v>
      </c>
      <c r="F540" t="s">
        <v>930</v>
      </c>
      <c r="M540" t="s">
        <v>104</v>
      </c>
      <c r="N540">
        <v>0</v>
      </c>
      <c r="O540">
        <v>-1</v>
      </c>
      <c r="P540">
        <f t="shared" si="57"/>
        <v>1</v>
      </c>
      <c r="R540">
        <v>2</v>
      </c>
      <c r="S540">
        <f t="shared" si="52"/>
        <v>1</v>
      </c>
      <c r="T540">
        <f t="shared" si="53"/>
        <v>0</v>
      </c>
      <c r="U540" t="s">
        <v>1004</v>
      </c>
      <c r="V540" t="s">
        <v>21</v>
      </c>
      <c r="Z540" s="118">
        <v>1.07</v>
      </c>
      <c r="AA540">
        <v>0</v>
      </c>
      <c r="AB540" s="120">
        <v>3.36</v>
      </c>
      <c r="AC540" s="2">
        <f t="shared" si="54"/>
        <v>359.52000000000004</v>
      </c>
      <c r="AE540" s="2">
        <f t="shared" si="55"/>
        <v>359.52000000000004</v>
      </c>
      <c r="AG540" t="str">
        <f t="shared" si="56"/>
        <v/>
      </c>
      <c r="AH540" s="102"/>
    </row>
    <row r="541" spans="1:34" s="9" customFormat="1">
      <c r="A541">
        <v>540</v>
      </c>
      <c r="C541">
        <v>668</v>
      </c>
      <c r="D541">
        <v>108</v>
      </c>
      <c r="E541" s="9" t="s">
        <v>510</v>
      </c>
      <c r="F541" t="s">
        <v>930</v>
      </c>
      <c r="M541" s="9" t="s">
        <v>101</v>
      </c>
      <c r="N541" s="9">
        <v>-1</v>
      </c>
      <c r="O541" s="9">
        <v>-35</v>
      </c>
      <c r="P541" s="9">
        <f t="shared" si="57"/>
        <v>34</v>
      </c>
      <c r="Q541" s="9" t="s">
        <v>611</v>
      </c>
      <c r="R541" s="9">
        <v>2</v>
      </c>
      <c r="S541" s="9">
        <f t="shared" si="52"/>
        <v>34</v>
      </c>
      <c r="T541" s="9">
        <f t="shared" si="53"/>
        <v>0</v>
      </c>
      <c r="U541" t="s">
        <v>1004</v>
      </c>
      <c r="V541" t="s">
        <v>21</v>
      </c>
      <c r="Z541" s="118">
        <v>1.2</v>
      </c>
      <c r="AA541" s="9">
        <v>65</v>
      </c>
      <c r="AB541" s="120">
        <v>1.2</v>
      </c>
      <c r="AC541" s="2">
        <f t="shared" si="54"/>
        <v>1713.6</v>
      </c>
      <c r="AE541" s="11">
        <f t="shared" si="55"/>
        <v>1713.6</v>
      </c>
      <c r="AG541" t="str">
        <f t="shared" si="56"/>
        <v/>
      </c>
      <c r="AH541" s="102"/>
    </row>
    <row r="542" spans="1:34">
      <c r="A542">
        <v>541</v>
      </c>
      <c r="B542" t="s">
        <v>603</v>
      </c>
      <c r="C542">
        <v>617</v>
      </c>
      <c r="D542">
        <v>109</v>
      </c>
      <c r="E542" t="s">
        <v>416</v>
      </c>
      <c r="F542" t="s">
        <v>932</v>
      </c>
      <c r="G542">
        <v>50.119869229999999</v>
      </c>
      <c r="H542">
        <v>121.60399630000001</v>
      </c>
      <c r="I542" t="s">
        <v>182</v>
      </c>
      <c r="J542" t="s">
        <v>35</v>
      </c>
      <c r="K542" t="s">
        <v>35</v>
      </c>
      <c r="L542" t="s">
        <v>35</v>
      </c>
      <c r="M542" t="s">
        <v>89</v>
      </c>
      <c r="N542">
        <v>3</v>
      </c>
      <c r="O542">
        <v>0.5</v>
      </c>
      <c r="P542">
        <f t="shared" si="57"/>
        <v>2.5</v>
      </c>
      <c r="Q542" t="s">
        <v>35</v>
      </c>
      <c r="R542">
        <v>1</v>
      </c>
      <c r="S542">
        <f t="shared" si="52"/>
        <v>0</v>
      </c>
      <c r="T542">
        <f t="shared" si="53"/>
        <v>2.5</v>
      </c>
      <c r="W542">
        <f>SUM(S542:S544)</f>
        <v>37</v>
      </c>
      <c r="X542">
        <f>SUM(T542:T544)</f>
        <v>3</v>
      </c>
      <c r="Y542">
        <f>X542+W542</f>
        <v>40</v>
      </c>
      <c r="Z542" s="118">
        <v>0.11</v>
      </c>
      <c r="AA542">
        <v>0</v>
      </c>
      <c r="AB542" s="120">
        <v>25.58</v>
      </c>
      <c r="AC542" s="2">
        <f t="shared" si="54"/>
        <v>703.44999999999993</v>
      </c>
      <c r="AD542" s="2">
        <f>SUM(AC542:AC544)</f>
        <v>4473.7660000000005</v>
      </c>
      <c r="AE542" s="2">
        <f t="shared" si="55"/>
        <v>703.44999999999993</v>
      </c>
      <c r="AF542" s="2">
        <f>SUM(AE542:AE544)</f>
        <v>4473.7660000000005</v>
      </c>
      <c r="AG542">
        <f t="shared" si="56"/>
        <v>1</v>
      </c>
      <c r="AH542" s="102"/>
    </row>
    <row r="543" spans="1:34">
      <c r="A543">
        <v>542</v>
      </c>
      <c r="C543">
        <v>617</v>
      </c>
      <c r="D543">
        <v>109</v>
      </c>
      <c r="E543" t="s">
        <v>416</v>
      </c>
      <c r="F543" t="s">
        <v>932</v>
      </c>
      <c r="M543" t="s">
        <v>623</v>
      </c>
      <c r="N543">
        <v>0.5</v>
      </c>
      <c r="O543">
        <v>0</v>
      </c>
      <c r="P543">
        <f t="shared" si="57"/>
        <v>0.5</v>
      </c>
      <c r="Q543" t="s">
        <v>35</v>
      </c>
      <c r="R543">
        <v>1</v>
      </c>
      <c r="S543">
        <f t="shared" si="52"/>
        <v>0</v>
      </c>
      <c r="T543">
        <f t="shared" si="53"/>
        <v>0.5</v>
      </c>
      <c r="Z543" s="118">
        <v>0.11</v>
      </c>
      <c r="AA543">
        <v>0</v>
      </c>
      <c r="AB543" s="120">
        <v>25.58</v>
      </c>
      <c r="AC543" s="2">
        <f t="shared" si="54"/>
        <v>140.68999999999997</v>
      </c>
      <c r="AE543" s="2">
        <f t="shared" si="55"/>
        <v>140.68999999999997</v>
      </c>
      <c r="AG543" t="str">
        <f t="shared" si="56"/>
        <v/>
      </c>
      <c r="AH543" s="102"/>
    </row>
    <row r="544" spans="1:34" s="9" customFormat="1">
      <c r="A544">
        <v>543</v>
      </c>
      <c r="C544">
        <v>667</v>
      </c>
      <c r="D544">
        <v>109</v>
      </c>
      <c r="E544" s="9" t="s">
        <v>416</v>
      </c>
      <c r="F544" t="s">
        <v>932</v>
      </c>
      <c r="M544" s="9" t="s">
        <v>19</v>
      </c>
      <c r="N544" s="9">
        <v>0</v>
      </c>
      <c r="O544" s="9">
        <v>-37</v>
      </c>
      <c r="P544" s="9">
        <f t="shared" si="57"/>
        <v>37</v>
      </c>
      <c r="Q544" s="9" t="s">
        <v>191</v>
      </c>
      <c r="R544" s="9">
        <v>2</v>
      </c>
      <c r="S544" s="9">
        <f t="shared" si="52"/>
        <v>37</v>
      </c>
      <c r="T544" s="9">
        <f t="shared" si="53"/>
        <v>0</v>
      </c>
      <c r="U544" t="s">
        <v>1004</v>
      </c>
      <c r="V544" t="s">
        <v>1005</v>
      </c>
      <c r="Z544" s="118">
        <v>1.1000000000000001</v>
      </c>
      <c r="AA544" s="9">
        <v>2</v>
      </c>
      <c r="AB544" s="120">
        <v>0.91</v>
      </c>
      <c r="AC544" s="2">
        <f t="shared" si="54"/>
        <v>3629.6260000000007</v>
      </c>
      <c r="AE544" s="11">
        <f t="shared" si="55"/>
        <v>3629.6260000000007</v>
      </c>
      <c r="AG544" t="str">
        <f t="shared" si="56"/>
        <v/>
      </c>
      <c r="AH544" s="102"/>
    </row>
    <row r="545" spans="1:34">
      <c r="A545">
        <v>544</v>
      </c>
      <c r="B545" t="s">
        <v>603</v>
      </c>
      <c r="C545">
        <v>616</v>
      </c>
      <c r="D545">
        <v>110</v>
      </c>
      <c r="E545" t="s">
        <v>510</v>
      </c>
      <c r="F545" t="s">
        <v>930</v>
      </c>
      <c r="G545">
        <v>50.114608760000003</v>
      </c>
      <c r="H545">
        <v>121.6120987</v>
      </c>
      <c r="I545" t="s">
        <v>182</v>
      </c>
      <c r="J545" t="s">
        <v>35</v>
      </c>
      <c r="K545" t="s">
        <v>35</v>
      </c>
      <c r="L545" t="s">
        <v>35</v>
      </c>
      <c r="M545" t="s">
        <v>89</v>
      </c>
      <c r="N545">
        <v>3</v>
      </c>
      <c r="O545">
        <v>2</v>
      </c>
      <c r="P545">
        <f t="shared" si="57"/>
        <v>1</v>
      </c>
      <c r="Q545" t="s">
        <v>35</v>
      </c>
      <c r="R545">
        <v>1</v>
      </c>
      <c r="S545">
        <f t="shared" si="52"/>
        <v>0</v>
      </c>
      <c r="T545">
        <f t="shared" si="53"/>
        <v>1</v>
      </c>
      <c r="W545">
        <f>SUM(S545:S551)</f>
        <v>8</v>
      </c>
      <c r="X545">
        <f>SUM(T545:T551)</f>
        <v>3</v>
      </c>
      <c r="Y545">
        <f>X545+W545</f>
        <v>11</v>
      </c>
      <c r="Z545" s="118">
        <v>0.16</v>
      </c>
      <c r="AA545">
        <v>0</v>
      </c>
      <c r="AB545" s="120">
        <v>37.4</v>
      </c>
      <c r="AC545" s="2">
        <f t="shared" si="54"/>
        <v>598.4</v>
      </c>
      <c r="AD545" s="2">
        <f>SUM(AC545:AC551)</f>
        <v>2354.3200000000002</v>
      </c>
      <c r="AE545" s="2">
        <f t="shared" si="55"/>
        <v>598.4</v>
      </c>
      <c r="AF545" s="2">
        <f>SUM(AE545:AE551)</f>
        <v>2354.3200000000002</v>
      </c>
      <c r="AG545">
        <f t="shared" si="56"/>
        <v>1</v>
      </c>
      <c r="AH545" s="102"/>
    </row>
    <row r="546" spans="1:34">
      <c r="A546">
        <v>545</v>
      </c>
      <c r="C546">
        <v>616</v>
      </c>
      <c r="D546">
        <v>110</v>
      </c>
      <c r="E546" t="s">
        <v>510</v>
      </c>
      <c r="F546" t="s">
        <v>930</v>
      </c>
      <c r="M546" t="s">
        <v>623</v>
      </c>
      <c r="N546">
        <v>2</v>
      </c>
      <c r="O546">
        <v>0.5</v>
      </c>
      <c r="P546">
        <f t="shared" si="57"/>
        <v>1.5</v>
      </c>
      <c r="Q546" t="s">
        <v>35</v>
      </c>
      <c r="R546">
        <v>1</v>
      </c>
      <c r="S546">
        <f t="shared" si="52"/>
        <v>0</v>
      </c>
      <c r="T546">
        <f t="shared" si="53"/>
        <v>1.5</v>
      </c>
      <c r="Z546" s="118">
        <v>0.16</v>
      </c>
      <c r="AA546">
        <v>0</v>
      </c>
      <c r="AB546" s="120">
        <v>37.4</v>
      </c>
      <c r="AC546" s="2">
        <f t="shared" si="54"/>
        <v>897.59999999999991</v>
      </c>
      <c r="AE546" s="2">
        <f t="shared" si="55"/>
        <v>897.59999999999991</v>
      </c>
      <c r="AG546" t="str">
        <f t="shared" si="56"/>
        <v/>
      </c>
    </row>
    <row r="547" spans="1:34">
      <c r="A547">
        <v>546</v>
      </c>
      <c r="C547">
        <v>616</v>
      </c>
      <c r="D547">
        <v>110</v>
      </c>
      <c r="E547" t="s">
        <v>510</v>
      </c>
      <c r="F547" t="s">
        <v>930</v>
      </c>
      <c r="M547" t="s">
        <v>57</v>
      </c>
      <c r="N547">
        <v>0.5</v>
      </c>
      <c r="O547">
        <v>0</v>
      </c>
      <c r="P547">
        <f t="shared" si="57"/>
        <v>0.5</v>
      </c>
      <c r="Q547" t="s">
        <v>35</v>
      </c>
      <c r="R547">
        <v>1</v>
      </c>
      <c r="S547">
        <f t="shared" si="52"/>
        <v>0</v>
      </c>
      <c r="T547">
        <f t="shared" si="53"/>
        <v>0.5</v>
      </c>
      <c r="Z547" s="118">
        <v>0.16</v>
      </c>
      <c r="AA547">
        <v>0</v>
      </c>
      <c r="AB547" s="120">
        <v>30.85</v>
      </c>
      <c r="AC547" s="2">
        <f t="shared" si="54"/>
        <v>246.8</v>
      </c>
      <c r="AE547" s="2">
        <f t="shared" si="55"/>
        <v>246.8</v>
      </c>
      <c r="AG547" t="str">
        <f t="shared" si="56"/>
        <v/>
      </c>
    </row>
    <row r="548" spans="1:34">
      <c r="A548">
        <v>547</v>
      </c>
      <c r="C548">
        <v>666</v>
      </c>
      <c r="D548">
        <v>110</v>
      </c>
      <c r="E548" t="s">
        <v>510</v>
      </c>
      <c r="F548" t="s">
        <v>930</v>
      </c>
      <c r="M548" t="s">
        <v>104</v>
      </c>
      <c r="N548">
        <v>0</v>
      </c>
      <c r="O548">
        <v>-1</v>
      </c>
      <c r="P548">
        <f t="shared" si="57"/>
        <v>1</v>
      </c>
      <c r="R548">
        <v>2</v>
      </c>
      <c r="S548">
        <f t="shared" si="52"/>
        <v>1</v>
      </c>
      <c r="T548">
        <f t="shared" si="53"/>
        <v>0</v>
      </c>
      <c r="U548" t="s">
        <v>1004</v>
      </c>
      <c r="V548" t="s">
        <v>21</v>
      </c>
      <c r="Z548" s="118">
        <v>1.07</v>
      </c>
      <c r="AA548">
        <v>0</v>
      </c>
      <c r="AB548" s="120">
        <v>3.36</v>
      </c>
      <c r="AC548" s="2">
        <f t="shared" si="54"/>
        <v>359.52000000000004</v>
      </c>
      <c r="AE548" s="2">
        <f t="shared" si="55"/>
        <v>359.52000000000004</v>
      </c>
      <c r="AG548" t="str">
        <f t="shared" si="56"/>
        <v/>
      </c>
      <c r="AH548" s="102"/>
    </row>
    <row r="549" spans="1:34">
      <c r="A549">
        <v>548</v>
      </c>
      <c r="C549">
        <v>666</v>
      </c>
      <c r="D549">
        <v>110</v>
      </c>
      <c r="E549" t="s">
        <v>510</v>
      </c>
      <c r="F549" t="s">
        <v>930</v>
      </c>
      <c r="M549" t="s">
        <v>19</v>
      </c>
      <c r="N549">
        <v>-8</v>
      </c>
      <c r="O549">
        <v>-8</v>
      </c>
      <c r="P549">
        <f t="shared" si="57"/>
        <v>0</v>
      </c>
      <c r="R549">
        <v>2</v>
      </c>
      <c r="S549">
        <f t="shared" si="52"/>
        <v>0</v>
      </c>
      <c r="T549">
        <f t="shared" si="53"/>
        <v>0</v>
      </c>
      <c r="U549" t="s">
        <v>1004</v>
      </c>
      <c r="V549" t="s">
        <v>21</v>
      </c>
      <c r="Z549" s="118">
        <v>1.2</v>
      </c>
      <c r="AA549">
        <v>0</v>
      </c>
      <c r="AB549" s="120">
        <v>0.38</v>
      </c>
      <c r="AC549" s="2">
        <f t="shared" si="54"/>
        <v>0</v>
      </c>
      <c r="AE549" s="2">
        <f t="shared" si="55"/>
        <v>0</v>
      </c>
      <c r="AG549" t="str">
        <f t="shared" si="56"/>
        <v/>
      </c>
      <c r="AH549" s="102"/>
    </row>
    <row r="550" spans="1:34">
      <c r="A550">
        <v>549</v>
      </c>
      <c r="C550">
        <v>666</v>
      </c>
      <c r="D550">
        <v>110</v>
      </c>
      <c r="E550" t="s">
        <v>510</v>
      </c>
      <c r="F550" t="s">
        <v>930</v>
      </c>
      <c r="M550" t="s">
        <v>101</v>
      </c>
      <c r="N550">
        <v>-1</v>
      </c>
      <c r="O550">
        <v>-8</v>
      </c>
      <c r="P550">
        <f t="shared" si="57"/>
        <v>7</v>
      </c>
      <c r="Q550" t="s">
        <v>604</v>
      </c>
      <c r="R550">
        <v>2</v>
      </c>
      <c r="S550">
        <f t="shared" si="52"/>
        <v>7</v>
      </c>
      <c r="T550">
        <f t="shared" si="53"/>
        <v>0</v>
      </c>
      <c r="U550" t="s">
        <v>1004</v>
      </c>
      <c r="V550" t="s">
        <v>21</v>
      </c>
      <c r="Z550" s="118">
        <v>1.2</v>
      </c>
      <c r="AA550">
        <v>75</v>
      </c>
      <c r="AB550" s="120">
        <v>1.2</v>
      </c>
      <c r="AC550" s="2">
        <f t="shared" si="54"/>
        <v>252</v>
      </c>
      <c r="AE550" s="2">
        <f t="shared" si="55"/>
        <v>252</v>
      </c>
      <c r="AG550" t="str">
        <f t="shared" si="56"/>
        <v/>
      </c>
      <c r="AH550" s="102"/>
    </row>
    <row r="551" spans="1:34" s="9" customFormat="1">
      <c r="A551">
        <v>550</v>
      </c>
      <c r="C551">
        <v>666</v>
      </c>
      <c r="D551">
        <v>110</v>
      </c>
      <c r="E551" s="9" t="s">
        <v>510</v>
      </c>
      <c r="F551" t="s">
        <v>930</v>
      </c>
      <c r="M551" s="9" t="s">
        <v>21</v>
      </c>
      <c r="N551" s="9">
        <v>0</v>
      </c>
      <c r="O551" s="9">
        <v>0</v>
      </c>
      <c r="P551" s="9">
        <f t="shared" si="57"/>
        <v>0</v>
      </c>
      <c r="R551" s="9">
        <v>2</v>
      </c>
      <c r="S551" s="9">
        <f t="shared" si="52"/>
        <v>0</v>
      </c>
      <c r="T551" s="9">
        <f t="shared" si="53"/>
        <v>0</v>
      </c>
      <c r="U551" t="s">
        <v>1004</v>
      </c>
      <c r="V551" t="s">
        <v>21</v>
      </c>
      <c r="Z551" s="118">
        <v>1.29</v>
      </c>
      <c r="AA551" s="9">
        <v>0</v>
      </c>
      <c r="AB551" s="120">
        <v>0.39</v>
      </c>
      <c r="AC551" s="2">
        <f t="shared" si="54"/>
        <v>0</v>
      </c>
      <c r="AE551" s="11">
        <f t="shared" si="55"/>
        <v>0</v>
      </c>
      <c r="AG551" t="str">
        <f t="shared" si="56"/>
        <v/>
      </c>
      <c r="AH551" s="102"/>
    </row>
    <row r="552" spans="1:34" s="91" customFormat="1">
      <c r="A552">
        <v>551</v>
      </c>
      <c r="C552">
        <v>735</v>
      </c>
      <c r="D552">
        <v>110</v>
      </c>
      <c r="E552" s="91" t="s">
        <v>510</v>
      </c>
      <c r="F552" t="s">
        <v>930</v>
      </c>
      <c r="G552" s="91">
        <v>49.811080930000003</v>
      </c>
      <c r="H552" s="91">
        <v>122.0739975</v>
      </c>
      <c r="N552" s="91">
        <v>0</v>
      </c>
      <c r="O552" s="91">
        <v>0</v>
      </c>
      <c r="P552" s="91">
        <f t="shared" si="57"/>
        <v>0</v>
      </c>
      <c r="Q552" s="91" t="s">
        <v>191</v>
      </c>
      <c r="R552" s="91">
        <v>2</v>
      </c>
      <c r="S552" s="91">
        <f t="shared" si="52"/>
        <v>0</v>
      </c>
      <c r="T552" s="91">
        <f t="shared" si="53"/>
        <v>0</v>
      </c>
      <c r="U552" t="s">
        <v>889</v>
      </c>
      <c r="V552" t="s">
        <v>623</v>
      </c>
      <c r="Z552" s="118">
        <v>0</v>
      </c>
      <c r="AA552" s="91">
        <v>0</v>
      </c>
      <c r="AB552" s="120"/>
      <c r="AC552" s="2">
        <f t="shared" si="54"/>
        <v>0</v>
      </c>
      <c r="AE552" s="92">
        <f t="shared" si="55"/>
        <v>0</v>
      </c>
      <c r="AG552" t="str">
        <f t="shared" si="56"/>
        <v/>
      </c>
      <c r="AH552" s="102"/>
    </row>
    <row r="553" spans="1:34">
      <c r="A553">
        <v>552</v>
      </c>
      <c r="B553" t="s">
        <v>603</v>
      </c>
      <c r="C553">
        <v>224</v>
      </c>
      <c r="D553">
        <v>111</v>
      </c>
      <c r="E553" t="s">
        <v>605</v>
      </c>
      <c r="F553" t="s">
        <v>929</v>
      </c>
      <c r="G553">
        <v>48.321388239999997</v>
      </c>
      <c r="H553">
        <v>123.5731964</v>
      </c>
      <c r="I553" t="s">
        <v>182</v>
      </c>
      <c r="J553" t="s">
        <v>35</v>
      </c>
      <c r="K553" t="s">
        <v>35</v>
      </c>
      <c r="L553" t="s">
        <v>35</v>
      </c>
      <c r="M553" t="s">
        <v>89</v>
      </c>
      <c r="N553">
        <v>4</v>
      </c>
      <c r="O553">
        <v>3.5</v>
      </c>
      <c r="P553">
        <f t="shared" si="57"/>
        <v>0.5</v>
      </c>
      <c r="Q553" t="s">
        <v>35</v>
      </c>
      <c r="R553">
        <v>1</v>
      </c>
      <c r="S553">
        <f t="shared" si="52"/>
        <v>0</v>
      </c>
      <c r="T553">
        <f t="shared" si="53"/>
        <v>0.5</v>
      </c>
      <c r="W553">
        <f>SUM(S553:S557)</f>
        <v>20</v>
      </c>
      <c r="X553">
        <f>SUM(T553:T557)</f>
        <v>4</v>
      </c>
      <c r="Y553">
        <f>X553+W553</f>
        <v>24</v>
      </c>
      <c r="Z553" s="118">
        <v>0.14000000000000001</v>
      </c>
      <c r="AA553">
        <v>0</v>
      </c>
      <c r="AB553" s="120">
        <v>43.21</v>
      </c>
      <c r="AC553" s="2">
        <f t="shared" si="54"/>
        <v>302.47000000000003</v>
      </c>
      <c r="AD553" s="2">
        <f>SUM(AC553:AC557)</f>
        <v>5569.7900000000009</v>
      </c>
      <c r="AE553" s="2">
        <f t="shared" si="55"/>
        <v>302.47000000000003</v>
      </c>
      <c r="AF553" s="2">
        <f>SUM(AE553:AE557)</f>
        <v>5569.7900000000009</v>
      </c>
      <c r="AG553">
        <f t="shared" si="56"/>
        <v>1</v>
      </c>
    </row>
    <row r="554" spans="1:34">
      <c r="A554">
        <v>553</v>
      </c>
      <c r="C554">
        <v>224</v>
      </c>
      <c r="D554">
        <v>111</v>
      </c>
      <c r="E554" t="s">
        <v>605</v>
      </c>
      <c r="F554" t="s">
        <v>929</v>
      </c>
      <c r="M554" t="s">
        <v>14</v>
      </c>
      <c r="N554">
        <v>3.5</v>
      </c>
      <c r="O554">
        <v>1.5</v>
      </c>
      <c r="P554">
        <f t="shared" si="57"/>
        <v>2</v>
      </c>
      <c r="Q554" t="s">
        <v>35</v>
      </c>
      <c r="R554">
        <v>1</v>
      </c>
      <c r="S554">
        <f t="shared" si="52"/>
        <v>0</v>
      </c>
      <c r="T554">
        <f t="shared" si="53"/>
        <v>2</v>
      </c>
      <c r="Z554" s="118">
        <v>0.14000000000000001</v>
      </c>
      <c r="AA554">
        <v>0</v>
      </c>
      <c r="AB554" s="120">
        <v>43.21</v>
      </c>
      <c r="AC554" s="2">
        <f t="shared" si="54"/>
        <v>1209.8800000000001</v>
      </c>
      <c r="AE554" s="2">
        <f t="shared" si="55"/>
        <v>1209.8800000000001</v>
      </c>
      <c r="AG554" t="str">
        <f t="shared" si="56"/>
        <v/>
      </c>
    </row>
    <row r="555" spans="1:34">
      <c r="A555">
        <v>554</v>
      </c>
      <c r="C555">
        <v>224</v>
      </c>
      <c r="D555">
        <v>111</v>
      </c>
      <c r="E555" t="s">
        <v>605</v>
      </c>
      <c r="F555" t="s">
        <v>929</v>
      </c>
      <c r="M555" t="s">
        <v>606</v>
      </c>
      <c r="N555">
        <v>1.5</v>
      </c>
      <c r="O555">
        <v>0</v>
      </c>
      <c r="P555">
        <f t="shared" si="57"/>
        <v>1.5</v>
      </c>
      <c r="Q555" t="s">
        <v>35</v>
      </c>
      <c r="R555">
        <v>1</v>
      </c>
      <c r="S555">
        <f t="shared" si="52"/>
        <v>0</v>
      </c>
      <c r="T555">
        <f t="shared" si="53"/>
        <v>1.5</v>
      </c>
      <c r="Z555" s="118">
        <v>0.14000000000000001</v>
      </c>
      <c r="AA555">
        <v>0</v>
      </c>
      <c r="AB555" s="120">
        <v>43.21</v>
      </c>
      <c r="AC555" s="2">
        <f t="shared" si="54"/>
        <v>907.41000000000008</v>
      </c>
      <c r="AE555" s="2">
        <f t="shared" si="55"/>
        <v>907.41000000000008</v>
      </c>
      <c r="AG555" t="str">
        <f t="shared" si="56"/>
        <v/>
      </c>
    </row>
    <row r="556" spans="1:34">
      <c r="A556">
        <v>555</v>
      </c>
      <c r="C556">
        <v>237</v>
      </c>
      <c r="D556">
        <v>111</v>
      </c>
      <c r="E556" t="s">
        <v>605</v>
      </c>
      <c r="F556" t="s">
        <v>929</v>
      </c>
      <c r="M556" t="s">
        <v>16</v>
      </c>
      <c r="N556">
        <v>0</v>
      </c>
      <c r="O556">
        <v>-1</v>
      </c>
      <c r="P556">
        <f t="shared" si="57"/>
        <v>1</v>
      </c>
      <c r="Q556" t="s">
        <v>609</v>
      </c>
      <c r="R556">
        <v>2</v>
      </c>
      <c r="S556">
        <f t="shared" si="52"/>
        <v>1</v>
      </c>
      <c r="T556">
        <f t="shared" si="53"/>
        <v>0</v>
      </c>
      <c r="U556" t="s">
        <v>1008</v>
      </c>
      <c r="V556" t="s">
        <v>918</v>
      </c>
      <c r="Z556" s="118">
        <v>1.31</v>
      </c>
      <c r="AA556">
        <v>0</v>
      </c>
      <c r="AB556" s="120">
        <v>4.74</v>
      </c>
      <c r="AC556" s="2">
        <f t="shared" si="54"/>
        <v>620.94000000000005</v>
      </c>
      <c r="AE556" s="2">
        <f t="shared" si="55"/>
        <v>620.94000000000005</v>
      </c>
      <c r="AG556" t="str">
        <f t="shared" si="56"/>
        <v/>
      </c>
    </row>
    <row r="557" spans="1:34" s="9" customFormat="1">
      <c r="A557">
        <v>556</v>
      </c>
      <c r="C557">
        <v>237</v>
      </c>
      <c r="D557">
        <v>111</v>
      </c>
      <c r="E557" s="9" t="s">
        <v>605</v>
      </c>
      <c r="F557" t="s">
        <v>929</v>
      </c>
      <c r="M557" s="9" t="s">
        <v>17</v>
      </c>
      <c r="N557" s="9">
        <v>-1</v>
      </c>
      <c r="O557" s="9">
        <v>-20</v>
      </c>
      <c r="P557" s="9">
        <f t="shared" si="57"/>
        <v>19</v>
      </c>
      <c r="Q557" s="9" t="s">
        <v>609</v>
      </c>
      <c r="R557" s="9">
        <v>2</v>
      </c>
      <c r="S557" s="9">
        <f t="shared" si="52"/>
        <v>19</v>
      </c>
      <c r="T557" s="9">
        <f t="shared" si="53"/>
        <v>0</v>
      </c>
      <c r="U557" t="s">
        <v>1008</v>
      </c>
      <c r="V557" t="s">
        <v>918</v>
      </c>
      <c r="Z557" s="118">
        <v>0.87</v>
      </c>
      <c r="AA557" s="9">
        <v>10</v>
      </c>
      <c r="AB557" s="120">
        <v>1.7</v>
      </c>
      <c r="AC557" s="2">
        <f t="shared" si="54"/>
        <v>2529.09</v>
      </c>
      <c r="AE557" s="11">
        <f t="shared" si="55"/>
        <v>2529.09</v>
      </c>
      <c r="AG557" t="str">
        <f t="shared" si="56"/>
        <v/>
      </c>
      <c r="AH557"/>
    </row>
    <row r="558" spans="1:34">
      <c r="A558">
        <v>557</v>
      </c>
      <c r="B558" t="s">
        <v>603</v>
      </c>
      <c r="C558">
        <v>203</v>
      </c>
      <c r="D558">
        <v>112</v>
      </c>
      <c r="E558" t="s">
        <v>605</v>
      </c>
      <c r="F558" t="s">
        <v>929</v>
      </c>
      <c r="G558">
        <v>48.433891299999999</v>
      </c>
      <c r="H558">
        <v>123.4636002</v>
      </c>
      <c r="I558" t="s">
        <v>182</v>
      </c>
      <c r="J558" t="s">
        <v>35</v>
      </c>
      <c r="K558" t="s">
        <v>35</v>
      </c>
      <c r="L558" t="s">
        <v>35</v>
      </c>
      <c r="M558" t="s">
        <v>89</v>
      </c>
      <c r="N558">
        <v>6</v>
      </c>
      <c r="O558">
        <v>4</v>
      </c>
      <c r="P558">
        <f t="shared" si="57"/>
        <v>2</v>
      </c>
      <c r="Q558" t="s">
        <v>35</v>
      </c>
      <c r="R558">
        <v>1</v>
      </c>
      <c r="S558">
        <f t="shared" si="52"/>
        <v>0</v>
      </c>
      <c r="T558">
        <f t="shared" si="53"/>
        <v>2</v>
      </c>
      <c r="W558">
        <f>SUM(S558:S562)</f>
        <v>50</v>
      </c>
      <c r="X558">
        <f>SUM(T558:T562)</f>
        <v>6</v>
      </c>
      <c r="Y558">
        <f>X558+W558</f>
        <v>56</v>
      </c>
      <c r="Z558" s="118">
        <v>0.14000000000000001</v>
      </c>
      <c r="AA558">
        <v>0</v>
      </c>
      <c r="AB558" s="120">
        <v>43.21</v>
      </c>
      <c r="AC558" s="2">
        <f t="shared" si="54"/>
        <v>1209.8800000000001</v>
      </c>
      <c r="AD558" s="2">
        <f>SUM(AC558:AC562)</f>
        <v>17379.487000000001</v>
      </c>
      <c r="AE558" s="2">
        <f t="shared" si="55"/>
        <v>1209.8800000000001</v>
      </c>
      <c r="AF558" s="2">
        <f>SUM(AE558:AE562)</f>
        <v>17379.487000000001</v>
      </c>
      <c r="AG558">
        <f t="shared" si="56"/>
        <v>1</v>
      </c>
    </row>
    <row r="559" spans="1:34">
      <c r="A559">
        <v>558</v>
      </c>
      <c r="C559">
        <v>203</v>
      </c>
      <c r="D559">
        <v>112</v>
      </c>
      <c r="E559" t="s">
        <v>605</v>
      </c>
      <c r="F559" t="s">
        <v>929</v>
      </c>
      <c r="M559" t="s">
        <v>606</v>
      </c>
      <c r="N559">
        <v>4</v>
      </c>
      <c r="O559">
        <v>0</v>
      </c>
      <c r="P559">
        <f t="shared" si="57"/>
        <v>4</v>
      </c>
      <c r="Q559" t="s">
        <v>35</v>
      </c>
      <c r="R559">
        <v>1</v>
      </c>
      <c r="S559">
        <f t="shared" si="52"/>
        <v>0</v>
      </c>
      <c r="T559">
        <f t="shared" si="53"/>
        <v>4</v>
      </c>
      <c r="Z559" s="118">
        <v>0.14000000000000001</v>
      </c>
      <c r="AA559">
        <v>0</v>
      </c>
      <c r="AB559" s="120">
        <v>43.21</v>
      </c>
      <c r="AC559" s="2">
        <f t="shared" si="54"/>
        <v>2419.7600000000002</v>
      </c>
      <c r="AE559" s="2">
        <f t="shared" si="55"/>
        <v>2419.7600000000002</v>
      </c>
      <c r="AG559" t="str">
        <f t="shared" si="56"/>
        <v/>
      </c>
    </row>
    <row r="560" spans="1:34">
      <c r="A560">
        <v>559</v>
      </c>
      <c r="C560">
        <v>216</v>
      </c>
      <c r="D560">
        <v>112</v>
      </c>
      <c r="E560" t="s">
        <v>605</v>
      </c>
      <c r="F560" t="s">
        <v>929</v>
      </c>
      <c r="M560" t="s">
        <v>104</v>
      </c>
      <c r="N560">
        <v>0</v>
      </c>
      <c r="O560">
        <v>-12</v>
      </c>
      <c r="P560">
        <f t="shared" si="57"/>
        <v>12</v>
      </c>
      <c r="Q560" t="s">
        <v>604</v>
      </c>
      <c r="R560">
        <v>2</v>
      </c>
      <c r="S560">
        <f t="shared" si="52"/>
        <v>12</v>
      </c>
      <c r="T560">
        <f t="shared" si="53"/>
        <v>0</v>
      </c>
      <c r="U560" t="s">
        <v>1008</v>
      </c>
      <c r="V560" t="s">
        <v>1005</v>
      </c>
      <c r="Z560" s="118">
        <v>1.31</v>
      </c>
      <c r="AA560">
        <v>10</v>
      </c>
      <c r="AB560" s="120">
        <v>4.74</v>
      </c>
      <c r="AC560" s="2">
        <f t="shared" si="54"/>
        <v>6706.152</v>
      </c>
      <c r="AE560" s="2">
        <f t="shared" si="55"/>
        <v>6706.152</v>
      </c>
      <c r="AG560" t="str">
        <f t="shared" si="56"/>
        <v/>
      </c>
    </row>
    <row r="561" spans="1:34">
      <c r="A561">
        <v>560</v>
      </c>
      <c r="C561">
        <v>216</v>
      </c>
      <c r="D561">
        <v>112</v>
      </c>
      <c r="E561" t="s">
        <v>605</v>
      </c>
      <c r="F561" t="s">
        <v>929</v>
      </c>
      <c r="M561" t="s">
        <v>608</v>
      </c>
      <c r="N561">
        <v>-12</v>
      </c>
      <c r="O561">
        <v>-25</v>
      </c>
      <c r="P561">
        <f t="shared" si="57"/>
        <v>13</v>
      </c>
      <c r="Q561" t="s">
        <v>604</v>
      </c>
      <c r="R561">
        <v>2</v>
      </c>
      <c r="S561">
        <f t="shared" si="52"/>
        <v>13</v>
      </c>
      <c r="T561">
        <f t="shared" si="53"/>
        <v>0</v>
      </c>
      <c r="U561" t="s">
        <v>1008</v>
      </c>
      <c r="V561" t="s">
        <v>1005</v>
      </c>
      <c r="Z561" s="118">
        <v>1.38</v>
      </c>
      <c r="AA561">
        <v>10</v>
      </c>
      <c r="AB561" s="120">
        <v>1.7</v>
      </c>
      <c r="AC561" s="2">
        <f t="shared" si="54"/>
        <v>2744.8199999999993</v>
      </c>
      <c r="AE561" s="2">
        <f t="shared" si="55"/>
        <v>2744.8199999999993</v>
      </c>
      <c r="AG561" t="str">
        <f t="shared" si="56"/>
        <v/>
      </c>
    </row>
    <row r="562" spans="1:34" s="9" customFormat="1">
      <c r="A562">
        <v>561</v>
      </c>
      <c r="C562">
        <v>216</v>
      </c>
      <c r="D562">
        <v>112</v>
      </c>
      <c r="E562" s="9" t="s">
        <v>605</v>
      </c>
      <c r="F562" t="s">
        <v>929</v>
      </c>
      <c r="M562" s="9" t="s">
        <v>101</v>
      </c>
      <c r="N562" s="9">
        <v>-25</v>
      </c>
      <c r="O562" s="9">
        <v>-50</v>
      </c>
      <c r="P562" s="9">
        <f t="shared" si="57"/>
        <v>25</v>
      </c>
      <c r="Q562" s="9" t="s">
        <v>611</v>
      </c>
      <c r="R562" s="9">
        <v>2</v>
      </c>
      <c r="S562" s="9">
        <f t="shared" si="52"/>
        <v>25</v>
      </c>
      <c r="T562" s="9">
        <f t="shared" si="53"/>
        <v>0</v>
      </c>
      <c r="U562" t="s">
        <v>1008</v>
      </c>
      <c r="V562" t="s">
        <v>1005</v>
      </c>
      <c r="Z562" s="118">
        <v>1.19</v>
      </c>
      <c r="AA562" s="9">
        <v>15</v>
      </c>
      <c r="AB562" s="120">
        <v>1.7</v>
      </c>
      <c r="AC562" s="2">
        <f t="shared" si="54"/>
        <v>4298.8749999999991</v>
      </c>
      <c r="AE562" s="11">
        <f t="shared" si="55"/>
        <v>4298.8749999999991</v>
      </c>
      <c r="AG562" t="str">
        <f t="shared" si="56"/>
        <v/>
      </c>
      <c r="AH562"/>
    </row>
    <row r="563" spans="1:34">
      <c r="A563">
        <v>562</v>
      </c>
      <c r="B563" t="s">
        <v>603</v>
      </c>
      <c r="C563">
        <v>221</v>
      </c>
      <c r="D563">
        <v>113</v>
      </c>
      <c r="E563" t="s">
        <v>607</v>
      </c>
      <c r="F563" t="s">
        <v>929</v>
      </c>
      <c r="G563">
        <v>48.317810059999999</v>
      </c>
      <c r="H563">
        <v>123.5799026</v>
      </c>
      <c r="I563" t="s">
        <v>182</v>
      </c>
      <c r="J563" t="s">
        <v>35</v>
      </c>
      <c r="K563" t="s">
        <v>35</v>
      </c>
      <c r="L563" t="s">
        <v>35</v>
      </c>
      <c r="M563" t="s">
        <v>626</v>
      </c>
      <c r="N563">
        <v>2</v>
      </c>
      <c r="O563">
        <v>1</v>
      </c>
      <c r="P563">
        <f t="shared" si="57"/>
        <v>1</v>
      </c>
      <c r="Q563" t="s">
        <v>35</v>
      </c>
      <c r="R563">
        <v>1</v>
      </c>
      <c r="S563">
        <f t="shared" si="52"/>
        <v>0</v>
      </c>
      <c r="T563">
        <f t="shared" si="53"/>
        <v>1</v>
      </c>
      <c r="W563">
        <f>SUM(S563:S568)</f>
        <v>70</v>
      </c>
      <c r="X563">
        <f>SUM(T563:T568)</f>
        <v>2</v>
      </c>
      <c r="Y563">
        <f>X563+W563</f>
        <v>72</v>
      </c>
      <c r="Z563" s="118">
        <v>0.11</v>
      </c>
      <c r="AA563">
        <v>0</v>
      </c>
      <c r="AB563" s="120">
        <v>45.06</v>
      </c>
      <c r="AC563" s="2">
        <f t="shared" si="54"/>
        <v>495.65999999999997</v>
      </c>
      <c r="AD563" s="2">
        <f>SUM(AC563:AC568)</f>
        <v>11439.688</v>
      </c>
      <c r="AE563" s="2">
        <f t="shared" si="55"/>
        <v>495.65999999999997</v>
      </c>
      <c r="AF563" s="2">
        <f>SUM(AE563:AE568)</f>
        <v>11439.688</v>
      </c>
      <c r="AG563">
        <f t="shared" si="56"/>
        <v>1</v>
      </c>
      <c r="AH563" s="102"/>
    </row>
    <row r="564" spans="1:34">
      <c r="A564">
        <v>563</v>
      </c>
      <c r="C564">
        <v>221</v>
      </c>
      <c r="D564">
        <v>113</v>
      </c>
      <c r="E564" t="s">
        <v>607</v>
      </c>
      <c r="F564" t="s">
        <v>929</v>
      </c>
      <c r="M564" t="s">
        <v>606</v>
      </c>
      <c r="N564">
        <v>1</v>
      </c>
      <c r="O564">
        <v>0</v>
      </c>
      <c r="P564">
        <f t="shared" si="57"/>
        <v>1</v>
      </c>
      <c r="Q564" t="s">
        <v>35</v>
      </c>
      <c r="R564">
        <v>1</v>
      </c>
      <c r="S564">
        <f t="shared" si="52"/>
        <v>0</v>
      </c>
      <c r="T564">
        <f t="shared" si="53"/>
        <v>1</v>
      </c>
      <c r="Z564" s="118">
        <v>0.11</v>
      </c>
      <c r="AA564">
        <v>0</v>
      </c>
      <c r="AB564" s="120">
        <v>45.06</v>
      </c>
      <c r="AC564" s="2">
        <f t="shared" si="54"/>
        <v>495.65999999999997</v>
      </c>
      <c r="AE564" s="2">
        <f t="shared" si="55"/>
        <v>495.65999999999997</v>
      </c>
      <c r="AG564" t="str">
        <f t="shared" si="56"/>
        <v/>
      </c>
      <c r="AH564" s="102"/>
    </row>
    <row r="565" spans="1:34">
      <c r="A565">
        <v>564</v>
      </c>
      <c r="C565">
        <v>234</v>
      </c>
      <c r="D565">
        <v>113</v>
      </c>
      <c r="E565" t="s">
        <v>607</v>
      </c>
      <c r="F565" t="s">
        <v>929</v>
      </c>
      <c r="M565" t="s">
        <v>690</v>
      </c>
      <c r="N565">
        <v>0</v>
      </c>
      <c r="O565">
        <v>-20</v>
      </c>
      <c r="P565">
        <f t="shared" si="57"/>
        <v>20</v>
      </c>
      <c r="Q565" t="s">
        <v>616</v>
      </c>
      <c r="R565">
        <v>2</v>
      </c>
      <c r="S565">
        <f t="shared" si="52"/>
        <v>20</v>
      </c>
      <c r="T565">
        <f t="shared" si="53"/>
        <v>0</v>
      </c>
      <c r="U565" t="s">
        <v>1008</v>
      </c>
      <c r="V565" t="s">
        <v>1010</v>
      </c>
      <c r="Z565" s="118">
        <v>0.86</v>
      </c>
      <c r="AA565">
        <v>50</v>
      </c>
      <c r="AB565" s="120">
        <v>3.92</v>
      </c>
      <c r="AC565" s="2">
        <f t="shared" si="54"/>
        <v>3371.2</v>
      </c>
      <c r="AE565" s="2">
        <f t="shared" si="55"/>
        <v>3371.2</v>
      </c>
      <c r="AG565" t="str">
        <f t="shared" si="56"/>
        <v/>
      </c>
      <c r="AH565" s="102"/>
    </row>
    <row r="566" spans="1:34">
      <c r="A566">
        <v>565</v>
      </c>
      <c r="C566">
        <v>234</v>
      </c>
      <c r="D566">
        <v>113</v>
      </c>
      <c r="E566" t="s">
        <v>607</v>
      </c>
      <c r="F566" t="s">
        <v>929</v>
      </c>
      <c r="M566" t="s">
        <v>17</v>
      </c>
      <c r="N566">
        <v>-20</v>
      </c>
      <c r="O566">
        <v>-34</v>
      </c>
      <c r="P566">
        <f t="shared" si="57"/>
        <v>14</v>
      </c>
      <c r="Q566" t="s">
        <v>616</v>
      </c>
      <c r="R566">
        <v>2</v>
      </c>
      <c r="S566">
        <f t="shared" si="52"/>
        <v>14</v>
      </c>
      <c r="T566">
        <f t="shared" si="53"/>
        <v>0</v>
      </c>
      <c r="U566" t="s">
        <v>1008</v>
      </c>
      <c r="V566" t="s">
        <v>1010</v>
      </c>
      <c r="Z566" s="118">
        <v>0.86</v>
      </c>
      <c r="AA566">
        <v>55</v>
      </c>
      <c r="AB566" s="120">
        <v>3.92</v>
      </c>
      <c r="AC566" s="2">
        <f t="shared" si="54"/>
        <v>2123.8560000000002</v>
      </c>
      <c r="AE566" s="2">
        <f t="shared" si="55"/>
        <v>2123.8560000000002</v>
      </c>
      <c r="AG566" t="str">
        <f t="shared" si="56"/>
        <v/>
      </c>
      <c r="AH566" s="102"/>
    </row>
    <row r="567" spans="1:34">
      <c r="A567">
        <v>566</v>
      </c>
      <c r="C567">
        <v>234</v>
      </c>
      <c r="D567">
        <v>113</v>
      </c>
      <c r="E567" t="s">
        <v>607</v>
      </c>
      <c r="F567" t="s">
        <v>929</v>
      </c>
      <c r="M567" t="s">
        <v>18</v>
      </c>
      <c r="N567">
        <v>-34</v>
      </c>
      <c r="O567">
        <v>-70</v>
      </c>
      <c r="P567">
        <f t="shared" si="57"/>
        <v>36</v>
      </c>
      <c r="Q567" t="s">
        <v>616</v>
      </c>
      <c r="R567">
        <v>2</v>
      </c>
      <c r="S567">
        <f t="shared" si="52"/>
        <v>36</v>
      </c>
      <c r="T567">
        <f t="shared" si="53"/>
        <v>0</v>
      </c>
      <c r="U567" t="s">
        <v>1008</v>
      </c>
      <c r="V567" t="s">
        <v>1010</v>
      </c>
      <c r="Z567" s="118">
        <v>1.17</v>
      </c>
      <c r="AA567">
        <v>70</v>
      </c>
      <c r="AB567" s="120">
        <v>3.92</v>
      </c>
      <c r="AC567" s="2">
        <f t="shared" si="54"/>
        <v>4953.3119999999999</v>
      </c>
      <c r="AE567" s="2">
        <f t="shared" si="55"/>
        <v>4953.3119999999999</v>
      </c>
      <c r="AG567" t="str">
        <f t="shared" si="56"/>
        <v/>
      </c>
    </row>
    <row r="568" spans="1:34" s="9" customFormat="1">
      <c r="A568">
        <v>567</v>
      </c>
      <c r="C568">
        <v>234</v>
      </c>
      <c r="D568">
        <v>113</v>
      </c>
      <c r="E568" s="9" t="s">
        <v>607</v>
      </c>
      <c r="F568" t="s">
        <v>929</v>
      </c>
      <c r="M568" s="9" t="s">
        <v>21</v>
      </c>
      <c r="N568" s="9">
        <v>-70</v>
      </c>
      <c r="O568" s="9">
        <v>-70</v>
      </c>
      <c r="P568" s="9">
        <f t="shared" si="57"/>
        <v>0</v>
      </c>
      <c r="R568" s="9">
        <v>2</v>
      </c>
      <c r="S568" s="9">
        <f t="shared" si="52"/>
        <v>0</v>
      </c>
      <c r="T568" s="9">
        <f t="shared" si="53"/>
        <v>0</v>
      </c>
      <c r="U568" t="s">
        <v>1008</v>
      </c>
      <c r="V568" t="s">
        <v>1010</v>
      </c>
      <c r="Z568" s="118">
        <v>1.74</v>
      </c>
      <c r="AA568" s="9">
        <v>0</v>
      </c>
      <c r="AB568" s="120">
        <v>1.27</v>
      </c>
      <c r="AC568" s="2">
        <f t="shared" si="54"/>
        <v>0</v>
      </c>
      <c r="AE568" s="11">
        <f t="shared" si="55"/>
        <v>0</v>
      </c>
      <c r="AG568" t="str">
        <f t="shared" si="56"/>
        <v/>
      </c>
      <c r="AH568"/>
    </row>
    <row r="569" spans="1:34">
      <c r="A569">
        <v>568</v>
      </c>
      <c r="B569" t="s">
        <v>603</v>
      </c>
      <c r="C569">
        <v>220</v>
      </c>
      <c r="D569">
        <v>114</v>
      </c>
      <c r="E569" t="s">
        <v>605</v>
      </c>
      <c r="F569" t="s">
        <v>929</v>
      </c>
      <c r="G569">
        <v>48.318389889999999</v>
      </c>
      <c r="H569">
        <v>123.58000180000001</v>
      </c>
      <c r="I569" t="s">
        <v>182</v>
      </c>
      <c r="J569" t="s">
        <v>35</v>
      </c>
      <c r="K569" t="s">
        <v>35</v>
      </c>
      <c r="L569" t="s">
        <v>35</v>
      </c>
      <c r="M569" t="s">
        <v>13</v>
      </c>
      <c r="N569">
        <v>8</v>
      </c>
      <c r="O569">
        <v>7</v>
      </c>
      <c r="P569">
        <f t="shared" si="57"/>
        <v>1</v>
      </c>
      <c r="Q569" t="s">
        <v>35</v>
      </c>
      <c r="R569">
        <v>1</v>
      </c>
      <c r="S569">
        <f t="shared" si="52"/>
        <v>0</v>
      </c>
      <c r="T569">
        <f t="shared" si="53"/>
        <v>1</v>
      </c>
      <c r="W569">
        <f>SUM(S569:S574)</f>
        <v>60</v>
      </c>
      <c r="X569">
        <f>SUM(T569:T574)</f>
        <v>8</v>
      </c>
      <c r="Y569">
        <f>X569+W569</f>
        <v>68</v>
      </c>
      <c r="Z569" s="118">
        <v>0.14000000000000001</v>
      </c>
      <c r="AA569">
        <v>0</v>
      </c>
      <c r="AB569" s="120">
        <v>43.21</v>
      </c>
      <c r="AC569" s="2">
        <f t="shared" si="54"/>
        <v>604.94000000000005</v>
      </c>
      <c r="AD569" s="2">
        <f>SUM(AC569:AC574)</f>
        <v>9315.7979999999989</v>
      </c>
      <c r="AE569" s="2">
        <f t="shared" si="55"/>
        <v>604.94000000000005</v>
      </c>
      <c r="AF569" s="2">
        <f>SUM(AE569:AE574)</f>
        <v>9315.7979999999989</v>
      </c>
      <c r="AG569">
        <f t="shared" si="56"/>
        <v>1</v>
      </c>
    </row>
    <row r="570" spans="1:34">
      <c r="A570">
        <v>569</v>
      </c>
      <c r="C570">
        <v>220</v>
      </c>
      <c r="D570">
        <v>114</v>
      </c>
      <c r="E570" t="s">
        <v>605</v>
      </c>
      <c r="F570" t="s">
        <v>929</v>
      </c>
      <c r="M570" t="s">
        <v>606</v>
      </c>
      <c r="N570">
        <v>7</v>
      </c>
      <c r="O570">
        <v>4</v>
      </c>
      <c r="P570">
        <f t="shared" si="57"/>
        <v>3</v>
      </c>
      <c r="Q570" t="s">
        <v>35</v>
      </c>
      <c r="R570">
        <v>1</v>
      </c>
      <c r="S570">
        <f t="shared" si="52"/>
        <v>0</v>
      </c>
      <c r="T570">
        <f t="shared" si="53"/>
        <v>3</v>
      </c>
      <c r="Z570" s="118">
        <v>0.14000000000000001</v>
      </c>
      <c r="AA570">
        <v>0</v>
      </c>
      <c r="AB570" s="120">
        <v>43.21</v>
      </c>
      <c r="AC570" s="2">
        <f t="shared" si="54"/>
        <v>1814.8200000000002</v>
      </c>
      <c r="AE570" s="2">
        <f t="shared" si="55"/>
        <v>1814.8200000000002</v>
      </c>
      <c r="AG570" t="str">
        <f t="shared" si="56"/>
        <v/>
      </c>
    </row>
    <row r="571" spans="1:34">
      <c r="A571">
        <v>570</v>
      </c>
      <c r="C571">
        <v>220</v>
      </c>
      <c r="D571">
        <v>114</v>
      </c>
      <c r="E571" t="s">
        <v>605</v>
      </c>
      <c r="F571" t="s">
        <v>929</v>
      </c>
      <c r="M571" t="s">
        <v>15</v>
      </c>
      <c r="N571">
        <v>4</v>
      </c>
      <c r="O571">
        <v>0</v>
      </c>
      <c r="P571">
        <f t="shared" si="57"/>
        <v>4</v>
      </c>
      <c r="Q571" t="s">
        <v>35</v>
      </c>
      <c r="R571">
        <v>1</v>
      </c>
      <c r="S571">
        <f t="shared" si="52"/>
        <v>0</v>
      </c>
      <c r="T571">
        <f t="shared" si="53"/>
        <v>4</v>
      </c>
      <c r="Z571" s="118">
        <v>0.14000000000000001</v>
      </c>
      <c r="AA571">
        <v>0</v>
      </c>
      <c r="AB571" s="120">
        <v>36.65</v>
      </c>
      <c r="AC571" s="2">
        <f t="shared" si="54"/>
        <v>2052.4</v>
      </c>
      <c r="AE571" s="2">
        <f t="shared" si="55"/>
        <v>2052.4</v>
      </c>
      <c r="AG571" t="str">
        <f t="shared" si="56"/>
        <v/>
      </c>
    </row>
    <row r="572" spans="1:34">
      <c r="A572">
        <v>571</v>
      </c>
      <c r="C572">
        <v>233</v>
      </c>
      <c r="D572">
        <v>114</v>
      </c>
      <c r="E572" t="s">
        <v>605</v>
      </c>
      <c r="F572" t="s">
        <v>929</v>
      </c>
      <c r="M572" t="s">
        <v>104</v>
      </c>
      <c r="N572">
        <v>0</v>
      </c>
      <c r="O572">
        <v>-6</v>
      </c>
      <c r="P572">
        <f t="shared" si="57"/>
        <v>6</v>
      </c>
      <c r="Q572" t="s">
        <v>616</v>
      </c>
      <c r="R572">
        <v>2</v>
      </c>
      <c r="S572">
        <f t="shared" si="52"/>
        <v>6</v>
      </c>
      <c r="T572">
        <f t="shared" si="53"/>
        <v>0</v>
      </c>
      <c r="U572" t="s">
        <v>1008</v>
      </c>
      <c r="V572" t="s">
        <v>1005</v>
      </c>
      <c r="Z572" s="118">
        <v>1.31</v>
      </c>
      <c r="AA572">
        <v>55</v>
      </c>
      <c r="AB572" s="120">
        <v>4.74</v>
      </c>
      <c r="AC572" s="2">
        <f t="shared" si="54"/>
        <v>1676.538</v>
      </c>
      <c r="AE572" s="2">
        <f t="shared" si="55"/>
        <v>1676.538</v>
      </c>
      <c r="AG572" t="str">
        <f t="shared" si="56"/>
        <v/>
      </c>
    </row>
    <row r="573" spans="1:34">
      <c r="A573">
        <v>572</v>
      </c>
      <c r="C573">
        <v>233</v>
      </c>
      <c r="D573">
        <v>114</v>
      </c>
      <c r="E573" t="s">
        <v>605</v>
      </c>
      <c r="F573" t="s">
        <v>929</v>
      </c>
      <c r="M573" t="s">
        <v>18</v>
      </c>
      <c r="N573">
        <v>-6</v>
      </c>
      <c r="O573">
        <v>-60</v>
      </c>
      <c r="P573">
        <f t="shared" si="57"/>
        <v>54</v>
      </c>
      <c r="Q573" t="s">
        <v>616</v>
      </c>
      <c r="R573">
        <v>2</v>
      </c>
      <c r="S573">
        <f t="shared" si="52"/>
        <v>54</v>
      </c>
      <c r="T573">
        <f t="shared" si="53"/>
        <v>0</v>
      </c>
      <c r="U573" t="s">
        <v>1008</v>
      </c>
      <c r="V573" t="s">
        <v>1005</v>
      </c>
      <c r="Z573" s="118">
        <v>1.38</v>
      </c>
      <c r="AA573">
        <v>75</v>
      </c>
      <c r="AB573" s="120">
        <v>1.7</v>
      </c>
      <c r="AC573" s="2">
        <f t="shared" si="54"/>
        <v>3167.0999999999995</v>
      </c>
      <c r="AE573" s="2">
        <f t="shared" si="55"/>
        <v>3167.0999999999995</v>
      </c>
      <c r="AG573" t="str">
        <f t="shared" si="56"/>
        <v/>
      </c>
    </row>
    <row r="574" spans="1:34" s="9" customFormat="1">
      <c r="A574">
        <v>573</v>
      </c>
      <c r="C574">
        <v>233</v>
      </c>
      <c r="D574">
        <v>114</v>
      </c>
      <c r="E574" s="9" t="s">
        <v>605</v>
      </c>
      <c r="F574" t="s">
        <v>929</v>
      </c>
      <c r="M574" s="9" t="s">
        <v>416</v>
      </c>
      <c r="N574" s="9">
        <v>-60</v>
      </c>
      <c r="O574" s="9">
        <v>-60</v>
      </c>
      <c r="P574" s="9">
        <f t="shared" si="57"/>
        <v>0</v>
      </c>
      <c r="R574" s="9">
        <v>2</v>
      </c>
      <c r="S574" s="9">
        <f t="shared" si="52"/>
        <v>0</v>
      </c>
      <c r="T574" s="9">
        <f t="shared" si="53"/>
        <v>0</v>
      </c>
      <c r="U574" t="s">
        <v>1008</v>
      </c>
      <c r="V574" t="s">
        <v>1005</v>
      </c>
      <c r="Z574" s="118">
        <v>0</v>
      </c>
      <c r="AA574" s="9">
        <v>0</v>
      </c>
      <c r="AB574" s="120"/>
      <c r="AC574" s="2">
        <f t="shared" si="54"/>
        <v>0</v>
      </c>
      <c r="AE574" s="11">
        <f t="shared" si="55"/>
        <v>0</v>
      </c>
      <c r="AG574" t="str">
        <f t="shared" si="56"/>
        <v/>
      </c>
      <c r="AH574"/>
    </row>
    <row r="575" spans="1:34" s="91" customFormat="1">
      <c r="A575">
        <v>574</v>
      </c>
      <c r="C575">
        <v>220</v>
      </c>
      <c r="D575">
        <v>115</v>
      </c>
      <c r="E575" s="91" t="s">
        <v>35</v>
      </c>
      <c r="F575" t="s">
        <v>35</v>
      </c>
      <c r="G575" s="91">
        <v>48.318389889999999</v>
      </c>
      <c r="H575" s="91">
        <v>123.58000180000001</v>
      </c>
      <c r="N575" s="91">
        <v>0</v>
      </c>
      <c r="O575" s="91">
        <v>0</v>
      </c>
      <c r="P575" s="91">
        <f t="shared" si="57"/>
        <v>0</v>
      </c>
      <c r="Q575" s="91" t="s">
        <v>35</v>
      </c>
      <c r="R575" s="91">
        <v>1</v>
      </c>
      <c r="S575" s="91">
        <f t="shared" si="52"/>
        <v>0</v>
      </c>
      <c r="T575" s="91">
        <f t="shared" si="53"/>
        <v>0</v>
      </c>
      <c r="U575"/>
      <c r="V575"/>
      <c r="Z575" s="118">
        <v>0</v>
      </c>
      <c r="AA575" s="91">
        <v>0</v>
      </c>
      <c r="AB575" s="120"/>
      <c r="AC575" s="2">
        <f t="shared" si="54"/>
        <v>0</v>
      </c>
      <c r="AE575" s="92">
        <f t="shared" si="55"/>
        <v>0</v>
      </c>
      <c r="AG575">
        <f t="shared" si="56"/>
        <v>1</v>
      </c>
      <c r="AH575"/>
    </row>
    <row r="576" spans="1:34">
      <c r="A576">
        <v>575</v>
      </c>
      <c r="B576" t="s">
        <v>603</v>
      </c>
      <c r="C576">
        <v>222</v>
      </c>
      <c r="D576">
        <v>116</v>
      </c>
      <c r="E576" t="s">
        <v>607</v>
      </c>
      <c r="F576" t="s">
        <v>929</v>
      </c>
      <c r="G576">
        <v>48.315250399999996</v>
      </c>
      <c r="H576">
        <v>123.5833969</v>
      </c>
      <c r="I576" t="s">
        <v>182</v>
      </c>
      <c r="J576" t="s">
        <v>35</v>
      </c>
      <c r="K576" t="s">
        <v>35</v>
      </c>
      <c r="L576" t="s">
        <v>35</v>
      </c>
      <c r="M576" t="s">
        <v>89</v>
      </c>
      <c r="N576">
        <v>4</v>
      </c>
      <c r="O576">
        <v>3</v>
      </c>
      <c r="P576">
        <f t="shared" si="57"/>
        <v>1</v>
      </c>
      <c r="Q576" t="s">
        <v>35</v>
      </c>
      <c r="R576">
        <v>1</v>
      </c>
      <c r="S576">
        <f t="shared" si="52"/>
        <v>0</v>
      </c>
      <c r="T576">
        <f t="shared" si="53"/>
        <v>1</v>
      </c>
      <c r="W576">
        <f>SUM(S576:S581)</f>
        <v>70</v>
      </c>
      <c r="X576">
        <f>SUM(T576:T581)</f>
        <v>4</v>
      </c>
      <c r="Y576">
        <f>X576+W576</f>
        <v>74</v>
      </c>
      <c r="Z576" s="118">
        <v>0.11</v>
      </c>
      <c r="AA576">
        <v>0</v>
      </c>
      <c r="AB576" s="120">
        <v>45.06</v>
      </c>
      <c r="AC576" s="2">
        <f t="shared" si="54"/>
        <v>495.65999999999997</v>
      </c>
      <c r="AD576" s="2">
        <f>SUM(AC576:AC581)</f>
        <v>25770.929999999997</v>
      </c>
      <c r="AE576" s="2">
        <f t="shared" si="55"/>
        <v>495.65999999999997</v>
      </c>
      <c r="AF576" s="2">
        <f>SUM(AE576:AE581)</f>
        <v>25770.929999999997</v>
      </c>
      <c r="AG576">
        <f t="shared" si="56"/>
        <v>1</v>
      </c>
    </row>
    <row r="577" spans="1:34">
      <c r="A577">
        <v>576</v>
      </c>
      <c r="C577">
        <v>222</v>
      </c>
      <c r="D577">
        <v>116</v>
      </c>
      <c r="E577" t="s">
        <v>607</v>
      </c>
      <c r="F577" t="s">
        <v>929</v>
      </c>
      <c r="M577" t="s">
        <v>627</v>
      </c>
      <c r="N577">
        <v>3</v>
      </c>
      <c r="O577">
        <v>0</v>
      </c>
      <c r="P577">
        <f t="shared" si="57"/>
        <v>3</v>
      </c>
      <c r="Q577" t="s">
        <v>35</v>
      </c>
      <c r="R577">
        <v>1</v>
      </c>
      <c r="S577">
        <f t="shared" si="52"/>
        <v>0</v>
      </c>
      <c r="T577">
        <f t="shared" si="53"/>
        <v>3</v>
      </c>
      <c r="Z577" s="118">
        <v>0.11</v>
      </c>
      <c r="AA577">
        <v>0</v>
      </c>
      <c r="AB577" s="120">
        <v>38.51</v>
      </c>
      <c r="AC577" s="2">
        <f t="shared" si="54"/>
        <v>1270.83</v>
      </c>
      <c r="AE577" s="2">
        <f t="shared" si="55"/>
        <v>1270.83</v>
      </c>
      <c r="AG577" t="str">
        <f t="shared" si="56"/>
        <v/>
      </c>
    </row>
    <row r="578" spans="1:34">
      <c r="A578">
        <v>577</v>
      </c>
      <c r="C578">
        <v>235</v>
      </c>
      <c r="D578">
        <v>116</v>
      </c>
      <c r="E578" t="s">
        <v>607</v>
      </c>
      <c r="F578" t="s">
        <v>929</v>
      </c>
      <c r="M578" t="s">
        <v>691</v>
      </c>
      <c r="N578">
        <v>0</v>
      </c>
      <c r="O578">
        <v>-5</v>
      </c>
      <c r="P578">
        <f t="shared" si="57"/>
        <v>5</v>
      </c>
      <c r="Q578" t="s">
        <v>604</v>
      </c>
      <c r="R578">
        <v>2</v>
      </c>
      <c r="S578">
        <f t="shared" ref="S578:S641" si="58">IF(R578=1,0,P578)</f>
        <v>5</v>
      </c>
      <c r="T578">
        <f t="shared" ref="T578:T641" si="59">IF(R578=1,P578,0)</f>
        <v>0</v>
      </c>
      <c r="U578" t="s">
        <v>1008</v>
      </c>
      <c r="V578" t="s">
        <v>918</v>
      </c>
      <c r="Z578" s="118">
        <v>0.93</v>
      </c>
      <c r="AA578">
        <v>20</v>
      </c>
      <c r="AB578" s="120">
        <v>10.95</v>
      </c>
      <c r="AC578" s="2">
        <f t="shared" ref="AC578:AC641" si="60">Z578*AB578/100*P578*100*100*((100-AA578)/100)</f>
        <v>4073.4</v>
      </c>
      <c r="AE578" s="2">
        <f t="shared" ref="AE578:AE641" si="61">Z578*AB578/100*P578*100*100*((100-AA578)/100)</f>
        <v>4073.4</v>
      </c>
      <c r="AG578" t="str">
        <f t="shared" ref="AG578:AG641" si="62">IF(D577&lt;&gt;D578,1,"")</f>
        <v/>
      </c>
    </row>
    <row r="579" spans="1:34">
      <c r="A579">
        <v>578</v>
      </c>
      <c r="C579">
        <v>235</v>
      </c>
      <c r="D579">
        <v>116</v>
      </c>
      <c r="E579" t="s">
        <v>607</v>
      </c>
      <c r="F579" t="s">
        <v>929</v>
      </c>
      <c r="M579" t="s">
        <v>18</v>
      </c>
      <c r="N579">
        <v>-5</v>
      </c>
      <c r="O579">
        <v>-30</v>
      </c>
      <c r="P579">
        <f t="shared" si="57"/>
        <v>25</v>
      </c>
      <c r="Q579" t="s">
        <v>604</v>
      </c>
      <c r="R579">
        <v>2</v>
      </c>
      <c r="S579">
        <f t="shared" si="58"/>
        <v>25</v>
      </c>
      <c r="T579">
        <f t="shared" si="59"/>
        <v>0</v>
      </c>
      <c r="U579" t="s">
        <v>1008</v>
      </c>
      <c r="V579" t="s">
        <v>918</v>
      </c>
      <c r="Z579" s="118">
        <v>1.17</v>
      </c>
      <c r="AA579">
        <v>20</v>
      </c>
      <c r="AB579" s="120">
        <v>3.92</v>
      </c>
      <c r="AC579" s="2">
        <f t="shared" si="60"/>
        <v>9172.7999999999993</v>
      </c>
      <c r="AE579" s="2">
        <f t="shared" si="61"/>
        <v>9172.7999999999993</v>
      </c>
      <c r="AG579" t="str">
        <f t="shared" si="62"/>
        <v/>
      </c>
    </row>
    <row r="580" spans="1:34">
      <c r="A580">
        <v>579</v>
      </c>
      <c r="C580">
        <v>235</v>
      </c>
      <c r="D580">
        <v>116</v>
      </c>
      <c r="E580" t="s">
        <v>607</v>
      </c>
      <c r="F580" t="s">
        <v>929</v>
      </c>
      <c r="M580" t="s">
        <v>608</v>
      </c>
      <c r="N580">
        <v>-30</v>
      </c>
      <c r="O580">
        <v>-50</v>
      </c>
      <c r="P580">
        <f t="shared" si="57"/>
        <v>20</v>
      </c>
      <c r="Q580" t="s">
        <v>604</v>
      </c>
      <c r="R580">
        <v>2</v>
      </c>
      <c r="S580">
        <f t="shared" si="58"/>
        <v>20</v>
      </c>
      <c r="T580">
        <f t="shared" si="59"/>
        <v>0</v>
      </c>
      <c r="U580" t="s">
        <v>1008</v>
      </c>
      <c r="V580" t="s">
        <v>918</v>
      </c>
      <c r="Z580" s="118">
        <v>1.17</v>
      </c>
      <c r="AA580">
        <v>20</v>
      </c>
      <c r="AB580" s="120">
        <v>3.92</v>
      </c>
      <c r="AC580" s="2">
        <f t="shared" si="60"/>
        <v>7338.239999999998</v>
      </c>
      <c r="AE580" s="2">
        <f t="shared" si="61"/>
        <v>7338.239999999998</v>
      </c>
      <c r="AG580" t="str">
        <f t="shared" si="62"/>
        <v/>
      </c>
    </row>
    <row r="581" spans="1:34" s="9" customFormat="1">
      <c r="A581">
        <v>580</v>
      </c>
      <c r="C581">
        <v>235</v>
      </c>
      <c r="D581">
        <v>116</v>
      </c>
      <c r="E581" s="9" t="s">
        <v>607</v>
      </c>
      <c r="F581" t="s">
        <v>929</v>
      </c>
      <c r="M581" s="9" t="s">
        <v>19</v>
      </c>
      <c r="N581" s="9">
        <v>-50</v>
      </c>
      <c r="O581" s="9">
        <v>-70</v>
      </c>
      <c r="P581" s="9">
        <f t="shared" si="57"/>
        <v>20</v>
      </c>
      <c r="Q581" s="9" t="s">
        <v>609</v>
      </c>
      <c r="R581" s="9">
        <v>2</v>
      </c>
      <c r="S581" s="9">
        <f t="shared" si="58"/>
        <v>20</v>
      </c>
      <c r="T581" s="9">
        <f t="shared" si="59"/>
        <v>0</v>
      </c>
      <c r="U581" t="s">
        <v>1008</v>
      </c>
      <c r="V581" t="s">
        <v>918</v>
      </c>
      <c r="Z581" s="118">
        <v>1.71</v>
      </c>
      <c r="AA581" s="9">
        <v>20</v>
      </c>
      <c r="AB581" s="120">
        <v>1.25</v>
      </c>
      <c r="AC581" s="2">
        <f t="shared" si="60"/>
        <v>3420.0000000000009</v>
      </c>
      <c r="AE581" s="11">
        <f t="shared" si="61"/>
        <v>3420.0000000000009</v>
      </c>
      <c r="AG581" t="str">
        <f t="shared" si="62"/>
        <v/>
      </c>
      <c r="AH581"/>
    </row>
    <row r="582" spans="1:34">
      <c r="A582">
        <v>581</v>
      </c>
      <c r="B582" t="s">
        <v>603</v>
      </c>
      <c r="C582">
        <v>223</v>
      </c>
      <c r="D582">
        <v>117</v>
      </c>
      <c r="E582" t="s">
        <v>607</v>
      </c>
      <c r="F582" t="s">
        <v>929</v>
      </c>
      <c r="G582">
        <v>48.31666946</v>
      </c>
      <c r="H582">
        <v>123.5824966</v>
      </c>
      <c r="I582" t="s">
        <v>182</v>
      </c>
      <c r="J582" t="s">
        <v>35</v>
      </c>
      <c r="K582" t="s">
        <v>35</v>
      </c>
      <c r="L582" t="s">
        <v>35</v>
      </c>
      <c r="M582" t="s">
        <v>89</v>
      </c>
      <c r="N582">
        <v>6</v>
      </c>
      <c r="O582">
        <v>5</v>
      </c>
      <c r="P582">
        <f t="shared" si="57"/>
        <v>1</v>
      </c>
      <c r="Q582" t="s">
        <v>35</v>
      </c>
      <c r="R582">
        <v>1</v>
      </c>
      <c r="S582">
        <f t="shared" si="58"/>
        <v>0</v>
      </c>
      <c r="T582">
        <f t="shared" si="59"/>
        <v>1</v>
      </c>
      <c r="W582">
        <f>SUM(S582:S586)</f>
        <v>55</v>
      </c>
      <c r="X582">
        <f>SUM(T582:T586)</f>
        <v>6</v>
      </c>
      <c r="Y582">
        <f>X582+W582</f>
        <v>61</v>
      </c>
      <c r="Z582" s="118">
        <v>0.11</v>
      </c>
      <c r="AA582">
        <v>0</v>
      </c>
      <c r="AB582" s="120">
        <v>45.06</v>
      </c>
      <c r="AC582" s="2">
        <f t="shared" si="60"/>
        <v>495.65999999999997</v>
      </c>
      <c r="AD582" s="2">
        <f>SUM(AC582:AC586)</f>
        <v>17491.185000000001</v>
      </c>
      <c r="AE582" s="2">
        <f t="shared" si="61"/>
        <v>495.65999999999997</v>
      </c>
      <c r="AF582" s="2">
        <f>SUM(AE582:AE586)</f>
        <v>17491.185000000001</v>
      </c>
      <c r="AG582">
        <f t="shared" si="62"/>
        <v>1</v>
      </c>
    </row>
    <row r="583" spans="1:34">
      <c r="A583">
        <v>582</v>
      </c>
      <c r="C583">
        <v>223</v>
      </c>
      <c r="D583">
        <v>117</v>
      </c>
      <c r="E583" t="s">
        <v>607</v>
      </c>
      <c r="F583" t="s">
        <v>929</v>
      </c>
      <c r="M583" t="s">
        <v>14</v>
      </c>
      <c r="N583">
        <v>5</v>
      </c>
      <c r="O583">
        <v>0</v>
      </c>
      <c r="P583">
        <f t="shared" si="57"/>
        <v>5</v>
      </c>
      <c r="Q583" t="s">
        <v>35</v>
      </c>
      <c r="R583">
        <v>1</v>
      </c>
      <c r="S583">
        <f t="shared" si="58"/>
        <v>0</v>
      </c>
      <c r="T583">
        <f t="shared" si="59"/>
        <v>5</v>
      </c>
      <c r="Z583" s="118">
        <v>0.11</v>
      </c>
      <c r="AA583">
        <v>0</v>
      </c>
      <c r="AB583" s="120">
        <v>45.06</v>
      </c>
      <c r="AC583" s="2">
        <f t="shared" si="60"/>
        <v>2478.3000000000002</v>
      </c>
      <c r="AE583" s="2">
        <f t="shared" si="61"/>
        <v>2478.3000000000002</v>
      </c>
      <c r="AG583" t="str">
        <f t="shared" si="62"/>
        <v/>
      </c>
    </row>
    <row r="584" spans="1:34">
      <c r="A584">
        <v>583</v>
      </c>
      <c r="C584">
        <v>236</v>
      </c>
      <c r="D584">
        <v>117</v>
      </c>
      <c r="E584" t="s">
        <v>607</v>
      </c>
      <c r="F584" t="s">
        <v>929</v>
      </c>
      <c r="M584" t="s">
        <v>691</v>
      </c>
      <c r="N584">
        <v>0</v>
      </c>
      <c r="O584">
        <v>-15</v>
      </c>
      <c r="P584">
        <f t="shared" si="57"/>
        <v>15</v>
      </c>
      <c r="Q584" t="s">
        <v>609</v>
      </c>
      <c r="R584">
        <v>2</v>
      </c>
      <c r="S584">
        <f t="shared" si="58"/>
        <v>15</v>
      </c>
      <c r="T584">
        <f t="shared" si="59"/>
        <v>0</v>
      </c>
      <c r="U584" t="s">
        <v>1008</v>
      </c>
      <c r="V584" t="s">
        <v>918</v>
      </c>
      <c r="Z584" s="118">
        <v>0.93</v>
      </c>
      <c r="AA584">
        <v>50</v>
      </c>
      <c r="AB584" s="120">
        <v>10.95</v>
      </c>
      <c r="AC584" s="2">
        <f t="shared" si="60"/>
        <v>7637.6250000000009</v>
      </c>
      <c r="AE584" s="2">
        <f t="shared" si="61"/>
        <v>7637.6250000000009</v>
      </c>
      <c r="AG584" t="str">
        <f t="shared" si="62"/>
        <v/>
      </c>
    </row>
    <row r="585" spans="1:34">
      <c r="A585">
        <v>584</v>
      </c>
      <c r="C585">
        <v>236</v>
      </c>
      <c r="D585">
        <v>117</v>
      </c>
      <c r="E585" t="s">
        <v>607</v>
      </c>
      <c r="F585" t="s">
        <v>929</v>
      </c>
      <c r="M585" t="s">
        <v>18</v>
      </c>
      <c r="N585">
        <v>-15</v>
      </c>
      <c r="O585">
        <v>-45</v>
      </c>
      <c r="P585">
        <f t="shared" si="57"/>
        <v>30</v>
      </c>
      <c r="Q585" t="s">
        <v>604</v>
      </c>
      <c r="R585">
        <v>2</v>
      </c>
      <c r="S585">
        <f t="shared" si="58"/>
        <v>30</v>
      </c>
      <c r="T585">
        <f t="shared" si="59"/>
        <v>0</v>
      </c>
      <c r="U585" t="s">
        <v>1008</v>
      </c>
      <c r="V585" t="s">
        <v>918</v>
      </c>
      <c r="Z585" s="118">
        <v>1.17</v>
      </c>
      <c r="AA585">
        <v>50</v>
      </c>
      <c r="AB585" s="120">
        <v>3.92</v>
      </c>
      <c r="AC585" s="2">
        <f t="shared" si="60"/>
        <v>6879.5999999999995</v>
      </c>
      <c r="AE585" s="2">
        <f t="shared" si="61"/>
        <v>6879.5999999999995</v>
      </c>
      <c r="AG585" t="str">
        <f t="shared" si="62"/>
        <v/>
      </c>
    </row>
    <row r="586" spans="1:34" s="9" customFormat="1">
      <c r="A586">
        <v>585</v>
      </c>
      <c r="C586">
        <v>236</v>
      </c>
      <c r="D586">
        <v>117</v>
      </c>
      <c r="E586" s="9" t="s">
        <v>607</v>
      </c>
      <c r="F586" t="s">
        <v>929</v>
      </c>
      <c r="M586" s="9" t="s">
        <v>416</v>
      </c>
      <c r="N586" s="9">
        <v>-45</v>
      </c>
      <c r="O586" s="9">
        <v>-55</v>
      </c>
      <c r="P586" s="9">
        <f t="shared" si="57"/>
        <v>10</v>
      </c>
      <c r="Q586" s="9" t="s">
        <v>611</v>
      </c>
      <c r="R586" s="9">
        <v>2</v>
      </c>
      <c r="S586" s="9">
        <f t="shared" si="58"/>
        <v>10</v>
      </c>
      <c r="T586" s="9">
        <f t="shared" si="59"/>
        <v>0</v>
      </c>
      <c r="U586" t="s">
        <v>1008</v>
      </c>
      <c r="V586" t="s">
        <v>918</v>
      </c>
      <c r="Z586" s="118">
        <v>0</v>
      </c>
      <c r="AA586" s="9">
        <v>30</v>
      </c>
      <c r="AB586" s="120"/>
      <c r="AC586" s="2">
        <f t="shared" si="60"/>
        <v>0</v>
      </c>
      <c r="AE586" s="11">
        <f t="shared" si="61"/>
        <v>0</v>
      </c>
      <c r="AG586" t="str">
        <f t="shared" si="62"/>
        <v/>
      </c>
      <c r="AH586"/>
    </row>
    <row r="587" spans="1:34">
      <c r="A587">
        <v>586</v>
      </c>
      <c r="B587" t="s">
        <v>603</v>
      </c>
      <c r="C587">
        <v>204</v>
      </c>
      <c r="D587">
        <v>118</v>
      </c>
      <c r="E587" t="s">
        <v>916</v>
      </c>
      <c r="F587" t="s">
        <v>929</v>
      </c>
      <c r="G587">
        <v>48.43439102</v>
      </c>
      <c r="H587">
        <v>123.46600340000001</v>
      </c>
      <c r="I587" t="s">
        <v>182</v>
      </c>
      <c r="J587" t="s">
        <v>35</v>
      </c>
      <c r="K587" t="s">
        <v>35</v>
      </c>
      <c r="L587" t="s">
        <v>35</v>
      </c>
      <c r="M587" t="s">
        <v>612</v>
      </c>
      <c r="N587">
        <v>2</v>
      </c>
      <c r="O587">
        <v>0</v>
      </c>
      <c r="P587">
        <f t="shared" ref="P587:P650" si="63">ABS(N587-O587)</f>
        <v>2</v>
      </c>
      <c r="Q587" t="s">
        <v>35</v>
      </c>
      <c r="R587">
        <v>1</v>
      </c>
      <c r="S587">
        <f t="shared" si="58"/>
        <v>0</v>
      </c>
      <c r="T587">
        <f t="shared" si="59"/>
        <v>2</v>
      </c>
      <c r="W587">
        <f>SUM(S587:S590)</f>
        <v>50</v>
      </c>
      <c r="X587">
        <f>SUM(T587:T590)</f>
        <v>2</v>
      </c>
      <c r="Y587">
        <f>X587+W587</f>
        <v>52</v>
      </c>
      <c r="Z587" s="118">
        <v>0.11</v>
      </c>
      <c r="AA587">
        <v>0</v>
      </c>
      <c r="AC587" s="2">
        <f t="shared" si="60"/>
        <v>0</v>
      </c>
      <c r="AD587" s="2">
        <f>SUM(AC587:AC590)</f>
        <v>0</v>
      </c>
      <c r="AE587" s="2">
        <f t="shared" si="61"/>
        <v>0</v>
      </c>
      <c r="AF587" s="2">
        <f>SUM(AE587:AE590)</f>
        <v>0</v>
      </c>
      <c r="AG587">
        <f t="shared" si="62"/>
        <v>1</v>
      </c>
    </row>
    <row r="588" spans="1:34">
      <c r="A588">
        <v>587</v>
      </c>
      <c r="C588">
        <v>217</v>
      </c>
      <c r="D588">
        <v>118</v>
      </c>
      <c r="E588" t="s">
        <v>916</v>
      </c>
      <c r="F588" t="s">
        <v>929</v>
      </c>
      <c r="M588" t="s">
        <v>104</v>
      </c>
      <c r="N588">
        <v>0</v>
      </c>
      <c r="O588">
        <v>-18</v>
      </c>
      <c r="P588">
        <f t="shared" si="63"/>
        <v>18</v>
      </c>
      <c r="Q588" t="s">
        <v>604</v>
      </c>
      <c r="R588">
        <v>2</v>
      </c>
      <c r="S588">
        <f t="shared" si="58"/>
        <v>18</v>
      </c>
      <c r="T588">
        <f t="shared" si="59"/>
        <v>0</v>
      </c>
      <c r="U588" t="s">
        <v>1008</v>
      </c>
      <c r="V588" t="s">
        <v>1005</v>
      </c>
      <c r="Z588" s="118">
        <v>0.93</v>
      </c>
      <c r="AA588">
        <v>0</v>
      </c>
      <c r="AC588" s="2">
        <f t="shared" si="60"/>
        <v>0</v>
      </c>
      <c r="AE588" s="2">
        <f t="shared" si="61"/>
        <v>0</v>
      </c>
      <c r="AG588" t="str">
        <f t="shared" si="62"/>
        <v/>
      </c>
    </row>
    <row r="589" spans="1:34">
      <c r="A589">
        <v>588</v>
      </c>
      <c r="C589">
        <v>217</v>
      </c>
      <c r="D589">
        <v>118</v>
      </c>
      <c r="E589" t="s">
        <v>916</v>
      </c>
      <c r="F589" t="s">
        <v>929</v>
      </c>
      <c r="M589" t="s">
        <v>18</v>
      </c>
      <c r="N589">
        <v>-18</v>
      </c>
      <c r="O589">
        <v>-38</v>
      </c>
      <c r="P589">
        <f t="shared" si="63"/>
        <v>20</v>
      </c>
      <c r="Q589" t="s">
        <v>604</v>
      </c>
      <c r="R589">
        <v>2</v>
      </c>
      <c r="S589">
        <f t="shared" si="58"/>
        <v>20</v>
      </c>
      <c r="T589">
        <f t="shared" si="59"/>
        <v>0</v>
      </c>
      <c r="U589" t="s">
        <v>1008</v>
      </c>
      <c r="V589" t="s">
        <v>1005</v>
      </c>
      <c r="Z589" s="118">
        <v>1.17</v>
      </c>
      <c r="AA589">
        <v>5</v>
      </c>
      <c r="AC589" s="2">
        <f t="shared" si="60"/>
        <v>0</v>
      </c>
      <c r="AE589" s="2">
        <f t="shared" si="61"/>
        <v>0</v>
      </c>
      <c r="AG589" t="str">
        <f t="shared" si="62"/>
        <v/>
      </c>
    </row>
    <row r="590" spans="1:34" s="9" customFormat="1">
      <c r="A590">
        <v>589</v>
      </c>
      <c r="C590">
        <v>217</v>
      </c>
      <c r="D590">
        <v>118</v>
      </c>
      <c r="E590" s="9" t="s">
        <v>916</v>
      </c>
      <c r="F590" t="s">
        <v>929</v>
      </c>
      <c r="M590" s="9" t="s">
        <v>27</v>
      </c>
      <c r="N590" s="9">
        <v>-33</v>
      </c>
      <c r="O590" s="9">
        <v>-45</v>
      </c>
      <c r="P590" s="9">
        <f t="shared" si="63"/>
        <v>12</v>
      </c>
      <c r="Q590" s="9" t="s">
        <v>191</v>
      </c>
      <c r="R590" s="9">
        <v>2</v>
      </c>
      <c r="S590" s="9">
        <f t="shared" si="58"/>
        <v>12</v>
      </c>
      <c r="T590" s="9">
        <f t="shared" si="59"/>
        <v>0</v>
      </c>
      <c r="U590" t="s">
        <v>1008</v>
      </c>
      <c r="V590" t="s">
        <v>1005</v>
      </c>
      <c r="Z590" s="118">
        <v>1.71</v>
      </c>
      <c r="AA590" s="9">
        <v>0</v>
      </c>
      <c r="AB590" s="120"/>
      <c r="AC590" s="2">
        <f t="shared" si="60"/>
        <v>0</v>
      </c>
      <c r="AE590" s="11">
        <f t="shared" si="61"/>
        <v>0</v>
      </c>
      <c r="AG590" t="str">
        <f t="shared" si="62"/>
        <v/>
      </c>
      <c r="AH590"/>
    </row>
    <row r="591" spans="1:34">
      <c r="A591">
        <v>590</v>
      </c>
      <c r="B591" t="s">
        <v>603</v>
      </c>
      <c r="C591">
        <v>202</v>
      </c>
      <c r="D591">
        <v>119</v>
      </c>
      <c r="E591" t="s">
        <v>619</v>
      </c>
      <c r="F591" t="s">
        <v>930</v>
      </c>
      <c r="G591">
        <v>48.436531070000001</v>
      </c>
      <c r="H591">
        <v>123.4690018</v>
      </c>
      <c r="I591" t="s">
        <v>182</v>
      </c>
      <c r="J591" t="s">
        <v>35</v>
      </c>
      <c r="K591" t="s">
        <v>35</v>
      </c>
      <c r="L591" t="s">
        <v>35</v>
      </c>
      <c r="M591" t="s">
        <v>89</v>
      </c>
      <c r="N591">
        <v>7</v>
      </c>
      <c r="O591">
        <v>4</v>
      </c>
      <c r="P591">
        <f t="shared" si="63"/>
        <v>3</v>
      </c>
      <c r="Q591" t="s">
        <v>35</v>
      </c>
      <c r="R591">
        <v>1</v>
      </c>
      <c r="S591">
        <f t="shared" si="58"/>
        <v>0</v>
      </c>
      <c r="T591">
        <f t="shared" si="59"/>
        <v>3</v>
      </c>
      <c r="W591">
        <f>SUM(S591:S596)</f>
        <v>50</v>
      </c>
      <c r="X591">
        <f>SUM(T591:T596)</f>
        <v>3</v>
      </c>
      <c r="Y591">
        <f>X591+W591</f>
        <v>53</v>
      </c>
      <c r="Z591" s="118">
        <v>0.16</v>
      </c>
      <c r="AA591">
        <v>0</v>
      </c>
      <c r="AB591" s="120">
        <v>37.4</v>
      </c>
      <c r="AC591" s="2">
        <f t="shared" si="60"/>
        <v>1795.1999999999998</v>
      </c>
      <c r="AD591" s="2">
        <f>SUM(AC591:AC596)</f>
        <v>10385.687999999998</v>
      </c>
      <c r="AE591" s="2">
        <f t="shared" si="61"/>
        <v>1795.1999999999998</v>
      </c>
      <c r="AF591" s="2">
        <f>SUM(AE591:AE596)</f>
        <v>10385.687999999998</v>
      </c>
      <c r="AG591">
        <f t="shared" si="62"/>
        <v>1</v>
      </c>
    </row>
    <row r="592" spans="1:34">
      <c r="A592">
        <v>591</v>
      </c>
      <c r="C592">
        <v>215</v>
      </c>
      <c r="D592">
        <v>119</v>
      </c>
      <c r="E592" t="s">
        <v>619</v>
      </c>
      <c r="F592" t="s">
        <v>930</v>
      </c>
      <c r="M592" t="s">
        <v>16</v>
      </c>
      <c r="N592">
        <v>0</v>
      </c>
      <c r="O592">
        <v>-2</v>
      </c>
      <c r="P592">
        <f t="shared" si="63"/>
        <v>2</v>
      </c>
      <c r="Q592" t="s">
        <v>611</v>
      </c>
      <c r="R592">
        <v>2</v>
      </c>
      <c r="S592">
        <f t="shared" si="58"/>
        <v>2</v>
      </c>
      <c r="T592">
        <f t="shared" si="59"/>
        <v>0</v>
      </c>
      <c r="U592" t="s">
        <v>1008</v>
      </c>
      <c r="V592" t="s">
        <v>1005</v>
      </c>
      <c r="Z592" s="118">
        <v>1.24</v>
      </c>
      <c r="AA592">
        <v>15</v>
      </c>
      <c r="AB592" s="120">
        <v>3.36</v>
      </c>
      <c r="AC592" s="2">
        <f t="shared" si="60"/>
        <v>708.2879999999999</v>
      </c>
      <c r="AE592" s="2">
        <f t="shared" si="61"/>
        <v>708.2879999999999</v>
      </c>
      <c r="AG592" t="str">
        <f t="shared" si="62"/>
        <v/>
      </c>
    </row>
    <row r="593" spans="1:34">
      <c r="A593">
        <v>592</v>
      </c>
      <c r="C593">
        <v>215</v>
      </c>
      <c r="D593">
        <v>119</v>
      </c>
      <c r="E593" t="s">
        <v>619</v>
      </c>
      <c r="F593" t="s">
        <v>930</v>
      </c>
      <c r="M593" t="s">
        <v>32</v>
      </c>
      <c r="N593">
        <v>-2</v>
      </c>
      <c r="O593">
        <v>-20</v>
      </c>
      <c r="P593">
        <f t="shared" si="63"/>
        <v>18</v>
      </c>
      <c r="Q593" t="s">
        <v>611</v>
      </c>
      <c r="R593">
        <v>2</v>
      </c>
      <c r="S593">
        <f t="shared" si="58"/>
        <v>18</v>
      </c>
      <c r="T593">
        <f t="shared" si="59"/>
        <v>0</v>
      </c>
      <c r="U593" t="s">
        <v>1008</v>
      </c>
      <c r="V593" t="s">
        <v>1005</v>
      </c>
      <c r="Z593" s="118">
        <v>1.45</v>
      </c>
      <c r="AA593">
        <v>15</v>
      </c>
      <c r="AB593" s="120">
        <v>1.2</v>
      </c>
      <c r="AC593" s="2">
        <f t="shared" si="60"/>
        <v>2662.1999999999994</v>
      </c>
      <c r="AE593" s="2">
        <f t="shared" si="61"/>
        <v>2662.1999999999994</v>
      </c>
      <c r="AG593" t="str">
        <f t="shared" si="62"/>
        <v/>
      </c>
    </row>
    <row r="594" spans="1:34">
      <c r="A594">
        <v>593</v>
      </c>
      <c r="C594">
        <v>215</v>
      </c>
      <c r="D594">
        <v>119</v>
      </c>
      <c r="E594" t="s">
        <v>619</v>
      </c>
      <c r="F594" t="s">
        <v>930</v>
      </c>
      <c r="M594" t="s">
        <v>34</v>
      </c>
      <c r="N594">
        <v>-20</v>
      </c>
      <c r="O594">
        <v>-50</v>
      </c>
      <c r="P594">
        <f t="shared" si="63"/>
        <v>30</v>
      </c>
      <c r="R594">
        <v>2</v>
      </c>
      <c r="S594">
        <f t="shared" si="58"/>
        <v>30</v>
      </c>
      <c r="T594">
        <f t="shared" si="59"/>
        <v>0</v>
      </c>
      <c r="U594" t="s">
        <v>1008</v>
      </c>
      <c r="V594" t="s">
        <v>1005</v>
      </c>
      <c r="Z594" s="118">
        <v>1.45</v>
      </c>
      <c r="AA594">
        <v>0</v>
      </c>
      <c r="AB594" s="120">
        <v>1.2</v>
      </c>
      <c r="AC594" s="2">
        <f t="shared" si="60"/>
        <v>5220</v>
      </c>
      <c r="AE594" s="2">
        <f t="shared" si="61"/>
        <v>5220</v>
      </c>
      <c r="AG594" t="str">
        <f t="shared" si="62"/>
        <v/>
      </c>
    </row>
    <row r="595" spans="1:34">
      <c r="A595">
        <v>594</v>
      </c>
      <c r="C595">
        <v>202</v>
      </c>
      <c r="D595">
        <v>119</v>
      </c>
      <c r="E595" t="s">
        <v>619</v>
      </c>
      <c r="F595" t="s">
        <v>930</v>
      </c>
      <c r="N595">
        <v>0</v>
      </c>
      <c r="O595">
        <v>0</v>
      </c>
      <c r="P595">
        <f t="shared" si="63"/>
        <v>0</v>
      </c>
      <c r="Q595" t="s">
        <v>35</v>
      </c>
      <c r="R595">
        <v>1</v>
      </c>
      <c r="S595">
        <f t="shared" si="58"/>
        <v>0</v>
      </c>
      <c r="T595">
        <f t="shared" si="59"/>
        <v>0</v>
      </c>
      <c r="Z595" s="118">
        <v>0</v>
      </c>
      <c r="AA595">
        <v>0</v>
      </c>
      <c r="AC595" s="2">
        <f t="shared" si="60"/>
        <v>0</v>
      </c>
      <c r="AE595" s="2">
        <f t="shared" si="61"/>
        <v>0</v>
      </c>
      <c r="AG595" t="str">
        <f t="shared" si="62"/>
        <v/>
      </c>
    </row>
    <row r="596" spans="1:34" s="9" customFormat="1">
      <c r="A596">
        <v>595</v>
      </c>
      <c r="C596">
        <v>202</v>
      </c>
      <c r="D596">
        <v>119</v>
      </c>
      <c r="E596" s="9" t="s">
        <v>619</v>
      </c>
      <c r="F596" t="s">
        <v>930</v>
      </c>
      <c r="M596" s="9" t="s">
        <v>612</v>
      </c>
      <c r="N596" s="9">
        <v>0</v>
      </c>
      <c r="O596" s="9">
        <v>0</v>
      </c>
      <c r="P596" s="9">
        <f t="shared" si="63"/>
        <v>0</v>
      </c>
      <c r="Q596" s="9" t="s">
        <v>35</v>
      </c>
      <c r="R596" s="9">
        <v>1</v>
      </c>
      <c r="S596" s="9">
        <f t="shared" si="58"/>
        <v>0</v>
      </c>
      <c r="T596" s="9">
        <f t="shared" si="59"/>
        <v>0</v>
      </c>
      <c r="U596"/>
      <c r="V596"/>
      <c r="Z596" s="118">
        <v>0.16</v>
      </c>
      <c r="AA596" s="9">
        <v>0</v>
      </c>
      <c r="AB596" s="120">
        <v>37.4</v>
      </c>
      <c r="AC596" s="2">
        <f t="shared" si="60"/>
        <v>0</v>
      </c>
      <c r="AE596" s="11">
        <f t="shared" si="61"/>
        <v>0</v>
      </c>
      <c r="AG596" t="str">
        <f t="shared" si="62"/>
        <v/>
      </c>
      <c r="AH596"/>
    </row>
    <row r="597" spans="1:34">
      <c r="A597">
        <v>596</v>
      </c>
      <c r="B597" t="s">
        <v>603</v>
      </c>
      <c r="C597">
        <v>836</v>
      </c>
      <c r="D597">
        <v>120</v>
      </c>
      <c r="E597" t="s">
        <v>605</v>
      </c>
      <c r="F597" t="s">
        <v>929</v>
      </c>
      <c r="G597">
        <v>48.337139129999997</v>
      </c>
      <c r="H597">
        <v>123.57520289999999</v>
      </c>
      <c r="I597" t="s">
        <v>182</v>
      </c>
      <c r="J597" t="s">
        <v>35</v>
      </c>
      <c r="K597" t="s">
        <v>35</v>
      </c>
      <c r="L597" t="s">
        <v>35</v>
      </c>
      <c r="M597" t="s">
        <v>606</v>
      </c>
      <c r="N597">
        <v>1.5</v>
      </c>
      <c r="O597">
        <v>0</v>
      </c>
      <c r="P597">
        <f t="shared" si="63"/>
        <v>1.5</v>
      </c>
      <c r="Q597" t="s">
        <v>35</v>
      </c>
      <c r="R597">
        <v>1</v>
      </c>
      <c r="S597">
        <f t="shared" si="58"/>
        <v>0</v>
      </c>
      <c r="T597">
        <f t="shared" si="59"/>
        <v>1.5</v>
      </c>
      <c r="W597">
        <f>SUM(S597:S601)</f>
        <v>40</v>
      </c>
      <c r="X597">
        <f>SUM(T597:T601)</f>
        <v>1.5</v>
      </c>
      <c r="Y597">
        <f>X597+W597</f>
        <v>41.5</v>
      </c>
      <c r="Z597" s="118">
        <v>0.14000000000000001</v>
      </c>
      <c r="AA597">
        <v>0</v>
      </c>
      <c r="AB597" s="120">
        <v>43.21</v>
      </c>
      <c r="AC597" s="2">
        <f t="shared" si="60"/>
        <v>907.41000000000008</v>
      </c>
      <c r="AD597" s="2">
        <f>SUM(AC597:AC601)</f>
        <v>5742.2580000000007</v>
      </c>
      <c r="AE597" s="2">
        <f t="shared" si="61"/>
        <v>907.41000000000008</v>
      </c>
      <c r="AF597" s="2">
        <f>SUM(AE597:AE601)</f>
        <v>5742.2580000000007</v>
      </c>
      <c r="AG597">
        <f t="shared" si="62"/>
        <v>1</v>
      </c>
    </row>
    <row r="598" spans="1:34">
      <c r="A598">
        <v>597</v>
      </c>
      <c r="C598">
        <v>896</v>
      </c>
      <c r="D598">
        <v>120</v>
      </c>
      <c r="E598" t="s">
        <v>605</v>
      </c>
      <c r="F598" t="s">
        <v>929</v>
      </c>
      <c r="M598" t="s">
        <v>691</v>
      </c>
      <c r="N598">
        <v>0</v>
      </c>
      <c r="O598">
        <v>-8</v>
      </c>
      <c r="P598">
        <f t="shared" si="63"/>
        <v>8</v>
      </c>
      <c r="Q598" t="s">
        <v>604</v>
      </c>
      <c r="R598">
        <v>2</v>
      </c>
      <c r="S598">
        <f t="shared" si="58"/>
        <v>8</v>
      </c>
      <c r="T598">
        <f t="shared" si="59"/>
        <v>0</v>
      </c>
      <c r="U598" t="s">
        <v>1008</v>
      </c>
      <c r="V598" t="s">
        <v>918</v>
      </c>
      <c r="Z598" s="118">
        <v>1.31</v>
      </c>
      <c r="AA598">
        <v>60</v>
      </c>
      <c r="AB598" s="120">
        <v>4.74</v>
      </c>
      <c r="AC598" s="2">
        <f t="shared" si="60"/>
        <v>1987.0080000000003</v>
      </c>
      <c r="AE598" s="2">
        <f t="shared" si="61"/>
        <v>1987.0080000000003</v>
      </c>
      <c r="AG598" t="str">
        <f t="shared" si="62"/>
        <v/>
      </c>
    </row>
    <row r="599" spans="1:34">
      <c r="A599">
        <v>598</v>
      </c>
      <c r="C599">
        <v>896</v>
      </c>
      <c r="D599">
        <v>120</v>
      </c>
      <c r="E599" t="s">
        <v>605</v>
      </c>
      <c r="F599" t="s">
        <v>929</v>
      </c>
      <c r="M599" t="s">
        <v>18</v>
      </c>
      <c r="N599">
        <v>-8</v>
      </c>
      <c r="O599">
        <v>-28</v>
      </c>
      <c r="P599">
        <f t="shared" si="63"/>
        <v>20</v>
      </c>
      <c r="Q599" t="s">
        <v>604</v>
      </c>
      <c r="R599">
        <v>2</v>
      </c>
      <c r="S599">
        <f t="shared" si="58"/>
        <v>20</v>
      </c>
      <c r="T599">
        <f t="shared" si="59"/>
        <v>0</v>
      </c>
      <c r="U599" t="s">
        <v>1008</v>
      </c>
      <c r="V599" t="s">
        <v>918</v>
      </c>
      <c r="Z599" s="118">
        <v>1.38</v>
      </c>
      <c r="AA599">
        <v>60</v>
      </c>
      <c r="AB599" s="120">
        <v>1.7</v>
      </c>
      <c r="AC599" s="2">
        <f t="shared" si="60"/>
        <v>1876.7999999999997</v>
      </c>
      <c r="AE599" s="2">
        <f t="shared" si="61"/>
        <v>1876.7999999999997</v>
      </c>
      <c r="AG599" t="str">
        <f t="shared" si="62"/>
        <v/>
      </c>
    </row>
    <row r="600" spans="1:34">
      <c r="A600">
        <v>599</v>
      </c>
      <c r="C600">
        <v>896</v>
      </c>
      <c r="D600">
        <v>120</v>
      </c>
      <c r="E600" t="s">
        <v>605</v>
      </c>
      <c r="F600" t="s">
        <v>929</v>
      </c>
      <c r="M600" t="s">
        <v>101</v>
      </c>
      <c r="N600">
        <v>-28</v>
      </c>
      <c r="O600">
        <v>-40</v>
      </c>
      <c r="P600">
        <f t="shared" si="63"/>
        <v>12</v>
      </c>
      <c r="Q600" t="s">
        <v>604</v>
      </c>
      <c r="R600">
        <v>2</v>
      </c>
      <c r="S600">
        <f t="shared" si="58"/>
        <v>12</v>
      </c>
      <c r="T600">
        <f t="shared" si="59"/>
        <v>0</v>
      </c>
      <c r="U600" t="s">
        <v>1008</v>
      </c>
      <c r="V600" t="s">
        <v>918</v>
      </c>
      <c r="Z600" s="118">
        <v>1.19</v>
      </c>
      <c r="AA600">
        <v>60</v>
      </c>
      <c r="AB600" s="120">
        <v>1.7</v>
      </c>
      <c r="AC600" s="2">
        <f t="shared" si="60"/>
        <v>971.03999999999985</v>
      </c>
      <c r="AE600" s="2">
        <f t="shared" si="61"/>
        <v>971.03999999999985</v>
      </c>
      <c r="AG600" t="str">
        <f t="shared" si="62"/>
        <v/>
      </c>
    </row>
    <row r="601" spans="1:34" s="9" customFormat="1">
      <c r="A601">
        <v>600</v>
      </c>
      <c r="C601">
        <v>896</v>
      </c>
      <c r="D601">
        <v>120</v>
      </c>
      <c r="E601" s="9" t="s">
        <v>605</v>
      </c>
      <c r="F601" t="s">
        <v>929</v>
      </c>
      <c r="M601" s="9" t="s">
        <v>416</v>
      </c>
      <c r="N601" s="9">
        <v>-40</v>
      </c>
      <c r="O601" s="9">
        <v>-40</v>
      </c>
      <c r="P601" s="9">
        <f t="shared" si="63"/>
        <v>0</v>
      </c>
      <c r="R601" s="9">
        <v>2</v>
      </c>
      <c r="S601" s="9">
        <f t="shared" si="58"/>
        <v>0</v>
      </c>
      <c r="T601" s="9">
        <f t="shared" si="59"/>
        <v>0</v>
      </c>
      <c r="U601" t="s">
        <v>1008</v>
      </c>
      <c r="V601" t="s">
        <v>918</v>
      </c>
      <c r="Z601" s="118">
        <v>0</v>
      </c>
      <c r="AA601" s="9">
        <v>0</v>
      </c>
      <c r="AB601" s="120"/>
      <c r="AC601" s="2">
        <f t="shared" si="60"/>
        <v>0</v>
      </c>
      <c r="AE601" s="11">
        <f t="shared" si="61"/>
        <v>0</v>
      </c>
      <c r="AG601" t="str">
        <f t="shared" si="62"/>
        <v/>
      </c>
      <c r="AH601"/>
    </row>
    <row r="602" spans="1:34">
      <c r="A602">
        <v>601</v>
      </c>
      <c r="B602" t="s">
        <v>603</v>
      </c>
      <c r="C602">
        <v>205</v>
      </c>
      <c r="D602">
        <v>121</v>
      </c>
      <c r="E602" t="s">
        <v>605</v>
      </c>
      <c r="F602" t="s">
        <v>929</v>
      </c>
      <c r="G602">
        <v>48.435138700000003</v>
      </c>
      <c r="H602">
        <v>123.4776001</v>
      </c>
      <c r="I602" t="s">
        <v>182</v>
      </c>
      <c r="J602" t="s">
        <v>35</v>
      </c>
      <c r="K602" t="s">
        <v>35</v>
      </c>
      <c r="L602" t="s">
        <v>35</v>
      </c>
      <c r="M602" t="s">
        <v>606</v>
      </c>
      <c r="N602">
        <v>1</v>
      </c>
      <c r="O602">
        <v>0</v>
      </c>
      <c r="P602">
        <f t="shared" si="63"/>
        <v>1</v>
      </c>
      <c r="Q602" t="s">
        <v>35</v>
      </c>
      <c r="R602">
        <v>1</v>
      </c>
      <c r="S602">
        <f t="shared" si="58"/>
        <v>0</v>
      </c>
      <c r="T602">
        <f t="shared" si="59"/>
        <v>1</v>
      </c>
      <c r="W602">
        <f>SUM(S602:S606)</f>
        <v>50</v>
      </c>
      <c r="X602">
        <f>SUM(T602:T606)</f>
        <v>1</v>
      </c>
      <c r="Y602">
        <f>X602+W602</f>
        <v>51</v>
      </c>
      <c r="Z602" s="118">
        <v>0.14000000000000001</v>
      </c>
      <c r="AA602">
        <v>0</v>
      </c>
      <c r="AB602" s="120">
        <v>43.21</v>
      </c>
      <c r="AC602" s="2">
        <f t="shared" si="60"/>
        <v>604.94000000000005</v>
      </c>
      <c r="AD602" s="2">
        <f>SUM(AC602:AC606)</f>
        <v>11195.587999999998</v>
      </c>
      <c r="AE602" s="2">
        <f t="shared" si="61"/>
        <v>604.94000000000005</v>
      </c>
      <c r="AF602" s="2">
        <f>SUM(AE602:AE606)</f>
        <v>11195.587999999998</v>
      </c>
      <c r="AG602">
        <f t="shared" si="62"/>
        <v>1</v>
      </c>
    </row>
    <row r="603" spans="1:34">
      <c r="A603">
        <v>602</v>
      </c>
      <c r="C603">
        <v>218</v>
      </c>
      <c r="D603">
        <v>121</v>
      </c>
      <c r="E603" t="s">
        <v>605</v>
      </c>
      <c r="F603" t="s">
        <v>929</v>
      </c>
      <c r="M603" t="s">
        <v>104</v>
      </c>
      <c r="N603">
        <v>0</v>
      </c>
      <c r="O603">
        <v>-10</v>
      </c>
      <c r="P603">
        <f t="shared" si="63"/>
        <v>10</v>
      </c>
      <c r="Q603" t="s">
        <v>89</v>
      </c>
      <c r="R603">
        <v>2</v>
      </c>
      <c r="S603">
        <f t="shared" si="58"/>
        <v>10</v>
      </c>
      <c r="T603">
        <f t="shared" si="59"/>
        <v>0</v>
      </c>
      <c r="U603" t="s">
        <v>1008</v>
      </c>
      <c r="V603" t="s">
        <v>1005</v>
      </c>
      <c r="Z603" s="118">
        <v>1.31</v>
      </c>
      <c r="AA603">
        <v>0</v>
      </c>
      <c r="AB603" s="120">
        <v>4.74</v>
      </c>
      <c r="AC603" s="2">
        <f t="shared" si="60"/>
        <v>6209.4000000000005</v>
      </c>
      <c r="AE603" s="2">
        <f t="shared" si="61"/>
        <v>6209.4000000000005</v>
      </c>
      <c r="AG603" t="str">
        <f t="shared" si="62"/>
        <v/>
      </c>
    </row>
    <row r="604" spans="1:34">
      <c r="A604">
        <v>603</v>
      </c>
      <c r="C604">
        <v>218</v>
      </c>
      <c r="D604">
        <v>121</v>
      </c>
      <c r="E604" t="s">
        <v>605</v>
      </c>
      <c r="F604" t="s">
        <v>929</v>
      </c>
      <c r="M604" t="s">
        <v>17</v>
      </c>
      <c r="N604">
        <v>-10</v>
      </c>
      <c r="O604">
        <v>-22</v>
      </c>
      <c r="P604">
        <f t="shared" si="63"/>
        <v>12</v>
      </c>
      <c r="Q604" t="s">
        <v>604</v>
      </c>
      <c r="R604">
        <v>2</v>
      </c>
      <c r="S604">
        <f t="shared" si="58"/>
        <v>12</v>
      </c>
      <c r="T604">
        <f t="shared" si="59"/>
        <v>0</v>
      </c>
      <c r="U604" t="s">
        <v>1008</v>
      </c>
      <c r="V604" t="s">
        <v>1005</v>
      </c>
      <c r="Z604" s="118">
        <v>0.87</v>
      </c>
      <c r="AA604">
        <v>0</v>
      </c>
      <c r="AB604" s="120">
        <v>1.7</v>
      </c>
      <c r="AC604" s="2">
        <f t="shared" si="60"/>
        <v>1774.8000000000002</v>
      </c>
      <c r="AE604" s="2">
        <f t="shared" si="61"/>
        <v>1774.8000000000002</v>
      </c>
      <c r="AG604" t="str">
        <f t="shared" si="62"/>
        <v/>
      </c>
    </row>
    <row r="605" spans="1:34">
      <c r="A605">
        <v>604</v>
      </c>
      <c r="C605">
        <v>218</v>
      </c>
      <c r="D605">
        <v>121</v>
      </c>
      <c r="E605" t="s">
        <v>605</v>
      </c>
      <c r="F605" t="s">
        <v>929</v>
      </c>
      <c r="M605" t="s">
        <v>101</v>
      </c>
      <c r="N605">
        <v>-22</v>
      </c>
      <c r="O605">
        <v>-42</v>
      </c>
      <c r="P605">
        <f t="shared" si="63"/>
        <v>20</v>
      </c>
      <c r="Q605" t="s">
        <v>604</v>
      </c>
      <c r="R605">
        <v>2</v>
      </c>
      <c r="S605">
        <f t="shared" si="58"/>
        <v>20</v>
      </c>
      <c r="T605">
        <f t="shared" si="59"/>
        <v>0</v>
      </c>
      <c r="U605" t="s">
        <v>1008</v>
      </c>
      <c r="V605" t="s">
        <v>1005</v>
      </c>
      <c r="Z605" s="118">
        <v>1.19</v>
      </c>
      <c r="AA605">
        <v>40</v>
      </c>
      <c r="AB605" s="120">
        <v>1.7</v>
      </c>
      <c r="AC605" s="2">
        <f t="shared" si="60"/>
        <v>2427.5999999999995</v>
      </c>
      <c r="AE605" s="2">
        <f t="shared" si="61"/>
        <v>2427.5999999999995</v>
      </c>
      <c r="AG605" t="str">
        <f t="shared" si="62"/>
        <v/>
      </c>
    </row>
    <row r="606" spans="1:34" s="9" customFormat="1">
      <c r="A606">
        <v>605</v>
      </c>
      <c r="C606">
        <v>218</v>
      </c>
      <c r="D606">
        <v>121</v>
      </c>
      <c r="E606" s="9" t="s">
        <v>605</v>
      </c>
      <c r="F606" t="s">
        <v>929</v>
      </c>
      <c r="M606" s="9" t="s">
        <v>19</v>
      </c>
      <c r="N606" s="9">
        <v>-42</v>
      </c>
      <c r="O606" s="9">
        <v>-50</v>
      </c>
      <c r="P606" s="9">
        <f t="shared" si="63"/>
        <v>8</v>
      </c>
      <c r="Q606" s="9" t="s">
        <v>611</v>
      </c>
      <c r="R606" s="9">
        <v>2</v>
      </c>
      <c r="S606" s="9">
        <f t="shared" si="58"/>
        <v>8</v>
      </c>
      <c r="T606" s="9">
        <f t="shared" si="59"/>
        <v>0</v>
      </c>
      <c r="U606" t="s">
        <v>1008</v>
      </c>
      <c r="V606" t="s">
        <v>1005</v>
      </c>
      <c r="Z606" s="118">
        <v>1.38</v>
      </c>
      <c r="AA606" s="9">
        <v>70</v>
      </c>
      <c r="AB606" s="120">
        <v>0.54</v>
      </c>
      <c r="AC606" s="2">
        <f t="shared" si="60"/>
        <v>178.84799999999998</v>
      </c>
      <c r="AE606" s="11">
        <f t="shared" si="61"/>
        <v>178.84799999999998</v>
      </c>
      <c r="AG606" t="str">
        <f t="shared" si="62"/>
        <v/>
      </c>
      <c r="AH606"/>
    </row>
    <row r="607" spans="1:34">
      <c r="A607">
        <v>606</v>
      </c>
      <c r="B607" t="s">
        <v>603</v>
      </c>
      <c r="C607">
        <v>206</v>
      </c>
      <c r="D607">
        <v>122</v>
      </c>
      <c r="E607" t="s">
        <v>607</v>
      </c>
      <c r="F607" t="s">
        <v>929</v>
      </c>
      <c r="G607">
        <v>48.434139250000001</v>
      </c>
      <c r="H607">
        <v>123.4791031</v>
      </c>
      <c r="I607" t="s">
        <v>182</v>
      </c>
      <c r="J607" t="s">
        <v>35</v>
      </c>
      <c r="K607" t="s">
        <v>35</v>
      </c>
      <c r="L607" t="s">
        <v>35</v>
      </c>
      <c r="M607" t="s">
        <v>89</v>
      </c>
      <c r="N607">
        <v>2</v>
      </c>
      <c r="O607">
        <v>0</v>
      </c>
      <c r="P607">
        <f t="shared" si="63"/>
        <v>2</v>
      </c>
      <c r="Q607" t="s">
        <v>35</v>
      </c>
      <c r="R607">
        <v>1</v>
      </c>
      <c r="S607">
        <f t="shared" si="58"/>
        <v>0</v>
      </c>
      <c r="T607">
        <f t="shared" si="59"/>
        <v>2</v>
      </c>
      <c r="W607">
        <f>SUM(S607:S611)</f>
        <v>55</v>
      </c>
      <c r="X607">
        <f>SUM(T607:T611)</f>
        <v>2</v>
      </c>
      <c r="Y607">
        <f>X607+W607</f>
        <v>57</v>
      </c>
      <c r="Z607" s="118">
        <v>0.11</v>
      </c>
      <c r="AA607">
        <v>0</v>
      </c>
      <c r="AB607" s="120">
        <v>45.06</v>
      </c>
      <c r="AC607" s="2">
        <f t="shared" si="60"/>
        <v>991.31999999999994</v>
      </c>
      <c r="AD607" s="2">
        <f>SUM(AC607:AC611)</f>
        <v>28537.125000000004</v>
      </c>
      <c r="AE607" s="2">
        <f t="shared" si="61"/>
        <v>991.31999999999994</v>
      </c>
      <c r="AF607" s="2">
        <f>SUM(AE607:AE611)</f>
        <v>28537.125000000004</v>
      </c>
      <c r="AG607">
        <f t="shared" si="62"/>
        <v>1</v>
      </c>
    </row>
    <row r="608" spans="1:34">
      <c r="A608">
        <v>607</v>
      </c>
      <c r="C608">
        <v>219</v>
      </c>
      <c r="D608">
        <v>122</v>
      </c>
      <c r="E608" t="s">
        <v>607</v>
      </c>
      <c r="F608" t="s">
        <v>929</v>
      </c>
      <c r="M608" t="s">
        <v>104</v>
      </c>
      <c r="N608">
        <v>0</v>
      </c>
      <c r="O608">
        <v>-18</v>
      </c>
      <c r="P608">
        <f t="shared" si="63"/>
        <v>18</v>
      </c>
      <c r="Q608" t="s">
        <v>613</v>
      </c>
      <c r="R608">
        <v>2</v>
      </c>
      <c r="S608">
        <f t="shared" si="58"/>
        <v>18</v>
      </c>
      <c r="T608">
        <f t="shared" si="59"/>
        <v>0</v>
      </c>
      <c r="U608" t="s">
        <v>1008</v>
      </c>
      <c r="V608" t="s">
        <v>1005</v>
      </c>
      <c r="Z608" s="118">
        <v>0.93</v>
      </c>
      <c r="AA608" s="106">
        <v>25</v>
      </c>
      <c r="AB608" s="120">
        <v>10.95</v>
      </c>
      <c r="AC608" s="2">
        <f t="shared" si="60"/>
        <v>13747.725000000002</v>
      </c>
      <c r="AE608" s="2">
        <f t="shared" si="61"/>
        <v>13747.725000000002</v>
      </c>
      <c r="AG608" t="str">
        <f t="shared" si="62"/>
        <v/>
      </c>
    </row>
    <row r="609" spans="1:34">
      <c r="A609">
        <v>608</v>
      </c>
      <c r="C609">
        <v>219</v>
      </c>
      <c r="D609">
        <v>122</v>
      </c>
      <c r="E609" t="s">
        <v>607</v>
      </c>
      <c r="F609" t="s">
        <v>929</v>
      </c>
      <c r="M609" t="s">
        <v>18</v>
      </c>
      <c r="N609">
        <v>-18</v>
      </c>
      <c r="O609">
        <v>-31</v>
      </c>
      <c r="P609">
        <f t="shared" si="63"/>
        <v>13</v>
      </c>
      <c r="Q609" t="s">
        <v>613</v>
      </c>
      <c r="R609">
        <v>2</v>
      </c>
      <c r="S609">
        <f t="shared" si="58"/>
        <v>13</v>
      </c>
      <c r="T609">
        <f t="shared" si="59"/>
        <v>0</v>
      </c>
      <c r="U609" t="s">
        <v>1008</v>
      </c>
      <c r="V609" t="s">
        <v>1005</v>
      </c>
      <c r="Z609" s="118">
        <v>1.17</v>
      </c>
      <c r="AA609" s="106">
        <v>25</v>
      </c>
      <c r="AB609" s="120">
        <v>3.92</v>
      </c>
      <c r="AC609" s="2">
        <f t="shared" si="60"/>
        <v>4471.74</v>
      </c>
      <c r="AE609" s="2">
        <f t="shared" si="61"/>
        <v>4471.74</v>
      </c>
      <c r="AG609" t="str">
        <f t="shared" si="62"/>
        <v/>
      </c>
    </row>
    <row r="610" spans="1:34">
      <c r="A610">
        <v>609</v>
      </c>
      <c r="C610">
        <v>219</v>
      </c>
      <c r="D610">
        <v>122</v>
      </c>
      <c r="E610" t="s">
        <v>607</v>
      </c>
      <c r="F610" t="s">
        <v>929</v>
      </c>
      <c r="M610" t="s">
        <v>101</v>
      </c>
      <c r="N610">
        <v>-31</v>
      </c>
      <c r="O610">
        <v>-47</v>
      </c>
      <c r="P610">
        <f t="shared" si="63"/>
        <v>16</v>
      </c>
      <c r="Q610" t="s">
        <v>613</v>
      </c>
      <c r="R610">
        <v>2</v>
      </c>
      <c r="S610">
        <f t="shared" si="58"/>
        <v>16</v>
      </c>
      <c r="T610">
        <f t="shared" si="59"/>
        <v>0</v>
      </c>
      <c r="U610" t="s">
        <v>1008</v>
      </c>
      <c r="V610" t="s">
        <v>1005</v>
      </c>
      <c r="Z610" s="118">
        <v>1.71</v>
      </c>
      <c r="AA610" s="106">
        <v>25</v>
      </c>
      <c r="AB610" s="120">
        <v>3.92</v>
      </c>
      <c r="AC610" s="2">
        <f t="shared" si="60"/>
        <v>8043.8399999999992</v>
      </c>
      <c r="AE610" s="2">
        <f t="shared" si="61"/>
        <v>8043.8399999999992</v>
      </c>
      <c r="AG610" t="str">
        <f t="shared" si="62"/>
        <v/>
      </c>
    </row>
    <row r="611" spans="1:34" s="9" customFormat="1">
      <c r="A611">
        <v>610</v>
      </c>
      <c r="C611">
        <v>219</v>
      </c>
      <c r="D611">
        <v>122</v>
      </c>
      <c r="E611" s="9" t="s">
        <v>607</v>
      </c>
      <c r="F611" t="s">
        <v>929</v>
      </c>
      <c r="M611" s="9" t="s">
        <v>19</v>
      </c>
      <c r="N611" s="9">
        <v>-47</v>
      </c>
      <c r="O611" s="9">
        <v>-55</v>
      </c>
      <c r="P611" s="9">
        <f t="shared" si="63"/>
        <v>8</v>
      </c>
      <c r="Q611" s="9" t="s">
        <v>191</v>
      </c>
      <c r="R611" s="9">
        <v>2</v>
      </c>
      <c r="S611" s="9">
        <f t="shared" si="58"/>
        <v>8</v>
      </c>
      <c r="T611" s="9">
        <f t="shared" si="59"/>
        <v>0</v>
      </c>
      <c r="U611" t="s">
        <v>1008</v>
      </c>
      <c r="V611" t="s">
        <v>1005</v>
      </c>
      <c r="Z611" s="118">
        <v>1.71</v>
      </c>
      <c r="AA611" s="106">
        <v>25</v>
      </c>
      <c r="AB611" s="120">
        <v>1.25</v>
      </c>
      <c r="AC611" s="2">
        <f t="shared" si="60"/>
        <v>1282.5000000000002</v>
      </c>
      <c r="AE611" s="11">
        <f t="shared" si="61"/>
        <v>1282.5000000000002</v>
      </c>
      <c r="AG611" t="str">
        <f t="shared" si="62"/>
        <v/>
      </c>
      <c r="AH611"/>
    </row>
    <row r="612" spans="1:34">
      <c r="A612">
        <v>611</v>
      </c>
      <c r="B612" t="s">
        <v>603</v>
      </c>
      <c r="C612">
        <v>207</v>
      </c>
      <c r="D612">
        <v>123</v>
      </c>
      <c r="E612" t="s">
        <v>605</v>
      </c>
      <c r="F612" t="s">
        <v>929</v>
      </c>
      <c r="G612">
        <v>48.43458176</v>
      </c>
      <c r="H612">
        <v>123.48169710000001</v>
      </c>
      <c r="I612" t="s">
        <v>182</v>
      </c>
      <c r="J612" t="s">
        <v>35</v>
      </c>
      <c r="K612" t="s">
        <v>35</v>
      </c>
      <c r="L612" t="s">
        <v>35</v>
      </c>
      <c r="M612" t="s">
        <v>89</v>
      </c>
      <c r="N612">
        <v>3</v>
      </c>
      <c r="O612">
        <v>1</v>
      </c>
      <c r="P612">
        <f t="shared" si="63"/>
        <v>2</v>
      </c>
      <c r="Q612" t="s">
        <v>35</v>
      </c>
      <c r="R612">
        <v>1</v>
      </c>
      <c r="S612">
        <f t="shared" si="58"/>
        <v>0</v>
      </c>
      <c r="T612">
        <f t="shared" si="59"/>
        <v>2</v>
      </c>
      <c r="W612">
        <f>SUM(S612:S617)</f>
        <v>50</v>
      </c>
      <c r="X612">
        <f>SUM(T612:T617)</f>
        <v>3</v>
      </c>
      <c r="Y612">
        <f>X612+W612</f>
        <v>53</v>
      </c>
      <c r="Z612" s="118">
        <v>0.14000000000000001</v>
      </c>
      <c r="AA612">
        <v>0</v>
      </c>
      <c r="AB612" s="120">
        <v>43.21</v>
      </c>
      <c r="AC612" s="2">
        <f t="shared" si="60"/>
        <v>1209.8800000000001</v>
      </c>
      <c r="AD612" s="2">
        <f>SUM(AC612:AC617)</f>
        <v>10821.329999999998</v>
      </c>
      <c r="AE612" s="2">
        <f t="shared" si="61"/>
        <v>1209.8800000000001</v>
      </c>
      <c r="AF612" s="2">
        <f>SUM(AE612:AE617)</f>
        <v>10821.329999999998</v>
      </c>
      <c r="AG612">
        <f t="shared" si="62"/>
        <v>1</v>
      </c>
    </row>
    <row r="613" spans="1:34">
      <c r="A613">
        <v>612</v>
      </c>
      <c r="C613">
        <v>207</v>
      </c>
      <c r="D613">
        <v>123</v>
      </c>
      <c r="E613" t="s">
        <v>605</v>
      </c>
      <c r="F613" t="s">
        <v>929</v>
      </c>
      <c r="M613" t="s">
        <v>612</v>
      </c>
      <c r="N613">
        <v>1</v>
      </c>
      <c r="O613">
        <v>0</v>
      </c>
      <c r="P613">
        <f t="shared" si="63"/>
        <v>1</v>
      </c>
      <c r="Q613" t="s">
        <v>35</v>
      </c>
      <c r="R613">
        <v>1</v>
      </c>
      <c r="S613">
        <f t="shared" si="58"/>
        <v>0</v>
      </c>
      <c r="T613">
        <f t="shared" si="59"/>
        <v>1</v>
      </c>
      <c r="Z613" s="118">
        <v>0.14000000000000001</v>
      </c>
      <c r="AA613">
        <v>0</v>
      </c>
      <c r="AB613" s="120">
        <v>43.21</v>
      </c>
      <c r="AC613" s="2">
        <f t="shared" si="60"/>
        <v>604.94000000000005</v>
      </c>
      <c r="AE613" s="2">
        <f t="shared" si="61"/>
        <v>604.94000000000005</v>
      </c>
      <c r="AG613" t="str">
        <f t="shared" si="62"/>
        <v/>
      </c>
    </row>
    <row r="614" spans="1:34">
      <c r="A614">
        <v>613</v>
      </c>
      <c r="C614">
        <v>220</v>
      </c>
      <c r="D614">
        <v>123</v>
      </c>
      <c r="E614" t="s">
        <v>605</v>
      </c>
      <c r="F614" t="s">
        <v>929</v>
      </c>
      <c r="M614" t="s">
        <v>104</v>
      </c>
      <c r="N614">
        <v>0</v>
      </c>
      <c r="O614">
        <v>-10</v>
      </c>
      <c r="P614">
        <f t="shared" si="63"/>
        <v>10</v>
      </c>
      <c r="Q614" t="s">
        <v>616</v>
      </c>
      <c r="R614">
        <v>2</v>
      </c>
      <c r="S614">
        <f t="shared" si="58"/>
        <v>10</v>
      </c>
      <c r="T614">
        <f t="shared" si="59"/>
        <v>0</v>
      </c>
      <c r="U614" t="s">
        <v>1008</v>
      </c>
      <c r="V614" t="s">
        <v>1005</v>
      </c>
      <c r="Z614" s="118">
        <v>1.31</v>
      </c>
      <c r="AA614">
        <v>25</v>
      </c>
      <c r="AB614" s="120">
        <v>4.74</v>
      </c>
      <c r="AC614" s="2">
        <f t="shared" si="60"/>
        <v>4657.05</v>
      </c>
      <c r="AE614" s="2">
        <f t="shared" si="61"/>
        <v>4657.05</v>
      </c>
      <c r="AG614" t="str">
        <f t="shared" si="62"/>
        <v/>
      </c>
    </row>
    <row r="615" spans="1:34">
      <c r="A615">
        <v>614</v>
      </c>
      <c r="C615">
        <v>220</v>
      </c>
      <c r="D615">
        <v>123</v>
      </c>
      <c r="E615" t="s">
        <v>605</v>
      </c>
      <c r="F615" t="s">
        <v>929</v>
      </c>
      <c r="M615" t="s">
        <v>18</v>
      </c>
      <c r="N615">
        <v>-10</v>
      </c>
      <c r="O615">
        <v>-30</v>
      </c>
      <c r="P615">
        <f t="shared" si="63"/>
        <v>20</v>
      </c>
      <c r="Q615" t="s">
        <v>604</v>
      </c>
      <c r="R615">
        <v>2</v>
      </c>
      <c r="S615">
        <f t="shared" si="58"/>
        <v>20</v>
      </c>
      <c r="T615">
        <f t="shared" si="59"/>
        <v>0</v>
      </c>
      <c r="U615" t="s">
        <v>1008</v>
      </c>
      <c r="V615" t="s">
        <v>1005</v>
      </c>
      <c r="Z615" s="118">
        <v>1.38</v>
      </c>
      <c r="AA615">
        <v>25</v>
      </c>
      <c r="AB615" s="120">
        <v>1.7</v>
      </c>
      <c r="AC615" s="2">
        <f t="shared" si="60"/>
        <v>3518.9999999999991</v>
      </c>
      <c r="AE615" s="2">
        <f t="shared" si="61"/>
        <v>3518.9999999999991</v>
      </c>
      <c r="AG615" t="str">
        <f t="shared" si="62"/>
        <v/>
      </c>
    </row>
    <row r="616" spans="1:34">
      <c r="A616">
        <v>615</v>
      </c>
      <c r="C616">
        <v>220</v>
      </c>
      <c r="D616">
        <v>123</v>
      </c>
      <c r="E616" t="s">
        <v>605</v>
      </c>
      <c r="F616" t="s">
        <v>929</v>
      </c>
      <c r="M616" t="s">
        <v>101</v>
      </c>
      <c r="N616">
        <v>-30</v>
      </c>
      <c r="O616">
        <v>-40</v>
      </c>
      <c r="P616">
        <f t="shared" si="63"/>
        <v>10</v>
      </c>
      <c r="Q616" t="s">
        <v>604</v>
      </c>
      <c r="R616">
        <v>2</v>
      </c>
      <c r="S616">
        <f t="shared" si="58"/>
        <v>10</v>
      </c>
      <c r="T616">
        <f t="shared" si="59"/>
        <v>0</v>
      </c>
      <c r="U616" t="s">
        <v>1008</v>
      </c>
      <c r="V616" t="s">
        <v>1005</v>
      </c>
      <c r="Z616" s="118">
        <v>1.19</v>
      </c>
      <c r="AA616">
        <v>70</v>
      </c>
      <c r="AB616" s="120">
        <v>1.7</v>
      </c>
      <c r="AC616" s="2">
        <f t="shared" si="60"/>
        <v>606.89999999999986</v>
      </c>
      <c r="AE616" s="2">
        <f t="shared" si="61"/>
        <v>606.89999999999986</v>
      </c>
      <c r="AG616" t="str">
        <f t="shared" si="62"/>
        <v/>
      </c>
    </row>
    <row r="617" spans="1:34" s="9" customFormat="1">
      <c r="A617">
        <v>616</v>
      </c>
      <c r="C617">
        <v>220</v>
      </c>
      <c r="D617">
        <v>123</v>
      </c>
      <c r="E617" s="9" t="s">
        <v>605</v>
      </c>
      <c r="F617" t="s">
        <v>929</v>
      </c>
      <c r="M617" s="9" t="s">
        <v>19</v>
      </c>
      <c r="N617" s="9">
        <v>-40</v>
      </c>
      <c r="O617" s="9">
        <v>-50</v>
      </c>
      <c r="P617" s="9">
        <f t="shared" si="63"/>
        <v>10</v>
      </c>
      <c r="Q617" s="9" t="s">
        <v>191</v>
      </c>
      <c r="R617" s="9">
        <v>2</v>
      </c>
      <c r="S617" s="9">
        <f t="shared" si="58"/>
        <v>10</v>
      </c>
      <c r="T617" s="9">
        <f t="shared" si="59"/>
        <v>0</v>
      </c>
      <c r="U617" t="s">
        <v>1008</v>
      </c>
      <c r="V617" t="s">
        <v>1005</v>
      </c>
      <c r="Z617" s="118">
        <v>1.38</v>
      </c>
      <c r="AA617" s="9">
        <v>70</v>
      </c>
      <c r="AB617" s="120">
        <v>0.54</v>
      </c>
      <c r="AC617" s="2">
        <f t="shared" si="60"/>
        <v>223.55999999999997</v>
      </c>
      <c r="AE617" s="11">
        <f t="shared" si="61"/>
        <v>223.55999999999997</v>
      </c>
      <c r="AG617" t="str">
        <f t="shared" si="62"/>
        <v/>
      </c>
      <c r="AH617"/>
    </row>
    <row r="618" spans="1:34">
      <c r="A618">
        <v>617</v>
      </c>
      <c r="B618" t="s">
        <v>603</v>
      </c>
      <c r="C618">
        <v>774</v>
      </c>
      <c r="D618">
        <v>124</v>
      </c>
      <c r="E618" t="s">
        <v>619</v>
      </c>
      <c r="F618" t="s">
        <v>930</v>
      </c>
      <c r="G618">
        <v>48.482170099999998</v>
      </c>
      <c r="H618">
        <v>123.4499969</v>
      </c>
      <c r="I618" t="s">
        <v>182</v>
      </c>
      <c r="J618" t="s">
        <v>35</v>
      </c>
      <c r="K618" t="s">
        <v>35</v>
      </c>
      <c r="L618" t="s">
        <v>35</v>
      </c>
      <c r="M618" t="s">
        <v>13</v>
      </c>
      <c r="N618">
        <v>12</v>
      </c>
      <c r="O618">
        <v>10</v>
      </c>
      <c r="P618">
        <f t="shared" si="63"/>
        <v>2</v>
      </c>
      <c r="Q618" t="s">
        <v>35</v>
      </c>
      <c r="R618">
        <v>1</v>
      </c>
      <c r="S618">
        <f t="shared" si="58"/>
        <v>0</v>
      </c>
      <c r="T618">
        <f t="shared" si="59"/>
        <v>2</v>
      </c>
      <c r="W618">
        <f>SUM(S618:S624)</f>
        <v>72</v>
      </c>
      <c r="X618">
        <f>SUM(T618:T624)</f>
        <v>12</v>
      </c>
      <c r="Y618">
        <f>X618+W618</f>
        <v>84</v>
      </c>
      <c r="Z618" s="118">
        <v>0.16</v>
      </c>
      <c r="AA618">
        <v>0</v>
      </c>
      <c r="AB618" s="120">
        <v>37.4</v>
      </c>
      <c r="AC618" s="2">
        <f t="shared" si="60"/>
        <v>1196.8</v>
      </c>
      <c r="AD618" s="2">
        <f>SUM(AC618:AC624)</f>
        <v>14149.44</v>
      </c>
      <c r="AE618" s="2">
        <f t="shared" si="61"/>
        <v>1196.8</v>
      </c>
      <c r="AF618" s="2">
        <f>SUM(AE618:AE624)</f>
        <v>14149.44</v>
      </c>
      <c r="AG618">
        <f t="shared" si="62"/>
        <v>1</v>
      </c>
    </row>
    <row r="619" spans="1:34">
      <c r="A619">
        <v>618</v>
      </c>
      <c r="C619">
        <v>774</v>
      </c>
      <c r="D619">
        <v>124</v>
      </c>
      <c r="E619" t="s">
        <v>619</v>
      </c>
      <c r="F619" t="s">
        <v>930</v>
      </c>
      <c r="M619" t="s">
        <v>606</v>
      </c>
      <c r="N619">
        <v>10</v>
      </c>
      <c r="O619">
        <v>6</v>
      </c>
      <c r="P619">
        <f t="shared" si="63"/>
        <v>4</v>
      </c>
      <c r="Q619" t="s">
        <v>35</v>
      </c>
      <c r="R619">
        <v>1</v>
      </c>
      <c r="S619">
        <f t="shared" si="58"/>
        <v>0</v>
      </c>
      <c r="T619">
        <f t="shared" si="59"/>
        <v>4</v>
      </c>
      <c r="Z619" s="118">
        <v>0.16</v>
      </c>
      <c r="AA619">
        <v>0</v>
      </c>
      <c r="AB619" s="120">
        <v>37.4</v>
      </c>
      <c r="AC619" s="2">
        <f t="shared" si="60"/>
        <v>2393.6</v>
      </c>
      <c r="AE619" s="2">
        <f t="shared" si="61"/>
        <v>2393.6</v>
      </c>
      <c r="AG619" t="str">
        <f t="shared" si="62"/>
        <v/>
      </c>
    </row>
    <row r="620" spans="1:34">
      <c r="A620">
        <v>619</v>
      </c>
      <c r="C620">
        <v>774</v>
      </c>
      <c r="D620">
        <v>124</v>
      </c>
      <c r="E620" t="s">
        <v>619</v>
      </c>
      <c r="F620" t="s">
        <v>930</v>
      </c>
      <c r="M620" t="s">
        <v>15</v>
      </c>
      <c r="N620">
        <v>6</v>
      </c>
      <c r="O620">
        <v>0</v>
      </c>
      <c r="P620">
        <f t="shared" si="63"/>
        <v>6</v>
      </c>
      <c r="Q620" t="s">
        <v>35</v>
      </c>
      <c r="R620">
        <v>1</v>
      </c>
      <c r="S620">
        <f t="shared" si="58"/>
        <v>0</v>
      </c>
      <c r="T620">
        <f t="shared" si="59"/>
        <v>6</v>
      </c>
      <c r="Z620" s="118">
        <v>0.16</v>
      </c>
      <c r="AA620">
        <v>0</v>
      </c>
      <c r="AB620" s="120">
        <v>30.85</v>
      </c>
      <c r="AC620" s="2">
        <f t="shared" si="60"/>
        <v>2961.6</v>
      </c>
      <c r="AE620" s="2">
        <f t="shared" si="61"/>
        <v>2961.6</v>
      </c>
      <c r="AG620" t="str">
        <f t="shared" si="62"/>
        <v/>
      </c>
    </row>
    <row r="621" spans="1:34">
      <c r="A621">
        <v>620</v>
      </c>
      <c r="C621">
        <v>834</v>
      </c>
      <c r="D621">
        <v>124</v>
      </c>
      <c r="E621" t="s">
        <v>619</v>
      </c>
      <c r="F621" t="s">
        <v>930</v>
      </c>
      <c r="M621" t="s">
        <v>104</v>
      </c>
      <c r="N621">
        <v>0</v>
      </c>
      <c r="O621">
        <v>-10</v>
      </c>
      <c r="P621">
        <f t="shared" si="63"/>
        <v>10</v>
      </c>
      <c r="Q621" t="s">
        <v>604</v>
      </c>
      <c r="R621">
        <v>2</v>
      </c>
      <c r="S621">
        <f t="shared" si="58"/>
        <v>10</v>
      </c>
      <c r="T621">
        <f t="shared" si="59"/>
        <v>0</v>
      </c>
      <c r="U621" t="s">
        <v>1008</v>
      </c>
      <c r="V621" t="s">
        <v>1005</v>
      </c>
      <c r="Z621" s="118">
        <v>1.07</v>
      </c>
      <c r="AA621">
        <v>20</v>
      </c>
      <c r="AB621" s="120">
        <v>3.36</v>
      </c>
      <c r="AC621" s="2">
        <f t="shared" si="60"/>
        <v>2876.1600000000008</v>
      </c>
      <c r="AE621" s="2">
        <f t="shared" si="61"/>
        <v>2876.1600000000008</v>
      </c>
      <c r="AG621" t="str">
        <f t="shared" si="62"/>
        <v/>
      </c>
    </row>
    <row r="622" spans="1:34">
      <c r="A622">
        <v>621</v>
      </c>
      <c r="C622">
        <v>834</v>
      </c>
      <c r="D622">
        <v>124</v>
      </c>
      <c r="E622" t="s">
        <v>619</v>
      </c>
      <c r="F622" t="s">
        <v>930</v>
      </c>
      <c r="M622" t="s">
        <v>608</v>
      </c>
      <c r="N622">
        <v>-10</v>
      </c>
      <c r="O622">
        <v>-34</v>
      </c>
      <c r="P622">
        <f t="shared" si="63"/>
        <v>24</v>
      </c>
      <c r="Q622" t="s">
        <v>611</v>
      </c>
      <c r="R622">
        <v>2</v>
      </c>
      <c r="S622">
        <f t="shared" si="58"/>
        <v>24</v>
      </c>
      <c r="T622">
        <f t="shared" si="59"/>
        <v>0</v>
      </c>
      <c r="U622" t="s">
        <v>1008</v>
      </c>
      <c r="V622" t="s">
        <v>1005</v>
      </c>
      <c r="Z622" s="118">
        <v>1.03</v>
      </c>
      <c r="AA622">
        <v>30</v>
      </c>
      <c r="AB622" s="120">
        <v>1.2</v>
      </c>
      <c r="AC622" s="2">
        <f t="shared" si="60"/>
        <v>2076.48</v>
      </c>
      <c r="AE622" s="2">
        <f t="shared" si="61"/>
        <v>2076.48</v>
      </c>
      <c r="AG622" t="str">
        <f t="shared" si="62"/>
        <v/>
      </c>
    </row>
    <row r="623" spans="1:34">
      <c r="A623">
        <v>622</v>
      </c>
      <c r="C623">
        <v>834</v>
      </c>
      <c r="D623">
        <v>124</v>
      </c>
      <c r="E623" t="s">
        <v>619</v>
      </c>
      <c r="F623" t="s">
        <v>930</v>
      </c>
      <c r="M623" t="s">
        <v>32</v>
      </c>
      <c r="N623">
        <v>-34</v>
      </c>
      <c r="O623">
        <v>-46</v>
      </c>
      <c r="P623">
        <f t="shared" si="63"/>
        <v>12</v>
      </c>
      <c r="Q623" t="s">
        <v>611</v>
      </c>
      <c r="R623">
        <v>2</v>
      </c>
      <c r="S623">
        <f t="shared" si="58"/>
        <v>12</v>
      </c>
      <c r="T623">
        <f t="shared" si="59"/>
        <v>0</v>
      </c>
      <c r="U623" t="s">
        <v>1008</v>
      </c>
      <c r="V623" t="s">
        <v>1005</v>
      </c>
      <c r="Z623" s="118">
        <v>1.45</v>
      </c>
      <c r="AA623">
        <v>60</v>
      </c>
      <c r="AB623" s="120">
        <v>1.2</v>
      </c>
      <c r="AC623" s="2">
        <f t="shared" si="60"/>
        <v>835.2</v>
      </c>
      <c r="AE623" s="2">
        <f t="shared" si="61"/>
        <v>835.2</v>
      </c>
      <c r="AG623" t="str">
        <f t="shared" si="62"/>
        <v/>
      </c>
    </row>
    <row r="624" spans="1:34" s="9" customFormat="1">
      <c r="A624">
        <v>623</v>
      </c>
      <c r="C624">
        <v>834</v>
      </c>
      <c r="D624">
        <v>124</v>
      </c>
      <c r="E624" s="9" t="s">
        <v>619</v>
      </c>
      <c r="F624" t="s">
        <v>930</v>
      </c>
      <c r="M624" s="9" t="s">
        <v>34</v>
      </c>
      <c r="N624" s="9">
        <v>-46</v>
      </c>
      <c r="O624" s="9">
        <v>-72</v>
      </c>
      <c r="P624" s="9">
        <f t="shared" si="63"/>
        <v>26</v>
      </c>
      <c r="Q624" s="9" t="s">
        <v>604</v>
      </c>
      <c r="R624" s="9">
        <v>2</v>
      </c>
      <c r="S624" s="9">
        <f t="shared" si="58"/>
        <v>26</v>
      </c>
      <c r="T624" s="9">
        <f t="shared" si="59"/>
        <v>0</v>
      </c>
      <c r="U624" t="s">
        <v>1008</v>
      </c>
      <c r="V624" t="s">
        <v>1005</v>
      </c>
      <c r="Z624" s="118">
        <v>1.45</v>
      </c>
      <c r="AA624" s="9">
        <v>60</v>
      </c>
      <c r="AB624" s="120">
        <v>1.2</v>
      </c>
      <c r="AC624" s="2">
        <f t="shared" si="60"/>
        <v>1809.5999999999997</v>
      </c>
      <c r="AE624" s="11">
        <f t="shared" si="61"/>
        <v>1809.5999999999997</v>
      </c>
      <c r="AG624" t="str">
        <f t="shared" si="62"/>
        <v/>
      </c>
      <c r="AH624"/>
    </row>
    <row r="625" spans="1:34">
      <c r="A625">
        <v>624</v>
      </c>
      <c r="B625" t="s">
        <v>603</v>
      </c>
      <c r="C625">
        <v>745</v>
      </c>
      <c r="D625">
        <v>125</v>
      </c>
      <c r="E625" t="s">
        <v>619</v>
      </c>
      <c r="F625" t="s">
        <v>930</v>
      </c>
      <c r="G625">
        <v>48.48610687</v>
      </c>
      <c r="H625">
        <v>123.4477768</v>
      </c>
      <c r="I625" t="s">
        <v>182</v>
      </c>
      <c r="J625" t="s">
        <v>35</v>
      </c>
      <c r="K625" t="s">
        <v>35</v>
      </c>
      <c r="L625" t="s">
        <v>35</v>
      </c>
      <c r="M625" t="s">
        <v>13</v>
      </c>
      <c r="N625">
        <v>6</v>
      </c>
      <c r="O625">
        <v>2.5</v>
      </c>
      <c r="P625">
        <f t="shared" si="63"/>
        <v>3.5</v>
      </c>
      <c r="Q625" t="s">
        <v>35</v>
      </c>
      <c r="R625">
        <v>1</v>
      </c>
      <c r="S625">
        <f t="shared" si="58"/>
        <v>0</v>
      </c>
      <c r="T625">
        <f t="shared" si="59"/>
        <v>3.5</v>
      </c>
      <c r="W625">
        <f>SUM(S625:S629)</f>
        <v>50</v>
      </c>
      <c r="X625">
        <f>SUM(T625:T629)</f>
        <v>6</v>
      </c>
      <c r="Y625">
        <f>X625+W625</f>
        <v>56</v>
      </c>
      <c r="Z625" s="118">
        <v>0.16</v>
      </c>
      <c r="AA625">
        <v>0</v>
      </c>
      <c r="AB625" s="120">
        <v>37.4</v>
      </c>
      <c r="AC625" s="2">
        <f t="shared" si="60"/>
        <v>2094.4</v>
      </c>
      <c r="AD625" s="2">
        <f>SUM(AC625:AC629)</f>
        <v>12811.119999999999</v>
      </c>
      <c r="AE625" s="2">
        <f t="shared" si="61"/>
        <v>2094.4</v>
      </c>
      <c r="AF625" s="2">
        <f>SUM(AE625:AE629)</f>
        <v>12811.119999999999</v>
      </c>
      <c r="AG625">
        <f t="shared" si="62"/>
        <v>1</v>
      </c>
    </row>
    <row r="626" spans="1:34">
      <c r="A626">
        <v>625</v>
      </c>
      <c r="C626">
        <v>745</v>
      </c>
      <c r="D626">
        <v>125</v>
      </c>
      <c r="E626" t="s">
        <v>619</v>
      </c>
      <c r="F626" t="s">
        <v>930</v>
      </c>
      <c r="M626" t="s">
        <v>623</v>
      </c>
      <c r="N626">
        <v>2.5</v>
      </c>
      <c r="O626">
        <v>2</v>
      </c>
      <c r="P626">
        <f t="shared" si="63"/>
        <v>0.5</v>
      </c>
      <c r="Q626" t="s">
        <v>35</v>
      </c>
      <c r="R626">
        <v>1</v>
      </c>
      <c r="S626">
        <f t="shared" si="58"/>
        <v>0</v>
      </c>
      <c r="T626">
        <f t="shared" si="59"/>
        <v>0.5</v>
      </c>
      <c r="Z626" s="118">
        <v>0.16</v>
      </c>
      <c r="AA626">
        <v>0</v>
      </c>
      <c r="AB626" s="120">
        <v>37.4</v>
      </c>
      <c r="AC626" s="2">
        <f t="shared" si="60"/>
        <v>299.2</v>
      </c>
      <c r="AE626" s="2">
        <f t="shared" si="61"/>
        <v>299.2</v>
      </c>
      <c r="AG626" t="str">
        <f t="shared" si="62"/>
        <v/>
      </c>
    </row>
    <row r="627" spans="1:34">
      <c r="A627">
        <v>626</v>
      </c>
      <c r="C627">
        <v>745</v>
      </c>
      <c r="D627">
        <v>125</v>
      </c>
      <c r="E627" t="s">
        <v>619</v>
      </c>
      <c r="F627" t="s">
        <v>930</v>
      </c>
      <c r="M627" t="s">
        <v>15</v>
      </c>
      <c r="N627">
        <v>2</v>
      </c>
      <c r="O627">
        <v>0</v>
      </c>
      <c r="P627">
        <f t="shared" si="63"/>
        <v>2</v>
      </c>
      <c r="Q627" t="s">
        <v>35</v>
      </c>
      <c r="R627">
        <v>1</v>
      </c>
      <c r="S627">
        <f t="shared" si="58"/>
        <v>0</v>
      </c>
      <c r="T627">
        <f t="shared" si="59"/>
        <v>2</v>
      </c>
      <c r="Z627" s="118">
        <v>0.16</v>
      </c>
      <c r="AA627">
        <v>0</v>
      </c>
      <c r="AB627" s="120">
        <v>30.85</v>
      </c>
      <c r="AC627" s="2">
        <f t="shared" si="60"/>
        <v>987.2</v>
      </c>
      <c r="AE627" s="2">
        <f t="shared" si="61"/>
        <v>987.2</v>
      </c>
      <c r="AG627" t="str">
        <f t="shared" si="62"/>
        <v/>
      </c>
    </row>
    <row r="628" spans="1:34">
      <c r="A628">
        <v>627</v>
      </c>
      <c r="C628">
        <v>802</v>
      </c>
      <c r="D628">
        <v>125</v>
      </c>
      <c r="E628" t="s">
        <v>619</v>
      </c>
      <c r="F628" t="s">
        <v>930</v>
      </c>
      <c r="M628" t="s">
        <v>104</v>
      </c>
      <c r="N628">
        <v>0</v>
      </c>
      <c r="O628">
        <v>-6</v>
      </c>
      <c r="P628">
        <f t="shared" si="63"/>
        <v>6</v>
      </c>
      <c r="Q628" t="s">
        <v>604</v>
      </c>
      <c r="R628">
        <v>2</v>
      </c>
      <c r="S628">
        <f t="shared" si="58"/>
        <v>6</v>
      </c>
      <c r="T628">
        <f t="shared" si="59"/>
        <v>0</v>
      </c>
      <c r="U628" t="s">
        <v>1008</v>
      </c>
      <c r="V628" t="s">
        <v>1009</v>
      </c>
      <c r="Z628" s="118">
        <v>1.07</v>
      </c>
      <c r="AA628">
        <v>0</v>
      </c>
      <c r="AB628" s="120">
        <v>3.36</v>
      </c>
      <c r="AC628" s="2">
        <f t="shared" si="60"/>
        <v>2157.12</v>
      </c>
      <c r="AE628" s="2">
        <f t="shared" si="61"/>
        <v>2157.12</v>
      </c>
      <c r="AG628" t="str">
        <f t="shared" si="62"/>
        <v/>
      </c>
    </row>
    <row r="629" spans="1:34" s="9" customFormat="1">
      <c r="A629">
        <v>628</v>
      </c>
      <c r="C629">
        <v>802</v>
      </c>
      <c r="D629">
        <v>125</v>
      </c>
      <c r="E629" s="9" t="s">
        <v>619</v>
      </c>
      <c r="F629" t="s">
        <v>930</v>
      </c>
      <c r="M629" s="9" t="s">
        <v>101</v>
      </c>
      <c r="N629" s="9">
        <v>-6</v>
      </c>
      <c r="O629" s="9">
        <v>-50</v>
      </c>
      <c r="P629" s="9">
        <f t="shared" si="63"/>
        <v>44</v>
      </c>
      <c r="Q629" s="9" t="s">
        <v>611</v>
      </c>
      <c r="R629" s="9">
        <v>2</v>
      </c>
      <c r="S629" s="9">
        <f t="shared" si="58"/>
        <v>44</v>
      </c>
      <c r="T629" s="9">
        <f t="shared" si="59"/>
        <v>0</v>
      </c>
      <c r="U629" t="s">
        <v>1008</v>
      </c>
      <c r="V629" t="s">
        <v>1009</v>
      </c>
      <c r="Z629" s="118">
        <v>1.45</v>
      </c>
      <c r="AA629" s="9">
        <v>5</v>
      </c>
      <c r="AB629" s="120">
        <v>1.2</v>
      </c>
      <c r="AC629" s="2">
        <f t="shared" si="60"/>
        <v>7273.1999999999989</v>
      </c>
      <c r="AE629" s="11">
        <f t="shared" si="61"/>
        <v>7273.1999999999989</v>
      </c>
      <c r="AG629" t="str">
        <f t="shared" si="62"/>
        <v/>
      </c>
      <c r="AH629"/>
    </row>
    <row r="630" spans="1:34">
      <c r="A630">
        <v>629</v>
      </c>
      <c r="B630" t="s">
        <v>603</v>
      </c>
      <c r="C630">
        <v>746</v>
      </c>
      <c r="D630">
        <v>126</v>
      </c>
      <c r="E630" t="s">
        <v>619</v>
      </c>
      <c r="F630" t="s">
        <v>930</v>
      </c>
      <c r="G630">
        <v>48.483448029999998</v>
      </c>
      <c r="H630">
        <v>123.4510574</v>
      </c>
      <c r="I630" t="s">
        <v>182</v>
      </c>
      <c r="J630" t="s">
        <v>35</v>
      </c>
      <c r="K630" t="s">
        <v>35</v>
      </c>
      <c r="L630" t="s">
        <v>35</v>
      </c>
      <c r="M630" t="s">
        <v>13</v>
      </c>
      <c r="N630">
        <v>2</v>
      </c>
      <c r="O630">
        <v>1</v>
      </c>
      <c r="P630">
        <f t="shared" si="63"/>
        <v>1</v>
      </c>
      <c r="Q630" t="s">
        <v>35</v>
      </c>
      <c r="R630">
        <v>1</v>
      </c>
      <c r="S630">
        <f t="shared" si="58"/>
        <v>0</v>
      </c>
      <c r="T630">
        <f t="shared" si="59"/>
        <v>1</v>
      </c>
      <c r="W630">
        <f>SUM(S630:S636)</f>
        <v>55</v>
      </c>
      <c r="X630">
        <f>SUM(T630:T636)</f>
        <v>2</v>
      </c>
      <c r="Y630">
        <f>X630+W630</f>
        <v>57</v>
      </c>
      <c r="Z630" s="118">
        <v>0.16</v>
      </c>
      <c r="AA630">
        <v>0</v>
      </c>
      <c r="AB630" s="120">
        <v>37.4</v>
      </c>
      <c r="AC630" s="2">
        <f t="shared" si="60"/>
        <v>598.4</v>
      </c>
      <c r="AD630" s="2">
        <f>SUM(AC630:AC636)</f>
        <v>8632.9070000000011</v>
      </c>
      <c r="AE630" s="2">
        <f t="shared" si="61"/>
        <v>598.4</v>
      </c>
      <c r="AF630" s="2">
        <f>SUM(AE630:AE636)</f>
        <v>8632.9070000000011</v>
      </c>
      <c r="AG630">
        <f t="shared" si="62"/>
        <v>1</v>
      </c>
    </row>
    <row r="631" spans="1:34">
      <c r="A631">
        <v>630</v>
      </c>
      <c r="C631">
        <v>746</v>
      </c>
      <c r="D631">
        <v>126</v>
      </c>
      <c r="E631" t="s">
        <v>619</v>
      </c>
      <c r="F631" t="s">
        <v>930</v>
      </c>
      <c r="M631" t="s">
        <v>612</v>
      </c>
      <c r="N631">
        <v>1</v>
      </c>
      <c r="O631">
        <v>0.5</v>
      </c>
      <c r="P631">
        <f t="shared" si="63"/>
        <v>0.5</v>
      </c>
      <c r="Q631" t="s">
        <v>35</v>
      </c>
      <c r="R631">
        <v>1</v>
      </c>
      <c r="S631">
        <f t="shared" si="58"/>
        <v>0</v>
      </c>
      <c r="T631">
        <f t="shared" si="59"/>
        <v>0.5</v>
      </c>
      <c r="Z631" s="118">
        <v>0.16</v>
      </c>
      <c r="AA631">
        <v>0</v>
      </c>
      <c r="AB631" s="120">
        <v>37.4</v>
      </c>
      <c r="AC631" s="2">
        <f t="shared" si="60"/>
        <v>299.2</v>
      </c>
      <c r="AE631" s="2">
        <f t="shared" si="61"/>
        <v>299.2</v>
      </c>
      <c r="AG631" t="str">
        <f t="shared" si="62"/>
        <v/>
      </c>
    </row>
    <row r="632" spans="1:34">
      <c r="A632">
        <v>631</v>
      </c>
      <c r="C632">
        <v>746</v>
      </c>
      <c r="D632">
        <v>126</v>
      </c>
      <c r="E632" t="s">
        <v>619</v>
      </c>
      <c r="F632" t="s">
        <v>930</v>
      </c>
      <c r="M632" t="s">
        <v>627</v>
      </c>
      <c r="N632">
        <v>0.5</v>
      </c>
      <c r="O632">
        <v>0</v>
      </c>
      <c r="P632">
        <f t="shared" si="63"/>
        <v>0.5</v>
      </c>
      <c r="Q632" t="s">
        <v>35</v>
      </c>
      <c r="R632">
        <v>1</v>
      </c>
      <c r="S632">
        <f t="shared" si="58"/>
        <v>0</v>
      </c>
      <c r="T632">
        <f t="shared" si="59"/>
        <v>0.5</v>
      </c>
      <c r="Z632" s="118">
        <v>0.16</v>
      </c>
      <c r="AA632">
        <v>0</v>
      </c>
      <c r="AB632" s="120">
        <v>30.85</v>
      </c>
      <c r="AC632" s="2">
        <f t="shared" si="60"/>
        <v>246.8</v>
      </c>
      <c r="AE632" s="2">
        <f t="shared" si="61"/>
        <v>246.8</v>
      </c>
      <c r="AG632" t="str">
        <f t="shared" si="62"/>
        <v/>
      </c>
    </row>
    <row r="633" spans="1:34">
      <c r="A633">
        <v>632</v>
      </c>
      <c r="C633">
        <v>803</v>
      </c>
      <c r="D633">
        <v>126</v>
      </c>
      <c r="E633" t="s">
        <v>619</v>
      </c>
      <c r="F633" t="s">
        <v>930</v>
      </c>
      <c r="M633" t="s">
        <v>104</v>
      </c>
      <c r="N633">
        <v>0</v>
      </c>
      <c r="O633">
        <v>-8</v>
      </c>
      <c r="P633">
        <f t="shared" si="63"/>
        <v>8</v>
      </c>
      <c r="Q633" t="s">
        <v>883</v>
      </c>
      <c r="R633">
        <v>2</v>
      </c>
      <c r="S633">
        <f t="shared" si="58"/>
        <v>8</v>
      </c>
      <c r="T633">
        <f t="shared" si="59"/>
        <v>0</v>
      </c>
      <c r="U633" t="s">
        <v>1008</v>
      </c>
      <c r="V633" t="s">
        <v>1009</v>
      </c>
      <c r="Z633" s="118">
        <v>1.07</v>
      </c>
      <c r="AA633" s="106">
        <v>20</v>
      </c>
      <c r="AB633" s="120">
        <v>3.36</v>
      </c>
      <c r="AC633" s="2">
        <f t="shared" si="60"/>
        <v>2300.9280000000003</v>
      </c>
      <c r="AE633" s="2">
        <f t="shared" si="61"/>
        <v>2300.9280000000003</v>
      </c>
      <c r="AG633" t="str">
        <f t="shared" si="62"/>
        <v/>
      </c>
    </row>
    <row r="634" spans="1:34">
      <c r="A634">
        <v>633</v>
      </c>
      <c r="C634">
        <v>803</v>
      </c>
      <c r="D634">
        <v>126</v>
      </c>
      <c r="E634" t="s">
        <v>619</v>
      </c>
      <c r="F634" t="s">
        <v>930</v>
      </c>
      <c r="M634" t="s">
        <v>32</v>
      </c>
      <c r="N634">
        <v>-8</v>
      </c>
      <c r="O634">
        <v>-19</v>
      </c>
      <c r="P634">
        <f t="shared" si="63"/>
        <v>11</v>
      </c>
      <c r="Q634" t="s">
        <v>883</v>
      </c>
      <c r="R634">
        <v>2</v>
      </c>
      <c r="S634">
        <f t="shared" si="58"/>
        <v>11</v>
      </c>
      <c r="T634">
        <f t="shared" si="59"/>
        <v>0</v>
      </c>
      <c r="U634" t="s">
        <v>1008</v>
      </c>
      <c r="V634" t="s">
        <v>1009</v>
      </c>
      <c r="Z634" s="118">
        <v>1.45</v>
      </c>
      <c r="AA634" s="106">
        <v>20</v>
      </c>
      <c r="AB634" s="120">
        <v>1.2</v>
      </c>
      <c r="AC634" s="2">
        <f t="shared" si="60"/>
        <v>1531.1999999999998</v>
      </c>
      <c r="AE634" s="2">
        <f t="shared" si="61"/>
        <v>1531.1999999999998</v>
      </c>
      <c r="AG634" t="str">
        <f t="shared" si="62"/>
        <v/>
      </c>
    </row>
    <row r="635" spans="1:34">
      <c r="A635">
        <v>634</v>
      </c>
      <c r="C635">
        <v>803</v>
      </c>
      <c r="D635">
        <v>126</v>
      </c>
      <c r="E635" t="s">
        <v>619</v>
      </c>
      <c r="F635" t="s">
        <v>930</v>
      </c>
      <c r="M635" t="s">
        <v>34</v>
      </c>
      <c r="N635">
        <v>-19</v>
      </c>
      <c r="O635">
        <v>-42</v>
      </c>
      <c r="P635">
        <f t="shared" si="63"/>
        <v>23</v>
      </c>
      <c r="Q635" t="s">
        <v>883</v>
      </c>
      <c r="R635">
        <v>2</v>
      </c>
      <c r="S635">
        <f t="shared" si="58"/>
        <v>23</v>
      </c>
      <c r="T635">
        <f t="shared" si="59"/>
        <v>0</v>
      </c>
      <c r="U635" t="s">
        <v>1008</v>
      </c>
      <c r="V635" t="s">
        <v>1009</v>
      </c>
      <c r="Z635" s="118">
        <v>1.45</v>
      </c>
      <c r="AA635" s="106">
        <v>20</v>
      </c>
      <c r="AB635" s="120">
        <v>1.2</v>
      </c>
      <c r="AC635" s="2">
        <f t="shared" si="60"/>
        <v>3201.6000000000004</v>
      </c>
      <c r="AE635" s="2">
        <f t="shared" si="61"/>
        <v>3201.6000000000004</v>
      </c>
      <c r="AG635" t="str">
        <f t="shared" si="62"/>
        <v/>
      </c>
    </row>
    <row r="636" spans="1:34" s="9" customFormat="1">
      <c r="A636">
        <v>635</v>
      </c>
      <c r="C636">
        <v>803</v>
      </c>
      <c r="D636">
        <v>126</v>
      </c>
      <c r="E636" s="9" t="s">
        <v>619</v>
      </c>
      <c r="F636" t="s">
        <v>930</v>
      </c>
      <c r="M636" s="9" t="s">
        <v>20</v>
      </c>
      <c r="N636" s="9">
        <v>-42</v>
      </c>
      <c r="O636" s="9">
        <v>-55</v>
      </c>
      <c r="P636" s="9">
        <f t="shared" si="63"/>
        <v>13</v>
      </c>
      <c r="Q636" s="9" t="s">
        <v>883</v>
      </c>
      <c r="R636" s="9">
        <v>2</v>
      </c>
      <c r="S636" s="9">
        <f t="shared" si="58"/>
        <v>13</v>
      </c>
      <c r="T636" s="9">
        <f t="shared" si="59"/>
        <v>0</v>
      </c>
      <c r="U636" t="s">
        <v>1008</v>
      </c>
      <c r="V636" t="s">
        <v>1009</v>
      </c>
      <c r="Z636" s="118">
        <v>1.38</v>
      </c>
      <c r="AA636" s="106">
        <v>35</v>
      </c>
      <c r="AB636" s="120">
        <v>0.39</v>
      </c>
      <c r="AC636" s="2">
        <f t="shared" si="60"/>
        <v>454.779</v>
      </c>
      <c r="AE636" s="11">
        <f t="shared" si="61"/>
        <v>454.779</v>
      </c>
      <c r="AG636" t="str">
        <f t="shared" si="62"/>
        <v/>
      </c>
      <c r="AH636"/>
    </row>
    <row r="637" spans="1:34">
      <c r="A637">
        <v>636</v>
      </c>
      <c r="B637" t="s">
        <v>603</v>
      </c>
      <c r="C637">
        <v>748</v>
      </c>
      <c r="D637">
        <v>127</v>
      </c>
      <c r="E637" t="s">
        <v>619</v>
      </c>
      <c r="F637" t="s">
        <v>930</v>
      </c>
      <c r="G637">
        <v>48.544239040000001</v>
      </c>
      <c r="H637">
        <v>123.4049301</v>
      </c>
      <c r="I637" t="s">
        <v>182</v>
      </c>
      <c r="J637" t="s">
        <v>35</v>
      </c>
      <c r="K637" t="s">
        <v>35</v>
      </c>
      <c r="L637" t="s">
        <v>35</v>
      </c>
      <c r="M637" t="s">
        <v>13</v>
      </c>
      <c r="N637">
        <v>5</v>
      </c>
      <c r="O637">
        <v>4</v>
      </c>
      <c r="P637">
        <f t="shared" si="63"/>
        <v>1</v>
      </c>
      <c r="Q637" t="s">
        <v>35</v>
      </c>
      <c r="R637">
        <v>1</v>
      </c>
      <c r="S637">
        <f t="shared" si="58"/>
        <v>0</v>
      </c>
      <c r="T637">
        <f t="shared" si="59"/>
        <v>1</v>
      </c>
      <c r="W637">
        <f>SUM(S637:S639)</f>
        <v>45</v>
      </c>
      <c r="X637">
        <f>SUM(T637:T639)</f>
        <v>5</v>
      </c>
      <c r="Y637">
        <f>X637+W637</f>
        <v>50</v>
      </c>
      <c r="Z637" s="118">
        <v>0.16</v>
      </c>
      <c r="AA637">
        <v>0</v>
      </c>
      <c r="AB637" s="120">
        <v>37.4</v>
      </c>
      <c r="AC637" s="2">
        <f t="shared" si="60"/>
        <v>598.4</v>
      </c>
      <c r="AD637" s="2">
        <f>SUM(AC637:AC639)</f>
        <v>7298.5</v>
      </c>
      <c r="AE637" s="2">
        <f t="shared" si="61"/>
        <v>598.4</v>
      </c>
      <c r="AF637" s="2">
        <f>SUM(AE637:AE639)</f>
        <v>7298.5</v>
      </c>
      <c r="AG637">
        <f t="shared" si="62"/>
        <v>1</v>
      </c>
    </row>
    <row r="638" spans="1:34">
      <c r="A638">
        <v>637</v>
      </c>
      <c r="C638">
        <v>748</v>
      </c>
      <c r="D638">
        <v>127</v>
      </c>
      <c r="E638" t="s">
        <v>619</v>
      </c>
      <c r="F638" t="s">
        <v>930</v>
      </c>
      <c r="M638" t="s">
        <v>606</v>
      </c>
      <c r="N638">
        <v>4</v>
      </c>
      <c r="O638">
        <v>0</v>
      </c>
      <c r="P638">
        <f t="shared" si="63"/>
        <v>4</v>
      </c>
      <c r="Q638" t="s">
        <v>35</v>
      </c>
      <c r="R638">
        <v>1</v>
      </c>
      <c r="S638">
        <f t="shared" si="58"/>
        <v>0</v>
      </c>
      <c r="T638">
        <f t="shared" si="59"/>
        <v>4</v>
      </c>
      <c r="Z638" s="118">
        <v>0.16</v>
      </c>
      <c r="AA638">
        <v>0</v>
      </c>
      <c r="AB638" s="120">
        <v>37.4</v>
      </c>
      <c r="AC638" s="2">
        <f t="shared" si="60"/>
        <v>2393.6</v>
      </c>
      <c r="AE638" s="2">
        <f t="shared" si="61"/>
        <v>2393.6</v>
      </c>
      <c r="AG638" t="str">
        <f t="shared" si="62"/>
        <v/>
      </c>
    </row>
    <row r="639" spans="1:34" s="9" customFormat="1">
      <c r="A639">
        <v>638</v>
      </c>
      <c r="C639">
        <v>805</v>
      </c>
      <c r="D639">
        <v>127</v>
      </c>
      <c r="E639" s="9" t="s">
        <v>619</v>
      </c>
      <c r="F639" t="s">
        <v>930</v>
      </c>
      <c r="M639" s="9" t="s">
        <v>101</v>
      </c>
      <c r="N639" s="9">
        <v>0</v>
      </c>
      <c r="O639" s="9">
        <v>-45</v>
      </c>
      <c r="P639" s="9">
        <f t="shared" si="63"/>
        <v>45</v>
      </c>
      <c r="Q639" s="9" t="s">
        <v>604</v>
      </c>
      <c r="R639" s="9">
        <v>2</v>
      </c>
      <c r="S639" s="9">
        <f t="shared" si="58"/>
        <v>45</v>
      </c>
      <c r="T639" s="9">
        <f t="shared" si="59"/>
        <v>0</v>
      </c>
      <c r="U639" t="s">
        <v>1008</v>
      </c>
      <c r="V639" t="s">
        <v>918</v>
      </c>
      <c r="Z639" s="118">
        <v>1.45</v>
      </c>
      <c r="AA639" s="9">
        <v>45</v>
      </c>
      <c r="AB639" s="120">
        <v>1.2</v>
      </c>
      <c r="AC639" s="2">
        <f t="shared" si="60"/>
        <v>4306.5</v>
      </c>
      <c r="AE639" s="11">
        <f t="shared" si="61"/>
        <v>4306.5</v>
      </c>
      <c r="AG639" t="str">
        <f t="shared" si="62"/>
        <v/>
      </c>
      <c r="AH639"/>
    </row>
    <row r="640" spans="1:34">
      <c r="A640">
        <v>639</v>
      </c>
      <c r="B640" t="s">
        <v>603</v>
      </c>
      <c r="C640">
        <v>141</v>
      </c>
      <c r="D640">
        <v>128</v>
      </c>
      <c r="E640" t="s">
        <v>605</v>
      </c>
      <c r="F640" t="s">
        <v>929</v>
      </c>
      <c r="G640">
        <v>48.478050230000001</v>
      </c>
      <c r="H640">
        <v>123.47419739999999</v>
      </c>
      <c r="I640" t="s">
        <v>182</v>
      </c>
      <c r="J640" t="s">
        <v>35</v>
      </c>
      <c r="K640" t="s">
        <v>35</v>
      </c>
      <c r="L640" t="s">
        <v>35</v>
      </c>
      <c r="M640" t="s">
        <v>89</v>
      </c>
      <c r="N640">
        <v>0.5</v>
      </c>
      <c r="O640">
        <v>0</v>
      </c>
      <c r="P640">
        <f t="shared" si="63"/>
        <v>0.5</v>
      </c>
      <c r="Q640" t="s">
        <v>35</v>
      </c>
      <c r="R640">
        <v>1</v>
      </c>
      <c r="S640">
        <f t="shared" si="58"/>
        <v>0</v>
      </c>
      <c r="T640">
        <f t="shared" si="59"/>
        <v>0.5</v>
      </c>
      <c r="W640">
        <f>SUM(S640:S644)</f>
        <v>50</v>
      </c>
      <c r="X640">
        <f>SUM(T640:T644)</f>
        <v>0.5</v>
      </c>
      <c r="Y640">
        <f>X640+W640</f>
        <v>50.5</v>
      </c>
      <c r="Z640" s="118">
        <v>0.14000000000000001</v>
      </c>
      <c r="AA640">
        <v>0</v>
      </c>
      <c r="AB640" s="120">
        <v>43.21</v>
      </c>
      <c r="AC640" s="2">
        <f t="shared" si="60"/>
        <v>302.47000000000003</v>
      </c>
      <c r="AD640" s="2">
        <f>SUM(AC640:AC644)</f>
        <v>13104</v>
      </c>
      <c r="AE640" s="2">
        <f t="shared" si="61"/>
        <v>302.47000000000003</v>
      </c>
      <c r="AF640" s="2">
        <f>SUM(AE640:AE644)</f>
        <v>13104</v>
      </c>
      <c r="AG640">
        <f t="shared" si="62"/>
        <v>1</v>
      </c>
    </row>
    <row r="641" spans="1:34">
      <c r="A641">
        <v>640</v>
      </c>
      <c r="C641">
        <v>154</v>
      </c>
      <c r="D641">
        <v>128</v>
      </c>
      <c r="E641" t="s">
        <v>605</v>
      </c>
      <c r="F641" t="s">
        <v>929</v>
      </c>
      <c r="M641" t="s">
        <v>691</v>
      </c>
      <c r="N641">
        <v>0</v>
      </c>
      <c r="O641">
        <v>-10</v>
      </c>
      <c r="P641">
        <f t="shared" si="63"/>
        <v>10</v>
      </c>
      <c r="Q641" t="s">
        <v>616</v>
      </c>
      <c r="R641">
        <v>2</v>
      </c>
      <c r="S641">
        <f t="shared" si="58"/>
        <v>10</v>
      </c>
      <c r="T641">
        <f t="shared" si="59"/>
        <v>0</v>
      </c>
      <c r="U641" t="s">
        <v>1008</v>
      </c>
      <c r="V641" t="s">
        <v>89</v>
      </c>
      <c r="Z641" s="118">
        <v>1.31</v>
      </c>
      <c r="AA641">
        <v>5</v>
      </c>
      <c r="AB641" s="120">
        <v>4.74</v>
      </c>
      <c r="AC641" s="2">
        <f t="shared" si="60"/>
        <v>5898.93</v>
      </c>
      <c r="AE641" s="2">
        <f t="shared" si="61"/>
        <v>5898.93</v>
      </c>
      <c r="AG641" t="str">
        <f t="shared" si="62"/>
        <v/>
      </c>
    </row>
    <row r="642" spans="1:34">
      <c r="A642">
        <v>641</v>
      </c>
      <c r="C642">
        <v>154</v>
      </c>
      <c r="D642">
        <v>128</v>
      </c>
      <c r="E642" t="s">
        <v>605</v>
      </c>
      <c r="F642" t="s">
        <v>929</v>
      </c>
      <c r="M642" t="s">
        <v>18</v>
      </c>
      <c r="N642">
        <v>-10</v>
      </c>
      <c r="O642">
        <v>-20</v>
      </c>
      <c r="P642">
        <f t="shared" si="63"/>
        <v>10</v>
      </c>
      <c r="Q642" t="s">
        <v>89</v>
      </c>
      <c r="R642">
        <v>2</v>
      </c>
      <c r="S642">
        <f t="shared" ref="S642:S705" si="64">IF(R642=1,0,P642)</f>
        <v>10</v>
      </c>
      <c r="T642">
        <f t="shared" ref="T642:T705" si="65">IF(R642=1,P642,0)</f>
        <v>0</v>
      </c>
      <c r="U642" t="s">
        <v>1008</v>
      </c>
      <c r="V642" t="s">
        <v>89</v>
      </c>
      <c r="Z642" s="118">
        <v>1.38</v>
      </c>
      <c r="AA642">
        <v>10</v>
      </c>
      <c r="AB642" s="120">
        <v>1.7</v>
      </c>
      <c r="AC642" s="2">
        <f t="shared" ref="AC642:AC705" si="66">Z642*AB642/100*P642*100*100*((100-AA642)/100)</f>
        <v>2111.3999999999996</v>
      </c>
      <c r="AE642" s="2">
        <f t="shared" ref="AE642:AE705" si="67">Z642*AB642/100*P642*100*100*((100-AA642)/100)</f>
        <v>2111.3999999999996</v>
      </c>
      <c r="AG642" t="str">
        <f t="shared" ref="AG642:AG705" si="68">IF(D641&lt;&gt;D642,1,"")</f>
        <v/>
      </c>
    </row>
    <row r="643" spans="1:34">
      <c r="A643">
        <v>642</v>
      </c>
      <c r="C643">
        <v>154</v>
      </c>
      <c r="D643">
        <v>128</v>
      </c>
      <c r="E643" t="s">
        <v>605</v>
      </c>
      <c r="F643" t="s">
        <v>929</v>
      </c>
      <c r="M643" t="s">
        <v>101</v>
      </c>
      <c r="N643">
        <v>-20</v>
      </c>
      <c r="O643">
        <v>-40</v>
      </c>
      <c r="P643">
        <f t="shared" si="63"/>
        <v>20</v>
      </c>
      <c r="Q643" t="s">
        <v>884</v>
      </c>
      <c r="R643">
        <v>2</v>
      </c>
      <c r="S643">
        <f t="shared" si="64"/>
        <v>20</v>
      </c>
      <c r="T643">
        <f t="shared" si="65"/>
        <v>0</v>
      </c>
      <c r="U643" t="s">
        <v>1008</v>
      </c>
      <c r="V643" t="s">
        <v>89</v>
      </c>
      <c r="Z643" s="118">
        <v>1.19</v>
      </c>
      <c r="AA643">
        <v>0</v>
      </c>
      <c r="AB643" s="120">
        <v>1.7</v>
      </c>
      <c r="AC643" s="2">
        <f t="shared" si="66"/>
        <v>4045.9999999999995</v>
      </c>
      <c r="AE643" s="2">
        <f t="shared" si="67"/>
        <v>4045.9999999999995</v>
      </c>
      <c r="AG643" t="str">
        <f t="shared" si="68"/>
        <v/>
      </c>
    </row>
    <row r="644" spans="1:34" s="9" customFormat="1">
      <c r="A644">
        <v>643</v>
      </c>
      <c r="C644">
        <v>154</v>
      </c>
      <c r="D644">
        <v>128</v>
      </c>
      <c r="E644" s="9" t="s">
        <v>605</v>
      </c>
      <c r="F644" t="s">
        <v>929</v>
      </c>
      <c r="M644" s="9" t="s">
        <v>19</v>
      </c>
      <c r="N644" s="9">
        <v>-40</v>
      </c>
      <c r="O644" s="9">
        <v>-50</v>
      </c>
      <c r="P644" s="9">
        <f t="shared" si="63"/>
        <v>10</v>
      </c>
      <c r="Q644" s="9" t="s">
        <v>884</v>
      </c>
      <c r="R644" s="9">
        <v>2</v>
      </c>
      <c r="S644" s="9">
        <f t="shared" si="64"/>
        <v>10</v>
      </c>
      <c r="T644" s="9">
        <f t="shared" si="65"/>
        <v>0</v>
      </c>
      <c r="U644" t="s">
        <v>1008</v>
      </c>
      <c r="V644" t="s">
        <v>89</v>
      </c>
      <c r="Z644" s="118">
        <v>1.38</v>
      </c>
      <c r="AA644" s="9">
        <v>0</v>
      </c>
      <c r="AB644" s="120">
        <v>0.54</v>
      </c>
      <c r="AC644" s="2">
        <f t="shared" si="66"/>
        <v>745.19999999999993</v>
      </c>
      <c r="AE644" s="11">
        <f t="shared" si="67"/>
        <v>745.19999999999993</v>
      </c>
      <c r="AG644" t="str">
        <f t="shared" si="68"/>
        <v/>
      </c>
      <c r="AH644"/>
    </row>
    <row r="645" spans="1:34">
      <c r="A645">
        <v>644</v>
      </c>
      <c r="B645" t="s">
        <v>603</v>
      </c>
      <c r="C645">
        <v>142</v>
      </c>
      <c r="D645">
        <v>129</v>
      </c>
      <c r="E645" t="s">
        <v>605</v>
      </c>
      <c r="F645" t="s">
        <v>929</v>
      </c>
      <c r="G645">
        <v>48.479438780000002</v>
      </c>
      <c r="H645">
        <v>123.4744034</v>
      </c>
      <c r="I645" t="s">
        <v>182</v>
      </c>
      <c r="J645" t="s">
        <v>35</v>
      </c>
      <c r="K645" t="s">
        <v>35</v>
      </c>
      <c r="L645" t="s">
        <v>35</v>
      </c>
      <c r="M645" t="s">
        <v>14</v>
      </c>
      <c r="N645">
        <v>0</v>
      </c>
      <c r="O645">
        <v>1</v>
      </c>
      <c r="P645">
        <f t="shared" si="63"/>
        <v>1</v>
      </c>
      <c r="Q645" t="s">
        <v>35</v>
      </c>
      <c r="R645">
        <v>1</v>
      </c>
      <c r="S645">
        <f t="shared" si="64"/>
        <v>0</v>
      </c>
      <c r="T645">
        <f t="shared" si="65"/>
        <v>1</v>
      </c>
      <c r="W645">
        <f>SUM(S645:S649)</f>
        <v>56</v>
      </c>
      <c r="X645">
        <f>SUM(T645:T649)</f>
        <v>1</v>
      </c>
      <c r="Y645">
        <f>X645+W645</f>
        <v>57</v>
      </c>
      <c r="Z645" s="118">
        <v>0.14000000000000001</v>
      </c>
      <c r="AA645">
        <v>0</v>
      </c>
      <c r="AB645" s="120">
        <v>43.21</v>
      </c>
      <c r="AC645" s="2">
        <f t="shared" si="66"/>
        <v>604.94000000000005</v>
      </c>
      <c r="AD645" s="2">
        <f>SUM(AC645:AC649)</f>
        <v>4259.12</v>
      </c>
      <c r="AE645" s="2">
        <f t="shared" si="67"/>
        <v>604.94000000000005</v>
      </c>
      <c r="AF645" s="2">
        <f>SUM(AE645:AE649)</f>
        <v>4259.12</v>
      </c>
      <c r="AG645">
        <f t="shared" si="68"/>
        <v>1</v>
      </c>
    </row>
    <row r="646" spans="1:34">
      <c r="A646">
        <v>645</v>
      </c>
      <c r="C646">
        <v>155</v>
      </c>
      <c r="D646">
        <v>129</v>
      </c>
      <c r="E646" t="s">
        <v>605</v>
      </c>
      <c r="F646" t="s">
        <v>929</v>
      </c>
      <c r="M646" t="s">
        <v>691</v>
      </c>
      <c r="N646">
        <v>0</v>
      </c>
      <c r="O646">
        <v>-4</v>
      </c>
      <c r="P646">
        <f t="shared" si="63"/>
        <v>4</v>
      </c>
      <c r="Q646" t="s">
        <v>604</v>
      </c>
      <c r="R646">
        <v>2</v>
      </c>
      <c r="S646">
        <f t="shared" si="64"/>
        <v>4</v>
      </c>
      <c r="T646">
        <f t="shared" si="65"/>
        <v>0</v>
      </c>
      <c r="U646" t="s">
        <v>1008</v>
      </c>
      <c r="V646" t="s">
        <v>918</v>
      </c>
      <c r="Z646" s="118">
        <v>1.31</v>
      </c>
      <c r="AA646">
        <v>70</v>
      </c>
      <c r="AB646" s="120">
        <v>4.74</v>
      </c>
      <c r="AC646" s="2">
        <f t="shared" si="66"/>
        <v>745.12800000000004</v>
      </c>
      <c r="AE646" s="2">
        <f t="shared" si="67"/>
        <v>745.12800000000004</v>
      </c>
      <c r="AG646" t="str">
        <f t="shared" si="68"/>
        <v/>
      </c>
    </row>
    <row r="647" spans="1:34">
      <c r="A647">
        <v>646</v>
      </c>
      <c r="C647">
        <v>155</v>
      </c>
      <c r="D647">
        <v>129</v>
      </c>
      <c r="E647" t="s">
        <v>605</v>
      </c>
      <c r="F647" t="s">
        <v>929</v>
      </c>
      <c r="M647" t="s">
        <v>18</v>
      </c>
      <c r="N647">
        <v>-4</v>
      </c>
      <c r="O647">
        <v>-26</v>
      </c>
      <c r="P647">
        <f t="shared" si="63"/>
        <v>22</v>
      </c>
      <c r="Q647" t="s">
        <v>611</v>
      </c>
      <c r="R647">
        <v>2</v>
      </c>
      <c r="S647">
        <f t="shared" si="64"/>
        <v>22</v>
      </c>
      <c r="T647">
        <f t="shared" si="65"/>
        <v>0</v>
      </c>
      <c r="U647" t="s">
        <v>1008</v>
      </c>
      <c r="V647" t="s">
        <v>918</v>
      </c>
      <c r="Z647" s="118">
        <v>1.38</v>
      </c>
      <c r="AA647">
        <v>70</v>
      </c>
      <c r="AB647" s="120">
        <v>1.7</v>
      </c>
      <c r="AC647" s="2">
        <f t="shared" si="66"/>
        <v>1548.36</v>
      </c>
      <c r="AE647" s="2">
        <f t="shared" si="67"/>
        <v>1548.36</v>
      </c>
      <c r="AG647" t="str">
        <f t="shared" si="68"/>
        <v/>
      </c>
    </row>
    <row r="648" spans="1:34">
      <c r="A648">
        <v>647</v>
      </c>
      <c r="C648">
        <v>155</v>
      </c>
      <c r="D648">
        <v>129</v>
      </c>
      <c r="E648" t="s">
        <v>605</v>
      </c>
      <c r="F648" t="s">
        <v>929</v>
      </c>
      <c r="M648" t="s">
        <v>101</v>
      </c>
      <c r="N648">
        <v>-26</v>
      </c>
      <c r="O648">
        <v>-44</v>
      </c>
      <c r="P648">
        <f t="shared" si="63"/>
        <v>18</v>
      </c>
      <c r="Q648" t="s">
        <v>604</v>
      </c>
      <c r="R648">
        <v>2</v>
      </c>
      <c r="S648">
        <f t="shared" si="64"/>
        <v>18</v>
      </c>
      <c r="T648">
        <f t="shared" si="65"/>
        <v>0</v>
      </c>
      <c r="U648" t="s">
        <v>1008</v>
      </c>
      <c r="V648" t="s">
        <v>918</v>
      </c>
      <c r="Z648" s="118">
        <v>1.19</v>
      </c>
      <c r="AA648">
        <v>70</v>
      </c>
      <c r="AB648" s="120">
        <v>1.7</v>
      </c>
      <c r="AC648" s="2">
        <f t="shared" si="66"/>
        <v>1092.4199999999998</v>
      </c>
      <c r="AE648" s="2">
        <f t="shared" si="67"/>
        <v>1092.4199999999998</v>
      </c>
      <c r="AG648" t="str">
        <f t="shared" si="68"/>
        <v/>
      </c>
    </row>
    <row r="649" spans="1:34" s="9" customFormat="1">
      <c r="A649">
        <v>648</v>
      </c>
      <c r="C649">
        <v>155</v>
      </c>
      <c r="D649">
        <v>129</v>
      </c>
      <c r="E649" s="9" t="s">
        <v>605</v>
      </c>
      <c r="F649" t="s">
        <v>929</v>
      </c>
      <c r="M649" s="9" t="s">
        <v>19</v>
      </c>
      <c r="N649" s="9">
        <v>-44</v>
      </c>
      <c r="O649" s="9">
        <v>-56</v>
      </c>
      <c r="P649" s="9">
        <f t="shared" si="63"/>
        <v>12</v>
      </c>
      <c r="Q649" s="9" t="s">
        <v>611</v>
      </c>
      <c r="R649" s="9">
        <v>2</v>
      </c>
      <c r="S649" s="9">
        <f t="shared" si="64"/>
        <v>12</v>
      </c>
      <c r="T649" s="9">
        <f t="shared" si="65"/>
        <v>0</v>
      </c>
      <c r="U649" t="s">
        <v>1008</v>
      </c>
      <c r="V649" t="s">
        <v>918</v>
      </c>
      <c r="Z649" s="118">
        <v>1.38</v>
      </c>
      <c r="AA649" s="9">
        <v>70</v>
      </c>
      <c r="AB649" s="120">
        <v>0.54</v>
      </c>
      <c r="AC649" s="2">
        <f t="shared" si="66"/>
        <v>268.27199999999993</v>
      </c>
      <c r="AE649" s="11">
        <f t="shared" si="67"/>
        <v>268.27199999999993</v>
      </c>
      <c r="AG649" t="str">
        <f t="shared" si="68"/>
        <v/>
      </c>
      <c r="AH649"/>
    </row>
    <row r="650" spans="1:34">
      <c r="A650">
        <v>649</v>
      </c>
      <c r="B650" t="s">
        <v>603</v>
      </c>
      <c r="C650">
        <v>775</v>
      </c>
      <c r="D650">
        <v>130</v>
      </c>
      <c r="E650" t="s">
        <v>605</v>
      </c>
      <c r="F650" t="s">
        <v>929</v>
      </c>
      <c r="G650">
        <v>48.474998470000003</v>
      </c>
      <c r="H650">
        <v>123.4830017</v>
      </c>
      <c r="I650" t="s">
        <v>182</v>
      </c>
      <c r="J650" t="s">
        <v>35</v>
      </c>
      <c r="K650" t="s">
        <v>35</v>
      </c>
      <c r="L650" t="s">
        <v>35</v>
      </c>
      <c r="M650" t="s">
        <v>89</v>
      </c>
      <c r="N650">
        <v>2</v>
      </c>
      <c r="O650">
        <v>0.5</v>
      </c>
      <c r="P650">
        <f t="shared" si="63"/>
        <v>1.5</v>
      </c>
      <c r="Q650" t="s">
        <v>35</v>
      </c>
      <c r="R650">
        <v>1</v>
      </c>
      <c r="S650">
        <f t="shared" si="64"/>
        <v>0</v>
      </c>
      <c r="T650">
        <f t="shared" si="65"/>
        <v>1.5</v>
      </c>
      <c r="W650">
        <f>SUM(S650:S654)</f>
        <v>53</v>
      </c>
      <c r="X650">
        <f>SUM(T650:T654)</f>
        <v>2</v>
      </c>
      <c r="Y650">
        <f>X650+W650</f>
        <v>55</v>
      </c>
      <c r="Z650" s="118">
        <v>0.14000000000000001</v>
      </c>
      <c r="AA650">
        <v>0</v>
      </c>
      <c r="AB650" s="120">
        <v>43.21</v>
      </c>
      <c r="AC650" s="2">
        <f t="shared" si="66"/>
        <v>907.41000000000008</v>
      </c>
      <c r="AD650" s="2">
        <f>SUM(AC650:AC654)</f>
        <v>9021.64</v>
      </c>
      <c r="AE650" s="2">
        <f t="shared" si="67"/>
        <v>907.41000000000008</v>
      </c>
      <c r="AF650" s="2">
        <f>SUM(AE650:AE654)</f>
        <v>9021.64</v>
      </c>
      <c r="AG650">
        <f t="shared" si="68"/>
        <v>1</v>
      </c>
    </row>
    <row r="651" spans="1:34">
      <c r="A651">
        <v>650</v>
      </c>
      <c r="C651">
        <v>775</v>
      </c>
      <c r="D651">
        <v>130</v>
      </c>
      <c r="E651" t="s">
        <v>605</v>
      </c>
      <c r="F651" t="s">
        <v>929</v>
      </c>
      <c r="M651" t="s">
        <v>606</v>
      </c>
      <c r="N651">
        <v>0.5</v>
      </c>
      <c r="O651">
        <v>0</v>
      </c>
      <c r="P651">
        <f t="shared" ref="P651:P714" si="69">ABS(N651-O651)</f>
        <v>0.5</v>
      </c>
      <c r="Q651" t="s">
        <v>35</v>
      </c>
      <c r="R651">
        <v>1</v>
      </c>
      <c r="S651">
        <f t="shared" si="64"/>
        <v>0</v>
      </c>
      <c r="T651">
        <f t="shared" si="65"/>
        <v>0.5</v>
      </c>
      <c r="Z651" s="118">
        <v>0.14000000000000001</v>
      </c>
      <c r="AA651">
        <v>0</v>
      </c>
      <c r="AB651" s="120">
        <v>43.21</v>
      </c>
      <c r="AC651" s="2">
        <f t="shared" si="66"/>
        <v>302.47000000000003</v>
      </c>
      <c r="AE651" s="2">
        <f t="shared" si="67"/>
        <v>302.47000000000003</v>
      </c>
      <c r="AG651" t="str">
        <f t="shared" si="68"/>
        <v/>
      </c>
    </row>
    <row r="652" spans="1:34">
      <c r="A652">
        <v>651</v>
      </c>
      <c r="C652">
        <v>835</v>
      </c>
      <c r="D652">
        <v>130</v>
      </c>
      <c r="E652" t="s">
        <v>605</v>
      </c>
      <c r="F652" t="s">
        <v>929</v>
      </c>
      <c r="M652" t="s">
        <v>691</v>
      </c>
      <c r="N652">
        <v>0</v>
      </c>
      <c r="O652">
        <v>-10</v>
      </c>
      <c r="P652">
        <f t="shared" si="69"/>
        <v>10</v>
      </c>
      <c r="Q652" t="s">
        <v>604</v>
      </c>
      <c r="R652">
        <v>2</v>
      </c>
      <c r="S652">
        <f t="shared" si="64"/>
        <v>10</v>
      </c>
      <c r="T652">
        <f t="shared" si="65"/>
        <v>0</v>
      </c>
      <c r="U652" t="s">
        <v>1008</v>
      </c>
      <c r="V652" t="s">
        <v>1005</v>
      </c>
      <c r="Z652" s="118">
        <v>1.31</v>
      </c>
      <c r="AA652">
        <v>30</v>
      </c>
      <c r="AB652" s="120">
        <v>4.74</v>
      </c>
      <c r="AC652" s="2">
        <f t="shared" si="66"/>
        <v>4346.58</v>
      </c>
      <c r="AE652" s="2">
        <f t="shared" si="67"/>
        <v>4346.58</v>
      </c>
      <c r="AG652" t="str">
        <f t="shared" si="68"/>
        <v/>
      </c>
    </row>
    <row r="653" spans="1:34">
      <c r="A653">
        <v>652</v>
      </c>
      <c r="C653">
        <v>835</v>
      </c>
      <c r="D653">
        <v>130</v>
      </c>
      <c r="E653" t="s">
        <v>605</v>
      </c>
      <c r="F653" t="s">
        <v>929</v>
      </c>
      <c r="M653" t="s">
        <v>18</v>
      </c>
      <c r="N653">
        <v>-10</v>
      </c>
      <c r="O653">
        <v>-28</v>
      </c>
      <c r="P653">
        <f t="shared" si="69"/>
        <v>18</v>
      </c>
      <c r="Q653" t="s">
        <v>604</v>
      </c>
      <c r="R653">
        <v>2</v>
      </c>
      <c r="S653">
        <f t="shared" si="64"/>
        <v>18</v>
      </c>
      <c r="T653">
        <f t="shared" si="65"/>
        <v>0</v>
      </c>
      <c r="U653" t="s">
        <v>1008</v>
      </c>
      <c r="V653" t="s">
        <v>1005</v>
      </c>
      <c r="Z653" s="118">
        <v>1.38</v>
      </c>
      <c r="AA653">
        <v>40</v>
      </c>
      <c r="AB653" s="120">
        <v>1.7</v>
      </c>
      <c r="AC653" s="2">
        <f t="shared" si="66"/>
        <v>2533.6799999999989</v>
      </c>
      <c r="AE653" s="2">
        <f t="shared" si="67"/>
        <v>2533.6799999999989</v>
      </c>
      <c r="AG653" t="str">
        <f t="shared" si="68"/>
        <v/>
      </c>
    </row>
    <row r="654" spans="1:34" s="9" customFormat="1">
      <c r="A654">
        <v>653</v>
      </c>
      <c r="C654">
        <v>835</v>
      </c>
      <c r="D654">
        <v>130</v>
      </c>
      <c r="E654" s="9" t="s">
        <v>605</v>
      </c>
      <c r="F654" t="s">
        <v>929</v>
      </c>
      <c r="M654" s="9" t="s">
        <v>27</v>
      </c>
      <c r="N654" s="9">
        <v>-28</v>
      </c>
      <c r="O654" s="9">
        <v>-53</v>
      </c>
      <c r="P654" s="9">
        <f t="shared" si="69"/>
        <v>25</v>
      </c>
      <c r="Q654" s="9" t="s">
        <v>611</v>
      </c>
      <c r="R654" s="9">
        <v>2</v>
      </c>
      <c r="S654" s="9">
        <f t="shared" si="64"/>
        <v>25</v>
      </c>
      <c r="T654" s="9">
        <f t="shared" si="65"/>
        <v>0</v>
      </c>
      <c r="U654" t="s">
        <v>1008</v>
      </c>
      <c r="V654" t="s">
        <v>1005</v>
      </c>
      <c r="Z654" s="118">
        <v>1.38</v>
      </c>
      <c r="AA654" s="9">
        <v>50</v>
      </c>
      <c r="AB654" s="120">
        <v>0.54</v>
      </c>
      <c r="AC654" s="2">
        <f t="shared" si="66"/>
        <v>931.5</v>
      </c>
      <c r="AE654" s="11">
        <f t="shared" si="67"/>
        <v>931.5</v>
      </c>
      <c r="AG654" t="str">
        <f t="shared" si="68"/>
        <v/>
      </c>
      <c r="AH654"/>
    </row>
    <row r="655" spans="1:34">
      <c r="A655">
        <v>654</v>
      </c>
      <c r="B655" t="s">
        <v>603</v>
      </c>
      <c r="C655">
        <v>776</v>
      </c>
      <c r="D655">
        <v>131</v>
      </c>
      <c r="E655" t="s">
        <v>605</v>
      </c>
      <c r="F655" t="s">
        <v>929</v>
      </c>
      <c r="G655">
        <v>48.480171200000001</v>
      </c>
      <c r="H655">
        <v>123.4806976</v>
      </c>
      <c r="I655" t="s">
        <v>182</v>
      </c>
      <c r="J655" t="s">
        <v>35</v>
      </c>
      <c r="K655" t="s">
        <v>35</v>
      </c>
      <c r="L655" t="s">
        <v>35</v>
      </c>
      <c r="M655" t="s">
        <v>89</v>
      </c>
      <c r="N655">
        <v>4</v>
      </c>
      <c r="O655">
        <v>3</v>
      </c>
      <c r="P655">
        <f t="shared" si="69"/>
        <v>1</v>
      </c>
      <c r="Q655" t="s">
        <v>35</v>
      </c>
      <c r="R655">
        <v>1</v>
      </c>
      <c r="S655">
        <f t="shared" si="64"/>
        <v>0</v>
      </c>
      <c r="T655">
        <f t="shared" si="65"/>
        <v>1</v>
      </c>
      <c r="W655">
        <f>SUM(S655:S658)</f>
        <v>15</v>
      </c>
      <c r="X655">
        <f>SUM(T655:T658)</f>
        <v>4</v>
      </c>
      <c r="Y655">
        <f>X655+W655</f>
        <v>19</v>
      </c>
      <c r="Z655" s="118">
        <v>0.14000000000000001</v>
      </c>
      <c r="AA655">
        <v>0</v>
      </c>
      <c r="AB655" s="120">
        <v>43.21</v>
      </c>
      <c r="AC655" s="2">
        <f t="shared" si="66"/>
        <v>604.94000000000005</v>
      </c>
      <c r="AD655" s="2">
        <f>SUM(AC655:AC658)</f>
        <v>7325.39</v>
      </c>
      <c r="AE655" s="2">
        <f t="shared" si="67"/>
        <v>604.94000000000005</v>
      </c>
      <c r="AF655" s="2">
        <f>SUM(AE655:AE658)</f>
        <v>7325.39</v>
      </c>
      <c r="AG655">
        <f t="shared" si="68"/>
        <v>1</v>
      </c>
    </row>
    <row r="656" spans="1:34">
      <c r="A656">
        <v>655</v>
      </c>
      <c r="C656">
        <v>776</v>
      </c>
      <c r="D656">
        <v>131</v>
      </c>
      <c r="E656" t="s">
        <v>605</v>
      </c>
      <c r="F656" t="s">
        <v>929</v>
      </c>
      <c r="M656" t="s">
        <v>606</v>
      </c>
      <c r="N656">
        <v>3</v>
      </c>
      <c r="O656">
        <v>0</v>
      </c>
      <c r="P656">
        <f t="shared" si="69"/>
        <v>3</v>
      </c>
      <c r="Q656" t="s">
        <v>35</v>
      </c>
      <c r="R656">
        <v>1</v>
      </c>
      <c r="S656">
        <f t="shared" si="64"/>
        <v>0</v>
      </c>
      <c r="T656">
        <f t="shared" si="65"/>
        <v>3</v>
      </c>
      <c r="Z656" s="118">
        <v>0.14000000000000001</v>
      </c>
      <c r="AA656">
        <v>0</v>
      </c>
      <c r="AB656" s="120">
        <v>43.21</v>
      </c>
      <c r="AC656" s="2">
        <f t="shared" si="66"/>
        <v>1814.8200000000002</v>
      </c>
      <c r="AE656" s="2">
        <f t="shared" si="67"/>
        <v>1814.8200000000002</v>
      </c>
      <c r="AG656" t="str">
        <f t="shared" si="68"/>
        <v/>
      </c>
    </row>
    <row r="657" spans="1:34">
      <c r="A657">
        <v>656</v>
      </c>
      <c r="C657">
        <v>836</v>
      </c>
      <c r="D657">
        <v>131</v>
      </c>
      <c r="E657" t="s">
        <v>605</v>
      </c>
      <c r="F657" t="s">
        <v>929</v>
      </c>
      <c r="M657" t="s">
        <v>691</v>
      </c>
      <c r="N657">
        <v>0</v>
      </c>
      <c r="O657">
        <v>-5</v>
      </c>
      <c r="P657">
        <f t="shared" si="69"/>
        <v>5</v>
      </c>
      <c r="Q657" t="s">
        <v>616</v>
      </c>
      <c r="R657">
        <v>2</v>
      </c>
      <c r="S657">
        <f t="shared" si="64"/>
        <v>5</v>
      </c>
      <c r="T657">
        <f t="shared" si="65"/>
        <v>0</v>
      </c>
      <c r="U657" t="s">
        <v>1008</v>
      </c>
      <c r="V657" t="s">
        <v>416</v>
      </c>
      <c r="Z657" s="118">
        <v>1.31</v>
      </c>
      <c r="AA657">
        <v>10</v>
      </c>
      <c r="AB657" s="120">
        <v>4.74</v>
      </c>
      <c r="AC657" s="2">
        <f t="shared" si="66"/>
        <v>2794.2300000000005</v>
      </c>
      <c r="AE657" s="2">
        <f t="shared" si="67"/>
        <v>2794.2300000000005</v>
      </c>
      <c r="AG657" t="str">
        <f t="shared" si="68"/>
        <v/>
      </c>
    </row>
    <row r="658" spans="1:34" s="9" customFormat="1">
      <c r="A658">
        <v>657</v>
      </c>
      <c r="C658">
        <v>836</v>
      </c>
      <c r="D658">
        <v>131</v>
      </c>
      <c r="E658" s="9" t="s">
        <v>605</v>
      </c>
      <c r="F658" t="s">
        <v>929</v>
      </c>
      <c r="M658" s="9" t="s">
        <v>18</v>
      </c>
      <c r="N658" s="9">
        <v>-5</v>
      </c>
      <c r="O658" s="9">
        <v>-15</v>
      </c>
      <c r="P658" s="9">
        <f t="shared" si="69"/>
        <v>10</v>
      </c>
      <c r="Q658" s="9" t="s">
        <v>616</v>
      </c>
      <c r="R658" s="9">
        <v>2</v>
      </c>
      <c r="S658" s="9">
        <f t="shared" si="64"/>
        <v>10</v>
      </c>
      <c r="T658" s="9">
        <f t="shared" si="65"/>
        <v>0</v>
      </c>
      <c r="U658" t="s">
        <v>1008</v>
      </c>
      <c r="V658" t="s">
        <v>416</v>
      </c>
      <c r="Z658" s="118">
        <v>1.38</v>
      </c>
      <c r="AA658" s="9">
        <v>10</v>
      </c>
      <c r="AB658" s="120">
        <v>1.7</v>
      </c>
      <c r="AC658" s="2">
        <f t="shared" si="66"/>
        <v>2111.3999999999996</v>
      </c>
      <c r="AE658" s="11">
        <f t="shared" si="67"/>
        <v>2111.3999999999996</v>
      </c>
      <c r="AG658" t="str">
        <f t="shared" si="68"/>
        <v/>
      </c>
      <c r="AH658"/>
    </row>
    <row r="659" spans="1:34">
      <c r="A659">
        <v>658</v>
      </c>
      <c r="B659" t="s">
        <v>603</v>
      </c>
      <c r="C659">
        <v>165</v>
      </c>
      <c r="D659">
        <v>132</v>
      </c>
      <c r="E659" t="s">
        <v>614</v>
      </c>
      <c r="F659" t="s">
        <v>930</v>
      </c>
      <c r="G659">
        <v>48.545051569999998</v>
      </c>
      <c r="H659">
        <v>123.45809939999999</v>
      </c>
      <c r="I659" t="s">
        <v>182</v>
      </c>
      <c r="J659" t="s">
        <v>35</v>
      </c>
      <c r="K659" t="s">
        <v>35</v>
      </c>
      <c r="L659" t="s">
        <v>35</v>
      </c>
      <c r="M659" t="s">
        <v>89</v>
      </c>
      <c r="N659">
        <v>2</v>
      </c>
      <c r="O659">
        <v>0</v>
      </c>
      <c r="P659">
        <f t="shared" si="69"/>
        <v>2</v>
      </c>
      <c r="Q659" t="s">
        <v>35</v>
      </c>
      <c r="R659">
        <v>1</v>
      </c>
      <c r="S659">
        <f t="shared" si="64"/>
        <v>0</v>
      </c>
      <c r="T659">
        <f t="shared" si="65"/>
        <v>2</v>
      </c>
      <c r="W659">
        <f>SUM(S659:S662)</f>
        <v>50</v>
      </c>
      <c r="X659">
        <f>SUM(T659:T662)</f>
        <v>2</v>
      </c>
      <c r="Y659">
        <f>X659+W659</f>
        <v>52</v>
      </c>
      <c r="Z659" s="118">
        <v>0.16</v>
      </c>
      <c r="AA659">
        <v>0</v>
      </c>
      <c r="AB659" s="120">
        <v>37.4</v>
      </c>
      <c r="AC659" s="2">
        <f t="shared" si="66"/>
        <v>1196.8</v>
      </c>
      <c r="AD659" s="2">
        <f>SUM(AC659:AC662)</f>
        <v>7329.16</v>
      </c>
      <c r="AE659" s="2">
        <f t="shared" si="67"/>
        <v>1196.8</v>
      </c>
      <c r="AF659" s="2">
        <f>SUM(AE659:AE662)</f>
        <v>7329.16</v>
      </c>
      <c r="AG659">
        <f t="shared" si="68"/>
        <v>1</v>
      </c>
    </row>
    <row r="660" spans="1:34">
      <c r="A660">
        <v>659</v>
      </c>
      <c r="C660">
        <v>178</v>
      </c>
      <c r="D660">
        <v>132</v>
      </c>
      <c r="E660" t="s">
        <v>614</v>
      </c>
      <c r="F660" t="s">
        <v>930</v>
      </c>
      <c r="M660" t="s">
        <v>104</v>
      </c>
      <c r="N660">
        <v>0</v>
      </c>
      <c r="O660">
        <v>-10</v>
      </c>
      <c r="P660">
        <f t="shared" si="69"/>
        <v>10</v>
      </c>
      <c r="Q660" t="s">
        <v>616</v>
      </c>
      <c r="R660">
        <v>2</v>
      </c>
      <c r="S660">
        <f t="shared" si="64"/>
        <v>10</v>
      </c>
      <c r="T660">
        <f t="shared" si="65"/>
        <v>0</v>
      </c>
      <c r="U660" t="s">
        <v>1008</v>
      </c>
      <c r="V660" t="s">
        <v>918</v>
      </c>
      <c r="Z660" s="118">
        <v>1.07</v>
      </c>
      <c r="AA660">
        <v>20</v>
      </c>
      <c r="AB660" s="120">
        <v>3.36</v>
      </c>
      <c r="AC660" s="2">
        <f t="shared" si="66"/>
        <v>2876.1600000000008</v>
      </c>
      <c r="AE660" s="2">
        <f t="shared" si="67"/>
        <v>2876.1600000000008</v>
      </c>
      <c r="AG660" t="str">
        <f t="shared" si="68"/>
        <v/>
      </c>
    </row>
    <row r="661" spans="1:34">
      <c r="A661">
        <v>660</v>
      </c>
      <c r="C661">
        <v>178</v>
      </c>
      <c r="D661">
        <v>132</v>
      </c>
      <c r="E661" t="s">
        <v>614</v>
      </c>
      <c r="F661" t="s">
        <v>930</v>
      </c>
      <c r="M661" t="s">
        <v>101</v>
      </c>
      <c r="N661">
        <v>-10</v>
      </c>
      <c r="O661">
        <v>-25</v>
      </c>
      <c r="P661">
        <f t="shared" si="69"/>
        <v>15</v>
      </c>
      <c r="Q661" t="s">
        <v>604</v>
      </c>
      <c r="R661">
        <v>2</v>
      </c>
      <c r="S661">
        <f t="shared" si="64"/>
        <v>15</v>
      </c>
      <c r="T661">
        <f t="shared" si="65"/>
        <v>0</v>
      </c>
      <c r="U661" t="s">
        <v>1008</v>
      </c>
      <c r="V661" t="s">
        <v>918</v>
      </c>
      <c r="Z661" s="118">
        <v>1.62</v>
      </c>
      <c r="AA661">
        <v>20</v>
      </c>
      <c r="AB661" s="120">
        <v>1.2</v>
      </c>
      <c r="AC661" s="2">
        <f t="shared" si="66"/>
        <v>2332.7999999999997</v>
      </c>
      <c r="AE661" s="2">
        <f t="shared" si="67"/>
        <v>2332.7999999999997</v>
      </c>
      <c r="AG661" t="str">
        <f t="shared" si="68"/>
        <v/>
      </c>
    </row>
    <row r="662" spans="1:34" s="9" customFormat="1">
      <c r="A662">
        <v>661</v>
      </c>
      <c r="C662">
        <v>178</v>
      </c>
      <c r="D662">
        <v>132</v>
      </c>
      <c r="E662" s="9" t="s">
        <v>614</v>
      </c>
      <c r="F662" t="s">
        <v>930</v>
      </c>
      <c r="M662" s="9" t="s">
        <v>19</v>
      </c>
      <c r="N662" s="9">
        <v>-25</v>
      </c>
      <c r="O662" s="9">
        <v>-50</v>
      </c>
      <c r="P662" s="9">
        <f t="shared" si="69"/>
        <v>25</v>
      </c>
      <c r="Q662" s="9" t="s">
        <v>604</v>
      </c>
      <c r="R662" s="9">
        <v>2</v>
      </c>
      <c r="S662" s="9">
        <f t="shared" si="64"/>
        <v>25</v>
      </c>
      <c r="T662" s="9">
        <f t="shared" si="65"/>
        <v>0</v>
      </c>
      <c r="U662" t="s">
        <v>1008</v>
      </c>
      <c r="V662" t="s">
        <v>918</v>
      </c>
      <c r="Z662" s="118">
        <v>1.62</v>
      </c>
      <c r="AA662" s="9">
        <v>40</v>
      </c>
      <c r="AB662" s="120">
        <v>0.38</v>
      </c>
      <c r="AC662" s="2">
        <f t="shared" si="66"/>
        <v>923.4</v>
      </c>
      <c r="AE662" s="11">
        <f t="shared" si="67"/>
        <v>923.4</v>
      </c>
      <c r="AG662" t="str">
        <f t="shared" si="68"/>
        <v/>
      </c>
      <c r="AH662"/>
    </row>
    <row r="663" spans="1:34">
      <c r="A663">
        <v>662</v>
      </c>
      <c r="B663" t="s">
        <v>603</v>
      </c>
      <c r="C663">
        <v>164</v>
      </c>
      <c r="D663">
        <v>133</v>
      </c>
      <c r="E663" t="s">
        <v>614</v>
      </c>
      <c r="F663" t="s">
        <v>930</v>
      </c>
      <c r="G663">
        <v>48.545471190000001</v>
      </c>
      <c r="H663">
        <v>123.4578018</v>
      </c>
      <c r="I663" t="s">
        <v>182</v>
      </c>
      <c r="J663" t="s">
        <v>35</v>
      </c>
      <c r="K663" t="s">
        <v>35</v>
      </c>
      <c r="L663" t="s">
        <v>35</v>
      </c>
      <c r="M663" t="s">
        <v>89</v>
      </c>
      <c r="N663">
        <v>2</v>
      </c>
      <c r="O663">
        <v>0</v>
      </c>
      <c r="P663">
        <f t="shared" si="69"/>
        <v>2</v>
      </c>
      <c r="Q663" t="s">
        <v>35</v>
      </c>
      <c r="R663">
        <v>1</v>
      </c>
      <c r="S663">
        <f t="shared" si="64"/>
        <v>0</v>
      </c>
      <c r="T663">
        <f t="shared" si="65"/>
        <v>2</v>
      </c>
      <c r="W663">
        <f>SUM(S663:S667)</f>
        <v>60</v>
      </c>
      <c r="X663">
        <f>SUM(T663:T667)</f>
        <v>2</v>
      </c>
      <c r="Y663">
        <f>X663+W663</f>
        <v>62</v>
      </c>
      <c r="Z663" s="118">
        <v>0.16</v>
      </c>
      <c r="AA663">
        <v>0</v>
      </c>
      <c r="AB663" s="120">
        <v>37.4</v>
      </c>
      <c r="AC663" s="2">
        <f t="shared" si="66"/>
        <v>1196.8</v>
      </c>
      <c r="AD663" s="2">
        <f>SUM(AC663:AC667)</f>
        <v>12512.44</v>
      </c>
      <c r="AE663" s="2">
        <f t="shared" si="67"/>
        <v>1196.8</v>
      </c>
      <c r="AF663" s="2">
        <f>SUM(AE663:AE667)</f>
        <v>12512.44</v>
      </c>
      <c r="AG663">
        <f t="shared" si="68"/>
        <v>1</v>
      </c>
    </row>
    <row r="664" spans="1:34">
      <c r="A664">
        <v>663</v>
      </c>
      <c r="C664">
        <v>177</v>
      </c>
      <c r="D664">
        <v>133</v>
      </c>
      <c r="E664" t="s">
        <v>614</v>
      </c>
      <c r="F664" t="s">
        <v>930</v>
      </c>
      <c r="M664" t="s">
        <v>104</v>
      </c>
      <c r="N664">
        <v>0</v>
      </c>
      <c r="O664">
        <v>-20</v>
      </c>
      <c r="P664">
        <f t="shared" si="69"/>
        <v>20</v>
      </c>
      <c r="Q664" t="s">
        <v>616</v>
      </c>
      <c r="R664">
        <v>2</v>
      </c>
      <c r="S664">
        <f t="shared" si="64"/>
        <v>20</v>
      </c>
      <c r="T664">
        <f t="shared" si="65"/>
        <v>0</v>
      </c>
      <c r="U664" t="s">
        <v>1008</v>
      </c>
      <c r="V664" t="s">
        <v>1005</v>
      </c>
      <c r="Z664" s="118">
        <v>1.07</v>
      </c>
      <c r="AA664">
        <v>15</v>
      </c>
      <c r="AB664" s="120">
        <v>3.36</v>
      </c>
      <c r="AC664" s="2">
        <f t="shared" si="66"/>
        <v>6111.8400000000011</v>
      </c>
      <c r="AE664" s="2">
        <f t="shared" si="67"/>
        <v>6111.8400000000011</v>
      </c>
      <c r="AG664" t="str">
        <f t="shared" si="68"/>
        <v/>
      </c>
    </row>
    <row r="665" spans="1:34">
      <c r="A665">
        <v>664</v>
      </c>
      <c r="C665">
        <v>177</v>
      </c>
      <c r="D665">
        <v>133</v>
      </c>
      <c r="E665" t="s">
        <v>614</v>
      </c>
      <c r="F665" t="s">
        <v>930</v>
      </c>
      <c r="M665" t="s">
        <v>32</v>
      </c>
      <c r="N665">
        <v>-20</v>
      </c>
      <c r="O665">
        <v>-35</v>
      </c>
      <c r="P665">
        <f t="shared" si="69"/>
        <v>15</v>
      </c>
      <c r="Q665" t="s">
        <v>604</v>
      </c>
      <c r="R665">
        <v>2</v>
      </c>
      <c r="S665">
        <f t="shared" si="64"/>
        <v>15</v>
      </c>
      <c r="T665">
        <f t="shared" si="65"/>
        <v>0</v>
      </c>
      <c r="U665" t="s">
        <v>1008</v>
      </c>
      <c r="V665" t="s">
        <v>1005</v>
      </c>
      <c r="Z665" s="118">
        <v>1.62</v>
      </c>
      <c r="AA665">
        <v>20</v>
      </c>
      <c r="AB665" s="120">
        <v>1.2</v>
      </c>
      <c r="AC665" s="2">
        <f t="shared" si="66"/>
        <v>2332.7999999999997</v>
      </c>
      <c r="AE665" s="2">
        <f t="shared" si="67"/>
        <v>2332.7999999999997</v>
      </c>
      <c r="AG665" t="str">
        <f t="shared" si="68"/>
        <v/>
      </c>
    </row>
    <row r="666" spans="1:34">
      <c r="A666">
        <v>665</v>
      </c>
      <c r="C666">
        <v>177</v>
      </c>
      <c r="D666">
        <v>133</v>
      </c>
      <c r="E666" t="s">
        <v>614</v>
      </c>
      <c r="F666" t="s">
        <v>930</v>
      </c>
      <c r="M666" t="s">
        <v>34</v>
      </c>
      <c r="N666">
        <v>-35</v>
      </c>
      <c r="O666">
        <v>-50</v>
      </c>
      <c r="P666">
        <f t="shared" si="69"/>
        <v>15</v>
      </c>
      <c r="Q666" t="s">
        <v>604</v>
      </c>
      <c r="R666">
        <v>2</v>
      </c>
      <c r="S666">
        <f t="shared" si="64"/>
        <v>15</v>
      </c>
      <c r="T666">
        <f t="shared" si="65"/>
        <v>0</v>
      </c>
      <c r="U666" t="s">
        <v>1008</v>
      </c>
      <c r="V666" t="s">
        <v>1005</v>
      </c>
      <c r="Z666" s="118">
        <v>1.62</v>
      </c>
      <c r="AA666">
        <v>20</v>
      </c>
      <c r="AB666" s="120">
        <v>1.2</v>
      </c>
      <c r="AC666" s="2">
        <f t="shared" si="66"/>
        <v>2332.7999999999997</v>
      </c>
      <c r="AE666" s="2">
        <f t="shared" si="67"/>
        <v>2332.7999999999997</v>
      </c>
      <c r="AG666" t="str">
        <f t="shared" si="68"/>
        <v/>
      </c>
    </row>
    <row r="667" spans="1:34" s="9" customFormat="1">
      <c r="A667">
        <v>666</v>
      </c>
      <c r="C667">
        <v>177</v>
      </c>
      <c r="D667">
        <v>133</v>
      </c>
      <c r="E667" s="9" t="s">
        <v>614</v>
      </c>
      <c r="F667" t="s">
        <v>930</v>
      </c>
      <c r="M667" s="9" t="s">
        <v>21</v>
      </c>
      <c r="N667" s="9">
        <v>-50</v>
      </c>
      <c r="O667" s="9">
        <v>-60</v>
      </c>
      <c r="P667" s="9">
        <f t="shared" si="69"/>
        <v>10</v>
      </c>
      <c r="Q667" s="9" t="s">
        <v>191</v>
      </c>
      <c r="R667" s="9">
        <v>2</v>
      </c>
      <c r="S667" s="9">
        <f t="shared" si="64"/>
        <v>10</v>
      </c>
      <c r="T667" s="9">
        <f t="shared" si="65"/>
        <v>0</v>
      </c>
      <c r="U667" t="s">
        <v>1008</v>
      </c>
      <c r="V667" t="s">
        <v>1005</v>
      </c>
      <c r="Z667" s="118">
        <v>1.84</v>
      </c>
      <c r="AA667" s="9">
        <v>25</v>
      </c>
      <c r="AB667" s="120">
        <v>0.39</v>
      </c>
      <c r="AC667" s="2">
        <f t="shared" si="66"/>
        <v>538.20000000000005</v>
      </c>
      <c r="AE667" s="11">
        <f t="shared" si="67"/>
        <v>538.20000000000005</v>
      </c>
      <c r="AG667" t="str">
        <f t="shared" si="68"/>
        <v/>
      </c>
      <c r="AH667"/>
    </row>
    <row r="668" spans="1:34">
      <c r="A668">
        <v>667</v>
      </c>
      <c r="B668" t="s">
        <v>603</v>
      </c>
      <c r="C668">
        <v>837</v>
      </c>
      <c r="D668">
        <v>134</v>
      </c>
      <c r="E668" t="s">
        <v>605</v>
      </c>
      <c r="F668" t="s">
        <v>929</v>
      </c>
      <c r="G668">
        <v>48.551330569999998</v>
      </c>
      <c r="H668">
        <v>123.4611969</v>
      </c>
      <c r="I668" t="s">
        <v>182</v>
      </c>
      <c r="J668" t="s">
        <v>35</v>
      </c>
      <c r="K668" t="s">
        <v>35</v>
      </c>
      <c r="L668" t="s">
        <v>35</v>
      </c>
      <c r="M668" t="s">
        <v>89</v>
      </c>
      <c r="N668">
        <v>0.5</v>
      </c>
      <c r="O668">
        <v>0</v>
      </c>
      <c r="P668">
        <f t="shared" si="69"/>
        <v>0.5</v>
      </c>
      <c r="Q668" t="s">
        <v>35</v>
      </c>
      <c r="R668">
        <v>1</v>
      </c>
      <c r="S668">
        <f t="shared" si="64"/>
        <v>0</v>
      </c>
      <c r="T668">
        <f t="shared" si="65"/>
        <v>0.5</v>
      </c>
      <c r="W668">
        <f>SUM(S668:S672)</f>
        <v>60</v>
      </c>
      <c r="X668">
        <f>SUM(T668:T672)</f>
        <v>0.5</v>
      </c>
      <c r="Y668">
        <f>X668+W668</f>
        <v>60.5</v>
      </c>
      <c r="Z668" s="118">
        <v>0.14000000000000001</v>
      </c>
      <c r="AA668">
        <v>0</v>
      </c>
      <c r="AB668" s="120">
        <v>43.21</v>
      </c>
      <c r="AC668" s="2">
        <f t="shared" si="66"/>
        <v>302.47000000000003</v>
      </c>
      <c r="AD668" s="2">
        <f>SUM(AC668:AC672)</f>
        <v>10044.934000000001</v>
      </c>
      <c r="AE668" s="2">
        <f t="shared" si="67"/>
        <v>302.47000000000003</v>
      </c>
      <c r="AF668" s="2">
        <f>SUM(AE668:AE672)</f>
        <v>10044.934000000001</v>
      </c>
      <c r="AG668">
        <f t="shared" si="68"/>
        <v>1</v>
      </c>
    </row>
    <row r="669" spans="1:34">
      <c r="A669">
        <v>668</v>
      </c>
      <c r="C669">
        <v>897</v>
      </c>
      <c r="D669">
        <v>134</v>
      </c>
      <c r="E669" t="s">
        <v>605</v>
      </c>
      <c r="F669" t="s">
        <v>929</v>
      </c>
      <c r="M669" t="s">
        <v>691</v>
      </c>
      <c r="N669">
        <v>0</v>
      </c>
      <c r="O669">
        <v>-10</v>
      </c>
      <c r="P669">
        <f t="shared" si="69"/>
        <v>10</v>
      </c>
      <c r="Q669" t="s">
        <v>604</v>
      </c>
      <c r="R669">
        <v>2</v>
      </c>
      <c r="S669">
        <f t="shared" si="64"/>
        <v>10</v>
      </c>
      <c r="T669">
        <f t="shared" si="65"/>
        <v>0</v>
      </c>
      <c r="U669" t="s">
        <v>1008</v>
      </c>
      <c r="V669" t="s">
        <v>918</v>
      </c>
      <c r="Z669" s="118">
        <v>1.31</v>
      </c>
      <c r="AA669">
        <v>40</v>
      </c>
      <c r="AB669" s="120">
        <v>4.74</v>
      </c>
      <c r="AC669" s="2">
        <f t="shared" si="66"/>
        <v>3725.6400000000003</v>
      </c>
      <c r="AE669" s="2">
        <f t="shared" si="67"/>
        <v>3725.6400000000003</v>
      </c>
      <c r="AG669" t="str">
        <f t="shared" si="68"/>
        <v/>
      </c>
    </row>
    <row r="670" spans="1:34">
      <c r="A670">
        <v>669</v>
      </c>
      <c r="C670">
        <v>897</v>
      </c>
      <c r="D670">
        <v>134</v>
      </c>
      <c r="E670" t="s">
        <v>605</v>
      </c>
      <c r="F670" t="s">
        <v>929</v>
      </c>
      <c r="M670" t="s">
        <v>18</v>
      </c>
      <c r="N670">
        <v>-10</v>
      </c>
      <c r="O670">
        <v>-35</v>
      </c>
      <c r="P670">
        <f t="shared" si="69"/>
        <v>25</v>
      </c>
      <c r="Q670" t="s">
        <v>604</v>
      </c>
      <c r="R670">
        <v>2</v>
      </c>
      <c r="S670">
        <f t="shared" si="64"/>
        <v>25</v>
      </c>
      <c r="T670">
        <f t="shared" si="65"/>
        <v>0</v>
      </c>
      <c r="U670" t="s">
        <v>1008</v>
      </c>
      <c r="V670" t="s">
        <v>918</v>
      </c>
      <c r="Z670" s="118">
        <v>1.38</v>
      </c>
      <c r="AA670">
        <v>40</v>
      </c>
      <c r="AB670" s="120">
        <v>1.7</v>
      </c>
      <c r="AC670" s="2">
        <f t="shared" si="66"/>
        <v>3518.9999999999995</v>
      </c>
      <c r="AE670" s="2">
        <f t="shared" si="67"/>
        <v>3518.9999999999995</v>
      </c>
      <c r="AG670" t="str">
        <f t="shared" si="68"/>
        <v/>
      </c>
    </row>
    <row r="671" spans="1:34">
      <c r="A671">
        <v>670</v>
      </c>
      <c r="C671">
        <v>897</v>
      </c>
      <c r="D671">
        <v>134</v>
      </c>
      <c r="E671" t="s">
        <v>605</v>
      </c>
      <c r="F671" t="s">
        <v>929</v>
      </c>
      <c r="M671" t="s">
        <v>101</v>
      </c>
      <c r="N671">
        <v>-35</v>
      </c>
      <c r="O671">
        <v>-53</v>
      </c>
      <c r="P671">
        <f t="shared" si="69"/>
        <v>18</v>
      </c>
      <c r="Q671" t="s">
        <v>611</v>
      </c>
      <c r="R671">
        <v>2</v>
      </c>
      <c r="S671">
        <f t="shared" si="64"/>
        <v>18</v>
      </c>
      <c r="T671">
        <f t="shared" si="65"/>
        <v>0</v>
      </c>
      <c r="U671" t="s">
        <v>1008</v>
      </c>
      <c r="V671" t="s">
        <v>918</v>
      </c>
      <c r="Z671" s="118">
        <v>1.19</v>
      </c>
      <c r="AA671">
        <v>40</v>
      </c>
      <c r="AB671" s="120">
        <v>1.7</v>
      </c>
      <c r="AC671" s="2">
        <f t="shared" si="66"/>
        <v>2184.8399999999997</v>
      </c>
      <c r="AE671" s="2">
        <f t="shared" si="67"/>
        <v>2184.8399999999997</v>
      </c>
      <c r="AG671" t="str">
        <f t="shared" si="68"/>
        <v/>
      </c>
    </row>
    <row r="672" spans="1:34" s="9" customFormat="1">
      <c r="A672">
        <v>671</v>
      </c>
      <c r="C672">
        <v>897</v>
      </c>
      <c r="D672">
        <v>134</v>
      </c>
      <c r="E672" s="9" t="s">
        <v>605</v>
      </c>
      <c r="F672" t="s">
        <v>929</v>
      </c>
      <c r="M672" s="9" t="s">
        <v>19</v>
      </c>
      <c r="N672" s="9">
        <v>-53</v>
      </c>
      <c r="O672" s="9">
        <v>-60</v>
      </c>
      <c r="P672" s="9">
        <f t="shared" si="69"/>
        <v>7</v>
      </c>
      <c r="Q672" s="9" t="s">
        <v>611</v>
      </c>
      <c r="R672" s="9">
        <v>2</v>
      </c>
      <c r="S672" s="9">
        <f t="shared" si="64"/>
        <v>7</v>
      </c>
      <c r="T672" s="9">
        <f t="shared" si="65"/>
        <v>0</v>
      </c>
      <c r="U672" t="s">
        <v>1008</v>
      </c>
      <c r="V672" t="s">
        <v>918</v>
      </c>
      <c r="Z672" s="118">
        <v>1.38</v>
      </c>
      <c r="AA672" s="9">
        <v>40</v>
      </c>
      <c r="AB672" s="120">
        <v>0.54</v>
      </c>
      <c r="AC672" s="2">
        <f t="shared" si="66"/>
        <v>312.98399999999992</v>
      </c>
      <c r="AE672" s="11">
        <f t="shared" si="67"/>
        <v>312.98399999999992</v>
      </c>
      <c r="AG672" t="str">
        <f t="shared" si="68"/>
        <v/>
      </c>
      <c r="AH672"/>
    </row>
    <row r="673" spans="1:34">
      <c r="A673">
        <v>672</v>
      </c>
      <c r="B673" t="s">
        <v>603</v>
      </c>
      <c r="C673">
        <v>162</v>
      </c>
      <c r="D673">
        <v>135</v>
      </c>
      <c r="E673" t="s">
        <v>605</v>
      </c>
      <c r="F673" t="s">
        <v>929</v>
      </c>
      <c r="G673">
        <v>48.547580719999999</v>
      </c>
      <c r="H673">
        <v>123.4649963</v>
      </c>
      <c r="I673" t="s">
        <v>182</v>
      </c>
      <c r="J673" t="s">
        <v>35</v>
      </c>
      <c r="K673" t="s">
        <v>35</v>
      </c>
      <c r="L673" t="s">
        <v>35</v>
      </c>
      <c r="M673" t="s">
        <v>89</v>
      </c>
      <c r="N673">
        <v>2</v>
      </c>
      <c r="O673">
        <v>0</v>
      </c>
      <c r="P673">
        <f t="shared" si="69"/>
        <v>2</v>
      </c>
      <c r="Q673" t="s">
        <v>35</v>
      </c>
      <c r="R673">
        <v>1</v>
      </c>
      <c r="S673">
        <f t="shared" si="64"/>
        <v>0</v>
      </c>
      <c r="T673">
        <f t="shared" si="65"/>
        <v>2</v>
      </c>
      <c r="W673">
        <f>SUM(S673:S677)</f>
        <v>55</v>
      </c>
      <c r="X673">
        <f>SUM(T673:T677)</f>
        <v>2</v>
      </c>
      <c r="Y673">
        <f>X673+W673</f>
        <v>57</v>
      </c>
      <c r="Z673" s="118">
        <v>0.14000000000000001</v>
      </c>
      <c r="AA673">
        <v>0</v>
      </c>
      <c r="AB673" s="120">
        <v>43.21</v>
      </c>
      <c r="AC673" s="2">
        <f t="shared" si="66"/>
        <v>1209.8800000000001</v>
      </c>
      <c r="AD673" s="2">
        <f>SUM(AC673:AC677)</f>
        <v>11373.599999999999</v>
      </c>
      <c r="AE673" s="2">
        <f t="shared" si="67"/>
        <v>1209.8800000000001</v>
      </c>
      <c r="AF673" s="2">
        <f>SUM(AE673:AE677)</f>
        <v>11373.599999999999</v>
      </c>
      <c r="AG673">
        <f t="shared" si="68"/>
        <v>1</v>
      </c>
    </row>
    <row r="674" spans="1:34">
      <c r="A674">
        <v>673</v>
      </c>
      <c r="C674">
        <v>175</v>
      </c>
      <c r="D674">
        <v>135</v>
      </c>
      <c r="E674" t="s">
        <v>605</v>
      </c>
      <c r="F674" t="s">
        <v>929</v>
      </c>
      <c r="M674" t="s">
        <v>104</v>
      </c>
      <c r="N674">
        <v>0</v>
      </c>
      <c r="O674">
        <v>-10</v>
      </c>
      <c r="P674">
        <f t="shared" si="69"/>
        <v>10</v>
      </c>
      <c r="Q674" t="s">
        <v>604</v>
      </c>
      <c r="R674">
        <v>2</v>
      </c>
      <c r="S674">
        <f t="shared" si="64"/>
        <v>10</v>
      </c>
      <c r="T674">
        <f t="shared" si="65"/>
        <v>0</v>
      </c>
      <c r="U674" t="s">
        <v>1008</v>
      </c>
      <c r="V674" t="s">
        <v>21</v>
      </c>
      <c r="Z674" s="118">
        <v>1.31</v>
      </c>
      <c r="AA674">
        <v>30</v>
      </c>
      <c r="AB674" s="120">
        <v>4.74</v>
      </c>
      <c r="AC674" s="2">
        <f t="shared" si="66"/>
        <v>4346.58</v>
      </c>
      <c r="AE674" s="2">
        <f t="shared" si="67"/>
        <v>4346.58</v>
      </c>
      <c r="AG674" t="str">
        <f t="shared" si="68"/>
        <v/>
      </c>
    </row>
    <row r="675" spans="1:34">
      <c r="A675">
        <v>674</v>
      </c>
      <c r="C675">
        <v>175</v>
      </c>
      <c r="D675">
        <v>135</v>
      </c>
      <c r="E675" t="s">
        <v>605</v>
      </c>
      <c r="F675" t="s">
        <v>929</v>
      </c>
      <c r="M675" t="s">
        <v>18</v>
      </c>
      <c r="N675">
        <v>-10</v>
      </c>
      <c r="O675">
        <v>-25</v>
      </c>
      <c r="P675">
        <f t="shared" si="69"/>
        <v>15</v>
      </c>
      <c r="Q675" t="s">
        <v>604</v>
      </c>
      <c r="R675">
        <v>2</v>
      </c>
      <c r="S675">
        <f t="shared" si="64"/>
        <v>15</v>
      </c>
      <c r="T675">
        <f t="shared" si="65"/>
        <v>0</v>
      </c>
      <c r="U675" t="s">
        <v>1008</v>
      </c>
      <c r="V675" t="s">
        <v>21</v>
      </c>
      <c r="Z675" s="118">
        <v>1.38</v>
      </c>
      <c r="AA675">
        <v>30</v>
      </c>
      <c r="AB675" s="120">
        <v>1.7</v>
      </c>
      <c r="AC675" s="2">
        <f t="shared" si="66"/>
        <v>2463.2999999999993</v>
      </c>
      <c r="AE675" s="2">
        <f t="shared" si="67"/>
        <v>2463.2999999999993</v>
      </c>
      <c r="AG675" t="str">
        <f t="shared" si="68"/>
        <v/>
      </c>
    </row>
    <row r="676" spans="1:34">
      <c r="A676">
        <v>675</v>
      </c>
      <c r="C676">
        <v>175</v>
      </c>
      <c r="D676">
        <v>135</v>
      </c>
      <c r="E676" t="s">
        <v>605</v>
      </c>
      <c r="F676" t="s">
        <v>929</v>
      </c>
      <c r="M676" t="s">
        <v>101</v>
      </c>
      <c r="N676">
        <v>-25</v>
      </c>
      <c r="O676">
        <v>-45</v>
      </c>
      <c r="P676">
        <f t="shared" si="69"/>
        <v>20</v>
      </c>
      <c r="Q676" t="s">
        <v>604</v>
      </c>
      <c r="R676">
        <v>2</v>
      </c>
      <c r="S676">
        <f t="shared" si="64"/>
        <v>20</v>
      </c>
      <c r="T676">
        <f t="shared" si="65"/>
        <v>0</v>
      </c>
      <c r="U676" t="s">
        <v>1008</v>
      </c>
      <c r="V676" t="s">
        <v>21</v>
      </c>
      <c r="Z676" s="118">
        <v>1.19</v>
      </c>
      <c r="AA676">
        <v>30</v>
      </c>
      <c r="AB676" s="120">
        <v>1.7</v>
      </c>
      <c r="AC676" s="2">
        <f t="shared" si="66"/>
        <v>2832.1999999999994</v>
      </c>
      <c r="AE676" s="2">
        <f t="shared" si="67"/>
        <v>2832.1999999999994</v>
      </c>
      <c r="AG676" t="str">
        <f t="shared" si="68"/>
        <v/>
      </c>
    </row>
    <row r="677" spans="1:34" s="9" customFormat="1">
      <c r="A677">
        <v>676</v>
      </c>
      <c r="C677">
        <v>175</v>
      </c>
      <c r="D677">
        <v>135</v>
      </c>
      <c r="E677" s="9" t="s">
        <v>605</v>
      </c>
      <c r="F677" t="s">
        <v>929</v>
      </c>
      <c r="M677" s="9" t="s">
        <v>19</v>
      </c>
      <c r="N677" s="9">
        <v>-45</v>
      </c>
      <c r="O677" s="9">
        <v>-55</v>
      </c>
      <c r="P677" s="9">
        <f t="shared" si="69"/>
        <v>10</v>
      </c>
      <c r="Q677" s="9" t="s">
        <v>604</v>
      </c>
      <c r="R677" s="9">
        <v>2</v>
      </c>
      <c r="S677" s="9">
        <f t="shared" si="64"/>
        <v>10</v>
      </c>
      <c r="T677" s="9">
        <f t="shared" si="65"/>
        <v>0</v>
      </c>
      <c r="U677" t="s">
        <v>1008</v>
      </c>
      <c r="V677" t="s">
        <v>21</v>
      </c>
      <c r="Z677" s="118">
        <v>1.38</v>
      </c>
      <c r="AA677" s="9">
        <v>30</v>
      </c>
      <c r="AB677" s="120">
        <v>0.54</v>
      </c>
      <c r="AC677" s="2">
        <f t="shared" si="66"/>
        <v>521.63999999999987</v>
      </c>
      <c r="AE677" s="11">
        <f t="shared" si="67"/>
        <v>521.63999999999987</v>
      </c>
      <c r="AG677" t="str">
        <f t="shared" si="68"/>
        <v/>
      </c>
      <c r="AH677"/>
    </row>
    <row r="678" spans="1:34">
      <c r="A678">
        <v>677</v>
      </c>
      <c r="B678" t="s">
        <v>603</v>
      </c>
      <c r="C678">
        <v>163</v>
      </c>
      <c r="D678">
        <v>136</v>
      </c>
      <c r="E678" t="s">
        <v>614</v>
      </c>
      <c r="F678" t="s">
        <v>930</v>
      </c>
      <c r="G678">
        <v>48.548580170000001</v>
      </c>
      <c r="H678">
        <v>123.4652023</v>
      </c>
      <c r="I678" t="s">
        <v>182</v>
      </c>
      <c r="J678" t="s">
        <v>35</v>
      </c>
      <c r="K678" t="s">
        <v>35</v>
      </c>
      <c r="L678" t="s">
        <v>35</v>
      </c>
      <c r="M678" t="s">
        <v>89</v>
      </c>
      <c r="N678">
        <v>2</v>
      </c>
      <c r="O678">
        <v>0</v>
      </c>
      <c r="P678">
        <f t="shared" si="69"/>
        <v>2</v>
      </c>
      <c r="Q678" t="s">
        <v>35</v>
      </c>
      <c r="R678">
        <v>1</v>
      </c>
      <c r="S678">
        <f t="shared" si="64"/>
        <v>0</v>
      </c>
      <c r="T678">
        <f t="shared" si="65"/>
        <v>2</v>
      </c>
      <c r="W678">
        <f>SUM(S678:S682)</f>
        <v>55</v>
      </c>
      <c r="X678">
        <f>SUM(T678:T682)</f>
        <v>2</v>
      </c>
      <c r="Y678">
        <f>X678+W678</f>
        <v>57</v>
      </c>
      <c r="Z678" s="118">
        <v>0.16</v>
      </c>
      <c r="AA678">
        <v>0</v>
      </c>
      <c r="AB678" s="120">
        <v>37.4</v>
      </c>
      <c r="AC678" s="2">
        <f t="shared" si="66"/>
        <v>1196.8</v>
      </c>
      <c r="AD678" s="2">
        <f>SUM(AC678:AC682)</f>
        <v>6514.4320000000007</v>
      </c>
      <c r="AE678" s="2">
        <f t="shared" si="67"/>
        <v>1196.8</v>
      </c>
      <c r="AF678" s="2">
        <f>SUM(AE678:AE682)</f>
        <v>6514.4320000000007</v>
      </c>
      <c r="AG678">
        <f t="shared" si="68"/>
        <v>1</v>
      </c>
    </row>
    <row r="679" spans="1:34">
      <c r="A679">
        <v>678</v>
      </c>
      <c r="C679">
        <v>176</v>
      </c>
      <c r="D679">
        <v>136</v>
      </c>
      <c r="E679" t="s">
        <v>614</v>
      </c>
      <c r="F679" t="s">
        <v>930</v>
      </c>
      <c r="M679" t="s">
        <v>104</v>
      </c>
      <c r="N679">
        <v>0</v>
      </c>
      <c r="O679">
        <v>-7</v>
      </c>
      <c r="P679">
        <f t="shared" si="69"/>
        <v>7</v>
      </c>
      <c r="Q679" t="s">
        <v>604</v>
      </c>
      <c r="R679">
        <v>2</v>
      </c>
      <c r="S679">
        <f t="shared" si="64"/>
        <v>7</v>
      </c>
      <c r="T679">
        <f t="shared" si="65"/>
        <v>0</v>
      </c>
      <c r="U679" t="s">
        <v>1008</v>
      </c>
      <c r="V679" t="s">
        <v>21</v>
      </c>
      <c r="Z679" s="118">
        <v>1.07</v>
      </c>
      <c r="AA679">
        <v>40</v>
      </c>
      <c r="AB679" s="120">
        <v>3.36</v>
      </c>
      <c r="AC679" s="2">
        <f t="shared" si="66"/>
        <v>1509.9840000000004</v>
      </c>
      <c r="AE679" s="2">
        <f t="shared" si="67"/>
        <v>1509.9840000000004</v>
      </c>
      <c r="AG679" t="str">
        <f t="shared" si="68"/>
        <v/>
      </c>
    </row>
    <row r="680" spans="1:34">
      <c r="A680">
        <v>679</v>
      </c>
      <c r="C680">
        <v>176</v>
      </c>
      <c r="D680">
        <v>136</v>
      </c>
      <c r="E680" t="s">
        <v>614</v>
      </c>
      <c r="F680" t="s">
        <v>930</v>
      </c>
      <c r="M680" t="s">
        <v>32</v>
      </c>
      <c r="N680">
        <v>-7</v>
      </c>
      <c r="O680">
        <v>-30</v>
      </c>
      <c r="P680">
        <f t="shared" si="69"/>
        <v>23</v>
      </c>
      <c r="Q680" t="s">
        <v>611</v>
      </c>
      <c r="R680">
        <v>2</v>
      </c>
      <c r="S680">
        <f t="shared" si="64"/>
        <v>23</v>
      </c>
      <c r="T680">
        <f t="shared" si="65"/>
        <v>0</v>
      </c>
      <c r="U680" t="s">
        <v>1008</v>
      </c>
      <c r="V680" t="s">
        <v>21</v>
      </c>
      <c r="Z680" s="118">
        <v>1.62</v>
      </c>
      <c r="AA680">
        <v>50</v>
      </c>
      <c r="AB680" s="120">
        <v>1.2</v>
      </c>
      <c r="AC680" s="2">
        <f t="shared" si="66"/>
        <v>2235.6</v>
      </c>
      <c r="AE680" s="2">
        <f t="shared" si="67"/>
        <v>2235.6</v>
      </c>
      <c r="AG680" t="str">
        <f t="shared" si="68"/>
        <v/>
      </c>
    </row>
    <row r="681" spans="1:34">
      <c r="A681">
        <v>680</v>
      </c>
      <c r="C681">
        <v>176</v>
      </c>
      <c r="D681">
        <v>136</v>
      </c>
      <c r="E681" t="s">
        <v>614</v>
      </c>
      <c r="F681" t="s">
        <v>930</v>
      </c>
      <c r="M681" t="s">
        <v>34</v>
      </c>
      <c r="N681">
        <v>-20</v>
      </c>
      <c r="O681">
        <v>-38</v>
      </c>
      <c r="P681">
        <f t="shared" si="69"/>
        <v>18</v>
      </c>
      <c r="Q681" t="s">
        <v>611</v>
      </c>
      <c r="R681">
        <v>2</v>
      </c>
      <c r="S681">
        <f t="shared" si="64"/>
        <v>18</v>
      </c>
      <c r="T681">
        <f t="shared" si="65"/>
        <v>0</v>
      </c>
      <c r="U681" t="s">
        <v>1008</v>
      </c>
      <c r="V681" t="s">
        <v>21</v>
      </c>
      <c r="Z681" s="118">
        <v>1.62</v>
      </c>
      <c r="AA681">
        <v>60</v>
      </c>
      <c r="AB681" s="120">
        <v>1.2</v>
      </c>
      <c r="AC681" s="2">
        <f t="shared" si="66"/>
        <v>1399.6800000000003</v>
      </c>
      <c r="AE681" s="2">
        <f t="shared" si="67"/>
        <v>1399.6800000000003</v>
      </c>
      <c r="AG681" t="str">
        <f t="shared" si="68"/>
        <v/>
      </c>
    </row>
    <row r="682" spans="1:34" s="9" customFormat="1">
      <c r="A682">
        <v>681</v>
      </c>
      <c r="C682">
        <v>176</v>
      </c>
      <c r="D682">
        <v>136</v>
      </c>
      <c r="E682" s="9" t="s">
        <v>614</v>
      </c>
      <c r="F682" t="s">
        <v>930</v>
      </c>
      <c r="M682" s="9" t="s">
        <v>19</v>
      </c>
      <c r="N682" s="9">
        <v>-38</v>
      </c>
      <c r="O682" s="9">
        <v>-45</v>
      </c>
      <c r="P682" s="9">
        <f t="shared" si="69"/>
        <v>7</v>
      </c>
      <c r="Q682" s="9" t="s">
        <v>611</v>
      </c>
      <c r="R682" s="9">
        <v>2</v>
      </c>
      <c r="S682" s="9">
        <f t="shared" si="64"/>
        <v>7</v>
      </c>
      <c r="T682" s="9">
        <f t="shared" si="65"/>
        <v>0</v>
      </c>
      <c r="U682" t="s">
        <v>1008</v>
      </c>
      <c r="V682" t="s">
        <v>21</v>
      </c>
      <c r="Z682" s="118">
        <v>1.62</v>
      </c>
      <c r="AA682" s="9">
        <v>60</v>
      </c>
      <c r="AB682" s="120">
        <v>0.38</v>
      </c>
      <c r="AC682" s="2">
        <f t="shared" si="66"/>
        <v>172.36799999999999</v>
      </c>
      <c r="AE682" s="11">
        <f t="shared" si="67"/>
        <v>172.36799999999999</v>
      </c>
      <c r="AG682" t="str">
        <f t="shared" si="68"/>
        <v/>
      </c>
      <c r="AH682"/>
    </row>
    <row r="683" spans="1:34">
      <c r="A683">
        <v>682</v>
      </c>
      <c r="B683" t="s">
        <v>603</v>
      </c>
      <c r="C683">
        <v>143</v>
      </c>
      <c r="D683">
        <v>137</v>
      </c>
      <c r="E683" t="s">
        <v>605</v>
      </c>
      <c r="F683" t="s">
        <v>929</v>
      </c>
      <c r="G683">
        <v>48.455169679999997</v>
      </c>
      <c r="H683">
        <v>123.5792999</v>
      </c>
      <c r="I683" t="s">
        <v>182</v>
      </c>
      <c r="J683" t="s">
        <v>35</v>
      </c>
      <c r="K683" t="s">
        <v>35</v>
      </c>
      <c r="L683" t="s">
        <v>35</v>
      </c>
      <c r="M683" t="s">
        <v>89</v>
      </c>
      <c r="N683">
        <v>1</v>
      </c>
      <c r="O683">
        <v>0</v>
      </c>
      <c r="P683">
        <f t="shared" si="69"/>
        <v>1</v>
      </c>
      <c r="Q683" t="s">
        <v>35</v>
      </c>
      <c r="R683">
        <v>1</v>
      </c>
      <c r="S683">
        <f t="shared" si="64"/>
        <v>0</v>
      </c>
      <c r="T683">
        <f t="shared" si="65"/>
        <v>1</v>
      </c>
      <c r="W683">
        <f>SUM(S683:S687)</f>
        <v>65</v>
      </c>
      <c r="X683">
        <f>SUM(T683:T687)</f>
        <v>1</v>
      </c>
      <c r="Y683">
        <f>X683+W683</f>
        <v>66</v>
      </c>
      <c r="Z683" s="118">
        <v>0.14000000000000001</v>
      </c>
      <c r="AA683">
        <v>0</v>
      </c>
      <c r="AB683" s="120">
        <v>43.21</v>
      </c>
      <c r="AC683" s="2">
        <f t="shared" si="66"/>
        <v>604.94000000000005</v>
      </c>
      <c r="AD683" s="2">
        <f>SUM(AC683:AC687)</f>
        <v>12102.376999999999</v>
      </c>
      <c r="AE683" s="2">
        <f t="shared" si="67"/>
        <v>604.94000000000005</v>
      </c>
      <c r="AF683" s="2">
        <f>SUM(AE683:AE687)</f>
        <v>12102.376999999999</v>
      </c>
      <c r="AG683">
        <f t="shared" si="68"/>
        <v>1</v>
      </c>
    </row>
    <row r="684" spans="1:34">
      <c r="A684">
        <v>683</v>
      </c>
      <c r="C684">
        <v>156</v>
      </c>
      <c r="D684">
        <v>137</v>
      </c>
      <c r="E684" t="s">
        <v>605</v>
      </c>
      <c r="F684" t="s">
        <v>929</v>
      </c>
      <c r="M684" t="s">
        <v>104</v>
      </c>
      <c r="N684">
        <v>0</v>
      </c>
      <c r="O684">
        <v>-15</v>
      </c>
      <c r="P684">
        <f t="shared" si="69"/>
        <v>15</v>
      </c>
      <c r="Q684" t="s">
        <v>616</v>
      </c>
      <c r="R684">
        <v>2</v>
      </c>
      <c r="S684">
        <f t="shared" si="64"/>
        <v>15</v>
      </c>
      <c r="T684">
        <f t="shared" si="65"/>
        <v>0</v>
      </c>
      <c r="U684" t="s">
        <v>1003</v>
      </c>
      <c r="V684" t="s">
        <v>918</v>
      </c>
      <c r="Z684" s="118">
        <v>1.31</v>
      </c>
      <c r="AA684">
        <v>35</v>
      </c>
      <c r="AB684" s="120">
        <v>4.74</v>
      </c>
      <c r="AC684" s="2">
        <f t="shared" si="66"/>
        <v>6054.1650000000009</v>
      </c>
      <c r="AE684" s="2">
        <f t="shared" si="67"/>
        <v>6054.1650000000009</v>
      </c>
      <c r="AG684" t="str">
        <f t="shared" si="68"/>
        <v/>
      </c>
    </row>
    <row r="685" spans="1:34">
      <c r="A685">
        <v>684</v>
      </c>
      <c r="C685">
        <v>156</v>
      </c>
      <c r="D685">
        <v>137</v>
      </c>
      <c r="E685" t="s">
        <v>605</v>
      </c>
      <c r="F685" t="s">
        <v>929</v>
      </c>
      <c r="M685" t="s">
        <v>608</v>
      </c>
      <c r="N685">
        <v>-15</v>
      </c>
      <c r="O685">
        <v>-27</v>
      </c>
      <c r="P685">
        <f t="shared" si="69"/>
        <v>12</v>
      </c>
      <c r="Q685" t="s">
        <v>611</v>
      </c>
      <c r="R685">
        <v>2</v>
      </c>
      <c r="S685">
        <f t="shared" si="64"/>
        <v>12</v>
      </c>
      <c r="T685">
        <f t="shared" si="65"/>
        <v>0</v>
      </c>
      <c r="U685" t="s">
        <v>1003</v>
      </c>
      <c r="V685" t="s">
        <v>918</v>
      </c>
      <c r="Z685" s="118">
        <v>1.38</v>
      </c>
      <c r="AA685">
        <v>40</v>
      </c>
      <c r="AB685" s="120">
        <v>1.7</v>
      </c>
      <c r="AC685" s="2">
        <f t="shared" si="66"/>
        <v>1689.1199999999997</v>
      </c>
      <c r="AE685" s="2">
        <f t="shared" si="67"/>
        <v>1689.1199999999997</v>
      </c>
      <c r="AG685" t="str">
        <f t="shared" si="68"/>
        <v/>
      </c>
    </row>
    <row r="686" spans="1:34">
      <c r="A686">
        <v>685</v>
      </c>
      <c r="C686">
        <v>156</v>
      </c>
      <c r="D686">
        <v>137</v>
      </c>
      <c r="E686" t="s">
        <v>605</v>
      </c>
      <c r="F686" t="s">
        <v>929</v>
      </c>
      <c r="M686" t="s">
        <v>18</v>
      </c>
      <c r="N686">
        <v>-27</v>
      </c>
      <c r="O686">
        <v>-47</v>
      </c>
      <c r="P686">
        <f t="shared" si="69"/>
        <v>20</v>
      </c>
      <c r="Q686" t="s">
        <v>611</v>
      </c>
      <c r="R686">
        <v>2</v>
      </c>
      <c r="S686">
        <f t="shared" si="64"/>
        <v>20</v>
      </c>
      <c r="T686">
        <f t="shared" si="65"/>
        <v>0</v>
      </c>
      <c r="U686" t="s">
        <v>1003</v>
      </c>
      <c r="V686" t="s">
        <v>918</v>
      </c>
      <c r="Z686" s="118">
        <v>1.38</v>
      </c>
      <c r="AA686">
        <v>40</v>
      </c>
      <c r="AB686" s="120">
        <v>1.7</v>
      </c>
      <c r="AC686" s="2">
        <f t="shared" si="66"/>
        <v>2815.1999999999994</v>
      </c>
      <c r="AE686" s="2">
        <f t="shared" si="67"/>
        <v>2815.1999999999994</v>
      </c>
      <c r="AG686" t="str">
        <f t="shared" si="68"/>
        <v/>
      </c>
    </row>
    <row r="687" spans="1:34" s="9" customFormat="1">
      <c r="A687">
        <v>686</v>
      </c>
      <c r="C687">
        <v>156</v>
      </c>
      <c r="D687">
        <v>137</v>
      </c>
      <c r="E687" s="9" t="s">
        <v>605</v>
      </c>
      <c r="F687" t="s">
        <v>929</v>
      </c>
      <c r="M687" s="9" t="s">
        <v>27</v>
      </c>
      <c r="N687" s="9">
        <v>-47</v>
      </c>
      <c r="O687" s="9">
        <v>-65</v>
      </c>
      <c r="P687" s="9">
        <f t="shared" si="69"/>
        <v>18</v>
      </c>
      <c r="Q687" s="9" t="s">
        <v>604</v>
      </c>
      <c r="R687" s="9">
        <v>2</v>
      </c>
      <c r="S687" s="9">
        <f t="shared" si="64"/>
        <v>18</v>
      </c>
      <c r="T687" s="9">
        <f t="shared" si="65"/>
        <v>0</v>
      </c>
      <c r="U687" t="s">
        <v>1003</v>
      </c>
      <c r="V687" t="s">
        <v>918</v>
      </c>
      <c r="Z687" s="118">
        <v>1.38</v>
      </c>
      <c r="AA687" s="9">
        <v>30</v>
      </c>
      <c r="AB687" s="120">
        <v>0.54</v>
      </c>
      <c r="AC687" s="2">
        <f t="shared" si="66"/>
        <v>938.95199999999966</v>
      </c>
      <c r="AE687" s="11">
        <f t="shared" si="67"/>
        <v>938.95199999999966</v>
      </c>
      <c r="AG687" t="str">
        <f t="shared" si="68"/>
        <v/>
      </c>
      <c r="AH687"/>
    </row>
    <row r="688" spans="1:34">
      <c r="A688">
        <v>687</v>
      </c>
      <c r="B688" t="s">
        <v>603</v>
      </c>
      <c r="C688">
        <v>749</v>
      </c>
      <c r="D688">
        <v>138</v>
      </c>
      <c r="E688" t="s">
        <v>607</v>
      </c>
      <c r="F688" t="s">
        <v>929</v>
      </c>
      <c r="G688">
        <v>48.517055509999999</v>
      </c>
      <c r="H688">
        <v>123.5299377</v>
      </c>
      <c r="I688" t="s">
        <v>182</v>
      </c>
      <c r="J688" t="s">
        <v>35</v>
      </c>
      <c r="K688" t="s">
        <v>35</v>
      </c>
      <c r="L688" t="s">
        <v>35</v>
      </c>
      <c r="M688" t="s">
        <v>89</v>
      </c>
      <c r="N688">
        <v>6</v>
      </c>
      <c r="O688">
        <v>4</v>
      </c>
      <c r="P688">
        <f t="shared" si="69"/>
        <v>2</v>
      </c>
      <c r="Q688" t="s">
        <v>35</v>
      </c>
      <c r="R688">
        <v>1</v>
      </c>
      <c r="S688">
        <f t="shared" si="64"/>
        <v>0</v>
      </c>
      <c r="T688">
        <f t="shared" si="65"/>
        <v>2</v>
      </c>
      <c r="W688">
        <f>SUM(S688:S694)</f>
        <v>38</v>
      </c>
      <c r="X688">
        <f>SUM(T688:T694)</f>
        <v>6</v>
      </c>
      <c r="Y688">
        <f>X688+W688</f>
        <v>44</v>
      </c>
      <c r="Z688" s="118">
        <v>0.11</v>
      </c>
      <c r="AA688">
        <v>0</v>
      </c>
      <c r="AB688" s="120">
        <v>45.06</v>
      </c>
      <c r="AC688" s="2">
        <f t="shared" si="66"/>
        <v>991.31999999999994</v>
      </c>
      <c r="AD688" s="2">
        <f>SUM(AC688:AC694)</f>
        <v>14184.588499999998</v>
      </c>
      <c r="AE688" s="2">
        <f t="shared" si="67"/>
        <v>991.31999999999994</v>
      </c>
      <c r="AF688" s="2">
        <f>SUM(AE688:AE694)</f>
        <v>14184.588499999998</v>
      </c>
      <c r="AG688">
        <f t="shared" si="68"/>
        <v>1</v>
      </c>
    </row>
    <row r="689" spans="1:34">
      <c r="A689">
        <v>688</v>
      </c>
      <c r="C689">
        <v>749</v>
      </c>
      <c r="D689">
        <v>138</v>
      </c>
      <c r="E689" t="s">
        <v>607</v>
      </c>
      <c r="F689" t="s">
        <v>929</v>
      </c>
      <c r="M689" t="s">
        <v>606</v>
      </c>
      <c r="N689">
        <v>4</v>
      </c>
      <c r="O689">
        <v>2</v>
      </c>
      <c r="P689">
        <f t="shared" si="69"/>
        <v>2</v>
      </c>
      <c r="Q689" t="s">
        <v>35</v>
      </c>
      <c r="R689">
        <v>1</v>
      </c>
      <c r="S689">
        <f t="shared" si="64"/>
        <v>0</v>
      </c>
      <c r="T689">
        <f t="shared" si="65"/>
        <v>2</v>
      </c>
      <c r="Z689" s="118">
        <v>0.11</v>
      </c>
      <c r="AA689">
        <v>0</v>
      </c>
      <c r="AB689" s="120">
        <v>45.06</v>
      </c>
      <c r="AC689" s="2">
        <f t="shared" si="66"/>
        <v>991.31999999999994</v>
      </c>
      <c r="AE689" s="2">
        <f t="shared" si="67"/>
        <v>991.31999999999994</v>
      </c>
      <c r="AG689" t="str">
        <f t="shared" si="68"/>
        <v/>
      </c>
    </row>
    <row r="690" spans="1:34">
      <c r="A690">
        <v>689</v>
      </c>
      <c r="C690">
        <v>749</v>
      </c>
      <c r="D690">
        <v>138</v>
      </c>
      <c r="E690" t="s">
        <v>607</v>
      </c>
      <c r="F690" t="s">
        <v>929</v>
      </c>
      <c r="M690" t="s">
        <v>90</v>
      </c>
      <c r="N690">
        <v>2</v>
      </c>
      <c r="O690">
        <v>0</v>
      </c>
      <c r="P690">
        <f t="shared" si="69"/>
        <v>2</v>
      </c>
      <c r="Q690" t="s">
        <v>35</v>
      </c>
      <c r="R690">
        <v>1</v>
      </c>
      <c r="S690">
        <f t="shared" si="64"/>
        <v>0</v>
      </c>
      <c r="T690">
        <f t="shared" si="65"/>
        <v>2</v>
      </c>
      <c r="Z690" s="118">
        <v>0.11</v>
      </c>
      <c r="AA690">
        <v>0</v>
      </c>
      <c r="AB690" s="120">
        <v>38.51</v>
      </c>
      <c r="AC690" s="2">
        <f t="shared" si="66"/>
        <v>847.21999999999991</v>
      </c>
      <c r="AE690" s="2">
        <f t="shared" si="67"/>
        <v>847.21999999999991</v>
      </c>
      <c r="AG690" t="str">
        <f t="shared" si="68"/>
        <v/>
      </c>
    </row>
    <row r="691" spans="1:34">
      <c r="A691">
        <v>690</v>
      </c>
      <c r="C691">
        <v>806</v>
      </c>
      <c r="D691">
        <v>138</v>
      </c>
      <c r="E691" t="s">
        <v>607</v>
      </c>
      <c r="F691" t="s">
        <v>929</v>
      </c>
      <c r="M691" t="s">
        <v>104</v>
      </c>
      <c r="N691">
        <v>0</v>
      </c>
      <c r="O691">
        <v>-3</v>
      </c>
      <c r="P691">
        <f t="shared" si="69"/>
        <v>3</v>
      </c>
      <c r="Q691" t="s">
        <v>89</v>
      </c>
      <c r="R691">
        <v>2</v>
      </c>
      <c r="S691">
        <f t="shared" si="64"/>
        <v>3</v>
      </c>
      <c r="T691">
        <f t="shared" si="65"/>
        <v>0</v>
      </c>
      <c r="U691" t="s">
        <v>1008</v>
      </c>
      <c r="V691" t="s">
        <v>918</v>
      </c>
      <c r="Z691" s="118">
        <v>0.93</v>
      </c>
      <c r="AA691">
        <v>5</v>
      </c>
      <c r="AB691" s="120">
        <v>10.95</v>
      </c>
      <c r="AC691" s="2">
        <f t="shared" si="66"/>
        <v>2902.2975000000001</v>
      </c>
      <c r="AE691" s="2">
        <f t="shared" si="67"/>
        <v>2902.2975000000001</v>
      </c>
      <c r="AG691" t="str">
        <f t="shared" si="68"/>
        <v/>
      </c>
    </row>
    <row r="692" spans="1:34">
      <c r="A692">
        <v>691</v>
      </c>
      <c r="C692">
        <v>806</v>
      </c>
      <c r="D692">
        <v>138</v>
      </c>
      <c r="E692" t="s">
        <v>607</v>
      </c>
      <c r="F692" t="s">
        <v>929</v>
      </c>
      <c r="M692" t="s">
        <v>58</v>
      </c>
      <c r="N692">
        <v>-3</v>
      </c>
      <c r="O692">
        <v>-25</v>
      </c>
      <c r="P692">
        <f t="shared" si="69"/>
        <v>22</v>
      </c>
      <c r="Q692" t="s">
        <v>604</v>
      </c>
      <c r="R692">
        <v>2</v>
      </c>
      <c r="S692">
        <f t="shared" si="64"/>
        <v>22</v>
      </c>
      <c r="T692">
        <f t="shared" si="65"/>
        <v>0</v>
      </c>
      <c r="U692" t="s">
        <v>1008</v>
      </c>
      <c r="V692" t="s">
        <v>918</v>
      </c>
      <c r="Z692" s="118">
        <v>1.17</v>
      </c>
      <c r="AA692">
        <v>30</v>
      </c>
      <c r="AB692" s="120">
        <v>3.92</v>
      </c>
      <c r="AC692" s="2">
        <f t="shared" si="66"/>
        <v>7063.0559999999987</v>
      </c>
      <c r="AE692" s="2">
        <f t="shared" si="67"/>
        <v>7063.0559999999987</v>
      </c>
      <c r="AG692" t="str">
        <f t="shared" si="68"/>
        <v/>
      </c>
    </row>
    <row r="693" spans="1:34">
      <c r="A693">
        <v>692</v>
      </c>
      <c r="C693">
        <v>806</v>
      </c>
      <c r="D693">
        <v>138</v>
      </c>
      <c r="E693" t="s">
        <v>607</v>
      </c>
      <c r="F693" t="s">
        <v>929</v>
      </c>
      <c r="M693" t="s">
        <v>19</v>
      </c>
      <c r="N693">
        <v>-25</v>
      </c>
      <c r="O693">
        <v>-38</v>
      </c>
      <c r="P693">
        <f t="shared" si="69"/>
        <v>13</v>
      </c>
      <c r="Q693" t="s">
        <v>604</v>
      </c>
      <c r="R693">
        <v>2</v>
      </c>
      <c r="S693">
        <f t="shared" si="64"/>
        <v>13</v>
      </c>
      <c r="T693">
        <f t="shared" si="65"/>
        <v>0</v>
      </c>
      <c r="U693" t="s">
        <v>1008</v>
      </c>
      <c r="V693" t="s">
        <v>918</v>
      </c>
      <c r="Z693" s="118">
        <v>1.71</v>
      </c>
      <c r="AA693">
        <v>50</v>
      </c>
      <c r="AB693" s="120">
        <v>1.25</v>
      </c>
      <c r="AC693" s="2">
        <f t="shared" si="66"/>
        <v>1389.3750000000002</v>
      </c>
      <c r="AE693" s="2">
        <f t="shared" si="67"/>
        <v>1389.3750000000002</v>
      </c>
      <c r="AG693" t="str">
        <f t="shared" si="68"/>
        <v/>
      </c>
    </row>
    <row r="694" spans="1:34" s="9" customFormat="1">
      <c r="A694">
        <v>693</v>
      </c>
      <c r="C694">
        <v>806</v>
      </c>
      <c r="D694">
        <v>138</v>
      </c>
      <c r="E694" s="9" t="s">
        <v>607</v>
      </c>
      <c r="F694" t="s">
        <v>929</v>
      </c>
      <c r="M694" s="9" t="s">
        <v>416</v>
      </c>
      <c r="N694" s="9">
        <v>-38</v>
      </c>
      <c r="O694" s="9">
        <v>-38</v>
      </c>
      <c r="P694" s="9">
        <f t="shared" si="69"/>
        <v>0</v>
      </c>
      <c r="R694" s="9">
        <v>2</v>
      </c>
      <c r="S694" s="9">
        <f t="shared" si="64"/>
        <v>0</v>
      </c>
      <c r="T694" s="9">
        <f t="shared" si="65"/>
        <v>0</v>
      </c>
      <c r="U694" t="s">
        <v>1008</v>
      </c>
      <c r="V694" t="s">
        <v>918</v>
      </c>
      <c r="Z694" s="118">
        <v>0</v>
      </c>
      <c r="AA694" s="9">
        <v>0</v>
      </c>
      <c r="AB694" s="120"/>
      <c r="AC694" s="2">
        <f t="shared" si="66"/>
        <v>0</v>
      </c>
      <c r="AE694" s="11">
        <f t="shared" si="67"/>
        <v>0</v>
      </c>
      <c r="AG694" t="str">
        <f t="shared" si="68"/>
        <v/>
      </c>
      <c r="AH694"/>
    </row>
    <row r="695" spans="1:34">
      <c r="A695">
        <v>694</v>
      </c>
      <c r="B695" t="s">
        <v>603</v>
      </c>
      <c r="C695">
        <v>744</v>
      </c>
      <c r="D695">
        <v>139</v>
      </c>
      <c r="E695" t="s">
        <v>614</v>
      </c>
      <c r="F695" t="s">
        <v>930</v>
      </c>
      <c r="G695">
        <v>48.548938749999998</v>
      </c>
      <c r="H695">
        <v>123.5001068</v>
      </c>
      <c r="I695" t="s">
        <v>182</v>
      </c>
      <c r="J695" t="s">
        <v>35</v>
      </c>
      <c r="K695" t="s">
        <v>35</v>
      </c>
      <c r="L695" t="s">
        <v>35</v>
      </c>
      <c r="M695" t="s">
        <v>89</v>
      </c>
      <c r="N695">
        <v>3</v>
      </c>
      <c r="O695">
        <v>1</v>
      </c>
      <c r="P695">
        <f t="shared" si="69"/>
        <v>2</v>
      </c>
      <c r="Q695" t="s">
        <v>35</v>
      </c>
      <c r="R695">
        <v>1</v>
      </c>
      <c r="S695">
        <f t="shared" si="64"/>
        <v>0</v>
      </c>
      <c r="T695">
        <f t="shared" si="65"/>
        <v>2</v>
      </c>
      <c r="W695">
        <f>SUM(S695:S699)</f>
        <v>33</v>
      </c>
      <c r="X695">
        <f>SUM(T695:T699)</f>
        <v>3</v>
      </c>
      <c r="Y695">
        <f>X695+W695</f>
        <v>36</v>
      </c>
      <c r="Z695" s="118">
        <v>0.16</v>
      </c>
      <c r="AA695">
        <v>0</v>
      </c>
      <c r="AB695" s="120">
        <v>37.4</v>
      </c>
      <c r="AC695" s="2">
        <f t="shared" si="66"/>
        <v>1196.8</v>
      </c>
      <c r="AD695" s="2">
        <f>SUM(AC695:AC699)</f>
        <v>3522.424</v>
      </c>
      <c r="AE695" s="2">
        <f t="shared" si="67"/>
        <v>1196.8</v>
      </c>
      <c r="AF695" s="2">
        <f>SUM(AE695:AE699)</f>
        <v>3522.424</v>
      </c>
      <c r="AG695">
        <f t="shared" si="68"/>
        <v>1</v>
      </c>
    </row>
    <row r="696" spans="1:34">
      <c r="A696">
        <v>695</v>
      </c>
      <c r="C696">
        <v>744</v>
      </c>
      <c r="D696">
        <v>139</v>
      </c>
      <c r="E696" t="s">
        <v>614</v>
      </c>
      <c r="F696" t="s">
        <v>930</v>
      </c>
      <c r="M696" t="s">
        <v>623</v>
      </c>
      <c r="N696">
        <v>0.5</v>
      </c>
      <c r="O696">
        <v>1</v>
      </c>
      <c r="P696">
        <f t="shared" si="69"/>
        <v>0.5</v>
      </c>
      <c r="Q696" t="s">
        <v>35</v>
      </c>
      <c r="R696">
        <v>1</v>
      </c>
      <c r="S696">
        <f t="shared" si="64"/>
        <v>0</v>
      </c>
      <c r="T696">
        <f t="shared" si="65"/>
        <v>0.5</v>
      </c>
      <c r="Z696" s="118">
        <v>0.16</v>
      </c>
      <c r="AA696">
        <v>0</v>
      </c>
      <c r="AB696" s="120">
        <v>37.4</v>
      </c>
      <c r="AC696" s="2">
        <f t="shared" si="66"/>
        <v>299.2</v>
      </c>
      <c r="AE696" s="2">
        <f t="shared" si="67"/>
        <v>299.2</v>
      </c>
      <c r="AG696" t="str">
        <f t="shared" si="68"/>
        <v/>
      </c>
    </row>
    <row r="697" spans="1:34">
      <c r="A697">
        <v>696</v>
      </c>
      <c r="C697">
        <v>744</v>
      </c>
      <c r="D697">
        <v>139</v>
      </c>
      <c r="E697" t="s">
        <v>614</v>
      </c>
      <c r="F697" t="s">
        <v>930</v>
      </c>
      <c r="M697" t="s">
        <v>57</v>
      </c>
      <c r="N697">
        <v>0.5</v>
      </c>
      <c r="O697">
        <v>0</v>
      </c>
      <c r="P697">
        <f t="shared" si="69"/>
        <v>0.5</v>
      </c>
      <c r="Q697" t="s">
        <v>35</v>
      </c>
      <c r="R697">
        <v>1</v>
      </c>
      <c r="S697">
        <f t="shared" si="64"/>
        <v>0</v>
      </c>
      <c r="T697">
        <f t="shared" si="65"/>
        <v>0.5</v>
      </c>
      <c r="Z697" s="118">
        <v>0.16</v>
      </c>
      <c r="AA697">
        <v>0</v>
      </c>
      <c r="AB697" s="120">
        <v>30.85</v>
      </c>
      <c r="AC697" s="2">
        <f t="shared" si="66"/>
        <v>246.8</v>
      </c>
      <c r="AE697" s="2">
        <f t="shared" si="67"/>
        <v>246.8</v>
      </c>
      <c r="AG697" t="str">
        <f t="shared" si="68"/>
        <v/>
      </c>
    </row>
    <row r="698" spans="1:34">
      <c r="A698">
        <v>697</v>
      </c>
      <c r="C698">
        <v>801</v>
      </c>
      <c r="D698">
        <v>139</v>
      </c>
      <c r="E698" t="s">
        <v>614</v>
      </c>
      <c r="F698" t="s">
        <v>930</v>
      </c>
      <c r="M698" t="s">
        <v>104</v>
      </c>
      <c r="N698">
        <v>0</v>
      </c>
      <c r="O698">
        <v>-33</v>
      </c>
      <c r="P698">
        <f t="shared" si="69"/>
        <v>33</v>
      </c>
      <c r="Q698" t="s">
        <v>89</v>
      </c>
      <c r="R698">
        <v>2</v>
      </c>
      <c r="S698">
        <f t="shared" si="64"/>
        <v>33</v>
      </c>
      <c r="T698">
        <f t="shared" si="65"/>
        <v>0</v>
      </c>
      <c r="U698" t="s">
        <v>1008</v>
      </c>
      <c r="V698" t="s">
        <v>856</v>
      </c>
      <c r="Z698" s="118">
        <v>1.07</v>
      </c>
      <c r="AA698">
        <v>85</v>
      </c>
      <c r="AB698" s="120">
        <v>3.36</v>
      </c>
      <c r="AC698" s="2">
        <f t="shared" si="66"/>
        <v>1779.6240000000003</v>
      </c>
      <c r="AE698" s="2">
        <f t="shared" si="67"/>
        <v>1779.6240000000003</v>
      </c>
      <c r="AG698" t="str">
        <f t="shared" si="68"/>
        <v/>
      </c>
    </row>
    <row r="699" spans="1:34" s="9" customFormat="1">
      <c r="A699">
        <v>698</v>
      </c>
      <c r="C699">
        <v>801</v>
      </c>
      <c r="D699">
        <v>139</v>
      </c>
      <c r="E699" s="9" t="s">
        <v>614</v>
      </c>
      <c r="F699" t="s">
        <v>930</v>
      </c>
      <c r="M699" s="9" t="s">
        <v>101</v>
      </c>
      <c r="N699" s="9">
        <v>-33</v>
      </c>
      <c r="O699" s="9">
        <v>-33</v>
      </c>
      <c r="P699" s="9">
        <f t="shared" si="69"/>
        <v>0</v>
      </c>
      <c r="R699" s="9">
        <v>2</v>
      </c>
      <c r="S699" s="9">
        <f t="shared" si="64"/>
        <v>0</v>
      </c>
      <c r="T699" s="9">
        <f t="shared" si="65"/>
        <v>0</v>
      </c>
      <c r="U699" t="s">
        <v>1008</v>
      </c>
      <c r="V699" t="s">
        <v>856</v>
      </c>
      <c r="Z699" s="118">
        <v>1.62</v>
      </c>
      <c r="AA699" s="9">
        <v>0</v>
      </c>
      <c r="AB699" s="120">
        <v>1.2</v>
      </c>
      <c r="AC699" s="2">
        <f t="shared" si="66"/>
        <v>0</v>
      </c>
      <c r="AE699" s="11">
        <f t="shared" si="67"/>
        <v>0</v>
      </c>
      <c r="AG699" t="str">
        <f t="shared" si="68"/>
        <v/>
      </c>
      <c r="AH699"/>
    </row>
    <row r="700" spans="1:34">
      <c r="A700">
        <v>699</v>
      </c>
      <c r="B700" t="s">
        <v>603</v>
      </c>
      <c r="C700">
        <v>750</v>
      </c>
      <c r="D700">
        <v>140</v>
      </c>
      <c r="E700" t="s">
        <v>619</v>
      </c>
      <c r="F700" t="s">
        <v>930</v>
      </c>
      <c r="G700">
        <v>48.52840424</v>
      </c>
      <c r="H700">
        <v>123.52917480000001</v>
      </c>
      <c r="I700" t="s">
        <v>182</v>
      </c>
      <c r="J700" t="s">
        <v>35</v>
      </c>
      <c r="K700" t="s">
        <v>35</v>
      </c>
      <c r="L700" t="s">
        <v>35</v>
      </c>
      <c r="M700" t="s">
        <v>89</v>
      </c>
      <c r="N700">
        <v>4</v>
      </c>
      <c r="O700">
        <v>3</v>
      </c>
      <c r="P700">
        <f t="shared" si="69"/>
        <v>1</v>
      </c>
      <c r="Q700" t="s">
        <v>35</v>
      </c>
      <c r="R700">
        <v>1</v>
      </c>
      <c r="S700">
        <f t="shared" si="64"/>
        <v>0</v>
      </c>
      <c r="T700">
        <f t="shared" si="65"/>
        <v>1</v>
      </c>
      <c r="W700">
        <f>SUM(S700:S707)</f>
        <v>52</v>
      </c>
      <c r="X700">
        <f>SUM(T700:T707)</f>
        <v>4</v>
      </c>
      <c r="Y700">
        <f>X700+W700</f>
        <v>56</v>
      </c>
      <c r="Z700" s="118">
        <v>0.16</v>
      </c>
      <c r="AA700">
        <v>0</v>
      </c>
      <c r="AB700" s="120">
        <v>37.4</v>
      </c>
      <c r="AC700" s="2">
        <f t="shared" si="66"/>
        <v>598.4</v>
      </c>
      <c r="AD700" s="2">
        <f>SUM(AC700:AC707)</f>
        <v>6833.1107999999995</v>
      </c>
      <c r="AE700" s="2">
        <f t="shared" si="67"/>
        <v>598.4</v>
      </c>
      <c r="AF700" s="2">
        <f>SUM(AE700:AE707)</f>
        <v>6833.1107999999995</v>
      </c>
      <c r="AG700">
        <f t="shared" si="68"/>
        <v>1</v>
      </c>
    </row>
    <row r="701" spans="1:34">
      <c r="A701">
        <v>700</v>
      </c>
      <c r="C701">
        <v>750</v>
      </c>
      <c r="D701">
        <v>140</v>
      </c>
      <c r="E701" t="s">
        <v>619</v>
      </c>
      <c r="F701" t="s">
        <v>930</v>
      </c>
      <c r="M701" t="s">
        <v>623</v>
      </c>
      <c r="N701">
        <v>3</v>
      </c>
      <c r="O701">
        <v>2</v>
      </c>
      <c r="P701">
        <f t="shared" si="69"/>
        <v>1</v>
      </c>
      <c r="Q701" t="s">
        <v>35</v>
      </c>
      <c r="R701">
        <v>1</v>
      </c>
      <c r="S701">
        <f t="shared" si="64"/>
        <v>0</v>
      </c>
      <c r="T701">
        <f t="shared" si="65"/>
        <v>1</v>
      </c>
      <c r="Z701" s="118">
        <v>0.16</v>
      </c>
      <c r="AA701">
        <v>0</v>
      </c>
      <c r="AB701" s="120">
        <v>37.4</v>
      </c>
      <c r="AC701" s="2">
        <f t="shared" si="66"/>
        <v>598.4</v>
      </c>
      <c r="AE701" s="2">
        <f t="shared" si="67"/>
        <v>598.4</v>
      </c>
      <c r="AG701" t="str">
        <f t="shared" si="68"/>
        <v/>
      </c>
    </row>
    <row r="702" spans="1:34">
      <c r="A702">
        <v>701</v>
      </c>
      <c r="C702">
        <v>750</v>
      </c>
      <c r="D702">
        <v>140</v>
      </c>
      <c r="E702" t="s">
        <v>619</v>
      </c>
      <c r="F702" t="s">
        <v>930</v>
      </c>
      <c r="M702" t="s">
        <v>57</v>
      </c>
      <c r="N702">
        <v>2</v>
      </c>
      <c r="O702">
        <v>0</v>
      </c>
      <c r="P702">
        <f t="shared" si="69"/>
        <v>2</v>
      </c>
      <c r="Q702" t="s">
        <v>35</v>
      </c>
      <c r="R702">
        <v>1</v>
      </c>
      <c r="S702">
        <f t="shared" si="64"/>
        <v>0</v>
      </c>
      <c r="T702">
        <f t="shared" si="65"/>
        <v>2</v>
      </c>
      <c r="Z702" s="118">
        <v>0.16</v>
      </c>
      <c r="AA702">
        <v>0</v>
      </c>
      <c r="AB702" s="120">
        <v>30.85</v>
      </c>
      <c r="AC702" s="2">
        <f t="shared" si="66"/>
        <v>987.2</v>
      </c>
      <c r="AE702" s="2">
        <f t="shared" si="67"/>
        <v>987.2</v>
      </c>
      <c r="AG702" t="str">
        <f t="shared" si="68"/>
        <v/>
      </c>
    </row>
    <row r="703" spans="1:34">
      <c r="A703">
        <v>702</v>
      </c>
      <c r="C703">
        <v>807</v>
      </c>
      <c r="D703">
        <v>140</v>
      </c>
      <c r="E703" t="s">
        <v>619</v>
      </c>
      <c r="F703" t="s">
        <v>930</v>
      </c>
      <c r="M703" t="s">
        <v>104</v>
      </c>
      <c r="N703">
        <v>0</v>
      </c>
      <c r="O703">
        <v>-3</v>
      </c>
      <c r="P703">
        <f t="shared" si="69"/>
        <v>3</v>
      </c>
      <c r="Q703" t="s">
        <v>885</v>
      </c>
      <c r="R703">
        <v>2</v>
      </c>
      <c r="S703">
        <f t="shared" si="64"/>
        <v>3</v>
      </c>
      <c r="T703">
        <f t="shared" si="65"/>
        <v>0</v>
      </c>
      <c r="U703" t="s">
        <v>1008</v>
      </c>
      <c r="V703" t="s">
        <v>918</v>
      </c>
      <c r="Z703" s="118">
        <v>1.07</v>
      </c>
      <c r="AA703">
        <v>2</v>
      </c>
      <c r="AB703" s="120">
        <v>3.36</v>
      </c>
      <c r="AC703" s="2">
        <f t="shared" si="66"/>
        <v>1056.9887999999999</v>
      </c>
      <c r="AE703" s="2">
        <f t="shared" si="67"/>
        <v>1056.9887999999999</v>
      </c>
      <c r="AG703" t="str">
        <f t="shared" si="68"/>
        <v/>
      </c>
    </row>
    <row r="704" spans="1:34">
      <c r="A704">
        <v>703</v>
      </c>
      <c r="C704">
        <v>807</v>
      </c>
      <c r="D704">
        <v>140</v>
      </c>
      <c r="E704" t="s">
        <v>619</v>
      </c>
      <c r="F704" t="s">
        <v>930</v>
      </c>
      <c r="M704" t="s">
        <v>116</v>
      </c>
      <c r="N704">
        <v>-3</v>
      </c>
      <c r="O704">
        <v>-7</v>
      </c>
      <c r="P704">
        <f t="shared" si="69"/>
        <v>4</v>
      </c>
      <c r="Q704" t="s">
        <v>604</v>
      </c>
      <c r="R704">
        <v>2</v>
      </c>
      <c r="S704">
        <f t="shared" si="64"/>
        <v>4</v>
      </c>
      <c r="T704">
        <f t="shared" si="65"/>
        <v>0</v>
      </c>
      <c r="U704" t="s">
        <v>1008</v>
      </c>
      <c r="V704" t="s">
        <v>918</v>
      </c>
      <c r="Z704" s="118">
        <v>1.03</v>
      </c>
      <c r="AA704">
        <v>15</v>
      </c>
      <c r="AB704" s="120">
        <v>1.2</v>
      </c>
      <c r="AC704" s="2">
        <f t="shared" si="66"/>
        <v>420.23999999999995</v>
      </c>
      <c r="AE704" s="2">
        <f t="shared" si="67"/>
        <v>420.23999999999995</v>
      </c>
      <c r="AG704" t="str">
        <f t="shared" si="68"/>
        <v/>
      </c>
    </row>
    <row r="705" spans="1:34">
      <c r="A705">
        <v>704</v>
      </c>
      <c r="C705">
        <v>807</v>
      </c>
      <c r="D705">
        <v>140</v>
      </c>
      <c r="E705" t="s">
        <v>619</v>
      </c>
      <c r="F705" t="s">
        <v>930</v>
      </c>
      <c r="M705" t="s">
        <v>58</v>
      </c>
      <c r="N705">
        <v>-7</v>
      </c>
      <c r="O705">
        <v>-38</v>
      </c>
      <c r="P705">
        <f t="shared" si="69"/>
        <v>31</v>
      </c>
      <c r="Q705" t="s">
        <v>604</v>
      </c>
      <c r="R705">
        <v>2</v>
      </c>
      <c r="S705">
        <f t="shared" si="64"/>
        <v>31</v>
      </c>
      <c r="T705">
        <f t="shared" si="65"/>
        <v>0</v>
      </c>
      <c r="U705" t="s">
        <v>1008</v>
      </c>
      <c r="V705" t="s">
        <v>918</v>
      </c>
      <c r="Z705" s="118">
        <v>1.03</v>
      </c>
      <c r="AA705">
        <v>30</v>
      </c>
      <c r="AB705" s="120">
        <v>1.2</v>
      </c>
      <c r="AC705" s="2">
        <f t="shared" si="66"/>
        <v>2682.12</v>
      </c>
      <c r="AE705" s="2">
        <f t="shared" si="67"/>
        <v>2682.12</v>
      </c>
      <c r="AG705" t="str">
        <f t="shared" si="68"/>
        <v/>
      </c>
    </row>
    <row r="706" spans="1:34">
      <c r="A706">
        <v>705</v>
      </c>
      <c r="C706">
        <v>807</v>
      </c>
      <c r="D706">
        <v>140</v>
      </c>
      <c r="E706" t="s">
        <v>619</v>
      </c>
      <c r="F706" t="s">
        <v>930</v>
      </c>
      <c r="M706" t="s">
        <v>21</v>
      </c>
      <c r="N706">
        <v>-38</v>
      </c>
      <c r="O706">
        <v>-52</v>
      </c>
      <c r="P706">
        <f t="shared" si="69"/>
        <v>14</v>
      </c>
      <c r="Q706" t="s">
        <v>611</v>
      </c>
      <c r="R706">
        <v>2</v>
      </c>
      <c r="S706">
        <f t="shared" ref="S706:S769" si="70">IF(R706=1,0,P706)</f>
        <v>14</v>
      </c>
      <c r="T706">
        <f t="shared" ref="T706:T769" si="71">IF(R706=1,P706,0)</f>
        <v>0</v>
      </c>
      <c r="U706" t="s">
        <v>1008</v>
      </c>
      <c r="V706" t="s">
        <v>918</v>
      </c>
      <c r="Z706" s="118">
        <v>1.38</v>
      </c>
      <c r="AA706">
        <v>35</v>
      </c>
      <c r="AB706" s="120">
        <v>0.39</v>
      </c>
      <c r="AC706" s="2">
        <f t="shared" ref="AC706:AC769" si="72">Z706*AB706/100*P706*100*100*((100-AA706)/100)</f>
        <v>489.76200000000011</v>
      </c>
      <c r="AE706" s="2">
        <f t="shared" ref="AE706:AE769" si="73">Z706*AB706/100*P706*100*100*((100-AA706)/100)</f>
        <v>489.76200000000011</v>
      </c>
      <c r="AG706" t="str">
        <f t="shared" ref="AG706:AG769" si="74">IF(D705&lt;&gt;D706,1,"")</f>
        <v/>
      </c>
    </row>
    <row r="707" spans="1:34" s="9" customFormat="1">
      <c r="A707">
        <v>706</v>
      </c>
      <c r="C707">
        <v>807</v>
      </c>
      <c r="D707">
        <v>140</v>
      </c>
      <c r="E707" s="9" t="s">
        <v>619</v>
      </c>
      <c r="F707" t="s">
        <v>930</v>
      </c>
      <c r="M707" s="9" t="s">
        <v>416</v>
      </c>
      <c r="N707" s="9">
        <v>-52</v>
      </c>
      <c r="O707" s="9">
        <v>-52</v>
      </c>
      <c r="P707" s="9">
        <f t="shared" si="69"/>
        <v>0</v>
      </c>
      <c r="R707" s="9">
        <v>2</v>
      </c>
      <c r="S707" s="9">
        <f t="shared" si="70"/>
        <v>0</v>
      </c>
      <c r="T707" s="9">
        <f t="shared" si="71"/>
        <v>0</v>
      </c>
      <c r="U707" t="s">
        <v>1008</v>
      </c>
      <c r="V707" t="s">
        <v>918</v>
      </c>
      <c r="Z707" s="118">
        <v>0</v>
      </c>
      <c r="AA707" s="9">
        <v>0</v>
      </c>
      <c r="AB707" s="120"/>
      <c r="AC707" s="2">
        <f t="shared" si="72"/>
        <v>0</v>
      </c>
      <c r="AE707" s="11">
        <f t="shared" si="73"/>
        <v>0</v>
      </c>
      <c r="AG707" t="str">
        <f t="shared" si="74"/>
        <v/>
      </c>
      <c r="AH707"/>
    </row>
    <row r="708" spans="1:34">
      <c r="A708">
        <v>707</v>
      </c>
      <c r="B708" t="s">
        <v>603</v>
      </c>
      <c r="C708">
        <v>743</v>
      </c>
      <c r="D708">
        <v>141</v>
      </c>
      <c r="E708" t="s">
        <v>619</v>
      </c>
      <c r="F708" t="s">
        <v>930</v>
      </c>
      <c r="G708">
        <v>48.613784789999997</v>
      </c>
      <c r="H708">
        <v>123.4491196</v>
      </c>
      <c r="I708" t="s">
        <v>182</v>
      </c>
      <c r="J708" t="s">
        <v>35</v>
      </c>
      <c r="K708" t="s">
        <v>35</v>
      </c>
      <c r="L708" t="s">
        <v>35</v>
      </c>
      <c r="M708" t="s">
        <v>89</v>
      </c>
      <c r="N708">
        <v>5</v>
      </c>
      <c r="O708">
        <v>4</v>
      </c>
      <c r="P708">
        <f t="shared" si="69"/>
        <v>1</v>
      </c>
      <c r="Q708" t="s">
        <v>35</v>
      </c>
      <c r="R708">
        <v>1</v>
      </c>
      <c r="S708">
        <f t="shared" si="70"/>
        <v>0</v>
      </c>
      <c r="T708">
        <f t="shared" si="71"/>
        <v>1</v>
      </c>
      <c r="W708">
        <f>SUM(S708:S711)</f>
        <v>22</v>
      </c>
      <c r="X708">
        <f>SUM(T708:T711)</f>
        <v>5</v>
      </c>
      <c r="Y708">
        <f>X708+W708</f>
        <v>27</v>
      </c>
      <c r="Z708" s="118">
        <v>0.16</v>
      </c>
      <c r="AA708">
        <v>0</v>
      </c>
      <c r="AB708" s="120">
        <v>37.4</v>
      </c>
      <c r="AC708" s="2">
        <f t="shared" si="72"/>
        <v>598.4</v>
      </c>
      <c r="AD708" s="2">
        <f>SUM(AC708:AC711)</f>
        <v>3513.8</v>
      </c>
      <c r="AE708" s="2">
        <f t="shared" si="73"/>
        <v>598.4</v>
      </c>
      <c r="AF708" s="2">
        <f>SUM(AE708:AE711)</f>
        <v>3513.8</v>
      </c>
      <c r="AG708">
        <f t="shared" si="74"/>
        <v>1</v>
      </c>
    </row>
    <row r="709" spans="1:34">
      <c r="A709">
        <v>708</v>
      </c>
      <c r="C709">
        <v>743</v>
      </c>
      <c r="D709">
        <v>141</v>
      </c>
      <c r="E709" t="s">
        <v>619</v>
      </c>
      <c r="F709" t="s">
        <v>930</v>
      </c>
      <c r="M709" t="s">
        <v>606</v>
      </c>
      <c r="N709">
        <v>4</v>
      </c>
      <c r="O709">
        <v>0.5</v>
      </c>
      <c r="P709">
        <f t="shared" si="69"/>
        <v>3.5</v>
      </c>
      <c r="Q709" t="s">
        <v>35</v>
      </c>
      <c r="R709">
        <v>1</v>
      </c>
      <c r="S709">
        <f t="shared" si="70"/>
        <v>0</v>
      </c>
      <c r="T709">
        <f t="shared" si="71"/>
        <v>3.5</v>
      </c>
      <c r="Z709" s="118">
        <v>0.16</v>
      </c>
      <c r="AA709">
        <v>0</v>
      </c>
      <c r="AB709" s="120">
        <v>37.4</v>
      </c>
      <c r="AC709" s="2">
        <f t="shared" si="72"/>
        <v>2094.4</v>
      </c>
      <c r="AE709" s="2">
        <f t="shared" si="73"/>
        <v>2094.4</v>
      </c>
      <c r="AG709" t="str">
        <f t="shared" si="74"/>
        <v/>
      </c>
    </row>
    <row r="710" spans="1:34">
      <c r="A710">
        <v>709</v>
      </c>
      <c r="C710">
        <v>743</v>
      </c>
      <c r="D710">
        <v>141</v>
      </c>
      <c r="E710" t="s">
        <v>619</v>
      </c>
      <c r="F710" t="s">
        <v>930</v>
      </c>
      <c r="M710" t="s">
        <v>15</v>
      </c>
      <c r="N710">
        <v>0.5</v>
      </c>
      <c r="O710">
        <v>0</v>
      </c>
      <c r="P710">
        <f t="shared" si="69"/>
        <v>0.5</v>
      </c>
      <c r="Q710" t="s">
        <v>35</v>
      </c>
      <c r="R710">
        <v>1</v>
      </c>
      <c r="S710">
        <f t="shared" si="70"/>
        <v>0</v>
      </c>
      <c r="T710">
        <f t="shared" si="71"/>
        <v>0.5</v>
      </c>
      <c r="Z710" s="118">
        <v>0.16</v>
      </c>
      <c r="AA710">
        <v>0</v>
      </c>
      <c r="AB710" s="120">
        <v>30.85</v>
      </c>
      <c r="AC710" s="2">
        <f t="shared" si="72"/>
        <v>246.8</v>
      </c>
      <c r="AE710" s="2">
        <f t="shared" si="73"/>
        <v>246.8</v>
      </c>
      <c r="AG710" t="str">
        <f t="shared" si="74"/>
        <v/>
      </c>
    </row>
    <row r="711" spans="1:34" s="9" customFormat="1">
      <c r="A711">
        <v>710</v>
      </c>
      <c r="C711">
        <v>800</v>
      </c>
      <c r="D711">
        <v>141</v>
      </c>
      <c r="E711" s="9" t="s">
        <v>619</v>
      </c>
      <c r="F711" t="s">
        <v>930</v>
      </c>
      <c r="M711" s="9" t="s">
        <v>101</v>
      </c>
      <c r="N711" s="9">
        <v>0</v>
      </c>
      <c r="O711" s="9">
        <v>-22</v>
      </c>
      <c r="P711" s="9">
        <f t="shared" si="69"/>
        <v>22</v>
      </c>
      <c r="Q711" s="9" t="s">
        <v>604</v>
      </c>
      <c r="R711" s="9">
        <v>2</v>
      </c>
      <c r="S711" s="9">
        <f t="shared" si="70"/>
        <v>22</v>
      </c>
      <c r="T711" s="9">
        <f t="shared" si="71"/>
        <v>0</v>
      </c>
      <c r="U711" t="s">
        <v>1008</v>
      </c>
      <c r="V711" t="s">
        <v>108</v>
      </c>
      <c r="Z711" s="118">
        <v>1.45</v>
      </c>
      <c r="AA711" s="9">
        <v>85</v>
      </c>
      <c r="AB711" s="120">
        <v>1.2</v>
      </c>
      <c r="AC711" s="2">
        <f t="shared" si="72"/>
        <v>574.19999999999993</v>
      </c>
      <c r="AE711" s="11">
        <f t="shared" si="73"/>
        <v>574.19999999999993</v>
      </c>
      <c r="AG711" t="str">
        <f t="shared" si="74"/>
        <v/>
      </c>
      <c r="AH711"/>
    </row>
    <row r="712" spans="1:34">
      <c r="A712">
        <v>711</v>
      </c>
      <c r="B712" t="s">
        <v>603</v>
      </c>
      <c r="C712">
        <v>747</v>
      </c>
      <c r="D712">
        <v>142</v>
      </c>
      <c r="E712" t="s">
        <v>614</v>
      </c>
      <c r="F712" t="s">
        <v>930</v>
      </c>
      <c r="G712">
        <v>48.683265689999999</v>
      </c>
      <c r="H712">
        <v>123.43181610000001</v>
      </c>
      <c r="I712" t="s">
        <v>182</v>
      </c>
      <c r="J712" t="s">
        <v>35</v>
      </c>
      <c r="K712" t="s">
        <v>35</v>
      </c>
      <c r="L712" t="s">
        <v>35</v>
      </c>
      <c r="M712" t="s">
        <v>89</v>
      </c>
      <c r="N712">
        <v>1</v>
      </c>
      <c r="O712">
        <v>0.5</v>
      </c>
      <c r="P712">
        <f t="shared" si="69"/>
        <v>0.5</v>
      </c>
      <c r="Q712" t="s">
        <v>35</v>
      </c>
      <c r="R712">
        <v>1</v>
      </c>
      <c r="S712">
        <f t="shared" si="70"/>
        <v>0</v>
      </c>
      <c r="T712">
        <f t="shared" si="71"/>
        <v>0.5</v>
      </c>
      <c r="W712">
        <f>SUM(S712:S717)</f>
        <v>55</v>
      </c>
      <c r="X712">
        <f>SUM(T712:T717)</f>
        <v>1</v>
      </c>
      <c r="Y712">
        <f>X712+W712</f>
        <v>56</v>
      </c>
      <c r="Z712" s="118">
        <v>0.16</v>
      </c>
      <c r="AA712">
        <v>0</v>
      </c>
      <c r="AB712" s="120">
        <v>37.4</v>
      </c>
      <c r="AC712" s="2">
        <f t="shared" si="72"/>
        <v>299.2</v>
      </c>
      <c r="AD712" s="2">
        <f>SUM(AC712:AC717)</f>
        <v>8812.3480000000018</v>
      </c>
      <c r="AE712" s="2">
        <f t="shared" si="73"/>
        <v>299.2</v>
      </c>
      <c r="AF712" s="2">
        <f>SUM(AE712:AE717)</f>
        <v>8812.3480000000018</v>
      </c>
      <c r="AG712">
        <f t="shared" si="74"/>
        <v>1</v>
      </c>
    </row>
    <row r="713" spans="1:34">
      <c r="A713">
        <v>712</v>
      </c>
      <c r="C713">
        <v>747</v>
      </c>
      <c r="D713">
        <v>142</v>
      </c>
      <c r="E713" t="s">
        <v>614</v>
      </c>
      <c r="F713" t="s">
        <v>930</v>
      </c>
      <c r="M713" t="s">
        <v>623</v>
      </c>
      <c r="N713">
        <v>0.5</v>
      </c>
      <c r="O713">
        <v>0.25</v>
      </c>
      <c r="P713">
        <f t="shared" si="69"/>
        <v>0.25</v>
      </c>
      <c r="Q713" t="s">
        <v>35</v>
      </c>
      <c r="R713">
        <v>1</v>
      </c>
      <c r="S713">
        <f t="shared" si="70"/>
        <v>0</v>
      </c>
      <c r="T713">
        <f t="shared" si="71"/>
        <v>0.25</v>
      </c>
      <c r="Z713" s="118">
        <v>0.16</v>
      </c>
      <c r="AA713">
        <v>0</v>
      </c>
      <c r="AB713" s="120">
        <v>37.4</v>
      </c>
      <c r="AC713" s="2">
        <f t="shared" si="72"/>
        <v>149.6</v>
      </c>
      <c r="AE713" s="2">
        <f t="shared" si="73"/>
        <v>149.6</v>
      </c>
      <c r="AG713" t="str">
        <f t="shared" si="74"/>
        <v/>
      </c>
    </row>
    <row r="714" spans="1:34">
      <c r="A714">
        <v>713</v>
      </c>
      <c r="C714">
        <v>747</v>
      </c>
      <c r="D714">
        <v>142</v>
      </c>
      <c r="E714" t="s">
        <v>614</v>
      </c>
      <c r="F714" t="s">
        <v>930</v>
      </c>
      <c r="M714" t="s">
        <v>57</v>
      </c>
      <c r="N714">
        <v>0.25</v>
      </c>
      <c r="O714">
        <v>0</v>
      </c>
      <c r="P714">
        <f t="shared" si="69"/>
        <v>0.25</v>
      </c>
      <c r="Q714" t="s">
        <v>35</v>
      </c>
      <c r="R714">
        <v>1</v>
      </c>
      <c r="S714">
        <f t="shared" si="70"/>
        <v>0</v>
      </c>
      <c r="T714">
        <f t="shared" si="71"/>
        <v>0.25</v>
      </c>
      <c r="Z714" s="118">
        <v>0.16</v>
      </c>
      <c r="AA714">
        <v>0</v>
      </c>
      <c r="AB714" s="120">
        <v>30.85</v>
      </c>
      <c r="AC714" s="2">
        <f t="shared" si="72"/>
        <v>123.4</v>
      </c>
      <c r="AE714" s="2">
        <f t="shared" si="73"/>
        <v>123.4</v>
      </c>
      <c r="AG714" t="str">
        <f t="shared" si="74"/>
        <v/>
      </c>
    </row>
    <row r="715" spans="1:34">
      <c r="A715">
        <v>714</v>
      </c>
      <c r="C715">
        <v>804</v>
      </c>
      <c r="D715">
        <v>142</v>
      </c>
      <c r="E715" t="s">
        <v>614</v>
      </c>
      <c r="F715" t="s">
        <v>930</v>
      </c>
      <c r="M715" t="s">
        <v>104</v>
      </c>
      <c r="N715">
        <v>0</v>
      </c>
      <c r="O715">
        <v>-12</v>
      </c>
      <c r="P715">
        <f t="shared" ref="P715:P778" si="75">ABS(N715-O715)</f>
        <v>12</v>
      </c>
      <c r="Q715" t="s">
        <v>89</v>
      </c>
      <c r="R715">
        <v>2</v>
      </c>
      <c r="S715">
        <f t="shared" si="70"/>
        <v>12</v>
      </c>
      <c r="T715">
        <f t="shared" si="71"/>
        <v>0</v>
      </c>
      <c r="U715" t="s">
        <v>1008</v>
      </c>
      <c r="V715" t="s">
        <v>918</v>
      </c>
      <c r="Z715" s="118">
        <v>1.07</v>
      </c>
      <c r="AA715">
        <v>0</v>
      </c>
      <c r="AB715" s="120">
        <v>3.36</v>
      </c>
      <c r="AC715" s="2">
        <f t="shared" si="72"/>
        <v>4314.24</v>
      </c>
      <c r="AE715" s="2">
        <f t="shared" si="73"/>
        <v>4314.24</v>
      </c>
      <c r="AG715" t="str">
        <f t="shared" si="74"/>
        <v/>
      </c>
    </row>
    <row r="716" spans="1:34">
      <c r="A716">
        <v>715</v>
      </c>
      <c r="C716">
        <v>804</v>
      </c>
      <c r="D716">
        <v>142</v>
      </c>
      <c r="E716" t="s">
        <v>614</v>
      </c>
      <c r="F716" t="s">
        <v>930</v>
      </c>
      <c r="M716" t="s">
        <v>101</v>
      </c>
      <c r="N716">
        <v>-12</v>
      </c>
      <c r="O716">
        <v>-46</v>
      </c>
      <c r="P716">
        <f t="shared" si="75"/>
        <v>34</v>
      </c>
      <c r="Q716" t="s">
        <v>611</v>
      </c>
      <c r="R716">
        <v>2</v>
      </c>
      <c r="S716">
        <f t="shared" si="70"/>
        <v>34</v>
      </c>
      <c r="T716">
        <f t="shared" si="71"/>
        <v>0</v>
      </c>
      <c r="U716" t="s">
        <v>1008</v>
      </c>
      <c r="V716" t="s">
        <v>918</v>
      </c>
      <c r="Z716" s="118">
        <v>1.62</v>
      </c>
      <c r="AA716">
        <v>45</v>
      </c>
      <c r="AB716" s="120">
        <v>1.2</v>
      </c>
      <c r="AC716" s="2">
        <f t="shared" si="72"/>
        <v>3635.2800000000007</v>
      </c>
      <c r="AE716" s="2">
        <f t="shared" si="73"/>
        <v>3635.2800000000007</v>
      </c>
      <c r="AG716" t="str">
        <f t="shared" si="74"/>
        <v/>
      </c>
    </row>
    <row r="717" spans="1:34" s="9" customFormat="1">
      <c r="A717">
        <v>716</v>
      </c>
      <c r="C717">
        <v>804</v>
      </c>
      <c r="D717">
        <v>142</v>
      </c>
      <c r="E717" s="9" t="s">
        <v>614</v>
      </c>
      <c r="F717" t="s">
        <v>930</v>
      </c>
      <c r="M717" s="9" t="s">
        <v>21</v>
      </c>
      <c r="N717" s="9">
        <v>-46</v>
      </c>
      <c r="O717" s="9">
        <v>-55</v>
      </c>
      <c r="P717" s="9">
        <f t="shared" si="75"/>
        <v>9</v>
      </c>
      <c r="Q717" s="9" t="s">
        <v>611</v>
      </c>
      <c r="R717" s="9">
        <v>2</v>
      </c>
      <c r="S717" s="9">
        <f t="shared" si="70"/>
        <v>9</v>
      </c>
      <c r="T717" s="9">
        <f t="shared" si="71"/>
        <v>0</v>
      </c>
      <c r="U717" t="s">
        <v>1008</v>
      </c>
      <c r="V717" t="s">
        <v>918</v>
      </c>
      <c r="Z717" s="118">
        <v>1.84</v>
      </c>
      <c r="AA717" s="9">
        <v>55</v>
      </c>
      <c r="AB717" s="120">
        <v>0.39</v>
      </c>
      <c r="AC717" s="2">
        <f t="shared" si="72"/>
        <v>290.62800000000004</v>
      </c>
      <c r="AE717" s="11">
        <f t="shared" si="73"/>
        <v>290.62800000000004</v>
      </c>
      <c r="AG717" t="str">
        <f t="shared" si="74"/>
        <v/>
      </c>
      <c r="AH717"/>
    </row>
    <row r="718" spans="1:34">
      <c r="A718">
        <v>717</v>
      </c>
      <c r="B718" t="s">
        <v>603</v>
      </c>
      <c r="C718">
        <v>379</v>
      </c>
      <c r="D718">
        <v>143</v>
      </c>
      <c r="E718" t="s">
        <v>605</v>
      </c>
      <c r="F718" t="s">
        <v>929</v>
      </c>
      <c r="G718">
        <v>48.502281189999998</v>
      </c>
      <c r="H718">
        <v>123.6158981</v>
      </c>
      <c r="I718" t="s">
        <v>182</v>
      </c>
      <c r="J718" t="s">
        <v>35</v>
      </c>
      <c r="K718" t="s">
        <v>35</v>
      </c>
      <c r="L718" t="s">
        <v>35</v>
      </c>
      <c r="M718" t="s">
        <v>89</v>
      </c>
      <c r="N718">
        <v>9</v>
      </c>
      <c r="O718">
        <v>8</v>
      </c>
      <c r="P718">
        <f t="shared" si="75"/>
        <v>1</v>
      </c>
      <c r="Q718" t="s">
        <v>35</v>
      </c>
      <c r="R718">
        <v>1</v>
      </c>
      <c r="S718">
        <f t="shared" si="70"/>
        <v>0</v>
      </c>
      <c r="T718">
        <f t="shared" si="71"/>
        <v>1</v>
      </c>
      <c r="W718">
        <f>SUM(S718:S723)</f>
        <v>42</v>
      </c>
      <c r="X718">
        <f>SUM(T718:T723)</f>
        <v>9</v>
      </c>
      <c r="Y718">
        <f>X718+W718</f>
        <v>51</v>
      </c>
      <c r="Z718" s="118">
        <v>0.14000000000000001</v>
      </c>
      <c r="AA718">
        <v>0</v>
      </c>
      <c r="AB718" s="120">
        <v>43.21</v>
      </c>
      <c r="AC718" s="2">
        <f t="shared" si="72"/>
        <v>604.94000000000005</v>
      </c>
      <c r="AD718" s="2">
        <f>SUM(AC718:AC723)</f>
        <v>9340.884</v>
      </c>
      <c r="AE718" s="2">
        <f t="shared" si="73"/>
        <v>604.94000000000005</v>
      </c>
      <c r="AF718" s="2">
        <f>SUM(AE718:AE723)</f>
        <v>9340.884</v>
      </c>
      <c r="AG718">
        <f t="shared" si="74"/>
        <v>1</v>
      </c>
    </row>
    <row r="719" spans="1:34">
      <c r="A719">
        <v>718</v>
      </c>
      <c r="C719">
        <v>379</v>
      </c>
      <c r="D719">
        <v>143</v>
      </c>
      <c r="E719" t="s">
        <v>605</v>
      </c>
      <c r="F719" t="s">
        <v>929</v>
      </c>
      <c r="M719" t="s">
        <v>14</v>
      </c>
      <c r="N719">
        <v>8</v>
      </c>
      <c r="O719">
        <v>0</v>
      </c>
      <c r="P719">
        <f t="shared" si="75"/>
        <v>8</v>
      </c>
      <c r="Q719" t="s">
        <v>35</v>
      </c>
      <c r="R719">
        <v>1</v>
      </c>
      <c r="S719">
        <f t="shared" si="70"/>
        <v>0</v>
      </c>
      <c r="T719">
        <f t="shared" si="71"/>
        <v>8</v>
      </c>
      <c r="Z719" s="118">
        <v>0.14000000000000001</v>
      </c>
      <c r="AA719">
        <v>0</v>
      </c>
      <c r="AB719" s="120">
        <v>43.21</v>
      </c>
      <c r="AC719" s="2">
        <f t="shared" si="72"/>
        <v>4839.5200000000004</v>
      </c>
      <c r="AE719" s="2">
        <f t="shared" si="73"/>
        <v>4839.5200000000004</v>
      </c>
      <c r="AG719" t="str">
        <f t="shared" si="74"/>
        <v/>
      </c>
    </row>
    <row r="720" spans="1:34">
      <c r="A720">
        <v>719</v>
      </c>
      <c r="C720">
        <v>426</v>
      </c>
      <c r="D720">
        <v>143</v>
      </c>
      <c r="E720" t="s">
        <v>605</v>
      </c>
      <c r="F720" t="s">
        <v>929</v>
      </c>
      <c r="M720" t="s">
        <v>680</v>
      </c>
      <c r="N720">
        <v>0</v>
      </c>
      <c r="O720">
        <v>-4</v>
      </c>
      <c r="P720">
        <f t="shared" si="75"/>
        <v>4</v>
      </c>
      <c r="Q720" t="s">
        <v>604</v>
      </c>
      <c r="R720">
        <v>2</v>
      </c>
      <c r="S720">
        <f t="shared" si="70"/>
        <v>4</v>
      </c>
      <c r="T720">
        <f t="shared" si="71"/>
        <v>0</v>
      </c>
      <c r="U720" t="s">
        <v>1003</v>
      </c>
      <c r="V720" t="s">
        <v>918</v>
      </c>
      <c r="Z720" s="118">
        <v>1.31</v>
      </c>
      <c r="AA720">
        <v>60</v>
      </c>
      <c r="AB720" s="120">
        <v>4.74</v>
      </c>
      <c r="AC720" s="2">
        <f t="shared" si="72"/>
        <v>993.50400000000013</v>
      </c>
      <c r="AE720" s="2">
        <f t="shared" si="73"/>
        <v>993.50400000000013</v>
      </c>
      <c r="AG720" t="str">
        <f t="shared" si="74"/>
        <v/>
      </c>
    </row>
    <row r="721" spans="1:34">
      <c r="A721">
        <v>720</v>
      </c>
      <c r="C721">
        <v>426</v>
      </c>
      <c r="D721">
        <v>143</v>
      </c>
      <c r="E721" t="s">
        <v>605</v>
      </c>
      <c r="F721" t="s">
        <v>929</v>
      </c>
      <c r="M721" t="s">
        <v>18</v>
      </c>
      <c r="N721">
        <v>-4</v>
      </c>
      <c r="O721">
        <v>-22</v>
      </c>
      <c r="P721">
        <f t="shared" si="75"/>
        <v>18</v>
      </c>
      <c r="Q721" t="s">
        <v>604</v>
      </c>
      <c r="R721">
        <v>2</v>
      </c>
      <c r="S721">
        <f t="shared" si="70"/>
        <v>18</v>
      </c>
      <c r="T721">
        <f t="shared" si="71"/>
        <v>0</v>
      </c>
      <c r="U721" t="s">
        <v>1003</v>
      </c>
      <c r="V721" t="s">
        <v>918</v>
      </c>
      <c r="Z721" s="118">
        <v>1.38</v>
      </c>
      <c r="AA721">
        <v>60</v>
      </c>
      <c r="AB721" s="120">
        <v>1.7</v>
      </c>
      <c r="AC721" s="2">
        <f t="shared" si="72"/>
        <v>1689.1199999999994</v>
      </c>
      <c r="AE721" s="2">
        <f t="shared" si="73"/>
        <v>1689.1199999999994</v>
      </c>
      <c r="AG721" t="str">
        <f t="shared" si="74"/>
        <v/>
      </c>
    </row>
    <row r="722" spans="1:34">
      <c r="A722">
        <v>721</v>
      </c>
      <c r="C722">
        <v>426</v>
      </c>
      <c r="D722">
        <v>143</v>
      </c>
      <c r="E722" t="s">
        <v>605</v>
      </c>
      <c r="F722" t="s">
        <v>929</v>
      </c>
      <c r="M722" t="s">
        <v>101</v>
      </c>
      <c r="N722">
        <v>-22</v>
      </c>
      <c r="O722">
        <v>-42</v>
      </c>
      <c r="P722">
        <f t="shared" si="75"/>
        <v>20</v>
      </c>
      <c r="Q722" t="s">
        <v>611</v>
      </c>
      <c r="R722">
        <v>2</v>
      </c>
      <c r="S722">
        <f t="shared" si="70"/>
        <v>20</v>
      </c>
      <c r="T722">
        <f t="shared" si="71"/>
        <v>0</v>
      </c>
      <c r="U722" t="s">
        <v>1003</v>
      </c>
      <c r="V722" t="s">
        <v>918</v>
      </c>
      <c r="Z722" s="118">
        <v>1.19</v>
      </c>
      <c r="AA722">
        <v>70</v>
      </c>
      <c r="AB722" s="120">
        <v>1.7</v>
      </c>
      <c r="AC722" s="2">
        <f t="shared" si="72"/>
        <v>1213.7999999999997</v>
      </c>
      <c r="AE722" s="2">
        <f t="shared" si="73"/>
        <v>1213.7999999999997</v>
      </c>
      <c r="AG722" t="str">
        <f t="shared" si="74"/>
        <v/>
      </c>
    </row>
    <row r="723" spans="1:34" s="9" customFormat="1">
      <c r="A723">
        <v>722</v>
      </c>
      <c r="C723">
        <v>426</v>
      </c>
      <c r="D723">
        <v>143</v>
      </c>
      <c r="E723" s="9" t="s">
        <v>605</v>
      </c>
      <c r="F723" t="s">
        <v>929</v>
      </c>
      <c r="M723" s="9" t="s">
        <v>19</v>
      </c>
      <c r="N723" s="9">
        <v>-42</v>
      </c>
      <c r="O723" s="9">
        <v>-42</v>
      </c>
      <c r="P723" s="9">
        <f t="shared" si="75"/>
        <v>0</v>
      </c>
      <c r="Q723" s="9" t="s">
        <v>191</v>
      </c>
      <c r="R723" s="9">
        <v>2</v>
      </c>
      <c r="S723" s="9">
        <f t="shared" si="70"/>
        <v>0</v>
      </c>
      <c r="T723" s="9">
        <f t="shared" si="71"/>
        <v>0</v>
      </c>
      <c r="U723" t="s">
        <v>1003</v>
      </c>
      <c r="V723" t="s">
        <v>918</v>
      </c>
      <c r="Z723" s="118">
        <v>1.38</v>
      </c>
      <c r="AA723" s="9">
        <v>70</v>
      </c>
      <c r="AB723" s="120">
        <v>0.54</v>
      </c>
      <c r="AC723" s="2">
        <f t="shared" si="72"/>
        <v>0</v>
      </c>
      <c r="AE723" s="11">
        <f t="shared" si="73"/>
        <v>0</v>
      </c>
      <c r="AG723" t="str">
        <f t="shared" si="74"/>
        <v/>
      </c>
      <c r="AH723"/>
    </row>
    <row r="724" spans="1:34">
      <c r="A724">
        <v>723</v>
      </c>
      <c r="B724" t="s">
        <v>603</v>
      </c>
      <c r="C724">
        <v>228</v>
      </c>
      <c r="D724">
        <v>144</v>
      </c>
      <c r="E724" t="s">
        <v>605</v>
      </c>
      <c r="F724" t="s">
        <v>929</v>
      </c>
      <c r="G724">
        <v>48.627277370000002</v>
      </c>
      <c r="H724">
        <v>123.498024</v>
      </c>
      <c r="I724" t="s">
        <v>182</v>
      </c>
      <c r="J724" t="s">
        <v>35</v>
      </c>
      <c r="K724" t="s">
        <v>35</v>
      </c>
      <c r="L724" t="s">
        <v>35</v>
      </c>
      <c r="M724" t="s">
        <v>89</v>
      </c>
      <c r="N724">
        <v>10</v>
      </c>
      <c r="O724">
        <v>9</v>
      </c>
      <c r="P724">
        <f t="shared" si="75"/>
        <v>1</v>
      </c>
      <c r="Q724" t="s">
        <v>35</v>
      </c>
      <c r="R724">
        <v>1</v>
      </c>
      <c r="S724">
        <f t="shared" si="70"/>
        <v>0</v>
      </c>
      <c r="T724">
        <f t="shared" si="71"/>
        <v>1</v>
      </c>
      <c r="W724">
        <f>SUM(S724:S728)</f>
        <v>20</v>
      </c>
      <c r="X724">
        <f>SUM(T724:T729)</f>
        <v>11.5</v>
      </c>
      <c r="Y724">
        <f>X724+W724</f>
        <v>31.5</v>
      </c>
      <c r="Z724" s="118">
        <v>0.14000000000000001</v>
      </c>
      <c r="AA724">
        <v>0</v>
      </c>
      <c r="AB724" s="120">
        <v>43.21</v>
      </c>
      <c r="AC724" s="2">
        <f t="shared" si="72"/>
        <v>604.94000000000005</v>
      </c>
      <c r="AD724" s="2">
        <f>SUM(AC724:AC728)</f>
        <v>9086.98</v>
      </c>
      <c r="AE724" s="2">
        <f t="shared" si="73"/>
        <v>604.94000000000005</v>
      </c>
      <c r="AF724" s="2">
        <f>SUM(AE724:AE728)</f>
        <v>9086.98</v>
      </c>
      <c r="AG724">
        <f t="shared" si="74"/>
        <v>1</v>
      </c>
    </row>
    <row r="725" spans="1:34">
      <c r="A725">
        <v>724</v>
      </c>
      <c r="C725">
        <v>228</v>
      </c>
      <c r="D725">
        <v>144</v>
      </c>
      <c r="E725" t="s">
        <v>605</v>
      </c>
      <c r="F725" t="s">
        <v>929</v>
      </c>
      <c r="M725" t="s">
        <v>14</v>
      </c>
      <c r="N725">
        <v>9</v>
      </c>
      <c r="O725">
        <v>4</v>
      </c>
      <c r="P725">
        <f t="shared" si="75"/>
        <v>5</v>
      </c>
      <c r="Q725" t="s">
        <v>35</v>
      </c>
      <c r="R725">
        <v>1</v>
      </c>
      <c r="S725">
        <f t="shared" si="70"/>
        <v>0</v>
      </c>
      <c r="T725">
        <f t="shared" si="71"/>
        <v>5</v>
      </c>
      <c r="Z725" s="118">
        <v>0.14000000000000001</v>
      </c>
      <c r="AA725">
        <v>0</v>
      </c>
      <c r="AB725" s="120">
        <v>43.21</v>
      </c>
      <c r="AC725" s="2">
        <f t="shared" si="72"/>
        <v>3024.7</v>
      </c>
      <c r="AE725" s="2">
        <f t="shared" si="73"/>
        <v>3024.7</v>
      </c>
      <c r="AG725" t="str">
        <f t="shared" si="74"/>
        <v/>
      </c>
    </row>
    <row r="726" spans="1:34">
      <c r="A726">
        <v>725</v>
      </c>
      <c r="C726">
        <v>228</v>
      </c>
      <c r="D726">
        <v>144</v>
      </c>
      <c r="E726" t="s">
        <v>605</v>
      </c>
      <c r="F726" t="s">
        <v>929</v>
      </c>
      <c r="M726" t="s">
        <v>57</v>
      </c>
      <c r="N726">
        <v>4</v>
      </c>
      <c r="O726">
        <v>0</v>
      </c>
      <c r="P726">
        <f t="shared" si="75"/>
        <v>4</v>
      </c>
      <c r="Q726" t="s">
        <v>35</v>
      </c>
      <c r="R726">
        <v>1</v>
      </c>
      <c r="S726">
        <f t="shared" si="70"/>
        <v>0</v>
      </c>
      <c r="T726">
        <f t="shared" si="71"/>
        <v>4</v>
      </c>
      <c r="Z726" s="118">
        <v>0.14000000000000001</v>
      </c>
      <c r="AA726">
        <v>0</v>
      </c>
      <c r="AB726" s="120">
        <v>36.65</v>
      </c>
      <c r="AC726" s="2">
        <f t="shared" si="72"/>
        <v>2052.4</v>
      </c>
      <c r="AE726" s="2">
        <f t="shared" si="73"/>
        <v>2052.4</v>
      </c>
      <c r="AG726" t="str">
        <f t="shared" si="74"/>
        <v/>
      </c>
    </row>
    <row r="727" spans="1:34">
      <c r="A727">
        <v>726</v>
      </c>
      <c r="C727">
        <v>241</v>
      </c>
      <c r="D727">
        <v>144</v>
      </c>
      <c r="E727" t="s">
        <v>605</v>
      </c>
      <c r="F727" t="s">
        <v>929</v>
      </c>
      <c r="M727" t="s">
        <v>104</v>
      </c>
      <c r="N727">
        <v>0</v>
      </c>
      <c r="O727">
        <v>-5</v>
      </c>
      <c r="P727">
        <f t="shared" si="75"/>
        <v>5</v>
      </c>
      <c r="Q727" t="s">
        <v>604</v>
      </c>
      <c r="R727">
        <v>2</v>
      </c>
      <c r="S727">
        <f t="shared" si="70"/>
        <v>5</v>
      </c>
      <c r="T727">
        <f t="shared" si="71"/>
        <v>0</v>
      </c>
      <c r="U727" t="s">
        <v>1003</v>
      </c>
      <c r="V727" t="s">
        <v>918</v>
      </c>
      <c r="Z727" s="118">
        <v>1.31</v>
      </c>
      <c r="AA727">
        <v>30</v>
      </c>
      <c r="AB727" s="120">
        <v>4.74</v>
      </c>
      <c r="AC727" s="2">
        <f t="shared" si="72"/>
        <v>2173.29</v>
      </c>
      <c r="AE727" s="2">
        <f t="shared" si="73"/>
        <v>2173.29</v>
      </c>
      <c r="AG727" t="str">
        <f t="shared" si="74"/>
        <v/>
      </c>
    </row>
    <row r="728" spans="1:34" s="9" customFormat="1">
      <c r="A728">
        <v>727</v>
      </c>
      <c r="C728">
        <v>241</v>
      </c>
      <c r="D728">
        <v>144</v>
      </c>
      <c r="E728" s="9" t="s">
        <v>605</v>
      </c>
      <c r="F728" t="s">
        <v>929</v>
      </c>
      <c r="M728" s="9" t="s">
        <v>18</v>
      </c>
      <c r="N728" s="9">
        <v>-5</v>
      </c>
      <c r="O728" s="9">
        <v>-20</v>
      </c>
      <c r="P728" s="9">
        <f t="shared" si="75"/>
        <v>15</v>
      </c>
      <c r="Q728" s="9" t="s">
        <v>604</v>
      </c>
      <c r="R728" s="9">
        <v>2</v>
      </c>
      <c r="S728" s="9">
        <f t="shared" si="70"/>
        <v>15</v>
      </c>
      <c r="T728" s="9">
        <f t="shared" si="71"/>
        <v>0</v>
      </c>
      <c r="U728" t="s">
        <v>1003</v>
      </c>
      <c r="V728" t="s">
        <v>918</v>
      </c>
      <c r="Z728" s="118">
        <v>1.38</v>
      </c>
      <c r="AA728" s="9">
        <v>65</v>
      </c>
      <c r="AB728" s="120">
        <v>1.7</v>
      </c>
      <c r="AC728" s="2">
        <f t="shared" si="72"/>
        <v>1231.6499999999996</v>
      </c>
      <c r="AE728" s="11">
        <f t="shared" si="73"/>
        <v>1231.6499999999996</v>
      </c>
      <c r="AG728" t="str">
        <f t="shared" si="74"/>
        <v/>
      </c>
      <c r="AH728"/>
    </row>
    <row r="729" spans="1:34">
      <c r="A729">
        <v>728</v>
      </c>
      <c r="B729" t="s">
        <v>603</v>
      </c>
      <c r="C729">
        <v>695</v>
      </c>
      <c r="D729">
        <v>145</v>
      </c>
      <c r="E729" t="s">
        <v>605</v>
      </c>
      <c r="F729" t="s">
        <v>929</v>
      </c>
      <c r="G729">
        <v>48.731548310000001</v>
      </c>
      <c r="H729">
        <v>123.44828800000001</v>
      </c>
      <c r="I729" t="s">
        <v>182</v>
      </c>
      <c r="J729" t="s">
        <v>35</v>
      </c>
      <c r="K729" t="s">
        <v>35</v>
      </c>
      <c r="L729" t="s">
        <v>35</v>
      </c>
      <c r="M729" t="s">
        <v>89</v>
      </c>
      <c r="N729">
        <v>2</v>
      </c>
      <c r="O729">
        <v>0.5</v>
      </c>
      <c r="P729">
        <f t="shared" si="75"/>
        <v>1.5</v>
      </c>
      <c r="Q729" t="s">
        <v>35</v>
      </c>
      <c r="R729">
        <v>1</v>
      </c>
      <c r="S729">
        <f t="shared" si="70"/>
        <v>0</v>
      </c>
      <c r="T729">
        <f t="shared" si="71"/>
        <v>1.5</v>
      </c>
      <c r="W729">
        <f>SUM(S729:S733)</f>
        <v>40</v>
      </c>
      <c r="X729">
        <f>SUM(T729:T734)</f>
        <v>3</v>
      </c>
      <c r="Y729">
        <f>X729+W729</f>
        <v>43</v>
      </c>
      <c r="Z729" s="118">
        <v>0.14000000000000001</v>
      </c>
      <c r="AA729">
        <v>0</v>
      </c>
      <c r="AB729" s="120">
        <v>43.21</v>
      </c>
      <c r="AC729" s="2">
        <f t="shared" si="72"/>
        <v>907.41000000000008</v>
      </c>
      <c r="AD729" s="2">
        <f>SUM(AC729:AC733)</f>
        <v>7915.9261999999999</v>
      </c>
      <c r="AE729" s="2">
        <f t="shared" si="73"/>
        <v>907.41000000000008</v>
      </c>
      <c r="AF729" s="2">
        <f>SUM(AE729:AE733)</f>
        <v>7915.9261999999999</v>
      </c>
      <c r="AG729">
        <f t="shared" si="74"/>
        <v>1</v>
      </c>
    </row>
    <row r="730" spans="1:34">
      <c r="A730">
        <v>729</v>
      </c>
      <c r="C730">
        <v>695</v>
      </c>
      <c r="D730">
        <v>145</v>
      </c>
      <c r="E730" t="s">
        <v>605</v>
      </c>
      <c r="F730" t="s">
        <v>929</v>
      </c>
      <c r="M730" t="s">
        <v>623</v>
      </c>
      <c r="N730">
        <v>0.5</v>
      </c>
      <c r="O730">
        <v>0</v>
      </c>
      <c r="P730">
        <f t="shared" si="75"/>
        <v>0.5</v>
      </c>
      <c r="Q730" t="s">
        <v>35</v>
      </c>
      <c r="R730">
        <v>1</v>
      </c>
      <c r="S730">
        <f t="shared" si="70"/>
        <v>0</v>
      </c>
      <c r="T730">
        <f t="shared" si="71"/>
        <v>0.5</v>
      </c>
      <c r="Z730" s="118">
        <v>0.14000000000000001</v>
      </c>
      <c r="AA730">
        <v>0</v>
      </c>
      <c r="AB730" s="120">
        <v>43.21</v>
      </c>
      <c r="AC730" s="2">
        <f t="shared" si="72"/>
        <v>302.47000000000003</v>
      </c>
      <c r="AE730" s="2">
        <f t="shared" si="73"/>
        <v>302.47000000000003</v>
      </c>
      <c r="AG730" t="str">
        <f t="shared" si="74"/>
        <v/>
      </c>
    </row>
    <row r="731" spans="1:34">
      <c r="A731">
        <v>730</v>
      </c>
      <c r="C731">
        <v>752</v>
      </c>
      <c r="D731">
        <v>145</v>
      </c>
      <c r="E731" t="s">
        <v>605</v>
      </c>
      <c r="F731" t="s">
        <v>929</v>
      </c>
      <c r="M731" t="s">
        <v>104</v>
      </c>
      <c r="N731">
        <v>0</v>
      </c>
      <c r="O731">
        <v>-3</v>
      </c>
      <c r="P731">
        <f t="shared" si="75"/>
        <v>3</v>
      </c>
      <c r="Q731" t="s">
        <v>886</v>
      </c>
      <c r="R731">
        <v>2</v>
      </c>
      <c r="S731">
        <f t="shared" si="70"/>
        <v>3</v>
      </c>
      <c r="T731">
        <f t="shared" si="71"/>
        <v>0</v>
      </c>
      <c r="U731" t="s">
        <v>1008</v>
      </c>
      <c r="V731" t="s">
        <v>1009</v>
      </c>
      <c r="Z731" s="118">
        <v>1.31</v>
      </c>
      <c r="AA731">
        <v>10</v>
      </c>
      <c r="AB731" s="120">
        <v>4.74</v>
      </c>
      <c r="AC731" s="2">
        <f t="shared" si="72"/>
        <v>1676.538</v>
      </c>
      <c r="AE731" s="2">
        <f t="shared" si="73"/>
        <v>1676.538</v>
      </c>
      <c r="AG731" t="str">
        <f t="shared" si="74"/>
        <v/>
      </c>
    </row>
    <row r="732" spans="1:34">
      <c r="A732">
        <v>731</v>
      </c>
      <c r="C732">
        <v>752</v>
      </c>
      <c r="D732">
        <v>145</v>
      </c>
      <c r="E732" t="s">
        <v>605</v>
      </c>
      <c r="F732" t="s">
        <v>929</v>
      </c>
      <c r="M732" t="s">
        <v>101</v>
      </c>
      <c r="N732">
        <v>-3</v>
      </c>
      <c r="O732">
        <v>-22</v>
      </c>
      <c r="P732">
        <f t="shared" si="75"/>
        <v>19</v>
      </c>
      <c r="Q732" t="s">
        <v>887</v>
      </c>
      <c r="R732">
        <v>2</v>
      </c>
      <c r="S732">
        <f t="shared" si="70"/>
        <v>19</v>
      </c>
      <c r="T732">
        <f t="shared" si="71"/>
        <v>0</v>
      </c>
      <c r="U732" t="s">
        <v>1008</v>
      </c>
      <c r="V732" t="s">
        <v>1009</v>
      </c>
      <c r="Z732" s="118">
        <v>1.19</v>
      </c>
      <c r="AA732">
        <v>3</v>
      </c>
      <c r="AB732" s="120">
        <v>1.7</v>
      </c>
      <c r="AC732" s="2">
        <f t="shared" si="72"/>
        <v>3728.3889999999997</v>
      </c>
      <c r="AE732" s="2">
        <f t="shared" si="73"/>
        <v>3728.3889999999997</v>
      </c>
      <c r="AG732" t="str">
        <f t="shared" si="74"/>
        <v/>
      </c>
    </row>
    <row r="733" spans="1:34" s="9" customFormat="1">
      <c r="A733">
        <v>732</v>
      </c>
      <c r="C733">
        <v>752</v>
      </c>
      <c r="D733">
        <v>145</v>
      </c>
      <c r="E733" s="9" t="s">
        <v>605</v>
      </c>
      <c r="F733" t="s">
        <v>929</v>
      </c>
      <c r="M733" s="9" t="s">
        <v>685</v>
      </c>
      <c r="N733" s="9">
        <v>-22</v>
      </c>
      <c r="O733" s="9">
        <v>-40</v>
      </c>
      <c r="P733" s="9">
        <f t="shared" si="75"/>
        <v>18</v>
      </c>
      <c r="Q733" s="9" t="s">
        <v>883</v>
      </c>
      <c r="R733" s="9">
        <v>2</v>
      </c>
      <c r="S733" s="9">
        <f t="shared" si="70"/>
        <v>18</v>
      </c>
      <c r="T733" s="9">
        <f t="shared" si="71"/>
        <v>0</v>
      </c>
      <c r="U733" t="s">
        <v>1008</v>
      </c>
      <c r="V733" t="s">
        <v>1009</v>
      </c>
      <c r="Z733" s="118">
        <v>1.38</v>
      </c>
      <c r="AA733" s="9">
        <v>3</v>
      </c>
      <c r="AB733" s="120">
        <v>0.54</v>
      </c>
      <c r="AC733" s="2">
        <f t="shared" si="72"/>
        <v>1301.1191999999996</v>
      </c>
      <c r="AE733" s="11">
        <f t="shared" si="73"/>
        <v>1301.1191999999996</v>
      </c>
      <c r="AG733" t="str">
        <f t="shared" si="74"/>
        <v/>
      </c>
      <c r="AH733"/>
    </row>
    <row r="734" spans="1:34">
      <c r="A734">
        <v>733</v>
      </c>
      <c r="B734" t="s">
        <v>603</v>
      </c>
      <c r="C734">
        <v>244</v>
      </c>
      <c r="D734">
        <v>146</v>
      </c>
      <c r="E734" t="s">
        <v>614</v>
      </c>
      <c r="F734" t="s">
        <v>930</v>
      </c>
      <c r="G734">
        <v>49.274776459999998</v>
      </c>
      <c r="H734">
        <v>122.9145584</v>
      </c>
      <c r="I734" t="s">
        <v>182</v>
      </c>
      <c r="J734" t="s">
        <v>35</v>
      </c>
      <c r="K734" t="s">
        <v>35</v>
      </c>
      <c r="L734" t="s">
        <v>35</v>
      </c>
      <c r="M734" t="s">
        <v>89</v>
      </c>
      <c r="N734">
        <v>1</v>
      </c>
      <c r="O734">
        <v>0</v>
      </c>
      <c r="P734">
        <f t="shared" si="75"/>
        <v>1</v>
      </c>
      <c r="Q734" t="s">
        <v>35</v>
      </c>
      <c r="R734">
        <v>1</v>
      </c>
      <c r="S734">
        <f t="shared" si="70"/>
        <v>0</v>
      </c>
      <c r="T734">
        <f t="shared" si="71"/>
        <v>1</v>
      </c>
      <c r="W734">
        <f>SUM(S734:S738)</f>
        <v>73</v>
      </c>
      <c r="X734">
        <f>SUM(T734:T739)</f>
        <v>2</v>
      </c>
      <c r="Y734">
        <f>X734+W734</f>
        <v>75</v>
      </c>
      <c r="Z734" s="118">
        <v>0.16</v>
      </c>
      <c r="AA734">
        <v>0</v>
      </c>
      <c r="AB734" s="120">
        <v>37.4</v>
      </c>
      <c r="AC734" s="2">
        <f t="shared" si="72"/>
        <v>598.4</v>
      </c>
      <c r="AD734" s="2">
        <f>SUM(AC734:AC738)</f>
        <v>17765.888000000003</v>
      </c>
      <c r="AE734" s="2">
        <f t="shared" si="73"/>
        <v>598.4</v>
      </c>
      <c r="AF734" s="2">
        <f>SUM(AE734:AE738)</f>
        <v>17765.888000000003</v>
      </c>
      <c r="AG734">
        <f t="shared" si="74"/>
        <v>1</v>
      </c>
    </row>
    <row r="735" spans="1:34">
      <c r="A735">
        <v>734</v>
      </c>
      <c r="C735">
        <v>272</v>
      </c>
      <c r="D735">
        <v>146</v>
      </c>
      <c r="E735" t="s">
        <v>614</v>
      </c>
      <c r="F735" t="s">
        <v>930</v>
      </c>
      <c r="M735" t="s">
        <v>104</v>
      </c>
      <c r="N735">
        <v>0</v>
      </c>
      <c r="O735">
        <v>-28</v>
      </c>
      <c r="P735">
        <f t="shared" si="75"/>
        <v>28</v>
      </c>
      <c r="Q735" t="s">
        <v>616</v>
      </c>
      <c r="R735">
        <v>2</v>
      </c>
      <c r="S735">
        <f t="shared" si="70"/>
        <v>28</v>
      </c>
      <c r="T735">
        <f t="shared" si="71"/>
        <v>0</v>
      </c>
      <c r="U735" t="s">
        <v>1003</v>
      </c>
      <c r="V735" t="s">
        <v>918</v>
      </c>
      <c r="Z735" s="118">
        <v>1.07</v>
      </c>
      <c r="AA735">
        <v>5</v>
      </c>
      <c r="AB735" s="120">
        <v>3.36</v>
      </c>
      <c r="AC735" s="2">
        <f t="shared" si="72"/>
        <v>9563.2320000000018</v>
      </c>
      <c r="AE735" s="2">
        <f t="shared" si="73"/>
        <v>9563.2320000000018</v>
      </c>
      <c r="AG735" t="str">
        <f t="shared" si="74"/>
        <v/>
      </c>
    </row>
    <row r="736" spans="1:34">
      <c r="A736">
        <v>735</v>
      </c>
      <c r="C736">
        <v>272</v>
      </c>
      <c r="D736">
        <v>146</v>
      </c>
      <c r="E736" t="s">
        <v>614</v>
      </c>
      <c r="F736" t="s">
        <v>930</v>
      </c>
      <c r="M736" t="s">
        <v>32</v>
      </c>
      <c r="N736">
        <v>-28</v>
      </c>
      <c r="O736">
        <v>-50</v>
      </c>
      <c r="P736">
        <f t="shared" si="75"/>
        <v>22</v>
      </c>
      <c r="Q736" t="s">
        <v>618</v>
      </c>
      <c r="R736">
        <v>2</v>
      </c>
      <c r="S736">
        <f t="shared" si="70"/>
        <v>22</v>
      </c>
      <c r="T736">
        <f t="shared" si="71"/>
        <v>0</v>
      </c>
      <c r="U736" t="s">
        <v>1003</v>
      </c>
      <c r="V736" t="s">
        <v>918</v>
      </c>
      <c r="Z736" s="118">
        <v>1.62</v>
      </c>
      <c r="AA736">
        <v>5</v>
      </c>
      <c r="AB736" s="120">
        <v>1.2</v>
      </c>
      <c r="AC736" s="2">
        <f t="shared" si="72"/>
        <v>4062.9599999999991</v>
      </c>
      <c r="AE736" s="2">
        <f t="shared" si="73"/>
        <v>4062.9599999999991</v>
      </c>
      <c r="AG736" t="str">
        <f t="shared" si="74"/>
        <v/>
      </c>
    </row>
    <row r="737" spans="1:34">
      <c r="A737">
        <v>736</v>
      </c>
      <c r="C737">
        <v>272</v>
      </c>
      <c r="D737">
        <v>146</v>
      </c>
      <c r="E737" t="s">
        <v>614</v>
      </c>
      <c r="F737" t="s">
        <v>930</v>
      </c>
      <c r="M737" t="s">
        <v>34</v>
      </c>
      <c r="N737">
        <v>-50</v>
      </c>
      <c r="O737">
        <v>-68</v>
      </c>
      <c r="P737">
        <f t="shared" si="75"/>
        <v>18</v>
      </c>
      <c r="Q737" t="s">
        <v>609</v>
      </c>
      <c r="R737">
        <v>2</v>
      </c>
      <c r="S737">
        <f t="shared" si="70"/>
        <v>18</v>
      </c>
      <c r="T737">
        <f t="shared" si="71"/>
        <v>0</v>
      </c>
      <c r="U737" t="s">
        <v>1003</v>
      </c>
      <c r="V737" t="s">
        <v>918</v>
      </c>
      <c r="Z737" s="118">
        <v>1.62</v>
      </c>
      <c r="AA737">
        <v>7</v>
      </c>
      <c r="AB737" s="120">
        <v>1.2</v>
      </c>
      <c r="AC737" s="2">
        <f t="shared" si="72"/>
        <v>3254.2560000000003</v>
      </c>
      <c r="AE737" s="2">
        <f t="shared" si="73"/>
        <v>3254.2560000000003</v>
      </c>
      <c r="AG737" t="str">
        <f t="shared" si="74"/>
        <v/>
      </c>
    </row>
    <row r="738" spans="1:34" s="9" customFormat="1">
      <c r="A738">
        <v>737</v>
      </c>
      <c r="C738">
        <v>272</v>
      </c>
      <c r="D738">
        <v>146</v>
      </c>
      <c r="E738" s="9" t="s">
        <v>614</v>
      </c>
      <c r="F738" t="s">
        <v>930</v>
      </c>
      <c r="M738" s="9" t="s">
        <v>21</v>
      </c>
      <c r="N738" s="9">
        <v>-65</v>
      </c>
      <c r="O738" s="9">
        <v>-70</v>
      </c>
      <c r="P738" s="9">
        <f t="shared" si="75"/>
        <v>5</v>
      </c>
      <c r="Q738" s="9" t="s">
        <v>604</v>
      </c>
      <c r="R738" s="9">
        <v>2</v>
      </c>
      <c r="S738" s="9">
        <f t="shared" si="70"/>
        <v>5</v>
      </c>
      <c r="T738" s="9">
        <f t="shared" si="71"/>
        <v>0</v>
      </c>
      <c r="U738" t="s">
        <v>1003</v>
      </c>
      <c r="V738" t="s">
        <v>918</v>
      </c>
      <c r="Z738" s="118">
        <v>1.84</v>
      </c>
      <c r="AA738" s="9">
        <v>20</v>
      </c>
      <c r="AB738" s="120">
        <v>0.39</v>
      </c>
      <c r="AC738" s="2">
        <f t="shared" si="72"/>
        <v>287.04000000000002</v>
      </c>
      <c r="AE738" s="11">
        <f t="shared" si="73"/>
        <v>287.04000000000002</v>
      </c>
      <c r="AG738" t="str">
        <f t="shared" si="74"/>
        <v/>
      </c>
      <c r="AH738"/>
    </row>
    <row r="739" spans="1:34">
      <c r="A739">
        <v>738</v>
      </c>
      <c r="B739" t="s">
        <v>603</v>
      </c>
      <c r="C739">
        <v>251</v>
      </c>
      <c r="D739">
        <v>147</v>
      </c>
      <c r="E739" t="s">
        <v>619</v>
      </c>
      <c r="F739" t="s">
        <v>930</v>
      </c>
      <c r="G739">
        <v>49.279388429999997</v>
      </c>
      <c r="H739">
        <v>122.9110031</v>
      </c>
      <c r="I739" t="s">
        <v>182</v>
      </c>
      <c r="J739" t="s">
        <v>35</v>
      </c>
      <c r="K739" t="s">
        <v>35</v>
      </c>
      <c r="L739" t="s">
        <v>35</v>
      </c>
      <c r="M739" t="s">
        <v>89</v>
      </c>
      <c r="N739">
        <v>9</v>
      </c>
      <c r="O739">
        <v>8</v>
      </c>
      <c r="P739">
        <f t="shared" si="75"/>
        <v>1</v>
      </c>
      <c r="Q739" t="s">
        <v>35</v>
      </c>
      <c r="R739">
        <v>1</v>
      </c>
      <c r="S739">
        <f t="shared" si="70"/>
        <v>0</v>
      </c>
      <c r="T739">
        <f t="shared" si="71"/>
        <v>1</v>
      </c>
      <c r="W739">
        <f>SUM(S739:S743)</f>
        <v>36</v>
      </c>
      <c r="X739">
        <f>SUM(T739:T744)</f>
        <v>10</v>
      </c>
      <c r="Y739">
        <f>X739+W739</f>
        <v>46</v>
      </c>
      <c r="Z739" s="118">
        <v>0.16</v>
      </c>
      <c r="AA739">
        <v>0</v>
      </c>
      <c r="AB739" s="120">
        <v>37.4</v>
      </c>
      <c r="AC739" s="2">
        <f t="shared" si="72"/>
        <v>598.4</v>
      </c>
      <c r="AD739" s="2">
        <f>SUM(AC739:AC743)</f>
        <v>10137.02</v>
      </c>
      <c r="AE739" s="2">
        <f t="shared" si="73"/>
        <v>598.4</v>
      </c>
      <c r="AF739" s="2">
        <f>SUM(AE739:AE743)</f>
        <v>10137.02</v>
      </c>
      <c r="AG739">
        <f t="shared" si="74"/>
        <v>1</v>
      </c>
    </row>
    <row r="740" spans="1:34">
      <c r="A740">
        <v>739</v>
      </c>
      <c r="C740">
        <v>251</v>
      </c>
      <c r="D740">
        <v>147</v>
      </c>
      <c r="E740" t="s">
        <v>619</v>
      </c>
      <c r="F740" t="s">
        <v>930</v>
      </c>
      <c r="M740" t="s">
        <v>623</v>
      </c>
      <c r="N740">
        <v>8</v>
      </c>
      <c r="O740">
        <v>4</v>
      </c>
      <c r="P740">
        <f t="shared" si="75"/>
        <v>4</v>
      </c>
      <c r="Q740" t="s">
        <v>35</v>
      </c>
      <c r="R740">
        <v>1</v>
      </c>
      <c r="S740">
        <f t="shared" si="70"/>
        <v>0</v>
      </c>
      <c r="T740">
        <f t="shared" si="71"/>
        <v>4</v>
      </c>
      <c r="Z740" s="118">
        <v>0.16</v>
      </c>
      <c r="AA740">
        <v>0</v>
      </c>
      <c r="AB740" s="120">
        <v>37.4</v>
      </c>
      <c r="AC740" s="2">
        <f t="shared" si="72"/>
        <v>2393.6</v>
      </c>
      <c r="AE740" s="2">
        <f t="shared" si="73"/>
        <v>2393.6</v>
      </c>
      <c r="AG740" t="str">
        <f t="shared" si="74"/>
        <v/>
      </c>
    </row>
    <row r="741" spans="1:34">
      <c r="A741">
        <v>740</v>
      </c>
      <c r="C741">
        <v>251</v>
      </c>
      <c r="D741">
        <v>147</v>
      </c>
      <c r="E741" t="s">
        <v>619</v>
      </c>
      <c r="F741" t="s">
        <v>930</v>
      </c>
      <c r="M741" t="s">
        <v>57</v>
      </c>
      <c r="N741">
        <v>4</v>
      </c>
      <c r="O741">
        <v>0</v>
      </c>
      <c r="P741">
        <f t="shared" si="75"/>
        <v>4</v>
      </c>
      <c r="Q741" t="s">
        <v>35</v>
      </c>
      <c r="R741">
        <v>1</v>
      </c>
      <c r="S741">
        <f t="shared" si="70"/>
        <v>0</v>
      </c>
      <c r="T741">
        <f t="shared" si="71"/>
        <v>4</v>
      </c>
      <c r="Z741" s="118">
        <v>0.16</v>
      </c>
      <c r="AA741">
        <v>0</v>
      </c>
      <c r="AB741" s="120">
        <v>30.85</v>
      </c>
      <c r="AC741" s="2">
        <f t="shared" si="72"/>
        <v>1974.4</v>
      </c>
      <c r="AE741" s="2">
        <f t="shared" si="73"/>
        <v>1974.4</v>
      </c>
      <c r="AG741" t="str">
        <f t="shared" si="74"/>
        <v/>
      </c>
    </row>
    <row r="742" spans="1:34">
      <c r="A742">
        <v>741</v>
      </c>
      <c r="C742">
        <v>279</v>
      </c>
      <c r="D742">
        <v>147</v>
      </c>
      <c r="E742" t="s">
        <v>619</v>
      </c>
      <c r="F742" t="s">
        <v>930</v>
      </c>
      <c r="M742" t="s">
        <v>104</v>
      </c>
      <c r="N742">
        <v>0</v>
      </c>
      <c r="O742">
        <v>-1</v>
      </c>
      <c r="P742">
        <f t="shared" si="75"/>
        <v>1</v>
      </c>
      <c r="R742">
        <v>2</v>
      </c>
      <c r="S742">
        <f t="shared" si="70"/>
        <v>1</v>
      </c>
      <c r="T742">
        <f t="shared" si="71"/>
        <v>0</v>
      </c>
      <c r="U742" t="s">
        <v>1003</v>
      </c>
      <c r="V742" t="s">
        <v>918</v>
      </c>
      <c r="Z742" s="118">
        <v>1.07</v>
      </c>
      <c r="AA742">
        <v>0</v>
      </c>
      <c r="AB742" s="120">
        <v>3.36</v>
      </c>
      <c r="AC742" s="2">
        <f t="shared" si="72"/>
        <v>359.52000000000004</v>
      </c>
      <c r="AE742" s="2">
        <f t="shared" si="73"/>
        <v>359.52000000000004</v>
      </c>
      <c r="AG742" t="str">
        <f t="shared" si="74"/>
        <v/>
      </c>
    </row>
    <row r="743" spans="1:34" s="9" customFormat="1">
      <c r="A743">
        <v>742</v>
      </c>
      <c r="C743">
        <v>279</v>
      </c>
      <c r="D743">
        <v>147</v>
      </c>
      <c r="E743" s="9" t="s">
        <v>619</v>
      </c>
      <c r="F743" t="s">
        <v>930</v>
      </c>
      <c r="M743" s="9" t="s">
        <v>101</v>
      </c>
      <c r="N743" s="9">
        <v>-1</v>
      </c>
      <c r="O743" s="9">
        <v>-36</v>
      </c>
      <c r="P743" s="9">
        <f t="shared" si="75"/>
        <v>35</v>
      </c>
      <c r="Q743" s="9" t="s">
        <v>604</v>
      </c>
      <c r="R743" s="9">
        <v>2</v>
      </c>
      <c r="S743" s="9">
        <f t="shared" si="70"/>
        <v>35</v>
      </c>
      <c r="T743" s="9">
        <f t="shared" si="71"/>
        <v>0</v>
      </c>
      <c r="U743" t="s">
        <v>1003</v>
      </c>
      <c r="V743" t="s">
        <v>918</v>
      </c>
      <c r="Z743" s="118">
        <v>1.45</v>
      </c>
      <c r="AA743" s="9">
        <v>21</v>
      </c>
      <c r="AB743" s="120">
        <v>1.2</v>
      </c>
      <c r="AC743" s="2">
        <f t="shared" si="72"/>
        <v>4811.1000000000004</v>
      </c>
      <c r="AE743" s="11">
        <f t="shared" si="73"/>
        <v>4811.1000000000004</v>
      </c>
      <c r="AG743" t="str">
        <f t="shared" si="74"/>
        <v/>
      </c>
      <c r="AH743"/>
    </row>
    <row r="744" spans="1:34" s="102" customFormat="1">
      <c r="A744" s="102">
        <v>743</v>
      </c>
      <c r="B744" s="102" t="s">
        <v>603</v>
      </c>
      <c r="C744">
        <v>694</v>
      </c>
      <c r="D744" s="102">
        <v>148</v>
      </c>
      <c r="E744" s="102" t="s">
        <v>605</v>
      </c>
      <c r="F744" s="102" t="s">
        <v>929</v>
      </c>
      <c r="G744" s="102">
        <v>48.725086210000001</v>
      </c>
      <c r="H744" s="102">
        <v>123.4654312</v>
      </c>
      <c r="I744" s="102" t="s">
        <v>182</v>
      </c>
      <c r="J744" s="102" t="s">
        <v>35</v>
      </c>
      <c r="K744" s="102" t="s">
        <v>35</v>
      </c>
      <c r="L744" s="102" t="s">
        <v>35</v>
      </c>
      <c r="M744" s="102" t="s">
        <v>89</v>
      </c>
      <c r="N744" s="102">
        <v>2</v>
      </c>
      <c r="O744" s="102">
        <v>1</v>
      </c>
      <c r="P744" s="102">
        <f t="shared" si="75"/>
        <v>1</v>
      </c>
      <c r="Q744" s="102" t="s">
        <v>35</v>
      </c>
      <c r="R744" s="102">
        <v>1</v>
      </c>
      <c r="S744" s="102">
        <f t="shared" si="70"/>
        <v>0</v>
      </c>
      <c r="T744" s="102">
        <f t="shared" si="71"/>
        <v>1</v>
      </c>
      <c r="U744"/>
      <c r="V744"/>
      <c r="W744" s="102">
        <f>SUM(S744:S747)</f>
        <v>37</v>
      </c>
      <c r="X744" s="102">
        <f>SUM(T744:T747)</f>
        <v>2</v>
      </c>
      <c r="Y744" s="102">
        <f>X744+W744</f>
        <v>39</v>
      </c>
      <c r="Z744" s="118">
        <v>0.14000000000000001</v>
      </c>
      <c r="AA744" s="102">
        <v>0</v>
      </c>
      <c r="AB744" s="120">
        <v>43.21</v>
      </c>
      <c r="AC744" s="103">
        <f t="shared" si="72"/>
        <v>604.94000000000005</v>
      </c>
      <c r="AD744" s="103">
        <f>SUM(AC744:AC747)</f>
        <v>11391.810999999998</v>
      </c>
      <c r="AE744" s="103">
        <f t="shared" si="73"/>
        <v>604.94000000000005</v>
      </c>
      <c r="AF744" s="103">
        <f>SUM(AE744:AE747)</f>
        <v>11391.810999999998</v>
      </c>
      <c r="AG744" s="102">
        <f t="shared" si="74"/>
        <v>1</v>
      </c>
      <c r="AH744"/>
    </row>
    <row r="745" spans="1:34" s="102" customFormat="1">
      <c r="A745" s="102">
        <v>744</v>
      </c>
      <c r="C745">
        <v>694</v>
      </c>
      <c r="D745" s="102">
        <v>148</v>
      </c>
      <c r="E745" s="102" t="s">
        <v>605</v>
      </c>
      <c r="F745" s="102" t="s">
        <v>929</v>
      </c>
      <c r="M745" s="102" t="s">
        <v>623</v>
      </c>
      <c r="N745" s="102">
        <v>1</v>
      </c>
      <c r="O745" s="102">
        <v>0</v>
      </c>
      <c r="P745" s="102">
        <f t="shared" si="75"/>
        <v>1</v>
      </c>
      <c r="Q745" s="102" t="s">
        <v>35</v>
      </c>
      <c r="R745" s="102">
        <v>1</v>
      </c>
      <c r="S745" s="102">
        <f t="shared" si="70"/>
        <v>0</v>
      </c>
      <c r="T745" s="102">
        <f t="shared" si="71"/>
        <v>1</v>
      </c>
      <c r="U745"/>
      <c r="V745"/>
      <c r="Z745" s="118">
        <v>0.14000000000000001</v>
      </c>
      <c r="AA745" s="102">
        <v>0</v>
      </c>
      <c r="AB745" s="120">
        <v>43.21</v>
      </c>
      <c r="AC745" s="103">
        <f t="shared" si="72"/>
        <v>604.94000000000005</v>
      </c>
      <c r="AE745" s="103">
        <f t="shared" si="73"/>
        <v>604.94000000000005</v>
      </c>
      <c r="AG745" s="102" t="str">
        <f t="shared" si="74"/>
        <v/>
      </c>
      <c r="AH745"/>
    </row>
    <row r="746" spans="1:34" s="102" customFormat="1">
      <c r="A746" s="102">
        <v>745</v>
      </c>
      <c r="C746">
        <v>751</v>
      </c>
      <c r="D746" s="102">
        <v>148</v>
      </c>
      <c r="E746" s="102" t="s">
        <v>605</v>
      </c>
      <c r="F746" s="102" t="s">
        <v>929</v>
      </c>
      <c r="M746" s="102" t="s">
        <v>104</v>
      </c>
      <c r="N746" s="102">
        <v>0</v>
      </c>
      <c r="O746" s="102">
        <v>-7</v>
      </c>
      <c r="P746" s="102">
        <f t="shared" si="75"/>
        <v>7</v>
      </c>
      <c r="Q746" s="102" t="s">
        <v>604</v>
      </c>
      <c r="R746" s="102">
        <v>2</v>
      </c>
      <c r="S746" s="102">
        <f t="shared" si="70"/>
        <v>7</v>
      </c>
      <c r="T746" s="102">
        <f t="shared" si="71"/>
        <v>0</v>
      </c>
      <c r="U746" t="s">
        <v>1008</v>
      </c>
      <c r="V746" t="s">
        <v>918</v>
      </c>
      <c r="Z746" s="118">
        <v>1.31</v>
      </c>
      <c r="AA746" s="102">
        <v>5</v>
      </c>
      <c r="AB746" s="120">
        <v>4.74</v>
      </c>
      <c r="AC746" s="103">
        <f t="shared" si="72"/>
        <v>4129.2509999999993</v>
      </c>
      <c r="AE746" s="103">
        <f t="shared" si="73"/>
        <v>4129.2509999999993</v>
      </c>
      <c r="AG746" s="102" t="str">
        <f t="shared" si="74"/>
        <v/>
      </c>
      <c r="AH746"/>
    </row>
    <row r="747" spans="1:34" s="44" customFormat="1">
      <c r="A747" s="102">
        <v>746</v>
      </c>
      <c r="C747">
        <v>751</v>
      </c>
      <c r="D747" s="102">
        <v>148</v>
      </c>
      <c r="E747" s="44" t="s">
        <v>605</v>
      </c>
      <c r="F747" s="102" t="s">
        <v>929</v>
      </c>
      <c r="M747" s="44" t="s">
        <v>18</v>
      </c>
      <c r="N747" s="44">
        <v>-7</v>
      </c>
      <c r="O747" s="44">
        <v>-37</v>
      </c>
      <c r="P747" s="44">
        <f t="shared" si="75"/>
        <v>30</v>
      </c>
      <c r="Q747" s="44" t="s">
        <v>604</v>
      </c>
      <c r="R747" s="44">
        <v>2</v>
      </c>
      <c r="S747" s="44">
        <f t="shared" si="70"/>
        <v>30</v>
      </c>
      <c r="T747" s="44">
        <f t="shared" si="71"/>
        <v>0</v>
      </c>
      <c r="U747" t="s">
        <v>1008</v>
      </c>
      <c r="V747" t="s">
        <v>918</v>
      </c>
      <c r="Z747" s="118">
        <v>1.38</v>
      </c>
      <c r="AA747" s="44">
        <v>14</v>
      </c>
      <c r="AB747" s="120">
        <v>1.7</v>
      </c>
      <c r="AC747" s="103">
        <f t="shared" si="72"/>
        <v>6052.6799999999985</v>
      </c>
      <c r="AE747" s="104">
        <f t="shared" si="73"/>
        <v>6052.6799999999985</v>
      </c>
      <c r="AG747" s="102" t="str">
        <f t="shared" si="74"/>
        <v/>
      </c>
      <c r="AH747"/>
    </row>
    <row r="748" spans="1:34" s="102" customFormat="1">
      <c r="A748" s="102">
        <v>747</v>
      </c>
      <c r="B748" s="102" t="s">
        <v>603</v>
      </c>
      <c r="C748">
        <v>689</v>
      </c>
      <c r="D748" s="102">
        <v>149</v>
      </c>
      <c r="E748" s="102" t="s">
        <v>619</v>
      </c>
      <c r="F748" s="102" t="s">
        <v>930</v>
      </c>
      <c r="G748" s="102">
        <v>48.735565190000003</v>
      </c>
      <c r="H748" s="102">
        <v>123.45610809999999</v>
      </c>
      <c r="I748" s="102" t="s">
        <v>182</v>
      </c>
      <c r="J748" s="102" t="s">
        <v>35</v>
      </c>
      <c r="K748" s="102" t="s">
        <v>35</v>
      </c>
      <c r="L748" s="102" t="s">
        <v>35</v>
      </c>
      <c r="M748" s="102" t="s">
        <v>89</v>
      </c>
      <c r="N748" s="102">
        <v>2</v>
      </c>
      <c r="O748" s="102">
        <v>1</v>
      </c>
      <c r="P748" s="102">
        <f t="shared" si="75"/>
        <v>1</v>
      </c>
      <c r="Q748" s="102" t="s">
        <v>35</v>
      </c>
      <c r="R748" s="102">
        <v>1</v>
      </c>
      <c r="S748" s="102">
        <f t="shared" si="70"/>
        <v>0</v>
      </c>
      <c r="T748" s="102">
        <f t="shared" si="71"/>
        <v>1</v>
      </c>
      <c r="U748"/>
      <c r="V748"/>
      <c r="W748" s="102">
        <f>SUM(S748:S753)</f>
        <v>47</v>
      </c>
      <c r="X748" s="102">
        <f>SUM(T748:T753)</f>
        <v>2</v>
      </c>
      <c r="Y748" s="102">
        <f>X748+W748</f>
        <v>49</v>
      </c>
      <c r="Z748" s="118">
        <v>0.16</v>
      </c>
      <c r="AA748" s="102">
        <v>0</v>
      </c>
      <c r="AB748" s="120">
        <v>37.4</v>
      </c>
      <c r="AC748" s="103">
        <f t="shared" si="72"/>
        <v>598.4</v>
      </c>
      <c r="AD748" s="103">
        <f>SUM(AC748:AC753)</f>
        <v>6149.4400000000005</v>
      </c>
      <c r="AE748" s="103">
        <f t="shared" si="73"/>
        <v>598.4</v>
      </c>
      <c r="AF748" s="103">
        <f>SUM(AE748:AE753)</f>
        <v>6149.4400000000005</v>
      </c>
      <c r="AG748" s="102">
        <f t="shared" si="74"/>
        <v>1</v>
      </c>
      <c r="AH748"/>
    </row>
    <row r="749" spans="1:34" s="102" customFormat="1">
      <c r="A749" s="102">
        <v>748</v>
      </c>
      <c r="C749">
        <v>689</v>
      </c>
      <c r="D749" s="102">
        <v>149</v>
      </c>
      <c r="E749" s="102" t="s">
        <v>619</v>
      </c>
      <c r="F749" s="102" t="s">
        <v>930</v>
      </c>
      <c r="M749" s="102" t="s">
        <v>623</v>
      </c>
      <c r="N749" s="102">
        <v>1</v>
      </c>
      <c r="O749" s="102">
        <v>0</v>
      </c>
      <c r="P749" s="102">
        <f t="shared" si="75"/>
        <v>1</v>
      </c>
      <c r="Q749" s="102" t="s">
        <v>35</v>
      </c>
      <c r="R749" s="102">
        <v>1</v>
      </c>
      <c r="S749" s="102">
        <f t="shared" si="70"/>
        <v>0</v>
      </c>
      <c r="T749" s="102">
        <f t="shared" si="71"/>
        <v>1</v>
      </c>
      <c r="U749"/>
      <c r="V749"/>
      <c r="Z749" s="118">
        <v>0.16</v>
      </c>
      <c r="AA749" s="102">
        <v>0</v>
      </c>
      <c r="AB749" s="120">
        <v>37.4</v>
      </c>
      <c r="AC749" s="103">
        <f t="shared" si="72"/>
        <v>598.4</v>
      </c>
      <c r="AE749" s="103">
        <f t="shared" si="73"/>
        <v>598.4</v>
      </c>
      <c r="AG749" s="102" t="str">
        <f t="shared" si="74"/>
        <v/>
      </c>
      <c r="AH749"/>
    </row>
    <row r="750" spans="1:34" s="102" customFormat="1">
      <c r="A750" s="102">
        <v>749</v>
      </c>
      <c r="C750">
        <v>746</v>
      </c>
      <c r="D750" s="102">
        <v>149</v>
      </c>
      <c r="E750" s="102" t="s">
        <v>619</v>
      </c>
      <c r="F750" s="102" t="s">
        <v>930</v>
      </c>
      <c r="M750" s="102" t="s">
        <v>680</v>
      </c>
      <c r="N750" s="102">
        <v>0</v>
      </c>
      <c r="O750" s="102">
        <v>-7</v>
      </c>
      <c r="P750" s="102">
        <f t="shared" si="75"/>
        <v>7</v>
      </c>
      <c r="Q750" s="102" t="s">
        <v>604</v>
      </c>
      <c r="R750" s="102">
        <v>2</v>
      </c>
      <c r="S750" s="102">
        <f t="shared" si="70"/>
        <v>7</v>
      </c>
      <c r="T750" s="102">
        <f t="shared" si="71"/>
        <v>0</v>
      </c>
      <c r="U750" t="s">
        <v>1008</v>
      </c>
      <c r="V750" t="s">
        <v>918</v>
      </c>
      <c r="Z750" s="118">
        <v>1.07</v>
      </c>
      <c r="AA750" s="102">
        <v>0</v>
      </c>
      <c r="AB750" s="120">
        <v>3.36</v>
      </c>
      <c r="AC750" s="103">
        <f t="shared" si="72"/>
        <v>2516.6400000000008</v>
      </c>
      <c r="AE750" s="103">
        <f t="shared" si="73"/>
        <v>2516.6400000000008</v>
      </c>
      <c r="AG750" s="102" t="str">
        <f t="shared" si="74"/>
        <v/>
      </c>
      <c r="AH750"/>
    </row>
    <row r="751" spans="1:34" s="102" customFormat="1">
      <c r="A751" s="102">
        <v>750</v>
      </c>
      <c r="C751">
        <v>746</v>
      </c>
      <c r="D751" s="102">
        <v>149</v>
      </c>
      <c r="E751" s="102" t="s">
        <v>619</v>
      </c>
      <c r="F751" s="102" t="s">
        <v>930</v>
      </c>
      <c r="M751" s="102" t="s">
        <v>101</v>
      </c>
      <c r="N751" s="102">
        <v>-7</v>
      </c>
      <c r="O751" s="102">
        <v>-47</v>
      </c>
      <c r="P751" s="102">
        <f t="shared" si="75"/>
        <v>40</v>
      </c>
      <c r="Q751" s="102" t="s">
        <v>611</v>
      </c>
      <c r="R751" s="102">
        <v>2</v>
      </c>
      <c r="S751" s="102">
        <f t="shared" si="70"/>
        <v>40</v>
      </c>
      <c r="T751" s="102">
        <f t="shared" si="71"/>
        <v>0</v>
      </c>
      <c r="U751" t="s">
        <v>1008</v>
      </c>
      <c r="V751" t="s">
        <v>918</v>
      </c>
      <c r="Z751" s="118">
        <v>1.45</v>
      </c>
      <c r="AA751" s="102">
        <v>65</v>
      </c>
      <c r="AB751" s="120">
        <v>1.2</v>
      </c>
      <c r="AC751" s="103">
        <f t="shared" si="72"/>
        <v>2435.9999999999995</v>
      </c>
      <c r="AE751" s="103">
        <f t="shared" si="73"/>
        <v>2435.9999999999995</v>
      </c>
      <c r="AG751" s="102" t="str">
        <f t="shared" si="74"/>
        <v/>
      </c>
      <c r="AH751"/>
    </row>
    <row r="752" spans="1:34" s="107" customFormat="1">
      <c r="A752" s="107">
        <v>751</v>
      </c>
      <c r="C752">
        <v>746</v>
      </c>
      <c r="D752" s="107">
        <v>149</v>
      </c>
      <c r="E752" s="107" t="s">
        <v>619</v>
      </c>
      <c r="F752" s="107" t="s">
        <v>35</v>
      </c>
      <c r="N752" s="107">
        <v>0</v>
      </c>
      <c r="O752" s="107">
        <v>0</v>
      </c>
      <c r="P752" s="107">
        <f t="shared" si="75"/>
        <v>0</v>
      </c>
      <c r="R752" s="107">
        <v>2</v>
      </c>
      <c r="S752" s="107">
        <f t="shared" si="70"/>
        <v>0</v>
      </c>
      <c r="T752" s="107">
        <f t="shared" si="71"/>
        <v>0</v>
      </c>
      <c r="U752" t="s">
        <v>1008</v>
      </c>
      <c r="V752" t="s">
        <v>918</v>
      </c>
      <c r="Z752" s="118">
        <v>0</v>
      </c>
      <c r="AA752" s="107">
        <v>0</v>
      </c>
      <c r="AB752" s="120"/>
      <c r="AC752" s="108">
        <f t="shared" si="72"/>
        <v>0</v>
      </c>
      <c r="AE752" s="108">
        <f t="shared" si="73"/>
        <v>0</v>
      </c>
      <c r="AG752" s="107" t="str">
        <f t="shared" si="74"/>
        <v/>
      </c>
      <c r="AH752"/>
    </row>
    <row r="753" spans="1:34" s="109" customFormat="1">
      <c r="A753" s="107">
        <v>752</v>
      </c>
      <c r="C753">
        <v>689</v>
      </c>
      <c r="D753" s="107">
        <v>149</v>
      </c>
      <c r="E753" s="109" t="s">
        <v>619</v>
      </c>
      <c r="F753" s="107" t="s">
        <v>35</v>
      </c>
      <c r="M753" s="109" t="s">
        <v>57</v>
      </c>
      <c r="N753" s="109">
        <v>0</v>
      </c>
      <c r="O753" s="109">
        <v>0</v>
      </c>
      <c r="P753" s="109">
        <f t="shared" si="75"/>
        <v>0</v>
      </c>
      <c r="Q753" s="109" t="s">
        <v>35</v>
      </c>
      <c r="R753" s="109">
        <v>1</v>
      </c>
      <c r="S753" s="109">
        <f t="shared" si="70"/>
        <v>0</v>
      </c>
      <c r="T753" s="109">
        <f t="shared" si="71"/>
        <v>0</v>
      </c>
      <c r="U753"/>
      <c r="V753"/>
      <c r="Z753" s="118">
        <v>0</v>
      </c>
      <c r="AA753" s="109">
        <v>0</v>
      </c>
      <c r="AB753" s="120"/>
      <c r="AC753" s="108">
        <f t="shared" si="72"/>
        <v>0</v>
      </c>
      <c r="AE753" s="110">
        <f t="shared" si="73"/>
        <v>0</v>
      </c>
      <c r="AG753" s="107" t="str">
        <f t="shared" si="74"/>
        <v/>
      </c>
      <c r="AH753"/>
    </row>
    <row r="754" spans="1:34" s="102" customFormat="1">
      <c r="A754" s="102">
        <v>753</v>
      </c>
      <c r="B754" s="102" t="s">
        <v>603</v>
      </c>
      <c r="C754">
        <v>742</v>
      </c>
      <c r="D754" s="102">
        <v>150</v>
      </c>
      <c r="E754" s="102" t="s">
        <v>619</v>
      </c>
      <c r="F754" s="102" t="s">
        <v>930</v>
      </c>
      <c r="G754" s="102">
        <v>48.791385650000002</v>
      </c>
      <c r="H754" s="102">
        <v>123.41095730000001</v>
      </c>
      <c r="I754" s="102" t="s">
        <v>182</v>
      </c>
      <c r="J754" s="102" t="s">
        <v>35</v>
      </c>
      <c r="K754" s="102" t="s">
        <v>35</v>
      </c>
      <c r="L754" s="102" t="s">
        <v>35</v>
      </c>
      <c r="M754" s="102" t="s">
        <v>104</v>
      </c>
      <c r="N754" s="102">
        <v>0</v>
      </c>
      <c r="O754" s="102">
        <v>-8</v>
      </c>
      <c r="P754" s="102">
        <f t="shared" si="75"/>
        <v>8</v>
      </c>
      <c r="Q754" s="102" t="s">
        <v>191</v>
      </c>
      <c r="R754" s="102">
        <v>2</v>
      </c>
      <c r="S754" s="102">
        <f t="shared" si="70"/>
        <v>8</v>
      </c>
      <c r="T754" s="102">
        <f t="shared" si="71"/>
        <v>0</v>
      </c>
      <c r="U754" t="s">
        <v>1008</v>
      </c>
      <c r="V754" t="s">
        <v>1009</v>
      </c>
      <c r="W754" s="102">
        <f>SUM(S754:S757)</f>
        <v>45</v>
      </c>
      <c r="X754" s="102">
        <f>SUM(T754:T757)</f>
        <v>0</v>
      </c>
      <c r="Y754" s="102">
        <f>X754+W754</f>
        <v>45</v>
      </c>
      <c r="Z754" s="118">
        <v>1.07</v>
      </c>
      <c r="AA754" s="102">
        <v>8</v>
      </c>
      <c r="AB754" s="120">
        <v>3.36</v>
      </c>
      <c r="AC754" s="103">
        <f t="shared" si="72"/>
        <v>2646.0672000000004</v>
      </c>
      <c r="AD754" s="103">
        <f>SUM(AC754:AC757)</f>
        <v>6041.8121999999994</v>
      </c>
      <c r="AE754" s="103">
        <f t="shared" si="73"/>
        <v>2646.0672000000004</v>
      </c>
      <c r="AF754" s="103">
        <f>SUM(AE754:AE757)</f>
        <v>6041.8121999999994</v>
      </c>
      <c r="AG754" s="102">
        <f t="shared" si="74"/>
        <v>1</v>
      </c>
      <c r="AH754"/>
    </row>
    <row r="755" spans="1:34" s="102" customFormat="1">
      <c r="A755" s="102">
        <v>754</v>
      </c>
      <c r="C755">
        <v>742</v>
      </c>
      <c r="D755" s="102">
        <v>150</v>
      </c>
      <c r="E755" s="102" t="s">
        <v>619</v>
      </c>
      <c r="F755" s="102" t="s">
        <v>930</v>
      </c>
      <c r="M755" s="102" t="s">
        <v>177</v>
      </c>
      <c r="N755" s="102">
        <v>-8</v>
      </c>
      <c r="O755" s="102">
        <v>-30</v>
      </c>
      <c r="P755" s="102">
        <f t="shared" si="75"/>
        <v>22</v>
      </c>
      <c r="Q755" s="102" t="s">
        <v>89</v>
      </c>
      <c r="R755" s="102">
        <v>2</v>
      </c>
      <c r="S755" s="102">
        <f t="shared" si="70"/>
        <v>22</v>
      </c>
      <c r="T755" s="102">
        <f t="shared" si="71"/>
        <v>0</v>
      </c>
      <c r="U755" t="s">
        <v>1008</v>
      </c>
      <c r="V755" t="s">
        <v>1009</v>
      </c>
      <c r="Z755" s="118">
        <v>1.45</v>
      </c>
      <c r="AA755" s="102">
        <v>25</v>
      </c>
      <c r="AB755" s="120">
        <v>1.2</v>
      </c>
      <c r="AC755" s="103">
        <f t="shared" si="72"/>
        <v>2870.9999999999995</v>
      </c>
      <c r="AE755" s="103">
        <f t="shared" si="73"/>
        <v>2870.9999999999995</v>
      </c>
      <c r="AG755" s="102" t="str">
        <f t="shared" si="74"/>
        <v/>
      </c>
      <c r="AH755"/>
    </row>
    <row r="756" spans="1:34" s="102" customFormat="1">
      <c r="A756" s="102">
        <v>755</v>
      </c>
      <c r="C756">
        <v>742</v>
      </c>
      <c r="D756" s="102">
        <v>150</v>
      </c>
      <c r="E756" s="102" t="s">
        <v>619</v>
      </c>
      <c r="F756" s="102" t="s">
        <v>930</v>
      </c>
      <c r="M756" s="102" t="s">
        <v>21</v>
      </c>
      <c r="N756" s="102">
        <v>-30</v>
      </c>
      <c r="O756" s="102">
        <v>-45</v>
      </c>
      <c r="P756" s="102">
        <f t="shared" si="75"/>
        <v>15</v>
      </c>
      <c r="Q756" s="102" t="s">
        <v>623</v>
      </c>
      <c r="R756" s="102">
        <v>2</v>
      </c>
      <c r="S756" s="102">
        <f t="shared" si="70"/>
        <v>15</v>
      </c>
      <c r="T756" s="102">
        <f t="shared" si="71"/>
        <v>0</v>
      </c>
      <c r="U756" t="s">
        <v>1008</v>
      </c>
      <c r="V756" t="s">
        <v>1009</v>
      </c>
      <c r="Z756" s="118">
        <v>1.38</v>
      </c>
      <c r="AA756" s="102">
        <v>35</v>
      </c>
      <c r="AB756" s="120">
        <v>0.39</v>
      </c>
      <c r="AC756" s="103">
        <f t="shared" si="72"/>
        <v>524.74500000000012</v>
      </c>
      <c r="AE756" s="103">
        <f t="shared" si="73"/>
        <v>524.74500000000012</v>
      </c>
      <c r="AG756" s="102" t="str">
        <f t="shared" si="74"/>
        <v/>
      </c>
      <c r="AH756"/>
    </row>
    <row r="757" spans="1:34" s="109" customFormat="1">
      <c r="A757" s="107">
        <v>756</v>
      </c>
      <c r="C757">
        <v>688</v>
      </c>
      <c r="D757" s="107">
        <v>150</v>
      </c>
      <c r="E757" s="109" t="s">
        <v>619</v>
      </c>
      <c r="F757" s="107" t="s">
        <v>930</v>
      </c>
      <c r="N757" s="109">
        <v>0</v>
      </c>
      <c r="O757" s="109">
        <v>0</v>
      </c>
      <c r="P757" s="109">
        <f t="shared" si="75"/>
        <v>0</v>
      </c>
      <c r="Q757" s="109" t="s">
        <v>35</v>
      </c>
      <c r="R757" s="109">
        <v>1</v>
      </c>
      <c r="S757" s="109">
        <f t="shared" si="70"/>
        <v>0</v>
      </c>
      <c r="T757" s="109">
        <f t="shared" si="71"/>
        <v>0</v>
      </c>
      <c r="U757"/>
      <c r="V757"/>
      <c r="Z757" s="118">
        <v>0</v>
      </c>
      <c r="AA757" s="109">
        <v>0</v>
      </c>
      <c r="AB757" s="120"/>
      <c r="AC757" s="108">
        <f t="shared" si="72"/>
        <v>0</v>
      </c>
      <c r="AE757" s="110">
        <f t="shared" si="73"/>
        <v>0</v>
      </c>
      <c r="AG757" s="107" t="str">
        <f t="shared" si="74"/>
        <v/>
      </c>
      <c r="AH757"/>
    </row>
    <row r="758" spans="1:34">
      <c r="A758">
        <v>757</v>
      </c>
      <c r="B758" t="s">
        <v>603</v>
      </c>
      <c r="C758">
        <v>708</v>
      </c>
      <c r="D758">
        <v>151</v>
      </c>
      <c r="E758" t="s">
        <v>915</v>
      </c>
      <c r="F758" t="s">
        <v>932</v>
      </c>
      <c r="G758">
        <v>48.650382999999998</v>
      </c>
      <c r="H758">
        <v>123.5654373</v>
      </c>
      <c r="I758" t="s">
        <v>182</v>
      </c>
      <c r="J758" t="s">
        <v>35</v>
      </c>
      <c r="K758" t="s">
        <v>35</v>
      </c>
      <c r="L758" t="s">
        <v>35</v>
      </c>
      <c r="M758" t="s">
        <v>89</v>
      </c>
      <c r="N758">
        <v>2</v>
      </c>
      <c r="O758">
        <v>0.5</v>
      </c>
      <c r="P758">
        <f t="shared" si="75"/>
        <v>1.5</v>
      </c>
      <c r="Q758" t="s">
        <v>35</v>
      </c>
      <c r="R758">
        <v>1</v>
      </c>
      <c r="S758">
        <f t="shared" si="70"/>
        <v>0</v>
      </c>
      <c r="T758">
        <f t="shared" si="71"/>
        <v>1.5</v>
      </c>
      <c r="W758">
        <f>SUM(S758:S762)</f>
        <v>50</v>
      </c>
      <c r="X758">
        <f>SUM(T758:T762)</f>
        <v>2</v>
      </c>
      <c r="Y758">
        <f>X758+W758</f>
        <v>52</v>
      </c>
      <c r="Z758" s="118">
        <v>0.11</v>
      </c>
      <c r="AA758">
        <v>0</v>
      </c>
      <c r="AB758" s="120">
        <v>25.58</v>
      </c>
      <c r="AC758" s="2">
        <f t="shared" si="72"/>
        <v>422.06999999999988</v>
      </c>
      <c r="AD758" s="2">
        <f>SUM(AC758:AC762)</f>
        <v>28508.620000000003</v>
      </c>
      <c r="AE758" s="2">
        <f t="shared" si="73"/>
        <v>422.06999999999988</v>
      </c>
      <c r="AF758" s="2">
        <f>SUM(AE758:AE762)</f>
        <v>28508.620000000003</v>
      </c>
      <c r="AG758">
        <f t="shared" si="74"/>
        <v>1</v>
      </c>
    </row>
    <row r="759" spans="1:34">
      <c r="A759">
        <v>758</v>
      </c>
      <c r="C759">
        <v>708</v>
      </c>
      <c r="D759">
        <v>151</v>
      </c>
      <c r="E759" t="s">
        <v>915</v>
      </c>
      <c r="F759" t="s">
        <v>932</v>
      </c>
      <c r="M759" t="s">
        <v>15</v>
      </c>
      <c r="N759">
        <v>0.5</v>
      </c>
      <c r="O759">
        <v>0</v>
      </c>
      <c r="P759">
        <f t="shared" si="75"/>
        <v>0.5</v>
      </c>
      <c r="Q759" t="s">
        <v>35</v>
      </c>
      <c r="R759">
        <v>1</v>
      </c>
      <c r="S759">
        <f t="shared" si="70"/>
        <v>0</v>
      </c>
      <c r="T759">
        <f t="shared" si="71"/>
        <v>0.5</v>
      </c>
      <c r="Z759" s="118">
        <v>0.55000000000000004</v>
      </c>
      <c r="AA759">
        <v>0</v>
      </c>
      <c r="AB759" s="120">
        <v>19.02</v>
      </c>
      <c r="AC759" s="2">
        <f t="shared" si="72"/>
        <v>523.05000000000007</v>
      </c>
      <c r="AE759" s="2">
        <f t="shared" si="73"/>
        <v>523.05000000000007</v>
      </c>
      <c r="AG759" t="str">
        <f t="shared" si="74"/>
        <v/>
      </c>
    </row>
    <row r="760" spans="1:34">
      <c r="A760">
        <v>759</v>
      </c>
      <c r="C760">
        <v>765</v>
      </c>
      <c r="D760">
        <v>151</v>
      </c>
      <c r="E760" t="s">
        <v>915</v>
      </c>
      <c r="F760" t="s">
        <v>932</v>
      </c>
      <c r="M760" t="s">
        <v>104</v>
      </c>
      <c r="N760">
        <v>0</v>
      </c>
      <c r="O760">
        <v>-20</v>
      </c>
      <c r="P760">
        <f t="shared" si="75"/>
        <v>20</v>
      </c>
      <c r="Q760" t="s">
        <v>609</v>
      </c>
      <c r="R760">
        <v>2</v>
      </c>
      <c r="S760">
        <f t="shared" si="70"/>
        <v>20</v>
      </c>
      <c r="T760">
        <f t="shared" si="71"/>
        <v>0</v>
      </c>
      <c r="U760" t="s">
        <v>1008</v>
      </c>
      <c r="V760" t="s">
        <v>623</v>
      </c>
      <c r="Z760" s="118">
        <v>0.97</v>
      </c>
      <c r="AA760">
        <v>0</v>
      </c>
      <c r="AB760" s="120">
        <v>7.94</v>
      </c>
      <c r="AC760" s="2">
        <f t="shared" si="72"/>
        <v>15403.600000000002</v>
      </c>
      <c r="AE760" s="2">
        <f t="shared" si="73"/>
        <v>15403.600000000002</v>
      </c>
      <c r="AG760" t="str">
        <f t="shared" si="74"/>
        <v/>
      </c>
    </row>
    <row r="761" spans="1:34">
      <c r="A761">
        <v>760</v>
      </c>
      <c r="C761">
        <v>765</v>
      </c>
      <c r="D761">
        <v>151</v>
      </c>
      <c r="E761" t="s">
        <v>915</v>
      </c>
      <c r="F761" t="s">
        <v>932</v>
      </c>
      <c r="M761" t="s">
        <v>263</v>
      </c>
      <c r="N761">
        <v>-20</v>
      </c>
      <c r="O761">
        <v>-35</v>
      </c>
      <c r="P761">
        <f t="shared" si="75"/>
        <v>15</v>
      </c>
      <c r="Q761" t="s">
        <v>191</v>
      </c>
      <c r="R761">
        <v>2</v>
      </c>
      <c r="S761">
        <f t="shared" si="70"/>
        <v>15</v>
      </c>
      <c r="T761">
        <f t="shared" si="71"/>
        <v>0</v>
      </c>
      <c r="U761" t="s">
        <v>1008</v>
      </c>
      <c r="V761" t="s">
        <v>623</v>
      </c>
      <c r="Z761" s="118">
        <v>1.1000000000000001</v>
      </c>
      <c r="AA761">
        <v>60</v>
      </c>
      <c r="AB761" s="120">
        <v>0.92</v>
      </c>
      <c r="AC761" s="2">
        <f t="shared" si="72"/>
        <v>607.20000000000016</v>
      </c>
      <c r="AE761" s="2">
        <f t="shared" si="73"/>
        <v>607.20000000000016</v>
      </c>
      <c r="AG761" t="str">
        <f t="shared" si="74"/>
        <v/>
      </c>
    </row>
    <row r="762" spans="1:34" s="9" customFormat="1">
      <c r="A762">
        <v>761</v>
      </c>
      <c r="C762">
        <v>765</v>
      </c>
      <c r="D762">
        <v>151</v>
      </c>
      <c r="E762" s="9" t="s">
        <v>915</v>
      </c>
      <c r="F762" t="s">
        <v>932</v>
      </c>
      <c r="M762" s="9" t="s">
        <v>678</v>
      </c>
      <c r="N762" s="9">
        <v>-35</v>
      </c>
      <c r="O762" s="9">
        <v>-50</v>
      </c>
      <c r="P762" s="9">
        <f t="shared" si="75"/>
        <v>15</v>
      </c>
      <c r="Q762" s="9" t="s">
        <v>604</v>
      </c>
      <c r="R762" s="9">
        <v>2</v>
      </c>
      <c r="S762" s="9">
        <f t="shared" si="70"/>
        <v>15</v>
      </c>
      <c r="T762" s="9">
        <f t="shared" si="71"/>
        <v>0</v>
      </c>
      <c r="U762" t="s">
        <v>1008</v>
      </c>
      <c r="V762" t="s">
        <v>623</v>
      </c>
      <c r="Z762" s="118">
        <v>0.97</v>
      </c>
      <c r="AA762" s="9">
        <v>0</v>
      </c>
      <c r="AB762" s="120">
        <v>7.94</v>
      </c>
      <c r="AC762" s="2">
        <f t="shared" si="72"/>
        <v>11552.7</v>
      </c>
      <c r="AE762" s="11">
        <f t="shared" si="73"/>
        <v>11552.7</v>
      </c>
      <c r="AG762" t="str">
        <f t="shared" si="74"/>
        <v/>
      </c>
      <c r="AH762"/>
    </row>
    <row r="763" spans="1:34">
      <c r="A763">
        <v>762</v>
      </c>
      <c r="B763" t="s">
        <v>603</v>
      </c>
      <c r="C763">
        <v>736</v>
      </c>
      <c r="D763">
        <v>152</v>
      </c>
      <c r="E763" t="s">
        <v>619</v>
      </c>
      <c r="F763" t="s">
        <v>930</v>
      </c>
      <c r="G763">
        <v>48.863758089999997</v>
      </c>
      <c r="H763">
        <v>123.3537445</v>
      </c>
      <c r="I763" t="s">
        <v>182</v>
      </c>
      <c r="J763" t="s">
        <v>35</v>
      </c>
      <c r="K763" t="s">
        <v>35</v>
      </c>
      <c r="L763" t="s">
        <v>35</v>
      </c>
      <c r="M763" t="s">
        <v>89</v>
      </c>
      <c r="N763">
        <v>3</v>
      </c>
      <c r="O763">
        <v>2</v>
      </c>
      <c r="P763">
        <f t="shared" si="75"/>
        <v>1</v>
      </c>
      <c r="Q763" t="s">
        <v>35</v>
      </c>
      <c r="R763">
        <v>1</v>
      </c>
      <c r="S763">
        <f t="shared" si="70"/>
        <v>0</v>
      </c>
      <c r="T763">
        <f t="shared" si="71"/>
        <v>1</v>
      </c>
      <c r="W763">
        <f>SUM(S763:S769)</f>
        <v>56</v>
      </c>
      <c r="X763">
        <f>SUM(T763:T769)</f>
        <v>3</v>
      </c>
      <c r="Y763">
        <f>X763+W763</f>
        <v>59</v>
      </c>
      <c r="Z763" s="118">
        <v>0.16</v>
      </c>
      <c r="AA763">
        <v>0</v>
      </c>
      <c r="AB763" s="120">
        <v>37.4</v>
      </c>
      <c r="AC763" s="2">
        <f t="shared" si="72"/>
        <v>598.4</v>
      </c>
      <c r="AD763" s="2">
        <f>SUM(AC763:AC769)</f>
        <v>8135.2879999999986</v>
      </c>
      <c r="AE763" s="2">
        <f t="shared" si="73"/>
        <v>598.4</v>
      </c>
      <c r="AF763" s="2">
        <f>SUM(AE763:AE769)</f>
        <v>8135.2879999999986</v>
      </c>
      <c r="AG763">
        <f t="shared" si="74"/>
        <v>1</v>
      </c>
    </row>
    <row r="764" spans="1:34">
      <c r="A764">
        <v>763</v>
      </c>
      <c r="C764">
        <v>736</v>
      </c>
      <c r="D764">
        <v>152</v>
      </c>
      <c r="E764" t="s">
        <v>619</v>
      </c>
      <c r="F764" t="s">
        <v>930</v>
      </c>
      <c r="M764" t="s">
        <v>623</v>
      </c>
      <c r="N764">
        <v>2</v>
      </c>
      <c r="O764">
        <v>1</v>
      </c>
      <c r="P764">
        <f t="shared" si="75"/>
        <v>1</v>
      </c>
      <c r="Q764" t="s">
        <v>35</v>
      </c>
      <c r="R764">
        <v>1</v>
      </c>
      <c r="S764">
        <f t="shared" si="70"/>
        <v>0</v>
      </c>
      <c r="T764">
        <f t="shared" si="71"/>
        <v>1</v>
      </c>
      <c r="Z764" s="118">
        <v>0.16</v>
      </c>
      <c r="AA764">
        <v>0</v>
      </c>
      <c r="AB764" s="120">
        <v>37.4</v>
      </c>
      <c r="AC764" s="2">
        <f t="shared" si="72"/>
        <v>598.4</v>
      </c>
      <c r="AE764" s="2">
        <f t="shared" si="73"/>
        <v>598.4</v>
      </c>
      <c r="AG764" t="str">
        <f t="shared" si="74"/>
        <v/>
      </c>
    </row>
    <row r="765" spans="1:34">
      <c r="A765">
        <v>764</v>
      </c>
      <c r="C765">
        <v>736</v>
      </c>
      <c r="D765">
        <v>152</v>
      </c>
      <c r="E765" t="s">
        <v>619</v>
      </c>
      <c r="F765" t="s">
        <v>930</v>
      </c>
      <c r="M765" t="s">
        <v>57</v>
      </c>
      <c r="N765">
        <v>1</v>
      </c>
      <c r="O765">
        <v>0</v>
      </c>
      <c r="P765">
        <f t="shared" si="75"/>
        <v>1</v>
      </c>
      <c r="Q765" t="s">
        <v>35</v>
      </c>
      <c r="R765">
        <v>1</v>
      </c>
      <c r="S765">
        <f t="shared" si="70"/>
        <v>0</v>
      </c>
      <c r="T765">
        <f t="shared" si="71"/>
        <v>1</v>
      </c>
      <c r="Z765" s="118">
        <v>0.16</v>
      </c>
      <c r="AA765">
        <v>0</v>
      </c>
      <c r="AB765" s="120">
        <v>30.85</v>
      </c>
      <c r="AC765" s="2">
        <f t="shared" si="72"/>
        <v>493.6</v>
      </c>
      <c r="AE765" s="2">
        <f t="shared" si="73"/>
        <v>493.6</v>
      </c>
      <c r="AG765" t="str">
        <f t="shared" si="74"/>
        <v/>
      </c>
    </row>
    <row r="766" spans="1:34">
      <c r="A766">
        <v>765</v>
      </c>
      <c r="C766">
        <v>793</v>
      </c>
      <c r="D766">
        <v>152</v>
      </c>
      <c r="E766" t="s">
        <v>619</v>
      </c>
      <c r="F766" t="s">
        <v>930</v>
      </c>
      <c r="M766" t="s">
        <v>104</v>
      </c>
      <c r="N766">
        <v>0</v>
      </c>
      <c r="O766">
        <v>-4</v>
      </c>
      <c r="P766">
        <f t="shared" si="75"/>
        <v>4</v>
      </c>
      <c r="Q766" t="s">
        <v>604</v>
      </c>
      <c r="R766">
        <v>2</v>
      </c>
      <c r="S766">
        <f t="shared" si="70"/>
        <v>4</v>
      </c>
      <c r="T766">
        <f t="shared" si="71"/>
        <v>0</v>
      </c>
      <c r="U766" t="s">
        <v>1008</v>
      </c>
      <c r="V766" t="s">
        <v>918</v>
      </c>
      <c r="Z766" s="118">
        <v>1.07</v>
      </c>
      <c r="AA766">
        <v>5</v>
      </c>
      <c r="AB766" s="120">
        <v>3.36</v>
      </c>
      <c r="AC766" s="2">
        <f t="shared" si="72"/>
        <v>1366.1760000000002</v>
      </c>
      <c r="AE766" s="2">
        <f t="shared" si="73"/>
        <v>1366.1760000000002</v>
      </c>
      <c r="AG766" t="str">
        <f t="shared" si="74"/>
        <v/>
      </c>
    </row>
    <row r="767" spans="1:34">
      <c r="A767">
        <v>766</v>
      </c>
      <c r="C767">
        <v>793</v>
      </c>
      <c r="D767">
        <v>152</v>
      </c>
      <c r="E767" t="s">
        <v>619</v>
      </c>
      <c r="F767" t="s">
        <v>930</v>
      </c>
      <c r="M767" t="s">
        <v>692</v>
      </c>
      <c r="N767">
        <v>-4</v>
      </c>
      <c r="O767">
        <v>-26</v>
      </c>
      <c r="P767">
        <f t="shared" si="75"/>
        <v>22</v>
      </c>
      <c r="Q767" t="s">
        <v>611</v>
      </c>
      <c r="R767">
        <v>2</v>
      </c>
      <c r="S767">
        <f t="shared" si="70"/>
        <v>22</v>
      </c>
      <c r="T767">
        <f t="shared" si="71"/>
        <v>0</v>
      </c>
      <c r="U767" t="s">
        <v>1008</v>
      </c>
      <c r="V767" t="s">
        <v>918</v>
      </c>
      <c r="Z767" s="118">
        <v>1.45</v>
      </c>
      <c r="AA767">
        <v>25</v>
      </c>
      <c r="AB767" s="120">
        <v>1.2</v>
      </c>
      <c r="AC767" s="2">
        <f t="shared" si="72"/>
        <v>2870.9999999999995</v>
      </c>
      <c r="AE767" s="2">
        <f t="shared" si="73"/>
        <v>2870.9999999999995</v>
      </c>
      <c r="AG767" t="str">
        <f t="shared" si="74"/>
        <v/>
      </c>
    </row>
    <row r="768" spans="1:34">
      <c r="A768">
        <v>767</v>
      </c>
      <c r="C768">
        <v>793</v>
      </c>
      <c r="D768">
        <v>152</v>
      </c>
      <c r="E768" t="s">
        <v>619</v>
      </c>
      <c r="F768" t="s">
        <v>930</v>
      </c>
      <c r="M768" t="s">
        <v>693</v>
      </c>
      <c r="N768">
        <v>-26</v>
      </c>
      <c r="O768">
        <v>-40</v>
      </c>
      <c r="P768">
        <f t="shared" si="75"/>
        <v>14</v>
      </c>
      <c r="Q768" t="s">
        <v>611</v>
      </c>
      <c r="R768">
        <v>2</v>
      </c>
      <c r="S768">
        <f t="shared" si="70"/>
        <v>14</v>
      </c>
      <c r="T768">
        <f t="shared" si="71"/>
        <v>0</v>
      </c>
      <c r="U768" t="s">
        <v>1008</v>
      </c>
      <c r="V768" t="s">
        <v>918</v>
      </c>
      <c r="Z768" s="118">
        <v>1.45</v>
      </c>
      <c r="AA768">
        <v>30</v>
      </c>
      <c r="AB768" s="120">
        <v>1.2</v>
      </c>
      <c r="AC768" s="2">
        <f t="shared" si="72"/>
        <v>1705.1999999999998</v>
      </c>
      <c r="AE768" s="2">
        <f t="shared" si="73"/>
        <v>1705.1999999999998</v>
      </c>
      <c r="AG768" t="str">
        <f t="shared" si="74"/>
        <v/>
      </c>
    </row>
    <row r="769" spans="1:34" s="9" customFormat="1">
      <c r="A769">
        <v>768</v>
      </c>
      <c r="C769">
        <v>793</v>
      </c>
      <c r="D769">
        <v>152</v>
      </c>
      <c r="E769" s="9" t="s">
        <v>619</v>
      </c>
      <c r="F769" t="s">
        <v>930</v>
      </c>
      <c r="M769" s="9" t="s">
        <v>694</v>
      </c>
      <c r="N769" s="9">
        <v>-40</v>
      </c>
      <c r="O769" s="9">
        <v>-56</v>
      </c>
      <c r="P769" s="9">
        <f t="shared" si="75"/>
        <v>16</v>
      </c>
      <c r="Q769" s="9" t="s">
        <v>611</v>
      </c>
      <c r="R769" s="9">
        <v>2</v>
      </c>
      <c r="S769" s="9">
        <f t="shared" si="70"/>
        <v>16</v>
      </c>
      <c r="T769" s="9">
        <f t="shared" si="71"/>
        <v>0</v>
      </c>
      <c r="U769" t="s">
        <v>1008</v>
      </c>
      <c r="V769" t="s">
        <v>918</v>
      </c>
      <c r="Z769" s="118">
        <v>1.45</v>
      </c>
      <c r="AA769" s="9">
        <v>43</v>
      </c>
      <c r="AB769" s="120">
        <v>0.38</v>
      </c>
      <c r="AC769" s="2">
        <f t="shared" si="72"/>
        <v>502.51199999999989</v>
      </c>
      <c r="AE769" s="11">
        <f t="shared" si="73"/>
        <v>502.51199999999989</v>
      </c>
      <c r="AG769" t="str">
        <f t="shared" si="74"/>
        <v/>
      </c>
      <c r="AH769"/>
    </row>
    <row r="770" spans="1:34">
      <c r="A770">
        <v>769</v>
      </c>
      <c r="B770" t="s">
        <v>603</v>
      </c>
      <c r="C770">
        <v>380</v>
      </c>
      <c r="D770">
        <v>153</v>
      </c>
      <c r="E770" t="s">
        <v>607</v>
      </c>
      <c r="F770" t="s">
        <v>929</v>
      </c>
      <c r="G770">
        <v>48.560939789999999</v>
      </c>
      <c r="H770">
        <v>123.65789789999999</v>
      </c>
      <c r="I770" t="s">
        <v>182</v>
      </c>
      <c r="J770" t="s">
        <v>35</v>
      </c>
      <c r="K770" t="s">
        <v>35</v>
      </c>
      <c r="L770" t="s">
        <v>35</v>
      </c>
      <c r="M770" t="s">
        <v>89</v>
      </c>
      <c r="N770">
        <v>8</v>
      </c>
      <c r="O770">
        <v>7</v>
      </c>
      <c r="P770">
        <f t="shared" si="75"/>
        <v>1</v>
      </c>
      <c r="Q770" t="s">
        <v>35</v>
      </c>
      <c r="R770">
        <v>1</v>
      </c>
      <c r="S770">
        <f t="shared" ref="S770:S833" si="76">IF(R770=1,0,P770)</f>
        <v>0</v>
      </c>
      <c r="T770">
        <f t="shared" ref="T770:T833" si="77">IF(R770=1,P770,0)</f>
        <v>1</v>
      </c>
      <c r="W770">
        <f>SUM(S770:S775)</f>
        <v>40</v>
      </c>
      <c r="X770">
        <f>SUM(T770:T775)</f>
        <v>8</v>
      </c>
      <c r="Y770">
        <f>X770+W770</f>
        <v>48</v>
      </c>
      <c r="Z770" s="118">
        <v>0.11</v>
      </c>
      <c r="AA770">
        <v>0</v>
      </c>
      <c r="AB770" s="120">
        <v>45.06</v>
      </c>
      <c r="AC770" s="2">
        <f t="shared" ref="AC770:AC833" si="78">Z770*AB770/100*P770*100*100*((100-AA770)/100)</f>
        <v>495.65999999999997</v>
      </c>
      <c r="AD770" s="2">
        <f>SUM(AC770:AC775)</f>
        <v>15538.451999999999</v>
      </c>
      <c r="AE770" s="2">
        <f t="shared" ref="AE770:AE833" si="79">Z770*AB770/100*P770*100*100*((100-AA770)/100)</f>
        <v>495.65999999999997</v>
      </c>
      <c r="AF770" s="2">
        <f>SUM(AE770:AE775)</f>
        <v>15538.451999999999</v>
      </c>
      <c r="AG770">
        <f t="shared" ref="AG770:AG833" si="80">IF(D769&lt;&gt;D770,1,"")</f>
        <v>1</v>
      </c>
    </row>
    <row r="771" spans="1:34">
      <c r="A771">
        <v>770</v>
      </c>
      <c r="C771">
        <v>380</v>
      </c>
      <c r="D771">
        <v>153</v>
      </c>
      <c r="E771" t="s">
        <v>607</v>
      </c>
      <c r="F771" t="s">
        <v>929</v>
      </c>
      <c r="M771" t="s">
        <v>14</v>
      </c>
      <c r="N771">
        <v>7</v>
      </c>
      <c r="O771">
        <v>0</v>
      </c>
      <c r="P771">
        <f t="shared" si="75"/>
        <v>7</v>
      </c>
      <c r="Q771" t="s">
        <v>35</v>
      </c>
      <c r="R771">
        <v>1</v>
      </c>
      <c r="S771">
        <f t="shared" si="76"/>
        <v>0</v>
      </c>
      <c r="T771">
        <f t="shared" si="77"/>
        <v>7</v>
      </c>
      <c r="Z771" s="118">
        <v>0.11</v>
      </c>
      <c r="AA771">
        <v>0</v>
      </c>
      <c r="AB771" s="120">
        <v>45.06</v>
      </c>
      <c r="AC771" s="2">
        <f t="shared" si="78"/>
        <v>3469.62</v>
      </c>
      <c r="AE771" s="2">
        <f t="shared" si="79"/>
        <v>3469.62</v>
      </c>
      <c r="AG771" t="str">
        <f t="shared" si="80"/>
        <v/>
      </c>
    </row>
    <row r="772" spans="1:34">
      <c r="A772">
        <v>771</v>
      </c>
      <c r="C772">
        <v>427</v>
      </c>
      <c r="D772">
        <v>153</v>
      </c>
      <c r="E772" t="s">
        <v>607</v>
      </c>
      <c r="F772" t="s">
        <v>929</v>
      </c>
      <c r="M772" t="s">
        <v>16</v>
      </c>
      <c r="N772">
        <v>0</v>
      </c>
      <c r="O772">
        <v>-2</v>
      </c>
      <c r="P772">
        <f t="shared" si="75"/>
        <v>2</v>
      </c>
      <c r="Q772" t="s">
        <v>604</v>
      </c>
      <c r="R772">
        <v>2</v>
      </c>
      <c r="S772">
        <f t="shared" si="76"/>
        <v>2</v>
      </c>
      <c r="T772">
        <f t="shared" si="77"/>
        <v>0</v>
      </c>
      <c r="U772" t="s">
        <v>1003</v>
      </c>
      <c r="V772" t="s">
        <v>918</v>
      </c>
      <c r="Z772" s="118">
        <v>0.93</v>
      </c>
      <c r="AA772">
        <v>40</v>
      </c>
      <c r="AB772" s="120">
        <v>10.95</v>
      </c>
      <c r="AC772" s="2">
        <f t="shared" si="78"/>
        <v>1222.02</v>
      </c>
      <c r="AE772" s="2">
        <f t="shared" si="79"/>
        <v>1222.02</v>
      </c>
      <c r="AG772" t="str">
        <f t="shared" si="80"/>
        <v/>
      </c>
    </row>
    <row r="773" spans="1:34">
      <c r="A773">
        <v>772</v>
      </c>
      <c r="C773">
        <v>427</v>
      </c>
      <c r="D773">
        <v>153</v>
      </c>
      <c r="E773" t="s">
        <v>607</v>
      </c>
      <c r="F773" t="s">
        <v>929</v>
      </c>
      <c r="M773" t="s">
        <v>18</v>
      </c>
      <c r="N773">
        <v>-2</v>
      </c>
      <c r="O773">
        <v>-25</v>
      </c>
      <c r="P773">
        <f t="shared" si="75"/>
        <v>23</v>
      </c>
      <c r="Q773" t="s">
        <v>611</v>
      </c>
      <c r="R773">
        <v>2</v>
      </c>
      <c r="S773">
        <f t="shared" si="76"/>
        <v>23</v>
      </c>
      <c r="T773">
        <f t="shared" si="77"/>
        <v>0</v>
      </c>
      <c r="U773" t="s">
        <v>1003</v>
      </c>
      <c r="V773" t="s">
        <v>918</v>
      </c>
      <c r="Z773" s="118">
        <v>1.17</v>
      </c>
      <c r="AA773">
        <v>40</v>
      </c>
      <c r="AB773" s="120">
        <v>3.92</v>
      </c>
      <c r="AC773" s="2">
        <f t="shared" si="78"/>
        <v>6329.2319999999991</v>
      </c>
      <c r="AE773" s="2">
        <f t="shared" si="79"/>
        <v>6329.2319999999991</v>
      </c>
      <c r="AG773" t="str">
        <f t="shared" si="80"/>
        <v/>
      </c>
    </row>
    <row r="774" spans="1:34">
      <c r="A774">
        <v>773</v>
      </c>
      <c r="C774">
        <v>427</v>
      </c>
      <c r="D774">
        <v>153</v>
      </c>
      <c r="E774" t="s">
        <v>607</v>
      </c>
      <c r="F774" t="s">
        <v>929</v>
      </c>
      <c r="M774" t="s">
        <v>101</v>
      </c>
      <c r="N774">
        <v>-25</v>
      </c>
      <c r="O774">
        <v>-40</v>
      </c>
      <c r="P774">
        <f t="shared" si="75"/>
        <v>15</v>
      </c>
      <c r="Q774" t="s">
        <v>191</v>
      </c>
      <c r="R774">
        <v>2</v>
      </c>
      <c r="S774">
        <f t="shared" si="76"/>
        <v>15</v>
      </c>
      <c r="T774">
        <f t="shared" si="77"/>
        <v>0</v>
      </c>
      <c r="U774" t="s">
        <v>1003</v>
      </c>
      <c r="V774" t="s">
        <v>918</v>
      </c>
      <c r="Z774" s="118">
        <v>1.71</v>
      </c>
      <c r="AA774">
        <v>60</v>
      </c>
      <c r="AB774" s="120">
        <v>3.92</v>
      </c>
      <c r="AC774" s="2">
        <f t="shared" si="78"/>
        <v>4021.92</v>
      </c>
      <c r="AE774" s="2">
        <f t="shared" si="79"/>
        <v>4021.92</v>
      </c>
      <c r="AG774" t="str">
        <f t="shared" si="80"/>
        <v/>
      </c>
    </row>
    <row r="775" spans="1:34" s="9" customFormat="1">
      <c r="A775">
        <v>774</v>
      </c>
      <c r="C775">
        <v>427</v>
      </c>
      <c r="D775">
        <v>153</v>
      </c>
      <c r="E775" s="9" t="s">
        <v>607</v>
      </c>
      <c r="F775" t="s">
        <v>929</v>
      </c>
      <c r="M775" s="9" t="s">
        <v>19</v>
      </c>
      <c r="N775" s="9">
        <v>-40</v>
      </c>
      <c r="O775" s="9">
        <v>-40</v>
      </c>
      <c r="P775" s="9">
        <f t="shared" si="75"/>
        <v>0</v>
      </c>
      <c r="Q775" s="9" t="s">
        <v>191</v>
      </c>
      <c r="R775" s="9">
        <v>2</v>
      </c>
      <c r="S775" s="9">
        <f t="shared" si="76"/>
        <v>0</v>
      </c>
      <c r="T775" s="9">
        <f t="shared" si="77"/>
        <v>0</v>
      </c>
      <c r="U775" t="s">
        <v>1003</v>
      </c>
      <c r="V775" t="s">
        <v>918</v>
      </c>
      <c r="Z775" s="118">
        <v>1.71</v>
      </c>
      <c r="AA775" s="9">
        <v>60</v>
      </c>
      <c r="AB775" s="120">
        <v>1.25</v>
      </c>
      <c r="AC775" s="2">
        <f t="shared" si="78"/>
        <v>0</v>
      </c>
      <c r="AE775" s="11">
        <f t="shared" si="79"/>
        <v>0</v>
      </c>
      <c r="AG775" t="str">
        <f t="shared" si="80"/>
        <v/>
      </c>
      <c r="AH775"/>
    </row>
    <row r="776" spans="1:34">
      <c r="A776">
        <v>775</v>
      </c>
      <c r="B776" t="s">
        <v>603</v>
      </c>
      <c r="C776">
        <v>527</v>
      </c>
      <c r="D776">
        <v>154</v>
      </c>
      <c r="E776" t="s">
        <v>605</v>
      </c>
      <c r="F776" t="s">
        <v>929</v>
      </c>
      <c r="G776">
        <v>48.394027710000003</v>
      </c>
      <c r="H776">
        <v>123.8259048</v>
      </c>
      <c r="I776" t="s">
        <v>182</v>
      </c>
      <c r="J776" t="s">
        <v>35</v>
      </c>
      <c r="K776" t="s">
        <v>35</v>
      </c>
      <c r="L776" t="s">
        <v>35</v>
      </c>
      <c r="M776" t="s">
        <v>13</v>
      </c>
      <c r="N776">
        <v>9</v>
      </c>
      <c r="O776">
        <v>6</v>
      </c>
      <c r="P776">
        <f t="shared" si="75"/>
        <v>3</v>
      </c>
      <c r="Q776" t="s">
        <v>35</v>
      </c>
      <c r="R776">
        <v>1</v>
      </c>
      <c r="S776">
        <f t="shared" si="76"/>
        <v>0</v>
      </c>
      <c r="T776">
        <f t="shared" si="77"/>
        <v>3</v>
      </c>
      <c r="W776">
        <f>SUM(S776:S781)</f>
        <v>75</v>
      </c>
      <c r="X776">
        <f>SUM(T776:T781)</f>
        <v>9</v>
      </c>
      <c r="Y776">
        <f>X776+W776</f>
        <v>84</v>
      </c>
      <c r="Z776" s="118">
        <v>0.14000000000000001</v>
      </c>
      <c r="AA776">
        <v>0</v>
      </c>
      <c r="AB776" s="120">
        <v>43.21</v>
      </c>
      <c r="AC776" s="2">
        <f t="shared" si="78"/>
        <v>1814.8200000000002</v>
      </c>
      <c r="AD776" s="2">
        <f>SUM(AC776:AC781)</f>
        <v>20643.937999999995</v>
      </c>
      <c r="AE776" s="2">
        <f t="shared" si="79"/>
        <v>1814.8200000000002</v>
      </c>
      <c r="AF776" s="2">
        <f>SUM(AE776:AE781)</f>
        <v>20643.937999999995</v>
      </c>
      <c r="AG776">
        <f t="shared" si="80"/>
        <v>1</v>
      </c>
    </row>
    <row r="777" spans="1:34">
      <c r="A777">
        <v>776</v>
      </c>
      <c r="C777">
        <v>527</v>
      </c>
      <c r="D777">
        <v>154</v>
      </c>
      <c r="E777" t="s">
        <v>605</v>
      </c>
      <c r="F777" t="s">
        <v>929</v>
      </c>
      <c r="M777" t="s">
        <v>606</v>
      </c>
      <c r="N777">
        <v>6</v>
      </c>
      <c r="O777">
        <v>1</v>
      </c>
      <c r="P777">
        <f t="shared" si="75"/>
        <v>5</v>
      </c>
      <c r="Q777" t="s">
        <v>35</v>
      </c>
      <c r="R777">
        <v>1</v>
      </c>
      <c r="S777">
        <f t="shared" si="76"/>
        <v>0</v>
      </c>
      <c r="T777">
        <f t="shared" si="77"/>
        <v>5</v>
      </c>
      <c r="Z777" s="118">
        <v>0.14000000000000001</v>
      </c>
      <c r="AA777">
        <v>0</v>
      </c>
      <c r="AB777" s="120">
        <v>43.21</v>
      </c>
      <c r="AC777" s="2">
        <f t="shared" si="78"/>
        <v>3024.7</v>
      </c>
      <c r="AE777" s="2">
        <f t="shared" si="79"/>
        <v>3024.7</v>
      </c>
      <c r="AG777" t="str">
        <f t="shared" si="80"/>
        <v/>
      </c>
    </row>
    <row r="778" spans="1:34">
      <c r="A778">
        <v>777</v>
      </c>
      <c r="C778">
        <v>527</v>
      </c>
      <c r="D778">
        <v>154</v>
      </c>
      <c r="E778" t="s">
        <v>605</v>
      </c>
      <c r="F778" t="s">
        <v>929</v>
      </c>
      <c r="M778" t="s">
        <v>628</v>
      </c>
      <c r="N778">
        <v>1</v>
      </c>
      <c r="O778">
        <v>0</v>
      </c>
      <c r="P778">
        <f t="shared" si="75"/>
        <v>1</v>
      </c>
      <c r="Q778" t="s">
        <v>35</v>
      </c>
      <c r="R778">
        <v>1</v>
      </c>
      <c r="S778">
        <f t="shared" si="76"/>
        <v>0</v>
      </c>
      <c r="T778">
        <f t="shared" si="77"/>
        <v>1</v>
      </c>
      <c r="Z778" s="118">
        <v>0.14000000000000001</v>
      </c>
      <c r="AA778">
        <v>0</v>
      </c>
      <c r="AB778" s="120">
        <v>36.65</v>
      </c>
      <c r="AC778" s="2">
        <f t="shared" si="78"/>
        <v>513.1</v>
      </c>
      <c r="AE778" s="2">
        <f t="shared" si="79"/>
        <v>513.1</v>
      </c>
      <c r="AG778" t="str">
        <f t="shared" si="80"/>
        <v/>
      </c>
    </row>
    <row r="779" spans="1:34">
      <c r="A779">
        <v>778</v>
      </c>
      <c r="C779">
        <v>575</v>
      </c>
      <c r="D779">
        <v>154</v>
      </c>
      <c r="E779" t="s">
        <v>605</v>
      </c>
      <c r="F779" t="s">
        <v>929</v>
      </c>
      <c r="M779" t="s">
        <v>16</v>
      </c>
      <c r="N779">
        <v>0</v>
      </c>
      <c r="O779">
        <v>-11</v>
      </c>
      <c r="P779">
        <f t="shared" ref="P779:P842" si="81">ABS(N779-O779)</f>
        <v>11</v>
      </c>
      <c r="Q779" t="s">
        <v>882</v>
      </c>
      <c r="R779">
        <v>2</v>
      </c>
      <c r="S779">
        <f t="shared" si="76"/>
        <v>11</v>
      </c>
      <c r="T779">
        <f t="shared" si="77"/>
        <v>0</v>
      </c>
      <c r="U779" t="s">
        <v>1003</v>
      </c>
      <c r="V779" t="s">
        <v>918</v>
      </c>
      <c r="Z779" s="118">
        <v>1.31</v>
      </c>
      <c r="AA779">
        <v>30</v>
      </c>
      <c r="AB779" s="120">
        <v>4.74</v>
      </c>
      <c r="AC779" s="2">
        <f t="shared" si="78"/>
        <v>4781.2379999999994</v>
      </c>
      <c r="AE779" s="2">
        <f t="shared" si="79"/>
        <v>4781.2379999999994</v>
      </c>
      <c r="AG779" t="str">
        <f t="shared" si="80"/>
        <v/>
      </c>
    </row>
    <row r="780" spans="1:34">
      <c r="A780">
        <v>779</v>
      </c>
      <c r="C780">
        <v>575</v>
      </c>
      <c r="D780">
        <v>154</v>
      </c>
      <c r="E780" t="s">
        <v>605</v>
      </c>
      <c r="F780" t="s">
        <v>929</v>
      </c>
      <c r="M780" t="s">
        <v>59</v>
      </c>
      <c r="N780">
        <v>-11</v>
      </c>
      <c r="O780">
        <v>-24</v>
      </c>
      <c r="P780">
        <f t="shared" si="81"/>
        <v>13</v>
      </c>
      <c r="Q780" t="s">
        <v>882</v>
      </c>
      <c r="R780">
        <v>2</v>
      </c>
      <c r="S780">
        <f t="shared" si="76"/>
        <v>13</v>
      </c>
      <c r="T780">
        <f t="shared" si="77"/>
        <v>0</v>
      </c>
      <c r="U780" t="s">
        <v>1003</v>
      </c>
      <c r="V780" t="s">
        <v>918</v>
      </c>
      <c r="Z780" s="118">
        <v>1.38</v>
      </c>
      <c r="AA780">
        <v>30</v>
      </c>
      <c r="AB780" s="120">
        <v>1.7</v>
      </c>
      <c r="AC780" s="2">
        <f t="shared" si="78"/>
        <v>2134.8599999999992</v>
      </c>
      <c r="AE780" s="2">
        <f t="shared" si="79"/>
        <v>2134.8599999999992</v>
      </c>
      <c r="AG780" t="str">
        <f t="shared" si="80"/>
        <v/>
      </c>
    </row>
    <row r="781" spans="1:34" s="9" customFormat="1">
      <c r="A781">
        <v>780</v>
      </c>
      <c r="C781">
        <v>575</v>
      </c>
      <c r="D781">
        <v>154</v>
      </c>
      <c r="E781" s="9" t="s">
        <v>605</v>
      </c>
      <c r="F781" t="s">
        <v>929</v>
      </c>
      <c r="M781" s="9" t="s">
        <v>60</v>
      </c>
      <c r="N781" s="9">
        <v>-24</v>
      </c>
      <c r="O781" s="9">
        <v>-75</v>
      </c>
      <c r="P781" s="9">
        <f t="shared" si="81"/>
        <v>51</v>
      </c>
      <c r="Q781" s="9" t="s">
        <v>604</v>
      </c>
      <c r="R781" s="9">
        <v>2</v>
      </c>
      <c r="S781" s="9">
        <f t="shared" si="76"/>
        <v>51</v>
      </c>
      <c r="T781" s="9">
        <f t="shared" si="77"/>
        <v>0</v>
      </c>
      <c r="U781" t="s">
        <v>1003</v>
      </c>
      <c r="V781" t="s">
        <v>918</v>
      </c>
      <c r="Z781" s="118">
        <v>1.38</v>
      </c>
      <c r="AA781" s="9">
        <v>30</v>
      </c>
      <c r="AB781" s="120">
        <v>1.7</v>
      </c>
      <c r="AC781" s="2">
        <f t="shared" si="78"/>
        <v>8375.2199999999957</v>
      </c>
      <c r="AE781" s="11">
        <f t="shared" si="79"/>
        <v>8375.2199999999957</v>
      </c>
      <c r="AG781" t="str">
        <f t="shared" si="80"/>
        <v/>
      </c>
      <c r="AH781"/>
    </row>
    <row r="782" spans="1:34">
      <c r="A782">
        <v>781</v>
      </c>
      <c r="B782" t="s">
        <v>603</v>
      </c>
      <c r="C782">
        <v>528</v>
      </c>
      <c r="D782">
        <v>155</v>
      </c>
      <c r="E782" t="s">
        <v>605</v>
      </c>
      <c r="F782" t="s">
        <v>929</v>
      </c>
      <c r="G782">
        <v>48.393360139999999</v>
      </c>
      <c r="H782">
        <v>123.82778930000001</v>
      </c>
      <c r="I782" t="s">
        <v>182</v>
      </c>
      <c r="J782" t="s">
        <v>35</v>
      </c>
      <c r="K782" t="s">
        <v>35</v>
      </c>
      <c r="L782" t="s">
        <v>35</v>
      </c>
      <c r="M782" t="s">
        <v>13</v>
      </c>
      <c r="N782">
        <v>20</v>
      </c>
      <c r="O782">
        <v>18</v>
      </c>
      <c r="P782">
        <f t="shared" si="81"/>
        <v>2</v>
      </c>
      <c r="Q782" t="s">
        <v>35</v>
      </c>
      <c r="R782">
        <v>1</v>
      </c>
      <c r="S782">
        <f t="shared" si="76"/>
        <v>0</v>
      </c>
      <c r="T782">
        <f t="shared" si="77"/>
        <v>2</v>
      </c>
      <c r="W782">
        <f>SUM(S782:S788)</f>
        <v>60</v>
      </c>
      <c r="X782">
        <f>SUM(T782:T788)</f>
        <v>20</v>
      </c>
      <c r="Y782">
        <f>X782+W782</f>
        <v>80</v>
      </c>
      <c r="Z782" s="118">
        <v>0.14000000000000001</v>
      </c>
      <c r="AA782">
        <v>0</v>
      </c>
      <c r="AB782" s="120">
        <v>43.21</v>
      </c>
      <c r="AC782" s="2">
        <f t="shared" si="78"/>
        <v>1209.8800000000001</v>
      </c>
      <c r="AD782" s="2">
        <f>SUM(AC782:AC788)</f>
        <v>22706.974999999999</v>
      </c>
      <c r="AE782" s="2">
        <f t="shared" si="79"/>
        <v>1209.8800000000001</v>
      </c>
      <c r="AF782" s="2">
        <f>SUM(AE782:AE788)</f>
        <v>22706.974999999999</v>
      </c>
      <c r="AG782">
        <f t="shared" si="80"/>
        <v>1</v>
      </c>
    </row>
    <row r="783" spans="1:34">
      <c r="A783">
        <v>782</v>
      </c>
      <c r="C783">
        <v>528</v>
      </c>
      <c r="D783">
        <v>155</v>
      </c>
      <c r="E783" t="s">
        <v>605</v>
      </c>
      <c r="F783" t="s">
        <v>929</v>
      </c>
      <c r="M783" t="s">
        <v>14</v>
      </c>
      <c r="N783">
        <v>18</v>
      </c>
      <c r="O783">
        <v>7</v>
      </c>
      <c r="P783">
        <f t="shared" si="81"/>
        <v>11</v>
      </c>
      <c r="Q783" t="s">
        <v>35</v>
      </c>
      <c r="R783">
        <v>1</v>
      </c>
      <c r="S783">
        <f t="shared" si="76"/>
        <v>0</v>
      </c>
      <c r="T783">
        <f t="shared" si="77"/>
        <v>11</v>
      </c>
      <c r="Z783" s="118">
        <v>0.14000000000000001</v>
      </c>
      <c r="AA783">
        <v>0</v>
      </c>
      <c r="AB783" s="120">
        <v>43.21</v>
      </c>
      <c r="AC783" s="2">
        <f t="shared" si="78"/>
        <v>6654.34</v>
      </c>
      <c r="AE783" s="2">
        <f t="shared" si="79"/>
        <v>6654.34</v>
      </c>
      <c r="AG783" t="str">
        <f t="shared" si="80"/>
        <v/>
      </c>
    </row>
    <row r="784" spans="1:34">
      <c r="A784">
        <v>783</v>
      </c>
      <c r="C784">
        <v>528</v>
      </c>
      <c r="D784">
        <v>155</v>
      </c>
      <c r="E784" t="s">
        <v>605</v>
      </c>
      <c r="F784" t="s">
        <v>929</v>
      </c>
      <c r="M784" t="s">
        <v>612</v>
      </c>
      <c r="N784">
        <v>7</v>
      </c>
      <c r="O784">
        <v>5</v>
      </c>
      <c r="P784">
        <f t="shared" si="81"/>
        <v>2</v>
      </c>
      <c r="Q784" t="s">
        <v>35</v>
      </c>
      <c r="R784">
        <v>1</v>
      </c>
      <c r="S784">
        <f t="shared" si="76"/>
        <v>0</v>
      </c>
      <c r="T784">
        <f t="shared" si="77"/>
        <v>2</v>
      </c>
      <c r="Z784" s="118">
        <v>0.14000000000000001</v>
      </c>
      <c r="AA784">
        <v>0</v>
      </c>
      <c r="AB784" s="120">
        <v>43.21</v>
      </c>
      <c r="AC784" s="2">
        <f t="shared" si="78"/>
        <v>1209.8800000000001</v>
      </c>
      <c r="AE784" s="2">
        <f t="shared" si="79"/>
        <v>1209.8800000000001</v>
      </c>
      <c r="AG784" t="str">
        <f t="shared" si="80"/>
        <v/>
      </c>
    </row>
    <row r="785" spans="1:34">
      <c r="A785">
        <v>784</v>
      </c>
      <c r="C785">
        <v>528</v>
      </c>
      <c r="D785">
        <v>155</v>
      </c>
      <c r="E785" t="s">
        <v>605</v>
      </c>
      <c r="F785" t="s">
        <v>929</v>
      </c>
      <c r="M785" t="s">
        <v>628</v>
      </c>
      <c r="N785">
        <v>5</v>
      </c>
      <c r="O785">
        <v>0</v>
      </c>
      <c r="P785">
        <f t="shared" si="81"/>
        <v>5</v>
      </c>
      <c r="Q785" t="s">
        <v>35</v>
      </c>
      <c r="R785">
        <v>1</v>
      </c>
      <c r="S785">
        <f t="shared" si="76"/>
        <v>0</v>
      </c>
      <c r="T785">
        <f t="shared" si="77"/>
        <v>5</v>
      </c>
      <c r="Z785" s="118">
        <v>0.14000000000000001</v>
      </c>
      <c r="AA785">
        <v>0</v>
      </c>
      <c r="AB785" s="120">
        <v>36.65</v>
      </c>
      <c r="AC785" s="2">
        <f t="shared" si="78"/>
        <v>2565.5</v>
      </c>
      <c r="AE785" s="2">
        <f t="shared" si="79"/>
        <v>2565.5</v>
      </c>
      <c r="AG785" t="str">
        <f t="shared" si="80"/>
        <v/>
      </c>
    </row>
    <row r="786" spans="1:34">
      <c r="A786">
        <v>785</v>
      </c>
      <c r="C786">
        <v>576</v>
      </c>
      <c r="D786">
        <v>155</v>
      </c>
      <c r="E786" t="s">
        <v>605</v>
      </c>
      <c r="F786" t="s">
        <v>929</v>
      </c>
      <c r="M786" t="s">
        <v>23</v>
      </c>
      <c r="N786">
        <v>0</v>
      </c>
      <c r="O786">
        <v>-5</v>
      </c>
      <c r="P786">
        <f t="shared" si="81"/>
        <v>5</v>
      </c>
      <c r="Q786" t="s">
        <v>882</v>
      </c>
      <c r="R786">
        <v>2</v>
      </c>
      <c r="S786">
        <f t="shared" si="76"/>
        <v>5</v>
      </c>
      <c r="T786">
        <f t="shared" si="77"/>
        <v>0</v>
      </c>
      <c r="U786" t="s">
        <v>1003</v>
      </c>
      <c r="V786" t="s">
        <v>918</v>
      </c>
      <c r="Z786" s="118">
        <v>1.31</v>
      </c>
      <c r="AA786">
        <v>25</v>
      </c>
      <c r="AB786" s="120">
        <v>4.74</v>
      </c>
      <c r="AC786" s="2">
        <f t="shared" si="78"/>
        <v>2328.5250000000001</v>
      </c>
      <c r="AE786" s="2">
        <f t="shared" si="79"/>
        <v>2328.5250000000001</v>
      </c>
      <c r="AG786" t="str">
        <f t="shared" si="80"/>
        <v/>
      </c>
    </row>
    <row r="787" spans="1:34">
      <c r="A787">
        <v>786</v>
      </c>
      <c r="C787">
        <v>576</v>
      </c>
      <c r="D787">
        <v>155</v>
      </c>
      <c r="E787" t="s">
        <v>605</v>
      </c>
      <c r="F787" t="s">
        <v>929</v>
      </c>
      <c r="M787" t="s">
        <v>59</v>
      </c>
      <c r="N787">
        <v>-5</v>
      </c>
      <c r="O787">
        <v>-20</v>
      </c>
      <c r="P787">
        <f t="shared" si="81"/>
        <v>15</v>
      </c>
      <c r="Q787" t="s">
        <v>882</v>
      </c>
      <c r="R787">
        <v>2</v>
      </c>
      <c r="S787">
        <f t="shared" si="76"/>
        <v>15</v>
      </c>
      <c r="T787">
        <f t="shared" si="77"/>
        <v>0</v>
      </c>
      <c r="U787" t="s">
        <v>1003</v>
      </c>
      <c r="V787" t="s">
        <v>918</v>
      </c>
      <c r="Z787" s="118">
        <v>1.38</v>
      </c>
      <c r="AA787">
        <v>25</v>
      </c>
      <c r="AB787" s="120">
        <v>1.7</v>
      </c>
      <c r="AC787" s="2">
        <f t="shared" si="78"/>
        <v>2639.2499999999991</v>
      </c>
      <c r="AE787" s="2">
        <f t="shared" si="79"/>
        <v>2639.2499999999991</v>
      </c>
      <c r="AG787" t="str">
        <f t="shared" si="80"/>
        <v/>
      </c>
    </row>
    <row r="788" spans="1:34" s="9" customFormat="1">
      <c r="A788">
        <v>787</v>
      </c>
      <c r="C788">
        <v>576</v>
      </c>
      <c r="D788">
        <v>155</v>
      </c>
      <c r="E788" s="9" t="s">
        <v>605</v>
      </c>
      <c r="F788" t="s">
        <v>929</v>
      </c>
      <c r="M788" s="9" t="s">
        <v>60</v>
      </c>
      <c r="N788" s="9">
        <v>-20</v>
      </c>
      <c r="O788" s="9">
        <v>-60</v>
      </c>
      <c r="P788" s="9">
        <f t="shared" si="81"/>
        <v>40</v>
      </c>
      <c r="Q788" s="9" t="s">
        <v>882</v>
      </c>
      <c r="R788" s="9">
        <v>2</v>
      </c>
      <c r="S788" s="9">
        <f t="shared" si="76"/>
        <v>40</v>
      </c>
      <c r="T788" s="9">
        <f t="shared" si="77"/>
        <v>0</v>
      </c>
      <c r="U788" t="s">
        <v>1003</v>
      </c>
      <c r="V788" t="s">
        <v>918</v>
      </c>
      <c r="Z788" s="118">
        <v>1.38</v>
      </c>
      <c r="AA788" s="9">
        <v>35</v>
      </c>
      <c r="AB788" s="120">
        <v>1.7</v>
      </c>
      <c r="AC788" s="2">
        <f t="shared" si="78"/>
        <v>6099.5999999999995</v>
      </c>
      <c r="AE788" s="11">
        <f t="shared" si="79"/>
        <v>6099.5999999999995</v>
      </c>
      <c r="AG788" t="str">
        <f t="shared" si="80"/>
        <v/>
      </c>
      <c r="AH788"/>
    </row>
    <row r="789" spans="1:34">
      <c r="A789">
        <v>788</v>
      </c>
      <c r="B789" t="s">
        <v>603</v>
      </c>
      <c r="C789">
        <v>166</v>
      </c>
      <c r="D789">
        <v>156</v>
      </c>
      <c r="E789" t="s">
        <v>614</v>
      </c>
      <c r="F789" t="s">
        <v>930</v>
      </c>
      <c r="G789">
        <v>48.569671630000002</v>
      </c>
      <c r="H789">
        <v>123.6514969</v>
      </c>
      <c r="I789" t="s">
        <v>182</v>
      </c>
      <c r="J789" t="s">
        <v>35</v>
      </c>
      <c r="K789" t="s">
        <v>35</v>
      </c>
      <c r="L789" t="s">
        <v>35</v>
      </c>
      <c r="M789" t="s">
        <v>89</v>
      </c>
      <c r="N789">
        <v>1</v>
      </c>
      <c r="O789">
        <v>0</v>
      </c>
      <c r="P789">
        <f t="shared" si="81"/>
        <v>1</v>
      </c>
      <c r="Q789" t="s">
        <v>35</v>
      </c>
      <c r="R789">
        <v>1</v>
      </c>
      <c r="S789">
        <f t="shared" si="76"/>
        <v>0</v>
      </c>
      <c r="T789">
        <f t="shared" si="77"/>
        <v>1</v>
      </c>
      <c r="W789">
        <f>SUM(S789:S794)</f>
        <v>68</v>
      </c>
      <c r="X789">
        <f>SUM(T789:T794)</f>
        <v>1</v>
      </c>
      <c r="Y789">
        <f>X789+W789</f>
        <v>69</v>
      </c>
      <c r="Z789" s="118">
        <v>0.16</v>
      </c>
      <c r="AA789">
        <v>0</v>
      </c>
      <c r="AB789" s="120">
        <v>37.4</v>
      </c>
      <c r="AC789" s="2">
        <f t="shared" si="78"/>
        <v>598.4</v>
      </c>
      <c r="AD789" s="2">
        <f>SUM(AC789:AC794)</f>
        <v>5967.3440000000001</v>
      </c>
      <c r="AE789" s="2">
        <f t="shared" si="79"/>
        <v>598.4</v>
      </c>
      <c r="AF789" s="2">
        <f>SUM(AE789:AE794)</f>
        <v>5967.3440000000001</v>
      </c>
      <c r="AG789">
        <f t="shared" si="80"/>
        <v>1</v>
      </c>
    </row>
    <row r="790" spans="1:34">
      <c r="A790">
        <v>789</v>
      </c>
      <c r="C790">
        <v>179</v>
      </c>
      <c r="D790">
        <v>156</v>
      </c>
      <c r="E790" t="s">
        <v>614</v>
      </c>
      <c r="F790" t="s">
        <v>930</v>
      </c>
      <c r="M790" t="s">
        <v>104</v>
      </c>
      <c r="N790">
        <v>0</v>
      </c>
      <c r="O790">
        <v>-4</v>
      </c>
      <c r="P790">
        <f t="shared" si="81"/>
        <v>4</v>
      </c>
      <c r="Q790" t="s">
        <v>616</v>
      </c>
      <c r="R790">
        <v>2</v>
      </c>
      <c r="S790">
        <f t="shared" si="76"/>
        <v>4</v>
      </c>
      <c r="T790">
        <f t="shared" si="77"/>
        <v>0</v>
      </c>
      <c r="U790" t="s">
        <v>1003</v>
      </c>
      <c r="V790" t="s">
        <v>918</v>
      </c>
      <c r="Z790" s="118">
        <v>1.07</v>
      </c>
      <c r="AA790">
        <v>20</v>
      </c>
      <c r="AB790" s="120">
        <v>3.36</v>
      </c>
      <c r="AC790" s="2">
        <f t="shared" si="78"/>
        <v>1150.4640000000002</v>
      </c>
      <c r="AE790" s="2">
        <f t="shared" si="79"/>
        <v>1150.4640000000002</v>
      </c>
      <c r="AG790" t="str">
        <f t="shared" si="80"/>
        <v/>
      </c>
    </row>
    <row r="791" spans="1:34">
      <c r="A791">
        <v>790</v>
      </c>
      <c r="C791">
        <v>179</v>
      </c>
      <c r="D791">
        <v>156</v>
      </c>
      <c r="E791" t="s">
        <v>614</v>
      </c>
      <c r="F791" t="s">
        <v>930</v>
      </c>
      <c r="M791" t="s">
        <v>695</v>
      </c>
      <c r="N791">
        <v>-4</v>
      </c>
      <c r="O791">
        <v>-16</v>
      </c>
      <c r="P791">
        <f t="shared" si="81"/>
        <v>12</v>
      </c>
      <c r="Q791" t="s">
        <v>604</v>
      </c>
      <c r="R791">
        <v>2</v>
      </c>
      <c r="S791">
        <f t="shared" si="76"/>
        <v>12</v>
      </c>
      <c r="T791">
        <f t="shared" si="77"/>
        <v>0</v>
      </c>
      <c r="U791" t="s">
        <v>1003</v>
      </c>
      <c r="V791" t="s">
        <v>918</v>
      </c>
      <c r="Z791" s="118">
        <v>1.62</v>
      </c>
      <c r="AA791">
        <v>65</v>
      </c>
      <c r="AB791" s="120">
        <v>1.2</v>
      </c>
      <c r="AC791" s="2">
        <f t="shared" si="78"/>
        <v>816.4799999999999</v>
      </c>
      <c r="AE791" s="2">
        <f t="shared" si="79"/>
        <v>816.4799999999999</v>
      </c>
      <c r="AG791" t="str">
        <f t="shared" si="80"/>
        <v/>
      </c>
    </row>
    <row r="792" spans="1:34">
      <c r="A792">
        <v>791</v>
      </c>
      <c r="C792">
        <v>179</v>
      </c>
      <c r="D792">
        <v>156</v>
      </c>
      <c r="E792" t="s">
        <v>614</v>
      </c>
      <c r="F792" t="s">
        <v>930</v>
      </c>
      <c r="M792" t="s">
        <v>696</v>
      </c>
      <c r="N792">
        <v>-16</v>
      </c>
      <c r="O792">
        <v>-36</v>
      </c>
      <c r="P792">
        <f t="shared" si="81"/>
        <v>20</v>
      </c>
      <c r="Q792" t="s">
        <v>604</v>
      </c>
      <c r="R792">
        <v>2</v>
      </c>
      <c r="S792">
        <f t="shared" si="76"/>
        <v>20</v>
      </c>
      <c r="T792">
        <f t="shared" si="77"/>
        <v>0</v>
      </c>
      <c r="U792" t="s">
        <v>1003</v>
      </c>
      <c r="V792" t="s">
        <v>918</v>
      </c>
      <c r="Z792" s="118">
        <v>1.62</v>
      </c>
      <c r="AA792">
        <v>40</v>
      </c>
      <c r="AB792" s="120">
        <v>1.2</v>
      </c>
      <c r="AC792" s="2">
        <f t="shared" si="78"/>
        <v>2332.7999999999997</v>
      </c>
      <c r="AE792" s="2">
        <f t="shared" si="79"/>
        <v>2332.7999999999997</v>
      </c>
      <c r="AG792" t="str">
        <f t="shared" si="80"/>
        <v/>
      </c>
    </row>
    <row r="793" spans="1:34">
      <c r="A793">
        <v>792</v>
      </c>
      <c r="C793">
        <v>179</v>
      </c>
      <c r="D793">
        <v>156</v>
      </c>
      <c r="E793" t="s">
        <v>614</v>
      </c>
      <c r="F793" t="s">
        <v>930</v>
      </c>
      <c r="M793" t="s">
        <v>101</v>
      </c>
      <c r="N793">
        <v>-36</v>
      </c>
      <c r="O793">
        <v>-48</v>
      </c>
      <c r="P793">
        <f t="shared" si="81"/>
        <v>12</v>
      </c>
      <c r="Q793" t="s">
        <v>611</v>
      </c>
      <c r="R793">
        <v>2</v>
      </c>
      <c r="S793">
        <f t="shared" si="76"/>
        <v>12</v>
      </c>
      <c r="T793">
        <f t="shared" si="77"/>
        <v>0</v>
      </c>
      <c r="U793" t="s">
        <v>1003</v>
      </c>
      <c r="V793" t="s">
        <v>918</v>
      </c>
      <c r="Z793" s="118">
        <v>1.62</v>
      </c>
      <c r="AA793">
        <v>70</v>
      </c>
      <c r="AB793" s="120">
        <v>1.2</v>
      </c>
      <c r="AC793" s="2">
        <f t="shared" si="78"/>
        <v>699.83999999999992</v>
      </c>
      <c r="AE793" s="2">
        <f t="shared" si="79"/>
        <v>699.83999999999992</v>
      </c>
      <c r="AG793" t="str">
        <f t="shared" si="80"/>
        <v/>
      </c>
    </row>
    <row r="794" spans="1:34" s="9" customFormat="1">
      <c r="A794">
        <v>793</v>
      </c>
      <c r="C794">
        <v>179</v>
      </c>
      <c r="D794">
        <v>156</v>
      </c>
      <c r="E794" s="9" t="s">
        <v>614</v>
      </c>
      <c r="F794" t="s">
        <v>930</v>
      </c>
      <c r="M794" s="9" t="s">
        <v>27</v>
      </c>
      <c r="N794" s="9">
        <v>-48</v>
      </c>
      <c r="O794" s="9">
        <v>-68</v>
      </c>
      <c r="P794" s="9">
        <f t="shared" si="81"/>
        <v>20</v>
      </c>
      <c r="Q794" s="9" t="s">
        <v>611</v>
      </c>
      <c r="R794" s="9">
        <v>2</v>
      </c>
      <c r="S794" s="9">
        <f t="shared" si="76"/>
        <v>20</v>
      </c>
      <c r="T794" s="9">
        <f t="shared" si="77"/>
        <v>0</v>
      </c>
      <c r="U794" t="s">
        <v>1003</v>
      </c>
      <c r="V794" t="s">
        <v>918</v>
      </c>
      <c r="Z794" s="118">
        <v>1.62</v>
      </c>
      <c r="AA794" s="9">
        <v>70</v>
      </c>
      <c r="AB794" s="120">
        <v>0.38</v>
      </c>
      <c r="AC794" s="2">
        <f t="shared" si="78"/>
        <v>369.36</v>
      </c>
      <c r="AE794" s="11">
        <f t="shared" si="79"/>
        <v>369.36</v>
      </c>
      <c r="AG794" t="str">
        <f t="shared" si="80"/>
        <v/>
      </c>
      <c r="AH794"/>
    </row>
    <row r="795" spans="1:34">
      <c r="A795">
        <v>794</v>
      </c>
      <c r="B795" t="s">
        <v>603</v>
      </c>
      <c r="C795">
        <v>554</v>
      </c>
      <c r="D795">
        <v>157</v>
      </c>
      <c r="E795" t="s">
        <v>510</v>
      </c>
      <c r="F795" t="s">
        <v>930</v>
      </c>
      <c r="G795">
        <v>50.147300719999997</v>
      </c>
      <c r="H795">
        <v>122.0830002</v>
      </c>
      <c r="I795" t="s">
        <v>182</v>
      </c>
      <c r="J795" t="s">
        <v>35</v>
      </c>
      <c r="K795" t="s">
        <v>35</v>
      </c>
      <c r="L795" t="s">
        <v>35</v>
      </c>
      <c r="M795" t="s">
        <v>89</v>
      </c>
      <c r="N795">
        <v>6</v>
      </c>
      <c r="O795">
        <v>4</v>
      </c>
      <c r="P795">
        <f t="shared" si="81"/>
        <v>2</v>
      </c>
      <c r="Q795" t="s">
        <v>35</v>
      </c>
      <c r="R795">
        <v>1</v>
      </c>
      <c r="S795">
        <f t="shared" si="76"/>
        <v>0</v>
      </c>
      <c r="T795">
        <f t="shared" si="77"/>
        <v>2</v>
      </c>
      <c r="W795">
        <f>SUM(S795:S799)</f>
        <v>55</v>
      </c>
      <c r="X795">
        <f>SUM(T795:T799)</f>
        <v>6</v>
      </c>
      <c r="Y795">
        <f>X795+W795</f>
        <v>61</v>
      </c>
      <c r="Z795" s="118">
        <v>0.16</v>
      </c>
      <c r="AA795">
        <v>0</v>
      </c>
      <c r="AB795" s="120">
        <v>37.4</v>
      </c>
      <c r="AC795" s="2">
        <f t="shared" si="78"/>
        <v>1196.8</v>
      </c>
      <c r="AD795" s="2">
        <f>SUM(AC795:AC799)</f>
        <v>11976.96</v>
      </c>
      <c r="AE795" s="2">
        <f t="shared" si="79"/>
        <v>1196.8</v>
      </c>
      <c r="AF795" s="2">
        <f>SUM(AE795:AE799)</f>
        <v>11976.96</v>
      </c>
      <c r="AG795">
        <f t="shared" si="80"/>
        <v>1</v>
      </c>
    </row>
    <row r="796" spans="1:34">
      <c r="A796">
        <v>795</v>
      </c>
      <c r="C796">
        <v>554</v>
      </c>
      <c r="D796">
        <v>157</v>
      </c>
      <c r="E796" t="s">
        <v>510</v>
      </c>
      <c r="F796" t="s">
        <v>930</v>
      </c>
      <c r="M796" t="s">
        <v>623</v>
      </c>
      <c r="N796">
        <v>4</v>
      </c>
      <c r="O796">
        <v>0</v>
      </c>
      <c r="P796">
        <f t="shared" si="81"/>
        <v>4</v>
      </c>
      <c r="Q796" t="s">
        <v>35</v>
      </c>
      <c r="R796">
        <v>1</v>
      </c>
      <c r="S796">
        <f t="shared" si="76"/>
        <v>0</v>
      </c>
      <c r="T796">
        <f t="shared" si="77"/>
        <v>4</v>
      </c>
      <c r="Z796" s="118">
        <v>0.16</v>
      </c>
      <c r="AA796">
        <v>0</v>
      </c>
      <c r="AB796" s="120">
        <v>37.4</v>
      </c>
      <c r="AC796" s="2">
        <f t="shared" si="78"/>
        <v>2393.6</v>
      </c>
      <c r="AE796" s="2">
        <f t="shared" si="79"/>
        <v>2393.6</v>
      </c>
      <c r="AG796" t="str">
        <f t="shared" si="80"/>
        <v/>
      </c>
    </row>
    <row r="797" spans="1:34">
      <c r="A797">
        <v>796</v>
      </c>
      <c r="C797">
        <v>602</v>
      </c>
      <c r="D797">
        <v>157</v>
      </c>
      <c r="E797" t="s">
        <v>510</v>
      </c>
      <c r="F797" t="s">
        <v>930</v>
      </c>
      <c r="M797" t="s">
        <v>608</v>
      </c>
      <c r="N797">
        <v>-55</v>
      </c>
      <c r="O797">
        <v>-9</v>
      </c>
      <c r="P797">
        <f t="shared" si="81"/>
        <v>46</v>
      </c>
      <c r="Q797" t="s">
        <v>611</v>
      </c>
      <c r="R797">
        <v>2</v>
      </c>
      <c r="S797">
        <f t="shared" si="76"/>
        <v>46</v>
      </c>
      <c r="T797">
        <f t="shared" si="77"/>
        <v>0</v>
      </c>
      <c r="U797" t="s">
        <v>1003</v>
      </c>
      <c r="V797" t="s">
        <v>1011</v>
      </c>
      <c r="Z797" s="118">
        <v>1.2</v>
      </c>
      <c r="AA797">
        <v>30</v>
      </c>
      <c r="AB797" s="120">
        <v>1.2</v>
      </c>
      <c r="AC797" s="2">
        <f t="shared" si="78"/>
        <v>4636.7999999999993</v>
      </c>
      <c r="AE797" s="2">
        <f t="shared" si="79"/>
        <v>4636.7999999999993</v>
      </c>
      <c r="AG797" t="str">
        <f t="shared" si="80"/>
        <v/>
      </c>
    </row>
    <row r="798" spans="1:34">
      <c r="A798">
        <v>797</v>
      </c>
      <c r="C798">
        <v>602</v>
      </c>
      <c r="D798">
        <v>157</v>
      </c>
      <c r="E798" t="s">
        <v>510</v>
      </c>
      <c r="F798" t="s">
        <v>930</v>
      </c>
      <c r="M798" t="s">
        <v>16</v>
      </c>
      <c r="N798">
        <v>0</v>
      </c>
      <c r="O798">
        <v>-9</v>
      </c>
      <c r="P798">
        <f t="shared" si="81"/>
        <v>9</v>
      </c>
      <c r="Q798" t="s">
        <v>611</v>
      </c>
      <c r="R798">
        <v>2</v>
      </c>
      <c r="S798">
        <f t="shared" si="76"/>
        <v>9</v>
      </c>
      <c r="T798">
        <f t="shared" si="77"/>
        <v>0</v>
      </c>
      <c r="U798" t="s">
        <v>1003</v>
      </c>
      <c r="V798" t="s">
        <v>1011</v>
      </c>
      <c r="Z798" s="118">
        <v>1.24</v>
      </c>
      <c r="AA798">
        <v>0</v>
      </c>
      <c r="AB798" s="120">
        <v>3.36</v>
      </c>
      <c r="AC798" s="2">
        <f t="shared" si="78"/>
        <v>3749.7599999999993</v>
      </c>
      <c r="AE798" s="2">
        <f t="shared" si="79"/>
        <v>3749.7599999999993</v>
      </c>
      <c r="AG798" t="str">
        <f t="shared" si="80"/>
        <v/>
      </c>
    </row>
    <row r="799" spans="1:34" s="9" customFormat="1">
      <c r="A799">
        <v>798</v>
      </c>
      <c r="C799">
        <v>554</v>
      </c>
      <c r="D799">
        <v>157</v>
      </c>
      <c r="E799" s="9" t="s">
        <v>510</v>
      </c>
      <c r="F799" t="s">
        <v>930</v>
      </c>
      <c r="M799" s="9" t="s">
        <v>57</v>
      </c>
      <c r="N799" s="9">
        <v>0</v>
      </c>
      <c r="O799" s="9">
        <v>0</v>
      </c>
      <c r="P799" s="9">
        <f t="shared" si="81"/>
        <v>0</v>
      </c>
      <c r="Q799" s="9" t="s">
        <v>35</v>
      </c>
      <c r="R799" s="9">
        <v>1</v>
      </c>
      <c r="S799" s="9">
        <f t="shared" si="76"/>
        <v>0</v>
      </c>
      <c r="T799" s="9">
        <f t="shared" si="77"/>
        <v>0</v>
      </c>
      <c r="U799"/>
      <c r="V799"/>
      <c r="Z799" s="118">
        <v>0.16</v>
      </c>
      <c r="AA799" s="9">
        <v>0</v>
      </c>
      <c r="AB799" s="120">
        <v>30.85</v>
      </c>
      <c r="AC799" s="2">
        <f t="shared" si="78"/>
        <v>0</v>
      </c>
      <c r="AE799" s="11">
        <f t="shared" si="79"/>
        <v>0</v>
      </c>
      <c r="AG799" t="str">
        <f t="shared" si="80"/>
        <v/>
      </c>
      <c r="AH799"/>
    </row>
    <row r="800" spans="1:34">
      <c r="A800">
        <v>799</v>
      </c>
      <c r="B800" t="s">
        <v>603</v>
      </c>
      <c r="C800">
        <v>555</v>
      </c>
      <c r="D800">
        <v>158</v>
      </c>
      <c r="E800" t="s">
        <v>909</v>
      </c>
      <c r="F800" t="s">
        <v>931</v>
      </c>
      <c r="G800">
        <v>50.147701259999998</v>
      </c>
      <c r="H800">
        <v>122.0830002</v>
      </c>
      <c r="I800" t="s">
        <v>182</v>
      </c>
      <c r="J800" t="s">
        <v>35</v>
      </c>
      <c r="K800" t="s">
        <v>35</v>
      </c>
      <c r="L800" t="s">
        <v>35</v>
      </c>
      <c r="M800" t="s">
        <v>89</v>
      </c>
      <c r="N800">
        <v>1.5</v>
      </c>
      <c r="O800">
        <v>1</v>
      </c>
      <c r="P800">
        <f t="shared" si="81"/>
        <v>0.5</v>
      </c>
      <c r="Q800" t="s">
        <v>35</v>
      </c>
      <c r="R800">
        <v>1</v>
      </c>
      <c r="S800">
        <f t="shared" si="76"/>
        <v>0</v>
      </c>
      <c r="T800">
        <f t="shared" si="77"/>
        <v>0.5</v>
      </c>
      <c r="W800">
        <f>SUM(S800:S803)</f>
        <v>60</v>
      </c>
      <c r="X800">
        <f>SUM(T800:T803)</f>
        <v>1.5</v>
      </c>
      <c r="Y800">
        <f>X800+W800</f>
        <v>61.5</v>
      </c>
      <c r="Z800" s="118">
        <v>0.12</v>
      </c>
      <c r="AA800">
        <v>0</v>
      </c>
      <c r="AB800" s="120">
        <v>42.07</v>
      </c>
      <c r="AC800" s="2">
        <f t="shared" si="78"/>
        <v>252.42</v>
      </c>
      <c r="AD800" s="2">
        <f>SUM(AC800:AC803)</f>
        <v>13794.495000000001</v>
      </c>
      <c r="AE800" s="2">
        <f t="shared" si="79"/>
        <v>252.42</v>
      </c>
      <c r="AF800" s="2">
        <f>SUM(AE800:AE803)</f>
        <v>13794.495000000001</v>
      </c>
      <c r="AG800">
        <f t="shared" si="80"/>
        <v>1</v>
      </c>
    </row>
    <row r="801" spans="1:34">
      <c r="A801">
        <v>800</v>
      </c>
      <c r="C801">
        <v>555</v>
      </c>
      <c r="D801">
        <v>158</v>
      </c>
      <c r="E801" t="s">
        <v>909</v>
      </c>
      <c r="F801" t="s">
        <v>931</v>
      </c>
      <c r="M801" t="s">
        <v>623</v>
      </c>
      <c r="N801">
        <v>1</v>
      </c>
      <c r="O801">
        <v>0.5</v>
      </c>
      <c r="P801">
        <f t="shared" si="81"/>
        <v>0.5</v>
      </c>
      <c r="Q801" t="s">
        <v>35</v>
      </c>
      <c r="R801">
        <v>1</v>
      </c>
      <c r="S801">
        <f t="shared" si="76"/>
        <v>0</v>
      </c>
      <c r="T801">
        <f t="shared" si="77"/>
        <v>0.5</v>
      </c>
      <c r="Z801" s="118">
        <v>0.12</v>
      </c>
      <c r="AA801">
        <v>0</v>
      </c>
      <c r="AB801" s="120">
        <v>42.07</v>
      </c>
      <c r="AC801" s="2">
        <f t="shared" si="78"/>
        <v>252.42</v>
      </c>
      <c r="AE801" s="2">
        <f t="shared" si="79"/>
        <v>252.42</v>
      </c>
      <c r="AG801" t="str">
        <f t="shared" si="80"/>
        <v/>
      </c>
    </row>
    <row r="802" spans="1:34">
      <c r="A802">
        <v>801</v>
      </c>
      <c r="C802">
        <v>555</v>
      </c>
      <c r="D802">
        <v>158</v>
      </c>
      <c r="E802" t="s">
        <v>909</v>
      </c>
      <c r="F802" t="s">
        <v>931</v>
      </c>
      <c r="M802" t="s">
        <v>57</v>
      </c>
      <c r="N802">
        <v>0.5</v>
      </c>
      <c r="O802">
        <v>0</v>
      </c>
      <c r="P802">
        <f t="shared" si="81"/>
        <v>0.5</v>
      </c>
      <c r="Q802" t="s">
        <v>35</v>
      </c>
      <c r="R802">
        <v>1</v>
      </c>
      <c r="S802">
        <f t="shared" si="76"/>
        <v>0</v>
      </c>
      <c r="T802">
        <f t="shared" si="77"/>
        <v>0.5</v>
      </c>
      <c r="Z802" s="118">
        <v>0.21</v>
      </c>
      <c r="AA802">
        <v>0</v>
      </c>
      <c r="AB802" s="120">
        <v>35.51</v>
      </c>
      <c r="AC802" s="2">
        <f t="shared" si="78"/>
        <v>372.85499999999996</v>
      </c>
      <c r="AE802" s="2">
        <f t="shared" si="79"/>
        <v>372.85499999999996</v>
      </c>
      <c r="AG802" t="str">
        <f t="shared" si="80"/>
        <v/>
      </c>
    </row>
    <row r="803" spans="1:34" s="9" customFormat="1">
      <c r="A803">
        <v>802</v>
      </c>
      <c r="C803">
        <v>603</v>
      </c>
      <c r="D803">
        <v>158</v>
      </c>
      <c r="E803" s="9" t="s">
        <v>909</v>
      </c>
      <c r="F803" t="s">
        <v>931</v>
      </c>
      <c r="M803" s="9" t="s">
        <v>28</v>
      </c>
      <c r="N803" s="9">
        <v>0</v>
      </c>
      <c r="O803" s="9">
        <v>-60</v>
      </c>
      <c r="P803" s="9">
        <f t="shared" si="81"/>
        <v>60</v>
      </c>
      <c r="Q803" s="9" t="s">
        <v>613</v>
      </c>
      <c r="R803" s="9">
        <v>2</v>
      </c>
      <c r="S803" s="9">
        <f t="shared" si="76"/>
        <v>60</v>
      </c>
      <c r="T803" s="9">
        <f t="shared" si="77"/>
        <v>0</v>
      </c>
      <c r="U803" t="s">
        <v>1003</v>
      </c>
      <c r="V803" t="s">
        <v>623</v>
      </c>
      <c r="Z803" s="118">
        <v>1.56</v>
      </c>
      <c r="AA803" s="106">
        <v>0</v>
      </c>
      <c r="AB803" s="120">
        <v>1.38</v>
      </c>
      <c r="AC803" s="2">
        <f t="shared" si="78"/>
        <v>12916.800000000001</v>
      </c>
      <c r="AE803" s="11">
        <f t="shared" si="79"/>
        <v>12916.800000000001</v>
      </c>
      <c r="AG803" t="str">
        <f t="shared" si="80"/>
        <v/>
      </c>
      <c r="AH803"/>
    </row>
    <row r="804" spans="1:34">
      <c r="A804">
        <v>803</v>
      </c>
      <c r="B804" t="s">
        <v>603</v>
      </c>
      <c r="C804">
        <v>741</v>
      </c>
      <c r="D804">
        <v>158</v>
      </c>
      <c r="E804" t="s">
        <v>909</v>
      </c>
      <c r="F804" t="s">
        <v>931</v>
      </c>
      <c r="G804">
        <v>48.803325649999998</v>
      </c>
      <c r="H804">
        <v>123.44153590000001</v>
      </c>
      <c r="I804" t="s">
        <v>182</v>
      </c>
      <c r="J804" t="s">
        <v>35</v>
      </c>
      <c r="K804" t="s">
        <v>35</v>
      </c>
      <c r="L804" t="s">
        <v>35</v>
      </c>
      <c r="M804" t="s">
        <v>104</v>
      </c>
      <c r="N804">
        <v>0</v>
      </c>
      <c r="O804">
        <v>-8</v>
      </c>
      <c r="P804">
        <f t="shared" si="81"/>
        <v>8</v>
      </c>
      <c r="Q804" t="s">
        <v>191</v>
      </c>
      <c r="R804">
        <v>2</v>
      </c>
      <c r="S804">
        <f t="shared" si="76"/>
        <v>8</v>
      </c>
      <c r="T804">
        <f t="shared" si="77"/>
        <v>0</v>
      </c>
      <c r="U804" t="s">
        <v>1003</v>
      </c>
      <c r="V804" t="s">
        <v>918</v>
      </c>
      <c r="W804">
        <f>SUM(S804:S806)</f>
        <v>63</v>
      </c>
      <c r="X804">
        <f>SUM(T804:T806)</f>
        <v>0</v>
      </c>
      <c r="Y804">
        <f>X804+W804</f>
        <v>63</v>
      </c>
      <c r="Z804" s="118">
        <v>1.03</v>
      </c>
      <c r="AA804">
        <v>10</v>
      </c>
      <c r="AB804" s="120">
        <v>3.85</v>
      </c>
      <c r="AC804" s="2">
        <f t="shared" si="78"/>
        <v>2855.1600000000008</v>
      </c>
      <c r="AD804" s="2">
        <f>SUM(AC804:AC806)</f>
        <v>8648.7570000000014</v>
      </c>
      <c r="AE804" s="2">
        <f t="shared" si="79"/>
        <v>2855.1600000000008</v>
      </c>
      <c r="AF804" s="2">
        <f>SUM(AE804:AE806)</f>
        <v>8648.7570000000014</v>
      </c>
      <c r="AG804" t="str">
        <f t="shared" si="80"/>
        <v/>
      </c>
    </row>
    <row r="805" spans="1:34">
      <c r="A805">
        <v>804</v>
      </c>
      <c r="C805">
        <v>741</v>
      </c>
      <c r="D805">
        <v>158</v>
      </c>
      <c r="E805" t="s">
        <v>909</v>
      </c>
      <c r="F805" t="s">
        <v>931</v>
      </c>
      <c r="M805" t="s">
        <v>18</v>
      </c>
      <c r="N805">
        <v>-8</v>
      </c>
      <c r="O805">
        <v>-42</v>
      </c>
      <c r="P805">
        <f t="shared" si="81"/>
        <v>34</v>
      </c>
      <c r="Q805" t="s">
        <v>191</v>
      </c>
      <c r="R805">
        <v>2</v>
      </c>
      <c r="S805">
        <f t="shared" si="76"/>
        <v>34</v>
      </c>
      <c r="T805">
        <f t="shared" si="77"/>
        <v>0</v>
      </c>
      <c r="U805" t="s">
        <v>1003</v>
      </c>
      <c r="V805" t="s">
        <v>918</v>
      </c>
      <c r="Z805" s="118">
        <v>1.56</v>
      </c>
      <c r="AA805">
        <v>35</v>
      </c>
      <c r="AB805" s="120">
        <v>1.38</v>
      </c>
      <c r="AC805" s="2">
        <f t="shared" si="78"/>
        <v>4757.6880000000001</v>
      </c>
      <c r="AE805" s="2">
        <f t="shared" si="79"/>
        <v>4757.6880000000001</v>
      </c>
      <c r="AG805" t="str">
        <f t="shared" si="80"/>
        <v/>
      </c>
    </row>
    <row r="806" spans="1:34" s="9" customFormat="1">
      <c r="A806">
        <v>805</v>
      </c>
      <c r="C806">
        <v>741</v>
      </c>
      <c r="D806">
        <v>158</v>
      </c>
      <c r="E806" s="9" t="s">
        <v>909</v>
      </c>
      <c r="F806" t="s">
        <v>931</v>
      </c>
      <c r="M806" s="9" t="s">
        <v>21</v>
      </c>
      <c r="N806" s="9">
        <v>-42</v>
      </c>
      <c r="O806" s="9">
        <v>-63</v>
      </c>
      <c r="P806" s="9">
        <f t="shared" si="81"/>
        <v>21</v>
      </c>
      <c r="Q806" s="9" t="s">
        <v>191</v>
      </c>
      <c r="R806" s="9">
        <v>2</v>
      </c>
      <c r="S806" s="9">
        <f t="shared" si="76"/>
        <v>21</v>
      </c>
      <c r="T806" s="9">
        <f t="shared" si="77"/>
        <v>0</v>
      </c>
      <c r="U806" t="s">
        <v>1003</v>
      </c>
      <c r="V806" t="s">
        <v>918</v>
      </c>
      <c r="Z806" s="118">
        <v>1.26</v>
      </c>
      <c r="AA806" s="9">
        <v>13</v>
      </c>
      <c r="AB806" s="120">
        <v>0.45</v>
      </c>
      <c r="AC806" s="2">
        <f t="shared" si="78"/>
        <v>1035.9090000000001</v>
      </c>
      <c r="AE806" s="11">
        <f t="shared" si="79"/>
        <v>1035.9090000000001</v>
      </c>
      <c r="AG806" t="str">
        <f t="shared" si="80"/>
        <v/>
      </c>
      <c r="AH806"/>
    </row>
    <row r="807" spans="1:34">
      <c r="A807">
        <v>806</v>
      </c>
      <c r="B807" t="s">
        <v>603</v>
      </c>
      <c r="C807">
        <v>381</v>
      </c>
      <c r="D807">
        <v>159</v>
      </c>
      <c r="E807" t="s">
        <v>619</v>
      </c>
      <c r="F807" t="s">
        <v>930</v>
      </c>
      <c r="G807">
        <v>48.589469909999998</v>
      </c>
      <c r="H807">
        <v>123.68219759999999</v>
      </c>
      <c r="I807" t="s">
        <v>182</v>
      </c>
      <c r="J807" t="s">
        <v>35</v>
      </c>
      <c r="K807" t="s">
        <v>35</v>
      </c>
      <c r="L807" t="s">
        <v>35</v>
      </c>
      <c r="M807" t="s">
        <v>89</v>
      </c>
      <c r="N807">
        <v>9</v>
      </c>
      <c r="O807">
        <v>3</v>
      </c>
      <c r="P807">
        <f t="shared" si="81"/>
        <v>6</v>
      </c>
      <c r="Q807" t="s">
        <v>35</v>
      </c>
      <c r="R807">
        <v>1</v>
      </c>
      <c r="S807">
        <f t="shared" si="76"/>
        <v>0</v>
      </c>
      <c r="T807">
        <f t="shared" si="77"/>
        <v>6</v>
      </c>
      <c r="W807">
        <f>SUM(S807:S812)</f>
        <v>40</v>
      </c>
      <c r="X807">
        <f>SUM(T807:T812)</f>
        <v>9</v>
      </c>
      <c r="Y807">
        <f>X807+W807</f>
        <v>49</v>
      </c>
      <c r="Z807" s="118">
        <v>0.16</v>
      </c>
      <c r="AA807">
        <v>0</v>
      </c>
      <c r="AB807" s="120">
        <v>37.4</v>
      </c>
      <c r="AC807" s="2">
        <f t="shared" si="78"/>
        <v>3590.3999999999996</v>
      </c>
      <c r="AD807" s="2">
        <f>SUM(AC807:AC812)</f>
        <v>8847.0720000000001</v>
      </c>
      <c r="AE807" s="2">
        <f t="shared" si="79"/>
        <v>3590.3999999999996</v>
      </c>
      <c r="AF807" s="2">
        <f>SUM(AE807:AE812)</f>
        <v>8847.0720000000001</v>
      </c>
      <c r="AG807">
        <f t="shared" si="80"/>
        <v>1</v>
      </c>
    </row>
    <row r="808" spans="1:34">
      <c r="A808">
        <v>807</v>
      </c>
      <c r="C808">
        <v>381</v>
      </c>
      <c r="D808">
        <v>159</v>
      </c>
      <c r="E808" t="s">
        <v>619</v>
      </c>
      <c r="F808" t="s">
        <v>930</v>
      </c>
      <c r="M808" t="s">
        <v>14</v>
      </c>
      <c r="N808">
        <v>3</v>
      </c>
      <c r="O808">
        <v>0</v>
      </c>
      <c r="P808">
        <f t="shared" si="81"/>
        <v>3</v>
      </c>
      <c r="Q808" t="s">
        <v>35</v>
      </c>
      <c r="R808">
        <v>1</v>
      </c>
      <c r="S808">
        <f t="shared" si="76"/>
        <v>0</v>
      </c>
      <c r="T808">
        <f t="shared" si="77"/>
        <v>3</v>
      </c>
      <c r="Z808" s="118">
        <v>0.16</v>
      </c>
      <c r="AA808">
        <v>0</v>
      </c>
      <c r="AB808" s="120">
        <v>37.4</v>
      </c>
      <c r="AC808" s="2">
        <f t="shared" si="78"/>
        <v>1795.1999999999998</v>
      </c>
      <c r="AE808" s="2">
        <f t="shared" si="79"/>
        <v>1795.1999999999998</v>
      </c>
      <c r="AG808" t="str">
        <f t="shared" si="80"/>
        <v/>
      </c>
    </row>
    <row r="809" spans="1:34">
      <c r="A809">
        <v>808</v>
      </c>
      <c r="C809">
        <v>428</v>
      </c>
      <c r="D809">
        <v>159</v>
      </c>
      <c r="E809" t="s">
        <v>619</v>
      </c>
      <c r="F809" t="s">
        <v>930</v>
      </c>
      <c r="M809" t="s">
        <v>16</v>
      </c>
      <c r="N809">
        <v>0</v>
      </c>
      <c r="O809">
        <v>-12</v>
      </c>
      <c r="P809">
        <f t="shared" si="81"/>
        <v>12</v>
      </c>
      <c r="Q809" t="s">
        <v>604</v>
      </c>
      <c r="R809">
        <v>2</v>
      </c>
      <c r="S809">
        <f t="shared" si="76"/>
        <v>12</v>
      </c>
      <c r="T809">
        <f t="shared" si="77"/>
        <v>0</v>
      </c>
      <c r="U809" t="s">
        <v>1003</v>
      </c>
      <c r="V809" t="s">
        <v>918</v>
      </c>
      <c r="Z809" s="118">
        <v>1.24</v>
      </c>
      <c r="AA809">
        <v>60</v>
      </c>
      <c r="AB809" s="120">
        <v>3.36</v>
      </c>
      <c r="AC809" s="2">
        <f t="shared" si="78"/>
        <v>1999.8719999999998</v>
      </c>
      <c r="AE809" s="2">
        <f t="shared" si="79"/>
        <v>1999.8719999999998</v>
      </c>
      <c r="AG809" t="str">
        <f t="shared" si="80"/>
        <v/>
      </c>
      <c r="AH809" s="102"/>
    </row>
    <row r="810" spans="1:34">
      <c r="A810">
        <v>809</v>
      </c>
      <c r="C810">
        <v>428</v>
      </c>
      <c r="D810">
        <v>159</v>
      </c>
      <c r="E810" t="s">
        <v>619</v>
      </c>
      <c r="F810" t="s">
        <v>930</v>
      </c>
      <c r="M810" t="s">
        <v>32</v>
      </c>
      <c r="N810">
        <v>-12</v>
      </c>
      <c r="O810">
        <v>-20</v>
      </c>
      <c r="P810">
        <f t="shared" si="81"/>
        <v>8</v>
      </c>
      <c r="Q810" t="s">
        <v>604</v>
      </c>
      <c r="R810">
        <v>2</v>
      </c>
      <c r="S810">
        <f t="shared" si="76"/>
        <v>8</v>
      </c>
      <c r="T810">
        <f t="shared" si="77"/>
        <v>0</v>
      </c>
      <c r="U810" t="s">
        <v>1003</v>
      </c>
      <c r="V810" t="s">
        <v>918</v>
      </c>
      <c r="Z810" s="118">
        <v>1.45</v>
      </c>
      <c r="AA810">
        <v>70</v>
      </c>
      <c r="AB810" s="120">
        <v>1.2</v>
      </c>
      <c r="AC810" s="2">
        <f t="shared" si="78"/>
        <v>417.59999999999991</v>
      </c>
      <c r="AE810" s="2">
        <f t="shared" si="79"/>
        <v>417.59999999999991</v>
      </c>
      <c r="AG810" t="str">
        <f t="shared" si="80"/>
        <v/>
      </c>
      <c r="AH810" s="102"/>
    </row>
    <row r="811" spans="1:34">
      <c r="A811">
        <v>810</v>
      </c>
      <c r="C811">
        <v>428</v>
      </c>
      <c r="D811">
        <v>159</v>
      </c>
      <c r="E811" t="s">
        <v>619</v>
      </c>
      <c r="F811" t="s">
        <v>930</v>
      </c>
      <c r="M811" t="s">
        <v>34</v>
      </c>
      <c r="N811">
        <v>-20</v>
      </c>
      <c r="O811">
        <v>-40</v>
      </c>
      <c r="P811">
        <f t="shared" si="81"/>
        <v>20</v>
      </c>
      <c r="Q811" t="s">
        <v>611</v>
      </c>
      <c r="R811">
        <v>2</v>
      </c>
      <c r="S811">
        <f t="shared" si="76"/>
        <v>20</v>
      </c>
      <c r="T811">
        <f t="shared" si="77"/>
        <v>0</v>
      </c>
      <c r="U811" t="s">
        <v>1003</v>
      </c>
      <c r="V811" t="s">
        <v>918</v>
      </c>
      <c r="Z811" s="118">
        <v>1.45</v>
      </c>
      <c r="AA811">
        <v>70</v>
      </c>
      <c r="AB811" s="120">
        <v>1.2</v>
      </c>
      <c r="AC811" s="2">
        <f t="shared" si="78"/>
        <v>1043.9999999999998</v>
      </c>
      <c r="AE811" s="2">
        <f t="shared" si="79"/>
        <v>1043.9999999999998</v>
      </c>
      <c r="AG811" t="str">
        <f t="shared" si="80"/>
        <v/>
      </c>
      <c r="AH811" s="102"/>
    </row>
    <row r="812" spans="1:34" s="9" customFormat="1">
      <c r="A812">
        <v>811</v>
      </c>
      <c r="C812">
        <v>428</v>
      </c>
      <c r="D812">
        <v>159</v>
      </c>
      <c r="E812" s="9" t="s">
        <v>619</v>
      </c>
      <c r="F812" t="s">
        <v>930</v>
      </c>
      <c r="M812" s="9" t="s">
        <v>19</v>
      </c>
      <c r="N812" s="9">
        <v>-40</v>
      </c>
      <c r="O812" s="9">
        <v>-40</v>
      </c>
      <c r="P812" s="9">
        <f t="shared" si="81"/>
        <v>0</v>
      </c>
      <c r="Q812" s="9" t="s">
        <v>611</v>
      </c>
      <c r="R812" s="9">
        <v>2</v>
      </c>
      <c r="S812" s="9">
        <f t="shared" si="76"/>
        <v>0</v>
      </c>
      <c r="T812" s="9">
        <f t="shared" si="77"/>
        <v>0</v>
      </c>
      <c r="U812" t="s">
        <v>1003</v>
      </c>
      <c r="V812" t="s">
        <v>918</v>
      </c>
      <c r="Z812" s="118">
        <v>1.45</v>
      </c>
      <c r="AA812" s="9">
        <v>0</v>
      </c>
      <c r="AB812" s="120">
        <v>0.38</v>
      </c>
      <c r="AC812" s="2">
        <f t="shared" si="78"/>
        <v>0</v>
      </c>
      <c r="AE812" s="11">
        <f t="shared" si="79"/>
        <v>0</v>
      </c>
      <c r="AG812" t="str">
        <f t="shared" si="80"/>
        <v/>
      </c>
      <c r="AH812"/>
    </row>
    <row r="813" spans="1:34">
      <c r="A813">
        <v>812</v>
      </c>
      <c r="B813" t="s">
        <v>603</v>
      </c>
      <c r="C813">
        <v>690</v>
      </c>
      <c r="D813">
        <v>160</v>
      </c>
      <c r="E813" t="s">
        <v>911</v>
      </c>
      <c r="F813" t="s">
        <v>930</v>
      </c>
      <c r="G813">
        <v>48.746097560000003</v>
      </c>
      <c r="H813">
        <v>123.5345993</v>
      </c>
      <c r="I813" t="s">
        <v>182</v>
      </c>
      <c r="J813" t="s">
        <v>35</v>
      </c>
      <c r="K813" t="s">
        <v>35</v>
      </c>
      <c r="L813" t="s">
        <v>35</v>
      </c>
      <c r="M813" t="s">
        <v>89</v>
      </c>
      <c r="N813">
        <v>2</v>
      </c>
      <c r="O813">
        <v>1</v>
      </c>
      <c r="P813">
        <f t="shared" si="81"/>
        <v>1</v>
      </c>
      <c r="Q813" t="s">
        <v>35</v>
      </c>
      <c r="R813">
        <v>1</v>
      </c>
      <c r="S813">
        <f t="shared" si="76"/>
        <v>0</v>
      </c>
      <c r="T813">
        <f t="shared" si="77"/>
        <v>1</v>
      </c>
      <c r="W813">
        <f>SUM(S813:S817)</f>
        <v>43</v>
      </c>
      <c r="X813">
        <f>SUM(T813:T817)</f>
        <v>2</v>
      </c>
      <c r="Y813">
        <f>X813+W813</f>
        <v>45</v>
      </c>
      <c r="Z813" s="118">
        <v>0.16</v>
      </c>
      <c r="AA813">
        <v>0</v>
      </c>
      <c r="AB813" s="120">
        <v>37.4</v>
      </c>
      <c r="AC813" s="2">
        <f t="shared" si="78"/>
        <v>598.4</v>
      </c>
      <c r="AD813" s="2">
        <f>SUM(AC813:AC817)</f>
        <v>7331.4999999999991</v>
      </c>
      <c r="AE813" s="2">
        <f t="shared" si="79"/>
        <v>598.4</v>
      </c>
      <c r="AF813" s="2">
        <f>SUM(AE813:AE817)</f>
        <v>7331.4999999999991</v>
      </c>
      <c r="AG813">
        <f t="shared" si="80"/>
        <v>1</v>
      </c>
    </row>
    <row r="814" spans="1:34">
      <c r="A814">
        <v>813</v>
      </c>
      <c r="C814">
        <v>690</v>
      </c>
      <c r="D814">
        <v>160</v>
      </c>
      <c r="E814" t="s">
        <v>911</v>
      </c>
      <c r="F814" t="s">
        <v>930</v>
      </c>
      <c r="M814" t="s">
        <v>623</v>
      </c>
      <c r="N814">
        <v>1</v>
      </c>
      <c r="O814">
        <v>0</v>
      </c>
      <c r="P814">
        <f t="shared" si="81"/>
        <v>1</v>
      </c>
      <c r="Q814" t="s">
        <v>35</v>
      </c>
      <c r="R814">
        <v>1</v>
      </c>
      <c r="S814">
        <f t="shared" si="76"/>
        <v>0</v>
      </c>
      <c r="T814">
        <f t="shared" si="77"/>
        <v>1</v>
      </c>
      <c r="Z814" s="118">
        <v>0.16</v>
      </c>
      <c r="AA814">
        <v>0</v>
      </c>
      <c r="AB814" s="120">
        <v>37.4</v>
      </c>
      <c r="AC814" s="2">
        <f t="shared" si="78"/>
        <v>598.4</v>
      </c>
      <c r="AE814" s="2">
        <f t="shared" si="79"/>
        <v>598.4</v>
      </c>
      <c r="AG814" t="str">
        <f t="shared" si="80"/>
        <v/>
      </c>
    </row>
    <row r="815" spans="1:34">
      <c r="A815">
        <v>814</v>
      </c>
      <c r="C815">
        <v>747</v>
      </c>
      <c r="D815">
        <v>160</v>
      </c>
      <c r="E815" t="s">
        <v>911</v>
      </c>
      <c r="F815" t="s">
        <v>930</v>
      </c>
      <c r="M815" t="s">
        <v>32</v>
      </c>
      <c r="N815">
        <v>0</v>
      </c>
      <c r="O815">
        <v>-8</v>
      </c>
      <c r="P815">
        <f t="shared" si="81"/>
        <v>8</v>
      </c>
      <c r="Q815" t="s">
        <v>604</v>
      </c>
      <c r="R815">
        <v>2</v>
      </c>
      <c r="S815">
        <f t="shared" si="76"/>
        <v>8</v>
      </c>
      <c r="T815">
        <f t="shared" si="77"/>
        <v>0</v>
      </c>
      <c r="U815" t="s">
        <v>1008</v>
      </c>
      <c r="V815" t="s">
        <v>918</v>
      </c>
      <c r="Z815" s="118">
        <v>1.43</v>
      </c>
      <c r="AA815">
        <v>25</v>
      </c>
      <c r="AB815" s="120">
        <v>1.2</v>
      </c>
      <c r="AC815" s="2">
        <f t="shared" si="78"/>
        <v>1029.5999999999999</v>
      </c>
      <c r="AE815" s="2">
        <f t="shared" si="79"/>
        <v>1029.5999999999999</v>
      </c>
      <c r="AG815" t="str">
        <f t="shared" si="80"/>
        <v/>
      </c>
    </row>
    <row r="816" spans="1:34">
      <c r="A816">
        <v>815</v>
      </c>
      <c r="C816">
        <v>747</v>
      </c>
      <c r="D816">
        <v>160</v>
      </c>
      <c r="E816" t="s">
        <v>911</v>
      </c>
      <c r="F816" t="s">
        <v>930</v>
      </c>
      <c r="M816" t="s">
        <v>34</v>
      </c>
      <c r="N816">
        <v>-8</v>
      </c>
      <c r="O816">
        <v>-43</v>
      </c>
      <c r="P816">
        <f t="shared" si="81"/>
        <v>35</v>
      </c>
      <c r="Q816" t="s">
        <v>604</v>
      </c>
      <c r="R816">
        <v>2</v>
      </c>
      <c r="S816">
        <f t="shared" si="76"/>
        <v>35</v>
      </c>
      <c r="T816">
        <f t="shared" si="77"/>
        <v>0</v>
      </c>
      <c r="U816" t="s">
        <v>1008</v>
      </c>
      <c r="V816" t="s">
        <v>918</v>
      </c>
      <c r="Z816" s="118">
        <v>1.43</v>
      </c>
      <c r="AA816">
        <v>15</v>
      </c>
      <c r="AB816" s="120">
        <v>1.2</v>
      </c>
      <c r="AC816" s="2">
        <f t="shared" si="78"/>
        <v>5105.0999999999995</v>
      </c>
      <c r="AE816" s="2">
        <f t="shared" si="79"/>
        <v>5105.0999999999995</v>
      </c>
      <c r="AG816" t="str">
        <f t="shared" si="80"/>
        <v/>
      </c>
      <c r="AH816" s="102"/>
    </row>
    <row r="817" spans="1:34" s="9" customFormat="1">
      <c r="A817">
        <v>816</v>
      </c>
      <c r="C817">
        <v>747</v>
      </c>
      <c r="D817">
        <v>160</v>
      </c>
      <c r="E817" s="9" t="s">
        <v>911</v>
      </c>
      <c r="F817" t="s">
        <v>930</v>
      </c>
      <c r="M817" s="9" t="s">
        <v>416</v>
      </c>
      <c r="N817" s="9">
        <v>0</v>
      </c>
      <c r="O817" s="9">
        <v>0</v>
      </c>
      <c r="P817" s="9">
        <f t="shared" si="81"/>
        <v>0</v>
      </c>
      <c r="R817" s="9">
        <v>2</v>
      </c>
      <c r="S817" s="9">
        <f t="shared" si="76"/>
        <v>0</v>
      </c>
      <c r="T817" s="9">
        <f t="shared" si="77"/>
        <v>0</v>
      </c>
      <c r="U817" t="s">
        <v>1008</v>
      </c>
      <c r="V817" t="s">
        <v>918</v>
      </c>
      <c r="Z817" s="118">
        <v>0</v>
      </c>
      <c r="AA817" s="9">
        <v>0</v>
      </c>
      <c r="AB817" s="120"/>
      <c r="AC817" s="2">
        <f t="shared" si="78"/>
        <v>0</v>
      </c>
      <c r="AE817" s="11">
        <f t="shared" si="79"/>
        <v>0</v>
      </c>
      <c r="AG817" t="str">
        <f t="shared" si="80"/>
        <v/>
      </c>
      <c r="AH817" s="102"/>
    </row>
    <row r="818" spans="1:34">
      <c r="A818">
        <v>817</v>
      </c>
      <c r="B818" t="s">
        <v>603</v>
      </c>
      <c r="C818">
        <v>709</v>
      </c>
      <c r="D818">
        <v>161</v>
      </c>
      <c r="E818" t="s">
        <v>619</v>
      </c>
      <c r="F818" t="s">
        <v>930</v>
      </c>
      <c r="G818">
        <v>48.690757750000003</v>
      </c>
      <c r="H818">
        <v>123.5903625</v>
      </c>
      <c r="I818" t="s">
        <v>182</v>
      </c>
      <c r="J818" t="s">
        <v>35</v>
      </c>
      <c r="K818" t="s">
        <v>35</v>
      </c>
      <c r="L818" t="s">
        <v>35</v>
      </c>
      <c r="M818" t="s">
        <v>610</v>
      </c>
      <c r="N818">
        <v>2.25</v>
      </c>
      <c r="O818">
        <v>1.25</v>
      </c>
      <c r="P818">
        <f t="shared" si="81"/>
        <v>1</v>
      </c>
      <c r="Q818" t="s">
        <v>35</v>
      </c>
      <c r="R818">
        <v>1</v>
      </c>
      <c r="S818">
        <f t="shared" si="76"/>
        <v>0</v>
      </c>
      <c r="T818">
        <f t="shared" si="77"/>
        <v>1</v>
      </c>
      <c r="W818">
        <f>SUM(S818:S822)</f>
        <v>50</v>
      </c>
      <c r="X818">
        <f>SUM(T818:T822)</f>
        <v>2.25</v>
      </c>
      <c r="Y818">
        <f>X818+W818</f>
        <v>52.25</v>
      </c>
      <c r="Z818" s="118">
        <v>0.16</v>
      </c>
      <c r="AA818">
        <v>0</v>
      </c>
      <c r="AB818" s="120">
        <v>37.4</v>
      </c>
      <c r="AC818" s="2">
        <f t="shared" si="78"/>
        <v>598.4</v>
      </c>
      <c r="AD818" s="2">
        <f>SUM(AC818:AC822)</f>
        <v>4103.1949999999997</v>
      </c>
      <c r="AE818" s="2">
        <f t="shared" si="79"/>
        <v>598.4</v>
      </c>
      <c r="AF818" s="2">
        <f>SUM(AE818:AE822)</f>
        <v>4103.1949999999997</v>
      </c>
      <c r="AG818">
        <f t="shared" si="80"/>
        <v>1</v>
      </c>
    </row>
    <row r="819" spans="1:34">
      <c r="A819">
        <v>818</v>
      </c>
      <c r="C819">
        <v>709</v>
      </c>
      <c r="D819">
        <v>161</v>
      </c>
      <c r="E819" t="s">
        <v>619</v>
      </c>
      <c r="F819" t="s">
        <v>930</v>
      </c>
      <c r="M819" t="s">
        <v>14</v>
      </c>
      <c r="N819">
        <v>1.25</v>
      </c>
      <c r="O819">
        <v>1</v>
      </c>
      <c r="P819">
        <f t="shared" si="81"/>
        <v>0.25</v>
      </c>
      <c r="Q819" t="s">
        <v>35</v>
      </c>
      <c r="R819">
        <v>1</v>
      </c>
      <c r="S819">
        <f t="shared" si="76"/>
        <v>0</v>
      </c>
      <c r="T819">
        <f t="shared" si="77"/>
        <v>0.25</v>
      </c>
      <c r="Z819" s="118">
        <v>0.16</v>
      </c>
      <c r="AA819">
        <v>0</v>
      </c>
      <c r="AB819" s="120">
        <v>37.4</v>
      </c>
      <c r="AC819" s="2">
        <f t="shared" si="78"/>
        <v>149.6</v>
      </c>
      <c r="AE819" s="2">
        <f t="shared" si="79"/>
        <v>149.6</v>
      </c>
      <c r="AG819" t="str">
        <f t="shared" si="80"/>
        <v/>
      </c>
    </row>
    <row r="820" spans="1:34">
      <c r="A820">
        <v>819</v>
      </c>
      <c r="C820">
        <v>709</v>
      </c>
      <c r="D820">
        <v>161</v>
      </c>
      <c r="E820" t="s">
        <v>619</v>
      </c>
      <c r="F820" t="s">
        <v>930</v>
      </c>
      <c r="M820" t="s">
        <v>15</v>
      </c>
      <c r="N820">
        <v>1</v>
      </c>
      <c r="O820">
        <v>0</v>
      </c>
      <c r="P820">
        <f t="shared" si="81"/>
        <v>1</v>
      </c>
      <c r="Q820" t="s">
        <v>35</v>
      </c>
      <c r="R820">
        <v>1</v>
      </c>
      <c r="S820">
        <f t="shared" si="76"/>
        <v>0</v>
      </c>
      <c r="T820">
        <f t="shared" si="77"/>
        <v>1</v>
      </c>
      <c r="Z820" s="118">
        <v>0.16</v>
      </c>
      <c r="AA820">
        <v>0</v>
      </c>
      <c r="AB820" s="120">
        <v>30.85</v>
      </c>
      <c r="AC820" s="2">
        <f t="shared" si="78"/>
        <v>493.6</v>
      </c>
      <c r="AE820" s="2">
        <f t="shared" si="79"/>
        <v>493.6</v>
      </c>
      <c r="AG820" t="str">
        <f t="shared" si="80"/>
        <v/>
      </c>
    </row>
    <row r="821" spans="1:34">
      <c r="A821">
        <v>820</v>
      </c>
      <c r="C821">
        <v>766</v>
      </c>
      <c r="D821">
        <v>161</v>
      </c>
      <c r="E821" t="s">
        <v>619</v>
      </c>
      <c r="F821" t="s">
        <v>930</v>
      </c>
      <c r="M821" t="s">
        <v>101</v>
      </c>
      <c r="N821">
        <v>0</v>
      </c>
      <c r="O821">
        <v>-45</v>
      </c>
      <c r="P821">
        <f t="shared" si="81"/>
        <v>45</v>
      </c>
      <c r="Q821" t="s">
        <v>604</v>
      </c>
      <c r="R821">
        <v>2</v>
      </c>
      <c r="S821">
        <f t="shared" si="76"/>
        <v>45</v>
      </c>
      <c r="T821">
        <f t="shared" si="77"/>
        <v>0</v>
      </c>
      <c r="U821" t="s">
        <v>1008</v>
      </c>
      <c r="V821" t="s">
        <v>1005</v>
      </c>
      <c r="Z821" s="118">
        <v>1.45</v>
      </c>
      <c r="AA821">
        <v>65</v>
      </c>
      <c r="AB821" s="120">
        <v>1.2</v>
      </c>
      <c r="AC821" s="2">
        <f t="shared" si="78"/>
        <v>2740.5</v>
      </c>
      <c r="AE821" s="2">
        <f t="shared" si="79"/>
        <v>2740.5</v>
      </c>
      <c r="AG821" t="str">
        <f t="shared" si="80"/>
        <v/>
      </c>
    </row>
    <row r="822" spans="1:34" s="9" customFormat="1">
      <c r="A822">
        <v>821</v>
      </c>
      <c r="C822">
        <v>766</v>
      </c>
      <c r="D822">
        <v>161</v>
      </c>
      <c r="E822" s="9" t="s">
        <v>619</v>
      </c>
      <c r="F822" t="s">
        <v>930</v>
      </c>
      <c r="M822" s="9" t="s">
        <v>21</v>
      </c>
      <c r="N822" s="9">
        <v>-45</v>
      </c>
      <c r="O822" s="9">
        <v>-50</v>
      </c>
      <c r="P822" s="9">
        <f t="shared" si="81"/>
        <v>5</v>
      </c>
      <c r="Q822" s="9" t="s">
        <v>611</v>
      </c>
      <c r="R822" s="9">
        <v>2</v>
      </c>
      <c r="S822" s="9">
        <f t="shared" si="76"/>
        <v>5</v>
      </c>
      <c r="T822" s="9">
        <f t="shared" si="77"/>
        <v>0</v>
      </c>
      <c r="U822" t="s">
        <v>1008</v>
      </c>
      <c r="V822" t="s">
        <v>1005</v>
      </c>
      <c r="Z822" s="118">
        <v>1.38</v>
      </c>
      <c r="AA822" s="9">
        <v>55</v>
      </c>
      <c r="AB822" s="120">
        <v>0.39</v>
      </c>
      <c r="AC822" s="2">
        <f t="shared" si="78"/>
        <v>121.09500000000001</v>
      </c>
      <c r="AE822" s="11">
        <f t="shared" si="79"/>
        <v>121.09500000000001</v>
      </c>
      <c r="AG822" t="str">
        <f t="shared" si="80"/>
        <v/>
      </c>
      <c r="AH822"/>
    </row>
    <row r="823" spans="1:34">
      <c r="A823">
        <v>822</v>
      </c>
      <c r="B823" t="s">
        <v>603</v>
      </c>
      <c r="C823">
        <v>601</v>
      </c>
      <c r="D823">
        <v>162</v>
      </c>
      <c r="E823" t="s">
        <v>619</v>
      </c>
      <c r="F823" t="s">
        <v>930</v>
      </c>
      <c r="G823">
        <v>50.180801389999999</v>
      </c>
      <c r="H823">
        <v>122.1070023</v>
      </c>
      <c r="I823" t="s">
        <v>182</v>
      </c>
      <c r="J823" t="s">
        <v>35</v>
      </c>
      <c r="K823" t="s">
        <v>35</v>
      </c>
      <c r="L823" t="s">
        <v>35</v>
      </c>
      <c r="M823" t="s">
        <v>89</v>
      </c>
      <c r="N823">
        <v>30</v>
      </c>
      <c r="O823">
        <v>28</v>
      </c>
      <c r="P823">
        <f t="shared" si="81"/>
        <v>2</v>
      </c>
      <c r="Q823" t="s">
        <v>35</v>
      </c>
      <c r="R823">
        <v>1</v>
      </c>
      <c r="S823">
        <f t="shared" si="76"/>
        <v>0</v>
      </c>
      <c r="T823">
        <f t="shared" si="77"/>
        <v>2</v>
      </c>
      <c r="W823">
        <f>SUM(S823:S828)</f>
        <v>30</v>
      </c>
      <c r="X823">
        <f>SUM(T823:T828)</f>
        <v>30</v>
      </c>
      <c r="Y823">
        <f>X823+W823</f>
        <v>60</v>
      </c>
      <c r="Z823" s="118">
        <v>0.16</v>
      </c>
      <c r="AA823">
        <v>0</v>
      </c>
      <c r="AB823" s="120">
        <v>37.4</v>
      </c>
      <c r="AC823" s="2">
        <f t="shared" si="78"/>
        <v>1196.8</v>
      </c>
      <c r="AD823" s="2">
        <f>SUM(AC823:AC828)</f>
        <v>19755.955999999998</v>
      </c>
      <c r="AE823" s="2">
        <f t="shared" si="79"/>
        <v>1196.8</v>
      </c>
      <c r="AF823" s="2">
        <f>SUM(AE823:AE828)</f>
        <v>19755.955999999998</v>
      </c>
      <c r="AG823">
        <f t="shared" si="80"/>
        <v>1</v>
      </c>
    </row>
    <row r="824" spans="1:34">
      <c r="A824">
        <v>823</v>
      </c>
      <c r="C824">
        <v>601</v>
      </c>
      <c r="D824">
        <v>162</v>
      </c>
      <c r="E824" t="s">
        <v>619</v>
      </c>
      <c r="F824" t="s">
        <v>930</v>
      </c>
      <c r="M824" t="s">
        <v>623</v>
      </c>
      <c r="N824">
        <v>28</v>
      </c>
      <c r="O824">
        <v>2</v>
      </c>
      <c r="P824">
        <f t="shared" si="81"/>
        <v>26</v>
      </c>
      <c r="Q824" t="s">
        <v>35</v>
      </c>
      <c r="R824">
        <v>1</v>
      </c>
      <c r="S824">
        <f t="shared" si="76"/>
        <v>0</v>
      </c>
      <c r="T824">
        <f t="shared" si="77"/>
        <v>26</v>
      </c>
      <c r="Z824" s="118">
        <v>0.16</v>
      </c>
      <c r="AA824">
        <v>0</v>
      </c>
      <c r="AB824" s="120">
        <v>37.4</v>
      </c>
      <c r="AC824" s="2">
        <f t="shared" si="78"/>
        <v>15558.4</v>
      </c>
      <c r="AE824" s="2">
        <f t="shared" si="79"/>
        <v>15558.4</v>
      </c>
      <c r="AG824" t="str">
        <f t="shared" si="80"/>
        <v/>
      </c>
    </row>
    <row r="825" spans="1:34">
      <c r="A825">
        <v>824</v>
      </c>
      <c r="C825">
        <v>601</v>
      </c>
      <c r="D825">
        <v>162</v>
      </c>
      <c r="E825" t="s">
        <v>619</v>
      </c>
      <c r="F825" t="s">
        <v>930</v>
      </c>
      <c r="M825" t="s">
        <v>57</v>
      </c>
      <c r="N825">
        <v>2</v>
      </c>
      <c r="O825">
        <v>0</v>
      </c>
      <c r="P825">
        <f t="shared" si="81"/>
        <v>2</v>
      </c>
      <c r="Q825" t="s">
        <v>35</v>
      </c>
      <c r="R825">
        <v>1</v>
      </c>
      <c r="S825">
        <f t="shared" si="76"/>
        <v>0</v>
      </c>
      <c r="T825">
        <f t="shared" si="77"/>
        <v>2</v>
      </c>
      <c r="Z825" s="118">
        <v>0.16</v>
      </c>
      <c r="AA825">
        <v>0</v>
      </c>
      <c r="AB825" s="120">
        <v>30.85</v>
      </c>
      <c r="AC825" s="2">
        <f t="shared" si="78"/>
        <v>987.2</v>
      </c>
      <c r="AE825" s="2">
        <f t="shared" si="79"/>
        <v>987.2</v>
      </c>
      <c r="AG825" t="str">
        <f t="shared" si="80"/>
        <v/>
      </c>
    </row>
    <row r="826" spans="1:34">
      <c r="A826">
        <v>825</v>
      </c>
      <c r="C826">
        <v>651</v>
      </c>
      <c r="D826">
        <v>162</v>
      </c>
      <c r="E826" t="s">
        <v>619</v>
      </c>
      <c r="F826" t="s">
        <v>930</v>
      </c>
      <c r="M826" t="s">
        <v>608</v>
      </c>
      <c r="N826">
        <v>-20</v>
      </c>
      <c r="O826">
        <v>-3</v>
      </c>
      <c r="P826">
        <f t="shared" si="81"/>
        <v>17</v>
      </c>
      <c r="Q826" t="s">
        <v>611</v>
      </c>
      <c r="R826">
        <v>2</v>
      </c>
      <c r="S826">
        <f t="shared" si="76"/>
        <v>17</v>
      </c>
      <c r="T826">
        <f t="shared" si="77"/>
        <v>0</v>
      </c>
      <c r="U826" t="s">
        <v>889</v>
      </c>
      <c r="V826" t="s">
        <v>918</v>
      </c>
      <c r="Z826" s="118">
        <v>1.03</v>
      </c>
      <c r="AA826">
        <v>50</v>
      </c>
      <c r="AB826" s="120">
        <v>1.2</v>
      </c>
      <c r="AC826" s="2">
        <f t="shared" si="78"/>
        <v>1050.5999999999999</v>
      </c>
      <c r="AE826" s="2">
        <f t="shared" si="79"/>
        <v>1050.5999999999999</v>
      </c>
      <c r="AG826" t="str">
        <f t="shared" si="80"/>
        <v/>
      </c>
    </row>
    <row r="827" spans="1:34">
      <c r="A827">
        <v>826</v>
      </c>
      <c r="C827">
        <v>651</v>
      </c>
      <c r="D827">
        <v>162</v>
      </c>
      <c r="E827" t="s">
        <v>619</v>
      </c>
      <c r="F827" t="s">
        <v>930</v>
      </c>
      <c r="M827" t="s">
        <v>16</v>
      </c>
      <c r="N827">
        <v>0</v>
      </c>
      <c r="O827">
        <v>-3</v>
      </c>
      <c r="P827">
        <f t="shared" si="81"/>
        <v>3</v>
      </c>
      <c r="Q827" t="s">
        <v>611</v>
      </c>
      <c r="R827">
        <v>2</v>
      </c>
      <c r="S827">
        <f t="shared" si="76"/>
        <v>3</v>
      </c>
      <c r="T827">
        <f t="shared" si="77"/>
        <v>0</v>
      </c>
      <c r="U827" t="s">
        <v>889</v>
      </c>
      <c r="V827" t="s">
        <v>918</v>
      </c>
      <c r="Z827" s="118">
        <v>1.24</v>
      </c>
      <c r="AA827">
        <v>45</v>
      </c>
      <c r="AB827" s="120">
        <v>3.36</v>
      </c>
      <c r="AC827" s="2">
        <f t="shared" si="78"/>
        <v>687.45600000000002</v>
      </c>
      <c r="AE827" s="2">
        <f t="shared" si="79"/>
        <v>687.45600000000002</v>
      </c>
      <c r="AG827" t="str">
        <f t="shared" si="80"/>
        <v/>
      </c>
    </row>
    <row r="828" spans="1:34" s="9" customFormat="1">
      <c r="A828">
        <v>827</v>
      </c>
      <c r="C828">
        <v>651</v>
      </c>
      <c r="D828">
        <v>162</v>
      </c>
      <c r="E828" s="9" t="s">
        <v>619</v>
      </c>
      <c r="F828" t="s">
        <v>930</v>
      </c>
      <c r="M828" s="9" t="s">
        <v>19</v>
      </c>
      <c r="N828" s="9">
        <v>-20</v>
      </c>
      <c r="O828" s="9">
        <v>-30</v>
      </c>
      <c r="P828" s="9">
        <f t="shared" si="81"/>
        <v>10</v>
      </c>
      <c r="Q828" s="9" t="s">
        <v>611</v>
      </c>
      <c r="R828" s="9">
        <v>2</v>
      </c>
      <c r="S828" s="9">
        <f t="shared" si="76"/>
        <v>10</v>
      </c>
      <c r="T828" s="9">
        <f t="shared" si="77"/>
        <v>0</v>
      </c>
      <c r="U828" t="s">
        <v>889</v>
      </c>
      <c r="V828" t="s">
        <v>918</v>
      </c>
      <c r="Z828" s="118">
        <v>1.45</v>
      </c>
      <c r="AA828" s="9">
        <v>50</v>
      </c>
      <c r="AB828" s="120">
        <v>0.38</v>
      </c>
      <c r="AC828" s="2">
        <f t="shared" si="78"/>
        <v>275.5</v>
      </c>
      <c r="AE828" s="11">
        <f t="shared" si="79"/>
        <v>275.5</v>
      </c>
      <c r="AG828" t="str">
        <f t="shared" si="80"/>
        <v/>
      </c>
      <c r="AH828"/>
    </row>
    <row r="829" spans="1:34">
      <c r="A829">
        <v>828</v>
      </c>
      <c r="B829" t="s">
        <v>603</v>
      </c>
      <c r="C829">
        <v>602</v>
      </c>
      <c r="D829">
        <v>163</v>
      </c>
      <c r="E829" t="s">
        <v>914</v>
      </c>
      <c r="F829" t="s">
        <v>931</v>
      </c>
      <c r="G829">
        <v>50.180599209999997</v>
      </c>
      <c r="H829">
        <v>122.1080017</v>
      </c>
      <c r="I829" t="s">
        <v>182</v>
      </c>
      <c r="J829" t="s">
        <v>35</v>
      </c>
      <c r="K829" t="s">
        <v>35</v>
      </c>
      <c r="L829" t="s">
        <v>35</v>
      </c>
      <c r="M829" t="s">
        <v>629</v>
      </c>
      <c r="N829">
        <v>7</v>
      </c>
      <c r="O829">
        <v>22</v>
      </c>
      <c r="P829">
        <f t="shared" si="81"/>
        <v>15</v>
      </c>
      <c r="Q829" t="s">
        <v>35</v>
      </c>
      <c r="R829">
        <v>1</v>
      </c>
      <c r="S829">
        <f t="shared" si="76"/>
        <v>0</v>
      </c>
      <c r="T829">
        <f t="shared" si="77"/>
        <v>15</v>
      </c>
      <c r="W829">
        <f>SUM(S829:S835)</f>
        <v>55</v>
      </c>
      <c r="X829">
        <f>SUM(T829:T835)</f>
        <v>25</v>
      </c>
      <c r="Y829">
        <f>X829+W829</f>
        <v>80</v>
      </c>
      <c r="Z829" s="118">
        <v>0.21</v>
      </c>
      <c r="AA829">
        <v>0</v>
      </c>
      <c r="AB829" s="120">
        <v>35.51</v>
      </c>
      <c r="AC829" s="2">
        <f t="shared" si="78"/>
        <v>11185.65</v>
      </c>
      <c r="AD829" s="2">
        <f>SUM(AC829:AC835)</f>
        <v>30001.41</v>
      </c>
      <c r="AE829" s="2">
        <f t="shared" si="79"/>
        <v>11185.65</v>
      </c>
      <c r="AF829" s="2">
        <f>SUM(AE829:AE835)</f>
        <v>30001.41</v>
      </c>
      <c r="AG829">
        <f t="shared" si="80"/>
        <v>1</v>
      </c>
    </row>
    <row r="830" spans="1:34">
      <c r="A830">
        <v>829</v>
      </c>
      <c r="C830">
        <v>602</v>
      </c>
      <c r="D830">
        <v>163</v>
      </c>
      <c r="E830" t="s">
        <v>914</v>
      </c>
      <c r="F830" t="s">
        <v>931</v>
      </c>
      <c r="M830" t="s">
        <v>89</v>
      </c>
      <c r="N830">
        <v>9</v>
      </c>
      <c r="O830">
        <v>10</v>
      </c>
      <c r="P830">
        <f t="shared" si="81"/>
        <v>1</v>
      </c>
      <c r="Q830" t="s">
        <v>35</v>
      </c>
      <c r="R830">
        <v>1</v>
      </c>
      <c r="S830">
        <f t="shared" si="76"/>
        <v>0</v>
      </c>
      <c r="T830">
        <f t="shared" si="77"/>
        <v>1</v>
      </c>
      <c r="Z830" s="118">
        <v>0.12</v>
      </c>
      <c r="AA830">
        <v>0</v>
      </c>
      <c r="AB830" s="120">
        <v>42.07</v>
      </c>
      <c r="AC830" s="2">
        <f t="shared" si="78"/>
        <v>504.84</v>
      </c>
      <c r="AE830" s="2">
        <f t="shared" si="79"/>
        <v>504.84</v>
      </c>
      <c r="AG830" t="str">
        <f t="shared" si="80"/>
        <v/>
      </c>
    </row>
    <row r="831" spans="1:34">
      <c r="A831">
        <v>830</v>
      </c>
      <c r="C831">
        <v>602</v>
      </c>
      <c r="D831">
        <v>163</v>
      </c>
      <c r="E831" t="s">
        <v>914</v>
      </c>
      <c r="F831" t="s">
        <v>931</v>
      </c>
      <c r="M831" t="s">
        <v>623</v>
      </c>
      <c r="N831">
        <v>9</v>
      </c>
      <c r="O831">
        <v>8</v>
      </c>
      <c r="P831">
        <f t="shared" si="81"/>
        <v>1</v>
      </c>
      <c r="Q831" t="s">
        <v>35</v>
      </c>
      <c r="R831">
        <v>1</v>
      </c>
      <c r="S831">
        <f t="shared" si="76"/>
        <v>0</v>
      </c>
      <c r="T831">
        <f t="shared" si="77"/>
        <v>1</v>
      </c>
      <c r="Z831" s="118">
        <v>0.12</v>
      </c>
      <c r="AA831">
        <v>0</v>
      </c>
      <c r="AB831" s="120">
        <v>42.07</v>
      </c>
      <c r="AC831" s="2">
        <f t="shared" si="78"/>
        <v>504.84</v>
      </c>
      <c r="AE831" s="2">
        <f t="shared" si="79"/>
        <v>504.84</v>
      </c>
      <c r="AG831" t="str">
        <f t="shared" si="80"/>
        <v/>
      </c>
    </row>
    <row r="832" spans="1:34">
      <c r="A832">
        <v>831</v>
      </c>
      <c r="C832">
        <v>602</v>
      </c>
      <c r="D832">
        <v>163</v>
      </c>
      <c r="E832" t="s">
        <v>914</v>
      </c>
      <c r="F832" t="s">
        <v>931</v>
      </c>
      <c r="M832" t="s">
        <v>57</v>
      </c>
      <c r="N832">
        <v>8</v>
      </c>
      <c r="O832">
        <v>0</v>
      </c>
      <c r="P832">
        <f t="shared" si="81"/>
        <v>8</v>
      </c>
      <c r="Q832" t="s">
        <v>35</v>
      </c>
      <c r="R832">
        <v>1</v>
      </c>
      <c r="S832">
        <f t="shared" si="76"/>
        <v>0</v>
      </c>
      <c r="T832">
        <f t="shared" si="77"/>
        <v>8</v>
      </c>
      <c r="Z832" s="118">
        <v>0.21</v>
      </c>
      <c r="AA832">
        <v>0</v>
      </c>
      <c r="AB832" s="120">
        <v>35.51</v>
      </c>
      <c r="AC832" s="2">
        <f t="shared" si="78"/>
        <v>5965.6799999999994</v>
      </c>
      <c r="AE832" s="2">
        <f t="shared" si="79"/>
        <v>5965.6799999999994</v>
      </c>
      <c r="AG832" t="str">
        <f t="shared" si="80"/>
        <v/>
      </c>
    </row>
    <row r="833" spans="1:34">
      <c r="A833">
        <v>832</v>
      </c>
      <c r="C833">
        <v>652</v>
      </c>
      <c r="D833">
        <v>163</v>
      </c>
      <c r="E833" t="s">
        <v>914</v>
      </c>
      <c r="F833" t="s">
        <v>931</v>
      </c>
      <c r="M833" t="s">
        <v>101</v>
      </c>
      <c r="N833">
        <v>0</v>
      </c>
      <c r="O833">
        <v>-7</v>
      </c>
      <c r="P833">
        <f t="shared" si="81"/>
        <v>7</v>
      </c>
      <c r="Q833" t="s">
        <v>613</v>
      </c>
      <c r="R833">
        <v>2</v>
      </c>
      <c r="S833">
        <f t="shared" si="76"/>
        <v>7</v>
      </c>
      <c r="T833">
        <f t="shared" si="77"/>
        <v>0</v>
      </c>
      <c r="U833" t="s">
        <v>889</v>
      </c>
      <c r="V833" t="s">
        <v>623</v>
      </c>
      <c r="Z833" s="118">
        <v>1.56</v>
      </c>
      <c r="AA833" s="106">
        <v>0</v>
      </c>
      <c r="AB833" s="120">
        <v>1.38</v>
      </c>
      <c r="AC833" s="2">
        <f t="shared" si="78"/>
        <v>1506.9600000000003</v>
      </c>
      <c r="AE833" s="2">
        <f t="shared" si="79"/>
        <v>1506.9600000000003</v>
      </c>
      <c r="AG833" t="str">
        <f t="shared" si="80"/>
        <v/>
      </c>
    </row>
    <row r="834" spans="1:34">
      <c r="A834">
        <v>833</v>
      </c>
      <c r="C834">
        <v>652</v>
      </c>
      <c r="D834">
        <v>163</v>
      </c>
      <c r="E834" t="s">
        <v>914</v>
      </c>
      <c r="F834" t="s">
        <v>931</v>
      </c>
      <c r="M834" t="s">
        <v>615</v>
      </c>
      <c r="N834">
        <v>-22</v>
      </c>
      <c r="O834">
        <v>-62</v>
      </c>
      <c r="P834">
        <f t="shared" si="81"/>
        <v>40</v>
      </c>
      <c r="Q834" t="s">
        <v>616</v>
      </c>
      <c r="R834">
        <v>2</v>
      </c>
      <c r="S834">
        <f t="shared" ref="S834:S897" si="82">IF(R834=1,0,P834)</f>
        <v>40</v>
      </c>
      <c r="T834">
        <f t="shared" ref="T834:T897" si="83">IF(R834=1,P834,0)</f>
        <v>0</v>
      </c>
      <c r="U834" t="s">
        <v>889</v>
      </c>
      <c r="V834" t="s">
        <v>623</v>
      </c>
      <c r="Z834" s="118">
        <v>1.56</v>
      </c>
      <c r="AA834" s="106">
        <v>0</v>
      </c>
      <c r="AB834" s="120">
        <v>1.38</v>
      </c>
      <c r="AC834" s="2">
        <f t="shared" ref="AC834:AC897" si="84">Z834*AB834/100*P834*100*100*((100-AA834)/100)</f>
        <v>8611.2000000000007</v>
      </c>
      <c r="AE834" s="2">
        <f t="shared" ref="AE834:AE897" si="85">Z834*AB834/100*P834*100*100*((100-AA834)/100)</f>
        <v>8611.2000000000007</v>
      </c>
      <c r="AG834" t="str">
        <f t="shared" ref="AG834:AG897" si="86">IF(D833&lt;&gt;D834,1,"")</f>
        <v/>
      </c>
    </row>
    <row r="835" spans="1:34" s="9" customFormat="1">
      <c r="A835">
        <v>834</v>
      </c>
      <c r="C835">
        <v>652</v>
      </c>
      <c r="D835">
        <v>163</v>
      </c>
      <c r="E835" s="9" t="s">
        <v>914</v>
      </c>
      <c r="F835" t="s">
        <v>931</v>
      </c>
      <c r="M835" s="9" t="s">
        <v>28</v>
      </c>
      <c r="N835" s="9">
        <v>-62</v>
      </c>
      <c r="O835" s="9">
        <v>-70</v>
      </c>
      <c r="P835" s="9">
        <f t="shared" si="81"/>
        <v>8</v>
      </c>
      <c r="Q835" s="9" t="s">
        <v>618</v>
      </c>
      <c r="R835" s="9">
        <v>2</v>
      </c>
      <c r="S835" s="9">
        <f t="shared" si="82"/>
        <v>8</v>
      </c>
      <c r="T835" s="9">
        <f t="shared" si="83"/>
        <v>0</v>
      </c>
      <c r="U835" t="s">
        <v>889</v>
      </c>
      <c r="V835" t="s">
        <v>623</v>
      </c>
      <c r="Z835" s="118">
        <v>1.56</v>
      </c>
      <c r="AA835" s="106">
        <v>0</v>
      </c>
      <c r="AB835" s="120">
        <v>1.38</v>
      </c>
      <c r="AC835" s="2">
        <f t="shared" si="84"/>
        <v>1722.24</v>
      </c>
      <c r="AE835" s="11">
        <f t="shared" si="85"/>
        <v>1722.24</v>
      </c>
      <c r="AG835" t="str">
        <f t="shared" si="86"/>
        <v/>
      </c>
      <c r="AH835"/>
    </row>
    <row r="836" spans="1:34">
      <c r="A836">
        <v>835</v>
      </c>
      <c r="B836" t="s">
        <v>603</v>
      </c>
      <c r="C836">
        <v>603</v>
      </c>
      <c r="D836">
        <v>164</v>
      </c>
      <c r="E836" t="s">
        <v>914</v>
      </c>
      <c r="F836" t="s">
        <v>931</v>
      </c>
      <c r="G836">
        <v>50.180999759999999</v>
      </c>
      <c r="H836">
        <v>122.1080017</v>
      </c>
      <c r="I836" t="s">
        <v>182</v>
      </c>
      <c r="J836" t="s">
        <v>35</v>
      </c>
      <c r="K836" t="s">
        <v>35</v>
      </c>
      <c r="L836" t="s">
        <v>35</v>
      </c>
      <c r="M836" t="s">
        <v>630</v>
      </c>
      <c r="N836">
        <v>30</v>
      </c>
      <c r="O836">
        <v>24</v>
      </c>
      <c r="P836">
        <f t="shared" si="81"/>
        <v>6</v>
      </c>
      <c r="Q836" t="s">
        <v>35</v>
      </c>
      <c r="R836">
        <v>1</v>
      </c>
      <c r="S836">
        <f t="shared" si="82"/>
        <v>0</v>
      </c>
      <c r="T836">
        <f t="shared" si="83"/>
        <v>6</v>
      </c>
      <c r="W836">
        <f>SUM(S836:S839)</f>
        <v>48</v>
      </c>
      <c r="X836">
        <f>SUM(T836:T839)</f>
        <v>12</v>
      </c>
      <c r="Y836">
        <f>X836+W836</f>
        <v>60</v>
      </c>
      <c r="Z836" s="118">
        <v>0.13</v>
      </c>
      <c r="AA836">
        <v>0</v>
      </c>
      <c r="AB836" s="120">
        <v>42.07</v>
      </c>
      <c r="AC836" s="2">
        <f t="shared" si="84"/>
        <v>3281.4600000000005</v>
      </c>
      <c r="AD836" s="2">
        <f>SUM(AC836:AC839)</f>
        <v>13351.103999999999</v>
      </c>
      <c r="AE836" s="2">
        <f t="shared" si="85"/>
        <v>3281.4600000000005</v>
      </c>
      <c r="AF836" s="2">
        <f>SUM(AE836:AE839)</f>
        <v>13351.103999999999</v>
      </c>
      <c r="AG836">
        <f t="shared" si="86"/>
        <v>1</v>
      </c>
    </row>
    <row r="837" spans="1:34">
      <c r="A837">
        <v>836</v>
      </c>
      <c r="C837">
        <v>603</v>
      </c>
      <c r="D837">
        <v>164</v>
      </c>
      <c r="E837" t="s">
        <v>914</v>
      </c>
      <c r="F837" t="s">
        <v>931</v>
      </c>
      <c r="M837" t="s">
        <v>162</v>
      </c>
      <c r="N837">
        <v>6</v>
      </c>
      <c r="O837">
        <v>0</v>
      </c>
      <c r="P837">
        <f t="shared" si="81"/>
        <v>6</v>
      </c>
      <c r="Q837" t="s">
        <v>35</v>
      </c>
      <c r="R837">
        <v>1</v>
      </c>
      <c r="S837">
        <f t="shared" si="82"/>
        <v>0</v>
      </c>
      <c r="T837">
        <f t="shared" si="83"/>
        <v>6</v>
      </c>
      <c r="Z837" s="118">
        <v>0.34</v>
      </c>
      <c r="AA837">
        <v>0</v>
      </c>
      <c r="AB837" s="120">
        <v>35.51</v>
      </c>
      <c r="AC837" s="2">
        <f t="shared" si="84"/>
        <v>7244.04</v>
      </c>
      <c r="AE837" s="2">
        <f t="shared" si="85"/>
        <v>7244.04</v>
      </c>
      <c r="AG837" t="str">
        <f t="shared" si="86"/>
        <v/>
      </c>
    </row>
    <row r="838" spans="1:34">
      <c r="A838">
        <v>837</v>
      </c>
      <c r="C838">
        <v>653</v>
      </c>
      <c r="D838">
        <v>164</v>
      </c>
      <c r="E838" t="s">
        <v>914</v>
      </c>
      <c r="F838" t="s">
        <v>931</v>
      </c>
      <c r="M838" t="s">
        <v>351</v>
      </c>
      <c r="N838">
        <v>0</v>
      </c>
      <c r="O838">
        <v>-24</v>
      </c>
      <c r="P838">
        <f t="shared" si="81"/>
        <v>24</v>
      </c>
      <c r="Q838" t="s">
        <v>613</v>
      </c>
      <c r="R838">
        <v>2</v>
      </c>
      <c r="S838">
        <f t="shared" si="82"/>
        <v>24</v>
      </c>
      <c r="T838">
        <f t="shared" si="83"/>
        <v>0</v>
      </c>
      <c r="U838" t="s">
        <v>889</v>
      </c>
      <c r="Z838" s="118">
        <v>1.71</v>
      </c>
      <c r="AA838" s="106">
        <v>23.5</v>
      </c>
      <c r="AB838" s="120">
        <v>0.45</v>
      </c>
      <c r="AC838" s="2">
        <f t="shared" si="84"/>
        <v>1412.8019999999999</v>
      </c>
      <c r="AE838" s="2">
        <f t="shared" si="85"/>
        <v>1412.8019999999999</v>
      </c>
      <c r="AG838" t="str">
        <f t="shared" si="86"/>
        <v/>
      </c>
    </row>
    <row r="839" spans="1:34" s="9" customFormat="1">
      <c r="A839">
        <v>838</v>
      </c>
      <c r="C839">
        <v>653</v>
      </c>
      <c r="D839">
        <v>164</v>
      </c>
      <c r="E839" s="9" t="s">
        <v>914</v>
      </c>
      <c r="F839" t="s">
        <v>931</v>
      </c>
      <c r="M839" s="9" t="s">
        <v>352</v>
      </c>
      <c r="N839" s="9">
        <v>-30</v>
      </c>
      <c r="O839" s="9">
        <v>-54</v>
      </c>
      <c r="P839" s="9">
        <f t="shared" si="81"/>
        <v>24</v>
      </c>
      <c r="Q839" s="9" t="s">
        <v>613</v>
      </c>
      <c r="R839" s="9">
        <v>2</v>
      </c>
      <c r="S839" s="9">
        <f t="shared" si="82"/>
        <v>24</v>
      </c>
      <c r="T839" s="9">
        <f t="shared" si="83"/>
        <v>0</v>
      </c>
      <c r="U839" t="s">
        <v>889</v>
      </c>
      <c r="V839"/>
      <c r="Z839" s="118">
        <v>1.71</v>
      </c>
      <c r="AA839" s="106">
        <v>23.5</v>
      </c>
      <c r="AB839" s="120">
        <v>0.45</v>
      </c>
      <c r="AC839" s="2">
        <f t="shared" si="84"/>
        <v>1412.8019999999999</v>
      </c>
      <c r="AE839" s="11">
        <f t="shared" si="85"/>
        <v>1412.8019999999999</v>
      </c>
      <c r="AG839" t="str">
        <f t="shared" si="86"/>
        <v/>
      </c>
      <c r="AH839"/>
    </row>
    <row r="840" spans="1:34">
      <c r="A840">
        <v>839</v>
      </c>
      <c r="B840" t="s">
        <v>603</v>
      </c>
      <c r="C840">
        <v>552</v>
      </c>
      <c r="D840">
        <v>165</v>
      </c>
      <c r="E840" t="s">
        <v>623</v>
      </c>
      <c r="F840" t="s">
        <v>934</v>
      </c>
      <c r="G840">
        <v>50.18190002</v>
      </c>
      <c r="H840">
        <v>122.11000060000001</v>
      </c>
      <c r="I840" t="s">
        <v>182</v>
      </c>
      <c r="J840" t="s">
        <v>35</v>
      </c>
      <c r="K840" t="s">
        <v>35</v>
      </c>
      <c r="L840" t="s">
        <v>35</v>
      </c>
      <c r="M840" t="s">
        <v>140</v>
      </c>
      <c r="N840">
        <v>60</v>
      </c>
      <c r="O840">
        <v>41</v>
      </c>
      <c r="P840">
        <f t="shared" si="81"/>
        <v>19</v>
      </c>
      <c r="Q840" t="s">
        <v>35</v>
      </c>
      <c r="R840">
        <v>1</v>
      </c>
      <c r="S840">
        <f t="shared" si="82"/>
        <v>0</v>
      </c>
      <c r="T840">
        <f t="shared" si="83"/>
        <v>19</v>
      </c>
      <c r="W840">
        <f>SUM(S840:S843)</f>
        <v>41</v>
      </c>
      <c r="X840">
        <f>SUM(T840:T843)</f>
        <v>30</v>
      </c>
      <c r="Y840">
        <f>X840+W840</f>
        <v>71</v>
      </c>
      <c r="Z840" s="118">
        <v>0.08</v>
      </c>
      <c r="AA840">
        <v>0</v>
      </c>
      <c r="AB840" s="120">
        <v>51.68</v>
      </c>
      <c r="AC840" s="2">
        <f t="shared" si="84"/>
        <v>7855.3600000000015</v>
      </c>
      <c r="AD840" s="2">
        <f>SUM(AC840:AC843)</f>
        <v>39358.06</v>
      </c>
      <c r="AE840" s="2">
        <f t="shared" si="85"/>
        <v>7855.3600000000015</v>
      </c>
      <c r="AF840" s="2">
        <f>SUM(AE840:AE843)</f>
        <v>39358.06</v>
      </c>
      <c r="AG840">
        <f t="shared" si="86"/>
        <v>1</v>
      </c>
    </row>
    <row r="841" spans="1:34">
      <c r="A841">
        <v>840</v>
      </c>
      <c r="C841">
        <v>552</v>
      </c>
      <c r="D841">
        <v>165</v>
      </c>
      <c r="E841" t="s">
        <v>623</v>
      </c>
      <c r="F841" t="s">
        <v>934</v>
      </c>
      <c r="M841" t="s">
        <v>89</v>
      </c>
      <c r="N841">
        <v>8</v>
      </c>
      <c r="O841">
        <v>11</v>
      </c>
      <c r="P841">
        <f t="shared" si="81"/>
        <v>3</v>
      </c>
      <c r="Q841" t="s">
        <v>35</v>
      </c>
      <c r="R841">
        <v>1</v>
      </c>
      <c r="S841">
        <f t="shared" si="82"/>
        <v>0</v>
      </c>
      <c r="T841">
        <f t="shared" si="83"/>
        <v>3</v>
      </c>
      <c r="Z841" s="118">
        <v>0.08</v>
      </c>
      <c r="AA841">
        <v>0</v>
      </c>
      <c r="AB841" s="120">
        <v>51.68</v>
      </c>
      <c r="AC841" s="2">
        <f t="shared" si="84"/>
        <v>1240.3200000000002</v>
      </c>
      <c r="AE841" s="2">
        <f t="shared" si="85"/>
        <v>1240.3200000000002</v>
      </c>
      <c r="AG841" t="str">
        <f t="shared" si="86"/>
        <v/>
      </c>
    </row>
    <row r="842" spans="1:34">
      <c r="A842">
        <v>841</v>
      </c>
      <c r="C842">
        <v>552</v>
      </c>
      <c r="D842">
        <v>165</v>
      </c>
      <c r="E842" t="s">
        <v>623</v>
      </c>
      <c r="F842" t="s">
        <v>934</v>
      </c>
      <c r="M842" t="s">
        <v>623</v>
      </c>
      <c r="N842">
        <v>8</v>
      </c>
      <c r="O842">
        <v>0</v>
      </c>
      <c r="P842">
        <f t="shared" si="81"/>
        <v>8</v>
      </c>
      <c r="Q842" t="s">
        <v>35</v>
      </c>
      <c r="R842">
        <v>1</v>
      </c>
      <c r="S842">
        <f t="shared" si="82"/>
        <v>0</v>
      </c>
      <c r="T842">
        <f t="shared" si="83"/>
        <v>8</v>
      </c>
      <c r="Z842" s="118">
        <v>0.12</v>
      </c>
      <c r="AA842">
        <v>0</v>
      </c>
      <c r="AB842" s="120">
        <v>51.68</v>
      </c>
      <c r="AC842" s="2">
        <f t="shared" si="84"/>
        <v>4961.28</v>
      </c>
      <c r="AE842" s="2">
        <f t="shared" si="85"/>
        <v>4961.28</v>
      </c>
      <c r="AG842" t="str">
        <f t="shared" si="86"/>
        <v/>
      </c>
    </row>
    <row r="843" spans="1:34" s="9" customFormat="1">
      <c r="A843">
        <v>842</v>
      </c>
      <c r="C843">
        <v>600</v>
      </c>
      <c r="D843">
        <v>165</v>
      </c>
      <c r="E843" s="9" t="s">
        <v>623</v>
      </c>
      <c r="F843" t="s">
        <v>934</v>
      </c>
      <c r="M843" s="9" t="s">
        <v>101</v>
      </c>
      <c r="N843" s="9">
        <v>0</v>
      </c>
      <c r="O843" s="9">
        <v>-41</v>
      </c>
      <c r="P843" s="9">
        <f t="shared" ref="P843:P906" si="87">ABS(N843-O843)</f>
        <v>41</v>
      </c>
      <c r="Q843" s="9" t="s">
        <v>613</v>
      </c>
      <c r="R843" s="9">
        <v>2</v>
      </c>
      <c r="S843" s="9">
        <f t="shared" si="82"/>
        <v>41</v>
      </c>
      <c r="T843" s="9">
        <f t="shared" si="83"/>
        <v>0</v>
      </c>
      <c r="U843" t="s">
        <v>889</v>
      </c>
      <c r="V843" t="s">
        <v>89</v>
      </c>
      <c r="Z843" s="118">
        <v>1.7</v>
      </c>
      <c r="AA843" s="106">
        <v>0</v>
      </c>
      <c r="AB843" s="120">
        <v>3.63</v>
      </c>
      <c r="AC843" s="2">
        <f t="shared" si="84"/>
        <v>25301.1</v>
      </c>
      <c r="AE843" s="11">
        <f t="shared" si="85"/>
        <v>25301.1</v>
      </c>
      <c r="AG843" t="str">
        <f t="shared" si="86"/>
        <v/>
      </c>
      <c r="AH843"/>
    </row>
    <row r="844" spans="1:34">
      <c r="A844">
        <v>843</v>
      </c>
      <c r="B844" t="s">
        <v>603</v>
      </c>
      <c r="C844">
        <v>553</v>
      </c>
      <c r="D844">
        <v>166</v>
      </c>
      <c r="E844" t="s">
        <v>623</v>
      </c>
      <c r="F844" t="s">
        <v>934</v>
      </c>
      <c r="G844">
        <v>50.181999210000001</v>
      </c>
      <c r="H844">
        <v>122.11000060000001</v>
      </c>
      <c r="I844" t="s">
        <v>182</v>
      </c>
      <c r="J844" t="s">
        <v>35</v>
      </c>
      <c r="K844" t="s">
        <v>35</v>
      </c>
      <c r="L844" t="s">
        <v>35</v>
      </c>
      <c r="M844" t="s">
        <v>140</v>
      </c>
      <c r="N844">
        <v>55</v>
      </c>
      <c r="O844">
        <v>44</v>
      </c>
      <c r="P844">
        <f t="shared" si="87"/>
        <v>11</v>
      </c>
      <c r="Q844" t="s">
        <v>35</v>
      </c>
      <c r="R844">
        <v>1</v>
      </c>
      <c r="S844">
        <f t="shared" si="82"/>
        <v>0</v>
      </c>
      <c r="T844">
        <f t="shared" si="83"/>
        <v>11</v>
      </c>
      <c r="W844">
        <f>SUM(S844:S847)</f>
        <v>44</v>
      </c>
      <c r="X844">
        <f>SUM(T844:T847)</f>
        <v>18</v>
      </c>
      <c r="Y844">
        <f>X844+W844</f>
        <v>62</v>
      </c>
      <c r="Z844" s="118">
        <v>0.8</v>
      </c>
      <c r="AA844">
        <v>0</v>
      </c>
      <c r="AB844" s="120">
        <v>51.68</v>
      </c>
      <c r="AC844" s="2">
        <f t="shared" si="84"/>
        <v>45478.400000000009</v>
      </c>
      <c r="AD844" s="2">
        <f>SUM(AC844:AC847)</f>
        <v>80486.16</v>
      </c>
      <c r="AE844" s="2">
        <f t="shared" si="85"/>
        <v>45478.400000000009</v>
      </c>
      <c r="AF844" s="2">
        <f>SUM(AE844:AE847)</f>
        <v>80486.16</v>
      </c>
      <c r="AG844">
        <f t="shared" si="86"/>
        <v>1</v>
      </c>
    </row>
    <row r="845" spans="1:34">
      <c r="A845">
        <v>844</v>
      </c>
      <c r="C845">
        <v>553</v>
      </c>
      <c r="D845">
        <v>166</v>
      </c>
      <c r="E845" t="s">
        <v>623</v>
      </c>
      <c r="F845" t="s">
        <v>934</v>
      </c>
      <c r="M845" t="s">
        <v>89</v>
      </c>
      <c r="N845">
        <v>7</v>
      </c>
      <c r="O845">
        <v>6</v>
      </c>
      <c r="P845">
        <f t="shared" si="87"/>
        <v>1</v>
      </c>
      <c r="Q845" t="s">
        <v>35</v>
      </c>
      <c r="R845">
        <v>1</v>
      </c>
      <c r="S845">
        <f t="shared" si="82"/>
        <v>0</v>
      </c>
      <c r="T845">
        <f t="shared" si="83"/>
        <v>1</v>
      </c>
      <c r="Z845" s="118">
        <v>0.8</v>
      </c>
      <c r="AA845">
        <v>0</v>
      </c>
      <c r="AB845" s="120">
        <v>51.68</v>
      </c>
      <c r="AC845" s="2">
        <f t="shared" si="84"/>
        <v>4134.4000000000005</v>
      </c>
      <c r="AE845" s="2">
        <f t="shared" si="85"/>
        <v>4134.4000000000005</v>
      </c>
      <c r="AG845" t="str">
        <f t="shared" si="86"/>
        <v/>
      </c>
    </row>
    <row r="846" spans="1:34">
      <c r="A846">
        <v>845</v>
      </c>
      <c r="C846">
        <v>553</v>
      </c>
      <c r="D846">
        <v>166</v>
      </c>
      <c r="E846" t="s">
        <v>623</v>
      </c>
      <c r="F846" t="s">
        <v>934</v>
      </c>
      <c r="M846" t="s">
        <v>623</v>
      </c>
      <c r="N846">
        <v>6</v>
      </c>
      <c r="O846">
        <v>0</v>
      </c>
      <c r="P846">
        <f t="shared" si="87"/>
        <v>6</v>
      </c>
      <c r="Q846" t="s">
        <v>35</v>
      </c>
      <c r="R846">
        <v>1</v>
      </c>
      <c r="S846">
        <f t="shared" si="82"/>
        <v>0</v>
      </c>
      <c r="T846">
        <f t="shared" si="83"/>
        <v>6</v>
      </c>
      <c r="Z846" s="118">
        <v>0.12</v>
      </c>
      <c r="AA846">
        <v>0</v>
      </c>
      <c r="AB846" s="120">
        <v>51.68</v>
      </c>
      <c r="AC846" s="2">
        <f t="shared" si="84"/>
        <v>3720.9599999999996</v>
      </c>
      <c r="AE846" s="2">
        <f t="shared" si="85"/>
        <v>3720.9599999999996</v>
      </c>
      <c r="AG846" t="str">
        <f t="shared" si="86"/>
        <v/>
      </c>
    </row>
    <row r="847" spans="1:34" s="9" customFormat="1">
      <c r="A847">
        <v>846</v>
      </c>
      <c r="C847">
        <v>601</v>
      </c>
      <c r="D847">
        <v>166</v>
      </c>
      <c r="E847" s="9" t="s">
        <v>623</v>
      </c>
      <c r="F847" t="s">
        <v>934</v>
      </c>
      <c r="M847" s="9" t="s">
        <v>101</v>
      </c>
      <c r="N847" s="9">
        <v>0</v>
      </c>
      <c r="O847" s="9">
        <v>-44</v>
      </c>
      <c r="P847" s="9">
        <f t="shared" si="87"/>
        <v>44</v>
      </c>
      <c r="Q847" s="9" t="s">
        <v>613</v>
      </c>
      <c r="R847" s="9">
        <v>2</v>
      </c>
      <c r="S847" s="9">
        <f t="shared" si="82"/>
        <v>44</v>
      </c>
      <c r="T847" s="9">
        <f t="shared" si="83"/>
        <v>0</v>
      </c>
      <c r="U847" t="s">
        <v>889</v>
      </c>
      <c r="V847" t="s">
        <v>89</v>
      </c>
      <c r="Z847" s="118">
        <v>1.7</v>
      </c>
      <c r="AA847" s="106">
        <v>0</v>
      </c>
      <c r="AB847" s="120">
        <v>3.63</v>
      </c>
      <c r="AC847" s="2">
        <f t="shared" si="84"/>
        <v>27152.399999999994</v>
      </c>
      <c r="AE847" s="11">
        <f t="shared" si="85"/>
        <v>27152.399999999994</v>
      </c>
      <c r="AG847" t="str">
        <f t="shared" si="86"/>
        <v/>
      </c>
      <c r="AH847"/>
    </row>
    <row r="848" spans="1:34">
      <c r="A848">
        <v>847</v>
      </c>
      <c r="B848" t="s">
        <v>603</v>
      </c>
      <c r="C848">
        <v>600</v>
      </c>
      <c r="D848">
        <v>167</v>
      </c>
      <c r="E848" t="s">
        <v>619</v>
      </c>
      <c r="F848" t="s">
        <v>930</v>
      </c>
      <c r="G848">
        <v>50.181800840000001</v>
      </c>
      <c r="H848">
        <v>122.1110001</v>
      </c>
      <c r="I848" t="s">
        <v>182</v>
      </c>
      <c r="J848" t="s">
        <v>35</v>
      </c>
      <c r="K848" t="s">
        <v>35</v>
      </c>
      <c r="L848" t="s">
        <v>35</v>
      </c>
      <c r="M848" t="s">
        <v>631</v>
      </c>
      <c r="N848">
        <v>6</v>
      </c>
      <c r="O848">
        <v>10</v>
      </c>
      <c r="P848">
        <f t="shared" si="87"/>
        <v>4</v>
      </c>
      <c r="Q848" t="s">
        <v>35</v>
      </c>
      <c r="R848">
        <v>1</v>
      </c>
      <c r="S848">
        <f t="shared" si="82"/>
        <v>0</v>
      </c>
      <c r="T848">
        <f t="shared" si="83"/>
        <v>4</v>
      </c>
      <c r="W848">
        <f>SUM(S848:S857)</f>
        <v>60</v>
      </c>
      <c r="X848">
        <f>SUM(T848:T857)</f>
        <v>8</v>
      </c>
      <c r="Y848">
        <f>X848+W848</f>
        <v>68</v>
      </c>
      <c r="Z848" s="118">
        <v>0.16</v>
      </c>
      <c r="AA848">
        <v>0</v>
      </c>
      <c r="AB848" s="120">
        <v>37.4</v>
      </c>
      <c r="AC848" s="2">
        <f t="shared" si="84"/>
        <v>2393.6</v>
      </c>
      <c r="AD848" s="2">
        <f>SUM(AC848:AC857)</f>
        <v>15084.96</v>
      </c>
      <c r="AE848" s="2">
        <f t="shared" si="85"/>
        <v>2393.6</v>
      </c>
      <c r="AF848" s="2">
        <f>SUM(AE848:AE857)</f>
        <v>15084.96</v>
      </c>
      <c r="AG848">
        <f t="shared" si="86"/>
        <v>1</v>
      </c>
    </row>
    <row r="849" spans="1:34">
      <c r="A849">
        <v>848</v>
      </c>
      <c r="C849">
        <v>600</v>
      </c>
      <c r="D849">
        <v>167</v>
      </c>
      <c r="E849" t="s">
        <v>619</v>
      </c>
      <c r="F849" t="s">
        <v>930</v>
      </c>
      <c r="M849" t="s">
        <v>89</v>
      </c>
      <c r="N849">
        <v>4</v>
      </c>
      <c r="O849">
        <v>2</v>
      </c>
      <c r="P849">
        <f t="shared" si="87"/>
        <v>2</v>
      </c>
      <c r="Q849" t="s">
        <v>35</v>
      </c>
      <c r="R849">
        <v>1</v>
      </c>
      <c r="S849">
        <f t="shared" si="82"/>
        <v>0</v>
      </c>
      <c r="T849">
        <f t="shared" si="83"/>
        <v>2</v>
      </c>
      <c r="Z849" s="118">
        <v>0.16</v>
      </c>
      <c r="AA849">
        <v>0</v>
      </c>
      <c r="AB849" s="120">
        <v>37.4</v>
      </c>
      <c r="AC849" s="2">
        <f t="shared" si="84"/>
        <v>1196.8</v>
      </c>
      <c r="AE849" s="2">
        <f t="shared" si="85"/>
        <v>1196.8</v>
      </c>
      <c r="AG849" t="str">
        <f t="shared" si="86"/>
        <v/>
      </c>
    </row>
    <row r="850" spans="1:34">
      <c r="A850">
        <v>849</v>
      </c>
      <c r="C850">
        <v>600</v>
      </c>
      <c r="D850">
        <v>167</v>
      </c>
      <c r="E850" t="s">
        <v>619</v>
      </c>
      <c r="F850" t="s">
        <v>930</v>
      </c>
      <c r="M850" t="s">
        <v>623</v>
      </c>
      <c r="N850">
        <v>2</v>
      </c>
      <c r="O850">
        <v>1</v>
      </c>
      <c r="P850">
        <f t="shared" si="87"/>
        <v>1</v>
      </c>
      <c r="Q850" t="s">
        <v>35</v>
      </c>
      <c r="R850">
        <v>1</v>
      </c>
      <c r="S850">
        <f t="shared" si="82"/>
        <v>0</v>
      </c>
      <c r="T850">
        <f t="shared" si="83"/>
        <v>1</v>
      </c>
      <c r="Z850" s="118">
        <v>0.16</v>
      </c>
      <c r="AA850">
        <v>0</v>
      </c>
      <c r="AB850" s="120">
        <v>37.4</v>
      </c>
      <c r="AC850" s="2">
        <f t="shared" si="84"/>
        <v>598.4</v>
      </c>
      <c r="AE850" s="2">
        <f t="shared" si="85"/>
        <v>598.4</v>
      </c>
      <c r="AG850" t="str">
        <f t="shared" si="86"/>
        <v/>
      </c>
    </row>
    <row r="851" spans="1:34">
      <c r="A851">
        <v>850</v>
      </c>
      <c r="C851">
        <v>600</v>
      </c>
      <c r="D851">
        <v>167</v>
      </c>
      <c r="E851" t="s">
        <v>619</v>
      </c>
      <c r="F851" t="s">
        <v>930</v>
      </c>
      <c r="M851" t="s">
        <v>57</v>
      </c>
      <c r="N851">
        <v>1</v>
      </c>
      <c r="O851">
        <v>0</v>
      </c>
      <c r="P851">
        <f t="shared" si="87"/>
        <v>1</v>
      </c>
      <c r="Q851" t="s">
        <v>35</v>
      </c>
      <c r="R851">
        <v>1</v>
      </c>
      <c r="S851">
        <f t="shared" si="82"/>
        <v>0</v>
      </c>
      <c r="T851">
        <f t="shared" si="83"/>
        <v>1</v>
      </c>
      <c r="Z851" s="118">
        <v>0.16</v>
      </c>
      <c r="AA851">
        <v>0</v>
      </c>
      <c r="AB851" s="120">
        <v>30.85</v>
      </c>
      <c r="AC851" s="2">
        <f t="shared" si="84"/>
        <v>493.6</v>
      </c>
      <c r="AE851" s="2">
        <f t="shared" si="85"/>
        <v>493.6</v>
      </c>
      <c r="AG851" t="str">
        <f t="shared" si="86"/>
        <v/>
      </c>
    </row>
    <row r="852" spans="1:34">
      <c r="A852">
        <v>851</v>
      </c>
      <c r="C852">
        <v>650</v>
      </c>
      <c r="D852">
        <v>167</v>
      </c>
      <c r="E852" t="s">
        <v>619</v>
      </c>
      <c r="F852" t="s">
        <v>930</v>
      </c>
      <c r="M852" t="s">
        <v>697</v>
      </c>
      <c r="N852">
        <v>0</v>
      </c>
      <c r="O852">
        <v>-6</v>
      </c>
      <c r="P852">
        <f t="shared" si="87"/>
        <v>6</v>
      </c>
      <c r="Q852" t="s">
        <v>616</v>
      </c>
      <c r="R852">
        <v>2</v>
      </c>
      <c r="S852">
        <f t="shared" si="82"/>
        <v>6</v>
      </c>
      <c r="T852">
        <f t="shared" si="83"/>
        <v>0</v>
      </c>
      <c r="U852" t="s">
        <v>889</v>
      </c>
      <c r="V852" t="s">
        <v>623</v>
      </c>
      <c r="Z852" s="118">
        <v>1.45</v>
      </c>
      <c r="AA852" s="106">
        <v>0</v>
      </c>
      <c r="AB852" s="120">
        <v>1.2</v>
      </c>
      <c r="AC852" s="2">
        <f t="shared" si="84"/>
        <v>1044</v>
      </c>
      <c r="AE852" s="2">
        <f t="shared" si="85"/>
        <v>1044</v>
      </c>
      <c r="AG852" t="str">
        <f t="shared" si="86"/>
        <v/>
      </c>
    </row>
    <row r="853" spans="1:34">
      <c r="A853">
        <v>852</v>
      </c>
      <c r="C853">
        <v>650</v>
      </c>
      <c r="D853">
        <v>167</v>
      </c>
      <c r="E853" t="s">
        <v>619</v>
      </c>
      <c r="F853" t="s">
        <v>930</v>
      </c>
      <c r="M853" t="s">
        <v>698</v>
      </c>
      <c r="N853">
        <v>-10</v>
      </c>
      <c r="O853">
        <v>-14</v>
      </c>
      <c r="P853">
        <f t="shared" si="87"/>
        <v>4</v>
      </c>
      <c r="Q853" t="s">
        <v>613</v>
      </c>
      <c r="R853">
        <v>2</v>
      </c>
      <c r="S853">
        <f t="shared" si="82"/>
        <v>4</v>
      </c>
      <c r="T853">
        <f t="shared" si="83"/>
        <v>0</v>
      </c>
      <c r="U853" t="s">
        <v>889</v>
      </c>
      <c r="V853" t="s">
        <v>623</v>
      </c>
      <c r="Z853" s="118">
        <v>1.24</v>
      </c>
      <c r="AA853" s="106">
        <v>0</v>
      </c>
      <c r="AB853" s="120">
        <v>3.36</v>
      </c>
      <c r="AC853" s="2">
        <f t="shared" si="84"/>
        <v>1666.5599999999997</v>
      </c>
      <c r="AE853" s="2">
        <f t="shared" si="85"/>
        <v>1666.5599999999997</v>
      </c>
      <c r="AG853" t="str">
        <f t="shared" si="86"/>
        <v/>
      </c>
    </row>
    <row r="854" spans="1:34">
      <c r="A854">
        <v>853</v>
      </c>
      <c r="C854">
        <v>650</v>
      </c>
      <c r="D854">
        <v>167</v>
      </c>
      <c r="E854" t="s">
        <v>619</v>
      </c>
      <c r="F854" t="s">
        <v>930</v>
      </c>
      <c r="M854" t="s">
        <v>699</v>
      </c>
      <c r="N854">
        <v>-14</v>
      </c>
      <c r="O854">
        <v>-26</v>
      </c>
      <c r="P854">
        <f t="shared" si="87"/>
        <v>12</v>
      </c>
      <c r="Q854" t="s">
        <v>613</v>
      </c>
      <c r="R854">
        <v>2</v>
      </c>
      <c r="S854">
        <f t="shared" si="82"/>
        <v>12</v>
      </c>
      <c r="T854">
        <f t="shared" si="83"/>
        <v>0</v>
      </c>
      <c r="U854" t="s">
        <v>889</v>
      </c>
      <c r="V854" t="s">
        <v>623</v>
      </c>
      <c r="Z854" s="118">
        <v>1.03</v>
      </c>
      <c r="AA854" s="106">
        <v>0</v>
      </c>
      <c r="AB854" s="120">
        <v>1.2</v>
      </c>
      <c r="AC854" s="2">
        <f t="shared" si="84"/>
        <v>1483.2</v>
      </c>
      <c r="AE854" s="2">
        <f t="shared" si="85"/>
        <v>1483.2</v>
      </c>
      <c r="AG854" t="str">
        <f t="shared" si="86"/>
        <v/>
      </c>
    </row>
    <row r="855" spans="1:34">
      <c r="A855">
        <v>854</v>
      </c>
      <c r="C855">
        <v>650</v>
      </c>
      <c r="D855">
        <v>167</v>
      </c>
      <c r="E855" t="s">
        <v>619</v>
      </c>
      <c r="F855" t="s">
        <v>930</v>
      </c>
      <c r="M855" t="s">
        <v>700</v>
      </c>
      <c r="N855">
        <v>-26</v>
      </c>
      <c r="O855">
        <v>-56</v>
      </c>
      <c r="P855">
        <f t="shared" si="87"/>
        <v>30</v>
      </c>
      <c r="Q855" t="s">
        <v>613</v>
      </c>
      <c r="R855">
        <v>2</v>
      </c>
      <c r="S855">
        <f t="shared" si="82"/>
        <v>30</v>
      </c>
      <c r="T855">
        <f t="shared" si="83"/>
        <v>0</v>
      </c>
      <c r="U855" t="s">
        <v>889</v>
      </c>
      <c r="V855" t="s">
        <v>623</v>
      </c>
      <c r="Z855" s="118">
        <v>1.45</v>
      </c>
      <c r="AA855" s="106">
        <v>0</v>
      </c>
      <c r="AB855" s="120">
        <v>1.2</v>
      </c>
      <c r="AC855" s="2">
        <f t="shared" si="84"/>
        <v>5220</v>
      </c>
      <c r="AE855" s="2">
        <f t="shared" si="85"/>
        <v>5220</v>
      </c>
      <c r="AG855" t="str">
        <f t="shared" si="86"/>
        <v/>
      </c>
    </row>
    <row r="856" spans="1:34">
      <c r="A856">
        <v>855</v>
      </c>
      <c r="C856">
        <v>650</v>
      </c>
      <c r="D856">
        <v>167</v>
      </c>
      <c r="E856" t="s">
        <v>619</v>
      </c>
      <c r="F856" t="s">
        <v>930</v>
      </c>
      <c r="M856" t="s">
        <v>701</v>
      </c>
      <c r="N856">
        <v>-64</v>
      </c>
      <c r="O856">
        <v>-64</v>
      </c>
      <c r="P856">
        <f t="shared" si="87"/>
        <v>0</v>
      </c>
      <c r="Q856" t="s">
        <v>888</v>
      </c>
      <c r="R856">
        <v>2</v>
      </c>
      <c r="S856">
        <f t="shared" si="82"/>
        <v>0</v>
      </c>
      <c r="T856">
        <f t="shared" si="83"/>
        <v>0</v>
      </c>
      <c r="U856" t="s">
        <v>889</v>
      </c>
      <c r="V856" t="s">
        <v>623</v>
      </c>
      <c r="Z856" s="118">
        <v>1.38</v>
      </c>
      <c r="AA856" s="106">
        <v>0</v>
      </c>
      <c r="AB856" s="120">
        <v>0.39</v>
      </c>
      <c r="AC856" s="2">
        <f t="shared" si="84"/>
        <v>0</v>
      </c>
      <c r="AE856" s="2">
        <f t="shared" si="85"/>
        <v>0</v>
      </c>
      <c r="AG856" t="str">
        <f t="shared" si="86"/>
        <v/>
      </c>
    </row>
    <row r="857" spans="1:34" s="9" customFormat="1">
      <c r="A857">
        <v>856</v>
      </c>
      <c r="C857">
        <v>650</v>
      </c>
      <c r="D857">
        <v>167</v>
      </c>
      <c r="E857" s="9" t="s">
        <v>619</v>
      </c>
      <c r="F857" t="s">
        <v>930</v>
      </c>
      <c r="M857" s="9" t="s">
        <v>702</v>
      </c>
      <c r="N857" s="9">
        <v>-56</v>
      </c>
      <c r="O857" s="9">
        <v>-64</v>
      </c>
      <c r="P857" s="9">
        <f t="shared" si="87"/>
        <v>8</v>
      </c>
      <c r="Q857" s="9" t="s">
        <v>616</v>
      </c>
      <c r="R857" s="9">
        <v>2</v>
      </c>
      <c r="S857" s="9">
        <f t="shared" si="82"/>
        <v>8</v>
      </c>
      <c r="T857" s="9">
        <f t="shared" si="83"/>
        <v>0</v>
      </c>
      <c r="U857" t="s">
        <v>889</v>
      </c>
      <c r="V857" t="s">
        <v>623</v>
      </c>
      <c r="Z857" s="118">
        <v>1.03</v>
      </c>
      <c r="AA857" s="106">
        <v>0</v>
      </c>
      <c r="AB857" s="120">
        <v>1.2</v>
      </c>
      <c r="AC857" s="2">
        <f t="shared" si="84"/>
        <v>988.8</v>
      </c>
      <c r="AE857" s="11">
        <f t="shared" si="85"/>
        <v>988.8</v>
      </c>
      <c r="AG857" t="str">
        <f t="shared" si="86"/>
        <v/>
      </c>
      <c r="AH857"/>
    </row>
    <row r="858" spans="1:34" s="89" customFormat="1">
      <c r="A858">
        <v>857</v>
      </c>
      <c r="C858">
        <v>743</v>
      </c>
      <c r="D858">
        <v>168</v>
      </c>
      <c r="E858" s="89" t="s">
        <v>35</v>
      </c>
      <c r="F858" t="s">
        <v>35</v>
      </c>
      <c r="G858" s="89">
        <v>48.824329380000002</v>
      </c>
      <c r="H858" s="89">
        <v>123.4767227</v>
      </c>
      <c r="I858" s="89" t="s">
        <v>182</v>
      </c>
      <c r="J858" s="89" t="s">
        <v>35</v>
      </c>
      <c r="K858" s="89" t="s">
        <v>35</v>
      </c>
      <c r="L858" s="89" t="s">
        <v>35</v>
      </c>
      <c r="M858" s="89" t="s">
        <v>19</v>
      </c>
      <c r="N858" s="89">
        <v>0</v>
      </c>
      <c r="O858" s="89">
        <v>0</v>
      </c>
      <c r="P858" s="89">
        <f t="shared" si="87"/>
        <v>0</v>
      </c>
      <c r="Q858" s="89" t="s">
        <v>611</v>
      </c>
      <c r="R858" s="89">
        <v>2</v>
      </c>
      <c r="S858" s="89">
        <f t="shared" si="82"/>
        <v>0</v>
      </c>
      <c r="T858" s="89">
        <f t="shared" si="83"/>
        <v>0</v>
      </c>
      <c r="U858" t="s">
        <v>1008</v>
      </c>
      <c r="V858" t="s">
        <v>1009</v>
      </c>
      <c r="W858" s="89">
        <f>SUM(S858:S861)</f>
        <v>0</v>
      </c>
      <c r="X858" s="89">
        <f>SUM(T858:T861)</f>
        <v>0</v>
      </c>
      <c r="Y858" s="89">
        <f>X858+W858</f>
        <v>0</v>
      </c>
      <c r="Z858" s="118">
        <v>0</v>
      </c>
      <c r="AA858" s="89">
        <v>28</v>
      </c>
      <c r="AB858" s="120"/>
      <c r="AC858" s="2">
        <f t="shared" si="84"/>
        <v>0</v>
      </c>
      <c r="AE858" s="93">
        <f t="shared" si="85"/>
        <v>0</v>
      </c>
      <c r="AG858">
        <f t="shared" si="86"/>
        <v>1</v>
      </c>
      <c r="AH858"/>
    </row>
    <row r="859" spans="1:34" s="89" customFormat="1">
      <c r="A859">
        <v>858</v>
      </c>
      <c r="C859">
        <v>743</v>
      </c>
      <c r="D859">
        <v>168</v>
      </c>
      <c r="E859" s="89" t="s">
        <v>35</v>
      </c>
      <c r="F859" t="s">
        <v>35</v>
      </c>
      <c r="M859" s="89" t="s">
        <v>101</v>
      </c>
      <c r="N859" s="89">
        <v>0</v>
      </c>
      <c r="O859" s="89">
        <v>0</v>
      </c>
      <c r="P859" s="89">
        <f t="shared" si="87"/>
        <v>0</v>
      </c>
      <c r="Q859" s="89" t="s">
        <v>611</v>
      </c>
      <c r="R859" s="89">
        <v>2</v>
      </c>
      <c r="S859" s="89">
        <f t="shared" si="82"/>
        <v>0</v>
      </c>
      <c r="T859" s="89">
        <f t="shared" si="83"/>
        <v>0</v>
      </c>
      <c r="U859" t="s">
        <v>1008</v>
      </c>
      <c r="V859" t="s">
        <v>1009</v>
      </c>
      <c r="Z859" s="118">
        <v>0</v>
      </c>
      <c r="AA859" s="89">
        <v>17</v>
      </c>
      <c r="AB859" s="120"/>
      <c r="AC859" s="2">
        <f t="shared" si="84"/>
        <v>0</v>
      </c>
      <c r="AE859" s="93">
        <f t="shared" si="85"/>
        <v>0</v>
      </c>
      <c r="AG859" t="str">
        <f t="shared" si="86"/>
        <v/>
      </c>
      <c r="AH859"/>
    </row>
    <row r="860" spans="1:34" s="89" customFormat="1">
      <c r="A860">
        <v>859</v>
      </c>
      <c r="C860">
        <v>743</v>
      </c>
      <c r="D860">
        <v>168</v>
      </c>
      <c r="E860" s="89" t="s">
        <v>35</v>
      </c>
      <c r="F860" t="s">
        <v>35</v>
      </c>
      <c r="M860" s="89" t="s">
        <v>689</v>
      </c>
      <c r="N860" s="89">
        <v>0</v>
      </c>
      <c r="O860" s="89">
        <v>0</v>
      </c>
      <c r="P860" s="89">
        <f t="shared" si="87"/>
        <v>0</v>
      </c>
      <c r="Q860" s="89" t="s">
        <v>611</v>
      </c>
      <c r="R860" s="89">
        <v>2</v>
      </c>
      <c r="S860" s="89">
        <f t="shared" si="82"/>
        <v>0</v>
      </c>
      <c r="T860" s="89">
        <f t="shared" si="83"/>
        <v>0</v>
      </c>
      <c r="U860" t="s">
        <v>1008</v>
      </c>
      <c r="V860" t="s">
        <v>1009</v>
      </c>
      <c r="Z860" s="118">
        <v>0</v>
      </c>
      <c r="AA860" s="89">
        <v>32</v>
      </c>
      <c r="AB860" s="120"/>
      <c r="AC860" s="2">
        <f t="shared" si="84"/>
        <v>0</v>
      </c>
      <c r="AE860" s="93">
        <f t="shared" si="85"/>
        <v>0</v>
      </c>
      <c r="AG860" t="str">
        <f t="shared" si="86"/>
        <v/>
      </c>
      <c r="AH860"/>
    </row>
    <row r="861" spans="1:34" s="91" customFormat="1">
      <c r="A861">
        <v>860</v>
      </c>
      <c r="C861">
        <v>743</v>
      </c>
      <c r="D861">
        <v>168</v>
      </c>
      <c r="E861" s="91" t="s">
        <v>35</v>
      </c>
      <c r="F861" t="s">
        <v>35</v>
      </c>
      <c r="M861" s="91" t="s">
        <v>21</v>
      </c>
      <c r="N861" s="91">
        <v>0</v>
      </c>
      <c r="O861" s="91">
        <v>0</v>
      </c>
      <c r="P861" s="91">
        <f t="shared" si="87"/>
        <v>0</v>
      </c>
      <c r="Q861" s="91" t="s">
        <v>611</v>
      </c>
      <c r="R861" s="91">
        <v>2</v>
      </c>
      <c r="S861" s="91">
        <f t="shared" si="82"/>
        <v>0</v>
      </c>
      <c r="T861" s="91">
        <f t="shared" si="83"/>
        <v>0</v>
      </c>
      <c r="U861" t="s">
        <v>1008</v>
      </c>
      <c r="V861" t="s">
        <v>1009</v>
      </c>
      <c r="Z861" s="118">
        <v>0</v>
      </c>
      <c r="AA861" s="91">
        <v>20</v>
      </c>
      <c r="AB861" s="120"/>
      <c r="AC861" s="2">
        <f t="shared" si="84"/>
        <v>0</v>
      </c>
      <c r="AE861" s="92">
        <f t="shared" si="85"/>
        <v>0</v>
      </c>
      <c r="AG861" t="str">
        <f t="shared" si="86"/>
        <v/>
      </c>
      <c r="AH861"/>
    </row>
    <row r="862" spans="1:34" s="102" customFormat="1">
      <c r="A862" s="102">
        <v>861</v>
      </c>
      <c r="B862" s="102" t="s">
        <v>603</v>
      </c>
      <c r="C862">
        <v>693</v>
      </c>
      <c r="D862" s="102">
        <v>169</v>
      </c>
      <c r="E862" s="102" t="s">
        <v>605</v>
      </c>
      <c r="F862" s="102" t="s">
        <v>929</v>
      </c>
      <c r="G862" s="102">
        <v>48.792499540000001</v>
      </c>
      <c r="H862" s="102">
        <v>123.5087585</v>
      </c>
      <c r="I862" s="102" t="s">
        <v>182</v>
      </c>
      <c r="J862" s="102" t="s">
        <v>35</v>
      </c>
      <c r="K862" s="102" t="s">
        <v>35</v>
      </c>
      <c r="L862" s="102" t="s">
        <v>35</v>
      </c>
      <c r="M862" s="102" t="s">
        <v>89</v>
      </c>
      <c r="N862" s="102">
        <v>3</v>
      </c>
      <c r="O862" s="102">
        <v>1</v>
      </c>
      <c r="P862" s="102">
        <f t="shared" si="87"/>
        <v>2</v>
      </c>
      <c r="Q862" s="102" t="s">
        <v>35</v>
      </c>
      <c r="R862" s="102">
        <v>1</v>
      </c>
      <c r="S862" s="102">
        <f t="shared" si="82"/>
        <v>0</v>
      </c>
      <c r="T862" s="102">
        <f t="shared" si="83"/>
        <v>2</v>
      </c>
      <c r="U862"/>
      <c r="V862"/>
      <c r="W862" s="102">
        <f>SUM(S862:S866)</f>
        <v>70</v>
      </c>
      <c r="X862" s="102">
        <f>SUM(T862:T866)</f>
        <v>3</v>
      </c>
      <c r="Y862" s="102">
        <f>X862+W862</f>
        <v>73</v>
      </c>
      <c r="Z862" s="118">
        <v>0.14000000000000001</v>
      </c>
      <c r="AA862" s="102">
        <v>0</v>
      </c>
      <c r="AB862" s="120">
        <v>43.21</v>
      </c>
      <c r="AC862" s="103">
        <f t="shared" si="84"/>
        <v>1209.8800000000001</v>
      </c>
      <c r="AD862" s="103">
        <f>SUM(AC862:AC866)</f>
        <v>13962.378000000001</v>
      </c>
      <c r="AE862" s="103">
        <f t="shared" si="85"/>
        <v>1209.8800000000001</v>
      </c>
      <c r="AF862" s="103">
        <f>SUM(AE862:AE866)</f>
        <v>13962.378000000001</v>
      </c>
      <c r="AG862" s="102">
        <f t="shared" si="86"/>
        <v>1</v>
      </c>
      <c r="AH862"/>
    </row>
    <row r="863" spans="1:34" s="102" customFormat="1">
      <c r="A863" s="102">
        <v>862</v>
      </c>
      <c r="C863">
        <v>693</v>
      </c>
      <c r="D863" s="102">
        <v>169</v>
      </c>
      <c r="E863" s="102" t="s">
        <v>605</v>
      </c>
      <c r="F863" s="102" t="s">
        <v>929</v>
      </c>
      <c r="M863" s="102" t="s">
        <v>623</v>
      </c>
      <c r="N863" s="102">
        <v>1</v>
      </c>
      <c r="O863" s="102">
        <v>0</v>
      </c>
      <c r="P863" s="102">
        <f t="shared" si="87"/>
        <v>1</v>
      </c>
      <c r="Q863" s="102" t="s">
        <v>35</v>
      </c>
      <c r="R863" s="102">
        <v>1</v>
      </c>
      <c r="S863" s="102">
        <f t="shared" si="82"/>
        <v>0</v>
      </c>
      <c r="T863" s="102">
        <f t="shared" si="83"/>
        <v>1</v>
      </c>
      <c r="U863"/>
      <c r="V863"/>
      <c r="Z863" s="118">
        <v>0.14000000000000001</v>
      </c>
      <c r="AA863" s="102">
        <v>0</v>
      </c>
      <c r="AB863" s="120">
        <v>43.21</v>
      </c>
      <c r="AC863" s="103">
        <f t="shared" si="84"/>
        <v>604.94000000000005</v>
      </c>
      <c r="AE863" s="103">
        <f t="shared" si="85"/>
        <v>604.94000000000005</v>
      </c>
      <c r="AG863" s="102" t="str">
        <f t="shared" si="86"/>
        <v/>
      </c>
      <c r="AH863"/>
    </row>
    <row r="864" spans="1:34" s="102" customFormat="1">
      <c r="A864" s="102">
        <v>863</v>
      </c>
      <c r="C864">
        <v>750</v>
      </c>
      <c r="D864" s="102">
        <v>169</v>
      </c>
      <c r="E864" s="102" t="s">
        <v>605</v>
      </c>
      <c r="F864" s="102" t="s">
        <v>929</v>
      </c>
      <c r="M864" s="102" t="s">
        <v>104</v>
      </c>
      <c r="N864" s="102">
        <v>0</v>
      </c>
      <c r="O864" s="102">
        <v>-15</v>
      </c>
      <c r="P864" s="102">
        <f t="shared" si="87"/>
        <v>15</v>
      </c>
      <c r="Q864" s="102" t="s">
        <v>604</v>
      </c>
      <c r="R864" s="102">
        <v>2</v>
      </c>
      <c r="S864" s="102">
        <f t="shared" si="82"/>
        <v>15</v>
      </c>
      <c r="T864" s="102">
        <f t="shared" si="83"/>
        <v>0</v>
      </c>
      <c r="U864" t="s">
        <v>1008</v>
      </c>
      <c r="V864"/>
      <c r="Z864" s="118">
        <v>1.31</v>
      </c>
      <c r="AA864" s="102">
        <v>20</v>
      </c>
      <c r="AB864" s="120">
        <v>4.74</v>
      </c>
      <c r="AC864" s="103">
        <f t="shared" si="84"/>
        <v>7451.2800000000007</v>
      </c>
      <c r="AE864" s="103">
        <f t="shared" si="85"/>
        <v>7451.2800000000007</v>
      </c>
      <c r="AG864" s="102" t="str">
        <f t="shared" si="86"/>
        <v/>
      </c>
      <c r="AH864"/>
    </row>
    <row r="865" spans="1:34" s="102" customFormat="1">
      <c r="A865" s="102">
        <v>864</v>
      </c>
      <c r="C865">
        <v>750</v>
      </c>
      <c r="D865" s="102">
        <v>169</v>
      </c>
      <c r="E865" s="102" t="s">
        <v>605</v>
      </c>
      <c r="F865" s="102" t="s">
        <v>929</v>
      </c>
      <c r="M865" s="102" t="s">
        <v>18</v>
      </c>
      <c r="N865" s="102">
        <v>-15</v>
      </c>
      <c r="O865" s="102">
        <v>-47</v>
      </c>
      <c r="P865" s="102">
        <f t="shared" si="87"/>
        <v>32</v>
      </c>
      <c r="Q865" s="102" t="s">
        <v>604</v>
      </c>
      <c r="R865" s="102">
        <v>2</v>
      </c>
      <c r="S865" s="102">
        <f t="shared" si="82"/>
        <v>32</v>
      </c>
      <c r="T865" s="102">
        <f t="shared" si="83"/>
        <v>0</v>
      </c>
      <c r="U865" t="s">
        <v>1008</v>
      </c>
      <c r="V865"/>
      <c r="Z865" s="118">
        <v>1.38</v>
      </c>
      <c r="AA865" s="102">
        <v>50</v>
      </c>
      <c r="AB865" s="120">
        <v>1.7</v>
      </c>
      <c r="AC865" s="103">
        <f t="shared" si="84"/>
        <v>3753.5999999999995</v>
      </c>
      <c r="AE865" s="103">
        <f t="shared" si="85"/>
        <v>3753.5999999999995</v>
      </c>
      <c r="AG865" s="102" t="str">
        <f t="shared" si="86"/>
        <v/>
      </c>
      <c r="AH865"/>
    </row>
    <row r="866" spans="1:34" s="44" customFormat="1">
      <c r="A866" s="102">
        <v>865</v>
      </c>
      <c r="C866">
        <v>750</v>
      </c>
      <c r="D866" s="102">
        <v>169</v>
      </c>
      <c r="E866" s="44" t="s">
        <v>605</v>
      </c>
      <c r="F866" s="102" t="s">
        <v>929</v>
      </c>
      <c r="M866" s="44" t="s">
        <v>685</v>
      </c>
      <c r="N866" s="44">
        <v>-47</v>
      </c>
      <c r="O866" s="44">
        <v>-70</v>
      </c>
      <c r="P866" s="44">
        <f t="shared" si="87"/>
        <v>23</v>
      </c>
      <c r="Q866" s="44" t="s">
        <v>604</v>
      </c>
      <c r="R866" s="44">
        <v>2</v>
      </c>
      <c r="S866" s="44">
        <f t="shared" si="82"/>
        <v>23</v>
      </c>
      <c r="T866" s="44">
        <f t="shared" si="83"/>
        <v>0</v>
      </c>
      <c r="U866" t="s">
        <v>1008</v>
      </c>
      <c r="V866"/>
      <c r="Z866" s="118">
        <v>1.38</v>
      </c>
      <c r="AA866" s="44">
        <v>45</v>
      </c>
      <c r="AB866" s="120">
        <v>0.54</v>
      </c>
      <c r="AC866" s="103">
        <f t="shared" si="84"/>
        <v>942.678</v>
      </c>
      <c r="AE866" s="104">
        <f t="shared" si="85"/>
        <v>942.678</v>
      </c>
      <c r="AG866" s="102" t="str">
        <f t="shared" si="86"/>
        <v/>
      </c>
      <c r="AH866"/>
    </row>
    <row r="867" spans="1:34">
      <c r="A867">
        <v>866</v>
      </c>
      <c r="B867" t="s">
        <v>603</v>
      </c>
      <c r="C867">
        <v>744</v>
      </c>
      <c r="D867">
        <v>170</v>
      </c>
      <c r="E867" t="s">
        <v>917</v>
      </c>
      <c r="F867" t="s">
        <v>35</v>
      </c>
      <c r="G867">
        <v>48.831798550000002</v>
      </c>
      <c r="H867">
        <v>123.4754944</v>
      </c>
      <c r="I867" t="s">
        <v>182</v>
      </c>
      <c r="J867" t="s">
        <v>35</v>
      </c>
      <c r="K867" t="s">
        <v>35</v>
      </c>
      <c r="L867" t="s">
        <v>35</v>
      </c>
      <c r="M867" t="s">
        <v>104</v>
      </c>
      <c r="N867">
        <v>0</v>
      </c>
      <c r="O867">
        <v>-7</v>
      </c>
      <c r="P867">
        <f t="shared" si="87"/>
        <v>7</v>
      </c>
      <c r="Q867" t="s">
        <v>611</v>
      </c>
      <c r="R867">
        <v>2</v>
      </c>
      <c r="S867">
        <f t="shared" si="82"/>
        <v>7</v>
      </c>
      <c r="T867">
        <f t="shared" si="83"/>
        <v>0</v>
      </c>
      <c r="U867" t="s">
        <v>1008</v>
      </c>
      <c r="V867" t="s">
        <v>1009</v>
      </c>
      <c r="W867">
        <f>SUM(S867:S870)</f>
        <v>56</v>
      </c>
      <c r="X867">
        <f>SUM(T867:T870)</f>
        <v>0</v>
      </c>
      <c r="Y867">
        <f>X867+W867</f>
        <v>56</v>
      </c>
      <c r="Z867" s="118">
        <v>0</v>
      </c>
      <c r="AA867">
        <v>8</v>
      </c>
      <c r="AC867" s="2">
        <f t="shared" si="84"/>
        <v>0</v>
      </c>
      <c r="AD867" s="2">
        <f>SUM(AC867:AC870)</f>
        <v>0</v>
      </c>
      <c r="AE867" s="2">
        <f t="shared" si="85"/>
        <v>0</v>
      </c>
      <c r="AF867" s="2">
        <f>SUM(AE867:AE870)</f>
        <v>0</v>
      </c>
      <c r="AG867">
        <f t="shared" si="86"/>
        <v>1</v>
      </c>
    </row>
    <row r="868" spans="1:34">
      <c r="A868">
        <v>867</v>
      </c>
      <c r="C868">
        <v>744</v>
      </c>
      <c r="D868">
        <v>170</v>
      </c>
      <c r="E868" t="s">
        <v>917</v>
      </c>
      <c r="F868" t="s">
        <v>35</v>
      </c>
      <c r="M868" t="s">
        <v>101</v>
      </c>
      <c r="N868">
        <v>-7</v>
      </c>
      <c r="O868">
        <v>-19</v>
      </c>
      <c r="P868">
        <f t="shared" si="87"/>
        <v>12</v>
      </c>
      <c r="Q868" t="s">
        <v>611</v>
      </c>
      <c r="R868">
        <v>2</v>
      </c>
      <c r="S868">
        <f t="shared" si="82"/>
        <v>12</v>
      </c>
      <c r="T868">
        <f t="shared" si="83"/>
        <v>0</v>
      </c>
      <c r="U868" t="s">
        <v>1008</v>
      </c>
      <c r="V868" t="s">
        <v>1009</v>
      </c>
      <c r="Z868" s="118">
        <v>0</v>
      </c>
      <c r="AA868">
        <v>35</v>
      </c>
      <c r="AC868" s="2">
        <f t="shared" si="84"/>
        <v>0</v>
      </c>
      <c r="AE868" s="2">
        <f t="shared" si="85"/>
        <v>0</v>
      </c>
      <c r="AG868" t="str">
        <f t="shared" si="86"/>
        <v/>
      </c>
    </row>
    <row r="869" spans="1:34">
      <c r="A869">
        <v>868</v>
      </c>
      <c r="C869">
        <v>744</v>
      </c>
      <c r="D869">
        <v>170</v>
      </c>
      <c r="E869" t="s">
        <v>917</v>
      </c>
      <c r="F869" t="s">
        <v>35</v>
      </c>
      <c r="M869" t="s">
        <v>703</v>
      </c>
      <c r="N869">
        <v>-19</v>
      </c>
      <c r="O869">
        <v>-30</v>
      </c>
      <c r="P869">
        <f t="shared" si="87"/>
        <v>11</v>
      </c>
      <c r="Q869" t="s">
        <v>889</v>
      </c>
      <c r="R869">
        <v>2</v>
      </c>
      <c r="S869">
        <f t="shared" si="82"/>
        <v>11</v>
      </c>
      <c r="T869">
        <f t="shared" si="83"/>
        <v>0</v>
      </c>
      <c r="U869" t="s">
        <v>1008</v>
      </c>
      <c r="V869" t="s">
        <v>1009</v>
      </c>
      <c r="Z869" s="118">
        <v>0</v>
      </c>
      <c r="AA869">
        <v>45</v>
      </c>
      <c r="AC869" s="2">
        <f t="shared" si="84"/>
        <v>0</v>
      </c>
      <c r="AE869" s="2">
        <f t="shared" si="85"/>
        <v>0</v>
      </c>
      <c r="AG869" t="str">
        <f t="shared" si="86"/>
        <v/>
      </c>
    </row>
    <row r="870" spans="1:34" s="9" customFormat="1">
      <c r="A870">
        <v>869</v>
      </c>
      <c r="C870">
        <v>744</v>
      </c>
      <c r="D870">
        <v>170</v>
      </c>
      <c r="E870" s="9" t="s">
        <v>917</v>
      </c>
      <c r="F870" t="s">
        <v>35</v>
      </c>
      <c r="M870" s="9" t="s">
        <v>21</v>
      </c>
      <c r="N870" s="9">
        <v>-30</v>
      </c>
      <c r="O870" s="9">
        <v>-56</v>
      </c>
      <c r="P870" s="9">
        <f t="shared" si="87"/>
        <v>26</v>
      </c>
      <c r="Q870" s="9" t="s">
        <v>890</v>
      </c>
      <c r="R870" s="9">
        <v>2</v>
      </c>
      <c r="S870" s="9">
        <f t="shared" si="82"/>
        <v>26</v>
      </c>
      <c r="T870" s="9">
        <f t="shared" si="83"/>
        <v>0</v>
      </c>
      <c r="U870" t="s">
        <v>1008</v>
      </c>
      <c r="V870" t="s">
        <v>1009</v>
      </c>
      <c r="Z870" s="118">
        <v>0</v>
      </c>
      <c r="AA870" s="9">
        <v>55</v>
      </c>
      <c r="AB870" s="120"/>
      <c r="AC870" s="2">
        <f t="shared" si="84"/>
        <v>0</v>
      </c>
      <c r="AE870" s="11">
        <f t="shared" si="85"/>
        <v>0</v>
      </c>
      <c r="AG870" t="str">
        <f t="shared" si="86"/>
        <v/>
      </c>
      <c r="AH870"/>
    </row>
    <row r="871" spans="1:34">
      <c r="A871">
        <v>870</v>
      </c>
      <c r="B871" t="s">
        <v>603</v>
      </c>
      <c r="C871">
        <v>692</v>
      </c>
      <c r="D871">
        <v>171</v>
      </c>
      <c r="E871" t="s">
        <v>619</v>
      </c>
      <c r="F871" t="s">
        <v>930</v>
      </c>
      <c r="G871">
        <v>48.793029789999999</v>
      </c>
      <c r="H871">
        <v>123.52070620000001</v>
      </c>
      <c r="I871" t="s">
        <v>182</v>
      </c>
      <c r="J871" t="s">
        <v>35</v>
      </c>
      <c r="K871" t="s">
        <v>35</v>
      </c>
      <c r="L871" t="s">
        <v>35</v>
      </c>
      <c r="M871" t="s">
        <v>89</v>
      </c>
      <c r="N871">
        <v>3</v>
      </c>
      <c r="O871">
        <v>1</v>
      </c>
      <c r="P871">
        <f t="shared" si="87"/>
        <v>2</v>
      </c>
      <c r="Q871" t="s">
        <v>35</v>
      </c>
      <c r="R871">
        <v>1</v>
      </c>
      <c r="S871">
        <f t="shared" si="82"/>
        <v>0</v>
      </c>
      <c r="T871">
        <f t="shared" si="83"/>
        <v>2</v>
      </c>
      <c r="W871">
        <f>SUM(S871:S875)</f>
        <v>28</v>
      </c>
      <c r="X871">
        <f>SUM(T871:T875)</f>
        <v>3</v>
      </c>
      <c r="Y871">
        <f>X871+W871</f>
        <v>31</v>
      </c>
      <c r="Z871" s="118">
        <v>0.16</v>
      </c>
      <c r="AA871">
        <v>0</v>
      </c>
      <c r="AB871" s="120">
        <v>37.4</v>
      </c>
      <c r="AC871" s="2">
        <f t="shared" si="84"/>
        <v>1196.8</v>
      </c>
      <c r="AD871" s="2">
        <f>SUM(AC871:AC875)</f>
        <v>5901</v>
      </c>
      <c r="AE871" s="2">
        <f t="shared" si="85"/>
        <v>1196.8</v>
      </c>
      <c r="AF871" s="2">
        <f>SUM(AE871:AE875)</f>
        <v>5901</v>
      </c>
      <c r="AG871">
        <f t="shared" si="86"/>
        <v>1</v>
      </c>
    </row>
    <row r="872" spans="1:34">
      <c r="A872">
        <v>871</v>
      </c>
      <c r="C872">
        <v>692</v>
      </c>
      <c r="D872">
        <v>171</v>
      </c>
      <c r="E872" t="s">
        <v>619</v>
      </c>
      <c r="F872" t="s">
        <v>930</v>
      </c>
      <c r="M872" t="s">
        <v>623</v>
      </c>
      <c r="N872">
        <v>1</v>
      </c>
      <c r="O872">
        <v>0</v>
      </c>
      <c r="P872">
        <f t="shared" si="87"/>
        <v>1</v>
      </c>
      <c r="Q872" t="s">
        <v>35</v>
      </c>
      <c r="R872">
        <v>1</v>
      </c>
      <c r="S872">
        <f t="shared" si="82"/>
        <v>0</v>
      </c>
      <c r="T872">
        <f t="shared" si="83"/>
        <v>1</v>
      </c>
      <c r="Z872" s="118">
        <v>0.16</v>
      </c>
      <c r="AA872">
        <v>0</v>
      </c>
      <c r="AB872" s="120">
        <v>37.4</v>
      </c>
      <c r="AC872" s="2">
        <f t="shared" si="84"/>
        <v>598.4</v>
      </c>
      <c r="AE872" s="2">
        <f t="shared" si="85"/>
        <v>598.4</v>
      </c>
      <c r="AG872" t="str">
        <f t="shared" si="86"/>
        <v/>
      </c>
    </row>
    <row r="873" spans="1:34">
      <c r="A873">
        <v>872</v>
      </c>
      <c r="C873">
        <v>749</v>
      </c>
      <c r="D873">
        <v>171</v>
      </c>
      <c r="E873" t="s">
        <v>619</v>
      </c>
      <c r="F873" t="s">
        <v>930</v>
      </c>
      <c r="M873" t="s">
        <v>104</v>
      </c>
      <c r="N873">
        <v>0</v>
      </c>
      <c r="O873">
        <v>-10</v>
      </c>
      <c r="P873">
        <f t="shared" si="87"/>
        <v>10</v>
      </c>
      <c r="Q873" t="s">
        <v>604</v>
      </c>
      <c r="R873">
        <v>2</v>
      </c>
      <c r="S873">
        <f t="shared" si="82"/>
        <v>10</v>
      </c>
      <c r="T873">
        <f t="shared" si="83"/>
        <v>0</v>
      </c>
      <c r="U873" t="s">
        <v>1008</v>
      </c>
      <c r="V873" t="s">
        <v>1009</v>
      </c>
      <c r="Z873" s="118">
        <v>1.07</v>
      </c>
      <c r="AA873">
        <v>25</v>
      </c>
      <c r="AB873" s="120">
        <v>3.36</v>
      </c>
      <c r="AC873" s="2">
        <f t="shared" si="84"/>
        <v>2696.4000000000005</v>
      </c>
      <c r="AE873" s="2">
        <f t="shared" si="85"/>
        <v>2696.4000000000005</v>
      </c>
      <c r="AG873" t="str">
        <f t="shared" si="86"/>
        <v/>
      </c>
    </row>
    <row r="874" spans="1:34">
      <c r="A874">
        <v>873</v>
      </c>
      <c r="C874">
        <v>749</v>
      </c>
      <c r="D874">
        <v>171</v>
      </c>
      <c r="E874" t="s">
        <v>619</v>
      </c>
      <c r="F874" t="s">
        <v>930</v>
      </c>
      <c r="M874" t="s">
        <v>101</v>
      </c>
      <c r="N874">
        <v>-10</v>
      </c>
      <c r="O874">
        <v>-28</v>
      </c>
      <c r="P874">
        <f t="shared" si="87"/>
        <v>18</v>
      </c>
      <c r="Q874" t="s">
        <v>611</v>
      </c>
      <c r="R874">
        <v>2</v>
      </c>
      <c r="S874">
        <f t="shared" si="82"/>
        <v>18</v>
      </c>
      <c r="T874">
        <f t="shared" si="83"/>
        <v>0</v>
      </c>
      <c r="U874" t="s">
        <v>1008</v>
      </c>
      <c r="V874" t="s">
        <v>1009</v>
      </c>
      <c r="Z874" s="118">
        <v>1.45</v>
      </c>
      <c r="AA874">
        <v>55</v>
      </c>
      <c r="AB874" s="120">
        <v>1.2</v>
      </c>
      <c r="AC874" s="2">
        <f t="shared" si="84"/>
        <v>1409.3999999999999</v>
      </c>
      <c r="AE874" s="2">
        <f t="shared" si="85"/>
        <v>1409.3999999999999</v>
      </c>
      <c r="AG874" t="str">
        <f t="shared" si="86"/>
        <v/>
      </c>
    </row>
    <row r="875" spans="1:34" s="9" customFormat="1">
      <c r="A875">
        <v>874</v>
      </c>
      <c r="C875">
        <v>749</v>
      </c>
      <c r="D875">
        <v>171</v>
      </c>
      <c r="E875" s="9" t="s">
        <v>619</v>
      </c>
      <c r="F875" t="s">
        <v>930</v>
      </c>
      <c r="M875" s="9" t="s">
        <v>27</v>
      </c>
      <c r="N875" s="9">
        <v>-28</v>
      </c>
      <c r="O875" s="9">
        <v>-28</v>
      </c>
      <c r="P875" s="9">
        <f t="shared" si="87"/>
        <v>0</v>
      </c>
      <c r="Q875" s="9" t="s">
        <v>191</v>
      </c>
      <c r="R875" s="9">
        <v>2</v>
      </c>
      <c r="S875" s="9">
        <f t="shared" si="82"/>
        <v>0</v>
      </c>
      <c r="T875" s="9">
        <f t="shared" si="83"/>
        <v>0</v>
      </c>
      <c r="U875" t="s">
        <v>1008</v>
      </c>
      <c r="V875" t="s">
        <v>1009</v>
      </c>
      <c r="Z875" s="118">
        <v>1.45</v>
      </c>
      <c r="AA875" s="9">
        <v>75</v>
      </c>
      <c r="AB875" s="120">
        <v>0.38</v>
      </c>
      <c r="AC875" s="2">
        <f t="shared" si="84"/>
        <v>0</v>
      </c>
      <c r="AE875" s="11">
        <f t="shared" si="85"/>
        <v>0</v>
      </c>
      <c r="AG875" t="str">
        <f t="shared" si="86"/>
        <v/>
      </c>
      <c r="AH875"/>
    </row>
    <row r="876" spans="1:34">
      <c r="A876">
        <v>875</v>
      </c>
      <c r="B876" t="s">
        <v>603</v>
      </c>
      <c r="C876">
        <v>524</v>
      </c>
      <c r="D876">
        <v>172</v>
      </c>
      <c r="E876" t="s">
        <v>605</v>
      </c>
      <c r="F876" t="s">
        <v>929</v>
      </c>
      <c r="G876">
        <v>48.400588990000003</v>
      </c>
      <c r="H876">
        <v>123.91696930000001</v>
      </c>
      <c r="I876" t="s">
        <v>182</v>
      </c>
      <c r="J876" t="s">
        <v>35</v>
      </c>
      <c r="K876" t="s">
        <v>35</v>
      </c>
      <c r="L876" t="s">
        <v>35</v>
      </c>
      <c r="M876" t="s">
        <v>13</v>
      </c>
      <c r="N876">
        <v>6</v>
      </c>
      <c r="O876">
        <v>5</v>
      </c>
      <c r="P876">
        <f t="shared" si="87"/>
        <v>1</v>
      </c>
      <c r="Q876" t="s">
        <v>35</v>
      </c>
      <c r="R876">
        <v>1</v>
      </c>
      <c r="S876">
        <f t="shared" si="82"/>
        <v>0</v>
      </c>
      <c r="T876">
        <f t="shared" si="83"/>
        <v>1</v>
      </c>
      <c r="W876">
        <f>SUM(S876:S884)</f>
        <v>75</v>
      </c>
      <c r="X876">
        <f>SUM(T876:T884)</f>
        <v>6</v>
      </c>
      <c r="Y876">
        <f>X876+W876</f>
        <v>81</v>
      </c>
      <c r="Z876" s="118">
        <v>0.14000000000000001</v>
      </c>
      <c r="AA876">
        <v>0</v>
      </c>
      <c r="AB876" s="120">
        <v>43.21</v>
      </c>
      <c r="AC876" s="2">
        <f t="shared" si="84"/>
        <v>604.94000000000005</v>
      </c>
      <c r="AD876" s="2">
        <f>SUM(AC876:AC884)</f>
        <v>18045.425999999996</v>
      </c>
      <c r="AE876" s="2">
        <f t="shared" si="85"/>
        <v>604.94000000000005</v>
      </c>
      <c r="AF876" s="2">
        <f>SUM(AE876:AE884)</f>
        <v>18045.425999999996</v>
      </c>
      <c r="AG876">
        <f t="shared" si="86"/>
        <v>1</v>
      </c>
    </row>
    <row r="877" spans="1:34">
      <c r="A877">
        <v>876</v>
      </c>
      <c r="C877">
        <v>524</v>
      </c>
      <c r="D877">
        <v>172</v>
      </c>
      <c r="E877" t="s">
        <v>605</v>
      </c>
      <c r="F877" t="s">
        <v>929</v>
      </c>
      <c r="M877" t="s">
        <v>606</v>
      </c>
      <c r="N877">
        <v>5</v>
      </c>
      <c r="O877">
        <v>2</v>
      </c>
      <c r="P877">
        <f t="shared" si="87"/>
        <v>3</v>
      </c>
      <c r="Q877" t="s">
        <v>35</v>
      </c>
      <c r="R877">
        <v>1</v>
      </c>
      <c r="S877">
        <f t="shared" si="82"/>
        <v>0</v>
      </c>
      <c r="T877">
        <f t="shared" si="83"/>
        <v>3</v>
      </c>
      <c r="Z877" s="118">
        <v>0.14000000000000001</v>
      </c>
      <c r="AA877">
        <v>0</v>
      </c>
      <c r="AB877" s="120">
        <v>43.21</v>
      </c>
      <c r="AC877" s="2">
        <f t="shared" si="84"/>
        <v>1814.8200000000002</v>
      </c>
      <c r="AE877" s="2">
        <f t="shared" si="85"/>
        <v>1814.8200000000002</v>
      </c>
      <c r="AG877" t="str">
        <f t="shared" si="86"/>
        <v/>
      </c>
    </row>
    <row r="878" spans="1:34">
      <c r="A878">
        <v>877</v>
      </c>
      <c r="C878">
        <v>524</v>
      </c>
      <c r="D878">
        <v>172</v>
      </c>
      <c r="E878" t="s">
        <v>605</v>
      </c>
      <c r="F878" t="s">
        <v>929</v>
      </c>
      <c r="M878" t="s">
        <v>57</v>
      </c>
      <c r="N878">
        <v>2</v>
      </c>
      <c r="O878">
        <v>0</v>
      </c>
      <c r="P878">
        <f t="shared" si="87"/>
        <v>2</v>
      </c>
      <c r="Q878" t="s">
        <v>35</v>
      </c>
      <c r="R878">
        <v>1</v>
      </c>
      <c r="S878">
        <f t="shared" si="82"/>
        <v>0</v>
      </c>
      <c r="T878">
        <f t="shared" si="83"/>
        <v>2</v>
      </c>
      <c r="Z878" s="118">
        <v>0.14000000000000001</v>
      </c>
      <c r="AA878">
        <v>0</v>
      </c>
      <c r="AB878" s="120">
        <v>36.65</v>
      </c>
      <c r="AC878" s="2">
        <f t="shared" si="84"/>
        <v>1026.2</v>
      </c>
      <c r="AE878" s="2">
        <f t="shared" si="85"/>
        <v>1026.2</v>
      </c>
      <c r="AG878" t="str">
        <f t="shared" si="86"/>
        <v/>
      </c>
    </row>
    <row r="879" spans="1:34">
      <c r="A879">
        <v>878</v>
      </c>
      <c r="C879">
        <v>572</v>
      </c>
      <c r="D879">
        <v>172</v>
      </c>
      <c r="E879" t="s">
        <v>605</v>
      </c>
      <c r="F879" t="s">
        <v>929</v>
      </c>
      <c r="M879" t="s">
        <v>704</v>
      </c>
      <c r="N879">
        <v>0</v>
      </c>
      <c r="O879">
        <v>-2</v>
      </c>
      <c r="P879">
        <f t="shared" si="87"/>
        <v>2</v>
      </c>
      <c r="Q879" t="s">
        <v>604</v>
      </c>
      <c r="R879">
        <v>2</v>
      </c>
      <c r="S879">
        <f t="shared" si="82"/>
        <v>2</v>
      </c>
      <c r="T879">
        <f t="shared" si="83"/>
        <v>0</v>
      </c>
      <c r="U879" t="s">
        <v>1003</v>
      </c>
      <c r="V879" t="s">
        <v>623</v>
      </c>
      <c r="Z879" s="118">
        <v>1.31</v>
      </c>
      <c r="AA879">
        <v>30</v>
      </c>
      <c r="AB879" s="120">
        <v>4.74</v>
      </c>
      <c r="AC879" s="2">
        <f t="shared" si="84"/>
        <v>869.31600000000003</v>
      </c>
      <c r="AE879" s="2">
        <f t="shared" si="85"/>
        <v>869.31600000000003</v>
      </c>
      <c r="AG879" t="str">
        <f t="shared" si="86"/>
        <v/>
      </c>
    </row>
    <row r="880" spans="1:34">
      <c r="A880">
        <v>879</v>
      </c>
      <c r="C880">
        <v>572</v>
      </c>
      <c r="D880">
        <v>172</v>
      </c>
      <c r="E880" t="s">
        <v>605</v>
      </c>
      <c r="F880" t="s">
        <v>929</v>
      </c>
      <c r="M880" t="s">
        <v>59</v>
      </c>
      <c r="N880">
        <v>-2</v>
      </c>
      <c r="O880">
        <v>-11</v>
      </c>
      <c r="P880">
        <f t="shared" si="87"/>
        <v>9</v>
      </c>
      <c r="Q880" t="s">
        <v>604</v>
      </c>
      <c r="R880">
        <v>2</v>
      </c>
      <c r="S880">
        <f t="shared" si="82"/>
        <v>9</v>
      </c>
      <c r="T880">
        <f t="shared" si="83"/>
        <v>0</v>
      </c>
      <c r="U880" t="s">
        <v>1003</v>
      </c>
      <c r="V880" t="s">
        <v>623</v>
      </c>
      <c r="Z880" s="118">
        <v>1.38</v>
      </c>
      <c r="AA880">
        <v>30</v>
      </c>
      <c r="AB880" s="120">
        <v>1.7</v>
      </c>
      <c r="AC880" s="2">
        <f t="shared" si="84"/>
        <v>1477.9799999999993</v>
      </c>
      <c r="AE880" s="2">
        <f t="shared" si="85"/>
        <v>1477.9799999999993</v>
      </c>
      <c r="AG880" t="str">
        <f t="shared" si="86"/>
        <v/>
      </c>
    </row>
    <row r="881" spans="1:34">
      <c r="A881">
        <v>880</v>
      </c>
      <c r="C881">
        <v>572</v>
      </c>
      <c r="D881">
        <v>172</v>
      </c>
      <c r="E881" t="s">
        <v>605</v>
      </c>
      <c r="F881" t="s">
        <v>929</v>
      </c>
      <c r="M881" t="s">
        <v>705</v>
      </c>
      <c r="N881">
        <v>-11</v>
      </c>
      <c r="O881">
        <v>-13</v>
      </c>
      <c r="P881">
        <f t="shared" si="87"/>
        <v>2</v>
      </c>
      <c r="Q881" t="s">
        <v>604</v>
      </c>
      <c r="R881">
        <v>2</v>
      </c>
      <c r="S881">
        <f t="shared" si="82"/>
        <v>2</v>
      </c>
      <c r="T881">
        <f t="shared" si="83"/>
        <v>0</v>
      </c>
      <c r="U881" t="s">
        <v>1003</v>
      </c>
      <c r="V881" t="s">
        <v>623</v>
      </c>
      <c r="Z881" s="118">
        <v>0.14000000000000001</v>
      </c>
      <c r="AA881">
        <v>30</v>
      </c>
      <c r="AB881" s="120">
        <v>36.65</v>
      </c>
      <c r="AC881" s="2">
        <f t="shared" si="84"/>
        <v>718.34</v>
      </c>
      <c r="AE881" s="2">
        <f t="shared" si="85"/>
        <v>718.34</v>
      </c>
      <c r="AG881" t="str">
        <f t="shared" si="86"/>
        <v/>
      </c>
    </row>
    <row r="882" spans="1:34">
      <c r="A882">
        <v>881</v>
      </c>
      <c r="C882">
        <v>572</v>
      </c>
      <c r="D882">
        <v>172</v>
      </c>
      <c r="E882" t="s">
        <v>605</v>
      </c>
      <c r="F882" t="s">
        <v>929</v>
      </c>
      <c r="M882" t="s">
        <v>706</v>
      </c>
      <c r="N882">
        <v>-13</v>
      </c>
      <c r="O882">
        <v>-18</v>
      </c>
      <c r="P882">
        <f t="shared" si="87"/>
        <v>5</v>
      </c>
      <c r="Q882" t="s">
        <v>604</v>
      </c>
      <c r="R882">
        <v>2</v>
      </c>
      <c r="S882">
        <f t="shared" si="82"/>
        <v>5</v>
      </c>
      <c r="T882">
        <f t="shared" si="83"/>
        <v>0</v>
      </c>
      <c r="U882" t="s">
        <v>1003</v>
      </c>
      <c r="V882" t="s">
        <v>623</v>
      </c>
      <c r="Z882" s="118">
        <v>1.31</v>
      </c>
      <c r="AA882">
        <v>30</v>
      </c>
      <c r="AB882" s="120">
        <v>4.74</v>
      </c>
      <c r="AC882" s="2">
        <f t="shared" si="84"/>
        <v>2173.29</v>
      </c>
      <c r="AE882" s="2">
        <f t="shared" si="85"/>
        <v>2173.29</v>
      </c>
      <c r="AG882" t="str">
        <f t="shared" si="86"/>
        <v/>
      </c>
    </row>
    <row r="883" spans="1:34">
      <c r="A883">
        <v>882</v>
      </c>
      <c r="C883">
        <v>572</v>
      </c>
      <c r="D883">
        <v>172</v>
      </c>
      <c r="E883" t="s">
        <v>605</v>
      </c>
      <c r="F883" t="s">
        <v>929</v>
      </c>
      <c r="M883" t="s">
        <v>60</v>
      </c>
      <c r="N883">
        <v>-18</v>
      </c>
      <c r="O883">
        <v>-47</v>
      </c>
      <c r="P883">
        <f t="shared" si="87"/>
        <v>29</v>
      </c>
      <c r="Q883" t="s">
        <v>604</v>
      </c>
      <c r="R883">
        <v>2</v>
      </c>
      <c r="S883">
        <f t="shared" si="82"/>
        <v>29</v>
      </c>
      <c r="T883">
        <f t="shared" si="83"/>
        <v>0</v>
      </c>
      <c r="U883" t="s">
        <v>1003</v>
      </c>
      <c r="V883" t="s">
        <v>623</v>
      </c>
      <c r="Z883" s="118">
        <v>1.38</v>
      </c>
      <c r="AA883">
        <v>30</v>
      </c>
      <c r="AB883" s="120">
        <v>1.7</v>
      </c>
      <c r="AC883" s="2">
        <f t="shared" si="84"/>
        <v>4762.3799999999983</v>
      </c>
      <c r="AE883" s="2">
        <f t="shared" si="85"/>
        <v>4762.3799999999983</v>
      </c>
      <c r="AG883" t="str">
        <f t="shared" si="86"/>
        <v/>
      </c>
    </row>
    <row r="884" spans="1:34" s="9" customFormat="1">
      <c r="A884">
        <v>883</v>
      </c>
      <c r="C884">
        <v>572</v>
      </c>
      <c r="D884">
        <v>172</v>
      </c>
      <c r="E884" s="9" t="s">
        <v>605</v>
      </c>
      <c r="F884" t="s">
        <v>929</v>
      </c>
      <c r="M884" s="9" t="s">
        <v>61</v>
      </c>
      <c r="N884" s="9">
        <v>-47</v>
      </c>
      <c r="O884" s="9">
        <v>-75</v>
      </c>
      <c r="P884" s="9">
        <f t="shared" si="87"/>
        <v>28</v>
      </c>
      <c r="Q884" s="9" t="s">
        <v>604</v>
      </c>
      <c r="R884" s="9">
        <v>2</v>
      </c>
      <c r="S884" s="9">
        <f t="shared" si="82"/>
        <v>28</v>
      </c>
      <c r="T884" s="9">
        <f t="shared" si="83"/>
        <v>0</v>
      </c>
      <c r="U884" t="s">
        <v>1003</v>
      </c>
      <c r="V884" t="s">
        <v>623</v>
      </c>
      <c r="Z884" s="118">
        <v>1.38</v>
      </c>
      <c r="AA884" s="9">
        <v>30</v>
      </c>
      <c r="AB884" s="120">
        <v>1.7</v>
      </c>
      <c r="AC884" s="2">
        <f t="shared" si="84"/>
        <v>4598.1599999999989</v>
      </c>
      <c r="AE884" s="11">
        <f t="shared" si="85"/>
        <v>4598.1599999999989</v>
      </c>
      <c r="AG884" t="str">
        <f t="shared" si="86"/>
        <v/>
      </c>
      <c r="AH884"/>
    </row>
    <row r="885" spans="1:34">
      <c r="A885">
        <v>884</v>
      </c>
      <c r="B885" t="s">
        <v>603</v>
      </c>
      <c r="C885">
        <v>685</v>
      </c>
      <c r="D885">
        <v>173</v>
      </c>
      <c r="E885" t="s">
        <v>614</v>
      </c>
      <c r="F885" t="s">
        <v>930</v>
      </c>
      <c r="G885">
        <v>48.797630310000002</v>
      </c>
      <c r="H885">
        <v>123.52023320000001</v>
      </c>
      <c r="I885" t="s">
        <v>182</v>
      </c>
      <c r="J885" t="s">
        <v>35</v>
      </c>
      <c r="K885" t="s">
        <v>35</v>
      </c>
      <c r="L885" t="s">
        <v>35</v>
      </c>
      <c r="M885" t="s">
        <v>128</v>
      </c>
      <c r="N885">
        <v>5</v>
      </c>
      <c r="O885">
        <v>0</v>
      </c>
      <c r="P885">
        <f t="shared" si="87"/>
        <v>5</v>
      </c>
      <c r="Q885" t="s">
        <v>35</v>
      </c>
      <c r="R885">
        <v>1</v>
      </c>
      <c r="S885">
        <f t="shared" si="82"/>
        <v>0</v>
      </c>
      <c r="T885">
        <f t="shared" si="83"/>
        <v>5</v>
      </c>
      <c r="W885">
        <f>SUM(S885:S888)</f>
        <v>65</v>
      </c>
      <c r="X885">
        <f>SUM(T885:T888)</f>
        <v>5</v>
      </c>
      <c r="Y885">
        <f>X885+W885</f>
        <v>70</v>
      </c>
      <c r="Z885" s="118">
        <v>0.16</v>
      </c>
      <c r="AA885">
        <v>0</v>
      </c>
      <c r="AC885" s="2">
        <f t="shared" si="84"/>
        <v>0</v>
      </c>
      <c r="AD885" s="2">
        <f>SUM(AC885:AC888)</f>
        <v>4595.7839999999997</v>
      </c>
      <c r="AE885" s="2">
        <f t="shared" si="85"/>
        <v>0</v>
      </c>
      <c r="AF885" s="2">
        <f>SUM(AE885:AE888)</f>
        <v>4595.7839999999997</v>
      </c>
      <c r="AG885">
        <f t="shared" si="86"/>
        <v>1</v>
      </c>
    </row>
    <row r="886" spans="1:34">
      <c r="A886">
        <v>885</v>
      </c>
      <c r="C886">
        <v>736</v>
      </c>
      <c r="D886">
        <v>173</v>
      </c>
      <c r="E886" t="s">
        <v>614</v>
      </c>
      <c r="F886" t="s">
        <v>930</v>
      </c>
      <c r="M886" t="s">
        <v>129</v>
      </c>
      <c r="N886">
        <v>0</v>
      </c>
      <c r="O886">
        <v>-1</v>
      </c>
      <c r="P886">
        <f t="shared" si="87"/>
        <v>1</v>
      </c>
      <c r="R886">
        <v>2</v>
      </c>
      <c r="S886">
        <f t="shared" si="82"/>
        <v>1</v>
      </c>
      <c r="T886">
        <f t="shared" si="83"/>
        <v>0</v>
      </c>
      <c r="U886" t="s">
        <v>1008</v>
      </c>
      <c r="Z886" s="118">
        <v>1.07</v>
      </c>
      <c r="AA886">
        <v>0</v>
      </c>
      <c r="AB886" s="120">
        <v>3.36</v>
      </c>
      <c r="AC886" s="2">
        <f t="shared" si="84"/>
        <v>359.52000000000004</v>
      </c>
      <c r="AE886" s="2">
        <f t="shared" si="85"/>
        <v>359.52000000000004</v>
      </c>
      <c r="AG886" t="str">
        <f t="shared" si="86"/>
        <v/>
      </c>
    </row>
    <row r="887" spans="1:34">
      <c r="A887">
        <v>886</v>
      </c>
      <c r="C887">
        <v>736</v>
      </c>
      <c r="D887">
        <v>173</v>
      </c>
      <c r="E887" t="s">
        <v>614</v>
      </c>
      <c r="F887" t="s">
        <v>930</v>
      </c>
      <c r="M887" t="s">
        <v>104</v>
      </c>
      <c r="N887">
        <v>-1</v>
      </c>
      <c r="O887">
        <v>-20</v>
      </c>
      <c r="P887">
        <f t="shared" si="87"/>
        <v>19</v>
      </c>
      <c r="Q887" t="s">
        <v>604</v>
      </c>
      <c r="R887">
        <v>2</v>
      </c>
      <c r="S887">
        <f t="shared" si="82"/>
        <v>19</v>
      </c>
      <c r="T887">
        <f t="shared" si="83"/>
        <v>0</v>
      </c>
      <c r="U887" t="s">
        <v>1008</v>
      </c>
      <c r="Z887" s="118">
        <v>1.07</v>
      </c>
      <c r="AA887">
        <v>70</v>
      </c>
      <c r="AB887" s="120">
        <v>3.36</v>
      </c>
      <c r="AC887" s="2">
        <f t="shared" si="84"/>
        <v>2049.2640000000006</v>
      </c>
      <c r="AE887" s="2">
        <f t="shared" si="85"/>
        <v>2049.2640000000006</v>
      </c>
      <c r="AG887" t="str">
        <f t="shared" si="86"/>
        <v/>
      </c>
    </row>
    <row r="888" spans="1:34" s="9" customFormat="1">
      <c r="A888">
        <v>887</v>
      </c>
      <c r="C888">
        <v>736</v>
      </c>
      <c r="D888">
        <v>173</v>
      </c>
      <c r="E888" s="9" t="s">
        <v>614</v>
      </c>
      <c r="F888" t="s">
        <v>930</v>
      </c>
      <c r="M888" s="9" t="s">
        <v>707</v>
      </c>
      <c r="N888" s="9">
        <v>-20</v>
      </c>
      <c r="O888" s="9">
        <v>-65</v>
      </c>
      <c r="P888" s="9">
        <f t="shared" si="87"/>
        <v>45</v>
      </c>
      <c r="Q888" s="9" t="s">
        <v>604</v>
      </c>
      <c r="R888" s="9">
        <v>2</v>
      </c>
      <c r="S888" s="9">
        <f t="shared" si="82"/>
        <v>45</v>
      </c>
      <c r="T888" s="9">
        <f t="shared" si="83"/>
        <v>0</v>
      </c>
      <c r="U888" t="s">
        <v>1008</v>
      </c>
      <c r="V888"/>
      <c r="Z888" s="118">
        <v>1.62</v>
      </c>
      <c r="AA888" s="9">
        <v>75</v>
      </c>
      <c r="AB888" s="120">
        <v>1.2</v>
      </c>
      <c r="AC888" s="2">
        <f t="shared" si="84"/>
        <v>2186.9999999999995</v>
      </c>
      <c r="AE888" s="11">
        <f t="shared" si="85"/>
        <v>2186.9999999999995</v>
      </c>
      <c r="AG888" t="str">
        <f t="shared" si="86"/>
        <v/>
      </c>
      <c r="AH888"/>
    </row>
    <row r="889" spans="1:34" s="102" customFormat="1">
      <c r="A889" s="102">
        <v>888</v>
      </c>
      <c r="B889" s="102" t="s">
        <v>603</v>
      </c>
      <c r="C889">
        <v>691</v>
      </c>
      <c r="D889" s="102">
        <v>174</v>
      </c>
      <c r="E889" s="102" t="s">
        <v>605</v>
      </c>
      <c r="F889" s="102" t="s">
        <v>929</v>
      </c>
      <c r="G889" s="102">
        <v>48.795322419999998</v>
      </c>
      <c r="H889" s="102">
        <v>123.52281189999999</v>
      </c>
      <c r="I889" s="102" t="s">
        <v>182</v>
      </c>
      <c r="J889" s="102" t="s">
        <v>35</v>
      </c>
      <c r="K889" s="102" t="s">
        <v>35</v>
      </c>
      <c r="L889" s="102" t="s">
        <v>35</v>
      </c>
      <c r="M889" s="102" t="s">
        <v>89</v>
      </c>
      <c r="N889" s="102">
        <v>2</v>
      </c>
      <c r="O889" s="102">
        <v>0</v>
      </c>
      <c r="P889" s="102">
        <f t="shared" si="87"/>
        <v>2</v>
      </c>
      <c r="Q889" s="102" t="s">
        <v>35</v>
      </c>
      <c r="R889" s="102">
        <v>1</v>
      </c>
      <c r="S889" s="102">
        <f t="shared" si="82"/>
        <v>0</v>
      </c>
      <c r="T889" s="102">
        <f t="shared" si="83"/>
        <v>2</v>
      </c>
      <c r="U889"/>
      <c r="V889"/>
      <c r="W889" s="102">
        <f>SUM(S889:S891)</f>
        <v>50</v>
      </c>
      <c r="X889" s="102">
        <f>SUM(T889:T891)</f>
        <v>2</v>
      </c>
      <c r="Y889" s="102">
        <f>X889+W889</f>
        <v>52</v>
      </c>
      <c r="Z889" s="118">
        <v>0.14000000000000001</v>
      </c>
      <c r="AA889" s="102">
        <v>0</v>
      </c>
      <c r="AB889" s="120">
        <v>43.21</v>
      </c>
      <c r="AC889" s="103">
        <f t="shared" si="84"/>
        <v>1209.8800000000001</v>
      </c>
      <c r="AD889" s="103">
        <f>SUM(AC889:AC891)</f>
        <v>15214.633</v>
      </c>
      <c r="AE889" s="103">
        <f t="shared" si="85"/>
        <v>1209.8800000000001</v>
      </c>
      <c r="AF889" s="103">
        <f>SUM(AE889:AE891)</f>
        <v>15214.633</v>
      </c>
      <c r="AG889" s="102">
        <f t="shared" si="86"/>
        <v>1</v>
      </c>
      <c r="AH889"/>
    </row>
    <row r="890" spans="1:34" s="102" customFormat="1">
      <c r="A890" s="102">
        <v>889</v>
      </c>
      <c r="C890">
        <v>748</v>
      </c>
      <c r="D890" s="102">
        <v>174</v>
      </c>
      <c r="E890" s="102" t="s">
        <v>605</v>
      </c>
      <c r="F890" s="102" t="s">
        <v>929</v>
      </c>
      <c r="M890" s="102" t="s">
        <v>104</v>
      </c>
      <c r="N890" s="102">
        <v>0</v>
      </c>
      <c r="O890" s="102">
        <v>-17</v>
      </c>
      <c r="P890" s="102">
        <f t="shared" si="87"/>
        <v>17</v>
      </c>
      <c r="Q890" s="102" t="s">
        <v>891</v>
      </c>
      <c r="R890" s="102">
        <v>2</v>
      </c>
      <c r="S890" s="102">
        <f t="shared" si="82"/>
        <v>17</v>
      </c>
      <c r="T890" s="102">
        <f t="shared" si="83"/>
        <v>0</v>
      </c>
      <c r="U890" t="s">
        <v>1008</v>
      </c>
      <c r="V890" t="s">
        <v>918</v>
      </c>
      <c r="Z890" s="118">
        <v>1.31</v>
      </c>
      <c r="AA890" s="102">
        <v>15</v>
      </c>
      <c r="AB890" s="120">
        <v>4.74</v>
      </c>
      <c r="AC890" s="103">
        <f t="shared" si="84"/>
        <v>8972.5830000000005</v>
      </c>
      <c r="AE890" s="103">
        <f t="shared" si="85"/>
        <v>8972.5830000000005</v>
      </c>
      <c r="AG890" s="102" t="str">
        <f t="shared" si="86"/>
        <v/>
      </c>
      <c r="AH890"/>
    </row>
    <row r="891" spans="1:34" s="44" customFormat="1">
      <c r="A891" s="102">
        <v>890</v>
      </c>
      <c r="C891">
        <v>748</v>
      </c>
      <c r="D891" s="102">
        <v>174</v>
      </c>
      <c r="E891" s="44" t="s">
        <v>605</v>
      </c>
      <c r="F891" s="102" t="s">
        <v>929</v>
      </c>
      <c r="M891" s="44" t="s">
        <v>18</v>
      </c>
      <c r="N891" s="44">
        <v>-17</v>
      </c>
      <c r="O891" s="44">
        <v>-50</v>
      </c>
      <c r="P891" s="44">
        <f t="shared" si="87"/>
        <v>33</v>
      </c>
      <c r="Q891" s="44" t="s">
        <v>611</v>
      </c>
      <c r="R891" s="44">
        <v>2</v>
      </c>
      <c r="S891" s="44">
        <f t="shared" si="82"/>
        <v>33</v>
      </c>
      <c r="T891" s="44">
        <f t="shared" si="83"/>
        <v>0</v>
      </c>
      <c r="U891" t="s">
        <v>1008</v>
      </c>
      <c r="V891" t="s">
        <v>918</v>
      </c>
      <c r="Z891" s="118">
        <v>1.38</v>
      </c>
      <c r="AA891" s="44">
        <v>35</v>
      </c>
      <c r="AB891" s="120">
        <v>1.7</v>
      </c>
      <c r="AC891" s="103">
        <f t="shared" si="84"/>
        <v>5032.17</v>
      </c>
      <c r="AE891" s="104">
        <f t="shared" si="85"/>
        <v>5032.17</v>
      </c>
      <c r="AG891" s="102" t="str">
        <f t="shared" si="86"/>
        <v/>
      </c>
      <c r="AH891"/>
    </row>
    <row r="892" spans="1:34">
      <c r="A892">
        <v>891</v>
      </c>
      <c r="B892" t="s">
        <v>603</v>
      </c>
      <c r="C892">
        <v>550</v>
      </c>
      <c r="D892">
        <v>175</v>
      </c>
      <c r="E892" t="s">
        <v>416</v>
      </c>
      <c r="F892" t="s">
        <v>932</v>
      </c>
      <c r="G892">
        <v>50.16999817</v>
      </c>
      <c r="H892">
        <v>122.1650009</v>
      </c>
      <c r="I892" t="s">
        <v>182</v>
      </c>
      <c r="J892" t="s">
        <v>35</v>
      </c>
      <c r="K892" t="s">
        <v>35</v>
      </c>
      <c r="L892" t="s">
        <v>35</v>
      </c>
      <c r="M892" t="s">
        <v>89</v>
      </c>
      <c r="N892">
        <v>2</v>
      </c>
      <c r="O892">
        <v>0.5</v>
      </c>
      <c r="P892">
        <f t="shared" si="87"/>
        <v>1.5</v>
      </c>
      <c r="Q892" t="s">
        <v>35</v>
      </c>
      <c r="R892">
        <v>1</v>
      </c>
      <c r="S892">
        <f t="shared" si="82"/>
        <v>0</v>
      </c>
      <c r="T892">
        <f t="shared" si="83"/>
        <v>1.5</v>
      </c>
      <c r="W892">
        <f>SUM(S892:S895)</f>
        <v>4</v>
      </c>
      <c r="X892">
        <f>SUM(T892:T895)</f>
        <v>2</v>
      </c>
      <c r="Y892">
        <f>X892+W892</f>
        <v>6</v>
      </c>
      <c r="Z892" s="118">
        <v>0.11</v>
      </c>
      <c r="AA892">
        <v>0</v>
      </c>
      <c r="AB892" s="120">
        <v>25.58</v>
      </c>
      <c r="AC892" s="2">
        <f t="shared" si="84"/>
        <v>422.06999999999988</v>
      </c>
      <c r="AD892" s="2">
        <f>SUM(AC892:AC895)</f>
        <v>1660.96</v>
      </c>
      <c r="AE892" s="2">
        <f t="shared" si="85"/>
        <v>422.06999999999988</v>
      </c>
      <c r="AF892" s="2">
        <f>SUM(AE892:AE895)</f>
        <v>1660.96</v>
      </c>
      <c r="AG892">
        <f t="shared" si="86"/>
        <v>1</v>
      </c>
    </row>
    <row r="893" spans="1:34">
      <c r="A893">
        <v>892</v>
      </c>
      <c r="C893">
        <v>550</v>
      </c>
      <c r="D893">
        <v>175</v>
      </c>
      <c r="E893" t="s">
        <v>416</v>
      </c>
      <c r="F893" t="s">
        <v>932</v>
      </c>
      <c r="M893" t="s">
        <v>623</v>
      </c>
      <c r="N893">
        <v>0.5</v>
      </c>
      <c r="O893">
        <v>0</v>
      </c>
      <c r="P893">
        <f t="shared" si="87"/>
        <v>0.5</v>
      </c>
      <c r="Q893" t="s">
        <v>35</v>
      </c>
      <c r="R893">
        <v>1</v>
      </c>
      <c r="S893">
        <f t="shared" si="82"/>
        <v>0</v>
      </c>
      <c r="T893">
        <f t="shared" si="83"/>
        <v>0.5</v>
      </c>
      <c r="Z893" s="118">
        <v>0.11</v>
      </c>
      <c r="AA893">
        <v>0</v>
      </c>
      <c r="AB893" s="120">
        <v>25.58</v>
      </c>
      <c r="AC893" s="2">
        <f t="shared" si="84"/>
        <v>140.68999999999997</v>
      </c>
      <c r="AE893" s="2">
        <f t="shared" si="85"/>
        <v>140.68999999999997</v>
      </c>
      <c r="AG893" t="str">
        <f t="shared" si="86"/>
        <v/>
      </c>
    </row>
    <row r="894" spans="1:34">
      <c r="A894">
        <v>893</v>
      </c>
      <c r="C894">
        <v>598</v>
      </c>
      <c r="D894">
        <v>175</v>
      </c>
      <c r="E894" t="s">
        <v>416</v>
      </c>
      <c r="F894" t="s">
        <v>932</v>
      </c>
      <c r="M894" t="s">
        <v>16</v>
      </c>
      <c r="N894">
        <v>0</v>
      </c>
      <c r="O894">
        <v>-1</v>
      </c>
      <c r="P894">
        <f t="shared" si="87"/>
        <v>1</v>
      </c>
      <c r="R894">
        <v>2</v>
      </c>
      <c r="S894">
        <f t="shared" si="82"/>
        <v>1</v>
      </c>
      <c r="T894">
        <f t="shared" si="83"/>
        <v>0</v>
      </c>
      <c r="U894" t="s">
        <v>889</v>
      </c>
      <c r="V894" t="s">
        <v>416</v>
      </c>
      <c r="Z894" s="118">
        <v>0.97</v>
      </c>
      <c r="AA894">
        <v>0</v>
      </c>
      <c r="AB894" s="120">
        <v>7.94</v>
      </c>
      <c r="AC894" s="2">
        <f t="shared" si="84"/>
        <v>770.18000000000006</v>
      </c>
      <c r="AE894" s="2">
        <f t="shared" si="85"/>
        <v>770.18000000000006</v>
      </c>
      <c r="AG894" t="str">
        <f t="shared" si="86"/>
        <v/>
      </c>
    </row>
    <row r="895" spans="1:34" s="9" customFormat="1">
      <c r="A895">
        <v>894</v>
      </c>
      <c r="C895">
        <v>598</v>
      </c>
      <c r="D895">
        <v>175</v>
      </c>
      <c r="E895" s="9" t="s">
        <v>416</v>
      </c>
      <c r="F895" t="s">
        <v>932</v>
      </c>
      <c r="M895" s="9" t="s">
        <v>101</v>
      </c>
      <c r="N895" s="9">
        <v>-1</v>
      </c>
      <c r="O895" s="9">
        <v>-4</v>
      </c>
      <c r="P895" s="9">
        <f t="shared" si="87"/>
        <v>3</v>
      </c>
      <c r="Q895" s="9" t="s">
        <v>604</v>
      </c>
      <c r="R895" s="9">
        <v>2</v>
      </c>
      <c r="S895" s="9">
        <f t="shared" si="82"/>
        <v>3</v>
      </c>
      <c r="T895" s="9">
        <f t="shared" si="83"/>
        <v>0</v>
      </c>
      <c r="U895" t="s">
        <v>889</v>
      </c>
      <c r="V895" t="s">
        <v>416</v>
      </c>
      <c r="Z895" s="118">
        <v>1.1000000000000001</v>
      </c>
      <c r="AA895" s="9">
        <v>65</v>
      </c>
      <c r="AB895" s="120">
        <v>2.84</v>
      </c>
      <c r="AC895" s="2">
        <f t="shared" si="84"/>
        <v>328.02</v>
      </c>
      <c r="AE895" s="11">
        <f t="shared" si="85"/>
        <v>328.02</v>
      </c>
      <c r="AG895" t="str">
        <f t="shared" si="86"/>
        <v/>
      </c>
      <c r="AH895" s="102"/>
    </row>
    <row r="896" spans="1:34">
      <c r="A896">
        <v>895</v>
      </c>
      <c r="B896" t="s">
        <v>603</v>
      </c>
      <c r="C896">
        <v>551</v>
      </c>
      <c r="D896">
        <v>176</v>
      </c>
      <c r="E896" t="s">
        <v>619</v>
      </c>
      <c r="F896" t="s">
        <v>930</v>
      </c>
      <c r="G896">
        <v>50.170600890000003</v>
      </c>
      <c r="H896">
        <v>122.1660004</v>
      </c>
      <c r="I896" t="s">
        <v>182</v>
      </c>
      <c r="J896" t="s">
        <v>35</v>
      </c>
      <c r="K896" t="s">
        <v>35</v>
      </c>
      <c r="L896" t="s">
        <v>35</v>
      </c>
      <c r="M896" t="s">
        <v>89</v>
      </c>
      <c r="N896">
        <v>12</v>
      </c>
      <c r="O896">
        <v>10</v>
      </c>
      <c r="P896">
        <f t="shared" si="87"/>
        <v>2</v>
      </c>
      <c r="Q896" t="s">
        <v>35</v>
      </c>
      <c r="R896">
        <v>1</v>
      </c>
      <c r="S896">
        <f t="shared" si="82"/>
        <v>0</v>
      </c>
      <c r="T896">
        <f t="shared" si="83"/>
        <v>2</v>
      </c>
      <c r="W896">
        <f>SUM(S896:S899)</f>
        <v>20</v>
      </c>
      <c r="X896">
        <f>SUM(T896:T899)</f>
        <v>12</v>
      </c>
      <c r="Y896">
        <f>X896+W896</f>
        <v>32</v>
      </c>
      <c r="Z896" s="118">
        <v>0.16</v>
      </c>
      <c r="AA896">
        <v>0</v>
      </c>
      <c r="AB896" s="120">
        <v>37.4</v>
      </c>
      <c r="AC896" s="2">
        <f t="shared" si="84"/>
        <v>1196.8</v>
      </c>
      <c r="AD896" s="2">
        <f>SUM(AC896:AC899)</f>
        <v>7493.2</v>
      </c>
      <c r="AE896" s="2">
        <f t="shared" si="85"/>
        <v>1196.8</v>
      </c>
      <c r="AF896" s="2">
        <f>SUM(AE896:AE899)</f>
        <v>7493.2</v>
      </c>
      <c r="AG896">
        <f t="shared" si="86"/>
        <v>1</v>
      </c>
      <c r="AH896" s="102"/>
    </row>
    <row r="897" spans="1:34">
      <c r="A897">
        <v>896</v>
      </c>
      <c r="C897">
        <v>551</v>
      </c>
      <c r="D897">
        <v>176</v>
      </c>
      <c r="E897" t="s">
        <v>619</v>
      </c>
      <c r="F897" t="s">
        <v>930</v>
      </c>
      <c r="M897" t="s">
        <v>623</v>
      </c>
      <c r="N897">
        <v>2</v>
      </c>
      <c r="O897">
        <v>10</v>
      </c>
      <c r="P897">
        <f t="shared" si="87"/>
        <v>8</v>
      </c>
      <c r="Q897" t="s">
        <v>35</v>
      </c>
      <c r="R897">
        <v>1</v>
      </c>
      <c r="S897">
        <f t="shared" si="82"/>
        <v>0</v>
      </c>
      <c r="T897">
        <f t="shared" si="83"/>
        <v>8</v>
      </c>
      <c r="Z897" s="118">
        <v>0.16</v>
      </c>
      <c r="AA897">
        <v>0</v>
      </c>
      <c r="AB897" s="120">
        <v>37.4</v>
      </c>
      <c r="AC897" s="2">
        <f t="shared" si="84"/>
        <v>4787.2</v>
      </c>
      <c r="AE897" s="2">
        <f t="shared" si="85"/>
        <v>4787.2</v>
      </c>
      <c r="AG897" t="str">
        <f t="shared" si="86"/>
        <v/>
      </c>
      <c r="AH897" s="102"/>
    </row>
    <row r="898" spans="1:34">
      <c r="A898">
        <v>897</v>
      </c>
      <c r="C898">
        <v>551</v>
      </c>
      <c r="D898">
        <v>176</v>
      </c>
      <c r="E898" t="s">
        <v>619</v>
      </c>
      <c r="F898" t="s">
        <v>930</v>
      </c>
      <c r="M898" t="s">
        <v>57</v>
      </c>
      <c r="N898">
        <v>2</v>
      </c>
      <c r="O898">
        <v>0</v>
      </c>
      <c r="P898">
        <f t="shared" si="87"/>
        <v>2</v>
      </c>
      <c r="Q898" t="s">
        <v>35</v>
      </c>
      <c r="R898">
        <v>1</v>
      </c>
      <c r="S898">
        <f t="shared" ref="S898:S961" si="88">IF(R898=1,0,P898)</f>
        <v>0</v>
      </c>
      <c r="T898">
        <f t="shared" ref="T898:T961" si="89">IF(R898=1,P898,0)</f>
        <v>2</v>
      </c>
      <c r="Z898" s="118">
        <v>0.16</v>
      </c>
      <c r="AA898">
        <v>0</v>
      </c>
      <c r="AB898" s="120">
        <v>30.85</v>
      </c>
      <c r="AC898" s="2">
        <f t="shared" ref="AC898:AC961" si="90">Z898*AB898/100*P898*100*100*((100-AA898)/100)</f>
        <v>987.2</v>
      </c>
      <c r="AE898" s="2">
        <f t="shared" ref="AE898:AE961" si="91">Z898*AB898/100*P898*100*100*((100-AA898)/100)</f>
        <v>987.2</v>
      </c>
      <c r="AG898" t="str">
        <f t="shared" ref="AG898:AG961" si="92">IF(D897&lt;&gt;D898,1,"")</f>
        <v/>
      </c>
      <c r="AH898" s="102"/>
    </row>
    <row r="899" spans="1:34" s="9" customFormat="1">
      <c r="A899">
        <v>898</v>
      </c>
      <c r="C899">
        <v>599</v>
      </c>
      <c r="D899">
        <v>176</v>
      </c>
      <c r="E899" s="9" t="s">
        <v>619</v>
      </c>
      <c r="F899" t="s">
        <v>930</v>
      </c>
      <c r="M899" s="9" t="s">
        <v>101</v>
      </c>
      <c r="N899" s="9">
        <v>0</v>
      </c>
      <c r="O899" s="9">
        <v>-20</v>
      </c>
      <c r="P899" s="9">
        <f t="shared" si="87"/>
        <v>20</v>
      </c>
      <c r="R899" s="9">
        <v>2</v>
      </c>
      <c r="S899" s="9">
        <f t="shared" si="88"/>
        <v>20</v>
      </c>
      <c r="T899" s="9">
        <f t="shared" si="89"/>
        <v>0</v>
      </c>
      <c r="U899" t="s">
        <v>889</v>
      </c>
      <c r="V899" t="s">
        <v>21</v>
      </c>
      <c r="Z899" s="118">
        <v>1.45</v>
      </c>
      <c r="AA899" s="9">
        <v>85</v>
      </c>
      <c r="AB899" s="120">
        <v>1.2</v>
      </c>
      <c r="AC899" s="2">
        <f t="shared" si="90"/>
        <v>521.99999999999989</v>
      </c>
      <c r="AE899" s="11">
        <f t="shared" si="91"/>
        <v>521.99999999999989</v>
      </c>
      <c r="AG899" t="str">
        <f t="shared" si="92"/>
        <v/>
      </c>
      <c r="AH899"/>
    </row>
    <row r="900" spans="1:34" s="102" customFormat="1">
      <c r="A900" s="102">
        <v>899</v>
      </c>
      <c r="B900" s="102" t="s">
        <v>603</v>
      </c>
      <c r="C900">
        <v>698</v>
      </c>
      <c r="D900" s="102">
        <v>177</v>
      </c>
      <c r="E900" s="102" t="s">
        <v>619</v>
      </c>
      <c r="F900" s="102" t="s">
        <v>930</v>
      </c>
      <c r="G900" s="102">
        <v>48.83509445</v>
      </c>
      <c r="H900" s="102">
        <v>123.5087891</v>
      </c>
      <c r="I900" s="102" t="s">
        <v>182</v>
      </c>
      <c r="J900" s="102" t="s">
        <v>35</v>
      </c>
      <c r="K900" s="102" t="s">
        <v>35</v>
      </c>
      <c r="L900" s="102" t="s">
        <v>35</v>
      </c>
      <c r="M900" s="102" t="s">
        <v>89</v>
      </c>
      <c r="N900" s="102">
        <v>6</v>
      </c>
      <c r="O900" s="102">
        <v>4</v>
      </c>
      <c r="P900" s="102">
        <f t="shared" si="87"/>
        <v>2</v>
      </c>
      <c r="Q900" s="102" t="s">
        <v>35</v>
      </c>
      <c r="R900" s="102">
        <v>1</v>
      </c>
      <c r="S900" s="102">
        <f t="shared" si="88"/>
        <v>0</v>
      </c>
      <c r="T900" s="102">
        <f t="shared" si="89"/>
        <v>2</v>
      </c>
      <c r="U900"/>
      <c r="V900"/>
      <c r="W900" s="102">
        <f>SUM(S900:S906)</f>
        <v>81</v>
      </c>
      <c r="X900" s="102">
        <f>SUM(T900:T906)</f>
        <v>6</v>
      </c>
      <c r="Y900" s="102">
        <f>X900+W900</f>
        <v>87</v>
      </c>
      <c r="Z900" s="118">
        <v>0.16</v>
      </c>
      <c r="AA900" s="102">
        <v>0</v>
      </c>
      <c r="AB900" s="120">
        <v>37.4</v>
      </c>
      <c r="AC900" s="103">
        <f t="shared" si="90"/>
        <v>1196.8</v>
      </c>
      <c r="AD900" s="103">
        <f>SUM(AC900:AC906)</f>
        <v>11035.624</v>
      </c>
      <c r="AE900" s="103">
        <f t="shared" si="91"/>
        <v>1196.8</v>
      </c>
      <c r="AF900" s="103">
        <f>SUM(AE900:AE906)</f>
        <v>11035.624</v>
      </c>
      <c r="AG900" s="102">
        <f t="shared" si="92"/>
        <v>1</v>
      </c>
      <c r="AH900"/>
    </row>
    <row r="901" spans="1:34" s="102" customFormat="1">
      <c r="A901" s="102">
        <v>900</v>
      </c>
      <c r="C901">
        <v>698</v>
      </c>
      <c r="D901" s="102">
        <v>177</v>
      </c>
      <c r="E901" s="102" t="s">
        <v>619</v>
      </c>
      <c r="F901" s="102" t="s">
        <v>930</v>
      </c>
      <c r="M901" s="102" t="s">
        <v>623</v>
      </c>
      <c r="N901" s="102">
        <v>4</v>
      </c>
      <c r="O901" s="102">
        <v>2</v>
      </c>
      <c r="P901" s="102">
        <f t="shared" si="87"/>
        <v>2</v>
      </c>
      <c r="Q901" s="102" t="s">
        <v>35</v>
      </c>
      <c r="R901" s="102">
        <v>1</v>
      </c>
      <c r="S901" s="102">
        <f t="shared" si="88"/>
        <v>0</v>
      </c>
      <c r="T901" s="102">
        <f t="shared" si="89"/>
        <v>2</v>
      </c>
      <c r="U901"/>
      <c r="V901"/>
      <c r="Z901" s="118">
        <v>0.16</v>
      </c>
      <c r="AA901" s="102">
        <v>0</v>
      </c>
      <c r="AB901" s="120">
        <v>37.4</v>
      </c>
      <c r="AC901" s="103">
        <f t="shared" si="90"/>
        <v>1196.8</v>
      </c>
      <c r="AE901" s="103">
        <f t="shared" si="91"/>
        <v>1196.8</v>
      </c>
      <c r="AG901" s="102" t="str">
        <f t="shared" si="92"/>
        <v/>
      </c>
      <c r="AH901"/>
    </row>
    <row r="902" spans="1:34" s="102" customFormat="1">
      <c r="A902" s="102">
        <v>901</v>
      </c>
      <c r="C902">
        <v>698</v>
      </c>
      <c r="D902" s="102">
        <v>177</v>
      </c>
      <c r="E902" s="102" t="s">
        <v>619</v>
      </c>
      <c r="F902" s="102" t="s">
        <v>930</v>
      </c>
      <c r="M902" s="102" t="s">
        <v>57</v>
      </c>
      <c r="N902" s="102">
        <v>2</v>
      </c>
      <c r="O902" s="102">
        <v>0</v>
      </c>
      <c r="P902" s="102">
        <f t="shared" si="87"/>
        <v>2</v>
      </c>
      <c r="Q902" s="102" t="s">
        <v>35</v>
      </c>
      <c r="R902" s="102">
        <v>1</v>
      </c>
      <c r="S902" s="102">
        <f t="shared" si="88"/>
        <v>0</v>
      </c>
      <c r="T902" s="102">
        <f t="shared" si="89"/>
        <v>2</v>
      </c>
      <c r="U902"/>
      <c r="V902"/>
      <c r="Z902" s="118">
        <v>0.16</v>
      </c>
      <c r="AA902" s="102">
        <v>0</v>
      </c>
      <c r="AB902" s="120">
        <v>30.85</v>
      </c>
      <c r="AC902" s="103">
        <f t="shared" si="90"/>
        <v>987.2</v>
      </c>
      <c r="AE902" s="103">
        <f t="shared" si="91"/>
        <v>987.2</v>
      </c>
      <c r="AG902" s="102" t="str">
        <f t="shared" si="92"/>
        <v/>
      </c>
      <c r="AH902"/>
    </row>
    <row r="903" spans="1:34" s="102" customFormat="1">
      <c r="A903" s="102">
        <v>902</v>
      </c>
      <c r="C903">
        <v>755</v>
      </c>
      <c r="D903" s="102">
        <v>177</v>
      </c>
      <c r="E903" s="102" t="s">
        <v>619</v>
      </c>
      <c r="F903" s="102" t="s">
        <v>930</v>
      </c>
      <c r="M903" s="102" t="s">
        <v>104</v>
      </c>
      <c r="N903" s="102">
        <v>0</v>
      </c>
      <c r="O903" s="102">
        <v>-6</v>
      </c>
      <c r="P903" s="102">
        <f t="shared" si="87"/>
        <v>6</v>
      </c>
      <c r="R903" s="102">
        <v>2</v>
      </c>
      <c r="S903" s="102">
        <f t="shared" si="88"/>
        <v>6</v>
      </c>
      <c r="T903" s="102">
        <f t="shared" si="89"/>
        <v>0</v>
      </c>
      <c r="U903" t="s">
        <v>1003</v>
      </c>
      <c r="V903" t="s">
        <v>416</v>
      </c>
      <c r="Z903" s="118">
        <v>1.07</v>
      </c>
      <c r="AA903" s="102">
        <v>0</v>
      </c>
      <c r="AB903" s="120">
        <v>3.36</v>
      </c>
      <c r="AC903" s="103">
        <f t="shared" si="90"/>
        <v>2157.12</v>
      </c>
      <c r="AE903" s="103">
        <f t="shared" si="91"/>
        <v>2157.12</v>
      </c>
      <c r="AG903" s="102" t="str">
        <f t="shared" si="92"/>
        <v/>
      </c>
      <c r="AH903"/>
    </row>
    <row r="904" spans="1:34" s="102" customFormat="1">
      <c r="A904" s="102">
        <v>903</v>
      </c>
      <c r="C904">
        <v>755</v>
      </c>
      <c r="D904" s="102">
        <v>177</v>
      </c>
      <c r="E904" s="102" t="s">
        <v>619</v>
      </c>
      <c r="F904" s="102" t="s">
        <v>930</v>
      </c>
      <c r="M904" s="102" t="s">
        <v>101</v>
      </c>
      <c r="N904" s="102">
        <v>-6</v>
      </c>
      <c r="O904" s="102">
        <v>-11</v>
      </c>
      <c r="P904" s="102">
        <f t="shared" si="87"/>
        <v>5</v>
      </c>
      <c r="Q904" s="102" t="s">
        <v>604</v>
      </c>
      <c r="R904" s="102">
        <v>2</v>
      </c>
      <c r="S904" s="102">
        <f t="shared" si="88"/>
        <v>5</v>
      </c>
      <c r="T904" s="102">
        <f t="shared" si="89"/>
        <v>0</v>
      </c>
      <c r="U904" t="s">
        <v>1003</v>
      </c>
      <c r="V904" t="s">
        <v>416</v>
      </c>
      <c r="Z904" s="118">
        <v>1.45</v>
      </c>
      <c r="AA904" s="102">
        <v>41</v>
      </c>
      <c r="AB904" s="120">
        <v>1.2</v>
      </c>
      <c r="AC904" s="103">
        <f t="shared" si="90"/>
        <v>513.29999999999995</v>
      </c>
      <c r="AE904" s="103">
        <f t="shared" si="91"/>
        <v>513.29999999999995</v>
      </c>
      <c r="AG904" s="102" t="str">
        <f t="shared" si="92"/>
        <v/>
      </c>
      <c r="AH904"/>
    </row>
    <row r="905" spans="1:34" s="102" customFormat="1">
      <c r="A905" s="102">
        <v>904</v>
      </c>
      <c r="C905">
        <v>755</v>
      </c>
      <c r="D905" s="102">
        <v>177</v>
      </c>
      <c r="E905" s="102" t="s">
        <v>619</v>
      </c>
      <c r="F905" s="102" t="s">
        <v>930</v>
      </c>
      <c r="M905" s="102" t="s">
        <v>708</v>
      </c>
      <c r="N905" s="102">
        <v>-11</v>
      </c>
      <c r="O905" s="102">
        <v>-55</v>
      </c>
      <c r="P905" s="102">
        <f t="shared" si="87"/>
        <v>44</v>
      </c>
      <c r="Q905" s="102" t="s">
        <v>892</v>
      </c>
      <c r="R905" s="102">
        <v>2</v>
      </c>
      <c r="S905" s="102">
        <f t="shared" si="88"/>
        <v>44</v>
      </c>
      <c r="T905" s="102">
        <f t="shared" si="89"/>
        <v>0</v>
      </c>
      <c r="U905" t="s">
        <v>1003</v>
      </c>
      <c r="V905" t="s">
        <v>416</v>
      </c>
      <c r="Z905" s="118">
        <v>1.45</v>
      </c>
      <c r="AA905" s="102">
        <v>45</v>
      </c>
      <c r="AB905" s="120">
        <v>1.2</v>
      </c>
      <c r="AC905" s="103">
        <f t="shared" si="90"/>
        <v>4210.8</v>
      </c>
      <c r="AE905" s="103">
        <f t="shared" si="91"/>
        <v>4210.8</v>
      </c>
      <c r="AG905" s="102" t="str">
        <f t="shared" si="92"/>
        <v/>
      </c>
      <c r="AH905"/>
    </row>
    <row r="906" spans="1:34" s="44" customFormat="1">
      <c r="A906" s="102">
        <v>905</v>
      </c>
      <c r="C906">
        <v>755</v>
      </c>
      <c r="D906" s="102">
        <v>177</v>
      </c>
      <c r="E906" s="44" t="s">
        <v>619</v>
      </c>
      <c r="F906" s="102" t="s">
        <v>930</v>
      </c>
      <c r="M906" s="44" t="s">
        <v>709</v>
      </c>
      <c r="N906" s="44">
        <v>-55</v>
      </c>
      <c r="O906" s="44">
        <v>-81</v>
      </c>
      <c r="P906" s="44">
        <f t="shared" si="87"/>
        <v>26</v>
      </c>
      <c r="Q906" s="44" t="s">
        <v>892</v>
      </c>
      <c r="R906" s="44">
        <v>2</v>
      </c>
      <c r="S906" s="44">
        <f t="shared" si="88"/>
        <v>26</v>
      </c>
      <c r="T906" s="44">
        <f t="shared" si="89"/>
        <v>0</v>
      </c>
      <c r="U906" t="s">
        <v>1003</v>
      </c>
      <c r="V906" t="s">
        <v>416</v>
      </c>
      <c r="Z906" s="118">
        <v>1.45</v>
      </c>
      <c r="AA906" s="44">
        <v>46</v>
      </c>
      <c r="AB906" s="120">
        <v>0.38</v>
      </c>
      <c r="AC906" s="103">
        <f t="shared" si="90"/>
        <v>773.60399999999993</v>
      </c>
      <c r="AE906" s="104">
        <f t="shared" si="91"/>
        <v>773.60399999999993</v>
      </c>
      <c r="AG906" s="102" t="str">
        <f t="shared" si="92"/>
        <v/>
      </c>
      <c r="AH906"/>
    </row>
    <row r="907" spans="1:34">
      <c r="A907">
        <v>906</v>
      </c>
      <c r="B907" t="s">
        <v>603</v>
      </c>
      <c r="C907">
        <v>543</v>
      </c>
      <c r="D907">
        <v>178</v>
      </c>
      <c r="E907" t="s">
        <v>909</v>
      </c>
      <c r="F907" t="s">
        <v>931</v>
      </c>
      <c r="G907">
        <v>50.151798249999999</v>
      </c>
      <c r="H907">
        <v>122.20099639999999</v>
      </c>
      <c r="I907" t="s">
        <v>182</v>
      </c>
      <c r="J907" t="s">
        <v>35</v>
      </c>
      <c r="K907" t="s">
        <v>35</v>
      </c>
      <c r="L907" t="s">
        <v>35</v>
      </c>
      <c r="M907" t="s">
        <v>89</v>
      </c>
      <c r="N907">
        <v>5</v>
      </c>
      <c r="O907">
        <v>3.5</v>
      </c>
      <c r="P907">
        <f t="shared" ref="P907:P970" si="93">ABS(N907-O907)</f>
        <v>1.5</v>
      </c>
      <c r="Q907" t="s">
        <v>35</v>
      </c>
      <c r="R907">
        <v>1</v>
      </c>
      <c r="S907">
        <f t="shared" si="88"/>
        <v>0</v>
      </c>
      <c r="T907">
        <f t="shared" si="89"/>
        <v>1.5</v>
      </c>
      <c r="W907">
        <f>SUM(S907:S911)</f>
        <v>20</v>
      </c>
      <c r="X907">
        <f>SUM(T907:T911)</f>
        <v>5</v>
      </c>
      <c r="Y907">
        <f>X907+W907</f>
        <v>25</v>
      </c>
      <c r="Z907" s="118">
        <v>0.12</v>
      </c>
      <c r="AA907">
        <v>0</v>
      </c>
      <c r="AB907" s="120">
        <v>42.07</v>
      </c>
      <c r="AC907" s="2">
        <f t="shared" si="90"/>
        <v>757.26</v>
      </c>
      <c r="AD907" s="2">
        <f>SUM(AC907:AC911)</f>
        <v>4358.1419999999998</v>
      </c>
      <c r="AE907" s="2">
        <f t="shared" si="91"/>
        <v>757.26</v>
      </c>
      <c r="AF907" s="2">
        <f>SUM(AE907:AE911)</f>
        <v>4358.1419999999998</v>
      </c>
      <c r="AG907">
        <f t="shared" si="92"/>
        <v>1</v>
      </c>
      <c r="AH907" s="102"/>
    </row>
    <row r="908" spans="1:34">
      <c r="A908">
        <v>907</v>
      </c>
      <c r="C908">
        <v>543</v>
      </c>
      <c r="D908">
        <v>178</v>
      </c>
      <c r="E908" t="s">
        <v>909</v>
      </c>
      <c r="F908" t="s">
        <v>931</v>
      </c>
      <c r="M908" t="s">
        <v>623</v>
      </c>
      <c r="N908">
        <v>3.5</v>
      </c>
      <c r="O908">
        <v>1</v>
      </c>
      <c r="P908">
        <f t="shared" si="93"/>
        <v>2.5</v>
      </c>
      <c r="Q908" t="s">
        <v>35</v>
      </c>
      <c r="R908">
        <v>1</v>
      </c>
      <c r="S908">
        <f t="shared" si="88"/>
        <v>0</v>
      </c>
      <c r="T908">
        <f t="shared" si="89"/>
        <v>2.5</v>
      </c>
      <c r="Z908" s="118">
        <v>0.12</v>
      </c>
      <c r="AA908">
        <v>0</v>
      </c>
      <c r="AB908" s="120">
        <v>42.07</v>
      </c>
      <c r="AC908" s="2">
        <f t="shared" si="90"/>
        <v>1262.0999999999999</v>
      </c>
      <c r="AE908" s="2">
        <f t="shared" si="91"/>
        <v>1262.0999999999999</v>
      </c>
      <c r="AG908" t="str">
        <f t="shared" si="92"/>
        <v/>
      </c>
    </row>
    <row r="909" spans="1:34">
      <c r="A909">
        <v>908</v>
      </c>
      <c r="C909">
        <v>543</v>
      </c>
      <c r="D909">
        <v>178</v>
      </c>
      <c r="E909" t="s">
        <v>909</v>
      </c>
      <c r="F909" t="s">
        <v>931</v>
      </c>
      <c r="M909" t="s">
        <v>57</v>
      </c>
      <c r="N909">
        <v>1</v>
      </c>
      <c r="O909">
        <v>0</v>
      </c>
      <c r="P909">
        <f t="shared" si="93"/>
        <v>1</v>
      </c>
      <c r="Q909" t="s">
        <v>35</v>
      </c>
      <c r="R909">
        <v>1</v>
      </c>
      <c r="S909">
        <f t="shared" si="88"/>
        <v>0</v>
      </c>
      <c r="T909">
        <f t="shared" si="89"/>
        <v>1</v>
      </c>
      <c r="Z909" s="118">
        <v>0.21</v>
      </c>
      <c r="AA909">
        <v>0</v>
      </c>
      <c r="AB909" s="120">
        <v>35.51</v>
      </c>
      <c r="AC909" s="2">
        <f t="shared" si="90"/>
        <v>745.70999999999992</v>
      </c>
      <c r="AE909" s="2">
        <f t="shared" si="91"/>
        <v>745.70999999999992</v>
      </c>
      <c r="AG909" t="str">
        <f t="shared" si="92"/>
        <v/>
      </c>
    </row>
    <row r="910" spans="1:34">
      <c r="A910">
        <v>909</v>
      </c>
      <c r="C910">
        <v>591</v>
      </c>
      <c r="D910">
        <v>178</v>
      </c>
      <c r="E910" t="s">
        <v>909</v>
      </c>
      <c r="F910" t="s">
        <v>931</v>
      </c>
      <c r="M910" t="s">
        <v>28</v>
      </c>
      <c r="N910">
        <v>0</v>
      </c>
      <c r="O910">
        <v>-20</v>
      </c>
      <c r="P910">
        <f t="shared" si="93"/>
        <v>20</v>
      </c>
      <c r="Q910" t="s">
        <v>893</v>
      </c>
      <c r="R910">
        <v>2</v>
      </c>
      <c r="S910">
        <f t="shared" si="88"/>
        <v>20</v>
      </c>
      <c r="T910">
        <f t="shared" si="89"/>
        <v>0</v>
      </c>
      <c r="U910" t="s">
        <v>889</v>
      </c>
      <c r="V910" t="s">
        <v>623</v>
      </c>
      <c r="Z910" s="118">
        <v>1.56</v>
      </c>
      <c r="AA910">
        <v>63</v>
      </c>
      <c r="AB910" s="120">
        <v>1.38</v>
      </c>
      <c r="AC910" s="2">
        <f t="shared" si="90"/>
        <v>1593.0720000000001</v>
      </c>
      <c r="AE910" s="2">
        <f t="shared" si="91"/>
        <v>1593.0720000000001</v>
      </c>
      <c r="AG910" t="str">
        <f t="shared" si="92"/>
        <v/>
      </c>
    </row>
    <row r="911" spans="1:34" s="9" customFormat="1">
      <c r="A911">
        <v>910</v>
      </c>
      <c r="C911">
        <v>591</v>
      </c>
      <c r="D911">
        <v>178</v>
      </c>
      <c r="E911" s="9" t="s">
        <v>909</v>
      </c>
      <c r="F911" t="s">
        <v>931</v>
      </c>
      <c r="M911" s="9" t="s">
        <v>21</v>
      </c>
      <c r="N911" s="9">
        <v>-20</v>
      </c>
      <c r="O911" s="9">
        <v>-20</v>
      </c>
      <c r="P911" s="9">
        <f t="shared" si="93"/>
        <v>0</v>
      </c>
      <c r="Q911" s="9" t="s">
        <v>191</v>
      </c>
      <c r="R911" s="9">
        <v>2</v>
      </c>
      <c r="S911" s="9">
        <f t="shared" si="88"/>
        <v>0</v>
      </c>
      <c r="T911" s="9">
        <f t="shared" si="89"/>
        <v>0</v>
      </c>
      <c r="U911" t="s">
        <v>889</v>
      </c>
      <c r="V911" t="s">
        <v>623</v>
      </c>
      <c r="Z911" s="118">
        <v>1.26</v>
      </c>
      <c r="AA911">
        <v>73</v>
      </c>
      <c r="AB911" s="120">
        <v>0.45</v>
      </c>
      <c r="AC911" s="2">
        <f t="shared" si="90"/>
        <v>0</v>
      </c>
      <c r="AE911" s="11">
        <f t="shared" si="91"/>
        <v>0</v>
      </c>
      <c r="AG911" t="str">
        <f t="shared" si="92"/>
        <v/>
      </c>
      <c r="AH911"/>
    </row>
    <row r="912" spans="1:34">
      <c r="A912">
        <v>911</v>
      </c>
      <c r="B912" t="s">
        <v>603</v>
      </c>
      <c r="C912">
        <v>544</v>
      </c>
      <c r="D912">
        <v>179</v>
      </c>
      <c r="E912" t="s">
        <v>909</v>
      </c>
      <c r="F912" t="s">
        <v>931</v>
      </c>
      <c r="G912">
        <v>50.152900700000004</v>
      </c>
      <c r="H912">
        <v>122.20099639999999</v>
      </c>
      <c r="I912" t="s">
        <v>182</v>
      </c>
      <c r="J912" t="s">
        <v>35</v>
      </c>
      <c r="K912" t="s">
        <v>35</v>
      </c>
      <c r="L912" t="s">
        <v>35</v>
      </c>
      <c r="M912" t="s">
        <v>89</v>
      </c>
      <c r="N912">
        <v>15</v>
      </c>
      <c r="O912">
        <v>11</v>
      </c>
      <c r="P912">
        <f t="shared" si="93"/>
        <v>4</v>
      </c>
      <c r="Q912" t="s">
        <v>35</v>
      </c>
      <c r="R912">
        <v>1</v>
      </c>
      <c r="S912">
        <f t="shared" si="88"/>
        <v>0</v>
      </c>
      <c r="T912">
        <f t="shared" si="89"/>
        <v>4</v>
      </c>
      <c r="W912">
        <f>SUM(S912:S916)</f>
        <v>30</v>
      </c>
      <c r="X912">
        <f>SUM(T912:T916)</f>
        <v>15</v>
      </c>
      <c r="Y912">
        <f>X912+W912</f>
        <v>45</v>
      </c>
      <c r="Z912" s="118">
        <v>0.12</v>
      </c>
      <c r="AA912">
        <v>0</v>
      </c>
      <c r="AB912" s="120">
        <v>42.07</v>
      </c>
      <c r="AC912" s="2">
        <f t="shared" si="90"/>
        <v>2019.36</v>
      </c>
      <c r="AD912" s="2">
        <f>SUM(AC912:AC916)</f>
        <v>15218.850000000002</v>
      </c>
      <c r="AE912" s="2">
        <f t="shared" si="91"/>
        <v>2019.36</v>
      </c>
      <c r="AF912" s="2">
        <f>SUM(AE912:AE916)</f>
        <v>15218.850000000002</v>
      </c>
      <c r="AG912">
        <f t="shared" si="92"/>
        <v>1</v>
      </c>
    </row>
    <row r="913" spans="1:34">
      <c r="A913">
        <v>912</v>
      </c>
      <c r="C913">
        <v>544</v>
      </c>
      <c r="D913">
        <v>179</v>
      </c>
      <c r="E913" t="s">
        <v>909</v>
      </c>
      <c r="F913" t="s">
        <v>931</v>
      </c>
      <c r="M913" t="s">
        <v>140</v>
      </c>
      <c r="N913">
        <v>7</v>
      </c>
      <c r="O913">
        <v>11</v>
      </c>
      <c r="P913">
        <f t="shared" si="93"/>
        <v>4</v>
      </c>
      <c r="Q913" t="s">
        <v>35</v>
      </c>
      <c r="R913">
        <v>1</v>
      </c>
      <c r="S913">
        <f t="shared" si="88"/>
        <v>0</v>
      </c>
      <c r="T913">
        <f t="shared" si="89"/>
        <v>4</v>
      </c>
      <c r="Z913" s="118">
        <v>0.13</v>
      </c>
      <c r="AA913">
        <v>0</v>
      </c>
      <c r="AB913" s="120">
        <v>42.07</v>
      </c>
      <c r="AC913" s="2">
        <f t="shared" si="90"/>
        <v>2187.64</v>
      </c>
      <c r="AE913" s="2">
        <f t="shared" si="91"/>
        <v>2187.64</v>
      </c>
      <c r="AG913" t="str">
        <f t="shared" si="92"/>
        <v/>
      </c>
    </row>
    <row r="914" spans="1:34">
      <c r="A914">
        <v>913</v>
      </c>
      <c r="C914">
        <v>544</v>
      </c>
      <c r="D914">
        <v>179</v>
      </c>
      <c r="E914" t="s">
        <v>909</v>
      </c>
      <c r="F914" t="s">
        <v>931</v>
      </c>
      <c r="M914" t="s">
        <v>141</v>
      </c>
      <c r="N914">
        <v>7</v>
      </c>
      <c r="O914">
        <v>0</v>
      </c>
      <c r="P914">
        <f t="shared" si="93"/>
        <v>7</v>
      </c>
      <c r="Q914" t="s">
        <v>35</v>
      </c>
      <c r="R914">
        <v>1</v>
      </c>
      <c r="S914">
        <f t="shared" si="88"/>
        <v>0</v>
      </c>
      <c r="T914">
        <f t="shared" si="89"/>
        <v>7</v>
      </c>
      <c r="Z914" s="118">
        <v>0.13</v>
      </c>
      <c r="AA914">
        <v>0</v>
      </c>
      <c r="AB914" s="120">
        <v>42.07</v>
      </c>
      <c r="AC914" s="2">
        <f t="shared" si="90"/>
        <v>3828.3700000000003</v>
      </c>
      <c r="AE914" s="2">
        <f t="shared" si="91"/>
        <v>3828.3700000000003</v>
      </c>
      <c r="AG914" t="str">
        <f t="shared" si="92"/>
        <v/>
      </c>
    </row>
    <row r="915" spans="1:34">
      <c r="A915">
        <v>914</v>
      </c>
      <c r="C915">
        <v>592</v>
      </c>
      <c r="D915">
        <v>179</v>
      </c>
      <c r="E915" t="s">
        <v>909</v>
      </c>
      <c r="F915" t="s">
        <v>931</v>
      </c>
      <c r="M915" t="s">
        <v>104</v>
      </c>
      <c r="N915">
        <v>0</v>
      </c>
      <c r="O915">
        <v>-4</v>
      </c>
      <c r="P915">
        <f t="shared" si="93"/>
        <v>4</v>
      </c>
      <c r="R915">
        <v>2</v>
      </c>
      <c r="S915">
        <f t="shared" si="88"/>
        <v>4</v>
      </c>
      <c r="T915">
        <f t="shared" si="89"/>
        <v>0</v>
      </c>
      <c r="U915" t="s">
        <v>889</v>
      </c>
      <c r="V915" t="s">
        <v>606</v>
      </c>
      <c r="Z915" s="118">
        <v>1.03</v>
      </c>
      <c r="AA915" s="106">
        <v>0</v>
      </c>
      <c r="AB915" s="120">
        <v>3.85</v>
      </c>
      <c r="AC915" s="2">
        <f t="shared" si="90"/>
        <v>1586.2000000000003</v>
      </c>
      <c r="AE915" s="2">
        <f t="shared" si="91"/>
        <v>1586.2000000000003</v>
      </c>
      <c r="AG915" t="str">
        <f t="shared" si="92"/>
        <v/>
      </c>
    </row>
    <row r="916" spans="1:34" s="9" customFormat="1">
      <c r="A916">
        <v>915</v>
      </c>
      <c r="C916">
        <v>592</v>
      </c>
      <c r="D916">
        <v>179</v>
      </c>
      <c r="E916" s="9" t="s">
        <v>909</v>
      </c>
      <c r="F916" t="s">
        <v>931</v>
      </c>
      <c r="M916" s="9" t="s">
        <v>28</v>
      </c>
      <c r="N916" s="9">
        <v>-30</v>
      </c>
      <c r="O916" s="9">
        <v>-4</v>
      </c>
      <c r="P916" s="9">
        <f t="shared" si="93"/>
        <v>26</v>
      </c>
      <c r="Q916" s="9" t="s">
        <v>609</v>
      </c>
      <c r="R916" s="9">
        <v>2</v>
      </c>
      <c r="S916" s="9">
        <f t="shared" si="88"/>
        <v>26</v>
      </c>
      <c r="T916" s="9">
        <f t="shared" si="89"/>
        <v>0</v>
      </c>
      <c r="U916" t="s">
        <v>889</v>
      </c>
      <c r="V916" t="s">
        <v>606</v>
      </c>
      <c r="Z916" s="118">
        <v>1.56</v>
      </c>
      <c r="AA916" s="106">
        <v>0</v>
      </c>
      <c r="AB916" s="120">
        <v>1.38</v>
      </c>
      <c r="AC916" s="2">
        <f t="shared" si="90"/>
        <v>5597.28</v>
      </c>
      <c r="AE916" s="11">
        <f t="shared" si="91"/>
        <v>5597.28</v>
      </c>
      <c r="AG916" t="str">
        <f t="shared" si="92"/>
        <v/>
      </c>
      <c r="AH916"/>
    </row>
    <row r="917" spans="1:34">
      <c r="A917">
        <v>916</v>
      </c>
      <c r="B917" t="s">
        <v>603</v>
      </c>
      <c r="C917">
        <v>549</v>
      </c>
      <c r="D917">
        <v>180</v>
      </c>
      <c r="E917" t="s">
        <v>619</v>
      </c>
      <c r="F917" t="s">
        <v>930</v>
      </c>
      <c r="G917">
        <v>50.156299590000003</v>
      </c>
      <c r="H917">
        <v>122.197998</v>
      </c>
      <c r="I917" t="s">
        <v>182</v>
      </c>
      <c r="J917" t="s">
        <v>35</v>
      </c>
      <c r="K917" t="s">
        <v>35</v>
      </c>
      <c r="L917" t="s">
        <v>35</v>
      </c>
      <c r="M917" t="s">
        <v>89</v>
      </c>
      <c r="N917">
        <v>8</v>
      </c>
      <c r="O917">
        <v>6</v>
      </c>
      <c r="P917">
        <f t="shared" si="93"/>
        <v>2</v>
      </c>
      <c r="Q917" t="s">
        <v>35</v>
      </c>
      <c r="R917">
        <v>1</v>
      </c>
      <c r="S917">
        <f t="shared" si="88"/>
        <v>0</v>
      </c>
      <c r="T917">
        <f t="shared" si="89"/>
        <v>2</v>
      </c>
      <c r="W917">
        <f>SUM(S917:S920)</f>
        <v>25</v>
      </c>
      <c r="X917">
        <f>SUM(T917:T920)</f>
        <v>8</v>
      </c>
      <c r="Y917">
        <f>X917+W917</f>
        <v>33</v>
      </c>
      <c r="Z917" s="118">
        <v>0.16</v>
      </c>
      <c r="AA917">
        <v>0</v>
      </c>
      <c r="AB917" s="120">
        <v>37.4</v>
      </c>
      <c r="AC917" s="2">
        <f t="shared" si="90"/>
        <v>1196.8</v>
      </c>
      <c r="AD917" s="2">
        <f>SUM(AC917:AC920)</f>
        <v>6647.7999999999993</v>
      </c>
      <c r="AE917" s="2">
        <f t="shared" si="91"/>
        <v>1196.8</v>
      </c>
      <c r="AF917" s="2">
        <f>SUM(AE917:AE920)</f>
        <v>6647.7999999999993</v>
      </c>
      <c r="AG917">
        <f t="shared" si="92"/>
        <v>1</v>
      </c>
      <c r="AH917" s="102"/>
    </row>
    <row r="918" spans="1:34">
      <c r="A918">
        <v>917</v>
      </c>
      <c r="C918">
        <v>549</v>
      </c>
      <c r="D918">
        <v>180</v>
      </c>
      <c r="E918" t="s">
        <v>619</v>
      </c>
      <c r="F918" t="s">
        <v>930</v>
      </c>
      <c r="M918" t="s">
        <v>623</v>
      </c>
      <c r="N918">
        <v>6</v>
      </c>
      <c r="O918">
        <v>3</v>
      </c>
      <c r="P918">
        <f t="shared" si="93"/>
        <v>3</v>
      </c>
      <c r="Q918" t="s">
        <v>35</v>
      </c>
      <c r="R918">
        <v>1</v>
      </c>
      <c r="S918">
        <f t="shared" si="88"/>
        <v>0</v>
      </c>
      <c r="T918">
        <f t="shared" si="89"/>
        <v>3</v>
      </c>
      <c r="Z918" s="118">
        <v>0.16</v>
      </c>
      <c r="AA918">
        <v>0</v>
      </c>
      <c r="AB918" s="120">
        <v>37.4</v>
      </c>
      <c r="AC918" s="2">
        <f t="shared" si="90"/>
        <v>1795.1999999999998</v>
      </c>
      <c r="AE918" s="2">
        <f t="shared" si="91"/>
        <v>1795.1999999999998</v>
      </c>
      <c r="AG918" t="str">
        <f t="shared" si="92"/>
        <v/>
      </c>
      <c r="AH918" s="102"/>
    </row>
    <row r="919" spans="1:34">
      <c r="A919">
        <v>918</v>
      </c>
      <c r="C919">
        <v>549</v>
      </c>
      <c r="D919">
        <v>180</v>
      </c>
      <c r="E919" t="s">
        <v>619</v>
      </c>
      <c r="F919" t="s">
        <v>930</v>
      </c>
      <c r="M919" t="s">
        <v>57</v>
      </c>
      <c r="N919">
        <v>3</v>
      </c>
      <c r="O919">
        <v>0</v>
      </c>
      <c r="P919">
        <f t="shared" si="93"/>
        <v>3</v>
      </c>
      <c r="Q919" t="s">
        <v>35</v>
      </c>
      <c r="R919">
        <v>1</v>
      </c>
      <c r="S919">
        <f t="shared" si="88"/>
        <v>0</v>
      </c>
      <c r="T919">
        <f t="shared" si="89"/>
        <v>3</v>
      </c>
      <c r="Z919" s="118">
        <v>0.16</v>
      </c>
      <c r="AA919">
        <v>0</v>
      </c>
      <c r="AB919" s="120">
        <v>30.85</v>
      </c>
      <c r="AC919" s="2">
        <f t="shared" si="90"/>
        <v>1480.8</v>
      </c>
      <c r="AE919" s="2">
        <f t="shared" si="91"/>
        <v>1480.8</v>
      </c>
      <c r="AG919" t="str">
        <f t="shared" si="92"/>
        <v/>
      </c>
    </row>
    <row r="920" spans="1:34" s="9" customFormat="1">
      <c r="A920">
        <v>919</v>
      </c>
      <c r="C920">
        <v>597</v>
      </c>
      <c r="D920">
        <v>180</v>
      </c>
      <c r="E920" s="9" t="s">
        <v>619</v>
      </c>
      <c r="F920" t="s">
        <v>930</v>
      </c>
      <c r="M920" s="9" t="s">
        <v>101</v>
      </c>
      <c r="N920" s="9">
        <v>0</v>
      </c>
      <c r="O920" s="9">
        <v>-25</v>
      </c>
      <c r="P920" s="9">
        <f t="shared" si="93"/>
        <v>25</v>
      </c>
      <c r="Q920" s="9" t="s">
        <v>604</v>
      </c>
      <c r="R920" s="9">
        <v>2</v>
      </c>
      <c r="S920" s="9">
        <f t="shared" si="88"/>
        <v>25</v>
      </c>
      <c r="T920" s="9">
        <f t="shared" si="89"/>
        <v>0</v>
      </c>
      <c r="U920" t="s">
        <v>889</v>
      </c>
      <c r="V920" t="s">
        <v>21</v>
      </c>
      <c r="Z920" s="118">
        <v>1.45</v>
      </c>
      <c r="AA920" s="9">
        <v>50</v>
      </c>
      <c r="AB920" s="120">
        <v>1.2</v>
      </c>
      <c r="AC920" s="2">
        <f t="shared" si="90"/>
        <v>2174.9999999999995</v>
      </c>
      <c r="AE920" s="11">
        <f t="shared" si="91"/>
        <v>2174.9999999999995</v>
      </c>
      <c r="AG920" t="str">
        <f t="shared" si="92"/>
        <v/>
      </c>
      <c r="AH920"/>
    </row>
    <row r="921" spans="1:34">
      <c r="A921">
        <v>920</v>
      </c>
      <c r="B921" t="s">
        <v>603</v>
      </c>
      <c r="C921">
        <v>545</v>
      </c>
      <c r="D921">
        <v>181</v>
      </c>
      <c r="E921" t="s">
        <v>909</v>
      </c>
      <c r="F921" t="s">
        <v>931</v>
      </c>
      <c r="G921">
        <v>50.153900149999998</v>
      </c>
      <c r="H921">
        <v>122.20099639999999</v>
      </c>
      <c r="I921" t="s">
        <v>182</v>
      </c>
      <c r="J921" t="s">
        <v>35</v>
      </c>
      <c r="K921" t="s">
        <v>35</v>
      </c>
      <c r="L921" t="s">
        <v>35</v>
      </c>
      <c r="M921" t="s">
        <v>623</v>
      </c>
      <c r="N921">
        <v>5</v>
      </c>
      <c r="O921">
        <v>4</v>
      </c>
      <c r="P921">
        <f t="shared" si="93"/>
        <v>1</v>
      </c>
      <c r="Q921" t="s">
        <v>35</v>
      </c>
      <c r="R921">
        <v>1</v>
      </c>
      <c r="S921">
        <f t="shared" si="88"/>
        <v>0</v>
      </c>
      <c r="T921">
        <f t="shared" si="89"/>
        <v>1</v>
      </c>
      <c r="W921">
        <f>SUM(S921:S925)</f>
        <v>60</v>
      </c>
      <c r="X921">
        <f>SUM(T921:T925)</f>
        <v>5</v>
      </c>
      <c r="Y921">
        <f>X921+W921</f>
        <v>65</v>
      </c>
      <c r="Z921" s="118">
        <v>0.12</v>
      </c>
      <c r="AA921">
        <v>0</v>
      </c>
      <c r="AB921" s="120">
        <v>42.07</v>
      </c>
      <c r="AC921" s="2">
        <f t="shared" si="90"/>
        <v>504.84</v>
      </c>
      <c r="AD921" s="2">
        <f>SUM(AC921:AC925)</f>
        <v>17252.465</v>
      </c>
      <c r="AE921" s="2">
        <f t="shared" si="91"/>
        <v>504.84</v>
      </c>
      <c r="AF921" s="2">
        <f>SUM(AE921:AE925)</f>
        <v>17252.465</v>
      </c>
      <c r="AG921">
        <f t="shared" si="92"/>
        <v>1</v>
      </c>
    </row>
    <row r="922" spans="1:34">
      <c r="A922">
        <v>921</v>
      </c>
      <c r="C922">
        <v>545</v>
      </c>
      <c r="D922">
        <v>181</v>
      </c>
      <c r="E922" t="s">
        <v>909</v>
      </c>
      <c r="F922" t="s">
        <v>931</v>
      </c>
      <c r="M922" t="s">
        <v>623</v>
      </c>
      <c r="N922">
        <v>4</v>
      </c>
      <c r="O922">
        <v>1.5</v>
      </c>
      <c r="P922">
        <f t="shared" si="93"/>
        <v>2.5</v>
      </c>
      <c r="Q922" t="s">
        <v>35</v>
      </c>
      <c r="R922">
        <v>1</v>
      </c>
      <c r="S922">
        <f t="shared" si="88"/>
        <v>0</v>
      </c>
      <c r="T922">
        <f t="shared" si="89"/>
        <v>2.5</v>
      </c>
      <c r="Z922" s="118">
        <v>0.12</v>
      </c>
      <c r="AA922">
        <v>0</v>
      </c>
      <c r="AB922" s="120">
        <v>42.07</v>
      </c>
      <c r="AC922" s="2">
        <f t="shared" si="90"/>
        <v>1262.0999999999999</v>
      </c>
      <c r="AE922" s="2">
        <f t="shared" si="91"/>
        <v>1262.0999999999999</v>
      </c>
      <c r="AG922" t="str">
        <f t="shared" si="92"/>
        <v/>
      </c>
    </row>
    <row r="923" spans="1:34">
      <c r="A923">
        <v>922</v>
      </c>
      <c r="C923">
        <v>545</v>
      </c>
      <c r="D923">
        <v>181</v>
      </c>
      <c r="E923" t="s">
        <v>909</v>
      </c>
      <c r="F923" t="s">
        <v>931</v>
      </c>
      <c r="M923" t="s">
        <v>57</v>
      </c>
      <c r="N923">
        <v>1.5</v>
      </c>
      <c r="O923">
        <v>0</v>
      </c>
      <c r="P923">
        <f t="shared" si="93"/>
        <v>1.5</v>
      </c>
      <c r="Q923" t="s">
        <v>35</v>
      </c>
      <c r="R923">
        <v>1</v>
      </c>
      <c r="S923">
        <f t="shared" si="88"/>
        <v>0</v>
      </c>
      <c r="T923">
        <f t="shared" si="89"/>
        <v>1.5</v>
      </c>
      <c r="Z923" s="118">
        <v>0.21</v>
      </c>
      <c r="AA923">
        <v>0</v>
      </c>
      <c r="AB923" s="120">
        <v>35.51</v>
      </c>
      <c r="AC923" s="2">
        <f t="shared" si="90"/>
        <v>1118.5649999999998</v>
      </c>
      <c r="AE923" s="2">
        <f t="shared" si="91"/>
        <v>1118.5649999999998</v>
      </c>
      <c r="AG923" t="str">
        <f t="shared" si="92"/>
        <v/>
      </c>
    </row>
    <row r="924" spans="1:34">
      <c r="A924">
        <v>923</v>
      </c>
      <c r="C924">
        <v>593</v>
      </c>
      <c r="D924">
        <v>181</v>
      </c>
      <c r="E924" t="s">
        <v>909</v>
      </c>
      <c r="F924" t="s">
        <v>931</v>
      </c>
      <c r="M924" t="s">
        <v>104</v>
      </c>
      <c r="N924">
        <v>0</v>
      </c>
      <c r="O924">
        <v>-8</v>
      </c>
      <c r="P924">
        <f t="shared" si="93"/>
        <v>8</v>
      </c>
      <c r="R924">
        <v>2</v>
      </c>
      <c r="S924">
        <f t="shared" si="88"/>
        <v>8</v>
      </c>
      <c r="T924">
        <f t="shared" si="89"/>
        <v>0</v>
      </c>
      <c r="U924" t="s">
        <v>889</v>
      </c>
      <c r="V924" t="s">
        <v>623</v>
      </c>
      <c r="Z924" s="118">
        <v>1.03</v>
      </c>
      <c r="AA924" s="106">
        <v>0</v>
      </c>
      <c r="AB924" s="120">
        <v>3.85</v>
      </c>
      <c r="AC924" s="2">
        <f t="shared" si="90"/>
        <v>3172.4000000000005</v>
      </c>
      <c r="AE924" s="2">
        <f t="shared" si="91"/>
        <v>3172.4000000000005</v>
      </c>
      <c r="AG924" t="str">
        <f t="shared" si="92"/>
        <v/>
      </c>
    </row>
    <row r="925" spans="1:34" s="9" customFormat="1">
      <c r="A925">
        <v>924</v>
      </c>
      <c r="C925">
        <v>593</v>
      </c>
      <c r="D925">
        <v>181</v>
      </c>
      <c r="E925" s="9" t="s">
        <v>909</v>
      </c>
      <c r="F925" t="s">
        <v>931</v>
      </c>
      <c r="M925" s="9" t="s">
        <v>28</v>
      </c>
      <c r="N925" s="9">
        <v>-60</v>
      </c>
      <c r="O925" s="9">
        <v>-8</v>
      </c>
      <c r="P925" s="9">
        <f t="shared" si="93"/>
        <v>52</v>
      </c>
      <c r="Q925" s="9" t="s">
        <v>893</v>
      </c>
      <c r="R925" s="9">
        <v>2</v>
      </c>
      <c r="S925" s="9">
        <f t="shared" si="88"/>
        <v>52</v>
      </c>
      <c r="T925" s="9">
        <f t="shared" si="89"/>
        <v>0</v>
      </c>
      <c r="U925" t="s">
        <v>889</v>
      </c>
      <c r="V925" t="s">
        <v>623</v>
      </c>
      <c r="Z925" s="118">
        <v>1.56</v>
      </c>
      <c r="AA925" s="106">
        <v>0</v>
      </c>
      <c r="AB925" s="120">
        <v>1.38</v>
      </c>
      <c r="AC925" s="2">
        <f t="shared" si="90"/>
        <v>11194.56</v>
      </c>
      <c r="AE925" s="11">
        <f t="shared" si="91"/>
        <v>11194.56</v>
      </c>
      <c r="AG925" t="str">
        <f t="shared" si="92"/>
        <v/>
      </c>
      <c r="AH925"/>
    </row>
    <row r="926" spans="1:34">
      <c r="A926">
        <v>925</v>
      </c>
      <c r="B926" t="s">
        <v>603</v>
      </c>
      <c r="C926">
        <v>547</v>
      </c>
      <c r="D926">
        <v>182</v>
      </c>
      <c r="E926" t="s">
        <v>619</v>
      </c>
      <c r="F926" t="s">
        <v>930</v>
      </c>
      <c r="G926">
        <v>50.155101780000003</v>
      </c>
      <c r="H926">
        <v>122.1999969</v>
      </c>
      <c r="I926" t="s">
        <v>182</v>
      </c>
      <c r="J926" t="s">
        <v>35</v>
      </c>
      <c r="K926" t="s">
        <v>35</v>
      </c>
      <c r="L926" t="s">
        <v>35</v>
      </c>
      <c r="M926" t="s">
        <v>89</v>
      </c>
      <c r="N926">
        <v>4</v>
      </c>
      <c r="O926">
        <v>3</v>
      </c>
      <c r="P926">
        <f t="shared" si="93"/>
        <v>1</v>
      </c>
      <c r="Q926" t="s">
        <v>35</v>
      </c>
      <c r="R926">
        <v>1</v>
      </c>
      <c r="S926">
        <f t="shared" si="88"/>
        <v>0</v>
      </c>
      <c r="T926">
        <f t="shared" si="89"/>
        <v>1</v>
      </c>
      <c r="W926">
        <f>SUM(S926:S930)</f>
        <v>30</v>
      </c>
      <c r="X926">
        <f>SUM(T926:T930)</f>
        <v>4</v>
      </c>
      <c r="Y926">
        <f>X926+W926</f>
        <v>34</v>
      </c>
      <c r="Z926" s="118">
        <v>0.16</v>
      </c>
      <c r="AA926">
        <v>0</v>
      </c>
      <c r="AB926" s="120">
        <v>37.4</v>
      </c>
      <c r="AC926" s="2">
        <f t="shared" si="90"/>
        <v>598.4</v>
      </c>
      <c r="AD926" s="2">
        <f>SUM(AC926:AC930)</f>
        <v>4563.7299999999996</v>
      </c>
      <c r="AE926" s="2">
        <f t="shared" si="91"/>
        <v>598.4</v>
      </c>
      <c r="AF926" s="2">
        <f>SUM(AE926:AE930)</f>
        <v>4563.7299999999996</v>
      </c>
      <c r="AG926">
        <f t="shared" si="92"/>
        <v>1</v>
      </c>
    </row>
    <row r="927" spans="1:34">
      <c r="A927">
        <v>926</v>
      </c>
      <c r="C927">
        <v>547</v>
      </c>
      <c r="D927">
        <v>182</v>
      </c>
      <c r="E927" t="s">
        <v>619</v>
      </c>
      <c r="F927" t="s">
        <v>930</v>
      </c>
      <c r="M927" t="s">
        <v>623</v>
      </c>
      <c r="N927">
        <v>3</v>
      </c>
      <c r="O927">
        <v>1</v>
      </c>
      <c r="P927">
        <f t="shared" si="93"/>
        <v>2</v>
      </c>
      <c r="Q927" t="s">
        <v>35</v>
      </c>
      <c r="R927">
        <v>1</v>
      </c>
      <c r="S927">
        <f t="shared" si="88"/>
        <v>0</v>
      </c>
      <c r="T927">
        <f t="shared" si="89"/>
        <v>2</v>
      </c>
      <c r="Z927" s="118">
        <v>0.16</v>
      </c>
      <c r="AA927">
        <v>0</v>
      </c>
      <c r="AB927" s="120">
        <v>37.4</v>
      </c>
      <c r="AC927" s="2">
        <f t="shared" si="90"/>
        <v>1196.8</v>
      </c>
      <c r="AE927" s="2">
        <f t="shared" si="91"/>
        <v>1196.8</v>
      </c>
      <c r="AG927" t="str">
        <f t="shared" si="92"/>
        <v/>
      </c>
    </row>
    <row r="928" spans="1:34">
      <c r="A928">
        <v>927</v>
      </c>
      <c r="C928">
        <v>547</v>
      </c>
      <c r="D928">
        <v>182</v>
      </c>
      <c r="E928" t="s">
        <v>619</v>
      </c>
      <c r="F928" t="s">
        <v>930</v>
      </c>
      <c r="M928" t="s">
        <v>57</v>
      </c>
      <c r="N928">
        <v>1</v>
      </c>
      <c r="O928">
        <v>0</v>
      </c>
      <c r="P928">
        <f t="shared" si="93"/>
        <v>1</v>
      </c>
      <c r="Q928" t="s">
        <v>35</v>
      </c>
      <c r="R928">
        <v>1</v>
      </c>
      <c r="S928">
        <f t="shared" si="88"/>
        <v>0</v>
      </c>
      <c r="T928">
        <f t="shared" si="89"/>
        <v>1</v>
      </c>
      <c r="Z928" s="118">
        <v>0.16</v>
      </c>
      <c r="AA928">
        <v>0</v>
      </c>
      <c r="AB928" s="120">
        <v>30.85</v>
      </c>
      <c r="AC928" s="2">
        <f t="shared" si="90"/>
        <v>493.6</v>
      </c>
      <c r="AE928" s="2">
        <f t="shared" si="91"/>
        <v>493.6</v>
      </c>
      <c r="AG928" t="str">
        <f t="shared" si="92"/>
        <v/>
      </c>
    </row>
    <row r="929" spans="1:34">
      <c r="A929">
        <v>928</v>
      </c>
      <c r="C929">
        <v>595</v>
      </c>
      <c r="D929">
        <v>182</v>
      </c>
      <c r="E929" t="s">
        <v>619</v>
      </c>
      <c r="F929" t="s">
        <v>930</v>
      </c>
      <c r="M929" t="s">
        <v>710</v>
      </c>
      <c r="N929">
        <v>0</v>
      </c>
      <c r="O929">
        <v>-1.5</v>
      </c>
      <c r="P929">
        <f t="shared" si="93"/>
        <v>1.5</v>
      </c>
      <c r="R929">
        <v>2</v>
      </c>
      <c r="S929">
        <f t="shared" si="88"/>
        <v>1.5</v>
      </c>
      <c r="T929">
        <f t="shared" si="89"/>
        <v>0</v>
      </c>
      <c r="U929" t="s">
        <v>889</v>
      </c>
      <c r="V929" t="s">
        <v>21</v>
      </c>
      <c r="Z929" s="118">
        <v>1.07</v>
      </c>
      <c r="AA929">
        <v>0</v>
      </c>
      <c r="AB929" s="120">
        <v>3.36</v>
      </c>
      <c r="AC929" s="2">
        <f t="shared" si="90"/>
        <v>539.28</v>
      </c>
      <c r="AE929" s="2">
        <f t="shared" si="91"/>
        <v>539.28</v>
      </c>
      <c r="AG929" t="str">
        <f t="shared" si="92"/>
        <v/>
      </c>
    </row>
    <row r="930" spans="1:34" s="9" customFormat="1">
      <c r="A930">
        <v>929</v>
      </c>
      <c r="C930">
        <v>595</v>
      </c>
      <c r="D930">
        <v>182</v>
      </c>
      <c r="E930" s="9" t="s">
        <v>619</v>
      </c>
      <c r="F930" t="s">
        <v>930</v>
      </c>
      <c r="M930" s="9" t="s">
        <v>101</v>
      </c>
      <c r="N930" s="9">
        <v>-1.5</v>
      </c>
      <c r="O930" s="9">
        <v>-30</v>
      </c>
      <c r="P930" s="9">
        <f t="shared" si="93"/>
        <v>28.5</v>
      </c>
      <c r="Q930" s="9" t="s">
        <v>89</v>
      </c>
      <c r="R930" s="9">
        <v>2</v>
      </c>
      <c r="S930" s="9">
        <f t="shared" si="88"/>
        <v>28.5</v>
      </c>
      <c r="T930" s="9">
        <f t="shared" si="89"/>
        <v>0</v>
      </c>
      <c r="U930" t="s">
        <v>889</v>
      </c>
      <c r="V930" t="s">
        <v>21</v>
      </c>
      <c r="Z930" s="118">
        <v>1.45</v>
      </c>
      <c r="AA930" s="9">
        <v>65</v>
      </c>
      <c r="AB930" s="120">
        <v>1.2</v>
      </c>
      <c r="AC930" s="2">
        <f t="shared" si="90"/>
        <v>1735.6499999999999</v>
      </c>
      <c r="AE930" s="11">
        <f t="shared" si="91"/>
        <v>1735.6499999999999</v>
      </c>
      <c r="AG930" t="str">
        <f t="shared" si="92"/>
        <v/>
      </c>
      <c r="AH930"/>
    </row>
    <row r="931" spans="1:34">
      <c r="A931">
        <v>930</v>
      </c>
      <c r="B931" t="s">
        <v>603</v>
      </c>
      <c r="C931">
        <v>546</v>
      </c>
      <c r="D931">
        <v>183</v>
      </c>
      <c r="E931" t="s">
        <v>915</v>
      </c>
      <c r="F931" t="s">
        <v>932</v>
      </c>
      <c r="G931">
        <v>50.154399869999999</v>
      </c>
      <c r="H931">
        <v>122.20099639999999</v>
      </c>
      <c r="I931" t="s">
        <v>182</v>
      </c>
      <c r="J931" t="s">
        <v>35</v>
      </c>
      <c r="K931" t="s">
        <v>35</v>
      </c>
      <c r="L931" t="s">
        <v>35</v>
      </c>
      <c r="M931" t="s">
        <v>89</v>
      </c>
      <c r="N931">
        <v>15</v>
      </c>
      <c r="O931">
        <v>13</v>
      </c>
      <c r="P931">
        <f t="shared" si="93"/>
        <v>2</v>
      </c>
      <c r="Q931" t="s">
        <v>35</v>
      </c>
      <c r="R931">
        <v>1</v>
      </c>
      <c r="S931">
        <f t="shared" si="88"/>
        <v>0</v>
      </c>
      <c r="T931">
        <f t="shared" si="89"/>
        <v>2</v>
      </c>
      <c r="W931">
        <f>SUM(S931:S935)</f>
        <v>45</v>
      </c>
      <c r="X931">
        <f>SUM(T931:T935)</f>
        <v>15</v>
      </c>
      <c r="Y931">
        <f>X931+W931</f>
        <v>60</v>
      </c>
      <c r="Z931" s="118">
        <v>0.11</v>
      </c>
      <c r="AA931">
        <v>0</v>
      </c>
      <c r="AB931" s="120">
        <v>25.58</v>
      </c>
      <c r="AC931" s="2">
        <f t="shared" si="90"/>
        <v>562.75999999999988</v>
      </c>
      <c r="AD931" s="2">
        <f>SUM(AC931:AC935)</f>
        <v>19645.339</v>
      </c>
      <c r="AE931" s="2">
        <f t="shared" si="91"/>
        <v>562.75999999999988</v>
      </c>
      <c r="AF931" s="2">
        <f>SUM(AE931:AE935)</f>
        <v>19645.339</v>
      </c>
      <c r="AG931">
        <f t="shared" si="92"/>
        <v>1</v>
      </c>
    </row>
    <row r="932" spans="1:34">
      <c r="A932">
        <v>931</v>
      </c>
      <c r="C932">
        <v>546</v>
      </c>
      <c r="D932">
        <v>183</v>
      </c>
      <c r="E932" t="s">
        <v>915</v>
      </c>
      <c r="F932" t="s">
        <v>932</v>
      </c>
      <c r="M932" t="s">
        <v>623</v>
      </c>
      <c r="N932">
        <v>2</v>
      </c>
      <c r="O932">
        <v>13</v>
      </c>
      <c r="P932">
        <f t="shared" si="93"/>
        <v>11</v>
      </c>
      <c r="Q932" t="s">
        <v>35</v>
      </c>
      <c r="R932">
        <v>1</v>
      </c>
      <c r="S932">
        <f t="shared" si="88"/>
        <v>0</v>
      </c>
      <c r="T932">
        <f t="shared" si="89"/>
        <v>11</v>
      </c>
      <c r="Z932" s="118">
        <v>0.11</v>
      </c>
      <c r="AA932">
        <v>0</v>
      </c>
      <c r="AB932" s="120">
        <v>25.58</v>
      </c>
      <c r="AC932" s="2">
        <f t="shared" si="90"/>
        <v>3095.1799999999994</v>
      </c>
      <c r="AE932" s="2">
        <f t="shared" si="91"/>
        <v>3095.1799999999994</v>
      </c>
      <c r="AG932" t="str">
        <f t="shared" si="92"/>
        <v/>
      </c>
    </row>
    <row r="933" spans="1:34">
      <c r="A933">
        <v>932</v>
      </c>
      <c r="C933">
        <v>546</v>
      </c>
      <c r="D933">
        <v>183</v>
      </c>
      <c r="E933" t="s">
        <v>915</v>
      </c>
      <c r="F933" t="s">
        <v>932</v>
      </c>
      <c r="M933" t="s">
        <v>57</v>
      </c>
      <c r="N933">
        <v>2</v>
      </c>
      <c r="O933">
        <v>0</v>
      </c>
      <c r="P933">
        <f t="shared" si="93"/>
        <v>2</v>
      </c>
      <c r="Q933" t="s">
        <v>35</v>
      </c>
      <c r="R933">
        <v>1</v>
      </c>
      <c r="S933">
        <f t="shared" si="88"/>
        <v>0</v>
      </c>
      <c r="T933">
        <f t="shared" si="89"/>
        <v>2</v>
      </c>
      <c r="Z933" s="118">
        <v>0.55000000000000004</v>
      </c>
      <c r="AA933">
        <v>0</v>
      </c>
      <c r="AB933" s="120">
        <v>19.02</v>
      </c>
      <c r="AC933" s="2">
        <f t="shared" si="90"/>
        <v>2092.2000000000003</v>
      </c>
      <c r="AE933" s="2">
        <f t="shared" si="91"/>
        <v>2092.2000000000003</v>
      </c>
      <c r="AG933" t="str">
        <f t="shared" si="92"/>
        <v/>
      </c>
    </row>
    <row r="934" spans="1:34">
      <c r="A934">
        <v>933</v>
      </c>
      <c r="C934">
        <v>594</v>
      </c>
      <c r="D934">
        <v>183</v>
      </c>
      <c r="E934" t="s">
        <v>915</v>
      </c>
      <c r="F934" t="s">
        <v>932</v>
      </c>
      <c r="M934" t="s">
        <v>101</v>
      </c>
      <c r="N934">
        <v>-45</v>
      </c>
      <c r="O934">
        <v>-9</v>
      </c>
      <c r="P934">
        <f t="shared" si="93"/>
        <v>36</v>
      </c>
      <c r="Q934" t="s">
        <v>611</v>
      </c>
      <c r="R934">
        <v>2</v>
      </c>
      <c r="S934">
        <f t="shared" si="88"/>
        <v>36</v>
      </c>
      <c r="T934">
        <f t="shared" si="89"/>
        <v>0</v>
      </c>
      <c r="U934" t="s">
        <v>889</v>
      </c>
      <c r="V934" t="s">
        <v>623</v>
      </c>
      <c r="Z934" s="118">
        <v>1.1000000000000001</v>
      </c>
      <c r="AA934">
        <v>35</v>
      </c>
      <c r="AB934" s="120">
        <v>2.84</v>
      </c>
      <c r="AC934" s="2">
        <f t="shared" si="90"/>
        <v>7310.1600000000008</v>
      </c>
      <c r="AE934" s="2">
        <f t="shared" si="91"/>
        <v>7310.1600000000008</v>
      </c>
      <c r="AG934" t="str">
        <f t="shared" si="92"/>
        <v/>
      </c>
    </row>
    <row r="935" spans="1:34" s="9" customFormat="1">
      <c r="A935">
        <v>934</v>
      </c>
      <c r="C935">
        <v>594</v>
      </c>
      <c r="D935">
        <v>183</v>
      </c>
      <c r="E935" s="9" t="s">
        <v>915</v>
      </c>
      <c r="F935" t="s">
        <v>932</v>
      </c>
      <c r="M935" s="9" t="s">
        <v>680</v>
      </c>
      <c r="N935" s="9">
        <v>0</v>
      </c>
      <c r="O935" s="9">
        <v>-9</v>
      </c>
      <c r="P935" s="9">
        <f t="shared" si="93"/>
        <v>9</v>
      </c>
      <c r="Q935" s="9" t="s">
        <v>611</v>
      </c>
      <c r="R935" s="9">
        <v>2</v>
      </c>
      <c r="S935" s="9">
        <f t="shared" si="88"/>
        <v>9</v>
      </c>
      <c r="T935" s="9">
        <f t="shared" si="89"/>
        <v>0</v>
      </c>
      <c r="U935" t="s">
        <v>889</v>
      </c>
      <c r="V935" t="s">
        <v>623</v>
      </c>
      <c r="Z935" s="118">
        <v>0.97</v>
      </c>
      <c r="AA935" s="9">
        <v>5</v>
      </c>
      <c r="AB935" s="120">
        <v>7.94</v>
      </c>
      <c r="AC935" s="2">
        <f t="shared" si="90"/>
        <v>6585.0390000000007</v>
      </c>
      <c r="AE935" s="11">
        <f t="shared" si="91"/>
        <v>6585.0390000000007</v>
      </c>
      <c r="AG935" t="str">
        <f t="shared" si="92"/>
        <v/>
      </c>
      <c r="AH935" s="102"/>
    </row>
    <row r="936" spans="1:34">
      <c r="A936">
        <v>935</v>
      </c>
      <c r="B936" t="s">
        <v>603</v>
      </c>
      <c r="C936">
        <v>548</v>
      </c>
      <c r="D936">
        <v>184</v>
      </c>
      <c r="E936" t="s">
        <v>619</v>
      </c>
      <c r="F936" t="s">
        <v>930</v>
      </c>
      <c r="G936">
        <v>50.157100679999999</v>
      </c>
      <c r="H936">
        <v>122.1989975</v>
      </c>
      <c r="I936" t="s">
        <v>182</v>
      </c>
      <c r="J936" t="s">
        <v>35</v>
      </c>
      <c r="K936" t="s">
        <v>35</v>
      </c>
      <c r="L936" t="s">
        <v>35</v>
      </c>
      <c r="M936" t="s">
        <v>623</v>
      </c>
      <c r="N936">
        <v>6</v>
      </c>
      <c r="O936">
        <v>16</v>
      </c>
      <c r="P936">
        <f t="shared" si="93"/>
        <v>10</v>
      </c>
      <c r="Q936" t="s">
        <v>35</v>
      </c>
      <c r="R936">
        <v>1</v>
      </c>
      <c r="S936">
        <f t="shared" si="88"/>
        <v>0</v>
      </c>
      <c r="T936">
        <f t="shared" si="89"/>
        <v>10</v>
      </c>
      <c r="W936">
        <f>SUM(S936:S942)</f>
        <v>45</v>
      </c>
      <c r="X936">
        <f>SUM(T936:T942)</f>
        <v>20</v>
      </c>
      <c r="Y936">
        <f>X936+W936</f>
        <v>65</v>
      </c>
      <c r="Z936" s="118">
        <v>0.16</v>
      </c>
      <c r="AA936">
        <v>0</v>
      </c>
      <c r="AB936" s="120">
        <v>37.4</v>
      </c>
      <c r="AC936" s="2">
        <f t="shared" si="90"/>
        <v>5984</v>
      </c>
      <c r="AD936" s="2">
        <f>SUM(AC936:AC942)</f>
        <v>17063.200000000004</v>
      </c>
      <c r="AE936" s="2">
        <f t="shared" si="91"/>
        <v>5984</v>
      </c>
      <c r="AF936" s="2">
        <f>SUM(AE936:AE942)</f>
        <v>17063.200000000004</v>
      </c>
      <c r="AG936">
        <f t="shared" si="92"/>
        <v>1</v>
      </c>
      <c r="AH936" s="102"/>
    </row>
    <row r="937" spans="1:34">
      <c r="A937">
        <v>936</v>
      </c>
      <c r="C937">
        <v>548</v>
      </c>
      <c r="D937">
        <v>184</v>
      </c>
      <c r="E937" t="s">
        <v>619</v>
      </c>
      <c r="F937" t="s">
        <v>930</v>
      </c>
      <c r="M937" t="s">
        <v>89</v>
      </c>
      <c r="N937">
        <v>20</v>
      </c>
      <c r="O937">
        <v>16</v>
      </c>
      <c r="P937">
        <f t="shared" si="93"/>
        <v>4</v>
      </c>
      <c r="Q937" t="s">
        <v>35</v>
      </c>
      <c r="R937">
        <v>1</v>
      </c>
      <c r="S937">
        <f t="shared" si="88"/>
        <v>0</v>
      </c>
      <c r="T937">
        <f t="shared" si="89"/>
        <v>4</v>
      </c>
      <c r="Z937" s="118">
        <v>0.16</v>
      </c>
      <c r="AA937">
        <v>0</v>
      </c>
      <c r="AB937" s="120">
        <v>37.4</v>
      </c>
      <c r="AC937" s="2">
        <f t="shared" si="90"/>
        <v>2393.6</v>
      </c>
      <c r="AE937" s="2">
        <f t="shared" si="91"/>
        <v>2393.6</v>
      </c>
      <c r="AG937" t="str">
        <f t="shared" si="92"/>
        <v/>
      </c>
      <c r="AH937" s="102"/>
    </row>
    <row r="938" spans="1:34">
      <c r="A938">
        <v>937</v>
      </c>
      <c r="C938">
        <v>548</v>
      </c>
      <c r="D938">
        <v>184</v>
      </c>
      <c r="E938" t="s">
        <v>619</v>
      </c>
      <c r="F938" t="s">
        <v>930</v>
      </c>
      <c r="M938" t="s">
        <v>57</v>
      </c>
      <c r="N938">
        <v>6</v>
      </c>
      <c r="O938">
        <v>0</v>
      </c>
      <c r="P938">
        <f t="shared" si="93"/>
        <v>6</v>
      </c>
      <c r="Q938" t="s">
        <v>35</v>
      </c>
      <c r="R938">
        <v>1</v>
      </c>
      <c r="S938">
        <f t="shared" si="88"/>
        <v>0</v>
      </c>
      <c r="T938">
        <f t="shared" si="89"/>
        <v>6</v>
      </c>
      <c r="Z938" s="118">
        <v>0.16</v>
      </c>
      <c r="AA938">
        <v>0</v>
      </c>
      <c r="AB938" s="120">
        <v>30.85</v>
      </c>
      <c r="AC938" s="2">
        <f t="shared" si="90"/>
        <v>2961.6</v>
      </c>
      <c r="AE938" s="2">
        <f t="shared" si="91"/>
        <v>2961.6</v>
      </c>
      <c r="AG938" t="str">
        <f t="shared" si="92"/>
        <v/>
      </c>
      <c r="AH938" s="102"/>
    </row>
    <row r="939" spans="1:34">
      <c r="A939">
        <v>938</v>
      </c>
      <c r="C939">
        <v>596</v>
      </c>
      <c r="D939">
        <v>184</v>
      </c>
      <c r="E939" t="s">
        <v>619</v>
      </c>
      <c r="F939" t="s">
        <v>930</v>
      </c>
      <c r="M939" t="s">
        <v>104</v>
      </c>
      <c r="N939">
        <v>0</v>
      </c>
      <c r="O939">
        <v>-2</v>
      </c>
      <c r="P939">
        <f t="shared" si="93"/>
        <v>2</v>
      </c>
      <c r="R939">
        <v>2</v>
      </c>
      <c r="S939">
        <f t="shared" si="88"/>
        <v>2</v>
      </c>
      <c r="T939">
        <f t="shared" si="89"/>
        <v>0</v>
      </c>
      <c r="U939" t="s">
        <v>889</v>
      </c>
      <c r="V939" t="s">
        <v>21</v>
      </c>
      <c r="Z939" s="118">
        <v>1.07</v>
      </c>
      <c r="AA939">
        <v>0</v>
      </c>
      <c r="AB939" s="120">
        <v>3.36</v>
      </c>
      <c r="AC939" s="2">
        <f t="shared" si="90"/>
        <v>719.04000000000008</v>
      </c>
      <c r="AE939" s="2">
        <f t="shared" si="91"/>
        <v>719.04000000000008</v>
      </c>
      <c r="AG939" t="str">
        <f t="shared" si="92"/>
        <v/>
      </c>
      <c r="AH939" s="102"/>
    </row>
    <row r="940" spans="1:34">
      <c r="A940">
        <v>939</v>
      </c>
      <c r="C940">
        <v>596</v>
      </c>
      <c r="D940">
        <v>184</v>
      </c>
      <c r="E940" t="s">
        <v>619</v>
      </c>
      <c r="F940" t="s">
        <v>930</v>
      </c>
      <c r="M940" t="s">
        <v>101</v>
      </c>
      <c r="N940">
        <v>-2</v>
      </c>
      <c r="O940">
        <v>-20</v>
      </c>
      <c r="P940">
        <f t="shared" si="93"/>
        <v>18</v>
      </c>
      <c r="Q940" t="s">
        <v>604</v>
      </c>
      <c r="R940">
        <v>2</v>
      </c>
      <c r="S940">
        <f t="shared" si="88"/>
        <v>18</v>
      </c>
      <c r="T940">
        <f t="shared" si="89"/>
        <v>0</v>
      </c>
      <c r="U940" t="s">
        <v>889</v>
      </c>
      <c r="V940" t="s">
        <v>21</v>
      </c>
      <c r="Z940" s="118">
        <v>1.45</v>
      </c>
      <c r="AA940">
        <v>45</v>
      </c>
      <c r="AB940" s="120">
        <v>1.2</v>
      </c>
      <c r="AC940" s="2">
        <f t="shared" si="90"/>
        <v>1722.6</v>
      </c>
      <c r="AE940" s="2">
        <f t="shared" si="91"/>
        <v>1722.6</v>
      </c>
      <c r="AG940" t="str">
        <f t="shared" si="92"/>
        <v/>
      </c>
    </row>
    <row r="941" spans="1:34">
      <c r="A941">
        <v>940</v>
      </c>
      <c r="C941">
        <v>596</v>
      </c>
      <c r="D941">
        <v>184</v>
      </c>
      <c r="E941" t="s">
        <v>619</v>
      </c>
      <c r="F941" t="s">
        <v>930</v>
      </c>
      <c r="M941" t="s">
        <v>711</v>
      </c>
      <c r="N941">
        <v>-20</v>
      </c>
      <c r="O941">
        <v>-30</v>
      </c>
      <c r="P941">
        <f t="shared" si="93"/>
        <v>10</v>
      </c>
      <c r="Q941" t="s">
        <v>89</v>
      </c>
      <c r="R941">
        <v>2</v>
      </c>
      <c r="S941">
        <f t="shared" si="88"/>
        <v>10</v>
      </c>
      <c r="T941">
        <f t="shared" si="89"/>
        <v>0</v>
      </c>
      <c r="U941" t="s">
        <v>889</v>
      </c>
      <c r="V941" t="s">
        <v>21</v>
      </c>
      <c r="Z941" s="118">
        <v>1.07</v>
      </c>
      <c r="AA941">
        <v>45</v>
      </c>
      <c r="AB941" s="120">
        <v>3.36</v>
      </c>
      <c r="AC941" s="2">
        <f t="shared" si="90"/>
        <v>1977.3600000000006</v>
      </c>
      <c r="AE941" s="2">
        <f t="shared" si="91"/>
        <v>1977.3600000000006</v>
      </c>
      <c r="AG941" t="str">
        <f t="shared" si="92"/>
        <v/>
      </c>
    </row>
    <row r="942" spans="1:34" s="9" customFormat="1">
      <c r="A942">
        <v>941</v>
      </c>
      <c r="C942">
        <v>596</v>
      </c>
      <c r="D942">
        <v>184</v>
      </c>
      <c r="E942" s="9" t="s">
        <v>619</v>
      </c>
      <c r="F942" t="s">
        <v>930</v>
      </c>
      <c r="M942" s="9" t="s">
        <v>700</v>
      </c>
      <c r="N942" s="9">
        <v>-30</v>
      </c>
      <c r="O942" s="9">
        <v>-45</v>
      </c>
      <c r="P942" s="9">
        <f t="shared" si="93"/>
        <v>15</v>
      </c>
      <c r="Q942" s="9" t="s">
        <v>89</v>
      </c>
      <c r="R942" s="9">
        <v>2</v>
      </c>
      <c r="S942" s="9">
        <f t="shared" si="88"/>
        <v>15</v>
      </c>
      <c r="T942" s="9">
        <f t="shared" si="89"/>
        <v>0</v>
      </c>
      <c r="U942" t="s">
        <v>889</v>
      </c>
      <c r="V942" t="s">
        <v>21</v>
      </c>
      <c r="Z942" s="118">
        <v>1.45</v>
      </c>
      <c r="AA942" s="9">
        <v>50</v>
      </c>
      <c r="AB942" s="120">
        <v>1.2</v>
      </c>
      <c r="AC942" s="2">
        <f t="shared" si="90"/>
        <v>1305</v>
      </c>
      <c r="AE942" s="11">
        <f t="shared" si="91"/>
        <v>1305</v>
      </c>
      <c r="AG942" t="str">
        <f t="shared" si="92"/>
        <v/>
      </c>
      <c r="AH942"/>
    </row>
    <row r="943" spans="1:34" s="102" customFormat="1">
      <c r="A943" s="102">
        <v>942</v>
      </c>
      <c r="B943" s="102" t="s">
        <v>603</v>
      </c>
      <c r="C943">
        <v>697</v>
      </c>
      <c r="D943" s="102">
        <v>185</v>
      </c>
      <c r="E943" s="102" t="s">
        <v>619</v>
      </c>
      <c r="F943" s="102" t="s">
        <v>930</v>
      </c>
      <c r="G943" s="102">
        <v>48.841098789999997</v>
      </c>
      <c r="H943" s="102">
        <v>123.5179062</v>
      </c>
      <c r="I943" s="102" t="s">
        <v>182</v>
      </c>
      <c r="J943" s="102" t="s">
        <v>35</v>
      </c>
      <c r="K943" s="102" t="s">
        <v>35</v>
      </c>
      <c r="L943" s="102" t="s">
        <v>35</v>
      </c>
      <c r="M943" s="102" t="s">
        <v>623</v>
      </c>
      <c r="N943" s="102">
        <v>2</v>
      </c>
      <c r="O943" s="102">
        <v>2</v>
      </c>
      <c r="P943" s="102">
        <f t="shared" si="93"/>
        <v>0</v>
      </c>
      <c r="Q943" s="102" t="s">
        <v>35</v>
      </c>
      <c r="R943" s="102">
        <v>1</v>
      </c>
      <c r="S943" s="102">
        <f t="shared" si="88"/>
        <v>0</v>
      </c>
      <c r="T943" s="102">
        <f t="shared" si="89"/>
        <v>0</v>
      </c>
      <c r="U943"/>
      <c r="V943"/>
      <c r="W943" s="102">
        <f>SUM(S943:S948)</f>
        <v>97</v>
      </c>
      <c r="X943" s="102">
        <f>SUM(T943:T948)</f>
        <v>0</v>
      </c>
      <c r="Y943" s="102">
        <f>X943+W943</f>
        <v>97</v>
      </c>
      <c r="Z943" s="118">
        <v>0.16</v>
      </c>
      <c r="AA943" s="102">
        <v>0</v>
      </c>
      <c r="AB943" s="120">
        <v>37.4</v>
      </c>
      <c r="AC943" s="103">
        <f t="shared" si="90"/>
        <v>0</v>
      </c>
      <c r="AD943" s="103">
        <f>SUM(AC943:AC948)</f>
        <v>7059.7699999999995</v>
      </c>
      <c r="AE943" s="103">
        <f t="shared" si="91"/>
        <v>0</v>
      </c>
      <c r="AF943" s="103">
        <f>SUM(AE943:AE948)</f>
        <v>7059.7699999999995</v>
      </c>
      <c r="AG943" s="102">
        <f t="shared" si="92"/>
        <v>1</v>
      </c>
      <c r="AH943"/>
    </row>
    <row r="944" spans="1:34" s="102" customFormat="1">
      <c r="A944" s="102">
        <v>943</v>
      </c>
      <c r="C944">
        <v>754</v>
      </c>
      <c r="D944" s="102">
        <v>185</v>
      </c>
      <c r="E944" s="102" t="s">
        <v>619</v>
      </c>
      <c r="F944" s="102" t="s">
        <v>930</v>
      </c>
      <c r="M944" s="102" t="s">
        <v>104</v>
      </c>
      <c r="N944" s="102">
        <v>0</v>
      </c>
      <c r="O944" s="102">
        <v>-5</v>
      </c>
      <c r="P944" s="102">
        <f t="shared" si="93"/>
        <v>5</v>
      </c>
      <c r="Q944" s="102" t="s">
        <v>611</v>
      </c>
      <c r="R944" s="102">
        <v>2</v>
      </c>
      <c r="S944" s="102">
        <f t="shared" si="88"/>
        <v>5</v>
      </c>
      <c r="T944" s="102">
        <f t="shared" si="89"/>
        <v>0</v>
      </c>
      <c r="U944" t="s">
        <v>1008</v>
      </c>
      <c r="V944" t="s">
        <v>21</v>
      </c>
      <c r="Z944" s="118">
        <v>1.07</v>
      </c>
      <c r="AA944" s="102">
        <v>30</v>
      </c>
      <c r="AB944" s="120">
        <v>3.36</v>
      </c>
      <c r="AC944" s="103">
        <f t="shared" si="90"/>
        <v>1258.3200000000002</v>
      </c>
      <c r="AE944" s="103">
        <f t="shared" si="91"/>
        <v>1258.3200000000002</v>
      </c>
      <c r="AG944" s="102" t="str">
        <f t="shared" si="92"/>
        <v/>
      </c>
      <c r="AH944"/>
    </row>
    <row r="945" spans="1:34" s="102" customFormat="1" ht="16">
      <c r="A945" s="102">
        <v>944</v>
      </c>
      <c r="C945">
        <v>754</v>
      </c>
      <c r="D945" s="102">
        <v>185</v>
      </c>
      <c r="E945" s="102" t="s">
        <v>619</v>
      </c>
      <c r="F945" s="102" t="s">
        <v>930</v>
      </c>
      <c r="M945" s="105" t="s">
        <v>924</v>
      </c>
      <c r="N945" s="102">
        <v>-5</v>
      </c>
      <c r="O945" s="102">
        <v>-10</v>
      </c>
      <c r="P945" s="102">
        <f t="shared" si="93"/>
        <v>5</v>
      </c>
      <c r="Q945" s="102" t="s">
        <v>611</v>
      </c>
      <c r="R945" s="102">
        <v>2</v>
      </c>
      <c r="S945" s="102">
        <f t="shared" si="88"/>
        <v>5</v>
      </c>
      <c r="T945" s="102">
        <f t="shared" si="89"/>
        <v>0</v>
      </c>
      <c r="U945" t="s">
        <v>1008</v>
      </c>
      <c r="V945" t="s">
        <v>21</v>
      </c>
      <c r="Z945" s="118">
        <v>1.45</v>
      </c>
      <c r="AA945" s="102">
        <v>98</v>
      </c>
      <c r="AB945" s="120">
        <v>1.2</v>
      </c>
      <c r="AC945" s="103">
        <f t="shared" si="90"/>
        <v>17.399999999999999</v>
      </c>
      <c r="AE945" s="103">
        <f t="shared" si="91"/>
        <v>17.399999999999999</v>
      </c>
      <c r="AG945" s="102" t="str">
        <f t="shared" si="92"/>
        <v/>
      </c>
      <c r="AH945"/>
    </row>
    <row r="946" spans="1:34" s="102" customFormat="1">
      <c r="A946" s="102">
        <v>945</v>
      </c>
      <c r="C946">
        <v>754</v>
      </c>
      <c r="D946" s="102">
        <v>185</v>
      </c>
      <c r="E946" s="102" t="s">
        <v>619</v>
      </c>
      <c r="F946" s="102" t="s">
        <v>930</v>
      </c>
      <c r="M946" s="102" t="s">
        <v>712</v>
      </c>
      <c r="N946" s="102">
        <v>-10</v>
      </c>
      <c r="O946" s="102">
        <v>-31</v>
      </c>
      <c r="P946" s="102">
        <f t="shared" si="93"/>
        <v>21</v>
      </c>
      <c r="Q946" s="102" t="s">
        <v>611</v>
      </c>
      <c r="R946" s="102">
        <v>2</v>
      </c>
      <c r="S946" s="102">
        <f t="shared" si="88"/>
        <v>21</v>
      </c>
      <c r="T946" s="102">
        <f t="shared" si="89"/>
        <v>0</v>
      </c>
      <c r="U946" t="s">
        <v>1008</v>
      </c>
      <c r="V946" t="s">
        <v>21</v>
      </c>
      <c r="Z946" s="118">
        <v>1.45</v>
      </c>
      <c r="AA946" s="102">
        <v>37</v>
      </c>
      <c r="AB946" s="120">
        <v>1.2</v>
      </c>
      <c r="AC946" s="103">
        <f t="shared" si="90"/>
        <v>2302.0199999999995</v>
      </c>
      <c r="AE946" s="103">
        <f t="shared" si="91"/>
        <v>2302.0199999999995</v>
      </c>
      <c r="AG946" s="102" t="str">
        <f t="shared" si="92"/>
        <v/>
      </c>
      <c r="AH946"/>
    </row>
    <row r="947" spans="1:34" s="102" customFormat="1">
      <c r="A947" s="102">
        <v>946</v>
      </c>
      <c r="C947">
        <v>754</v>
      </c>
      <c r="D947" s="102">
        <v>185</v>
      </c>
      <c r="E947" s="102" t="s">
        <v>619</v>
      </c>
      <c r="F947" s="102" t="s">
        <v>930</v>
      </c>
      <c r="M947" s="102" t="s">
        <v>713</v>
      </c>
      <c r="N947" s="102">
        <v>-31</v>
      </c>
      <c r="O947" s="102">
        <v>-51</v>
      </c>
      <c r="P947" s="102">
        <f t="shared" si="93"/>
        <v>20</v>
      </c>
      <c r="Q947" s="102" t="s">
        <v>611</v>
      </c>
      <c r="R947" s="102">
        <v>2</v>
      </c>
      <c r="S947" s="102">
        <f t="shared" si="88"/>
        <v>20</v>
      </c>
      <c r="T947" s="102">
        <f t="shared" si="89"/>
        <v>0</v>
      </c>
      <c r="U947" t="s">
        <v>1008</v>
      </c>
      <c r="V947" t="s">
        <v>21</v>
      </c>
      <c r="Z947" s="118">
        <v>1.45</v>
      </c>
      <c r="AA947" s="102">
        <v>40</v>
      </c>
      <c r="AB947" s="120">
        <v>1.2</v>
      </c>
      <c r="AC947" s="103">
        <f t="shared" si="90"/>
        <v>2087.9999999999995</v>
      </c>
      <c r="AE947" s="103">
        <f t="shared" si="91"/>
        <v>2087.9999999999995</v>
      </c>
      <c r="AG947" s="102" t="str">
        <f t="shared" si="92"/>
        <v/>
      </c>
      <c r="AH947"/>
    </row>
    <row r="948" spans="1:34" s="44" customFormat="1">
      <c r="A948" s="102">
        <v>947</v>
      </c>
      <c r="C948">
        <v>754</v>
      </c>
      <c r="D948" s="102">
        <v>185</v>
      </c>
      <c r="E948" s="44" t="s">
        <v>619</v>
      </c>
      <c r="F948" s="102" t="s">
        <v>930</v>
      </c>
      <c r="M948" s="44" t="s">
        <v>709</v>
      </c>
      <c r="N948" s="44">
        <v>-51</v>
      </c>
      <c r="O948" s="44">
        <v>-97</v>
      </c>
      <c r="P948" s="44">
        <f t="shared" si="93"/>
        <v>46</v>
      </c>
      <c r="Q948" s="44" t="s">
        <v>611</v>
      </c>
      <c r="R948" s="44">
        <v>2</v>
      </c>
      <c r="S948" s="44">
        <f t="shared" si="88"/>
        <v>46</v>
      </c>
      <c r="T948" s="44">
        <f t="shared" si="89"/>
        <v>0</v>
      </c>
      <c r="U948" t="s">
        <v>1008</v>
      </c>
      <c r="V948" t="s">
        <v>21</v>
      </c>
      <c r="Z948" s="118">
        <v>1.45</v>
      </c>
      <c r="AA948" s="44">
        <v>45</v>
      </c>
      <c r="AB948" s="120">
        <v>0.38</v>
      </c>
      <c r="AC948" s="103">
        <f t="shared" si="90"/>
        <v>1394.0299999999997</v>
      </c>
      <c r="AE948" s="104">
        <f t="shared" si="91"/>
        <v>1394.0299999999997</v>
      </c>
      <c r="AG948" s="102" t="str">
        <f t="shared" si="92"/>
        <v/>
      </c>
      <c r="AH948" s="102"/>
    </row>
    <row r="949" spans="1:34" s="102" customFormat="1">
      <c r="A949" s="102">
        <v>948</v>
      </c>
      <c r="B949" s="102" t="s">
        <v>603</v>
      </c>
      <c r="C949">
        <v>696</v>
      </c>
      <c r="D949" s="102">
        <v>186</v>
      </c>
      <c r="E949" s="102" t="s">
        <v>614</v>
      </c>
      <c r="F949" s="102" t="s">
        <v>930</v>
      </c>
      <c r="G949" s="102">
        <v>48.837894439999999</v>
      </c>
      <c r="H949" s="102">
        <v>123.52622220000001</v>
      </c>
      <c r="I949" s="102" t="s">
        <v>182</v>
      </c>
      <c r="J949" s="102" t="s">
        <v>35</v>
      </c>
      <c r="K949" s="102" t="s">
        <v>35</v>
      </c>
      <c r="L949" s="102" t="s">
        <v>35</v>
      </c>
      <c r="M949" s="102" t="s">
        <v>89</v>
      </c>
      <c r="N949" s="102">
        <v>6</v>
      </c>
      <c r="O949" s="102">
        <v>4</v>
      </c>
      <c r="P949" s="102">
        <f t="shared" si="93"/>
        <v>2</v>
      </c>
      <c r="Q949" s="102" t="s">
        <v>35</v>
      </c>
      <c r="R949" s="102">
        <v>1</v>
      </c>
      <c r="S949" s="102">
        <f t="shared" si="88"/>
        <v>0</v>
      </c>
      <c r="T949" s="102">
        <f t="shared" si="89"/>
        <v>2</v>
      </c>
      <c r="U949"/>
      <c r="V949"/>
      <c r="W949" s="102">
        <f>SUM(S949:S955)</f>
        <v>75</v>
      </c>
      <c r="X949" s="102">
        <f>SUM(T949:T955)</f>
        <v>6</v>
      </c>
      <c r="Y949" s="102">
        <f>X949+W949</f>
        <v>81</v>
      </c>
      <c r="Z949" s="118">
        <v>0.16</v>
      </c>
      <c r="AA949" s="102">
        <v>0</v>
      </c>
      <c r="AB949" s="120">
        <v>37.4</v>
      </c>
      <c r="AC949" s="103">
        <f t="shared" si="90"/>
        <v>1196.8</v>
      </c>
      <c r="AD949" s="103">
        <f>SUM(AC949:AC955)</f>
        <v>12985.657999999999</v>
      </c>
      <c r="AE949" s="103">
        <f t="shared" si="91"/>
        <v>1196.8</v>
      </c>
      <c r="AF949" s="103">
        <f>SUM(AE949:AE955)</f>
        <v>12985.657999999999</v>
      </c>
      <c r="AG949" s="102">
        <f t="shared" si="92"/>
        <v>1</v>
      </c>
    </row>
    <row r="950" spans="1:34" s="102" customFormat="1">
      <c r="A950" s="102">
        <v>949</v>
      </c>
      <c r="C950">
        <v>696</v>
      </c>
      <c r="D950" s="102">
        <v>186</v>
      </c>
      <c r="E950" s="102" t="s">
        <v>614</v>
      </c>
      <c r="F950" s="102" t="s">
        <v>930</v>
      </c>
      <c r="M950" s="102" t="s">
        <v>623</v>
      </c>
      <c r="N950" s="102">
        <v>4</v>
      </c>
      <c r="O950" s="102">
        <v>3</v>
      </c>
      <c r="P950" s="102">
        <f t="shared" si="93"/>
        <v>1</v>
      </c>
      <c r="Q950" s="102" t="s">
        <v>35</v>
      </c>
      <c r="R950" s="102">
        <v>1</v>
      </c>
      <c r="S950" s="102">
        <f t="shared" si="88"/>
        <v>0</v>
      </c>
      <c r="T950" s="102">
        <f t="shared" si="89"/>
        <v>1</v>
      </c>
      <c r="U950"/>
      <c r="V950"/>
      <c r="Z950" s="118">
        <v>0.16</v>
      </c>
      <c r="AA950" s="102">
        <v>0</v>
      </c>
      <c r="AB950" s="120">
        <v>37.4</v>
      </c>
      <c r="AC950" s="103">
        <f t="shared" si="90"/>
        <v>598.4</v>
      </c>
      <c r="AE950" s="103">
        <f t="shared" si="91"/>
        <v>598.4</v>
      </c>
      <c r="AG950" s="102" t="str">
        <f t="shared" si="92"/>
        <v/>
      </c>
      <c r="AH950"/>
    </row>
    <row r="951" spans="1:34" s="102" customFormat="1">
      <c r="A951" s="102">
        <v>950</v>
      </c>
      <c r="C951">
        <v>696</v>
      </c>
      <c r="D951" s="102">
        <v>186</v>
      </c>
      <c r="E951" s="102" t="s">
        <v>614</v>
      </c>
      <c r="F951" s="102" t="s">
        <v>930</v>
      </c>
      <c r="M951" s="102" t="s">
        <v>57</v>
      </c>
      <c r="N951" s="102">
        <v>3</v>
      </c>
      <c r="O951" s="102">
        <v>0</v>
      </c>
      <c r="P951" s="102">
        <f t="shared" si="93"/>
        <v>3</v>
      </c>
      <c r="Q951" s="102" t="s">
        <v>35</v>
      </c>
      <c r="R951" s="102">
        <v>1</v>
      </c>
      <c r="S951" s="102">
        <f t="shared" si="88"/>
        <v>0</v>
      </c>
      <c r="T951" s="102">
        <f t="shared" si="89"/>
        <v>3</v>
      </c>
      <c r="U951"/>
      <c r="V951"/>
      <c r="Z951" s="118">
        <v>0.16</v>
      </c>
      <c r="AA951" s="102">
        <v>0</v>
      </c>
      <c r="AB951" s="120">
        <v>30.85</v>
      </c>
      <c r="AC951" s="103">
        <f t="shared" si="90"/>
        <v>1480.8</v>
      </c>
      <c r="AE951" s="103">
        <f t="shared" si="91"/>
        <v>1480.8</v>
      </c>
      <c r="AG951" s="102" t="str">
        <f t="shared" si="92"/>
        <v/>
      </c>
      <c r="AH951"/>
    </row>
    <row r="952" spans="1:34" s="102" customFormat="1">
      <c r="A952" s="102">
        <v>951</v>
      </c>
      <c r="C952">
        <v>753</v>
      </c>
      <c r="D952" s="102">
        <v>186</v>
      </c>
      <c r="E952" s="102" t="s">
        <v>614</v>
      </c>
      <c r="F952" s="102" t="s">
        <v>930</v>
      </c>
      <c r="M952" s="102" t="s">
        <v>714</v>
      </c>
      <c r="N952" s="102">
        <v>0</v>
      </c>
      <c r="O952" s="102">
        <v>-10</v>
      </c>
      <c r="P952" s="102">
        <f t="shared" si="93"/>
        <v>10</v>
      </c>
      <c r="Q952" s="102" t="s">
        <v>604</v>
      </c>
      <c r="R952" s="102">
        <v>2</v>
      </c>
      <c r="S952" s="102">
        <f t="shared" si="88"/>
        <v>10</v>
      </c>
      <c r="T952" s="102">
        <f t="shared" si="89"/>
        <v>0</v>
      </c>
      <c r="U952" t="s">
        <v>1008</v>
      </c>
      <c r="V952" t="s">
        <v>623</v>
      </c>
      <c r="Z952" s="118">
        <v>1.07</v>
      </c>
      <c r="AA952" s="102">
        <v>5</v>
      </c>
      <c r="AB952" s="120">
        <v>3.36</v>
      </c>
      <c r="AC952" s="103">
        <f t="shared" si="90"/>
        <v>3415.4400000000005</v>
      </c>
      <c r="AE952" s="103">
        <f t="shared" si="91"/>
        <v>3415.4400000000005</v>
      </c>
      <c r="AG952" s="102" t="str">
        <f t="shared" si="92"/>
        <v/>
      </c>
      <c r="AH952"/>
    </row>
    <row r="953" spans="1:34" s="102" customFormat="1">
      <c r="A953" s="102">
        <v>952</v>
      </c>
      <c r="C953">
        <v>753</v>
      </c>
      <c r="D953" s="102">
        <v>186</v>
      </c>
      <c r="E953" s="102" t="s">
        <v>614</v>
      </c>
      <c r="F953" s="102" t="s">
        <v>930</v>
      </c>
      <c r="M953" s="102" t="s">
        <v>101</v>
      </c>
      <c r="N953" s="102">
        <v>-10</v>
      </c>
      <c r="O953" s="102">
        <v>-26</v>
      </c>
      <c r="P953" s="102">
        <f t="shared" si="93"/>
        <v>16</v>
      </c>
      <c r="Q953" s="102" t="s">
        <v>611</v>
      </c>
      <c r="R953" s="102">
        <v>2</v>
      </c>
      <c r="S953" s="102">
        <f t="shared" si="88"/>
        <v>16</v>
      </c>
      <c r="T953" s="102">
        <f t="shared" si="89"/>
        <v>0</v>
      </c>
      <c r="U953" t="s">
        <v>1008</v>
      </c>
      <c r="V953" t="s">
        <v>623</v>
      </c>
      <c r="Z953" s="118">
        <v>1.45</v>
      </c>
      <c r="AA953" s="102">
        <v>22</v>
      </c>
      <c r="AB953" s="120">
        <v>1.2</v>
      </c>
      <c r="AC953" s="103">
        <f t="shared" si="90"/>
        <v>2171.5199999999995</v>
      </c>
      <c r="AE953" s="103">
        <f t="shared" si="91"/>
        <v>2171.5199999999995</v>
      </c>
      <c r="AG953" s="102" t="str">
        <f t="shared" si="92"/>
        <v/>
      </c>
      <c r="AH953"/>
    </row>
    <row r="954" spans="1:34" s="102" customFormat="1">
      <c r="A954" s="102">
        <v>953</v>
      </c>
      <c r="C954">
        <v>753</v>
      </c>
      <c r="D954" s="102">
        <v>186</v>
      </c>
      <c r="E954" s="102" t="s">
        <v>614</v>
      </c>
      <c r="F954" s="102" t="s">
        <v>930</v>
      </c>
      <c r="M954" s="102" t="s">
        <v>708</v>
      </c>
      <c r="N954" s="102">
        <v>-26</v>
      </c>
      <c r="O954" s="102">
        <v>-46</v>
      </c>
      <c r="P954" s="102">
        <f t="shared" si="93"/>
        <v>20</v>
      </c>
      <c r="Q954" s="102" t="s">
        <v>611</v>
      </c>
      <c r="R954" s="102">
        <v>2</v>
      </c>
      <c r="S954" s="102">
        <f t="shared" si="88"/>
        <v>20</v>
      </c>
      <c r="T954" s="102">
        <f t="shared" si="89"/>
        <v>0</v>
      </c>
      <c r="U954" t="s">
        <v>1008</v>
      </c>
      <c r="V954" t="s">
        <v>623</v>
      </c>
      <c r="Z954" s="118">
        <v>1.45</v>
      </c>
      <c r="AA954" s="102">
        <v>10</v>
      </c>
      <c r="AB954" s="120">
        <v>1.2</v>
      </c>
      <c r="AC954" s="103">
        <f t="shared" si="90"/>
        <v>3131.9999999999995</v>
      </c>
      <c r="AE954" s="103">
        <f t="shared" si="91"/>
        <v>3131.9999999999995</v>
      </c>
      <c r="AG954" s="102" t="str">
        <f t="shared" si="92"/>
        <v/>
      </c>
      <c r="AH954"/>
    </row>
    <row r="955" spans="1:34" s="44" customFormat="1">
      <c r="A955" s="102">
        <v>954</v>
      </c>
      <c r="C955">
        <v>753</v>
      </c>
      <c r="D955" s="102">
        <v>186</v>
      </c>
      <c r="E955" s="44" t="s">
        <v>614</v>
      </c>
      <c r="F955" s="102" t="s">
        <v>930</v>
      </c>
      <c r="M955" s="44" t="s">
        <v>694</v>
      </c>
      <c r="N955" s="44">
        <v>-46</v>
      </c>
      <c r="O955" s="44">
        <v>-75</v>
      </c>
      <c r="P955" s="44">
        <f t="shared" si="93"/>
        <v>29</v>
      </c>
      <c r="Q955" s="44" t="s">
        <v>611</v>
      </c>
      <c r="R955" s="44">
        <v>2</v>
      </c>
      <c r="S955" s="44">
        <f t="shared" si="88"/>
        <v>29</v>
      </c>
      <c r="T955" s="44">
        <f t="shared" si="89"/>
        <v>0</v>
      </c>
      <c r="U955" t="s">
        <v>1008</v>
      </c>
      <c r="V955" t="s">
        <v>623</v>
      </c>
      <c r="Z955" s="118">
        <v>1.45</v>
      </c>
      <c r="AA955" s="44">
        <v>38</v>
      </c>
      <c r="AB955" s="120">
        <v>0.38</v>
      </c>
      <c r="AC955" s="103">
        <f t="shared" si="90"/>
        <v>990.69799999999987</v>
      </c>
      <c r="AE955" s="104">
        <f t="shared" si="91"/>
        <v>990.69799999999987</v>
      </c>
      <c r="AG955" s="102" t="str">
        <f t="shared" si="92"/>
        <v/>
      </c>
      <c r="AH955"/>
    </row>
    <row r="956" spans="1:34">
      <c r="A956">
        <v>955</v>
      </c>
      <c r="B956" t="s">
        <v>603</v>
      </c>
      <c r="C956">
        <v>707</v>
      </c>
      <c r="D956">
        <v>187</v>
      </c>
      <c r="E956" t="s">
        <v>909</v>
      </c>
      <c r="F956" t="s">
        <v>931</v>
      </c>
      <c r="G956">
        <v>48.79369354</v>
      </c>
      <c r="H956">
        <v>123.57444</v>
      </c>
      <c r="I956" t="s">
        <v>182</v>
      </c>
      <c r="J956" t="s">
        <v>35</v>
      </c>
      <c r="K956" t="s">
        <v>35</v>
      </c>
      <c r="L956" t="s">
        <v>35</v>
      </c>
      <c r="M956" t="s">
        <v>606</v>
      </c>
      <c r="N956">
        <v>8.5</v>
      </c>
      <c r="O956">
        <v>8</v>
      </c>
      <c r="P956">
        <f t="shared" si="93"/>
        <v>0.5</v>
      </c>
      <c r="Q956" t="s">
        <v>35</v>
      </c>
      <c r="R956">
        <v>1</v>
      </c>
      <c r="S956">
        <f t="shared" si="88"/>
        <v>0</v>
      </c>
      <c r="T956">
        <f t="shared" si="89"/>
        <v>0.5</v>
      </c>
      <c r="W956">
        <f>SUM(S956:S959)</f>
        <v>50</v>
      </c>
      <c r="X956">
        <f>SUM(T956:T959)</f>
        <v>8.5</v>
      </c>
      <c r="Y956">
        <f>X956+W956</f>
        <v>58.5</v>
      </c>
      <c r="Z956" s="118">
        <v>0.12</v>
      </c>
      <c r="AA956">
        <v>0</v>
      </c>
      <c r="AB956" s="120">
        <v>42.07</v>
      </c>
      <c r="AC956" s="2">
        <f t="shared" si="90"/>
        <v>252.42</v>
      </c>
      <c r="AD956" s="2">
        <f>SUM(AC956:AC959)</f>
        <v>16201.173999999999</v>
      </c>
      <c r="AE956" s="2">
        <f t="shared" si="91"/>
        <v>252.42</v>
      </c>
      <c r="AF956" s="2">
        <f>SUM(AE956:AE959)</f>
        <v>16201.173999999999</v>
      </c>
      <c r="AG956">
        <f t="shared" si="92"/>
        <v>1</v>
      </c>
    </row>
    <row r="957" spans="1:34">
      <c r="A957">
        <v>956</v>
      </c>
      <c r="C957">
        <v>707</v>
      </c>
      <c r="D957">
        <v>187</v>
      </c>
      <c r="E957" t="s">
        <v>909</v>
      </c>
      <c r="F957" t="s">
        <v>931</v>
      </c>
      <c r="M957" t="s">
        <v>141</v>
      </c>
      <c r="N957">
        <v>8</v>
      </c>
      <c r="O957">
        <v>0</v>
      </c>
      <c r="P957">
        <f t="shared" si="93"/>
        <v>8</v>
      </c>
      <c r="Q957" t="s">
        <v>35</v>
      </c>
      <c r="R957">
        <v>1</v>
      </c>
      <c r="S957">
        <f t="shared" si="88"/>
        <v>0</v>
      </c>
      <c r="T957">
        <f t="shared" si="89"/>
        <v>8</v>
      </c>
      <c r="Z957" s="118">
        <v>0.13</v>
      </c>
      <c r="AA957">
        <v>0</v>
      </c>
      <c r="AB957" s="120">
        <v>42.07</v>
      </c>
      <c r="AC957" s="2">
        <f t="shared" si="90"/>
        <v>4375.28</v>
      </c>
      <c r="AE957" s="2">
        <f t="shared" si="91"/>
        <v>4375.28</v>
      </c>
      <c r="AG957" t="str">
        <f t="shared" si="92"/>
        <v/>
      </c>
    </row>
    <row r="958" spans="1:34">
      <c r="A958">
        <v>957</v>
      </c>
      <c r="C958">
        <v>764</v>
      </c>
      <c r="D958">
        <v>187</v>
      </c>
      <c r="E958" t="s">
        <v>909</v>
      </c>
      <c r="F958" t="s">
        <v>931</v>
      </c>
      <c r="M958" t="s">
        <v>104</v>
      </c>
      <c r="N958">
        <v>0</v>
      </c>
      <c r="O958">
        <v>-5</v>
      </c>
      <c r="P958">
        <f t="shared" si="93"/>
        <v>5</v>
      </c>
      <c r="Q958" t="s">
        <v>885</v>
      </c>
      <c r="R958">
        <v>2</v>
      </c>
      <c r="S958">
        <f t="shared" si="88"/>
        <v>5</v>
      </c>
      <c r="T958">
        <f t="shared" si="89"/>
        <v>0</v>
      </c>
      <c r="U958" t="s">
        <v>1008</v>
      </c>
      <c r="V958" t="s">
        <v>921</v>
      </c>
      <c r="Z958" s="118">
        <v>1.03</v>
      </c>
      <c r="AA958">
        <v>0</v>
      </c>
      <c r="AB958" s="120">
        <v>3.85</v>
      </c>
      <c r="AC958" s="2">
        <f t="shared" si="90"/>
        <v>1982.75</v>
      </c>
      <c r="AE958" s="2">
        <f t="shared" si="91"/>
        <v>1982.75</v>
      </c>
      <c r="AG958" t="str">
        <f t="shared" si="92"/>
        <v/>
      </c>
    </row>
    <row r="959" spans="1:34" s="9" customFormat="1">
      <c r="A959">
        <v>958</v>
      </c>
      <c r="C959">
        <v>764</v>
      </c>
      <c r="D959">
        <v>187</v>
      </c>
      <c r="E959" s="9" t="s">
        <v>909</v>
      </c>
      <c r="F959" t="s">
        <v>931</v>
      </c>
      <c r="M959" s="9" t="s">
        <v>28</v>
      </c>
      <c r="N959" s="9">
        <v>-5</v>
      </c>
      <c r="O959" s="9">
        <v>-50</v>
      </c>
      <c r="P959" s="9">
        <f t="shared" si="93"/>
        <v>45</v>
      </c>
      <c r="Q959" s="9" t="s">
        <v>883</v>
      </c>
      <c r="R959" s="9">
        <v>2</v>
      </c>
      <c r="S959" s="9">
        <f t="shared" si="88"/>
        <v>45</v>
      </c>
      <c r="T959" s="9">
        <f t="shared" si="89"/>
        <v>0</v>
      </c>
      <c r="U959" t="s">
        <v>1008</v>
      </c>
      <c r="V959" t="s">
        <v>921</v>
      </c>
      <c r="Z959" s="118">
        <v>1.56</v>
      </c>
      <c r="AA959" s="9">
        <v>1</v>
      </c>
      <c r="AB959" s="120">
        <v>1.38</v>
      </c>
      <c r="AC959" s="2">
        <f t="shared" si="90"/>
        <v>9590.7240000000002</v>
      </c>
      <c r="AE959" s="11">
        <f t="shared" si="91"/>
        <v>9590.7240000000002</v>
      </c>
      <c r="AG959" t="str">
        <f t="shared" si="92"/>
        <v/>
      </c>
      <c r="AH959"/>
    </row>
    <row r="960" spans="1:34" s="102" customFormat="1">
      <c r="A960" s="102">
        <v>959</v>
      </c>
      <c r="B960" s="102" t="s">
        <v>603</v>
      </c>
      <c r="C960">
        <v>336</v>
      </c>
      <c r="D960" s="102">
        <v>188</v>
      </c>
      <c r="E960" s="102" t="s">
        <v>614</v>
      </c>
      <c r="F960" s="102" t="s">
        <v>930</v>
      </c>
      <c r="G960" s="102">
        <v>48.820201869999998</v>
      </c>
      <c r="H960" s="102">
        <v>123.5596771</v>
      </c>
      <c r="I960" s="102" t="s">
        <v>182</v>
      </c>
      <c r="J960" s="102" t="s">
        <v>35</v>
      </c>
      <c r="K960" s="102" t="s">
        <v>35</v>
      </c>
      <c r="L960" s="102" t="s">
        <v>35</v>
      </c>
      <c r="M960" s="102" t="s">
        <v>89</v>
      </c>
      <c r="N960" s="102">
        <v>3</v>
      </c>
      <c r="O960" s="102">
        <v>1</v>
      </c>
      <c r="P960" s="102">
        <f t="shared" si="93"/>
        <v>2</v>
      </c>
      <c r="Q960" s="102" t="s">
        <v>35</v>
      </c>
      <c r="R960" s="102">
        <v>1</v>
      </c>
      <c r="S960" s="102">
        <f t="shared" si="88"/>
        <v>0</v>
      </c>
      <c r="T960" s="102">
        <f t="shared" si="89"/>
        <v>2</v>
      </c>
      <c r="U960"/>
      <c r="V960"/>
      <c r="W960" s="102">
        <f>SUM(S960:S964)</f>
        <v>60</v>
      </c>
      <c r="X960" s="102">
        <f>SUM(T960:T964)</f>
        <v>3</v>
      </c>
      <c r="Y960" s="102">
        <f>X960+W960</f>
        <v>63</v>
      </c>
      <c r="Z960" s="118">
        <v>0.16</v>
      </c>
      <c r="AA960" s="102">
        <v>0</v>
      </c>
      <c r="AB960" s="120">
        <v>37.4</v>
      </c>
      <c r="AC960" s="103">
        <f t="shared" si="90"/>
        <v>1196.8</v>
      </c>
      <c r="AD960" s="103">
        <f>SUM(AC960:AC964)</f>
        <v>6221.4719999999998</v>
      </c>
      <c r="AE960" s="103">
        <f t="shared" si="91"/>
        <v>1196.8</v>
      </c>
      <c r="AF960" s="103">
        <f>SUM(AE960:AE964)</f>
        <v>6221.4719999999998</v>
      </c>
      <c r="AG960" s="102">
        <f t="shared" si="92"/>
        <v>1</v>
      </c>
      <c r="AH960"/>
    </row>
    <row r="961" spans="1:34" s="102" customFormat="1">
      <c r="A961" s="102">
        <v>960</v>
      </c>
      <c r="C961">
        <v>336</v>
      </c>
      <c r="D961" s="102">
        <v>188</v>
      </c>
      <c r="E961" s="102" t="s">
        <v>614</v>
      </c>
      <c r="F961" s="102" t="s">
        <v>930</v>
      </c>
      <c r="M961" s="102" t="s">
        <v>623</v>
      </c>
      <c r="N961" s="102">
        <v>1</v>
      </c>
      <c r="O961" s="102">
        <v>0</v>
      </c>
      <c r="P961" s="102">
        <f t="shared" si="93"/>
        <v>1</v>
      </c>
      <c r="Q961" s="102" t="s">
        <v>35</v>
      </c>
      <c r="R961" s="102">
        <v>1</v>
      </c>
      <c r="S961" s="102">
        <f t="shared" si="88"/>
        <v>0</v>
      </c>
      <c r="T961" s="102">
        <f t="shared" si="89"/>
        <v>1</v>
      </c>
      <c r="U961"/>
      <c r="V961"/>
      <c r="Z961" s="118">
        <v>0.16</v>
      </c>
      <c r="AA961" s="102">
        <v>0</v>
      </c>
      <c r="AB961" s="120">
        <v>37.4</v>
      </c>
      <c r="AC961" s="103">
        <f t="shared" si="90"/>
        <v>598.4</v>
      </c>
      <c r="AE961" s="103">
        <f t="shared" si="91"/>
        <v>598.4</v>
      </c>
      <c r="AG961" s="102" t="str">
        <f t="shared" si="92"/>
        <v/>
      </c>
      <c r="AH961"/>
    </row>
    <row r="962" spans="1:34" s="102" customFormat="1">
      <c r="A962" s="102">
        <v>961</v>
      </c>
      <c r="C962">
        <v>366</v>
      </c>
      <c r="D962" s="102">
        <v>188</v>
      </c>
      <c r="E962" s="102" t="s">
        <v>614</v>
      </c>
      <c r="F962" s="102" t="s">
        <v>930</v>
      </c>
      <c r="M962" s="102" t="s">
        <v>104</v>
      </c>
      <c r="N962" s="102">
        <v>0</v>
      </c>
      <c r="O962" s="102">
        <v>-12</v>
      </c>
      <c r="P962" s="102">
        <f t="shared" si="93"/>
        <v>12</v>
      </c>
      <c r="Q962" s="102" t="s">
        <v>894</v>
      </c>
      <c r="R962" s="102">
        <v>2</v>
      </c>
      <c r="S962" s="102">
        <f t="shared" ref="S962:S1025" si="94">IF(R962=1,0,P962)</f>
        <v>12</v>
      </c>
      <c r="T962" s="102">
        <f t="shared" ref="T962:T1025" si="95">IF(R962=1,P962,0)</f>
        <v>0</v>
      </c>
      <c r="U962" t="s">
        <v>1008</v>
      </c>
      <c r="V962" t="s">
        <v>21</v>
      </c>
      <c r="Z962" s="118">
        <v>1.07</v>
      </c>
      <c r="AA962" s="102">
        <v>70</v>
      </c>
      <c r="AB962" s="120">
        <v>3.36</v>
      </c>
      <c r="AC962" s="103">
        <f t="shared" ref="AC962:AC1025" si="96">Z962*AB962/100*P962*100*100*((100-AA962)/100)</f>
        <v>1294.2719999999999</v>
      </c>
      <c r="AE962" s="103">
        <f t="shared" ref="AE962:AE1025" si="97">Z962*AB962/100*P962*100*100*((100-AA962)/100)</f>
        <v>1294.2719999999999</v>
      </c>
      <c r="AG962" s="102" t="str">
        <f t="shared" ref="AG962:AG1025" si="98">IF(D961&lt;&gt;D962,1,"")</f>
        <v/>
      </c>
      <c r="AH962"/>
    </row>
    <row r="963" spans="1:34" s="102" customFormat="1">
      <c r="A963" s="102">
        <v>962</v>
      </c>
      <c r="C963">
        <v>366</v>
      </c>
      <c r="D963" s="102">
        <v>188</v>
      </c>
      <c r="E963" s="102" t="s">
        <v>614</v>
      </c>
      <c r="F963" s="102" t="s">
        <v>930</v>
      </c>
      <c r="M963" s="102" t="s">
        <v>32</v>
      </c>
      <c r="N963" s="102">
        <v>-12</v>
      </c>
      <c r="O963" s="102">
        <v>-30</v>
      </c>
      <c r="P963" s="102">
        <f t="shared" si="93"/>
        <v>18</v>
      </c>
      <c r="Q963" s="102" t="s">
        <v>895</v>
      </c>
      <c r="R963" s="102">
        <v>2</v>
      </c>
      <c r="S963" s="102">
        <f t="shared" si="94"/>
        <v>18</v>
      </c>
      <c r="T963" s="102">
        <f t="shared" si="95"/>
        <v>0</v>
      </c>
      <c r="U963" t="s">
        <v>1008</v>
      </c>
      <c r="V963" t="s">
        <v>21</v>
      </c>
      <c r="Z963" s="118">
        <v>1.45</v>
      </c>
      <c r="AA963" s="102">
        <v>75</v>
      </c>
      <c r="AB963" s="120">
        <v>1.2</v>
      </c>
      <c r="AC963" s="103">
        <f t="shared" si="96"/>
        <v>782.99999999999989</v>
      </c>
      <c r="AE963" s="103">
        <f t="shared" si="97"/>
        <v>782.99999999999989</v>
      </c>
      <c r="AG963" s="102" t="str">
        <f t="shared" si="98"/>
        <v/>
      </c>
      <c r="AH963"/>
    </row>
    <row r="964" spans="1:34" s="44" customFormat="1">
      <c r="A964" s="102">
        <v>963</v>
      </c>
      <c r="C964">
        <v>366</v>
      </c>
      <c r="D964" s="102">
        <v>188</v>
      </c>
      <c r="E964" s="44" t="s">
        <v>614</v>
      </c>
      <c r="F964" s="102" t="s">
        <v>930</v>
      </c>
      <c r="M964" s="44" t="s">
        <v>34</v>
      </c>
      <c r="N964" s="44">
        <v>-30</v>
      </c>
      <c r="O964" s="44">
        <v>-60</v>
      </c>
      <c r="P964" s="44">
        <f t="shared" si="93"/>
        <v>30</v>
      </c>
      <c r="Q964" s="44" t="s">
        <v>896</v>
      </c>
      <c r="R964" s="44">
        <v>2</v>
      </c>
      <c r="S964" s="44">
        <f t="shared" si="94"/>
        <v>30</v>
      </c>
      <c r="T964" s="44">
        <f t="shared" si="95"/>
        <v>0</v>
      </c>
      <c r="U964" t="s">
        <v>1008</v>
      </c>
      <c r="V964" t="s">
        <v>21</v>
      </c>
      <c r="Z964" s="118">
        <v>1.45</v>
      </c>
      <c r="AA964" s="44">
        <v>55</v>
      </c>
      <c r="AB964" s="120">
        <v>1.2</v>
      </c>
      <c r="AC964" s="103">
        <f t="shared" si="96"/>
        <v>2349</v>
      </c>
      <c r="AE964" s="104">
        <f t="shared" si="97"/>
        <v>2349</v>
      </c>
      <c r="AG964" s="102" t="str">
        <f t="shared" si="98"/>
        <v/>
      </c>
      <c r="AH964"/>
    </row>
    <row r="965" spans="1:34" s="102" customFormat="1">
      <c r="A965" s="102">
        <v>964</v>
      </c>
      <c r="B965" s="102" t="s">
        <v>603</v>
      </c>
      <c r="C965">
        <v>335</v>
      </c>
      <c r="D965" s="102">
        <v>189</v>
      </c>
      <c r="E965" s="102" t="s">
        <v>614</v>
      </c>
      <c r="F965" s="102" t="s">
        <v>930</v>
      </c>
      <c r="G965" s="102">
        <v>48.825775149999998</v>
      </c>
      <c r="H965" s="102">
        <v>123.56236269999999</v>
      </c>
      <c r="I965" s="102" t="s">
        <v>182</v>
      </c>
      <c r="J965" s="102" t="s">
        <v>35</v>
      </c>
      <c r="K965" s="102" t="s">
        <v>35</v>
      </c>
      <c r="L965" s="102" t="s">
        <v>35</v>
      </c>
      <c r="M965" s="102" t="s">
        <v>56</v>
      </c>
      <c r="N965" s="102">
        <v>1</v>
      </c>
      <c r="O965" s="102">
        <v>0</v>
      </c>
      <c r="P965" s="102">
        <f t="shared" si="93"/>
        <v>1</v>
      </c>
      <c r="Q965" s="102" t="s">
        <v>35</v>
      </c>
      <c r="R965" s="102">
        <v>1</v>
      </c>
      <c r="S965" s="102">
        <f t="shared" si="94"/>
        <v>0</v>
      </c>
      <c r="T965" s="102">
        <f t="shared" si="95"/>
        <v>1</v>
      </c>
      <c r="U965"/>
      <c r="V965"/>
      <c r="W965" s="102">
        <f>SUM(S965:S967)</f>
        <v>40</v>
      </c>
      <c r="X965" s="102">
        <f>SUM(T965:T967)</f>
        <v>1</v>
      </c>
      <c r="Y965" s="102">
        <f>X965+W965</f>
        <v>41</v>
      </c>
      <c r="Z965" s="118">
        <v>0.16</v>
      </c>
      <c r="AA965" s="102">
        <v>0</v>
      </c>
      <c r="AB965" s="120">
        <v>37.4</v>
      </c>
      <c r="AC965" s="103">
        <f t="shared" si="96"/>
        <v>598.4</v>
      </c>
      <c r="AD965" s="103">
        <f>SUM(AC965:AC967)</f>
        <v>9634.1119999999992</v>
      </c>
      <c r="AE965" s="103">
        <f t="shared" si="97"/>
        <v>598.4</v>
      </c>
      <c r="AF965" s="103">
        <f>SUM(AE965:AE967)</f>
        <v>9634.1119999999992</v>
      </c>
      <c r="AG965" s="102">
        <f t="shared" si="98"/>
        <v>1</v>
      </c>
      <c r="AH965"/>
    </row>
    <row r="966" spans="1:34" s="102" customFormat="1">
      <c r="A966" s="102">
        <v>965</v>
      </c>
      <c r="C966">
        <v>365</v>
      </c>
      <c r="D966" s="102">
        <v>189</v>
      </c>
      <c r="E966" s="102" t="s">
        <v>614</v>
      </c>
      <c r="F966" s="102" t="s">
        <v>930</v>
      </c>
      <c r="M966" s="102" t="s">
        <v>104</v>
      </c>
      <c r="N966" s="102">
        <v>0</v>
      </c>
      <c r="O966" s="102">
        <v>-33</v>
      </c>
      <c r="P966" s="102">
        <f t="shared" si="93"/>
        <v>33</v>
      </c>
      <c r="Q966" s="102" t="s">
        <v>896</v>
      </c>
      <c r="R966" s="102">
        <v>2</v>
      </c>
      <c r="S966" s="102">
        <f t="shared" si="94"/>
        <v>33</v>
      </c>
      <c r="T966" s="102">
        <f t="shared" si="95"/>
        <v>0</v>
      </c>
      <c r="U966" t="s">
        <v>1008</v>
      </c>
      <c r="V966" t="s">
        <v>918</v>
      </c>
      <c r="Z966" s="118">
        <v>1.07</v>
      </c>
      <c r="AA966" s="102">
        <v>30</v>
      </c>
      <c r="AB966" s="120">
        <v>3.36</v>
      </c>
      <c r="AC966" s="103">
        <f t="shared" si="96"/>
        <v>8304.9120000000003</v>
      </c>
      <c r="AE966" s="103">
        <f t="shared" si="97"/>
        <v>8304.9120000000003</v>
      </c>
      <c r="AG966" s="102" t="str">
        <f t="shared" si="98"/>
        <v/>
      </c>
      <c r="AH966"/>
    </row>
    <row r="967" spans="1:34" s="44" customFormat="1">
      <c r="A967" s="102">
        <v>966</v>
      </c>
      <c r="C967">
        <v>365</v>
      </c>
      <c r="D967" s="102">
        <v>189</v>
      </c>
      <c r="E967" s="44" t="s">
        <v>614</v>
      </c>
      <c r="F967" s="102" t="s">
        <v>930</v>
      </c>
      <c r="M967" s="44" t="s">
        <v>101</v>
      </c>
      <c r="N967" s="44">
        <v>-33</v>
      </c>
      <c r="O967" s="44">
        <v>-40</v>
      </c>
      <c r="P967" s="44">
        <f t="shared" si="93"/>
        <v>7</v>
      </c>
      <c r="Q967" s="44" t="s">
        <v>896</v>
      </c>
      <c r="R967" s="44">
        <v>2</v>
      </c>
      <c r="S967" s="44">
        <f t="shared" si="94"/>
        <v>7</v>
      </c>
      <c r="T967" s="44">
        <f t="shared" si="95"/>
        <v>0</v>
      </c>
      <c r="U967" t="s">
        <v>1008</v>
      </c>
      <c r="V967" t="s">
        <v>918</v>
      </c>
      <c r="Z967" s="118">
        <v>1.45</v>
      </c>
      <c r="AA967" s="44">
        <v>40</v>
      </c>
      <c r="AB967" s="120">
        <v>1.2</v>
      </c>
      <c r="AC967" s="103">
        <f t="shared" si="96"/>
        <v>730.8</v>
      </c>
      <c r="AE967" s="104">
        <f t="shared" si="97"/>
        <v>730.8</v>
      </c>
      <c r="AG967" s="102" t="str">
        <f t="shared" si="98"/>
        <v/>
      </c>
      <c r="AH967"/>
    </row>
    <row r="968" spans="1:34">
      <c r="A968">
        <v>967</v>
      </c>
      <c r="B968" t="s">
        <v>603</v>
      </c>
      <c r="C968">
        <v>735</v>
      </c>
      <c r="D968">
        <v>190</v>
      </c>
      <c r="E968" t="s">
        <v>619</v>
      </c>
      <c r="F968" t="s">
        <v>930</v>
      </c>
      <c r="G968">
        <v>48.930549620000001</v>
      </c>
      <c r="H968">
        <v>123.4589615</v>
      </c>
      <c r="I968" t="s">
        <v>182</v>
      </c>
      <c r="J968" t="s">
        <v>35</v>
      </c>
      <c r="K968" t="s">
        <v>35</v>
      </c>
      <c r="L968" t="s">
        <v>35</v>
      </c>
      <c r="M968" t="s">
        <v>89</v>
      </c>
      <c r="N968">
        <v>8</v>
      </c>
      <c r="O968">
        <v>7</v>
      </c>
      <c r="P968">
        <f t="shared" si="93"/>
        <v>1</v>
      </c>
      <c r="Q968" t="s">
        <v>35</v>
      </c>
      <c r="R968">
        <v>1</v>
      </c>
      <c r="S968">
        <f t="shared" si="94"/>
        <v>0</v>
      </c>
      <c r="T968">
        <f t="shared" si="95"/>
        <v>1</v>
      </c>
      <c r="W968">
        <f>SUM(S968:S974)</f>
        <v>60</v>
      </c>
      <c r="X968">
        <f>SUM(T968:T974)</f>
        <v>8</v>
      </c>
      <c r="Y968">
        <f>X968+W968</f>
        <v>68</v>
      </c>
      <c r="Z968" s="118">
        <v>0.16</v>
      </c>
      <c r="AA968">
        <v>0</v>
      </c>
      <c r="AB968" s="120">
        <v>37.4</v>
      </c>
      <c r="AC968" s="2">
        <f t="shared" si="96"/>
        <v>598.4</v>
      </c>
      <c r="AD968" s="2">
        <f>SUM(AC968:AC974)</f>
        <v>10524.316999999999</v>
      </c>
      <c r="AE968" s="2">
        <f t="shared" si="97"/>
        <v>598.4</v>
      </c>
      <c r="AF968" s="2">
        <f>SUM(AE968:AE974)</f>
        <v>10524.316999999999</v>
      </c>
      <c r="AG968">
        <f t="shared" si="98"/>
        <v>1</v>
      </c>
    </row>
    <row r="969" spans="1:34">
      <c r="A969">
        <v>968</v>
      </c>
      <c r="C969">
        <v>735</v>
      </c>
      <c r="D969">
        <v>190</v>
      </c>
      <c r="E969" t="s">
        <v>619</v>
      </c>
      <c r="F969" t="s">
        <v>930</v>
      </c>
      <c r="M969" t="s">
        <v>623</v>
      </c>
      <c r="N969">
        <v>7</v>
      </c>
      <c r="O969">
        <v>3</v>
      </c>
      <c r="P969">
        <f t="shared" si="93"/>
        <v>4</v>
      </c>
      <c r="Q969" t="s">
        <v>35</v>
      </c>
      <c r="R969">
        <v>1</v>
      </c>
      <c r="S969">
        <f t="shared" si="94"/>
        <v>0</v>
      </c>
      <c r="T969">
        <f t="shared" si="95"/>
        <v>4</v>
      </c>
      <c r="Z969" s="118">
        <v>0.16</v>
      </c>
      <c r="AA969">
        <v>0</v>
      </c>
      <c r="AB969" s="120">
        <v>37.4</v>
      </c>
      <c r="AC969" s="2">
        <f t="shared" si="96"/>
        <v>2393.6</v>
      </c>
      <c r="AE969" s="2">
        <f t="shared" si="97"/>
        <v>2393.6</v>
      </c>
      <c r="AG969" t="str">
        <f t="shared" si="98"/>
        <v/>
      </c>
    </row>
    <row r="970" spans="1:34">
      <c r="A970">
        <v>969</v>
      </c>
      <c r="C970">
        <v>735</v>
      </c>
      <c r="D970">
        <v>190</v>
      </c>
      <c r="E970" t="s">
        <v>619</v>
      </c>
      <c r="F970" t="s">
        <v>930</v>
      </c>
      <c r="M970" t="s">
        <v>57</v>
      </c>
      <c r="N970">
        <v>3</v>
      </c>
      <c r="O970">
        <v>0</v>
      </c>
      <c r="P970">
        <f t="shared" si="93"/>
        <v>3</v>
      </c>
      <c r="Q970" t="s">
        <v>35</v>
      </c>
      <c r="R970">
        <v>1</v>
      </c>
      <c r="S970">
        <f t="shared" si="94"/>
        <v>0</v>
      </c>
      <c r="T970">
        <f t="shared" si="95"/>
        <v>3</v>
      </c>
      <c r="Z970" s="118">
        <v>0.16</v>
      </c>
      <c r="AA970">
        <v>0</v>
      </c>
      <c r="AB970" s="120">
        <v>30.85</v>
      </c>
      <c r="AC970" s="2">
        <f t="shared" si="96"/>
        <v>1480.8</v>
      </c>
      <c r="AE970" s="2">
        <f t="shared" si="97"/>
        <v>1480.8</v>
      </c>
      <c r="AG970" t="str">
        <f t="shared" si="98"/>
        <v/>
      </c>
    </row>
    <row r="971" spans="1:34">
      <c r="A971">
        <v>970</v>
      </c>
      <c r="C971">
        <v>792</v>
      </c>
      <c r="D971">
        <v>190</v>
      </c>
      <c r="E971" t="s">
        <v>619</v>
      </c>
      <c r="F971" t="s">
        <v>930</v>
      </c>
      <c r="M971" t="s">
        <v>104</v>
      </c>
      <c r="N971">
        <v>0</v>
      </c>
      <c r="O971">
        <v>-4</v>
      </c>
      <c r="P971">
        <f t="shared" ref="P971:P1034" si="99">ABS(N971-O971)</f>
        <v>4</v>
      </c>
      <c r="Q971" t="s">
        <v>604</v>
      </c>
      <c r="R971">
        <v>2</v>
      </c>
      <c r="S971">
        <f t="shared" si="94"/>
        <v>4</v>
      </c>
      <c r="T971">
        <f t="shared" si="95"/>
        <v>0</v>
      </c>
      <c r="U971" t="s">
        <v>1008</v>
      </c>
      <c r="V971" t="s">
        <v>1009</v>
      </c>
      <c r="Z971" s="118">
        <v>1.07</v>
      </c>
      <c r="AA971">
        <v>10</v>
      </c>
      <c r="AB971" s="120">
        <v>3.36</v>
      </c>
      <c r="AC971" s="2">
        <f t="shared" si="96"/>
        <v>1294.2720000000002</v>
      </c>
      <c r="AE971" s="2">
        <f t="shared" si="97"/>
        <v>1294.2720000000002</v>
      </c>
      <c r="AG971" t="str">
        <f t="shared" si="98"/>
        <v/>
      </c>
      <c r="AH971" s="102"/>
    </row>
    <row r="972" spans="1:34">
      <c r="A972">
        <v>971</v>
      </c>
      <c r="C972">
        <v>792</v>
      </c>
      <c r="D972">
        <v>190</v>
      </c>
      <c r="E972" t="s">
        <v>619</v>
      </c>
      <c r="F972" t="s">
        <v>930</v>
      </c>
      <c r="M972" t="s">
        <v>608</v>
      </c>
      <c r="N972">
        <v>-4</v>
      </c>
      <c r="O972">
        <v>-25</v>
      </c>
      <c r="P972">
        <f t="shared" si="99"/>
        <v>21</v>
      </c>
      <c r="Q972" t="s">
        <v>611</v>
      </c>
      <c r="R972">
        <v>2</v>
      </c>
      <c r="S972">
        <f t="shared" si="94"/>
        <v>21</v>
      </c>
      <c r="T972">
        <f t="shared" si="95"/>
        <v>0</v>
      </c>
      <c r="U972" t="s">
        <v>1008</v>
      </c>
      <c r="V972" t="s">
        <v>1009</v>
      </c>
      <c r="Z972" s="118">
        <v>1.03</v>
      </c>
      <c r="AA972">
        <v>15</v>
      </c>
      <c r="AB972" s="120">
        <v>1.2</v>
      </c>
      <c r="AC972" s="2">
        <f t="shared" si="96"/>
        <v>2206.2600000000002</v>
      </c>
      <c r="AE972" s="2">
        <f t="shared" si="97"/>
        <v>2206.2600000000002</v>
      </c>
      <c r="AG972" t="str">
        <f t="shared" si="98"/>
        <v/>
      </c>
      <c r="AH972" s="102"/>
    </row>
    <row r="973" spans="1:34">
      <c r="A973">
        <v>972</v>
      </c>
      <c r="C973">
        <v>792</v>
      </c>
      <c r="D973">
        <v>190</v>
      </c>
      <c r="E973" t="s">
        <v>619</v>
      </c>
      <c r="F973" t="s">
        <v>930</v>
      </c>
      <c r="M973" t="s">
        <v>693</v>
      </c>
      <c r="N973">
        <v>-25</v>
      </c>
      <c r="O973">
        <v>-43</v>
      </c>
      <c r="P973">
        <f t="shared" si="99"/>
        <v>18</v>
      </c>
      <c r="Q973" t="s">
        <v>611</v>
      </c>
      <c r="R973">
        <v>2</v>
      </c>
      <c r="S973">
        <f t="shared" si="94"/>
        <v>18</v>
      </c>
      <c r="T973">
        <f t="shared" si="95"/>
        <v>0</v>
      </c>
      <c r="U973" t="s">
        <v>1008</v>
      </c>
      <c r="V973" t="s">
        <v>1009</v>
      </c>
      <c r="Z973" s="118">
        <v>1.45</v>
      </c>
      <c r="AA973">
        <v>35</v>
      </c>
      <c r="AB973" s="120">
        <v>1.2</v>
      </c>
      <c r="AC973" s="2">
        <f t="shared" si="96"/>
        <v>2035.7999999999997</v>
      </c>
      <c r="AE973" s="2">
        <f t="shared" si="97"/>
        <v>2035.7999999999997</v>
      </c>
      <c r="AG973" t="str">
        <f t="shared" si="98"/>
        <v/>
      </c>
      <c r="AH973" s="102"/>
    </row>
    <row r="974" spans="1:34" s="9" customFormat="1">
      <c r="A974">
        <v>973</v>
      </c>
      <c r="C974">
        <v>792</v>
      </c>
      <c r="D974">
        <v>190</v>
      </c>
      <c r="E974" s="9" t="s">
        <v>619</v>
      </c>
      <c r="F974" t="s">
        <v>930</v>
      </c>
      <c r="M974" s="9" t="s">
        <v>694</v>
      </c>
      <c r="N974" s="9">
        <v>-43</v>
      </c>
      <c r="O974" s="9">
        <v>-60</v>
      </c>
      <c r="P974" s="9">
        <f t="shared" si="99"/>
        <v>17</v>
      </c>
      <c r="Q974" s="9" t="s">
        <v>191</v>
      </c>
      <c r="R974" s="9">
        <v>2</v>
      </c>
      <c r="S974" s="9">
        <f t="shared" si="94"/>
        <v>17</v>
      </c>
      <c r="T974" s="9">
        <f t="shared" si="95"/>
        <v>0</v>
      </c>
      <c r="U974" t="s">
        <v>1008</v>
      </c>
      <c r="V974" t="s">
        <v>1009</v>
      </c>
      <c r="Z974" s="118">
        <v>1.45</v>
      </c>
      <c r="AA974" s="9">
        <v>45</v>
      </c>
      <c r="AB974" s="120">
        <v>0.38</v>
      </c>
      <c r="AC974" s="2">
        <f t="shared" si="96"/>
        <v>515.18500000000006</v>
      </c>
      <c r="AE974" s="11">
        <f t="shared" si="97"/>
        <v>515.18500000000006</v>
      </c>
      <c r="AG974" t="str">
        <f t="shared" si="98"/>
        <v/>
      </c>
      <c r="AH974" s="102"/>
    </row>
    <row r="975" spans="1:34">
      <c r="A975">
        <v>974</v>
      </c>
      <c r="B975" t="s">
        <v>603</v>
      </c>
      <c r="C975">
        <v>604</v>
      </c>
      <c r="D975">
        <v>191</v>
      </c>
      <c r="E975" t="s">
        <v>605</v>
      </c>
      <c r="F975" t="s">
        <v>929</v>
      </c>
      <c r="G975">
        <v>50.2118988</v>
      </c>
      <c r="H975">
        <v>122.17900090000001</v>
      </c>
      <c r="I975" t="s">
        <v>182</v>
      </c>
      <c r="J975" t="s">
        <v>35</v>
      </c>
      <c r="K975" t="s">
        <v>35</v>
      </c>
      <c r="L975" t="s">
        <v>35</v>
      </c>
      <c r="M975" t="s">
        <v>89</v>
      </c>
      <c r="N975">
        <v>5</v>
      </c>
      <c r="O975">
        <v>4</v>
      </c>
      <c r="P975">
        <f t="shared" si="99"/>
        <v>1</v>
      </c>
      <c r="Q975" t="s">
        <v>35</v>
      </c>
      <c r="R975">
        <v>1</v>
      </c>
      <c r="S975">
        <f t="shared" si="94"/>
        <v>0</v>
      </c>
      <c r="T975">
        <f t="shared" si="95"/>
        <v>1</v>
      </c>
      <c r="W975">
        <f>SUM(S975:S979)</f>
        <v>50</v>
      </c>
      <c r="X975">
        <f>SUM(T975:T979)</f>
        <v>5</v>
      </c>
      <c r="Y975">
        <f>X975+W975</f>
        <v>55</v>
      </c>
      <c r="Z975" s="118">
        <v>0.14000000000000001</v>
      </c>
      <c r="AA975">
        <v>0</v>
      </c>
      <c r="AB975" s="120">
        <v>43.21</v>
      </c>
      <c r="AC975" s="2">
        <f t="shared" si="96"/>
        <v>604.94000000000005</v>
      </c>
      <c r="AD975" s="2">
        <f>SUM(AC975:AC979)</f>
        <v>10776.0615</v>
      </c>
      <c r="AE975" s="2">
        <f t="shared" si="97"/>
        <v>604.94000000000005</v>
      </c>
      <c r="AF975" s="2">
        <f>SUM(AE975:AE979)</f>
        <v>10776.0615</v>
      </c>
      <c r="AG975">
        <f t="shared" si="98"/>
        <v>1</v>
      </c>
    </row>
    <row r="976" spans="1:34">
      <c r="A976">
        <v>975</v>
      </c>
      <c r="C976">
        <v>604</v>
      </c>
      <c r="D976">
        <v>191</v>
      </c>
      <c r="E976" t="s">
        <v>605</v>
      </c>
      <c r="F976" t="s">
        <v>929</v>
      </c>
      <c r="M976" t="s">
        <v>623</v>
      </c>
      <c r="N976">
        <v>4</v>
      </c>
      <c r="O976">
        <v>1</v>
      </c>
      <c r="P976">
        <f t="shared" si="99"/>
        <v>3</v>
      </c>
      <c r="Q976" t="s">
        <v>35</v>
      </c>
      <c r="R976">
        <v>1</v>
      </c>
      <c r="S976">
        <f t="shared" si="94"/>
        <v>0</v>
      </c>
      <c r="T976">
        <f t="shared" si="95"/>
        <v>3</v>
      </c>
      <c r="Z976" s="118">
        <v>0.14000000000000001</v>
      </c>
      <c r="AA976">
        <v>0</v>
      </c>
      <c r="AB976" s="120">
        <v>43.21</v>
      </c>
      <c r="AC976" s="2">
        <f t="shared" si="96"/>
        <v>1814.8200000000002</v>
      </c>
      <c r="AE976" s="2">
        <f t="shared" si="97"/>
        <v>1814.8200000000002</v>
      </c>
      <c r="AG976" t="str">
        <f t="shared" si="98"/>
        <v/>
      </c>
    </row>
    <row r="977" spans="1:34">
      <c r="A977">
        <v>976</v>
      </c>
      <c r="C977">
        <v>604</v>
      </c>
      <c r="D977">
        <v>191</v>
      </c>
      <c r="E977" t="s">
        <v>605</v>
      </c>
      <c r="F977" t="s">
        <v>929</v>
      </c>
      <c r="M977" t="s">
        <v>57</v>
      </c>
      <c r="N977">
        <v>1</v>
      </c>
      <c r="O977">
        <v>0</v>
      </c>
      <c r="P977">
        <f t="shared" si="99"/>
        <v>1</v>
      </c>
      <c r="Q977" t="s">
        <v>35</v>
      </c>
      <c r="R977">
        <v>1</v>
      </c>
      <c r="S977">
        <f t="shared" si="94"/>
        <v>0</v>
      </c>
      <c r="T977">
        <f t="shared" si="95"/>
        <v>1</v>
      </c>
      <c r="Z977" s="118">
        <v>0.14000000000000001</v>
      </c>
      <c r="AA977">
        <v>0</v>
      </c>
      <c r="AB977" s="120">
        <v>36.65</v>
      </c>
      <c r="AC977" s="2">
        <f t="shared" si="96"/>
        <v>513.1</v>
      </c>
      <c r="AE977" s="2">
        <f t="shared" si="97"/>
        <v>513.1</v>
      </c>
      <c r="AG977" t="str">
        <f t="shared" si="98"/>
        <v/>
      </c>
    </row>
    <row r="978" spans="1:34">
      <c r="A978">
        <v>977</v>
      </c>
      <c r="C978">
        <v>654</v>
      </c>
      <c r="D978">
        <v>191</v>
      </c>
      <c r="E978" t="s">
        <v>605</v>
      </c>
      <c r="F978" t="s">
        <v>929</v>
      </c>
      <c r="M978" t="s">
        <v>16</v>
      </c>
      <c r="N978">
        <v>0</v>
      </c>
      <c r="O978">
        <v>-0.5</v>
      </c>
      <c r="P978">
        <f t="shared" si="99"/>
        <v>0.5</v>
      </c>
      <c r="Q978" t="s">
        <v>611</v>
      </c>
      <c r="R978">
        <v>2</v>
      </c>
      <c r="S978">
        <f t="shared" si="94"/>
        <v>0.5</v>
      </c>
      <c r="T978">
        <f t="shared" si="95"/>
        <v>0</v>
      </c>
      <c r="U978" t="s">
        <v>889</v>
      </c>
      <c r="V978" t="s">
        <v>918</v>
      </c>
      <c r="Z978" s="118">
        <v>1.31</v>
      </c>
      <c r="AA978">
        <v>5</v>
      </c>
      <c r="AB978" s="120">
        <v>4.74</v>
      </c>
      <c r="AC978" s="2">
        <f t="shared" si="96"/>
        <v>294.94650000000001</v>
      </c>
      <c r="AE978" s="2">
        <f t="shared" si="97"/>
        <v>294.94650000000001</v>
      </c>
      <c r="AG978" t="str">
        <f t="shared" si="98"/>
        <v/>
      </c>
    </row>
    <row r="979" spans="1:34" s="9" customFormat="1">
      <c r="A979">
        <v>978</v>
      </c>
      <c r="C979">
        <v>654</v>
      </c>
      <c r="D979">
        <v>191</v>
      </c>
      <c r="E979" s="9" t="s">
        <v>605</v>
      </c>
      <c r="F979" t="s">
        <v>929</v>
      </c>
      <c r="M979" s="9" t="s">
        <v>18</v>
      </c>
      <c r="N979" s="9">
        <v>-0.5</v>
      </c>
      <c r="O979" s="9">
        <v>-50</v>
      </c>
      <c r="P979" s="9">
        <f t="shared" si="99"/>
        <v>49.5</v>
      </c>
      <c r="Q979" s="9" t="s">
        <v>611</v>
      </c>
      <c r="R979" s="9">
        <v>2</v>
      </c>
      <c r="S979" s="9">
        <f t="shared" si="94"/>
        <v>49.5</v>
      </c>
      <c r="T979" s="9">
        <f t="shared" si="95"/>
        <v>0</v>
      </c>
      <c r="U979" t="s">
        <v>889</v>
      </c>
      <c r="V979" t="s">
        <v>918</v>
      </c>
      <c r="Z979" s="118">
        <v>1.38</v>
      </c>
      <c r="AA979" s="9">
        <v>35</v>
      </c>
      <c r="AB979" s="120">
        <v>1.7</v>
      </c>
      <c r="AC979" s="2">
        <f t="shared" si="96"/>
        <v>7548.2549999999992</v>
      </c>
      <c r="AE979" s="11">
        <f t="shared" si="97"/>
        <v>7548.2549999999992</v>
      </c>
      <c r="AG979" t="str">
        <f t="shared" si="98"/>
        <v/>
      </c>
      <c r="AH979"/>
    </row>
    <row r="980" spans="1:34">
      <c r="A980">
        <v>979</v>
      </c>
      <c r="B980" t="s">
        <v>603</v>
      </c>
      <c r="C980">
        <v>605</v>
      </c>
      <c r="D980">
        <v>192</v>
      </c>
      <c r="E980" t="s">
        <v>914</v>
      </c>
      <c r="F980" t="s">
        <v>931</v>
      </c>
      <c r="G980">
        <v>50.211498259999999</v>
      </c>
      <c r="H980">
        <v>122.1809998</v>
      </c>
      <c r="I980" t="s">
        <v>182</v>
      </c>
      <c r="J980" t="s">
        <v>35</v>
      </c>
      <c r="K980" t="s">
        <v>35</v>
      </c>
      <c r="L980" t="s">
        <v>35</v>
      </c>
      <c r="M980" t="s">
        <v>89</v>
      </c>
      <c r="N980">
        <v>15</v>
      </c>
      <c r="O980">
        <v>13</v>
      </c>
      <c r="P980">
        <f t="shared" si="99"/>
        <v>2</v>
      </c>
      <c r="Q980" t="s">
        <v>35</v>
      </c>
      <c r="R980">
        <v>1</v>
      </c>
      <c r="S980">
        <f t="shared" si="94"/>
        <v>0</v>
      </c>
      <c r="T980">
        <f t="shared" si="95"/>
        <v>2</v>
      </c>
      <c r="W980">
        <f>SUM(S980:S985)</f>
        <v>50</v>
      </c>
      <c r="X980">
        <f>SUM(T980:T985)</f>
        <v>15</v>
      </c>
      <c r="Y980">
        <f>X980+W980</f>
        <v>65</v>
      </c>
      <c r="Z980" s="118">
        <v>0.12</v>
      </c>
      <c r="AA980">
        <v>0</v>
      </c>
      <c r="AB980" s="120">
        <v>42.07</v>
      </c>
      <c r="AC980" s="2">
        <f t="shared" si="96"/>
        <v>1009.68</v>
      </c>
      <c r="AD980" s="2">
        <f>SUM(AC980:AC985)</f>
        <v>21216.262500000001</v>
      </c>
      <c r="AE980" s="2">
        <f t="shared" si="97"/>
        <v>1009.68</v>
      </c>
      <c r="AF980" s="2">
        <f>SUM(AE980:AE985)</f>
        <v>21216.262500000001</v>
      </c>
      <c r="AG980">
        <f t="shared" si="98"/>
        <v>1</v>
      </c>
    </row>
    <row r="981" spans="1:34">
      <c r="A981">
        <v>980</v>
      </c>
      <c r="C981">
        <v>605</v>
      </c>
      <c r="D981">
        <v>192</v>
      </c>
      <c r="E981" t="s">
        <v>914</v>
      </c>
      <c r="F981" t="s">
        <v>931</v>
      </c>
      <c r="M981" t="s">
        <v>623</v>
      </c>
      <c r="N981">
        <v>13</v>
      </c>
      <c r="O981">
        <v>10</v>
      </c>
      <c r="P981">
        <f t="shared" si="99"/>
        <v>3</v>
      </c>
      <c r="Q981" t="s">
        <v>35</v>
      </c>
      <c r="R981">
        <v>1</v>
      </c>
      <c r="S981">
        <f t="shared" si="94"/>
        <v>0</v>
      </c>
      <c r="T981">
        <f t="shared" si="95"/>
        <v>3</v>
      </c>
      <c r="Z981" s="118">
        <v>0.12</v>
      </c>
      <c r="AA981">
        <v>0</v>
      </c>
      <c r="AB981" s="120">
        <v>42.07</v>
      </c>
      <c r="AC981" s="2">
        <f t="shared" si="96"/>
        <v>1514.52</v>
      </c>
      <c r="AE981" s="2">
        <f t="shared" si="97"/>
        <v>1514.52</v>
      </c>
      <c r="AG981" t="str">
        <f t="shared" si="98"/>
        <v/>
      </c>
    </row>
    <row r="982" spans="1:34">
      <c r="A982">
        <v>981</v>
      </c>
      <c r="C982">
        <v>605</v>
      </c>
      <c r="D982">
        <v>192</v>
      </c>
      <c r="E982" t="s">
        <v>914</v>
      </c>
      <c r="F982" t="s">
        <v>931</v>
      </c>
      <c r="M982" t="s">
        <v>57</v>
      </c>
      <c r="N982">
        <v>10</v>
      </c>
      <c r="O982">
        <v>0</v>
      </c>
      <c r="P982">
        <f t="shared" si="99"/>
        <v>10</v>
      </c>
      <c r="Q982" t="s">
        <v>35</v>
      </c>
      <c r="R982">
        <v>1</v>
      </c>
      <c r="S982">
        <f t="shared" si="94"/>
        <v>0</v>
      </c>
      <c r="T982">
        <f t="shared" si="95"/>
        <v>10</v>
      </c>
      <c r="Z982" s="118">
        <v>0.21</v>
      </c>
      <c r="AA982">
        <v>0</v>
      </c>
      <c r="AB982" s="120">
        <v>35.51</v>
      </c>
      <c r="AC982" s="2">
        <f t="shared" si="96"/>
        <v>7457.0999999999995</v>
      </c>
      <c r="AE982" s="2">
        <f t="shared" si="97"/>
        <v>7457.0999999999995</v>
      </c>
      <c r="AG982" t="str">
        <f t="shared" si="98"/>
        <v/>
      </c>
    </row>
    <row r="983" spans="1:34">
      <c r="A983">
        <v>982</v>
      </c>
      <c r="C983">
        <v>655</v>
      </c>
      <c r="D983">
        <v>192</v>
      </c>
      <c r="E983" t="s">
        <v>914</v>
      </c>
      <c r="F983" t="s">
        <v>931</v>
      </c>
      <c r="M983" t="s">
        <v>104</v>
      </c>
      <c r="N983">
        <v>0</v>
      </c>
      <c r="O983">
        <v>-15</v>
      </c>
      <c r="P983">
        <f t="shared" si="99"/>
        <v>15</v>
      </c>
      <c r="Q983" t="s">
        <v>616</v>
      </c>
      <c r="R983">
        <v>2</v>
      </c>
      <c r="S983">
        <f t="shared" si="94"/>
        <v>15</v>
      </c>
      <c r="T983">
        <f t="shared" si="95"/>
        <v>0</v>
      </c>
      <c r="U983" t="s">
        <v>889</v>
      </c>
      <c r="V983" t="s">
        <v>623</v>
      </c>
      <c r="Z983" s="118">
        <v>1.03</v>
      </c>
      <c r="AA983">
        <v>0</v>
      </c>
      <c r="AB983" s="120">
        <v>3.85</v>
      </c>
      <c r="AC983" s="2">
        <f t="shared" si="96"/>
        <v>5948.25</v>
      </c>
      <c r="AE983" s="2">
        <f t="shared" si="97"/>
        <v>5948.25</v>
      </c>
      <c r="AG983" t="str">
        <f t="shared" si="98"/>
        <v/>
      </c>
    </row>
    <row r="984" spans="1:34">
      <c r="A984">
        <v>983</v>
      </c>
      <c r="C984">
        <v>655</v>
      </c>
      <c r="D984">
        <v>192</v>
      </c>
      <c r="E984" t="s">
        <v>914</v>
      </c>
      <c r="F984" t="s">
        <v>931</v>
      </c>
      <c r="M984" t="s">
        <v>28</v>
      </c>
      <c r="N984">
        <v>-15</v>
      </c>
      <c r="O984">
        <v>-35</v>
      </c>
      <c r="P984">
        <f t="shared" si="99"/>
        <v>20</v>
      </c>
      <c r="Q984" t="s">
        <v>191</v>
      </c>
      <c r="R984">
        <v>2</v>
      </c>
      <c r="S984">
        <f t="shared" si="94"/>
        <v>20</v>
      </c>
      <c r="T984">
        <f t="shared" si="95"/>
        <v>0</v>
      </c>
      <c r="U984" t="s">
        <v>889</v>
      </c>
      <c r="V984" t="s">
        <v>623</v>
      </c>
      <c r="Z984" s="118">
        <v>1.56</v>
      </c>
      <c r="AA984">
        <v>0</v>
      </c>
      <c r="AB984" s="120">
        <v>1.38</v>
      </c>
      <c r="AC984" s="2">
        <f t="shared" si="96"/>
        <v>4305.6000000000004</v>
      </c>
      <c r="AE984" s="2">
        <f t="shared" si="97"/>
        <v>4305.6000000000004</v>
      </c>
      <c r="AG984" t="str">
        <f t="shared" si="98"/>
        <v/>
      </c>
    </row>
    <row r="985" spans="1:34" s="9" customFormat="1">
      <c r="A985">
        <v>984</v>
      </c>
      <c r="C985">
        <v>655</v>
      </c>
      <c r="D985">
        <v>192</v>
      </c>
      <c r="E985" s="9" t="s">
        <v>914</v>
      </c>
      <c r="F985" t="s">
        <v>931</v>
      </c>
      <c r="M985" s="9" t="s">
        <v>20</v>
      </c>
      <c r="N985" s="9">
        <v>-35</v>
      </c>
      <c r="O985" s="9">
        <v>-50</v>
      </c>
      <c r="P985" s="9">
        <f t="shared" si="99"/>
        <v>15</v>
      </c>
      <c r="Q985" s="9" t="s">
        <v>191</v>
      </c>
      <c r="R985" s="9">
        <v>2</v>
      </c>
      <c r="S985" s="9">
        <f t="shared" si="94"/>
        <v>15</v>
      </c>
      <c r="T985" s="9">
        <f t="shared" si="95"/>
        <v>0</v>
      </c>
      <c r="U985" t="s">
        <v>889</v>
      </c>
      <c r="V985" t="s">
        <v>623</v>
      </c>
      <c r="Z985" s="118">
        <v>1.71</v>
      </c>
      <c r="AA985" s="9">
        <v>15</v>
      </c>
      <c r="AB985" s="120">
        <v>0.45</v>
      </c>
      <c r="AC985" s="2">
        <f t="shared" si="96"/>
        <v>981.11249999999995</v>
      </c>
      <c r="AE985" s="11">
        <f t="shared" si="97"/>
        <v>981.11249999999995</v>
      </c>
      <c r="AG985" t="str">
        <f t="shared" si="98"/>
        <v/>
      </c>
      <c r="AH985"/>
    </row>
    <row r="986" spans="1:34">
      <c r="A986">
        <v>985</v>
      </c>
      <c r="B986" t="s">
        <v>603</v>
      </c>
      <c r="C986">
        <v>686</v>
      </c>
      <c r="D986">
        <v>193</v>
      </c>
      <c r="E986" t="s">
        <v>416</v>
      </c>
      <c r="F986" t="s">
        <v>932</v>
      </c>
      <c r="G986">
        <v>48.849792479999998</v>
      </c>
      <c r="H986">
        <v>123.5518417</v>
      </c>
      <c r="I986" t="s">
        <v>182</v>
      </c>
      <c r="J986" t="s">
        <v>35</v>
      </c>
      <c r="K986" t="s">
        <v>35</v>
      </c>
      <c r="L986" t="s">
        <v>35</v>
      </c>
      <c r="M986" t="s">
        <v>57</v>
      </c>
      <c r="N986">
        <v>0</v>
      </c>
      <c r="O986">
        <v>0.5</v>
      </c>
      <c r="P986">
        <f t="shared" si="99"/>
        <v>0.5</v>
      </c>
      <c r="Q986" t="s">
        <v>35</v>
      </c>
      <c r="R986">
        <v>1</v>
      </c>
      <c r="S986">
        <f t="shared" si="94"/>
        <v>0</v>
      </c>
      <c r="T986">
        <f t="shared" si="95"/>
        <v>0.5</v>
      </c>
      <c r="W986">
        <f>SUM(S986:S987)</f>
        <v>0</v>
      </c>
      <c r="X986">
        <f>SUM(T986:T988)</f>
        <v>0.5</v>
      </c>
      <c r="Y986">
        <f>X986+W986</f>
        <v>0.5</v>
      </c>
      <c r="Z986" s="118">
        <v>0.55000000000000004</v>
      </c>
      <c r="AA986">
        <v>0</v>
      </c>
      <c r="AB986" s="120">
        <v>19.02</v>
      </c>
      <c r="AC986" s="2">
        <f t="shared" si="96"/>
        <v>523.05000000000007</v>
      </c>
      <c r="AD986" s="2">
        <f>SUM(AC986:AC987)</f>
        <v>523.05000000000007</v>
      </c>
      <c r="AE986" s="2">
        <f t="shared" si="97"/>
        <v>523.05000000000007</v>
      </c>
      <c r="AF986" s="2">
        <f>SUM(AE986:AE987)</f>
        <v>523.05000000000007</v>
      </c>
      <c r="AG986">
        <f t="shared" si="98"/>
        <v>1</v>
      </c>
    </row>
    <row r="987" spans="1:34" s="9" customFormat="1">
      <c r="A987">
        <v>986</v>
      </c>
      <c r="C987">
        <v>737</v>
      </c>
      <c r="D987">
        <v>193</v>
      </c>
      <c r="E987" s="9" t="s">
        <v>416</v>
      </c>
      <c r="F987" t="s">
        <v>932</v>
      </c>
      <c r="N987" s="9">
        <v>0</v>
      </c>
      <c r="O987" s="9">
        <v>0</v>
      </c>
      <c r="P987" s="9">
        <f t="shared" si="99"/>
        <v>0</v>
      </c>
      <c r="R987" s="9">
        <v>2</v>
      </c>
      <c r="S987" s="9">
        <f t="shared" si="94"/>
        <v>0</v>
      </c>
      <c r="T987" s="9">
        <f t="shared" si="95"/>
        <v>0</v>
      </c>
      <c r="U987" t="s">
        <v>1003</v>
      </c>
      <c r="V987" t="s">
        <v>416</v>
      </c>
      <c r="Z987" s="118">
        <v>0</v>
      </c>
      <c r="AA987" s="9">
        <v>0</v>
      </c>
      <c r="AB987" s="120"/>
      <c r="AC987" s="2">
        <f t="shared" si="96"/>
        <v>0</v>
      </c>
      <c r="AE987" s="11">
        <f t="shared" si="97"/>
        <v>0</v>
      </c>
      <c r="AG987" t="str">
        <f t="shared" si="98"/>
        <v/>
      </c>
      <c r="AH987"/>
    </row>
    <row r="988" spans="1:34" s="102" customFormat="1">
      <c r="A988" s="102">
        <v>987</v>
      </c>
      <c r="B988" s="102" t="s">
        <v>603</v>
      </c>
      <c r="C988">
        <v>740</v>
      </c>
      <c r="D988" s="102">
        <v>194</v>
      </c>
      <c r="E988" s="102" t="s">
        <v>619</v>
      </c>
      <c r="F988" s="102" t="s">
        <v>930</v>
      </c>
      <c r="G988" s="102">
        <v>48.856246949999999</v>
      </c>
      <c r="H988" s="102">
        <v>123.5513382</v>
      </c>
      <c r="I988" s="102" t="s">
        <v>182</v>
      </c>
      <c r="J988" s="102" t="s">
        <v>35</v>
      </c>
      <c r="K988" s="102" t="s">
        <v>35</v>
      </c>
      <c r="L988" s="102" t="s">
        <v>35</v>
      </c>
      <c r="M988" s="102" t="s">
        <v>104</v>
      </c>
      <c r="N988" s="102">
        <v>0</v>
      </c>
      <c r="O988" s="102">
        <v>-8</v>
      </c>
      <c r="P988" s="102">
        <f t="shared" si="99"/>
        <v>8</v>
      </c>
      <c r="Q988" s="102" t="s">
        <v>89</v>
      </c>
      <c r="R988" s="102">
        <v>2</v>
      </c>
      <c r="S988" s="102">
        <f t="shared" si="94"/>
        <v>8</v>
      </c>
      <c r="T988" s="102">
        <f t="shared" si="95"/>
        <v>0</v>
      </c>
      <c r="U988" t="s">
        <v>1003</v>
      </c>
      <c r="V988" t="s">
        <v>918</v>
      </c>
      <c r="W988" s="102">
        <f>SUM(S988:S991)</f>
        <v>70</v>
      </c>
      <c r="X988" s="102">
        <f>SUM(T988:T991)</f>
        <v>0</v>
      </c>
      <c r="Y988" s="102">
        <f>X988+W988</f>
        <v>70</v>
      </c>
      <c r="Z988" s="118">
        <v>1.07</v>
      </c>
      <c r="AA988" s="102">
        <v>35</v>
      </c>
      <c r="AB988" s="120">
        <v>3.36</v>
      </c>
      <c r="AC988" s="103">
        <f t="shared" si="96"/>
        <v>1869.5040000000004</v>
      </c>
      <c r="AD988" s="103">
        <f>SUM(AC988:AC991)</f>
        <v>6616.2239999999993</v>
      </c>
      <c r="AE988" s="103">
        <f t="shared" si="97"/>
        <v>1869.5040000000004</v>
      </c>
      <c r="AF988" s="103">
        <f>SUM(AE988:AE991)</f>
        <v>6616.2239999999993</v>
      </c>
      <c r="AG988" s="102">
        <f t="shared" si="98"/>
        <v>1</v>
      </c>
      <c r="AH988"/>
    </row>
    <row r="989" spans="1:34" s="102" customFormat="1">
      <c r="A989" s="102">
        <v>988</v>
      </c>
      <c r="C989">
        <v>740</v>
      </c>
      <c r="D989" s="102">
        <v>194</v>
      </c>
      <c r="E989" s="102" t="s">
        <v>619</v>
      </c>
      <c r="F989" s="102" t="s">
        <v>930</v>
      </c>
      <c r="M989" s="102" t="s">
        <v>715</v>
      </c>
      <c r="N989" s="102">
        <v>-8</v>
      </c>
      <c r="O989" s="102">
        <v>-40</v>
      </c>
      <c r="P989" s="102">
        <f t="shared" si="99"/>
        <v>32</v>
      </c>
      <c r="Q989" s="102" t="s">
        <v>604</v>
      </c>
      <c r="R989" s="102">
        <v>2</v>
      </c>
      <c r="S989" s="102">
        <f t="shared" si="94"/>
        <v>32</v>
      </c>
      <c r="T989" s="102">
        <f t="shared" si="95"/>
        <v>0</v>
      </c>
      <c r="U989" t="s">
        <v>1003</v>
      </c>
      <c r="V989" t="s">
        <v>918</v>
      </c>
      <c r="Z989" s="118">
        <v>1.45</v>
      </c>
      <c r="AA989" s="102">
        <v>40</v>
      </c>
      <c r="AB989" s="120">
        <v>1.2</v>
      </c>
      <c r="AC989" s="103">
        <f t="shared" si="96"/>
        <v>3340.7999999999993</v>
      </c>
      <c r="AE989" s="103">
        <f t="shared" si="97"/>
        <v>3340.7999999999993</v>
      </c>
      <c r="AG989" s="102" t="str">
        <f t="shared" si="98"/>
        <v/>
      </c>
      <c r="AH989"/>
    </row>
    <row r="990" spans="1:34" s="102" customFormat="1">
      <c r="A990" s="102">
        <v>989</v>
      </c>
      <c r="C990">
        <v>740</v>
      </c>
      <c r="D990" s="102">
        <v>194</v>
      </c>
      <c r="E990" s="102" t="s">
        <v>619</v>
      </c>
      <c r="F990" s="102" t="s">
        <v>930</v>
      </c>
      <c r="M990" s="102" t="s">
        <v>716</v>
      </c>
      <c r="N990" s="102">
        <v>-40</v>
      </c>
      <c r="O990" s="102">
        <v>-62</v>
      </c>
      <c r="P990" s="102">
        <f t="shared" si="99"/>
        <v>22</v>
      </c>
      <c r="Q990" s="102" t="s">
        <v>611</v>
      </c>
      <c r="R990" s="102">
        <v>2</v>
      </c>
      <c r="S990" s="102">
        <f t="shared" si="94"/>
        <v>22</v>
      </c>
      <c r="T990" s="102">
        <f t="shared" si="95"/>
        <v>0</v>
      </c>
      <c r="U990" t="s">
        <v>1003</v>
      </c>
      <c r="V990" t="s">
        <v>918</v>
      </c>
      <c r="Z990" s="118">
        <v>1.45</v>
      </c>
      <c r="AA990" s="102">
        <v>65</v>
      </c>
      <c r="AB990" s="120">
        <v>1.2</v>
      </c>
      <c r="AC990" s="103">
        <f t="shared" si="96"/>
        <v>1339.7999999999997</v>
      </c>
      <c r="AE990" s="103">
        <f t="shared" si="97"/>
        <v>1339.7999999999997</v>
      </c>
      <c r="AG990" s="102" t="str">
        <f t="shared" si="98"/>
        <v/>
      </c>
      <c r="AH990"/>
    </row>
    <row r="991" spans="1:34" s="44" customFormat="1">
      <c r="A991" s="102">
        <v>990</v>
      </c>
      <c r="C991">
        <v>740</v>
      </c>
      <c r="D991" s="102">
        <v>194</v>
      </c>
      <c r="E991" s="44" t="s">
        <v>619</v>
      </c>
      <c r="F991" s="102" t="s">
        <v>930</v>
      </c>
      <c r="M991" s="44" t="s">
        <v>19</v>
      </c>
      <c r="N991" s="44">
        <v>-62</v>
      </c>
      <c r="O991" s="44">
        <v>-70</v>
      </c>
      <c r="P991" s="44">
        <f t="shared" si="99"/>
        <v>8</v>
      </c>
      <c r="Q991" s="44" t="s">
        <v>611</v>
      </c>
      <c r="R991" s="44">
        <v>2</v>
      </c>
      <c r="S991" s="44">
        <f t="shared" si="94"/>
        <v>8</v>
      </c>
      <c r="T991" s="44">
        <f t="shared" si="95"/>
        <v>0</v>
      </c>
      <c r="U991" t="s">
        <v>1003</v>
      </c>
      <c r="V991" t="s">
        <v>918</v>
      </c>
      <c r="Z991" s="118">
        <v>1.45</v>
      </c>
      <c r="AA991" s="44">
        <v>85</v>
      </c>
      <c r="AB991" s="120">
        <v>0.38</v>
      </c>
      <c r="AC991" s="103">
        <f t="shared" si="96"/>
        <v>66.11999999999999</v>
      </c>
      <c r="AE991" s="104">
        <f t="shared" si="97"/>
        <v>66.11999999999999</v>
      </c>
      <c r="AG991" s="102" t="str">
        <f t="shared" si="98"/>
        <v/>
      </c>
      <c r="AH991"/>
    </row>
    <row r="992" spans="1:34">
      <c r="A992">
        <v>991</v>
      </c>
      <c r="B992" t="s">
        <v>603</v>
      </c>
      <c r="C992">
        <v>589</v>
      </c>
      <c r="D992">
        <v>195</v>
      </c>
      <c r="E992" t="s">
        <v>619</v>
      </c>
      <c r="F992" t="s">
        <v>930</v>
      </c>
      <c r="G992">
        <v>50.155300140000001</v>
      </c>
      <c r="H992">
        <v>122.2559967</v>
      </c>
      <c r="I992" t="s">
        <v>182</v>
      </c>
      <c r="J992" t="s">
        <v>35</v>
      </c>
      <c r="K992" t="s">
        <v>35</v>
      </c>
      <c r="L992" t="s">
        <v>35</v>
      </c>
      <c r="M992" t="s">
        <v>89</v>
      </c>
      <c r="N992">
        <v>9</v>
      </c>
      <c r="O992">
        <v>10</v>
      </c>
      <c r="P992">
        <f t="shared" si="99"/>
        <v>1</v>
      </c>
      <c r="Q992" t="s">
        <v>35</v>
      </c>
      <c r="R992">
        <v>1</v>
      </c>
      <c r="S992">
        <f t="shared" si="94"/>
        <v>0</v>
      </c>
      <c r="T992">
        <f t="shared" si="95"/>
        <v>1</v>
      </c>
      <c r="W992">
        <f>SUM(S992:S995)</f>
        <v>15</v>
      </c>
      <c r="X992">
        <f>SUM(T992:T995)</f>
        <v>10</v>
      </c>
      <c r="Y992">
        <f>X992+W992</f>
        <v>25</v>
      </c>
      <c r="Z992" s="118">
        <v>0.16</v>
      </c>
      <c r="AA992">
        <v>0</v>
      </c>
      <c r="AB992" s="120">
        <v>37.4</v>
      </c>
      <c r="AC992" s="2">
        <f t="shared" si="96"/>
        <v>598.4</v>
      </c>
      <c r="AD992" s="2">
        <f>SUM(AC992:AC995)</f>
        <v>7810.9999999999991</v>
      </c>
      <c r="AE992" s="2">
        <f t="shared" si="97"/>
        <v>598.4</v>
      </c>
      <c r="AF992" s="2">
        <f>SUM(AE992:AE995)</f>
        <v>7810.9999999999991</v>
      </c>
      <c r="AG992">
        <f t="shared" si="98"/>
        <v>1</v>
      </c>
    </row>
    <row r="993" spans="1:34">
      <c r="A993">
        <v>992</v>
      </c>
      <c r="C993">
        <v>589</v>
      </c>
      <c r="D993">
        <v>195</v>
      </c>
      <c r="E993" t="s">
        <v>619</v>
      </c>
      <c r="F993" t="s">
        <v>930</v>
      </c>
      <c r="M993" t="s">
        <v>623</v>
      </c>
      <c r="N993">
        <v>9</v>
      </c>
      <c r="O993">
        <v>0</v>
      </c>
      <c r="P993">
        <f t="shared" si="99"/>
        <v>9</v>
      </c>
      <c r="Q993" t="s">
        <v>35</v>
      </c>
      <c r="R993">
        <v>1</v>
      </c>
      <c r="S993">
        <f t="shared" si="94"/>
        <v>0</v>
      </c>
      <c r="T993">
        <f t="shared" si="95"/>
        <v>9</v>
      </c>
      <c r="Z993" s="118">
        <v>0.16</v>
      </c>
      <c r="AA993">
        <v>0</v>
      </c>
      <c r="AB993" s="120">
        <v>37.4</v>
      </c>
      <c r="AC993" s="2">
        <f t="shared" si="96"/>
        <v>5385.5999999999995</v>
      </c>
      <c r="AE993" s="2">
        <f t="shared" si="97"/>
        <v>5385.5999999999995</v>
      </c>
      <c r="AG993" t="str">
        <f t="shared" si="98"/>
        <v/>
      </c>
    </row>
    <row r="994" spans="1:34">
      <c r="A994">
        <v>993</v>
      </c>
      <c r="C994">
        <v>639</v>
      </c>
      <c r="D994">
        <v>195</v>
      </c>
      <c r="E994" t="s">
        <v>619</v>
      </c>
      <c r="F994" t="s">
        <v>930</v>
      </c>
      <c r="M994" t="s">
        <v>101</v>
      </c>
      <c r="N994">
        <v>0</v>
      </c>
      <c r="O994">
        <v>-15</v>
      </c>
      <c r="P994">
        <f t="shared" si="99"/>
        <v>15</v>
      </c>
      <c r="Q994" t="s">
        <v>604</v>
      </c>
      <c r="R994">
        <v>2</v>
      </c>
      <c r="S994">
        <f t="shared" si="94"/>
        <v>15</v>
      </c>
      <c r="T994">
        <f t="shared" si="95"/>
        <v>0</v>
      </c>
      <c r="U994" t="s">
        <v>1007</v>
      </c>
      <c r="V994" t="s">
        <v>21</v>
      </c>
      <c r="Z994" s="118">
        <v>1.45</v>
      </c>
      <c r="AA994">
        <v>30</v>
      </c>
      <c r="AB994" s="120">
        <v>1.2</v>
      </c>
      <c r="AC994" s="2">
        <f t="shared" si="96"/>
        <v>1826.9999999999998</v>
      </c>
      <c r="AE994" s="2">
        <f t="shared" si="97"/>
        <v>1826.9999999999998</v>
      </c>
      <c r="AG994" t="str">
        <f t="shared" si="98"/>
        <v/>
      </c>
    </row>
    <row r="995" spans="1:34" s="9" customFormat="1">
      <c r="A995">
        <v>994</v>
      </c>
      <c r="C995">
        <v>639</v>
      </c>
      <c r="D995">
        <v>195</v>
      </c>
      <c r="E995" s="9" t="s">
        <v>619</v>
      </c>
      <c r="F995" t="s">
        <v>930</v>
      </c>
      <c r="M995" s="9" t="s">
        <v>21</v>
      </c>
      <c r="N995" s="9">
        <v>-15</v>
      </c>
      <c r="O995" s="9">
        <v>-15</v>
      </c>
      <c r="P995" s="9">
        <f t="shared" si="99"/>
        <v>0</v>
      </c>
      <c r="R995" s="9">
        <v>2</v>
      </c>
      <c r="S995" s="9">
        <f t="shared" si="94"/>
        <v>0</v>
      </c>
      <c r="T995" s="9">
        <f t="shared" si="95"/>
        <v>0</v>
      </c>
      <c r="U995" t="s">
        <v>1007</v>
      </c>
      <c r="V995" t="s">
        <v>21</v>
      </c>
      <c r="Z995" s="118">
        <v>1.38</v>
      </c>
      <c r="AA995" s="9">
        <v>80</v>
      </c>
      <c r="AB995" s="120">
        <v>0.39</v>
      </c>
      <c r="AC995" s="2">
        <f t="shared" si="96"/>
        <v>0</v>
      </c>
      <c r="AE995" s="11">
        <f t="shared" si="97"/>
        <v>0</v>
      </c>
      <c r="AG995" t="str">
        <f t="shared" si="98"/>
        <v/>
      </c>
      <c r="AH995"/>
    </row>
    <row r="996" spans="1:34">
      <c r="A996">
        <v>995</v>
      </c>
      <c r="B996" t="s">
        <v>603</v>
      </c>
      <c r="C996">
        <v>588</v>
      </c>
      <c r="D996">
        <v>196</v>
      </c>
      <c r="E996" t="s">
        <v>614</v>
      </c>
      <c r="F996" t="s">
        <v>930</v>
      </c>
      <c r="G996">
        <v>50.156799319999998</v>
      </c>
      <c r="H996">
        <v>122.2549973</v>
      </c>
      <c r="I996" t="s">
        <v>182</v>
      </c>
      <c r="J996" t="s">
        <v>35</v>
      </c>
      <c r="K996" t="s">
        <v>35</v>
      </c>
      <c r="L996" t="s">
        <v>35</v>
      </c>
      <c r="M996" t="s">
        <v>89</v>
      </c>
      <c r="N996">
        <v>1</v>
      </c>
      <c r="O996">
        <v>0</v>
      </c>
      <c r="P996">
        <f t="shared" si="99"/>
        <v>1</v>
      </c>
      <c r="Q996" t="s">
        <v>35</v>
      </c>
      <c r="R996">
        <v>1</v>
      </c>
      <c r="S996">
        <f t="shared" si="94"/>
        <v>0</v>
      </c>
      <c r="T996">
        <f t="shared" si="95"/>
        <v>1</v>
      </c>
      <c r="W996">
        <f>SUM(S996:S998)</f>
        <v>10</v>
      </c>
      <c r="X996">
        <f>SUM(T996:T998)</f>
        <v>1</v>
      </c>
      <c r="Y996">
        <f>X996+W996</f>
        <v>11</v>
      </c>
      <c r="Z996" s="118">
        <v>0.16</v>
      </c>
      <c r="AA996">
        <v>0</v>
      </c>
      <c r="AB996" s="120">
        <v>37.4</v>
      </c>
      <c r="AC996" s="2">
        <f t="shared" si="96"/>
        <v>598.4</v>
      </c>
      <c r="AD996" s="2">
        <f>SUM(AC996:AC998)</f>
        <v>4193.6000000000004</v>
      </c>
      <c r="AE996" s="2">
        <f t="shared" si="97"/>
        <v>598.4</v>
      </c>
      <c r="AF996" s="2">
        <f>SUM(AE996:AE998)</f>
        <v>4193.6000000000004</v>
      </c>
      <c r="AG996">
        <f t="shared" si="98"/>
        <v>1</v>
      </c>
    </row>
    <row r="997" spans="1:34">
      <c r="A997">
        <v>996</v>
      </c>
      <c r="C997">
        <v>638</v>
      </c>
      <c r="D997">
        <v>196</v>
      </c>
      <c r="E997" t="s">
        <v>614</v>
      </c>
      <c r="F997" t="s">
        <v>930</v>
      </c>
      <c r="M997" t="s">
        <v>104</v>
      </c>
      <c r="N997">
        <v>0</v>
      </c>
      <c r="O997">
        <v>-10</v>
      </c>
      <c r="P997">
        <f t="shared" si="99"/>
        <v>10</v>
      </c>
      <c r="R997">
        <v>2</v>
      </c>
      <c r="S997">
        <f t="shared" si="94"/>
        <v>10</v>
      </c>
      <c r="T997">
        <f t="shared" si="95"/>
        <v>0</v>
      </c>
      <c r="U997" t="s">
        <v>1007</v>
      </c>
      <c r="V997" t="s">
        <v>21</v>
      </c>
      <c r="Z997" s="118">
        <v>1.07</v>
      </c>
      <c r="AA997">
        <v>0</v>
      </c>
      <c r="AB997" s="120">
        <v>3.36</v>
      </c>
      <c r="AC997" s="2">
        <f t="shared" si="96"/>
        <v>3595.2000000000007</v>
      </c>
      <c r="AE997" s="2">
        <f t="shared" si="97"/>
        <v>3595.2000000000007</v>
      </c>
      <c r="AG997" t="str">
        <f t="shared" si="98"/>
        <v/>
      </c>
    </row>
    <row r="998" spans="1:34" s="9" customFormat="1">
      <c r="A998">
        <v>997</v>
      </c>
      <c r="C998">
        <v>638</v>
      </c>
      <c r="D998">
        <v>196</v>
      </c>
      <c r="E998" s="9" t="s">
        <v>614</v>
      </c>
      <c r="F998" t="s">
        <v>930</v>
      </c>
      <c r="M998" s="9" t="s">
        <v>101</v>
      </c>
      <c r="N998" s="9">
        <v>-10</v>
      </c>
      <c r="O998" s="9">
        <v>-10</v>
      </c>
      <c r="P998" s="9">
        <f t="shared" si="99"/>
        <v>0</v>
      </c>
      <c r="Q998" s="9" t="s">
        <v>604</v>
      </c>
      <c r="R998" s="9">
        <v>2</v>
      </c>
      <c r="S998" s="9">
        <f t="shared" si="94"/>
        <v>0</v>
      </c>
      <c r="T998" s="9">
        <f t="shared" si="95"/>
        <v>0</v>
      </c>
      <c r="U998" t="s">
        <v>1007</v>
      </c>
      <c r="V998" t="s">
        <v>21</v>
      </c>
      <c r="Z998" s="118">
        <v>1.62</v>
      </c>
      <c r="AA998" s="9">
        <v>35</v>
      </c>
      <c r="AB998" s="120">
        <v>1.2</v>
      </c>
      <c r="AC998" s="2">
        <f t="shared" si="96"/>
        <v>0</v>
      </c>
      <c r="AE998" s="11">
        <f t="shared" si="97"/>
        <v>0</v>
      </c>
      <c r="AG998" t="str">
        <f t="shared" si="98"/>
        <v/>
      </c>
      <c r="AH998"/>
    </row>
    <row r="999" spans="1:34">
      <c r="A999">
        <v>998</v>
      </c>
      <c r="B999" t="s">
        <v>603</v>
      </c>
      <c r="C999">
        <v>587</v>
      </c>
      <c r="D999">
        <v>197</v>
      </c>
      <c r="E999" t="s">
        <v>619</v>
      </c>
      <c r="F999" t="s">
        <v>930</v>
      </c>
      <c r="G999">
        <v>50.15750122</v>
      </c>
      <c r="H999">
        <v>122.25700380000001</v>
      </c>
      <c r="I999" t="s">
        <v>182</v>
      </c>
      <c r="J999" t="s">
        <v>35</v>
      </c>
      <c r="K999" t="s">
        <v>35</v>
      </c>
      <c r="L999" t="s">
        <v>35</v>
      </c>
      <c r="M999" t="s">
        <v>623</v>
      </c>
      <c r="N999">
        <v>3</v>
      </c>
      <c r="O999">
        <v>1</v>
      </c>
      <c r="P999">
        <f t="shared" si="99"/>
        <v>2</v>
      </c>
      <c r="Q999" t="s">
        <v>35</v>
      </c>
      <c r="R999">
        <v>1</v>
      </c>
      <c r="S999">
        <f t="shared" si="94"/>
        <v>0</v>
      </c>
      <c r="T999">
        <f t="shared" si="95"/>
        <v>2</v>
      </c>
      <c r="W999">
        <f>SUM(S999:S1001)</f>
        <v>20</v>
      </c>
      <c r="X999">
        <f>SUM(T999:T1001)</f>
        <v>3</v>
      </c>
      <c r="Y999">
        <f>X999+W999</f>
        <v>23</v>
      </c>
      <c r="Z999" s="118">
        <v>0.16</v>
      </c>
      <c r="AA999">
        <v>0</v>
      </c>
      <c r="AB999" s="120">
        <v>37.4</v>
      </c>
      <c r="AC999" s="2">
        <f t="shared" si="96"/>
        <v>1196.8</v>
      </c>
      <c r="AD999" s="2">
        <f>SUM(AC999:AC1001)</f>
        <v>3778.3999999999996</v>
      </c>
      <c r="AE999" s="2">
        <f t="shared" si="97"/>
        <v>1196.8</v>
      </c>
      <c r="AF999" s="2">
        <f>SUM(AE999:AE1001)</f>
        <v>3778.3999999999996</v>
      </c>
      <c r="AG999">
        <f t="shared" si="98"/>
        <v>1</v>
      </c>
    </row>
    <row r="1000" spans="1:34">
      <c r="A1000">
        <v>999</v>
      </c>
      <c r="C1000">
        <v>587</v>
      </c>
      <c r="D1000">
        <v>197</v>
      </c>
      <c r="E1000" t="s">
        <v>619</v>
      </c>
      <c r="F1000" t="s">
        <v>930</v>
      </c>
      <c r="M1000" t="s">
        <v>57</v>
      </c>
      <c r="N1000">
        <v>1</v>
      </c>
      <c r="O1000">
        <v>0</v>
      </c>
      <c r="P1000">
        <f t="shared" si="99"/>
        <v>1</v>
      </c>
      <c r="Q1000" t="s">
        <v>35</v>
      </c>
      <c r="R1000">
        <v>1</v>
      </c>
      <c r="S1000">
        <f t="shared" si="94"/>
        <v>0</v>
      </c>
      <c r="T1000">
        <f t="shared" si="95"/>
        <v>1</v>
      </c>
      <c r="Z1000" s="118">
        <v>0.16</v>
      </c>
      <c r="AA1000">
        <v>0</v>
      </c>
      <c r="AB1000" s="120">
        <v>30.85</v>
      </c>
      <c r="AC1000" s="2">
        <f t="shared" si="96"/>
        <v>493.6</v>
      </c>
      <c r="AE1000" s="2">
        <f t="shared" si="97"/>
        <v>493.6</v>
      </c>
      <c r="AG1000" t="str">
        <f t="shared" si="98"/>
        <v/>
      </c>
    </row>
    <row r="1001" spans="1:34" s="9" customFormat="1">
      <c r="A1001">
        <v>1000</v>
      </c>
      <c r="C1001">
        <v>637</v>
      </c>
      <c r="D1001">
        <v>197</v>
      </c>
      <c r="E1001" s="9" t="s">
        <v>619</v>
      </c>
      <c r="F1001" t="s">
        <v>930</v>
      </c>
      <c r="M1001" s="9" t="s">
        <v>32</v>
      </c>
      <c r="N1001" s="9">
        <v>0</v>
      </c>
      <c r="O1001" s="9">
        <v>-20</v>
      </c>
      <c r="P1001" s="9">
        <f t="shared" si="99"/>
        <v>20</v>
      </c>
      <c r="Q1001" s="9" t="s">
        <v>604</v>
      </c>
      <c r="R1001" s="9">
        <v>2</v>
      </c>
      <c r="S1001" s="9">
        <f t="shared" si="94"/>
        <v>20</v>
      </c>
      <c r="T1001" s="9">
        <f t="shared" si="95"/>
        <v>0</v>
      </c>
      <c r="U1001" t="s">
        <v>1007</v>
      </c>
      <c r="V1001" t="s">
        <v>21</v>
      </c>
      <c r="Z1001" s="118">
        <v>1.45</v>
      </c>
      <c r="AA1001" s="9">
        <v>40</v>
      </c>
      <c r="AB1001" s="120">
        <v>1.2</v>
      </c>
      <c r="AC1001" s="2">
        <f t="shared" si="96"/>
        <v>2087.9999999999995</v>
      </c>
      <c r="AE1001" s="11">
        <f t="shared" si="97"/>
        <v>2087.9999999999995</v>
      </c>
      <c r="AG1001" t="str">
        <f t="shared" si="98"/>
        <v/>
      </c>
      <c r="AH1001"/>
    </row>
    <row r="1002" spans="1:34">
      <c r="A1002">
        <v>1001</v>
      </c>
      <c r="B1002" t="s">
        <v>603</v>
      </c>
      <c r="C1002">
        <v>636</v>
      </c>
      <c r="D1002">
        <v>198</v>
      </c>
      <c r="E1002" t="s">
        <v>619</v>
      </c>
      <c r="F1002" t="s">
        <v>930</v>
      </c>
      <c r="G1002">
        <v>50.158699040000002</v>
      </c>
      <c r="H1002">
        <v>122.2580032</v>
      </c>
      <c r="I1002" t="s">
        <v>182</v>
      </c>
      <c r="J1002" t="s">
        <v>35</v>
      </c>
      <c r="K1002" t="s">
        <v>35</v>
      </c>
      <c r="L1002" t="s">
        <v>35</v>
      </c>
      <c r="M1002" t="s">
        <v>101</v>
      </c>
      <c r="N1002">
        <v>0</v>
      </c>
      <c r="O1002">
        <v>-25</v>
      </c>
      <c r="P1002">
        <f t="shared" si="99"/>
        <v>25</v>
      </c>
      <c r="Q1002" t="s">
        <v>611</v>
      </c>
      <c r="R1002">
        <v>2</v>
      </c>
      <c r="S1002">
        <f t="shared" si="94"/>
        <v>25</v>
      </c>
      <c r="T1002">
        <f t="shared" si="95"/>
        <v>0</v>
      </c>
      <c r="U1002" t="s">
        <v>1012</v>
      </c>
      <c r="V1002" t="s">
        <v>856</v>
      </c>
      <c r="W1002">
        <f>SUM(S1002:S1004)</f>
        <v>25</v>
      </c>
      <c r="X1002">
        <f>SUM(T1002:T1004)</f>
        <v>0</v>
      </c>
      <c r="Y1002">
        <f>X1002+W1002</f>
        <v>25</v>
      </c>
      <c r="Z1002" s="118">
        <v>1.45</v>
      </c>
      <c r="AA1002">
        <v>75</v>
      </c>
      <c r="AB1002" s="120">
        <v>1.2</v>
      </c>
      <c r="AC1002" s="2">
        <f t="shared" si="96"/>
        <v>1087.4999999999998</v>
      </c>
      <c r="AD1002" s="2">
        <f>SUM(AC1002:AC1004)</f>
        <v>1087.4999999999998</v>
      </c>
      <c r="AE1002" s="2">
        <f t="shared" si="97"/>
        <v>1087.4999999999998</v>
      </c>
      <c r="AF1002" s="2">
        <f>SUM(AE1002:AE1004)</f>
        <v>1087.4999999999998</v>
      </c>
      <c r="AG1002">
        <f t="shared" si="98"/>
        <v>1</v>
      </c>
    </row>
    <row r="1003" spans="1:34">
      <c r="A1003">
        <v>1002</v>
      </c>
      <c r="C1003">
        <v>636</v>
      </c>
      <c r="D1003">
        <v>198</v>
      </c>
      <c r="E1003" t="s">
        <v>619</v>
      </c>
      <c r="F1003" t="s">
        <v>930</v>
      </c>
      <c r="M1003" t="s">
        <v>21</v>
      </c>
      <c r="N1003">
        <v>0</v>
      </c>
      <c r="O1003">
        <v>0</v>
      </c>
      <c r="P1003">
        <f t="shared" si="99"/>
        <v>0</v>
      </c>
      <c r="R1003">
        <v>2</v>
      </c>
      <c r="S1003">
        <f t="shared" si="94"/>
        <v>0</v>
      </c>
      <c r="T1003">
        <f t="shared" si="95"/>
        <v>0</v>
      </c>
      <c r="U1003" t="s">
        <v>1012</v>
      </c>
      <c r="V1003" t="s">
        <v>856</v>
      </c>
      <c r="Z1003" s="118">
        <v>1.38</v>
      </c>
      <c r="AA1003">
        <v>0</v>
      </c>
      <c r="AB1003" s="120">
        <v>0.39</v>
      </c>
      <c r="AC1003" s="2">
        <f t="shared" si="96"/>
        <v>0</v>
      </c>
      <c r="AE1003" s="2">
        <f t="shared" si="97"/>
        <v>0</v>
      </c>
      <c r="AG1003" t="str">
        <f t="shared" si="98"/>
        <v/>
      </c>
    </row>
    <row r="1004" spans="1:34" s="9" customFormat="1">
      <c r="A1004">
        <v>1003</v>
      </c>
      <c r="C1004">
        <v>586</v>
      </c>
      <c r="D1004">
        <v>198</v>
      </c>
      <c r="E1004" s="9" t="s">
        <v>619</v>
      </c>
      <c r="F1004" t="s">
        <v>930</v>
      </c>
      <c r="N1004" s="9">
        <v>0</v>
      </c>
      <c r="O1004" s="9">
        <v>0</v>
      </c>
      <c r="P1004" s="9">
        <f t="shared" si="99"/>
        <v>0</v>
      </c>
      <c r="Q1004" s="9" t="s">
        <v>35</v>
      </c>
      <c r="R1004" s="9">
        <v>1</v>
      </c>
      <c r="S1004" s="9">
        <f t="shared" si="94"/>
        <v>0</v>
      </c>
      <c r="T1004" s="9">
        <f t="shared" si="95"/>
        <v>0</v>
      </c>
      <c r="U1004"/>
      <c r="V1004"/>
      <c r="Z1004" s="118">
        <v>0</v>
      </c>
      <c r="AA1004" s="9">
        <v>0</v>
      </c>
      <c r="AB1004" s="120"/>
      <c r="AC1004" s="2">
        <f t="shared" si="96"/>
        <v>0</v>
      </c>
      <c r="AE1004" s="11">
        <f t="shared" si="97"/>
        <v>0</v>
      </c>
      <c r="AG1004" t="str">
        <f t="shared" si="98"/>
        <v/>
      </c>
      <c r="AH1004"/>
    </row>
    <row r="1005" spans="1:34">
      <c r="A1005">
        <v>1004</v>
      </c>
      <c r="B1005" t="s">
        <v>603</v>
      </c>
      <c r="C1005">
        <v>525</v>
      </c>
      <c r="D1005">
        <v>199</v>
      </c>
      <c r="E1005" t="s">
        <v>605</v>
      </c>
      <c r="F1005" t="s">
        <v>929</v>
      </c>
      <c r="G1005">
        <v>48.418426510000003</v>
      </c>
      <c r="H1005">
        <v>123.99870300000001</v>
      </c>
      <c r="I1005" t="s">
        <v>182</v>
      </c>
      <c r="J1005" t="s">
        <v>35</v>
      </c>
      <c r="K1005" t="s">
        <v>35</v>
      </c>
      <c r="L1005" t="s">
        <v>35</v>
      </c>
      <c r="M1005" t="s">
        <v>13</v>
      </c>
      <c r="N1005">
        <v>5</v>
      </c>
      <c r="O1005">
        <v>4</v>
      </c>
      <c r="P1005">
        <f t="shared" si="99"/>
        <v>1</v>
      </c>
      <c r="Q1005" t="s">
        <v>35</v>
      </c>
      <c r="R1005">
        <v>1</v>
      </c>
      <c r="S1005">
        <f t="shared" si="94"/>
        <v>0</v>
      </c>
      <c r="T1005">
        <f t="shared" si="95"/>
        <v>1</v>
      </c>
      <c r="W1005">
        <f>SUM(S1005:S1010)</f>
        <v>80</v>
      </c>
      <c r="X1005">
        <f>SUM(T1005:T1010)</f>
        <v>5</v>
      </c>
      <c r="Y1005">
        <f>X1005+W1005</f>
        <v>85</v>
      </c>
      <c r="Z1005" s="118">
        <v>0.14000000000000001</v>
      </c>
      <c r="AA1005">
        <v>0</v>
      </c>
      <c r="AB1005" s="120">
        <v>43.21</v>
      </c>
      <c r="AC1005" s="2">
        <f t="shared" si="96"/>
        <v>604.94000000000005</v>
      </c>
      <c r="AD1005" s="2">
        <f>SUM(AC1005:AC1010)</f>
        <v>20386.947</v>
      </c>
      <c r="AE1005" s="2">
        <f t="shared" si="97"/>
        <v>604.94000000000005</v>
      </c>
      <c r="AF1005" s="2">
        <f>SUM(AE1005:AE1010)</f>
        <v>20386.947</v>
      </c>
      <c r="AG1005">
        <f t="shared" si="98"/>
        <v>1</v>
      </c>
    </row>
    <row r="1006" spans="1:34">
      <c r="A1006">
        <v>1005</v>
      </c>
      <c r="C1006">
        <v>525</v>
      </c>
      <c r="D1006">
        <v>199</v>
      </c>
      <c r="E1006" t="s">
        <v>605</v>
      </c>
      <c r="F1006" t="s">
        <v>929</v>
      </c>
      <c r="M1006" t="s">
        <v>606</v>
      </c>
      <c r="N1006">
        <v>4</v>
      </c>
      <c r="O1006">
        <v>1</v>
      </c>
      <c r="P1006">
        <f t="shared" si="99"/>
        <v>3</v>
      </c>
      <c r="Q1006" t="s">
        <v>35</v>
      </c>
      <c r="R1006">
        <v>1</v>
      </c>
      <c r="S1006">
        <f t="shared" si="94"/>
        <v>0</v>
      </c>
      <c r="T1006">
        <f t="shared" si="95"/>
        <v>3</v>
      </c>
      <c r="Z1006" s="118">
        <v>0.14000000000000001</v>
      </c>
      <c r="AA1006">
        <v>0</v>
      </c>
      <c r="AB1006" s="120">
        <v>43.21</v>
      </c>
      <c r="AC1006" s="2">
        <f t="shared" si="96"/>
        <v>1814.8200000000002</v>
      </c>
      <c r="AE1006" s="2">
        <f t="shared" si="97"/>
        <v>1814.8200000000002</v>
      </c>
      <c r="AG1006" t="str">
        <f t="shared" si="98"/>
        <v/>
      </c>
    </row>
    <row r="1007" spans="1:34">
      <c r="A1007">
        <v>1006</v>
      </c>
      <c r="C1007">
        <v>525</v>
      </c>
      <c r="D1007">
        <v>199</v>
      </c>
      <c r="E1007" t="s">
        <v>605</v>
      </c>
      <c r="F1007" t="s">
        <v>929</v>
      </c>
      <c r="M1007" t="s">
        <v>15</v>
      </c>
      <c r="N1007">
        <v>1</v>
      </c>
      <c r="O1007">
        <v>0</v>
      </c>
      <c r="P1007">
        <f t="shared" si="99"/>
        <v>1</v>
      </c>
      <c r="Q1007" t="s">
        <v>35</v>
      </c>
      <c r="R1007">
        <v>1</v>
      </c>
      <c r="S1007">
        <f t="shared" si="94"/>
        <v>0</v>
      </c>
      <c r="T1007">
        <f t="shared" si="95"/>
        <v>1</v>
      </c>
      <c r="Z1007" s="118">
        <v>0.14000000000000001</v>
      </c>
      <c r="AA1007">
        <v>0</v>
      </c>
      <c r="AB1007" s="120">
        <v>36.65</v>
      </c>
      <c r="AC1007" s="2">
        <f t="shared" si="96"/>
        <v>513.1</v>
      </c>
      <c r="AE1007" s="2">
        <f t="shared" si="97"/>
        <v>513.1</v>
      </c>
      <c r="AG1007" t="str">
        <f t="shared" si="98"/>
        <v/>
      </c>
    </row>
    <row r="1008" spans="1:34">
      <c r="A1008">
        <v>1007</v>
      </c>
      <c r="C1008">
        <v>573</v>
      </c>
      <c r="D1008">
        <v>199</v>
      </c>
      <c r="E1008" t="s">
        <v>605</v>
      </c>
      <c r="F1008" t="s">
        <v>929</v>
      </c>
      <c r="M1008" t="s">
        <v>23</v>
      </c>
      <c r="N1008">
        <v>0</v>
      </c>
      <c r="O1008">
        <v>-3</v>
      </c>
      <c r="P1008">
        <f t="shared" si="99"/>
        <v>3</v>
      </c>
      <c r="Q1008" t="s">
        <v>604</v>
      </c>
      <c r="R1008">
        <v>2</v>
      </c>
      <c r="S1008">
        <f t="shared" si="94"/>
        <v>3</v>
      </c>
      <c r="T1008">
        <f t="shared" si="95"/>
        <v>0</v>
      </c>
      <c r="U1008" t="s">
        <v>1003</v>
      </c>
      <c r="V1008" t="s">
        <v>918</v>
      </c>
      <c r="Z1008" s="118">
        <v>1.31</v>
      </c>
      <c r="AA1008">
        <v>15</v>
      </c>
      <c r="AB1008" s="120">
        <v>4.74</v>
      </c>
      <c r="AC1008" s="2">
        <f t="shared" si="96"/>
        <v>1583.3969999999999</v>
      </c>
      <c r="AE1008" s="2">
        <f t="shared" si="97"/>
        <v>1583.3969999999999</v>
      </c>
      <c r="AG1008" t="str">
        <f t="shared" si="98"/>
        <v/>
      </c>
    </row>
    <row r="1009" spans="1:34">
      <c r="A1009">
        <v>1008</v>
      </c>
      <c r="C1009">
        <v>573</v>
      </c>
      <c r="D1009">
        <v>199</v>
      </c>
      <c r="E1009" t="s">
        <v>605</v>
      </c>
      <c r="F1009" t="s">
        <v>929</v>
      </c>
      <c r="M1009" t="s">
        <v>59</v>
      </c>
      <c r="N1009">
        <v>-3</v>
      </c>
      <c r="O1009">
        <v>-47</v>
      </c>
      <c r="P1009">
        <f t="shared" si="99"/>
        <v>44</v>
      </c>
      <c r="Q1009" t="s">
        <v>604</v>
      </c>
      <c r="R1009">
        <v>2</v>
      </c>
      <c r="S1009">
        <f t="shared" si="94"/>
        <v>44</v>
      </c>
      <c r="T1009">
        <f t="shared" si="95"/>
        <v>0</v>
      </c>
      <c r="U1009" t="s">
        <v>1003</v>
      </c>
      <c r="V1009" t="s">
        <v>918</v>
      </c>
      <c r="Z1009" s="118">
        <v>1.38</v>
      </c>
      <c r="AA1009">
        <v>10</v>
      </c>
      <c r="AB1009" s="120">
        <v>1.7</v>
      </c>
      <c r="AC1009" s="2">
        <f t="shared" si="96"/>
        <v>9290.16</v>
      </c>
      <c r="AE1009" s="2">
        <f t="shared" si="97"/>
        <v>9290.16</v>
      </c>
      <c r="AG1009" t="str">
        <f t="shared" si="98"/>
        <v/>
      </c>
    </row>
    <row r="1010" spans="1:34" s="9" customFormat="1">
      <c r="A1010">
        <v>1009</v>
      </c>
      <c r="C1010">
        <v>573</v>
      </c>
      <c r="D1010">
        <v>199</v>
      </c>
      <c r="E1010" s="9" t="s">
        <v>605</v>
      </c>
      <c r="F1010" t="s">
        <v>929</v>
      </c>
      <c r="M1010" s="9" t="s">
        <v>60</v>
      </c>
      <c r="N1010" s="9">
        <v>-47</v>
      </c>
      <c r="O1010" s="9">
        <v>-80</v>
      </c>
      <c r="P1010" s="9">
        <f t="shared" si="99"/>
        <v>33</v>
      </c>
      <c r="Q1010" s="9" t="s">
        <v>89</v>
      </c>
      <c r="R1010" s="9">
        <v>2</v>
      </c>
      <c r="S1010" s="9">
        <f t="shared" si="94"/>
        <v>33</v>
      </c>
      <c r="T1010" s="9">
        <f t="shared" si="95"/>
        <v>0</v>
      </c>
      <c r="U1010" t="s">
        <v>1003</v>
      </c>
      <c r="V1010" t="s">
        <v>918</v>
      </c>
      <c r="Z1010" s="118">
        <v>1.38</v>
      </c>
      <c r="AA1010" s="9">
        <v>15</v>
      </c>
      <c r="AB1010" s="120">
        <v>1.7</v>
      </c>
      <c r="AC1010" s="2">
        <f t="shared" si="96"/>
        <v>6580.5299999999988</v>
      </c>
      <c r="AE1010" s="11">
        <f t="shared" si="97"/>
        <v>6580.5299999999988</v>
      </c>
      <c r="AG1010" t="str">
        <f t="shared" si="98"/>
        <v/>
      </c>
      <c r="AH1010"/>
    </row>
    <row r="1011" spans="1:34">
      <c r="A1011">
        <v>1010</v>
      </c>
      <c r="B1011" t="s">
        <v>603</v>
      </c>
      <c r="C1011">
        <v>585</v>
      </c>
      <c r="D1011">
        <v>200</v>
      </c>
      <c r="E1011" t="s">
        <v>619</v>
      </c>
      <c r="F1011" t="s">
        <v>930</v>
      </c>
      <c r="G1011">
        <v>50.159301759999998</v>
      </c>
      <c r="H1011">
        <v>122.2580032</v>
      </c>
      <c r="I1011" t="s">
        <v>182</v>
      </c>
      <c r="J1011" t="s">
        <v>35</v>
      </c>
      <c r="K1011" t="s">
        <v>35</v>
      </c>
      <c r="L1011" t="s">
        <v>35</v>
      </c>
      <c r="M1011" t="s">
        <v>89</v>
      </c>
      <c r="N1011">
        <v>1.5</v>
      </c>
      <c r="O1011">
        <v>1</v>
      </c>
      <c r="P1011">
        <f t="shared" si="99"/>
        <v>0.5</v>
      </c>
      <c r="Q1011" t="s">
        <v>35</v>
      </c>
      <c r="R1011">
        <v>1</v>
      </c>
      <c r="S1011">
        <f t="shared" si="94"/>
        <v>0</v>
      </c>
      <c r="T1011">
        <f t="shared" si="95"/>
        <v>0.5</v>
      </c>
      <c r="W1011">
        <f>SUM(S1011:S1013)</f>
        <v>20</v>
      </c>
      <c r="X1011">
        <f>SUM(T1011:T1013)</f>
        <v>1.5</v>
      </c>
      <c r="Y1011">
        <f>X1011+W1011</f>
        <v>21.5</v>
      </c>
      <c r="Z1011" s="118">
        <v>0.16</v>
      </c>
      <c r="AA1011">
        <v>0</v>
      </c>
      <c r="AB1011" s="120">
        <v>37.4</v>
      </c>
      <c r="AC1011" s="2">
        <f t="shared" si="96"/>
        <v>299.2</v>
      </c>
      <c r="AD1011" s="2">
        <f>SUM(AC1011:AC1013)</f>
        <v>3333.5999999999995</v>
      </c>
      <c r="AE1011" s="2">
        <f t="shared" si="97"/>
        <v>299.2</v>
      </c>
      <c r="AF1011" s="2">
        <f>SUM(AE1011:AE1013)</f>
        <v>3333.5999999999995</v>
      </c>
      <c r="AG1011">
        <f t="shared" si="98"/>
        <v>1</v>
      </c>
    </row>
    <row r="1012" spans="1:34">
      <c r="A1012">
        <v>1011</v>
      </c>
      <c r="C1012">
        <v>585</v>
      </c>
      <c r="D1012">
        <v>200</v>
      </c>
      <c r="E1012" t="s">
        <v>619</v>
      </c>
      <c r="F1012" t="s">
        <v>930</v>
      </c>
      <c r="M1012" t="s">
        <v>623</v>
      </c>
      <c r="N1012">
        <v>1</v>
      </c>
      <c r="O1012">
        <v>0</v>
      </c>
      <c r="P1012">
        <f t="shared" si="99"/>
        <v>1</v>
      </c>
      <c r="Q1012" t="s">
        <v>35</v>
      </c>
      <c r="R1012">
        <v>1</v>
      </c>
      <c r="S1012">
        <f t="shared" si="94"/>
        <v>0</v>
      </c>
      <c r="T1012">
        <f t="shared" si="95"/>
        <v>1</v>
      </c>
      <c r="Z1012" s="118">
        <v>0.16</v>
      </c>
      <c r="AA1012">
        <v>0</v>
      </c>
      <c r="AB1012" s="120">
        <v>37.4</v>
      </c>
      <c r="AC1012" s="2">
        <f t="shared" si="96"/>
        <v>598.4</v>
      </c>
      <c r="AE1012" s="2">
        <f t="shared" si="97"/>
        <v>598.4</v>
      </c>
      <c r="AG1012" t="str">
        <f t="shared" si="98"/>
        <v/>
      </c>
    </row>
    <row r="1013" spans="1:34" s="9" customFormat="1">
      <c r="A1013">
        <v>1012</v>
      </c>
      <c r="C1013">
        <v>635</v>
      </c>
      <c r="D1013">
        <v>200</v>
      </c>
      <c r="E1013" s="9" t="s">
        <v>619</v>
      </c>
      <c r="F1013" t="s">
        <v>930</v>
      </c>
      <c r="M1013" s="9" t="s">
        <v>32</v>
      </c>
      <c r="N1013" s="9">
        <v>0</v>
      </c>
      <c r="O1013" s="9">
        <v>-20</v>
      </c>
      <c r="P1013" s="9">
        <f t="shared" si="99"/>
        <v>20</v>
      </c>
      <c r="Q1013" s="9" t="s">
        <v>604</v>
      </c>
      <c r="R1013" s="9">
        <v>2</v>
      </c>
      <c r="S1013" s="9">
        <f t="shared" si="94"/>
        <v>20</v>
      </c>
      <c r="T1013" s="9">
        <f t="shared" si="95"/>
        <v>0</v>
      </c>
      <c r="U1013" t="s">
        <v>1012</v>
      </c>
      <c r="V1013" t="s">
        <v>21</v>
      </c>
      <c r="Z1013" s="118">
        <v>1.45</v>
      </c>
      <c r="AA1013" s="9">
        <v>30</v>
      </c>
      <c r="AB1013" s="120">
        <v>1.2</v>
      </c>
      <c r="AC1013" s="2">
        <f t="shared" si="96"/>
        <v>2435.9999999999995</v>
      </c>
      <c r="AE1013" s="11">
        <f t="shared" si="97"/>
        <v>2435.9999999999995</v>
      </c>
      <c r="AG1013" t="str">
        <f t="shared" si="98"/>
        <v/>
      </c>
      <c r="AH1013"/>
    </row>
    <row r="1014" spans="1:34">
      <c r="A1014">
        <v>1013</v>
      </c>
      <c r="B1014" t="s">
        <v>603</v>
      </c>
      <c r="C1014">
        <v>648</v>
      </c>
      <c r="D1014">
        <v>201</v>
      </c>
      <c r="E1014" t="s">
        <v>605</v>
      </c>
      <c r="F1014" t="s">
        <v>929</v>
      </c>
      <c r="G1014">
        <v>50.186691279999998</v>
      </c>
      <c r="H1014">
        <v>122.2401962</v>
      </c>
      <c r="I1014" t="s">
        <v>182</v>
      </c>
      <c r="J1014" t="s">
        <v>35</v>
      </c>
      <c r="K1014" t="s">
        <v>35</v>
      </c>
      <c r="L1014" t="s">
        <v>35</v>
      </c>
      <c r="M1014" t="s">
        <v>625</v>
      </c>
      <c r="N1014">
        <v>12</v>
      </c>
      <c r="O1014">
        <v>0</v>
      </c>
      <c r="P1014">
        <f t="shared" si="99"/>
        <v>12</v>
      </c>
      <c r="Q1014" t="s">
        <v>35</v>
      </c>
      <c r="R1014">
        <v>1</v>
      </c>
      <c r="S1014">
        <f t="shared" si="94"/>
        <v>0</v>
      </c>
      <c r="T1014">
        <f t="shared" si="95"/>
        <v>12</v>
      </c>
      <c r="W1014">
        <f>SUM(S1014:S1017)</f>
        <v>42</v>
      </c>
      <c r="X1014">
        <f>SUM(T1014:T1017)</f>
        <v>12</v>
      </c>
      <c r="Y1014">
        <f>X1014+W1014</f>
        <v>54</v>
      </c>
      <c r="Z1014" s="118">
        <v>0.14000000000000001</v>
      </c>
      <c r="AA1014">
        <v>0</v>
      </c>
      <c r="AB1014" s="120">
        <v>43.21</v>
      </c>
      <c r="AC1014" s="2">
        <f t="shared" si="96"/>
        <v>7259.2800000000007</v>
      </c>
      <c r="AD1014" s="2">
        <f>SUM(AC1014:AC1017)</f>
        <v>17062.152000000002</v>
      </c>
      <c r="AE1014" s="2">
        <f t="shared" si="97"/>
        <v>7259.2800000000007</v>
      </c>
      <c r="AF1014" s="2">
        <f>SUM(AE1014:AE1017)</f>
        <v>17062.152000000002</v>
      </c>
      <c r="AG1014">
        <f t="shared" si="98"/>
        <v>1</v>
      </c>
    </row>
    <row r="1015" spans="1:34">
      <c r="A1015">
        <v>1014</v>
      </c>
      <c r="C1015">
        <v>698</v>
      </c>
      <c r="D1015">
        <v>201</v>
      </c>
      <c r="E1015" t="s">
        <v>605</v>
      </c>
      <c r="F1015" t="s">
        <v>929</v>
      </c>
      <c r="M1015" t="s">
        <v>16</v>
      </c>
      <c r="N1015">
        <v>0</v>
      </c>
      <c r="O1015">
        <v>-18</v>
      </c>
      <c r="P1015">
        <f t="shared" si="99"/>
        <v>18</v>
      </c>
      <c r="Q1015" t="s">
        <v>611</v>
      </c>
      <c r="R1015">
        <v>2</v>
      </c>
      <c r="S1015">
        <f t="shared" si="94"/>
        <v>18</v>
      </c>
      <c r="T1015">
        <f t="shared" si="95"/>
        <v>0</v>
      </c>
      <c r="U1015" t="s">
        <v>1007</v>
      </c>
      <c r="V1015" t="s">
        <v>918</v>
      </c>
      <c r="Z1015" s="118">
        <v>1.31</v>
      </c>
      <c r="AA1015">
        <v>40</v>
      </c>
      <c r="AB1015" s="120">
        <v>4.74</v>
      </c>
      <c r="AC1015" s="2">
        <f t="shared" si="96"/>
        <v>6706.152000000001</v>
      </c>
      <c r="AE1015" s="2">
        <f t="shared" si="97"/>
        <v>6706.152000000001</v>
      </c>
      <c r="AG1015" t="str">
        <f t="shared" si="98"/>
        <v/>
      </c>
    </row>
    <row r="1016" spans="1:34">
      <c r="A1016">
        <v>1015</v>
      </c>
      <c r="C1016">
        <v>698</v>
      </c>
      <c r="D1016">
        <v>201</v>
      </c>
      <c r="E1016" t="s">
        <v>605</v>
      </c>
      <c r="F1016" t="s">
        <v>929</v>
      </c>
      <c r="M1016" t="s">
        <v>18</v>
      </c>
      <c r="N1016">
        <v>-18</v>
      </c>
      <c r="O1016">
        <v>-42</v>
      </c>
      <c r="P1016">
        <f t="shared" si="99"/>
        <v>24</v>
      </c>
      <c r="Q1016" t="s">
        <v>611</v>
      </c>
      <c r="R1016">
        <v>2</v>
      </c>
      <c r="S1016">
        <f t="shared" si="94"/>
        <v>24</v>
      </c>
      <c r="T1016">
        <f t="shared" si="95"/>
        <v>0</v>
      </c>
      <c r="U1016" t="s">
        <v>1007</v>
      </c>
      <c r="V1016" t="s">
        <v>918</v>
      </c>
      <c r="Z1016" s="118">
        <v>1.38</v>
      </c>
      <c r="AA1016">
        <v>45</v>
      </c>
      <c r="AB1016" s="120">
        <v>1.7</v>
      </c>
      <c r="AC1016" s="2">
        <f t="shared" si="96"/>
        <v>3096.7199999999993</v>
      </c>
      <c r="AE1016" s="2">
        <f t="shared" si="97"/>
        <v>3096.7199999999993</v>
      </c>
      <c r="AG1016" t="str">
        <f t="shared" si="98"/>
        <v/>
      </c>
    </row>
    <row r="1017" spans="1:34" s="9" customFormat="1">
      <c r="A1017">
        <v>1016</v>
      </c>
      <c r="C1017">
        <v>698</v>
      </c>
      <c r="D1017">
        <v>201</v>
      </c>
      <c r="E1017" s="9" t="s">
        <v>605</v>
      </c>
      <c r="F1017" t="s">
        <v>929</v>
      </c>
      <c r="M1017" s="9" t="s">
        <v>19</v>
      </c>
      <c r="N1017" s="9">
        <v>-42</v>
      </c>
      <c r="O1017" s="9">
        <v>-42</v>
      </c>
      <c r="P1017" s="9">
        <f t="shared" si="99"/>
        <v>0</v>
      </c>
      <c r="Q1017" s="9" t="s">
        <v>611</v>
      </c>
      <c r="R1017" s="9">
        <v>2</v>
      </c>
      <c r="S1017" s="9">
        <f t="shared" si="94"/>
        <v>0</v>
      </c>
      <c r="T1017" s="9">
        <f t="shared" si="95"/>
        <v>0</v>
      </c>
      <c r="U1017" t="s">
        <v>1007</v>
      </c>
      <c r="V1017" t="s">
        <v>918</v>
      </c>
      <c r="Z1017" s="118">
        <v>1.38</v>
      </c>
      <c r="AA1017" s="9">
        <v>45</v>
      </c>
      <c r="AB1017" s="120">
        <v>0.54</v>
      </c>
      <c r="AC1017" s="2">
        <f t="shared" si="96"/>
        <v>0</v>
      </c>
      <c r="AE1017" s="11">
        <f t="shared" si="97"/>
        <v>0</v>
      </c>
      <c r="AG1017" t="str">
        <f t="shared" si="98"/>
        <v/>
      </c>
      <c r="AH1017"/>
    </row>
    <row r="1018" spans="1:34">
      <c r="A1018">
        <v>1017</v>
      </c>
      <c r="B1018" t="s">
        <v>603</v>
      </c>
      <c r="C1018">
        <v>647</v>
      </c>
      <c r="D1018">
        <v>202</v>
      </c>
      <c r="E1018" t="s">
        <v>605</v>
      </c>
      <c r="F1018" t="s">
        <v>929</v>
      </c>
      <c r="G1018">
        <v>50.187679289999998</v>
      </c>
      <c r="H1018">
        <v>122.24009700000001</v>
      </c>
      <c r="I1018" t="s">
        <v>182</v>
      </c>
      <c r="J1018" t="s">
        <v>35</v>
      </c>
      <c r="K1018" t="s">
        <v>35</v>
      </c>
      <c r="L1018" t="s">
        <v>35</v>
      </c>
      <c r="M1018" t="s">
        <v>625</v>
      </c>
      <c r="N1018">
        <v>4</v>
      </c>
      <c r="O1018">
        <v>0</v>
      </c>
      <c r="P1018">
        <f t="shared" si="99"/>
        <v>4</v>
      </c>
      <c r="Q1018" t="s">
        <v>35</v>
      </c>
      <c r="R1018">
        <v>1</v>
      </c>
      <c r="S1018">
        <f t="shared" si="94"/>
        <v>0</v>
      </c>
      <c r="T1018">
        <f t="shared" si="95"/>
        <v>4</v>
      </c>
      <c r="W1018">
        <f>SUM(S1018:S1021)</f>
        <v>61</v>
      </c>
      <c r="X1018">
        <f>SUM(T1018:T1021)</f>
        <v>4</v>
      </c>
      <c r="Y1018">
        <f>X1018+W1018</f>
        <v>65</v>
      </c>
      <c r="Z1018" s="118">
        <v>0.14000000000000001</v>
      </c>
      <c r="AA1018">
        <v>0</v>
      </c>
      <c r="AB1018" s="120">
        <v>43.21</v>
      </c>
      <c r="AC1018" s="2">
        <f t="shared" si="96"/>
        <v>2419.7600000000002</v>
      </c>
      <c r="AD1018" s="2">
        <f>SUM(AC1018:AC1021)</f>
        <v>6063.5060000000003</v>
      </c>
      <c r="AE1018" s="2">
        <f t="shared" si="97"/>
        <v>2419.7600000000002</v>
      </c>
      <c r="AF1018" s="2">
        <f>SUM(AE1018:AE1021)</f>
        <v>6063.5060000000003</v>
      </c>
      <c r="AG1018">
        <f t="shared" si="98"/>
        <v>1</v>
      </c>
    </row>
    <row r="1019" spans="1:34">
      <c r="A1019">
        <v>1018</v>
      </c>
      <c r="C1019">
        <v>697</v>
      </c>
      <c r="D1019">
        <v>202</v>
      </c>
      <c r="E1019" t="s">
        <v>605</v>
      </c>
      <c r="F1019" t="s">
        <v>929</v>
      </c>
      <c r="M1019" t="s">
        <v>16</v>
      </c>
      <c r="N1019">
        <v>0</v>
      </c>
      <c r="O1019">
        <v>-12</v>
      </c>
      <c r="P1019">
        <f t="shared" si="99"/>
        <v>12</v>
      </c>
      <c r="Q1019" t="s">
        <v>611</v>
      </c>
      <c r="R1019">
        <v>2</v>
      </c>
      <c r="S1019">
        <f t="shared" si="94"/>
        <v>12</v>
      </c>
      <c r="T1019">
        <f t="shared" si="95"/>
        <v>0</v>
      </c>
      <c r="U1019" t="s">
        <v>1007</v>
      </c>
      <c r="V1019" t="s">
        <v>21</v>
      </c>
      <c r="Z1019" s="118">
        <v>1.31</v>
      </c>
      <c r="AA1019">
        <v>80</v>
      </c>
      <c r="AB1019" s="120">
        <v>4.74</v>
      </c>
      <c r="AC1019" s="2">
        <f t="shared" si="96"/>
        <v>1490.2560000000001</v>
      </c>
      <c r="AE1019" s="2">
        <f t="shared" si="97"/>
        <v>1490.2560000000001</v>
      </c>
      <c r="AG1019" t="str">
        <f t="shared" si="98"/>
        <v/>
      </c>
    </row>
    <row r="1020" spans="1:34">
      <c r="A1020">
        <v>1019</v>
      </c>
      <c r="C1020">
        <v>697</v>
      </c>
      <c r="D1020">
        <v>202</v>
      </c>
      <c r="E1020" t="s">
        <v>605</v>
      </c>
      <c r="F1020" t="s">
        <v>929</v>
      </c>
      <c r="M1020" t="s">
        <v>18</v>
      </c>
      <c r="N1020">
        <v>-12</v>
      </c>
      <c r="O1020">
        <v>-43</v>
      </c>
      <c r="P1020">
        <f t="shared" si="99"/>
        <v>31</v>
      </c>
      <c r="Q1020" t="s">
        <v>611</v>
      </c>
      <c r="R1020">
        <v>2</v>
      </c>
      <c r="S1020">
        <f t="shared" si="94"/>
        <v>31</v>
      </c>
      <c r="T1020">
        <f t="shared" si="95"/>
        <v>0</v>
      </c>
      <c r="U1020" t="s">
        <v>1007</v>
      </c>
      <c r="V1020" t="s">
        <v>21</v>
      </c>
      <c r="Z1020" s="118">
        <v>1.38</v>
      </c>
      <c r="AA1020">
        <v>75</v>
      </c>
      <c r="AB1020" s="120">
        <v>1.7</v>
      </c>
      <c r="AC1020" s="2">
        <f t="shared" si="96"/>
        <v>1818.1499999999996</v>
      </c>
      <c r="AE1020" s="2">
        <f t="shared" si="97"/>
        <v>1818.1499999999996</v>
      </c>
      <c r="AG1020" t="str">
        <f t="shared" si="98"/>
        <v/>
      </c>
    </row>
    <row r="1021" spans="1:34" s="9" customFormat="1">
      <c r="A1021">
        <v>1020</v>
      </c>
      <c r="C1021">
        <v>697</v>
      </c>
      <c r="D1021">
        <v>202</v>
      </c>
      <c r="E1021" s="9" t="s">
        <v>605</v>
      </c>
      <c r="F1021" t="s">
        <v>929</v>
      </c>
      <c r="M1021" s="9" t="s">
        <v>19</v>
      </c>
      <c r="N1021" s="9">
        <v>-43</v>
      </c>
      <c r="O1021" s="9">
        <v>-61</v>
      </c>
      <c r="P1021" s="9">
        <f t="shared" si="99"/>
        <v>18</v>
      </c>
      <c r="Q1021" s="9" t="s">
        <v>611</v>
      </c>
      <c r="R1021" s="9">
        <v>2</v>
      </c>
      <c r="S1021" s="9">
        <f t="shared" si="94"/>
        <v>18</v>
      </c>
      <c r="T1021" s="9">
        <f t="shared" si="95"/>
        <v>0</v>
      </c>
      <c r="U1021" t="s">
        <v>1007</v>
      </c>
      <c r="V1021" t="s">
        <v>21</v>
      </c>
      <c r="Z1021" s="118">
        <v>1.38</v>
      </c>
      <c r="AA1021" s="9">
        <v>75</v>
      </c>
      <c r="AB1021" s="120">
        <v>0.54</v>
      </c>
      <c r="AC1021" s="2">
        <f t="shared" si="96"/>
        <v>335.33999999999992</v>
      </c>
      <c r="AE1021" s="11">
        <f t="shared" si="97"/>
        <v>335.33999999999992</v>
      </c>
      <c r="AG1021" t="str">
        <f t="shared" si="98"/>
        <v/>
      </c>
      <c r="AH1021"/>
    </row>
    <row r="1022" spans="1:34">
      <c r="A1022">
        <v>1021</v>
      </c>
      <c r="B1022" t="s">
        <v>603</v>
      </c>
      <c r="C1022">
        <v>584</v>
      </c>
      <c r="D1022">
        <v>203</v>
      </c>
      <c r="E1022" t="s">
        <v>619</v>
      </c>
      <c r="F1022" t="s">
        <v>930</v>
      </c>
      <c r="G1022">
        <v>50.158699040000002</v>
      </c>
      <c r="H1022">
        <v>122.2740021</v>
      </c>
      <c r="I1022" t="s">
        <v>182</v>
      </c>
      <c r="J1022" t="s">
        <v>35</v>
      </c>
      <c r="K1022" t="s">
        <v>35</v>
      </c>
      <c r="L1022" t="s">
        <v>35</v>
      </c>
      <c r="M1022" t="s">
        <v>89</v>
      </c>
      <c r="N1022">
        <v>2</v>
      </c>
      <c r="O1022">
        <v>1</v>
      </c>
      <c r="P1022">
        <f t="shared" si="99"/>
        <v>1</v>
      </c>
      <c r="Q1022" t="s">
        <v>35</v>
      </c>
      <c r="R1022">
        <v>1</v>
      </c>
      <c r="S1022">
        <f t="shared" si="94"/>
        <v>0</v>
      </c>
      <c r="T1022">
        <f t="shared" si="95"/>
        <v>1</v>
      </c>
      <c r="W1022">
        <f>SUM(S1022:S1025)</f>
        <v>30</v>
      </c>
      <c r="X1022">
        <f>SUM(T1022:T1025)</f>
        <v>2</v>
      </c>
      <c r="Y1022">
        <f>X1022+W1022</f>
        <v>32</v>
      </c>
      <c r="Z1022" s="118">
        <v>0.16</v>
      </c>
      <c r="AA1022">
        <v>0</v>
      </c>
      <c r="AB1022" s="120">
        <v>37.4</v>
      </c>
      <c r="AC1022" s="2">
        <f t="shared" si="96"/>
        <v>598.4</v>
      </c>
      <c r="AD1022" s="2">
        <f>SUM(AC1022:AC1025)</f>
        <v>5198.8</v>
      </c>
      <c r="AE1022" s="2">
        <f t="shared" si="97"/>
        <v>598.4</v>
      </c>
      <c r="AF1022" s="2">
        <f>SUM(AE1022:AE1025)</f>
        <v>5198.8</v>
      </c>
      <c r="AG1022">
        <f t="shared" si="98"/>
        <v>1</v>
      </c>
    </row>
    <row r="1023" spans="1:34">
      <c r="A1023">
        <v>1022</v>
      </c>
      <c r="C1023">
        <v>584</v>
      </c>
      <c r="D1023">
        <v>203</v>
      </c>
      <c r="E1023" t="s">
        <v>619</v>
      </c>
      <c r="F1023" t="s">
        <v>930</v>
      </c>
      <c r="M1023" t="s">
        <v>623</v>
      </c>
      <c r="N1023">
        <v>1</v>
      </c>
      <c r="O1023">
        <v>0</v>
      </c>
      <c r="P1023">
        <f t="shared" si="99"/>
        <v>1</v>
      </c>
      <c r="Q1023" t="s">
        <v>35</v>
      </c>
      <c r="R1023">
        <v>1</v>
      </c>
      <c r="S1023">
        <f t="shared" si="94"/>
        <v>0</v>
      </c>
      <c r="T1023">
        <f t="shared" si="95"/>
        <v>1</v>
      </c>
      <c r="Z1023" s="118">
        <v>0.16</v>
      </c>
      <c r="AA1023">
        <v>0</v>
      </c>
      <c r="AB1023" s="120">
        <v>37.4</v>
      </c>
      <c r="AC1023" s="2">
        <f t="shared" si="96"/>
        <v>598.4</v>
      </c>
      <c r="AE1023" s="2">
        <f t="shared" si="97"/>
        <v>598.4</v>
      </c>
      <c r="AG1023" t="str">
        <f t="shared" si="98"/>
        <v/>
      </c>
    </row>
    <row r="1024" spans="1:34">
      <c r="A1024">
        <v>1023</v>
      </c>
      <c r="C1024">
        <v>634</v>
      </c>
      <c r="D1024">
        <v>203</v>
      </c>
      <c r="E1024" t="s">
        <v>619</v>
      </c>
      <c r="F1024" t="s">
        <v>930</v>
      </c>
      <c r="M1024" t="s">
        <v>32</v>
      </c>
      <c r="N1024">
        <v>0</v>
      </c>
      <c r="O1024">
        <v>-20</v>
      </c>
      <c r="P1024">
        <f t="shared" si="99"/>
        <v>20</v>
      </c>
      <c r="Q1024" t="s">
        <v>604</v>
      </c>
      <c r="R1024">
        <v>2</v>
      </c>
      <c r="S1024">
        <f t="shared" si="94"/>
        <v>20</v>
      </c>
      <c r="T1024">
        <f t="shared" si="95"/>
        <v>0</v>
      </c>
      <c r="U1024" t="s">
        <v>1012</v>
      </c>
      <c r="V1024" t="s">
        <v>21</v>
      </c>
      <c r="Z1024" s="118">
        <v>1.45</v>
      </c>
      <c r="AA1024">
        <v>35</v>
      </c>
      <c r="AB1024" s="120">
        <v>1.2</v>
      </c>
      <c r="AC1024" s="2">
        <f t="shared" si="96"/>
        <v>2262</v>
      </c>
      <c r="AE1024" s="2">
        <f t="shared" si="97"/>
        <v>2262</v>
      </c>
      <c r="AG1024" t="str">
        <f t="shared" si="98"/>
        <v/>
      </c>
    </row>
    <row r="1025" spans="1:34" s="9" customFormat="1">
      <c r="A1025">
        <v>1024</v>
      </c>
      <c r="C1025">
        <v>634</v>
      </c>
      <c r="D1025">
        <v>203</v>
      </c>
      <c r="E1025" s="9" t="s">
        <v>619</v>
      </c>
      <c r="F1025" t="s">
        <v>930</v>
      </c>
      <c r="M1025" s="9" t="s">
        <v>34</v>
      </c>
      <c r="N1025" s="9">
        <v>-20</v>
      </c>
      <c r="O1025" s="9">
        <v>-30</v>
      </c>
      <c r="P1025" s="9">
        <f t="shared" si="99"/>
        <v>10</v>
      </c>
      <c r="Q1025" s="9" t="s">
        <v>191</v>
      </c>
      <c r="R1025" s="9">
        <v>2</v>
      </c>
      <c r="S1025" s="9">
        <f t="shared" si="94"/>
        <v>10</v>
      </c>
      <c r="T1025" s="9">
        <f t="shared" si="95"/>
        <v>0</v>
      </c>
      <c r="U1025" t="s">
        <v>1012</v>
      </c>
      <c r="V1025" t="s">
        <v>21</v>
      </c>
      <c r="Z1025" s="118">
        <v>1.45</v>
      </c>
      <c r="AA1025" s="9">
        <v>0</v>
      </c>
      <c r="AB1025" s="120">
        <v>1.2</v>
      </c>
      <c r="AC1025" s="2">
        <f t="shared" si="96"/>
        <v>1739.9999999999998</v>
      </c>
      <c r="AE1025" s="11">
        <f t="shared" si="97"/>
        <v>1739.9999999999998</v>
      </c>
      <c r="AG1025" t="str">
        <f t="shared" si="98"/>
        <v/>
      </c>
      <c r="AH1025"/>
    </row>
    <row r="1026" spans="1:34">
      <c r="A1026">
        <v>1025</v>
      </c>
      <c r="B1026" t="s">
        <v>603</v>
      </c>
      <c r="C1026">
        <v>699</v>
      </c>
      <c r="D1026">
        <v>204</v>
      </c>
      <c r="E1026" t="s">
        <v>619</v>
      </c>
      <c r="F1026" t="s">
        <v>930</v>
      </c>
      <c r="G1026">
        <v>48.888210299999997</v>
      </c>
      <c r="H1026">
        <v>123.5469818</v>
      </c>
      <c r="I1026" t="s">
        <v>182</v>
      </c>
      <c r="J1026" t="s">
        <v>35</v>
      </c>
      <c r="K1026" t="s">
        <v>35</v>
      </c>
      <c r="L1026" t="s">
        <v>35</v>
      </c>
      <c r="M1026" t="s">
        <v>89</v>
      </c>
      <c r="N1026">
        <v>6</v>
      </c>
      <c r="O1026">
        <v>4</v>
      </c>
      <c r="P1026">
        <f t="shared" si="99"/>
        <v>2</v>
      </c>
      <c r="Q1026" t="s">
        <v>35</v>
      </c>
      <c r="R1026">
        <v>1</v>
      </c>
      <c r="S1026">
        <f t="shared" ref="S1026:S1089" si="100">IF(R1026=1,0,P1026)</f>
        <v>0</v>
      </c>
      <c r="T1026">
        <f t="shared" ref="T1026:T1089" si="101">IF(R1026=1,P1026,0)</f>
        <v>2</v>
      </c>
      <c r="W1026">
        <f>SUM(S1026:S1032)</f>
        <v>110</v>
      </c>
      <c r="X1026">
        <f>SUM(T1026:T1032)</f>
        <v>6</v>
      </c>
      <c r="Y1026">
        <f>X1026+W1026</f>
        <v>116</v>
      </c>
      <c r="Z1026" s="118">
        <v>0.16</v>
      </c>
      <c r="AA1026">
        <v>0</v>
      </c>
      <c r="AB1026" s="120">
        <v>37.4</v>
      </c>
      <c r="AC1026" s="2">
        <f t="shared" ref="AC1026:AC1089" si="102">Z1026*AB1026/100*P1026*100*100*((100-AA1026)/100)</f>
        <v>1196.8</v>
      </c>
      <c r="AD1026" s="2">
        <f>SUM(AC1026:AC1033)</f>
        <v>12707.07680236719</v>
      </c>
      <c r="AE1026" s="2">
        <f t="shared" ref="AE1026:AE1089" si="103">Z1026*AB1026/100*P1026*100*100*((100-AA1026)/100)</f>
        <v>1196.8</v>
      </c>
      <c r="AF1026" s="2">
        <f>SUM(AE1026:AE1033)</f>
        <v>12707.07680236719</v>
      </c>
      <c r="AG1026">
        <f t="shared" ref="AG1026:AG1089" si="104">IF(D1025&lt;&gt;D1026,1,"")</f>
        <v>1</v>
      </c>
    </row>
    <row r="1027" spans="1:34">
      <c r="A1027">
        <v>1026</v>
      </c>
      <c r="C1027">
        <v>699</v>
      </c>
      <c r="D1027">
        <v>204</v>
      </c>
      <c r="E1027" t="s">
        <v>619</v>
      </c>
      <c r="F1027" t="s">
        <v>930</v>
      </c>
      <c r="M1027" t="s">
        <v>623</v>
      </c>
      <c r="N1027">
        <v>4</v>
      </c>
      <c r="O1027">
        <v>3</v>
      </c>
      <c r="P1027">
        <f t="shared" si="99"/>
        <v>1</v>
      </c>
      <c r="Q1027" t="s">
        <v>35</v>
      </c>
      <c r="R1027">
        <v>1</v>
      </c>
      <c r="S1027">
        <f t="shared" si="100"/>
        <v>0</v>
      </c>
      <c r="T1027">
        <f t="shared" si="101"/>
        <v>1</v>
      </c>
      <c r="Z1027" s="118">
        <v>0.16</v>
      </c>
      <c r="AA1027">
        <v>0</v>
      </c>
      <c r="AB1027" s="120">
        <v>37.4</v>
      </c>
      <c r="AC1027" s="2">
        <f t="shared" si="102"/>
        <v>598.4</v>
      </c>
      <c r="AE1027" s="2">
        <f t="shared" si="103"/>
        <v>598.4</v>
      </c>
      <c r="AG1027" t="str">
        <f t="shared" si="104"/>
        <v/>
      </c>
    </row>
    <row r="1028" spans="1:34">
      <c r="A1028">
        <v>1027</v>
      </c>
      <c r="C1028">
        <v>699</v>
      </c>
      <c r="D1028">
        <v>204</v>
      </c>
      <c r="E1028" t="s">
        <v>619</v>
      </c>
      <c r="F1028" t="s">
        <v>930</v>
      </c>
      <c r="M1028" t="s">
        <v>57</v>
      </c>
      <c r="N1028">
        <v>3</v>
      </c>
      <c r="O1028">
        <v>0</v>
      </c>
      <c r="P1028">
        <f t="shared" si="99"/>
        <v>3</v>
      </c>
      <c r="Q1028" t="s">
        <v>35</v>
      </c>
      <c r="R1028">
        <v>1</v>
      </c>
      <c r="S1028">
        <f t="shared" si="100"/>
        <v>0</v>
      </c>
      <c r="T1028">
        <f t="shared" si="101"/>
        <v>3</v>
      </c>
      <c r="Z1028" s="118">
        <v>0.16</v>
      </c>
      <c r="AA1028">
        <v>0</v>
      </c>
      <c r="AB1028" s="120">
        <v>30.85</v>
      </c>
      <c r="AC1028" s="2">
        <f t="shared" si="102"/>
        <v>1480.8</v>
      </c>
      <c r="AE1028" s="2">
        <f t="shared" si="103"/>
        <v>1480.8</v>
      </c>
      <c r="AG1028" t="str">
        <f t="shared" si="104"/>
        <v/>
      </c>
    </row>
    <row r="1029" spans="1:34">
      <c r="A1029">
        <v>1028</v>
      </c>
      <c r="C1029">
        <v>756</v>
      </c>
      <c r="D1029">
        <v>204</v>
      </c>
      <c r="E1029" t="s">
        <v>619</v>
      </c>
      <c r="F1029" t="s">
        <v>930</v>
      </c>
      <c r="M1029" t="s">
        <v>717</v>
      </c>
      <c r="N1029">
        <v>0</v>
      </c>
      <c r="O1029" s="22">
        <v>-1.1200000050000001</v>
      </c>
      <c r="P1029">
        <f t="shared" si="99"/>
        <v>1.1200000050000001</v>
      </c>
      <c r="Q1029" t="s">
        <v>604</v>
      </c>
      <c r="R1029">
        <v>2</v>
      </c>
      <c r="S1029">
        <f t="shared" si="100"/>
        <v>1.1200000050000001</v>
      </c>
      <c r="T1029">
        <f t="shared" si="101"/>
        <v>0</v>
      </c>
      <c r="U1029" t="s">
        <v>1008</v>
      </c>
      <c r="V1029" t="s">
        <v>918</v>
      </c>
      <c r="Z1029" s="118">
        <v>1.45</v>
      </c>
      <c r="AA1029">
        <v>30</v>
      </c>
      <c r="AB1029" s="120">
        <v>0.38</v>
      </c>
      <c r="AC1029" s="2">
        <f t="shared" si="102"/>
        <v>43.198400192850002</v>
      </c>
      <c r="AE1029" s="2">
        <f t="shared" si="103"/>
        <v>43.198400192850002</v>
      </c>
      <c r="AG1029" t="str">
        <f t="shared" si="104"/>
        <v/>
      </c>
    </row>
    <row r="1030" spans="1:34">
      <c r="A1030">
        <v>1029</v>
      </c>
      <c r="C1030">
        <v>756</v>
      </c>
      <c r="D1030">
        <v>204</v>
      </c>
      <c r="E1030" t="s">
        <v>619</v>
      </c>
      <c r="F1030" t="s">
        <v>930</v>
      </c>
      <c r="M1030" t="s">
        <v>718</v>
      </c>
      <c r="N1030" s="22">
        <v>-1.1200000050000001</v>
      </c>
      <c r="O1030" s="22">
        <v>-2.8199999330000001</v>
      </c>
      <c r="P1030">
        <f t="shared" si="99"/>
        <v>1.699999928</v>
      </c>
      <c r="Q1030" t="s">
        <v>604</v>
      </c>
      <c r="R1030">
        <v>2</v>
      </c>
      <c r="S1030">
        <f t="shared" si="100"/>
        <v>1.699999928</v>
      </c>
      <c r="T1030">
        <f t="shared" si="101"/>
        <v>0</v>
      </c>
      <c r="U1030" t="s">
        <v>1008</v>
      </c>
      <c r="V1030" t="s">
        <v>918</v>
      </c>
      <c r="Z1030" s="118">
        <v>1.45</v>
      </c>
      <c r="AA1030">
        <v>40</v>
      </c>
      <c r="AB1030" s="120">
        <v>0.38</v>
      </c>
      <c r="AC1030" s="2">
        <f t="shared" si="102"/>
        <v>56.201997619679993</v>
      </c>
      <c r="AE1030" s="2">
        <f t="shared" si="103"/>
        <v>56.201997619679993</v>
      </c>
      <c r="AG1030" t="str">
        <f t="shared" si="104"/>
        <v/>
      </c>
    </row>
    <row r="1031" spans="1:34">
      <c r="A1031">
        <v>1030</v>
      </c>
      <c r="C1031">
        <v>756</v>
      </c>
      <c r="D1031">
        <v>204</v>
      </c>
      <c r="E1031" t="s">
        <v>619</v>
      </c>
      <c r="F1031" t="s">
        <v>930</v>
      </c>
      <c r="M1031" t="s">
        <v>719</v>
      </c>
      <c r="N1031" s="22">
        <v>-2.8199999330000001</v>
      </c>
      <c r="O1031">
        <v>-75</v>
      </c>
      <c r="P1031">
        <f t="shared" si="99"/>
        <v>72.180000066999995</v>
      </c>
      <c r="Q1031" t="s">
        <v>604</v>
      </c>
      <c r="R1031">
        <v>2</v>
      </c>
      <c r="S1031">
        <f t="shared" si="100"/>
        <v>72.180000066999995</v>
      </c>
      <c r="T1031">
        <f t="shared" si="101"/>
        <v>0</v>
      </c>
      <c r="U1031" t="s">
        <v>1008</v>
      </c>
      <c r="V1031" t="s">
        <v>918</v>
      </c>
      <c r="Z1031" s="118">
        <v>1.03</v>
      </c>
      <c r="AA1031">
        <v>45</v>
      </c>
      <c r="AB1031" s="120">
        <v>1.2</v>
      </c>
      <c r="AC1031" s="2">
        <f t="shared" si="102"/>
        <v>4906.7964045546596</v>
      </c>
      <c r="AE1031" s="2">
        <f t="shared" si="103"/>
        <v>4906.7964045546596</v>
      </c>
      <c r="AG1031" t="str">
        <f t="shared" si="104"/>
        <v/>
      </c>
    </row>
    <row r="1032" spans="1:34">
      <c r="A1032">
        <v>1031</v>
      </c>
      <c r="C1032">
        <v>756</v>
      </c>
      <c r="D1032">
        <v>204</v>
      </c>
      <c r="E1032" t="s">
        <v>619</v>
      </c>
      <c r="F1032" t="s">
        <v>930</v>
      </c>
      <c r="M1032" t="s">
        <v>720</v>
      </c>
      <c r="N1032">
        <v>-75</v>
      </c>
      <c r="O1032">
        <v>-110</v>
      </c>
      <c r="P1032">
        <f t="shared" si="99"/>
        <v>35</v>
      </c>
      <c r="Q1032" t="s">
        <v>604</v>
      </c>
      <c r="R1032">
        <v>2</v>
      </c>
      <c r="S1032">
        <f t="shared" si="100"/>
        <v>35</v>
      </c>
      <c r="T1032">
        <f t="shared" si="101"/>
        <v>0</v>
      </c>
      <c r="U1032" t="s">
        <v>1008</v>
      </c>
      <c r="V1032" t="s">
        <v>918</v>
      </c>
      <c r="Z1032" s="118">
        <v>1.03</v>
      </c>
      <c r="AA1032">
        <v>22</v>
      </c>
      <c r="AB1032" s="120">
        <v>1.2</v>
      </c>
      <c r="AC1032" s="2">
        <f t="shared" si="102"/>
        <v>3374.28</v>
      </c>
      <c r="AE1032" s="2">
        <f t="shared" si="103"/>
        <v>3374.28</v>
      </c>
      <c r="AG1032" t="str">
        <f t="shared" si="104"/>
        <v/>
      </c>
    </row>
    <row r="1033" spans="1:34" s="9" customFormat="1">
      <c r="A1033">
        <v>1032</v>
      </c>
      <c r="C1033">
        <v>756</v>
      </c>
      <c r="D1033">
        <v>204</v>
      </c>
      <c r="E1033" s="9" t="s">
        <v>619</v>
      </c>
      <c r="F1033" t="s">
        <v>930</v>
      </c>
      <c r="M1033" s="9" t="s">
        <v>721</v>
      </c>
      <c r="N1033" s="9">
        <v>-110</v>
      </c>
      <c r="O1033" s="9">
        <v>-120</v>
      </c>
      <c r="P1033" s="9">
        <f t="shared" si="99"/>
        <v>10</v>
      </c>
      <c r="Q1033" s="9" t="s">
        <v>604</v>
      </c>
      <c r="R1033" s="9">
        <v>2</v>
      </c>
      <c r="S1033" s="9">
        <f t="shared" si="100"/>
        <v>10</v>
      </c>
      <c r="T1033" s="9">
        <f t="shared" si="101"/>
        <v>0</v>
      </c>
      <c r="U1033" t="s">
        <v>1008</v>
      </c>
      <c r="V1033" t="s">
        <v>918</v>
      </c>
      <c r="Z1033" s="118">
        <v>1.03</v>
      </c>
      <c r="AA1033" s="9">
        <v>15</v>
      </c>
      <c r="AB1033" s="120">
        <v>1.2</v>
      </c>
      <c r="AC1033" s="2">
        <f t="shared" si="102"/>
        <v>1050.5999999999999</v>
      </c>
      <c r="AE1033" s="11">
        <f t="shared" si="103"/>
        <v>1050.5999999999999</v>
      </c>
      <c r="AG1033" t="str">
        <f t="shared" si="104"/>
        <v/>
      </c>
      <c r="AH1033"/>
    </row>
    <row r="1034" spans="1:34">
      <c r="A1034">
        <v>1033</v>
      </c>
      <c r="B1034" t="s">
        <v>603</v>
      </c>
      <c r="C1034">
        <v>583</v>
      </c>
      <c r="D1034">
        <v>205</v>
      </c>
      <c r="E1034" t="s">
        <v>619</v>
      </c>
      <c r="F1034" t="s">
        <v>930</v>
      </c>
      <c r="G1034">
        <v>50.154598239999999</v>
      </c>
      <c r="H1034">
        <v>122.28199770000001</v>
      </c>
      <c r="I1034" t="s">
        <v>182</v>
      </c>
      <c r="J1034" t="s">
        <v>35</v>
      </c>
      <c r="K1034" t="s">
        <v>35</v>
      </c>
      <c r="L1034" t="s">
        <v>35</v>
      </c>
      <c r="M1034" t="s">
        <v>89</v>
      </c>
      <c r="N1034">
        <v>2</v>
      </c>
      <c r="O1034">
        <v>1</v>
      </c>
      <c r="P1034">
        <f t="shared" si="99"/>
        <v>1</v>
      </c>
      <c r="Q1034" t="s">
        <v>35</v>
      </c>
      <c r="R1034">
        <v>1</v>
      </c>
      <c r="S1034">
        <f t="shared" si="100"/>
        <v>0</v>
      </c>
      <c r="T1034">
        <f t="shared" si="101"/>
        <v>1</v>
      </c>
      <c r="W1034">
        <f>SUM(S1034:S1037)</f>
        <v>15</v>
      </c>
      <c r="X1034">
        <f>SUM(T1034:T1037)</f>
        <v>2</v>
      </c>
      <c r="Y1034">
        <f>X1034+W1034</f>
        <v>17</v>
      </c>
      <c r="Z1034" s="118">
        <v>0.16</v>
      </c>
      <c r="AA1034">
        <v>0</v>
      </c>
      <c r="AB1034" s="120">
        <v>37.4</v>
      </c>
      <c r="AC1034" s="2">
        <f t="shared" si="102"/>
        <v>598.4</v>
      </c>
      <c r="AD1034" s="2">
        <f>SUM(AC1034:AC1037)</f>
        <v>2501.8000000000002</v>
      </c>
      <c r="AE1034" s="2">
        <f t="shared" si="103"/>
        <v>598.4</v>
      </c>
      <c r="AF1034" s="2">
        <f>SUM(AE1034:AE1037)</f>
        <v>2501.8000000000002</v>
      </c>
      <c r="AG1034">
        <f t="shared" si="104"/>
        <v>1</v>
      </c>
    </row>
    <row r="1035" spans="1:34">
      <c r="A1035">
        <v>1034</v>
      </c>
      <c r="C1035">
        <v>583</v>
      </c>
      <c r="D1035">
        <v>205</v>
      </c>
      <c r="E1035" t="s">
        <v>619</v>
      </c>
      <c r="F1035" t="s">
        <v>930</v>
      </c>
      <c r="M1035" t="s">
        <v>623</v>
      </c>
      <c r="N1035">
        <v>1</v>
      </c>
      <c r="O1035">
        <v>0</v>
      </c>
      <c r="P1035">
        <f t="shared" ref="P1035:P1098" si="105">ABS(N1035-O1035)</f>
        <v>1</v>
      </c>
      <c r="Q1035" t="s">
        <v>35</v>
      </c>
      <c r="R1035">
        <v>1</v>
      </c>
      <c r="S1035">
        <f t="shared" si="100"/>
        <v>0</v>
      </c>
      <c r="T1035">
        <f t="shared" si="101"/>
        <v>1</v>
      </c>
      <c r="Z1035" s="118">
        <v>0.16</v>
      </c>
      <c r="AA1035">
        <v>0</v>
      </c>
      <c r="AB1035" s="120">
        <v>37.4</v>
      </c>
      <c r="AC1035" s="2">
        <f t="shared" si="102"/>
        <v>598.4</v>
      </c>
      <c r="AE1035" s="2">
        <f t="shared" si="103"/>
        <v>598.4</v>
      </c>
      <c r="AG1035" t="str">
        <f t="shared" si="104"/>
        <v/>
      </c>
    </row>
    <row r="1036" spans="1:34">
      <c r="A1036">
        <v>1035</v>
      </c>
      <c r="C1036">
        <v>633</v>
      </c>
      <c r="D1036">
        <v>205</v>
      </c>
      <c r="E1036" t="s">
        <v>619</v>
      </c>
      <c r="F1036" t="s">
        <v>930</v>
      </c>
      <c r="M1036" t="s">
        <v>32</v>
      </c>
      <c r="N1036">
        <v>0</v>
      </c>
      <c r="O1036">
        <v>-15</v>
      </c>
      <c r="P1036">
        <f t="shared" si="105"/>
        <v>15</v>
      </c>
      <c r="Q1036" t="s">
        <v>604</v>
      </c>
      <c r="R1036">
        <v>2</v>
      </c>
      <c r="S1036">
        <f t="shared" si="100"/>
        <v>15</v>
      </c>
      <c r="T1036">
        <f t="shared" si="101"/>
        <v>0</v>
      </c>
      <c r="U1036" t="s">
        <v>1012</v>
      </c>
      <c r="V1036" t="s">
        <v>21</v>
      </c>
      <c r="Z1036" s="118">
        <v>1.45</v>
      </c>
      <c r="AA1036">
        <v>50</v>
      </c>
      <c r="AB1036" s="120">
        <v>1.2</v>
      </c>
      <c r="AC1036" s="2">
        <f t="shared" si="102"/>
        <v>1305</v>
      </c>
      <c r="AE1036" s="2">
        <f t="shared" si="103"/>
        <v>1305</v>
      </c>
      <c r="AG1036" t="str">
        <f t="shared" si="104"/>
        <v/>
      </c>
    </row>
    <row r="1037" spans="1:34" s="9" customFormat="1">
      <c r="A1037">
        <v>1036</v>
      </c>
      <c r="C1037">
        <v>633</v>
      </c>
      <c r="D1037">
        <v>205</v>
      </c>
      <c r="E1037" s="9" t="s">
        <v>619</v>
      </c>
      <c r="F1037" t="s">
        <v>930</v>
      </c>
      <c r="M1037" s="9" t="s">
        <v>21</v>
      </c>
      <c r="N1037" s="9">
        <v>0</v>
      </c>
      <c r="O1037" s="9">
        <v>0</v>
      </c>
      <c r="P1037" s="9">
        <f t="shared" si="105"/>
        <v>0</v>
      </c>
      <c r="R1037" s="9">
        <v>2</v>
      </c>
      <c r="S1037" s="9">
        <f t="shared" si="100"/>
        <v>0</v>
      </c>
      <c r="T1037" s="9">
        <f t="shared" si="101"/>
        <v>0</v>
      </c>
      <c r="U1037" t="s">
        <v>1012</v>
      </c>
      <c r="V1037" t="s">
        <v>21</v>
      </c>
      <c r="Z1037" s="118">
        <v>1.38</v>
      </c>
      <c r="AA1037" s="9">
        <v>0</v>
      </c>
      <c r="AB1037" s="120">
        <v>0.39</v>
      </c>
      <c r="AC1037" s="2">
        <f t="shared" si="102"/>
        <v>0</v>
      </c>
      <c r="AE1037" s="11">
        <f t="shared" si="103"/>
        <v>0</v>
      </c>
      <c r="AG1037" t="str">
        <f t="shared" si="104"/>
        <v/>
      </c>
      <c r="AH1037"/>
    </row>
    <row r="1038" spans="1:34">
      <c r="A1038">
        <v>1037</v>
      </c>
      <c r="B1038" t="s">
        <v>603</v>
      </c>
      <c r="C1038">
        <v>580</v>
      </c>
      <c r="D1038">
        <v>206</v>
      </c>
      <c r="E1038" t="s">
        <v>910</v>
      </c>
      <c r="F1038" t="s">
        <v>931</v>
      </c>
      <c r="G1038">
        <v>50.234699249999998</v>
      </c>
      <c r="H1038">
        <v>122.20700069999999</v>
      </c>
      <c r="I1038" t="s">
        <v>182</v>
      </c>
      <c r="J1038" t="s">
        <v>35</v>
      </c>
      <c r="K1038" t="s">
        <v>35</v>
      </c>
      <c r="L1038" t="s">
        <v>35</v>
      </c>
      <c r="M1038" t="s">
        <v>162</v>
      </c>
      <c r="N1038">
        <v>9</v>
      </c>
      <c r="O1038">
        <v>44</v>
      </c>
      <c r="P1038">
        <f t="shared" si="105"/>
        <v>35</v>
      </c>
      <c r="Q1038" t="s">
        <v>35</v>
      </c>
      <c r="R1038">
        <v>1</v>
      </c>
      <c r="S1038">
        <f t="shared" si="100"/>
        <v>0</v>
      </c>
      <c r="T1038">
        <f t="shared" si="101"/>
        <v>35</v>
      </c>
      <c r="W1038">
        <f>SUM(S1038:S1041)</f>
        <v>11</v>
      </c>
      <c r="X1038">
        <f>SUM(T1038:T1041)</f>
        <v>44</v>
      </c>
      <c r="Y1038">
        <f>X1038+W1038</f>
        <v>55</v>
      </c>
      <c r="Z1038" s="118">
        <v>0.34</v>
      </c>
      <c r="AA1038">
        <v>0</v>
      </c>
      <c r="AB1038" s="120">
        <v>35.51</v>
      </c>
      <c r="AC1038" s="2">
        <f t="shared" si="102"/>
        <v>42256.9</v>
      </c>
      <c r="AD1038" s="2">
        <f>SUM(AC1038:AC1041)</f>
        <v>48242.62</v>
      </c>
      <c r="AE1038" s="2">
        <f t="shared" si="103"/>
        <v>42256.9</v>
      </c>
      <c r="AF1038" s="2">
        <f>SUM(AE1038:AE1041)</f>
        <v>48242.62</v>
      </c>
      <c r="AG1038">
        <f t="shared" si="104"/>
        <v>1</v>
      </c>
    </row>
    <row r="1039" spans="1:34">
      <c r="A1039">
        <v>1038</v>
      </c>
      <c r="C1039">
        <v>580</v>
      </c>
      <c r="D1039">
        <v>206</v>
      </c>
      <c r="E1039" t="s">
        <v>910</v>
      </c>
      <c r="F1039" t="s">
        <v>931</v>
      </c>
      <c r="M1039" t="s">
        <v>140</v>
      </c>
      <c r="N1039">
        <v>9</v>
      </c>
      <c r="O1039">
        <v>0</v>
      </c>
      <c r="P1039">
        <f t="shared" si="105"/>
        <v>9</v>
      </c>
      <c r="Q1039" t="s">
        <v>35</v>
      </c>
      <c r="R1039">
        <v>1</v>
      </c>
      <c r="S1039">
        <f t="shared" si="100"/>
        <v>0</v>
      </c>
      <c r="T1039">
        <f t="shared" si="101"/>
        <v>9</v>
      </c>
      <c r="Z1039" s="118">
        <v>0.12</v>
      </c>
      <c r="AA1039">
        <v>0</v>
      </c>
      <c r="AB1039" s="120">
        <v>42.07</v>
      </c>
      <c r="AC1039" s="2">
        <f t="shared" si="102"/>
        <v>4543.5600000000004</v>
      </c>
      <c r="AE1039" s="2">
        <f t="shared" si="103"/>
        <v>4543.5600000000004</v>
      </c>
      <c r="AG1039" t="str">
        <f t="shared" si="104"/>
        <v/>
      </c>
    </row>
    <row r="1040" spans="1:34">
      <c r="A1040">
        <v>1039</v>
      </c>
      <c r="C1040">
        <v>630</v>
      </c>
      <c r="D1040">
        <v>206</v>
      </c>
      <c r="E1040" t="s">
        <v>910</v>
      </c>
      <c r="F1040" t="s">
        <v>931</v>
      </c>
      <c r="M1040" t="s">
        <v>21</v>
      </c>
      <c r="N1040">
        <v>-44</v>
      </c>
      <c r="O1040">
        <v>-48</v>
      </c>
      <c r="P1040">
        <f t="shared" si="105"/>
        <v>4</v>
      </c>
      <c r="Q1040" t="s">
        <v>191</v>
      </c>
      <c r="R1040">
        <v>2</v>
      </c>
      <c r="S1040">
        <f t="shared" si="100"/>
        <v>4</v>
      </c>
      <c r="T1040">
        <f t="shared" si="101"/>
        <v>0</v>
      </c>
      <c r="U1040" t="s">
        <v>1007</v>
      </c>
      <c r="V1040" t="s">
        <v>278</v>
      </c>
      <c r="Z1040" s="118">
        <v>1.42</v>
      </c>
      <c r="AA1040">
        <v>80</v>
      </c>
      <c r="AB1040" s="120">
        <v>0.45</v>
      </c>
      <c r="AC1040" s="2">
        <f t="shared" si="102"/>
        <v>51.120000000000005</v>
      </c>
      <c r="AE1040" s="2">
        <f t="shared" si="103"/>
        <v>51.120000000000005</v>
      </c>
      <c r="AG1040" t="str">
        <f t="shared" si="104"/>
        <v/>
      </c>
    </row>
    <row r="1041" spans="1:34" s="9" customFormat="1">
      <c r="A1041">
        <v>1040</v>
      </c>
      <c r="C1041">
        <v>630</v>
      </c>
      <c r="D1041">
        <v>206</v>
      </c>
      <c r="E1041" s="9" t="s">
        <v>910</v>
      </c>
      <c r="F1041" t="s">
        <v>931</v>
      </c>
      <c r="M1041" s="9" t="s">
        <v>28</v>
      </c>
      <c r="N1041" s="9">
        <v>-48</v>
      </c>
      <c r="O1041" s="9">
        <v>-55</v>
      </c>
      <c r="P1041" s="9">
        <f t="shared" si="105"/>
        <v>7</v>
      </c>
      <c r="Q1041" s="9" t="s">
        <v>89</v>
      </c>
      <c r="R1041" s="9">
        <v>2</v>
      </c>
      <c r="S1041" s="9">
        <f t="shared" si="100"/>
        <v>7</v>
      </c>
      <c r="T1041" s="9">
        <f t="shared" si="101"/>
        <v>0</v>
      </c>
      <c r="U1041" t="s">
        <v>1007</v>
      </c>
      <c r="V1041" t="s">
        <v>278</v>
      </c>
      <c r="Z1041" s="118">
        <v>1.44</v>
      </c>
      <c r="AA1041" s="9">
        <v>0</v>
      </c>
      <c r="AB1041" s="120">
        <v>1.38</v>
      </c>
      <c r="AC1041" s="2">
        <f t="shared" si="102"/>
        <v>1391.0399999999997</v>
      </c>
      <c r="AE1041" s="11">
        <f t="shared" si="103"/>
        <v>1391.0399999999997</v>
      </c>
      <c r="AG1041" t="str">
        <f t="shared" si="104"/>
        <v/>
      </c>
      <c r="AH1041"/>
    </row>
    <row r="1042" spans="1:34">
      <c r="A1042">
        <v>1041</v>
      </c>
      <c r="B1042" t="s">
        <v>603</v>
      </c>
      <c r="C1042">
        <v>581</v>
      </c>
      <c r="D1042">
        <v>207</v>
      </c>
      <c r="E1042" t="s">
        <v>619</v>
      </c>
      <c r="F1042" t="s">
        <v>930</v>
      </c>
      <c r="G1042">
        <v>50.234100339999998</v>
      </c>
      <c r="H1042">
        <v>122.21199799999999</v>
      </c>
      <c r="I1042" t="s">
        <v>182</v>
      </c>
      <c r="J1042" t="s">
        <v>35</v>
      </c>
      <c r="K1042" t="s">
        <v>35</v>
      </c>
      <c r="L1042" t="s">
        <v>35</v>
      </c>
      <c r="M1042" t="s">
        <v>89</v>
      </c>
      <c r="N1042">
        <v>17</v>
      </c>
      <c r="O1042">
        <v>15</v>
      </c>
      <c r="P1042">
        <f t="shared" si="105"/>
        <v>2</v>
      </c>
      <c r="Q1042" t="s">
        <v>35</v>
      </c>
      <c r="R1042">
        <v>1</v>
      </c>
      <c r="S1042">
        <f t="shared" si="100"/>
        <v>0</v>
      </c>
      <c r="T1042">
        <f t="shared" si="101"/>
        <v>2</v>
      </c>
      <c r="W1042">
        <f>SUM(S1042:S1046)</f>
        <v>54</v>
      </c>
      <c r="X1042">
        <f>SUM(T1042:T1046)</f>
        <v>17</v>
      </c>
      <c r="Y1042">
        <f>X1042+W1042</f>
        <v>71</v>
      </c>
      <c r="Z1042" s="118">
        <v>0.16</v>
      </c>
      <c r="AA1042">
        <v>0</v>
      </c>
      <c r="AB1042" s="120">
        <v>37.4</v>
      </c>
      <c r="AC1042" s="2">
        <f t="shared" si="102"/>
        <v>1196.8</v>
      </c>
      <c r="AD1042" s="2">
        <f>SUM(AC1042:AC1046)</f>
        <v>13032.096</v>
      </c>
      <c r="AE1042" s="2">
        <f t="shared" si="103"/>
        <v>1196.8</v>
      </c>
      <c r="AF1042" s="2">
        <f>SUM(AE1042:AE1046)</f>
        <v>13032.096</v>
      </c>
      <c r="AG1042">
        <f t="shared" si="104"/>
        <v>1</v>
      </c>
    </row>
    <row r="1043" spans="1:34">
      <c r="A1043">
        <v>1042</v>
      </c>
      <c r="C1043">
        <v>581</v>
      </c>
      <c r="D1043">
        <v>207</v>
      </c>
      <c r="E1043" t="s">
        <v>619</v>
      </c>
      <c r="F1043" t="s">
        <v>930</v>
      </c>
      <c r="M1043" t="s">
        <v>623</v>
      </c>
      <c r="N1043">
        <v>15</v>
      </c>
      <c r="O1043">
        <v>1</v>
      </c>
      <c r="P1043">
        <f t="shared" si="105"/>
        <v>14</v>
      </c>
      <c r="Q1043" t="s">
        <v>35</v>
      </c>
      <c r="R1043">
        <v>1</v>
      </c>
      <c r="S1043">
        <f t="shared" si="100"/>
        <v>0</v>
      </c>
      <c r="T1043">
        <f t="shared" si="101"/>
        <v>14</v>
      </c>
      <c r="Z1043" s="118">
        <v>0.16</v>
      </c>
      <c r="AA1043">
        <v>0</v>
      </c>
      <c r="AB1043" s="120">
        <v>37.4</v>
      </c>
      <c r="AC1043" s="2">
        <f t="shared" si="102"/>
        <v>8377.6</v>
      </c>
      <c r="AE1043" s="2">
        <f t="shared" si="103"/>
        <v>8377.6</v>
      </c>
      <c r="AG1043" t="str">
        <f t="shared" si="104"/>
        <v/>
      </c>
    </row>
    <row r="1044" spans="1:34">
      <c r="A1044">
        <v>1043</v>
      </c>
      <c r="C1044">
        <v>581</v>
      </c>
      <c r="D1044">
        <v>207</v>
      </c>
      <c r="E1044" t="s">
        <v>619</v>
      </c>
      <c r="F1044" t="s">
        <v>930</v>
      </c>
      <c r="M1044" t="s">
        <v>57</v>
      </c>
      <c r="N1044">
        <v>1</v>
      </c>
      <c r="O1044">
        <v>0</v>
      </c>
      <c r="P1044">
        <f t="shared" si="105"/>
        <v>1</v>
      </c>
      <c r="Q1044" t="s">
        <v>35</v>
      </c>
      <c r="R1044">
        <v>1</v>
      </c>
      <c r="S1044">
        <f t="shared" si="100"/>
        <v>0</v>
      </c>
      <c r="T1044">
        <f t="shared" si="101"/>
        <v>1</v>
      </c>
      <c r="Z1044" s="118">
        <v>0.16</v>
      </c>
      <c r="AA1044">
        <v>0</v>
      </c>
      <c r="AB1044" s="120">
        <v>30.85</v>
      </c>
      <c r="AC1044" s="2">
        <f t="shared" si="102"/>
        <v>493.6</v>
      </c>
      <c r="AE1044" s="2">
        <f t="shared" si="103"/>
        <v>493.6</v>
      </c>
      <c r="AG1044" t="str">
        <f t="shared" si="104"/>
        <v/>
      </c>
    </row>
    <row r="1045" spans="1:34">
      <c r="A1045">
        <v>1044</v>
      </c>
      <c r="C1045">
        <v>631</v>
      </c>
      <c r="D1045">
        <v>207</v>
      </c>
      <c r="E1045" t="s">
        <v>619</v>
      </c>
      <c r="F1045" t="s">
        <v>930</v>
      </c>
      <c r="M1045" t="s">
        <v>16</v>
      </c>
      <c r="N1045">
        <v>0</v>
      </c>
      <c r="O1045">
        <v>-6</v>
      </c>
      <c r="P1045">
        <f t="shared" si="105"/>
        <v>6</v>
      </c>
      <c r="Q1045" t="s">
        <v>604</v>
      </c>
      <c r="R1045">
        <v>2</v>
      </c>
      <c r="S1045">
        <f t="shared" si="100"/>
        <v>6</v>
      </c>
      <c r="T1045">
        <f t="shared" si="101"/>
        <v>0</v>
      </c>
      <c r="U1045" t="s">
        <v>1007</v>
      </c>
      <c r="V1045" t="s">
        <v>918</v>
      </c>
      <c r="Z1045" s="118">
        <v>1.24</v>
      </c>
      <c r="AA1045">
        <v>55</v>
      </c>
      <c r="AB1045" s="120">
        <v>3.36</v>
      </c>
      <c r="AC1045" s="2">
        <f t="shared" si="102"/>
        <v>1124.9279999999999</v>
      </c>
      <c r="AE1045" s="2">
        <f t="shared" si="103"/>
        <v>1124.9279999999999</v>
      </c>
      <c r="AG1045" t="str">
        <f t="shared" si="104"/>
        <v/>
      </c>
    </row>
    <row r="1046" spans="1:34" s="9" customFormat="1">
      <c r="A1046">
        <v>1045</v>
      </c>
      <c r="C1046">
        <v>631</v>
      </c>
      <c r="D1046">
        <v>207</v>
      </c>
      <c r="E1046" s="9" t="s">
        <v>619</v>
      </c>
      <c r="F1046" t="s">
        <v>930</v>
      </c>
      <c r="M1046" s="9" t="s">
        <v>608</v>
      </c>
      <c r="N1046" s="9">
        <v>-54</v>
      </c>
      <c r="O1046" s="9">
        <v>-6</v>
      </c>
      <c r="P1046" s="9">
        <f t="shared" si="105"/>
        <v>48</v>
      </c>
      <c r="Q1046" s="9" t="s">
        <v>604</v>
      </c>
      <c r="R1046" s="9">
        <v>2</v>
      </c>
      <c r="S1046" s="9">
        <f t="shared" si="100"/>
        <v>48</v>
      </c>
      <c r="T1046" s="9">
        <f t="shared" si="101"/>
        <v>0</v>
      </c>
      <c r="U1046" t="s">
        <v>1007</v>
      </c>
      <c r="V1046" t="s">
        <v>918</v>
      </c>
      <c r="Z1046" s="118">
        <v>1.03</v>
      </c>
      <c r="AA1046" s="9">
        <v>69</v>
      </c>
      <c r="AB1046" s="120">
        <v>1.2</v>
      </c>
      <c r="AC1046" s="2">
        <f t="shared" si="102"/>
        <v>1839.1680000000001</v>
      </c>
      <c r="AE1046" s="11">
        <f t="shared" si="103"/>
        <v>1839.1680000000001</v>
      </c>
      <c r="AG1046" t="str">
        <f t="shared" si="104"/>
        <v/>
      </c>
      <c r="AH1046"/>
    </row>
    <row r="1047" spans="1:34">
      <c r="A1047">
        <v>1046</v>
      </c>
      <c r="B1047" t="s">
        <v>603</v>
      </c>
      <c r="C1047">
        <v>576</v>
      </c>
      <c r="D1047">
        <v>208</v>
      </c>
      <c r="E1047" t="s">
        <v>605</v>
      </c>
      <c r="F1047" t="s">
        <v>929</v>
      </c>
      <c r="G1047">
        <v>50.257099150000002</v>
      </c>
      <c r="H1047">
        <v>122.1900024</v>
      </c>
      <c r="I1047" t="s">
        <v>182</v>
      </c>
      <c r="J1047" t="s">
        <v>35</v>
      </c>
      <c r="K1047" t="s">
        <v>35</v>
      </c>
      <c r="L1047" t="s">
        <v>35</v>
      </c>
      <c r="M1047" t="s">
        <v>623</v>
      </c>
      <c r="N1047">
        <v>0.5</v>
      </c>
      <c r="O1047">
        <v>0</v>
      </c>
      <c r="P1047">
        <f t="shared" si="105"/>
        <v>0.5</v>
      </c>
      <c r="Q1047" t="s">
        <v>35</v>
      </c>
      <c r="R1047">
        <v>1</v>
      </c>
      <c r="S1047">
        <f t="shared" si="100"/>
        <v>0</v>
      </c>
      <c r="T1047">
        <f t="shared" si="101"/>
        <v>0.5</v>
      </c>
      <c r="W1047">
        <f>SUM(S1047:S1051)</f>
        <v>35</v>
      </c>
      <c r="X1047">
        <f>SUM(T1047:T1051)</f>
        <v>0.5</v>
      </c>
      <c r="Y1047">
        <f>X1047+W1047</f>
        <v>35.5</v>
      </c>
      <c r="Z1047" s="118">
        <v>0.14000000000000001</v>
      </c>
      <c r="AA1047">
        <v>0</v>
      </c>
      <c r="AB1047" s="120">
        <v>43.21</v>
      </c>
      <c r="AC1047" s="2">
        <f t="shared" si="102"/>
        <v>302.47000000000003</v>
      </c>
      <c r="AD1047" s="2">
        <f>SUM(AC1047:AC1051)</f>
        <v>14812.24</v>
      </c>
      <c r="AE1047" s="2">
        <f t="shared" si="103"/>
        <v>302.47000000000003</v>
      </c>
      <c r="AF1047" s="2">
        <f>SUM(AE1047:AE1051)</f>
        <v>14812.24</v>
      </c>
      <c r="AG1047">
        <f t="shared" si="104"/>
        <v>1</v>
      </c>
    </row>
    <row r="1048" spans="1:34">
      <c r="A1048">
        <v>1047</v>
      </c>
      <c r="C1048">
        <v>626</v>
      </c>
      <c r="D1048">
        <v>208</v>
      </c>
      <c r="E1048" t="s">
        <v>605</v>
      </c>
      <c r="F1048" t="s">
        <v>929</v>
      </c>
      <c r="M1048" t="s">
        <v>104</v>
      </c>
      <c r="N1048">
        <v>0</v>
      </c>
      <c r="O1048">
        <v>-18</v>
      </c>
      <c r="P1048">
        <f t="shared" si="105"/>
        <v>18</v>
      </c>
      <c r="R1048">
        <v>2</v>
      </c>
      <c r="S1048">
        <f t="shared" si="100"/>
        <v>18</v>
      </c>
      <c r="T1048">
        <f t="shared" si="101"/>
        <v>0</v>
      </c>
      <c r="U1048" t="s">
        <v>1007</v>
      </c>
      <c r="V1048" t="s">
        <v>21</v>
      </c>
      <c r="Z1048" s="118">
        <v>1.31</v>
      </c>
      <c r="AA1048">
        <v>0</v>
      </c>
      <c r="AB1048" s="120">
        <v>4.74</v>
      </c>
      <c r="AC1048" s="2">
        <f t="shared" si="102"/>
        <v>11176.920000000002</v>
      </c>
      <c r="AE1048" s="2">
        <f t="shared" si="103"/>
        <v>11176.920000000002</v>
      </c>
      <c r="AG1048" t="str">
        <f t="shared" si="104"/>
        <v/>
      </c>
    </row>
    <row r="1049" spans="1:34">
      <c r="A1049">
        <v>1048</v>
      </c>
      <c r="C1049">
        <v>626</v>
      </c>
      <c r="D1049">
        <v>208</v>
      </c>
      <c r="E1049" t="s">
        <v>605</v>
      </c>
      <c r="F1049" t="s">
        <v>929</v>
      </c>
      <c r="M1049" t="s">
        <v>17</v>
      </c>
      <c r="N1049">
        <v>-18</v>
      </c>
      <c r="O1049">
        <v>-23</v>
      </c>
      <c r="P1049">
        <f t="shared" si="105"/>
        <v>5</v>
      </c>
      <c r="Q1049" t="s">
        <v>616</v>
      </c>
      <c r="R1049">
        <v>2</v>
      </c>
      <c r="S1049">
        <f t="shared" si="100"/>
        <v>5</v>
      </c>
      <c r="T1049">
        <f t="shared" si="101"/>
        <v>0</v>
      </c>
      <c r="U1049" t="s">
        <v>1007</v>
      </c>
      <c r="V1049" t="s">
        <v>21</v>
      </c>
      <c r="Z1049" s="118">
        <v>0.87</v>
      </c>
      <c r="AA1049">
        <v>30</v>
      </c>
      <c r="AB1049" s="120">
        <v>1.7</v>
      </c>
      <c r="AC1049" s="2">
        <f t="shared" si="102"/>
        <v>517.65</v>
      </c>
      <c r="AE1049" s="2">
        <f t="shared" si="103"/>
        <v>517.65</v>
      </c>
      <c r="AG1049" t="str">
        <f t="shared" si="104"/>
        <v/>
      </c>
    </row>
    <row r="1050" spans="1:34">
      <c r="A1050">
        <v>1049</v>
      </c>
      <c r="C1050">
        <v>626</v>
      </c>
      <c r="D1050">
        <v>208</v>
      </c>
      <c r="E1050" t="s">
        <v>605</v>
      </c>
      <c r="F1050" t="s">
        <v>929</v>
      </c>
      <c r="M1050" t="s">
        <v>18</v>
      </c>
      <c r="N1050">
        <v>-23</v>
      </c>
      <c r="O1050">
        <v>-35</v>
      </c>
      <c r="P1050">
        <f t="shared" si="105"/>
        <v>12</v>
      </c>
      <c r="Q1050" t="s">
        <v>604</v>
      </c>
      <c r="R1050">
        <v>2</v>
      </c>
      <c r="S1050">
        <f t="shared" si="100"/>
        <v>12</v>
      </c>
      <c r="T1050">
        <f t="shared" si="101"/>
        <v>0</v>
      </c>
      <c r="U1050" t="s">
        <v>1007</v>
      </c>
      <c r="V1050" t="s">
        <v>21</v>
      </c>
      <c r="Z1050" s="118">
        <v>1.38</v>
      </c>
      <c r="AA1050">
        <v>0</v>
      </c>
      <c r="AB1050" s="120">
        <v>1.7</v>
      </c>
      <c r="AC1050" s="2">
        <f t="shared" si="102"/>
        <v>2815.1999999999994</v>
      </c>
      <c r="AE1050" s="2">
        <f t="shared" si="103"/>
        <v>2815.1999999999994</v>
      </c>
      <c r="AG1050" t="str">
        <f t="shared" si="104"/>
        <v/>
      </c>
      <c r="AH1050" s="102"/>
    </row>
    <row r="1051" spans="1:34" s="9" customFormat="1">
      <c r="A1051">
        <v>1050</v>
      </c>
      <c r="C1051">
        <v>576</v>
      </c>
      <c r="D1051">
        <v>208</v>
      </c>
      <c r="E1051" s="9" t="s">
        <v>605</v>
      </c>
      <c r="F1051" t="s">
        <v>929</v>
      </c>
      <c r="M1051" s="9" t="s">
        <v>89</v>
      </c>
      <c r="N1051" s="9">
        <v>0</v>
      </c>
      <c r="O1051" s="9">
        <v>0</v>
      </c>
      <c r="P1051" s="9">
        <f t="shared" si="105"/>
        <v>0</v>
      </c>
      <c r="Q1051" s="9" t="s">
        <v>35</v>
      </c>
      <c r="R1051" s="9">
        <v>1</v>
      </c>
      <c r="S1051" s="9">
        <f t="shared" si="100"/>
        <v>0</v>
      </c>
      <c r="T1051" s="9">
        <f t="shared" si="101"/>
        <v>0</v>
      </c>
      <c r="U1051"/>
      <c r="V1051"/>
      <c r="Z1051" s="118">
        <v>0.14000000000000001</v>
      </c>
      <c r="AA1051" s="9">
        <v>0</v>
      </c>
      <c r="AB1051" s="120">
        <v>43.21</v>
      </c>
      <c r="AC1051" s="2">
        <f t="shared" si="102"/>
        <v>0</v>
      </c>
      <c r="AE1051" s="11">
        <f t="shared" si="103"/>
        <v>0</v>
      </c>
      <c r="AG1051" t="str">
        <f t="shared" si="104"/>
        <v/>
      </c>
      <c r="AH1051"/>
    </row>
    <row r="1052" spans="1:34">
      <c r="A1052">
        <v>1051</v>
      </c>
      <c r="B1052" t="s">
        <v>603</v>
      </c>
      <c r="C1052">
        <v>646</v>
      </c>
      <c r="D1052">
        <v>209</v>
      </c>
      <c r="E1052" t="s">
        <v>605</v>
      </c>
      <c r="F1052" t="s">
        <v>929</v>
      </c>
      <c r="G1052">
        <v>50.188121799999998</v>
      </c>
      <c r="H1052">
        <v>122.2602997</v>
      </c>
      <c r="I1052" t="s">
        <v>182</v>
      </c>
      <c r="J1052" t="s">
        <v>35</v>
      </c>
      <c r="K1052" t="s">
        <v>35</v>
      </c>
      <c r="L1052" t="s">
        <v>35</v>
      </c>
      <c r="M1052" t="s">
        <v>625</v>
      </c>
      <c r="N1052">
        <v>4</v>
      </c>
      <c r="O1052">
        <v>0</v>
      </c>
      <c r="P1052">
        <f t="shared" si="105"/>
        <v>4</v>
      </c>
      <c r="Q1052" t="s">
        <v>35</v>
      </c>
      <c r="R1052">
        <v>1</v>
      </c>
      <c r="S1052">
        <f t="shared" si="100"/>
        <v>0</v>
      </c>
      <c r="T1052">
        <f t="shared" si="101"/>
        <v>4</v>
      </c>
      <c r="W1052">
        <f>SUM(S1052:S1058)</f>
        <v>75</v>
      </c>
      <c r="X1052">
        <f>SUM(T1052:T1058)</f>
        <v>4</v>
      </c>
      <c r="Y1052">
        <f>X1052+W1052</f>
        <v>79</v>
      </c>
      <c r="Z1052" s="118">
        <v>0.14000000000000001</v>
      </c>
      <c r="AA1052">
        <v>0</v>
      </c>
      <c r="AB1052" s="120">
        <v>43.21</v>
      </c>
      <c r="AC1052" s="2">
        <f t="shared" si="102"/>
        <v>2419.7600000000002</v>
      </c>
      <c r="AD1052" s="2">
        <f>SUM(AC1052:AC1058)</f>
        <v>14336.766999999998</v>
      </c>
      <c r="AE1052" s="2">
        <f t="shared" si="103"/>
        <v>2419.7600000000002</v>
      </c>
      <c r="AF1052" s="2">
        <f>SUM(AE1052:AE1058)</f>
        <v>14336.766999999998</v>
      </c>
      <c r="AG1052">
        <f t="shared" si="104"/>
        <v>1</v>
      </c>
    </row>
    <row r="1053" spans="1:34">
      <c r="A1053">
        <v>1052</v>
      </c>
      <c r="C1053">
        <v>696</v>
      </c>
      <c r="D1053">
        <v>209</v>
      </c>
      <c r="E1053" t="s">
        <v>605</v>
      </c>
      <c r="F1053" t="s">
        <v>929</v>
      </c>
      <c r="M1053" t="s">
        <v>101</v>
      </c>
      <c r="N1053">
        <v>0</v>
      </c>
      <c r="O1053">
        <v>-10</v>
      </c>
      <c r="P1053">
        <f t="shared" si="105"/>
        <v>10</v>
      </c>
      <c r="Q1053" t="s">
        <v>604</v>
      </c>
      <c r="R1053">
        <v>2</v>
      </c>
      <c r="S1053">
        <f t="shared" si="100"/>
        <v>10</v>
      </c>
      <c r="T1053">
        <f t="shared" si="101"/>
        <v>0</v>
      </c>
      <c r="U1053" t="s">
        <v>1007</v>
      </c>
      <c r="V1053" t="s">
        <v>21</v>
      </c>
      <c r="Z1053" s="118">
        <v>1.19</v>
      </c>
      <c r="AA1053">
        <v>10</v>
      </c>
      <c r="AB1053" s="120">
        <v>1.7</v>
      </c>
      <c r="AC1053" s="2">
        <f t="shared" si="102"/>
        <v>1820.6999999999998</v>
      </c>
      <c r="AE1053" s="2">
        <f t="shared" si="103"/>
        <v>1820.6999999999998</v>
      </c>
      <c r="AG1053" t="str">
        <f t="shared" si="104"/>
        <v/>
      </c>
    </row>
    <row r="1054" spans="1:34">
      <c r="A1054">
        <v>1053</v>
      </c>
      <c r="C1054">
        <v>696</v>
      </c>
      <c r="D1054">
        <v>209</v>
      </c>
      <c r="E1054" t="s">
        <v>605</v>
      </c>
      <c r="F1054" t="s">
        <v>929</v>
      </c>
      <c r="M1054" t="s">
        <v>57</v>
      </c>
      <c r="N1054">
        <v>-10</v>
      </c>
      <c r="O1054">
        <v>-12</v>
      </c>
      <c r="P1054">
        <f t="shared" si="105"/>
        <v>2</v>
      </c>
      <c r="R1054">
        <v>2</v>
      </c>
      <c r="S1054">
        <f t="shared" si="100"/>
        <v>2</v>
      </c>
      <c r="T1054">
        <f t="shared" si="101"/>
        <v>0</v>
      </c>
      <c r="U1054" t="s">
        <v>1007</v>
      </c>
      <c r="V1054" t="s">
        <v>21</v>
      </c>
      <c r="Z1054" s="118">
        <v>0.14000000000000001</v>
      </c>
      <c r="AA1054">
        <v>0</v>
      </c>
      <c r="AB1054" s="120">
        <v>36.65</v>
      </c>
      <c r="AC1054" s="2">
        <f t="shared" si="102"/>
        <v>1026.2</v>
      </c>
      <c r="AE1054" s="2">
        <f t="shared" si="103"/>
        <v>1026.2</v>
      </c>
      <c r="AG1054" t="str">
        <f t="shared" si="104"/>
        <v/>
      </c>
    </row>
    <row r="1055" spans="1:34">
      <c r="A1055">
        <v>1054</v>
      </c>
      <c r="C1055">
        <v>696</v>
      </c>
      <c r="D1055">
        <v>209</v>
      </c>
      <c r="E1055" t="s">
        <v>605</v>
      </c>
      <c r="F1055" t="s">
        <v>929</v>
      </c>
      <c r="M1055" t="s">
        <v>16</v>
      </c>
      <c r="N1055">
        <v>-12</v>
      </c>
      <c r="O1055">
        <v>-19</v>
      </c>
      <c r="P1055">
        <f t="shared" si="105"/>
        <v>7</v>
      </c>
      <c r="Q1055" t="s">
        <v>604</v>
      </c>
      <c r="R1055">
        <v>2</v>
      </c>
      <c r="S1055">
        <f t="shared" si="100"/>
        <v>7</v>
      </c>
      <c r="T1055">
        <f t="shared" si="101"/>
        <v>0</v>
      </c>
      <c r="U1055" t="s">
        <v>1007</v>
      </c>
      <c r="V1055" t="s">
        <v>21</v>
      </c>
      <c r="Z1055" s="118">
        <v>1.31</v>
      </c>
      <c r="AA1055">
        <v>15</v>
      </c>
      <c r="AB1055" s="120">
        <v>4.74</v>
      </c>
      <c r="AC1055" s="2">
        <f t="shared" si="102"/>
        <v>3694.5929999999998</v>
      </c>
      <c r="AE1055" s="2">
        <f t="shared" si="103"/>
        <v>3694.5929999999998</v>
      </c>
      <c r="AG1055" t="str">
        <f t="shared" si="104"/>
        <v/>
      </c>
    </row>
    <row r="1056" spans="1:34">
      <c r="A1056">
        <v>1055</v>
      </c>
      <c r="C1056">
        <v>696</v>
      </c>
      <c r="D1056">
        <v>209</v>
      </c>
      <c r="E1056" t="s">
        <v>605</v>
      </c>
      <c r="F1056" t="s">
        <v>929</v>
      </c>
      <c r="M1056" t="s">
        <v>18</v>
      </c>
      <c r="N1056">
        <v>-19</v>
      </c>
      <c r="O1056">
        <v>-42</v>
      </c>
      <c r="P1056">
        <f t="shared" si="105"/>
        <v>23</v>
      </c>
      <c r="Q1056" t="s">
        <v>604</v>
      </c>
      <c r="R1056">
        <v>2</v>
      </c>
      <c r="S1056">
        <f t="shared" si="100"/>
        <v>23</v>
      </c>
      <c r="T1056">
        <f t="shared" si="101"/>
        <v>0</v>
      </c>
      <c r="U1056" t="s">
        <v>1007</v>
      </c>
      <c r="V1056" t="s">
        <v>21</v>
      </c>
      <c r="Z1056" s="118">
        <v>1.38</v>
      </c>
      <c r="AA1056">
        <v>30</v>
      </c>
      <c r="AB1056" s="120">
        <v>1.7</v>
      </c>
      <c r="AC1056" s="2">
        <f t="shared" si="102"/>
        <v>3777.0599999999986</v>
      </c>
      <c r="AE1056" s="2">
        <f t="shared" si="103"/>
        <v>3777.0599999999986</v>
      </c>
      <c r="AG1056" t="str">
        <f t="shared" si="104"/>
        <v/>
      </c>
    </row>
    <row r="1057" spans="1:34">
      <c r="A1057">
        <v>1056</v>
      </c>
      <c r="C1057">
        <v>696</v>
      </c>
      <c r="D1057">
        <v>209</v>
      </c>
      <c r="E1057" t="s">
        <v>605</v>
      </c>
      <c r="F1057" t="s">
        <v>929</v>
      </c>
      <c r="M1057" t="s">
        <v>19</v>
      </c>
      <c r="N1057">
        <v>-42</v>
      </c>
      <c r="O1057">
        <v>-75</v>
      </c>
      <c r="P1057">
        <f t="shared" si="105"/>
        <v>33</v>
      </c>
      <c r="Q1057" t="s">
        <v>604</v>
      </c>
      <c r="R1057">
        <v>2</v>
      </c>
      <c r="S1057">
        <f t="shared" si="100"/>
        <v>33</v>
      </c>
      <c r="T1057">
        <f t="shared" si="101"/>
        <v>0</v>
      </c>
      <c r="U1057" t="s">
        <v>1007</v>
      </c>
      <c r="V1057" t="s">
        <v>21</v>
      </c>
      <c r="Z1057" s="118">
        <v>1.38</v>
      </c>
      <c r="AA1057">
        <v>35</v>
      </c>
      <c r="AB1057" s="120">
        <v>0.54</v>
      </c>
      <c r="AC1057" s="2">
        <f t="shared" si="102"/>
        <v>1598.4539999999997</v>
      </c>
      <c r="AE1057" s="2">
        <f t="shared" si="103"/>
        <v>1598.4539999999997</v>
      </c>
      <c r="AG1057" t="str">
        <f t="shared" si="104"/>
        <v/>
      </c>
    </row>
    <row r="1058" spans="1:34" s="9" customFormat="1">
      <c r="A1058">
        <v>1057</v>
      </c>
      <c r="C1058">
        <v>696</v>
      </c>
      <c r="D1058">
        <v>209</v>
      </c>
      <c r="E1058" s="9" t="s">
        <v>605</v>
      </c>
      <c r="F1058" t="s">
        <v>929</v>
      </c>
      <c r="M1058" s="9" t="s">
        <v>416</v>
      </c>
      <c r="N1058" s="9">
        <v>0</v>
      </c>
      <c r="O1058" s="9">
        <v>0</v>
      </c>
      <c r="P1058" s="9">
        <f t="shared" si="105"/>
        <v>0</v>
      </c>
      <c r="R1058" s="9">
        <v>2</v>
      </c>
      <c r="S1058" s="9">
        <f t="shared" si="100"/>
        <v>0</v>
      </c>
      <c r="T1058" s="9">
        <f t="shared" si="101"/>
        <v>0</v>
      </c>
      <c r="U1058" t="s">
        <v>1007</v>
      </c>
      <c r="V1058" t="s">
        <v>21</v>
      </c>
      <c r="Z1058" s="118">
        <v>0</v>
      </c>
      <c r="AA1058" s="9">
        <v>0</v>
      </c>
      <c r="AB1058" s="120"/>
      <c r="AC1058" s="2">
        <f t="shared" si="102"/>
        <v>0</v>
      </c>
      <c r="AE1058" s="11">
        <f t="shared" si="103"/>
        <v>0</v>
      </c>
      <c r="AG1058" t="str">
        <f t="shared" si="104"/>
        <v/>
      </c>
      <c r="AH1058"/>
    </row>
    <row r="1059" spans="1:34">
      <c r="A1059">
        <v>1058</v>
      </c>
      <c r="B1059" t="s">
        <v>603</v>
      </c>
      <c r="C1059">
        <v>645</v>
      </c>
      <c r="D1059">
        <v>210</v>
      </c>
      <c r="E1059" t="s">
        <v>619</v>
      </c>
      <c r="F1059" t="s">
        <v>930</v>
      </c>
      <c r="G1059">
        <v>50.187938690000003</v>
      </c>
      <c r="H1059">
        <v>122.260498</v>
      </c>
      <c r="I1059" t="s">
        <v>182</v>
      </c>
      <c r="J1059" t="s">
        <v>35</v>
      </c>
      <c r="K1059" t="s">
        <v>35</v>
      </c>
      <c r="L1059" t="s">
        <v>35</v>
      </c>
      <c r="M1059" t="s">
        <v>625</v>
      </c>
      <c r="N1059">
        <v>3</v>
      </c>
      <c r="O1059">
        <v>0</v>
      </c>
      <c r="P1059">
        <f t="shared" si="105"/>
        <v>3</v>
      </c>
      <c r="Q1059" t="s">
        <v>35</v>
      </c>
      <c r="R1059">
        <v>1</v>
      </c>
      <c r="S1059">
        <f t="shared" si="100"/>
        <v>0</v>
      </c>
      <c r="T1059">
        <f t="shared" si="101"/>
        <v>3</v>
      </c>
      <c r="W1059">
        <f>SUM(S1059:S1061)</f>
        <v>8</v>
      </c>
      <c r="X1059">
        <f>SUM(T1059:T1061)</f>
        <v>3</v>
      </c>
      <c r="Y1059">
        <f>X1059+W1059</f>
        <v>11</v>
      </c>
      <c r="Z1059" s="118">
        <v>0.16</v>
      </c>
      <c r="AA1059">
        <v>0</v>
      </c>
      <c r="AB1059" s="120">
        <v>37.4</v>
      </c>
      <c r="AC1059" s="2">
        <f t="shared" si="102"/>
        <v>1795.1999999999998</v>
      </c>
      <c r="AD1059" s="2">
        <f>SUM(AC1059:AC1061)</f>
        <v>2853.0239999999999</v>
      </c>
      <c r="AE1059" s="2">
        <f t="shared" si="103"/>
        <v>1795.1999999999998</v>
      </c>
      <c r="AF1059" s="2">
        <f>SUM(AE1059:AE1061)</f>
        <v>2853.0239999999999</v>
      </c>
      <c r="AG1059">
        <f t="shared" si="104"/>
        <v>1</v>
      </c>
    </row>
    <row r="1060" spans="1:34">
      <c r="A1060">
        <v>1059</v>
      </c>
      <c r="C1060">
        <v>695</v>
      </c>
      <c r="D1060">
        <v>210</v>
      </c>
      <c r="E1060" t="s">
        <v>619</v>
      </c>
      <c r="F1060" t="s">
        <v>930</v>
      </c>
      <c r="M1060" t="s">
        <v>104</v>
      </c>
      <c r="N1060">
        <v>0</v>
      </c>
      <c r="O1060">
        <v>-2</v>
      </c>
      <c r="P1060">
        <f t="shared" si="105"/>
        <v>2</v>
      </c>
      <c r="Q1060" t="s">
        <v>609</v>
      </c>
      <c r="R1060">
        <v>2</v>
      </c>
      <c r="S1060">
        <f t="shared" si="100"/>
        <v>2</v>
      </c>
      <c r="T1060">
        <f t="shared" si="101"/>
        <v>0</v>
      </c>
      <c r="U1060" t="s">
        <v>1007</v>
      </c>
      <c r="V1060" t="s">
        <v>21</v>
      </c>
      <c r="Z1060" s="118">
        <v>1.07</v>
      </c>
      <c r="AA1060" s="106">
        <v>40</v>
      </c>
      <c r="AB1060" s="120">
        <v>3.36</v>
      </c>
      <c r="AC1060" s="2">
        <f t="shared" si="102"/>
        <v>431.42400000000004</v>
      </c>
      <c r="AE1060" s="2">
        <f t="shared" si="103"/>
        <v>431.42400000000004</v>
      </c>
      <c r="AG1060" t="str">
        <f t="shared" si="104"/>
        <v/>
      </c>
    </row>
    <row r="1061" spans="1:34" s="9" customFormat="1">
      <c r="A1061">
        <v>1060</v>
      </c>
      <c r="C1061">
        <v>695</v>
      </c>
      <c r="D1061">
        <v>210</v>
      </c>
      <c r="E1061" s="9" t="s">
        <v>619</v>
      </c>
      <c r="F1061" t="s">
        <v>930</v>
      </c>
      <c r="M1061" s="9" t="s">
        <v>101</v>
      </c>
      <c r="N1061" s="9">
        <v>-2</v>
      </c>
      <c r="O1061" s="9">
        <v>-8</v>
      </c>
      <c r="P1061" s="9">
        <f t="shared" si="105"/>
        <v>6</v>
      </c>
      <c r="Q1061" s="9" t="s">
        <v>604</v>
      </c>
      <c r="R1061" s="9">
        <v>2</v>
      </c>
      <c r="S1061" s="9">
        <f t="shared" si="100"/>
        <v>6</v>
      </c>
      <c r="T1061" s="9">
        <f t="shared" si="101"/>
        <v>0</v>
      </c>
      <c r="U1061" t="s">
        <v>1007</v>
      </c>
      <c r="V1061" t="s">
        <v>21</v>
      </c>
      <c r="Z1061" s="118">
        <v>1.45</v>
      </c>
      <c r="AA1061" s="106">
        <v>40</v>
      </c>
      <c r="AB1061" s="120">
        <v>1.2</v>
      </c>
      <c r="AC1061" s="2">
        <f t="shared" si="102"/>
        <v>626.4</v>
      </c>
      <c r="AE1061" s="11">
        <f t="shared" si="103"/>
        <v>626.4</v>
      </c>
      <c r="AG1061" t="str">
        <f t="shared" si="104"/>
        <v/>
      </c>
      <c r="AH1061"/>
    </row>
    <row r="1062" spans="1:34">
      <c r="A1062">
        <v>1061</v>
      </c>
      <c r="B1062" t="s">
        <v>603</v>
      </c>
      <c r="C1062">
        <v>579</v>
      </c>
      <c r="D1062">
        <v>211</v>
      </c>
      <c r="E1062" t="s">
        <v>57</v>
      </c>
      <c r="F1062" t="s">
        <v>934</v>
      </c>
      <c r="G1062">
        <v>50.238800050000002</v>
      </c>
      <c r="H1062">
        <v>122.21199799999999</v>
      </c>
      <c r="I1062" t="s">
        <v>182</v>
      </c>
      <c r="J1062" t="s">
        <v>35</v>
      </c>
      <c r="K1062" t="s">
        <v>35</v>
      </c>
      <c r="L1062" t="s">
        <v>35</v>
      </c>
      <c r="M1062" t="s">
        <v>162</v>
      </c>
      <c r="N1062">
        <v>89</v>
      </c>
      <c r="O1062">
        <v>21</v>
      </c>
      <c r="P1062">
        <f t="shared" si="105"/>
        <v>68</v>
      </c>
      <c r="Q1062" t="s">
        <v>35</v>
      </c>
      <c r="R1062">
        <v>1</v>
      </c>
      <c r="S1062">
        <f t="shared" si="100"/>
        <v>0</v>
      </c>
      <c r="T1062">
        <f t="shared" si="101"/>
        <v>68</v>
      </c>
      <c r="W1062">
        <f>SUM(S1062:S1066)</f>
        <v>3</v>
      </c>
      <c r="X1062">
        <f>SUM(T1062:T1066)</f>
        <v>89</v>
      </c>
      <c r="Y1062">
        <f>X1062+W1062</f>
        <v>92</v>
      </c>
      <c r="Z1062" s="118">
        <v>0.15</v>
      </c>
      <c r="AA1062">
        <v>0</v>
      </c>
      <c r="AB1062" s="120">
        <v>33.880000000000003</v>
      </c>
      <c r="AC1062" s="2">
        <f t="shared" si="102"/>
        <v>34557.599999999999</v>
      </c>
      <c r="AD1062" s="2">
        <f>SUM(AC1062:AC1066)</f>
        <v>44570.98</v>
      </c>
      <c r="AE1062" s="2">
        <f t="shared" si="103"/>
        <v>34557.599999999999</v>
      </c>
      <c r="AF1062" s="2">
        <f>SUM(AE1062:AE1066)</f>
        <v>44570.98</v>
      </c>
      <c r="AG1062">
        <f t="shared" si="104"/>
        <v>1</v>
      </c>
    </row>
    <row r="1063" spans="1:34">
      <c r="A1063">
        <v>1062</v>
      </c>
      <c r="C1063">
        <v>579</v>
      </c>
      <c r="D1063">
        <v>211</v>
      </c>
      <c r="E1063" t="s">
        <v>57</v>
      </c>
      <c r="F1063" t="s">
        <v>934</v>
      </c>
      <c r="M1063" t="s">
        <v>141</v>
      </c>
      <c r="N1063">
        <v>21</v>
      </c>
      <c r="O1063">
        <v>16</v>
      </c>
      <c r="P1063">
        <f t="shared" si="105"/>
        <v>5</v>
      </c>
      <c r="Q1063" t="s">
        <v>35</v>
      </c>
      <c r="R1063">
        <v>1</v>
      </c>
      <c r="S1063">
        <f t="shared" si="100"/>
        <v>0</v>
      </c>
      <c r="T1063">
        <f t="shared" si="101"/>
        <v>5</v>
      </c>
      <c r="Z1063" s="118">
        <v>0.12</v>
      </c>
      <c r="AA1063">
        <v>0</v>
      </c>
      <c r="AB1063" s="120">
        <v>51.68</v>
      </c>
      <c r="AC1063" s="2">
        <f t="shared" si="102"/>
        <v>3100.8</v>
      </c>
      <c r="AE1063" s="2">
        <f t="shared" si="103"/>
        <v>3100.8</v>
      </c>
      <c r="AG1063" t="str">
        <f t="shared" si="104"/>
        <v/>
      </c>
    </row>
    <row r="1064" spans="1:34">
      <c r="A1064">
        <v>1063</v>
      </c>
      <c r="C1064">
        <v>579</v>
      </c>
      <c r="D1064">
        <v>211</v>
      </c>
      <c r="E1064" t="s">
        <v>57</v>
      </c>
      <c r="F1064" t="s">
        <v>934</v>
      </c>
      <c r="M1064" t="s">
        <v>140</v>
      </c>
      <c r="N1064">
        <v>16</v>
      </c>
      <c r="O1064">
        <v>0</v>
      </c>
      <c r="P1064">
        <f t="shared" si="105"/>
        <v>16</v>
      </c>
      <c r="Q1064" t="s">
        <v>35</v>
      </c>
      <c r="R1064">
        <v>1</v>
      </c>
      <c r="S1064">
        <f t="shared" si="100"/>
        <v>0</v>
      </c>
      <c r="T1064">
        <f t="shared" si="101"/>
        <v>16</v>
      </c>
      <c r="Z1064" s="118">
        <v>0.08</v>
      </c>
      <c r="AA1064">
        <v>0</v>
      </c>
      <c r="AB1064" s="120">
        <v>51.68</v>
      </c>
      <c r="AC1064" s="2">
        <f t="shared" si="102"/>
        <v>6615.0400000000009</v>
      </c>
      <c r="AE1064" s="2">
        <f t="shared" si="103"/>
        <v>6615.0400000000009</v>
      </c>
      <c r="AG1064" t="str">
        <f t="shared" si="104"/>
        <v/>
      </c>
    </row>
    <row r="1065" spans="1:34">
      <c r="A1065">
        <v>1064</v>
      </c>
      <c r="C1065">
        <v>629</v>
      </c>
      <c r="D1065">
        <v>211</v>
      </c>
      <c r="E1065" t="s">
        <v>57</v>
      </c>
      <c r="F1065" t="s">
        <v>934</v>
      </c>
      <c r="M1065" t="s">
        <v>19</v>
      </c>
      <c r="N1065">
        <v>-89</v>
      </c>
      <c r="O1065">
        <v>-92</v>
      </c>
      <c r="P1065">
        <f t="shared" si="105"/>
        <v>3</v>
      </c>
      <c r="Q1065" t="s">
        <v>191</v>
      </c>
      <c r="R1065">
        <v>2</v>
      </c>
      <c r="S1065">
        <f t="shared" si="100"/>
        <v>3</v>
      </c>
      <c r="T1065">
        <f t="shared" si="101"/>
        <v>0</v>
      </c>
      <c r="U1065" t="s">
        <v>1007</v>
      </c>
      <c r="V1065" t="s">
        <v>278</v>
      </c>
      <c r="Z1065" s="118">
        <v>1.71</v>
      </c>
      <c r="AA1065">
        <v>50</v>
      </c>
      <c r="AB1065" s="120">
        <v>1.1599999999999999</v>
      </c>
      <c r="AC1065" s="2">
        <f t="shared" si="102"/>
        <v>297.54000000000002</v>
      </c>
      <c r="AE1065" s="2">
        <f t="shared" si="103"/>
        <v>297.54000000000002</v>
      </c>
      <c r="AG1065" t="str">
        <f t="shared" si="104"/>
        <v/>
      </c>
    </row>
    <row r="1066" spans="1:34" s="9" customFormat="1">
      <c r="A1066">
        <v>1065</v>
      </c>
      <c r="C1066">
        <v>629</v>
      </c>
      <c r="D1066">
        <v>211</v>
      </c>
      <c r="E1066" s="9" t="s">
        <v>57</v>
      </c>
      <c r="F1066" t="s">
        <v>934</v>
      </c>
      <c r="N1066" s="9">
        <v>0</v>
      </c>
      <c r="O1066" s="9">
        <v>0</v>
      </c>
      <c r="P1066" s="9">
        <f t="shared" si="105"/>
        <v>0</v>
      </c>
      <c r="R1066" s="9">
        <v>2</v>
      </c>
      <c r="S1066" s="9">
        <f t="shared" si="100"/>
        <v>0</v>
      </c>
      <c r="T1066" s="9">
        <f t="shared" si="101"/>
        <v>0</v>
      </c>
      <c r="U1066" t="s">
        <v>1007</v>
      </c>
      <c r="V1066" t="s">
        <v>278</v>
      </c>
      <c r="Z1066" s="118">
        <v>0</v>
      </c>
      <c r="AA1066" s="9">
        <v>0</v>
      </c>
      <c r="AB1066" s="120"/>
      <c r="AC1066" s="2">
        <f t="shared" si="102"/>
        <v>0</v>
      </c>
      <c r="AE1066" s="11">
        <f t="shared" si="103"/>
        <v>0</v>
      </c>
      <c r="AG1066" t="str">
        <f t="shared" si="104"/>
        <v/>
      </c>
      <c r="AH1066"/>
    </row>
    <row r="1067" spans="1:34">
      <c r="A1067">
        <v>1066</v>
      </c>
      <c r="B1067" t="s">
        <v>603</v>
      </c>
      <c r="C1067">
        <v>575</v>
      </c>
      <c r="D1067">
        <v>212</v>
      </c>
      <c r="E1067" t="s">
        <v>605</v>
      </c>
      <c r="F1067" t="s">
        <v>929</v>
      </c>
      <c r="G1067">
        <v>50.258300779999999</v>
      </c>
      <c r="H1067">
        <v>122.19300079999999</v>
      </c>
      <c r="I1067" t="s">
        <v>182</v>
      </c>
      <c r="J1067" t="s">
        <v>35</v>
      </c>
      <c r="K1067" t="s">
        <v>35</v>
      </c>
      <c r="L1067" t="s">
        <v>35</v>
      </c>
      <c r="M1067" t="s">
        <v>623</v>
      </c>
      <c r="N1067">
        <v>8</v>
      </c>
      <c r="O1067">
        <v>10</v>
      </c>
      <c r="P1067">
        <f t="shared" si="105"/>
        <v>2</v>
      </c>
      <c r="Q1067" t="s">
        <v>35</v>
      </c>
      <c r="R1067">
        <v>1</v>
      </c>
      <c r="S1067">
        <f t="shared" si="100"/>
        <v>0</v>
      </c>
      <c r="T1067">
        <f t="shared" si="101"/>
        <v>2</v>
      </c>
      <c r="W1067">
        <f>SUM(S1067:S1072)</f>
        <v>40</v>
      </c>
      <c r="X1067">
        <f>SUM(T1067:T1072)</f>
        <v>10.5</v>
      </c>
      <c r="Y1067">
        <f>X1067+W1067</f>
        <v>50.5</v>
      </c>
      <c r="Z1067" s="118">
        <v>0.14000000000000001</v>
      </c>
      <c r="AA1067">
        <v>0</v>
      </c>
      <c r="AB1067" s="120">
        <v>43.21</v>
      </c>
      <c r="AC1067" s="2">
        <f t="shared" si="102"/>
        <v>1209.8800000000001</v>
      </c>
      <c r="AD1067" s="2">
        <f>SUM(AC1067:AC1072)</f>
        <v>13157.59</v>
      </c>
      <c r="AE1067" s="2">
        <f t="shared" si="103"/>
        <v>1209.8800000000001</v>
      </c>
      <c r="AF1067" s="2">
        <f>SUM(AE1067:AE1072)</f>
        <v>13157.59</v>
      </c>
      <c r="AG1067">
        <f t="shared" si="104"/>
        <v>1</v>
      </c>
    </row>
    <row r="1068" spans="1:34">
      <c r="A1068">
        <v>1067</v>
      </c>
      <c r="C1068">
        <v>575</v>
      </c>
      <c r="D1068">
        <v>212</v>
      </c>
      <c r="E1068" t="s">
        <v>605</v>
      </c>
      <c r="F1068" t="s">
        <v>929</v>
      </c>
      <c r="M1068" t="s">
        <v>89</v>
      </c>
      <c r="N1068">
        <v>10.5</v>
      </c>
      <c r="O1068">
        <v>10</v>
      </c>
      <c r="P1068">
        <f t="shared" si="105"/>
        <v>0.5</v>
      </c>
      <c r="Q1068" t="s">
        <v>35</v>
      </c>
      <c r="R1068">
        <v>1</v>
      </c>
      <c r="S1068">
        <f t="shared" si="100"/>
        <v>0</v>
      </c>
      <c r="T1068">
        <f t="shared" si="101"/>
        <v>0.5</v>
      </c>
      <c r="Z1068" s="118">
        <v>0.14000000000000001</v>
      </c>
      <c r="AA1068">
        <v>0</v>
      </c>
      <c r="AB1068" s="120">
        <v>43.21</v>
      </c>
      <c r="AC1068" s="2">
        <f t="shared" si="102"/>
        <v>302.47000000000003</v>
      </c>
      <c r="AE1068" s="2">
        <f t="shared" si="103"/>
        <v>302.47000000000003</v>
      </c>
      <c r="AG1068" t="str">
        <f t="shared" si="104"/>
        <v/>
      </c>
    </row>
    <row r="1069" spans="1:34">
      <c r="A1069">
        <v>1068</v>
      </c>
      <c r="C1069">
        <v>575</v>
      </c>
      <c r="D1069">
        <v>212</v>
      </c>
      <c r="E1069" t="s">
        <v>605</v>
      </c>
      <c r="F1069" t="s">
        <v>929</v>
      </c>
      <c r="M1069" t="s">
        <v>57</v>
      </c>
      <c r="N1069">
        <v>8</v>
      </c>
      <c r="O1069">
        <v>0</v>
      </c>
      <c r="P1069">
        <f t="shared" si="105"/>
        <v>8</v>
      </c>
      <c r="Q1069" t="s">
        <v>35</v>
      </c>
      <c r="R1069">
        <v>1</v>
      </c>
      <c r="S1069">
        <f t="shared" si="100"/>
        <v>0</v>
      </c>
      <c r="T1069">
        <f t="shared" si="101"/>
        <v>8</v>
      </c>
      <c r="Z1069" s="118">
        <v>0.14000000000000001</v>
      </c>
      <c r="AA1069">
        <v>0</v>
      </c>
      <c r="AB1069" s="120">
        <v>36.65</v>
      </c>
      <c r="AC1069" s="2">
        <f t="shared" si="102"/>
        <v>4104.8</v>
      </c>
      <c r="AE1069" s="2">
        <f t="shared" si="103"/>
        <v>4104.8</v>
      </c>
      <c r="AG1069" t="str">
        <f t="shared" si="104"/>
        <v/>
      </c>
      <c r="AH1069" s="102"/>
    </row>
    <row r="1070" spans="1:34">
      <c r="A1070">
        <v>1069</v>
      </c>
      <c r="C1070">
        <v>625</v>
      </c>
      <c r="D1070">
        <v>212</v>
      </c>
      <c r="E1070" t="s">
        <v>605</v>
      </c>
      <c r="F1070" t="s">
        <v>929</v>
      </c>
      <c r="M1070" t="s">
        <v>104</v>
      </c>
      <c r="N1070">
        <v>0</v>
      </c>
      <c r="O1070">
        <v>-6</v>
      </c>
      <c r="P1070">
        <f t="shared" si="105"/>
        <v>6</v>
      </c>
      <c r="R1070">
        <v>2</v>
      </c>
      <c r="S1070">
        <f t="shared" si="100"/>
        <v>6</v>
      </c>
      <c r="T1070">
        <f t="shared" si="101"/>
        <v>0</v>
      </c>
      <c r="U1070" t="s">
        <v>1007</v>
      </c>
      <c r="V1070" t="s">
        <v>21</v>
      </c>
      <c r="Z1070" s="118">
        <v>1.31</v>
      </c>
      <c r="AA1070">
        <v>0</v>
      </c>
      <c r="AB1070" s="120">
        <v>4.74</v>
      </c>
      <c r="AC1070" s="2">
        <f t="shared" si="102"/>
        <v>3725.64</v>
      </c>
      <c r="AE1070" s="2">
        <f t="shared" si="103"/>
        <v>3725.64</v>
      </c>
      <c r="AG1070" t="str">
        <f t="shared" si="104"/>
        <v/>
      </c>
      <c r="AH1070" s="102"/>
    </row>
    <row r="1071" spans="1:34">
      <c r="A1071">
        <v>1070</v>
      </c>
      <c r="C1071">
        <v>625</v>
      </c>
      <c r="D1071">
        <v>212</v>
      </c>
      <c r="E1071" t="s">
        <v>605</v>
      </c>
      <c r="F1071" t="s">
        <v>929</v>
      </c>
      <c r="M1071" t="s">
        <v>17</v>
      </c>
      <c r="N1071">
        <v>-10</v>
      </c>
      <c r="O1071">
        <v>-6</v>
      </c>
      <c r="P1071">
        <f t="shared" si="105"/>
        <v>4</v>
      </c>
      <c r="Q1071" t="s">
        <v>611</v>
      </c>
      <c r="R1071">
        <v>2</v>
      </c>
      <c r="S1071">
        <f t="shared" si="100"/>
        <v>4</v>
      </c>
      <c r="T1071">
        <f t="shared" si="101"/>
        <v>0</v>
      </c>
      <c r="U1071" t="s">
        <v>1007</v>
      </c>
      <c r="V1071" t="s">
        <v>21</v>
      </c>
      <c r="Z1071" s="118">
        <v>0.87</v>
      </c>
      <c r="AA1071">
        <v>50</v>
      </c>
      <c r="AB1071" s="120">
        <v>1.7</v>
      </c>
      <c r="AC1071" s="2">
        <f t="shared" si="102"/>
        <v>295.79999999999995</v>
      </c>
      <c r="AE1071" s="2">
        <f t="shared" si="103"/>
        <v>295.79999999999995</v>
      </c>
      <c r="AG1071" t="str">
        <f t="shared" si="104"/>
        <v/>
      </c>
      <c r="AH1071" s="102"/>
    </row>
    <row r="1072" spans="1:34" s="9" customFormat="1">
      <c r="A1072">
        <v>1071</v>
      </c>
      <c r="C1072">
        <v>625</v>
      </c>
      <c r="D1072">
        <v>212</v>
      </c>
      <c r="E1072" s="9" t="s">
        <v>605</v>
      </c>
      <c r="F1072" t="s">
        <v>929</v>
      </c>
      <c r="M1072" s="9" t="s">
        <v>18</v>
      </c>
      <c r="N1072" s="9">
        <v>-10</v>
      </c>
      <c r="O1072" s="9">
        <v>-40</v>
      </c>
      <c r="P1072" s="9">
        <f t="shared" si="105"/>
        <v>30</v>
      </c>
      <c r="Q1072" s="9" t="s">
        <v>611</v>
      </c>
      <c r="R1072" s="9">
        <v>2</v>
      </c>
      <c r="S1072" s="9">
        <f t="shared" si="100"/>
        <v>30</v>
      </c>
      <c r="T1072" s="9">
        <f t="shared" si="101"/>
        <v>0</v>
      </c>
      <c r="U1072" t="s">
        <v>1007</v>
      </c>
      <c r="V1072" t="s">
        <v>21</v>
      </c>
      <c r="Z1072" s="118">
        <v>1.38</v>
      </c>
      <c r="AA1072" s="9">
        <v>50</v>
      </c>
      <c r="AB1072" s="120">
        <v>1.7</v>
      </c>
      <c r="AC1072" s="2">
        <f t="shared" si="102"/>
        <v>3518.9999999999991</v>
      </c>
      <c r="AE1072" s="11">
        <f t="shared" si="103"/>
        <v>3518.9999999999991</v>
      </c>
      <c r="AG1072" t="str">
        <f t="shared" si="104"/>
        <v/>
      </c>
      <c r="AH1072" s="102"/>
    </row>
    <row r="1073" spans="1:34">
      <c r="A1073">
        <v>1072</v>
      </c>
      <c r="B1073" t="s">
        <v>603</v>
      </c>
      <c r="C1073">
        <v>558</v>
      </c>
      <c r="D1073">
        <v>213</v>
      </c>
      <c r="E1073" t="s">
        <v>910</v>
      </c>
      <c r="F1073" t="s">
        <v>931</v>
      </c>
      <c r="G1073">
        <v>50.219200129999997</v>
      </c>
      <c r="H1073">
        <v>122.2330017</v>
      </c>
      <c r="I1073" t="s">
        <v>182</v>
      </c>
      <c r="J1073" t="s">
        <v>35</v>
      </c>
      <c r="K1073" t="s">
        <v>35</v>
      </c>
      <c r="L1073" t="s">
        <v>35</v>
      </c>
      <c r="M1073" t="s">
        <v>89</v>
      </c>
      <c r="N1073">
        <v>2.5</v>
      </c>
      <c r="O1073">
        <v>2</v>
      </c>
      <c r="P1073">
        <f t="shared" si="105"/>
        <v>0.5</v>
      </c>
      <c r="Q1073" t="s">
        <v>35</v>
      </c>
      <c r="R1073">
        <v>1</v>
      </c>
      <c r="S1073">
        <f t="shared" si="100"/>
        <v>0</v>
      </c>
      <c r="T1073">
        <f t="shared" si="101"/>
        <v>0.5</v>
      </c>
      <c r="W1073">
        <f>SUM(S1073:S1081)</f>
        <v>40</v>
      </c>
      <c r="X1073">
        <f>SUM(T1073:T1081)</f>
        <v>2.5</v>
      </c>
      <c r="Y1073">
        <f>X1073+W1073</f>
        <v>42.5</v>
      </c>
      <c r="Z1073" s="118">
        <v>0.08</v>
      </c>
      <c r="AA1073">
        <v>0</v>
      </c>
      <c r="AB1073" s="120">
        <v>42.07</v>
      </c>
      <c r="AC1073" s="2">
        <f t="shared" si="102"/>
        <v>168.27999999999997</v>
      </c>
      <c r="AD1073" s="2">
        <f>SUM(AC1073:AC1081)</f>
        <v>11211.72</v>
      </c>
      <c r="AE1073" s="2">
        <f t="shared" si="103"/>
        <v>168.27999999999997</v>
      </c>
      <c r="AF1073" s="2">
        <f>SUM(AE1073:AE1081)</f>
        <v>11211.72</v>
      </c>
      <c r="AG1073">
        <f t="shared" si="104"/>
        <v>1</v>
      </c>
      <c r="AH1073" s="102"/>
    </row>
    <row r="1074" spans="1:34">
      <c r="A1074">
        <v>1073</v>
      </c>
      <c r="C1074">
        <v>558</v>
      </c>
      <c r="D1074">
        <v>213</v>
      </c>
      <c r="E1074" t="s">
        <v>910</v>
      </c>
      <c r="F1074" t="s">
        <v>931</v>
      </c>
      <c r="M1074" t="s">
        <v>57</v>
      </c>
      <c r="N1074">
        <v>2</v>
      </c>
      <c r="O1074">
        <v>0</v>
      </c>
      <c r="P1074">
        <f t="shared" si="105"/>
        <v>2</v>
      </c>
      <c r="Q1074" t="s">
        <v>35</v>
      </c>
      <c r="R1074">
        <v>1</v>
      </c>
      <c r="S1074">
        <f t="shared" si="100"/>
        <v>0</v>
      </c>
      <c r="T1074">
        <f t="shared" si="101"/>
        <v>2</v>
      </c>
      <c r="Z1074" s="118">
        <v>0.21</v>
      </c>
      <c r="AA1074">
        <v>0</v>
      </c>
      <c r="AB1074" s="120">
        <v>35.51</v>
      </c>
      <c r="AC1074" s="2">
        <f t="shared" si="102"/>
        <v>1491.4199999999998</v>
      </c>
      <c r="AE1074" s="2">
        <f t="shared" si="103"/>
        <v>1491.4199999999998</v>
      </c>
      <c r="AG1074" t="str">
        <f t="shared" si="104"/>
        <v/>
      </c>
      <c r="AH1074" s="102"/>
    </row>
    <row r="1075" spans="1:34">
      <c r="A1075">
        <v>1074</v>
      </c>
      <c r="C1075">
        <v>606</v>
      </c>
      <c r="D1075">
        <v>213</v>
      </c>
      <c r="E1075" t="s">
        <v>910</v>
      </c>
      <c r="F1075" t="s">
        <v>931</v>
      </c>
      <c r="M1075" t="s">
        <v>18</v>
      </c>
      <c r="N1075">
        <v>-13</v>
      </c>
      <c r="O1075">
        <v>-9</v>
      </c>
      <c r="P1075">
        <f t="shared" si="105"/>
        <v>4</v>
      </c>
      <c r="Q1075" t="s">
        <v>604</v>
      </c>
      <c r="R1075">
        <v>2</v>
      </c>
      <c r="S1075">
        <f t="shared" si="100"/>
        <v>4</v>
      </c>
      <c r="T1075">
        <f t="shared" si="101"/>
        <v>0</v>
      </c>
      <c r="U1075" t="s">
        <v>1007</v>
      </c>
      <c r="V1075" t="s">
        <v>623</v>
      </c>
      <c r="Z1075" s="118">
        <v>1.44</v>
      </c>
      <c r="AA1075">
        <v>0</v>
      </c>
      <c r="AB1075" s="120">
        <v>1.38</v>
      </c>
      <c r="AC1075" s="2">
        <f t="shared" si="102"/>
        <v>794.87999999999988</v>
      </c>
      <c r="AE1075" s="2">
        <f t="shared" si="103"/>
        <v>794.87999999999988</v>
      </c>
      <c r="AG1075" t="str">
        <f t="shared" si="104"/>
        <v/>
      </c>
      <c r="AH1075" s="102"/>
    </row>
    <row r="1076" spans="1:34">
      <c r="A1076">
        <v>1075</v>
      </c>
      <c r="C1076">
        <v>606</v>
      </c>
      <c r="D1076">
        <v>213</v>
      </c>
      <c r="E1076" t="s">
        <v>910</v>
      </c>
      <c r="F1076" t="s">
        <v>931</v>
      </c>
      <c r="M1076" t="s">
        <v>28</v>
      </c>
      <c r="N1076">
        <v>0</v>
      </c>
      <c r="O1076">
        <v>-9</v>
      </c>
      <c r="P1076">
        <f t="shared" si="105"/>
        <v>9</v>
      </c>
      <c r="Q1076" t="s">
        <v>616</v>
      </c>
      <c r="R1076">
        <v>2</v>
      </c>
      <c r="S1076">
        <f t="shared" si="100"/>
        <v>9</v>
      </c>
      <c r="T1076">
        <f t="shared" si="101"/>
        <v>0</v>
      </c>
      <c r="U1076" t="s">
        <v>1007</v>
      </c>
      <c r="V1076" t="s">
        <v>623</v>
      </c>
      <c r="Z1076" s="118">
        <v>1.44</v>
      </c>
      <c r="AA1076">
        <v>0</v>
      </c>
      <c r="AB1076" s="120">
        <v>1.38</v>
      </c>
      <c r="AC1076" s="2">
        <f t="shared" si="102"/>
        <v>1788.4799999999998</v>
      </c>
      <c r="AE1076" s="2">
        <f t="shared" si="103"/>
        <v>1788.4799999999998</v>
      </c>
      <c r="AG1076" t="str">
        <f t="shared" si="104"/>
        <v/>
      </c>
    </row>
    <row r="1077" spans="1:34">
      <c r="A1077">
        <v>1076</v>
      </c>
      <c r="C1077">
        <v>606</v>
      </c>
      <c r="D1077">
        <v>213</v>
      </c>
      <c r="E1077" t="s">
        <v>910</v>
      </c>
      <c r="F1077" t="s">
        <v>931</v>
      </c>
      <c r="M1077" t="s">
        <v>101</v>
      </c>
      <c r="N1077">
        <v>-13</v>
      </c>
      <c r="O1077">
        <v>-15</v>
      </c>
      <c r="P1077">
        <f t="shared" si="105"/>
        <v>2</v>
      </c>
      <c r="Q1077" t="s">
        <v>89</v>
      </c>
      <c r="R1077">
        <v>2</v>
      </c>
      <c r="S1077">
        <f t="shared" si="100"/>
        <v>2</v>
      </c>
      <c r="T1077">
        <f t="shared" si="101"/>
        <v>0</v>
      </c>
      <c r="U1077" t="s">
        <v>1007</v>
      </c>
      <c r="V1077" t="s">
        <v>623</v>
      </c>
      <c r="Z1077" s="118">
        <v>1.44</v>
      </c>
      <c r="AA1077">
        <v>0</v>
      </c>
      <c r="AB1077" s="120">
        <v>1.38</v>
      </c>
      <c r="AC1077" s="2">
        <f t="shared" si="102"/>
        <v>397.43999999999994</v>
      </c>
      <c r="AE1077" s="2">
        <f t="shared" si="103"/>
        <v>397.43999999999994</v>
      </c>
      <c r="AG1077" t="str">
        <f t="shared" si="104"/>
        <v/>
      </c>
    </row>
    <row r="1078" spans="1:34">
      <c r="A1078">
        <v>1077</v>
      </c>
      <c r="C1078">
        <v>606</v>
      </c>
      <c r="D1078">
        <v>213</v>
      </c>
      <c r="E1078" t="s">
        <v>910</v>
      </c>
      <c r="F1078" t="s">
        <v>931</v>
      </c>
      <c r="M1078" t="s">
        <v>687</v>
      </c>
      <c r="N1078">
        <v>-15</v>
      </c>
      <c r="O1078">
        <v>-25</v>
      </c>
      <c r="P1078">
        <f t="shared" si="105"/>
        <v>10</v>
      </c>
      <c r="Q1078" t="s">
        <v>89</v>
      </c>
      <c r="R1078">
        <v>2</v>
      </c>
      <c r="S1078">
        <f t="shared" si="100"/>
        <v>10</v>
      </c>
      <c r="T1078">
        <f t="shared" si="101"/>
        <v>0</v>
      </c>
      <c r="U1078" t="s">
        <v>1007</v>
      </c>
      <c r="V1078" t="s">
        <v>623</v>
      </c>
      <c r="Z1078" s="118">
        <v>1.01</v>
      </c>
      <c r="AA1078">
        <v>0</v>
      </c>
      <c r="AB1078" s="120">
        <v>3.85</v>
      </c>
      <c r="AC1078" s="2">
        <f t="shared" si="102"/>
        <v>3888.5000000000005</v>
      </c>
      <c r="AE1078" s="2">
        <f t="shared" si="103"/>
        <v>3888.5000000000005</v>
      </c>
      <c r="AG1078" t="str">
        <f t="shared" si="104"/>
        <v/>
      </c>
    </row>
    <row r="1079" spans="1:34">
      <c r="A1079">
        <v>1078</v>
      </c>
      <c r="C1079">
        <v>606</v>
      </c>
      <c r="D1079">
        <v>213</v>
      </c>
      <c r="E1079" t="s">
        <v>910</v>
      </c>
      <c r="F1079" t="s">
        <v>931</v>
      </c>
      <c r="M1079" t="s">
        <v>158</v>
      </c>
      <c r="N1079">
        <v>-25</v>
      </c>
      <c r="O1079">
        <v>-30</v>
      </c>
      <c r="P1079">
        <f t="shared" si="105"/>
        <v>5</v>
      </c>
      <c r="Q1079" t="s">
        <v>89</v>
      </c>
      <c r="R1079">
        <v>2</v>
      </c>
      <c r="S1079">
        <f t="shared" si="100"/>
        <v>5</v>
      </c>
      <c r="T1079">
        <f t="shared" si="101"/>
        <v>0</v>
      </c>
      <c r="U1079" t="s">
        <v>1007</v>
      </c>
      <c r="V1079" t="s">
        <v>623</v>
      </c>
      <c r="Z1079" s="118">
        <v>1.44</v>
      </c>
      <c r="AA1079">
        <v>0</v>
      </c>
      <c r="AB1079" s="120">
        <v>1.38</v>
      </c>
      <c r="AC1079" s="2">
        <f t="shared" si="102"/>
        <v>993.5999999999998</v>
      </c>
      <c r="AE1079" s="2">
        <f t="shared" si="103"/>
        <v>993.5999999999998</v>
      </c>
      <c r="AG1079" t="str">
        <f t="shared" si="104"/>
        <v/>
      </c>
    </row>
    <row r="1080" spans="1:34">
      <c r="A1080">
        <v>1079</v>
      </c>
      <c r="C1080">
        <v>606</v>
      </c>
      <c r="D1080">
        <v>213</v>
      </c>
      <c r="E1080" t="s">
        <v>910</v>
      </c>
      <c r="F1080" t="s">
        <v>931</v>
      </c>
      <c r="M1080" t="s">
        <v>159</v>
      </c>
      <c r="N1080">
        <v>-30</v>
      </c>
      <c r="O1080">
        <v>-40</v>
      </c>
      <c r="P1080">
        <f t="shared" si="105"/>
        <v>10</v>
      </c>
      <c r="Q1080" t="s">
        <v>191</v>
      </c>
      <c r="R1080">
        <v>2</v>
      </c>
      <c r="S1080">
        <f t="shared" si="100"/>
        <v>10</v>
      </c>
      <c r="T1080">
        <f t="shared" si="101"/>
        <v>0</v>
      </c>
      <c r="U1080" t="s">
        <v>1007</v>
      </c>
      <c r="V1080" t="s">
        <v>623</v>
      </c>
      <c r="Z1080" s="118">
        <v>1.44</v>
      </c>
      <c r="AA1080">
        <v>15</v>
      </c>
      <c r="AB1080" s="120">
        <v>1.38</v>
      </c>
      <c r="AC1080" s="2">
        <f t="shared" si="102"/>
        <v>1689.1199999999997</v>
      </c>
      <c r="AE1080" s="2">
        <f t="shared" si="103"/>
        <v>1689.1199999999997</v>
      </c>
      <c r="AG1080" t="str">
        <f t="shared" si="104"/>
        <v/>
      </c>
    </row>
    <row r="1081" spans="1:34" s="9" customFormat="1">
      <c r="A1081">
        <v>1080</v>
      </c>
      <c r="C1081">
        <v>558</v>
      </c>
      <c r="D1081">
        <v>213</v>
      </c>
      <c r="E1081" s="9" t="s">
        <v>910</v>
      </c>
      <c r="F1081" t="s">
        <v>931</v>
      </c>
      <c r="M1081" s="9" t="s">
        <v>623</v>
      </c>
      <c r="N1081" s="9">
        <v>0</v>
      </c>
      <c r="O1081" s="9">
        <v>0</v>
      </c>
      <c r="P1081" s="9">
        <f t="shared" si="105"/>
        <v>0</v>
      </c>
      <c r="Q1081" s="9" t="s">
        <v>35</v>
      </c>
      <c r="R1081" s="9">
        <v>1</v>
      </c>
      <c r="S1081" s="9">
        <f t="shared" si="100"/>
        <v>0</v>
      </c>
      <c r="T1081" s="9">
        <f t="shared" si="101"/>
        <v>0</v>
      </c>
      <c r="U1081"/>
      <c r="V1081"/>
      <c r="Z1081" s="118">
        <v>0.12</v>
      </c>
      <c r="AA1081" s="9">
        <v>0</v>
      </c>
      <c r="AB1081" s="120">
        <v>42.07</v>
      </c>
      <c r="AC1081" s="2">
        <f t="shared" si="102"/>
        <v>0</v>
      </c>
      <c r="AE1081" s="11">
        <f t="shared" si="103"/>
        <v>0</v>
      </c>
      <c r="AG1081" t="str">
        <f t="shared" si="104"/>
        <v/>
      </c>
      <c r="AH1081"/>
    </row>
    <row r="1082" spans="1:34">
      <c r="A1082">
        <v>1081</v>
      </c>
      <c r="B1082" t="s">
        <v>603</v>
      </c>
      <c r="C1082">
        <v>557</v>
      </c>
      <c r="D1082">
        <v>214</v>
      </c>
      <c r="E1082" t="s">
        <v>619</v>
      </c>
      <c r="F1082" t="s">
        <v>930</v>
      </c>
      <c r="G1082">
        <v>50.2195015</v>
      </c>
      <c r="H1082">
        <v>122.2330017</v>
      </c>
      <c r="I1082" t="s">
        <v>182</v>
      </c>
      <c r="J1082" t="s">
        <v>35</v>
      </c>
      <c r="K1082" t="s">
        <v>35</v>
      </c>
      <c r="L1082" t="s">
        <v>35</v>
      </c>
      <c r="M1082" t="s">
        <v>89</v>
      </c>
      <c r="N1082">
        <v>1</v>
      </c>
      <c r="O1082">
        <v>0.5</v>
      </c>
      <c r="P1082">
        <f t="shared" si="105"/>
        <v>0.5</v>
      </c>
      <c r="Q1082" t="s">
        <v>35</v>
      </c>
      <c r="R1082">
        <v>1</v>
      </c>
      <c r="S1082">
        <f t="shared" si="100"/>
        <v>0</v>
      </c>
      <c r="T1082">
        <f t="shared" si="101"/>
        <v>0.5</v>
      </c>
      <c r="W1082">
        <f>SUM(S1082:S1086)</f>
        <v>20</v>
      </c>
      <c r="X1082">
        <f>SUM(T1082:T1086)</f>
        <v>1</v>
      </c>
      <c r="Y1082">
        <f>X1082+W1082</f>
        <v>21</v>
      </c>
      <c r="Z1082" s="118">
        <v>0.16</v>
      </c>
      <c r="AA1082">
        <v>0</v>
      </c>
      <c r="AB1082" s="120">
        <v>37.4</v>
      </c>
      <c r="AC1082" s="2">
        <f t="shared" si="102"/>
        <v>299.2</v>
      </c>
      <c r="AD1082" s="2">
        <f>SUM(AC1082:AC1086)</f>
        <v>3368.72</v>
      </c>
      <c r="AE1082" s="2">
        <f t="shared" si="103"/>
        <v>299.2</v>
      </c>
      <c r="AF1082" s="2">
        <f>SUM(AE1082:AE1086)</f>
        <v>3368.72</v>
      </c>
      <c r="AG1082">
        <f t="shared" si="104"/>
        <v>1</v>
      </c>
    </row>
    <row r="1083" spans="1:34">
      <c r="A1083">
        <v>1082</v>
      </c>
      <c r="C1083">
        <v>557</v>
      </c>
      <c r="D1083">
        <v>214</v>
      </c>
      <c r="E1083" t="s">
        <v>619</v>
      </c>
      <c r="F1083" t="s">
        <v>930</v>
      </c>
      <c r="M1083" t="s">
        <v>623</v>
      </c>
      <c r="N1083">
        <v>0.5</v>
      </c>
      <c r="O1083">
        <v>0</v>
      </c>
      <c r="P1083">
        <f t="shared" si="105"/>
        <v>0.5</v>
      </c>
      <c r="Q1083" t="s">
        <v>35</v>
      </c>
      <c r="R1083">
        <v>1</v>
      </c>
      <c r="S1083">
        <f t="shared" si="100"/>
        <v>0</v>
      </c>
      <c r="T1083">
        <f t="shared" si="101"/>
        <v>0.5</v>
      </c>
      <c r="Z1083" s="118">
        <v>0.16</v>
      </c>
      <c r="AA1083">
        <v>0</v>
      </c>
      <c r="AB1083" s="120">
        <v>37.4</v>
      </c>
      <c r="AC1083" s="2">
        <f t="shared" si="102"/>
        <v>299.2</v>
      </c>
      <c r="AE1083" s="2">
        <f t="shared" si="103"/>
        <v>299.2</v>
      </c>
      <c r="AG1083" t="str">
        <f t="shared" si="104"/>
        <v/>
      </c>
    </row>
    <row r="1084" spans="1:34">
      <c r="A1084">
        <v>1083</v>
      </c>
      <c r="C1084">
        <v>605</v>
      </c>
      <c r="D1084">
        <v>214</v>
      </c>
      <c r="E1084" t="s">
        <v>619</v>
      </c>
      <c r="F1084" t="s">
        <v>930</v>
      </c>
      <c r="M1084" t="s">
        <v>129</v>
      </c>
      <c r="N1084">
        <v>0</v>
      </c>
      <c r="O1084">
        <v>-2</v>
      </c>
      <c r="P1084">
        <f t="shared" si="105"/>
        <v>2</v>
      </c>
      <c r="R1084">
        <v>2</v>
      </c>
      <c r="S1084">
        <f t="shared" si="100"/>
        <v>2</v>
      </c>
      <c r="T1084">
        <f t="shared" si="101"/>
        <v>0</v>
      </c>
      <c r="U1084" t="s">
        <v>1007</v>
      </c>
      <c r="V1084" t="s">
        <v>21</v>
      </c>
      <c r="Z1084" s="118">
        <v>1.07</v>
      </c>
      <c r="AA1084">
        <v>0</v>
      </c>
      <c r="AB1084" s="120">
        <v>3.36</v>
      </c>
      <c r="AC1084" s="2">
        <f t="shared" si="102"/>
        <v>719.04000000000008</v>
      </c>
      <c r="AE1084" s="2">
        <f t="shared" si="103"/>
        <v>719.04000000000008</v>
      </c>
      <c r="AG1084" t="str">
        <f t="shared" si="104"/>
        <v/>
      </c>
    </row>
    <row r="1085" spans="1:34">
      <c r="A1085">
        <v>1084</v>
      </c>
      <c r="C1085">
        <v>605</v>
      </c>
      <c r="D1085">
        <v>214</v>
      </c>
      <c r="E1085" t="s">
        <v>619</v>
      </c>
      <c r="F1085" t="s">
        <v>930</v>
      </c>
      <c r="M1085" t="s">
        <v>18</v>
      </c>
      <c r="N1085">
        <v>-2</v>
      </c>
      <c r="O1085">
        <v>-6</v>
      </c>
      <c r="P1085">
        <f t="shared" si="105"/>
        <v>4</v>
      </c>
      <c r="Q1085" t="s">
        <v>604</v>
      </c>
      <c r="R1085">
        <v>2</v>
      </c>
      <c r="S1085">
        <f t="shared" si="100"/>
        <v>4</v>
      </c>
      <c r="T1085">
        <f t="shared" si="101"/>
        <v>0</v>
      </c>
      <c r="U1085" t="s">
        <v>1007</v>
      </c>
      <c r="V1085" t="s">
        <v>21</v>
      </c>
      <c r="Z1085" s="118">
        <v>1.03</v>
      </c>
      <c r="AA1085">
        <v>30</v>
      </c>
      <c r="AB1085" s="120">
        <v>1.2</v>
      </c>
      <c r="AC1085" s="2">
        <f t="shared" si="102"/>
        <v>346.08</v>
      </c>
      <c r="AE1085" s="2">
        <f t="shared" si="103"/>
        <v>346.08</v>
      </c>
      <c r="AG1085" t="str">
        <f t="shared" si="104"/>
        <v/>
      </c>
    </row>
    <row r="1086" spans="1:34" s="9" customFormat="1">
      <c r="A1086">
        <v>1085</v>
      </c>
      <c r="C1086">
        <v>605</v>
      </c>
      <c r="D1086">
        <v>214</v>
      </c>
      <c r="E1086" s="9" t="s">
        <v>619</v>
      </c>
      <c r="F1086" t="s">
        <v>930</v>
      </c>
      <c r="M1086" s="9" t="s">
        <v>101</v>
      </c>
      <c r="N1086" s="9">
        <v>-20</v>
      </c>
      <c r="O1086" s="9">
        <v>-6</v>
      </c>
      <c r="P1086" s="9">
        <f t="shared" si="105"/>
        <v>14</v>
      </c>
      <c r="Q1086" s="9" t="s">
        <v>604</v>
      </c>
      <c r="R1086" s="9">
        <v>2</v>
      </c>
      <c r="S1086" s="9">
        <f t="shared" si="100"/>
        <v>14</v>
      </c>
      <c r="T1086" s="9">
        <f t="shared" si="101"/>
        <v>0</v>
      </c>
      <c r="U1086" t="s">
        <v>1007</v>
      </c>
      <c r="V1086" t="s">
        <v>21</v>
      </c>
      <c r="Z1086" s="118">
        <v>1.45</v>
      </c>
      <c r="AA1086" s="9">
        <v>30</v>
      </c>
      <c r="AB1086" s="120">
        <v>1.2</v>
      </c>
      <c r="AC1086" s="2">
        <f t="shared" si="102"/>
        <v>1705.1999999999998</v>
      </c>
      <c r="AE1086" s="11">
        <f t="shared" si="103"/>
        <v>1705.1999999999998</v>
      </c>
      <c r="AG1086" t="str">
        <f t="shared" si="104"/>
        <v/>
      </c>
      <c r="AH1086"/>
    </row>
    <row r="1087" spans="1:34">
      <c r="A1087">
        <v>1086</v>
      </c>
      <c r="B1087" t="s">
        <v>603</v>
      </c>
      <c r="C1087">
        <v>599</v>
      </c>
      <c r="D1087">
        <v>215</v>
      </c>
      <c r="E1087" t="s">
        <v>914</v>
      </c>
      <c r="F1087" t="s">
        <v>931</v>
      </c>
      <c r="G1087">
        <v>50.221298220000001</v>
      </c>
      <c r="H1087">
        <v>122.23400119999999</v>
      </c>
      <c r="I1087" t="s">
        <v>182</v>
      </c>
      <c r="J1087" t="s">
        <v>35</v>
      </c>
      <c r="K1087" t="s">
        <v>35</v>
      </c>
      <c r="L1087" t="s">
        <v>35</v>
      </c>
      <c r="M1087" t="s">
        <v>140</v>
      </c>
      <c r="N1087">
        <v>13</v>
      </c>
      <c r="O1087">
        <v>12</v>
      </c>
      <c r="P1087">
        <f t="shared" si="105"/>
        <v>1</v>
      </c>
      <c r="Q1087" t="s">
        <v>35</v>
      </c>
      <c r="R1087">
        <v>1</v>
      </c>
      <c r="S1087">
        <f t="shared" si="100"/>
        <v>0</v>
      </c>
      <c r="T1087">
        <f t="shared" si="101"/>
        <v>1</v>
      </c>
      <c r="W1087">
        <f>SUM(S1087:S1089)</f>
        <v>20</v>
      </c>
      <c r="X1087">
        <f>SUM(T1087:T1089)</f>
        <v>13</v>
      </c>
      <c r="Y1087">
        <f>X1087+W1087</f>
        <v>33</v>
      </c>
      <c r="Z1087" s="118">
        <v>0.13</v>
      </c>
      <c r="AA1087">
        <v>0</v>
      </c>
      <c r="AB1087" s="120">
        <v>42.07</v>
      </c>
      <c r="AC1087" s="2">
        <f t="shared" si="102"/>
        <v>546.91</v>
      </c>
      <c r="AD1087" s="2">
        <f>SUM(AC1087:AC1089)</f>
        <v>11415.43</v>
      </c>
      <c r="AE1087" s="2">
        <f t="shared" si="103"/>
        <v>546.91</v>
      </c>
      <c r="AF1087" s="2">
        <f>SUM(AE1087:AE1089)</f>
        <v>11415.43</v>
      </c>
      <c r="AG1087">
        <f t="shared" si="104"/>
        <v>1</v>
      </c>
    </row>
    <row r="1088" spans="1:34">
      <c r="A1088">
        <v>1087</v>
      </c>
      <c r="C1088">
        <v>599</v>
      </c>
      <c r="D1088">
        <v>215</v>
      </c>
      <c r="E1088" t="s">
        <v>914</v>
      </c>
      <c r="F1088" t="s">
        <v>931</v>
      </c>
      <c r="M1088" t="s">
        <v>141</v>
      </c>
      <c r="N1088">
        <v>12</v>
      </c>
      <c r="O1088">
        <v>0</v>
      </c>
      <c r="P1088">
        <f t="shared" si="105"/>
        <v>12</v>
      </c>
      <c r="Q1088" t="s">
        <v>35</v>
      </c>
      <c r="R1088">
        <v>1</v>
      </c>
      <c r="S1088">
        <f t="shared" si="100"/>
        <v>0</v>
      </c>
      <c r="T1088">
        <f t="shared" si="101"/>
        <v>12</v>
      </c>
      <c r="Z1088" s="118">
        <v>0.13</v>
      </c>
      <c r="AA1088">
        <v>0</v>
      </c>
      <c r="AB1088" s="120">
        <v>42.07</v>
      </c>
      <c r="AC1088" s="2">
        <f t="shared" si="102"/>
        <v>6562.920000000001</v>
      </c>
      <c r="AE1088" s="2">
        <f t="shared" si="103"/>
        <v>6562.920000000001</v>
      </c>
      <c r="AG1088" t="str">
        <f t="shared" si="104"/>
        <v/>
      </c>
    </row>
    <row r="1089" spans="1:34" s="9" customFormat="1">
      <c r="A1089">
        <v>1088</v>
      </c>
      <c r="C1089">
        <v>649</v>
      </c>
      <c r="D1089">
        <v>215</v>
      </c>
      <c r="E1089" s="9" t="s">
        <v>914</v>
      </c>
      <c r="F1089" t="s">
        <v>931</v>
      </c>
      <c r="M1089" s="9" t="s">
        <v>28</v>
      </c>
      <c r="N1089" s="9">
        <v>0</v>
      </c>
      <c r="O1089" s="9">
        <v>-20</v>
      </c>
      <c r="P1089" s="9">
        <f t="shared" si="105"/>
        <v>20</v>
      </c>
      <c r="Q1089" s="9" t="s">
        <v>613</v>
      </c>
      <c r="R1089" s="9">
        <v>2</v>
      </c>
      <c r="S1089" s="9">
        <f t="shared" si="100"/>
        <v>20</v>
      </c>
      <c r="T1089" s="9">
        <f t="shared" si="101"/>
        <v>0</v>
      </c>
      <c r="U1089" t="s">
        <v>1007</v>
      </c>
      <c r="V1089" t="s">
        <v>623</v>
      </c>
      <c r="Z1089" s="118">
        <v>1.56</v>
      </c>
      <c r="AA1089" s="106">
        <v>0</v>
      </c>
      <c r="AB1089" s="120">
        <v>1.38</v>
      </c>
      <c r="AC1089" s="2">
        <f t="shared" si="102"/>
        <v>4305.6000000000004</v>
      </c>
      <c r="AE1089" s="11">
        <f t="shared" si="103"/>
        <v>4305.6000000000004</v>
      </c>
      <c r="AG1089" t="str">
        <f t="shared" si="104"/>
        <v/>
      </c>
      <c r="AH1089"/>
    </row>
    <row r="1090" spans="1:34">
      <c r="A1090">
        <v>1089</v>
      </c>
      <c r="B1090" t="s">
        <v>603</v>
      </c>
      <c r="C1090">
        <v>577</v>
      </c>
      <c r="D1090">
        <v>216</v>
      </c>
      <c r="E1090" t="s">
        <v>614</v>
      </c>
      <c r="F1090" t="s">
        <v>930</v>
      </c>
      <c r="G1090">
        <v>50.241699220000001</v>
      </c>
      <c r="H1090">
        <v>122.2139969</v>
      </c>
      <c r="I1090" t="s">
        <v>182</v>
      </c>
      <c r="J1090" t="s">
        <v>35</v>
      </c>
      <c r="K1090" t="s">
        <v>35</v>
      </c>
      <c r="L1090" t="s">
        <v>35</v>
      </c>
      <c r="M1090" t="s">
        <v>89</v>
      </c>
      <c r="N1090">
        <v>4</v>
      </c>
      <c r="O1090">
        <v>3</v>
      </c>
      <c r="P1090">
        <f t="shared" si="105"/>
        <v>1</v>
      </c>
      <c r="Q1090" t="s">
        <v>35</v>
      </c>
      <c r="R1090">
        <v>1</v>
      </c>
      <c r="S1090">
        <f t="shared" ref="S1090:S1153" si="106">IF(R1090=1,0,P1090)</f>
        <v>0</v>
      </c>
      <c r="T1090">
        <f t="shared" ref="T1090:T1153" si="107">IF(R1090=1,P1090,0)</f>
        <v>1</v>
      </c>
      <c r="W1090">
        <f>SUM(S1090:S1093)</f>
        <v>50</v>
      </c>
      <c r="X1090">
        <f>SUM(T1090:T1093)</f>
        <v>4</v>
      </c>
      <c r="Y1090">
        <f>X1090+W1090</f>
        <v>54</v>
      </c>
      <c r="Z1090" s="118">
        <v>0.16</v>
      </c>
      <c r="AA1090">
        <v>0</v>
      </c>
      <c r="AB1090" s="120">
        <v>37.4</v>
      </c>
      <c r="AC1090" s="2">
        <f t="shared" ref="AC1090:AC1153" si="108">Z1090*AB1090/100*P1090*100*100*((100-AA1090)/100)</f>
        <v>598.4</v>
      </c>
      <c r="AD1090" s="2">
        <f>SUM(AC1090:AC1093)</f>
        <v>14305.568000000003</v>
      </c>
      <c r="AE1090" s="2">
        <f t="shared" ref="AE1090:AE1153" si="109">Z1090*AB1090/100*P1090*100*100*((100-AA1090)/100)</f>
        <v>598.4</v>
      </c>
      <c r="AF1090" s="2">
        <f>SUM(AE1090:AE1093)</f>
        <v>14305.568000000003</v>
      </c>
      <c r="AG1090">
        <f t="shared" ref="AG1090:AG1153" si="110">IF(D1089&lt;&gt;D1090,1,"")</f>
        <v>1</v>
      </c>
    </row>
    <row r="1091" spans="1:34">
      <c r="A1091">
        <v>1090</v>
      </c>
      <c r="C1091">
        <v>577</v>
      </c>
      <c r="D1091">
        <v>216</v>
      </c>
      <c r="E1091" t="s">
        <v>614</v>
      </c>
      <c r="F1091" t="s">
        <v>930</v>
      </c>
      <c r="M1091" t="s">
        <v>623</v>
      </c>
      <c r="N1091">
        <v>3</v>
      </c>
      <c r="O1091">
        <v>0</v>
      </c>
      <c r="P1091">
        <f t="shared" si="105"/>
        <v>3</v>
      </c>
      <c r="Q1091" t="s">
        <v>35</v>
      </c>
      <c r="R1091">
        <v>1</v>
      </c>
      <c r="S1091">
        <f t="shared" si="106"/>
        <v>0</v>
      </c>
      <c r="T1091">
        <f t="shared" si="107"/>
        <v>3</v>
      </c>
      <c r="Z1091" s="118">
        <v>0.16</v>
      </c>
      <c r="AA1091">
        <v>0</v>
      </c>
      <c r="AB1091" s="120">
        <v>37.4</v>
      </c>
      <c r="AC1091" s="2">
        <f t="shared" si="108"/>
        <v>1795.1999999999998</v>
      </c>
      <c r="AE1091" s="2">
        <f t="shared" si="109"/>
        <v>1795.1999999999998</v>
      </c>
      <c r="AG1091" t="str">
        <f t="shared" si="110"/>
        <v/>
      </c>
    </row>
    <row r="1092" spans="1:34">
      <c r="A1092">
        <v>1091</v>
      </c>
      <c r="C1092">
        <v>627</v>
      </c>
      <c r="D1092">
        <v>216</v>
      </c>
      <c r="E1092" t="s">
        <v>614</v>
      </c>
      <c r="F1092" t="s">
        <v>930</v>
      </c>
      <c r="M1092" t="s">
        <v>104</v>
      </c>
      <c r="N1092">
        <v>0</v>
      </c>
      <c r="O1092">
        <v>-26</v>
      </c>
      <c r="P1092">
        <f t="shared" si="105"/>
        <v>26</v>
      </c>
      <c r="Q1092" t="s">
        <v>89</v>
      </c>
      <c r="R1092">
        <v>2</v>
      </c>
      <c r="S1092">
        <f t="shared" si="106"/>
        <v>26</v>
      </c>
      <c r="T1092">
        <f t="shared" si="107"/>
        <v>0</v>
      </c>
      <c r="U1092" t="s">
        <v>1007</v>
      </c>
      <c r="V1092" t="s">
        <v>918</v>
      </c>
      <c r="Z1092" s="118">
        <v>1.07</v>
      </c>
      <c r="AA1092">
        <v>10</v>
      </c>
      <c r="AB1092" s="120">
        <v>3.36</v>
      </c>
      <c r="AC1092" s="2">
        <f t="shared" si="108"/>
        <v>8412.7680000000018</v>
      </c>
      <c r="AE1092" s="2">
        <f t="shared" si="109"/>
        <v>8412.7680000000018</v>
      </c>
      <c r="AG1092" t="str">
        <f t="shared" si="110"/>
        <v/>
      </c>
    </row>
    <row r="1093" spans="1:34" s="9" customFormat="1">
      <c r="A1093">
        <v>1092</v>
      </c>
      <c r="C1093">
        <v>627</v>
      </c>
      <c r="D1093">
        <v>216</v>
      </c>
      <c r="E1093" s="9" t="s">
        <v>614</v>
      </c>
      <c r="F1093" t="s">
        <v>930</v>
      </c>
      <c r="M1093" s="9" t="s">
        <v>101</v>
      </c>
      <c r="N1093" s="9">
        <v>-26</v>
      </c>
      <c r="O1093" s="9">
        <v>-50</v>
      </c>
      <c r="P1093" s="9">
        <f t="shared" si="105"/>
        <v>24</v>
      </c>
      <c r="Q1093" s="9" t="s">
        <v>611</v>
      </c>
      <c r="R1093" s="9">
        <v>2</v>
      </c>
      <c r="S1093" s="9">
        <f t="shared" si="106"/>
        <v>24</v>
      </c>
      <c r="T1093" s="9">
        <f t="shared" si="107"/>
        <v>0</v>
      </c>
      <c r="U1093" t="s">
        <v>1007</v>
      </c>
      <c r="V1093" t="s">
        <v>918</v>
      </c>
      <c r="Z1093" s="118">
        <v>1.62</v>
      </c>
      <c r="AA1093" s="9">
        <v>25</v>
      </c>
      <c r="AB1093" s="120">
        <v>1.2</v>
      </c>
      <c r="AC1093" s="2">
        <f t="shared" si="108"/>
        <v>3499.2</v>
      </c>
      <c r="AE1093" s="11">
        <f t="shared" si="109"/>
        <v>3499.2</v>
      </c>
      <c r="AG1093" t="str">
        <f t="shared" si="110"/>
        <v/>
      </c>
      <c r="AH1093"/>
    </row>
    <row r="1094" spans="1:34">
      <c r="A1094">
        <v>1093</v>
      </c>
      <c r="B1094" t="s">
        <v>603</v>
      </c>
      <c r="C1094">
        <v>572</v>
      </c>
      <c r="D1094">
        <v>217</v>
      </c>
      <c r="E1094" t="s">
        <v>910</v>
      </c>
      <c r="F1094" t="s">
        <v>931</v>
      </c>
      <c r="G1094">
        <v>50.259979250000001</v>
      </c>
      <c r="H1094">
        <v>122.19599909999999</v>
      </c>
      <c r="I1094" t="s">
        <v>182</v>
      </c>
      <c r="J1094" t="s">
        <v>35</v>
      </c>
      <c r="K1094" t="s">
        <v>35</v>
      </c>
      <c r="L1094" t="s">
        <v>35</v>
      </c>
      <c r="M1094" t="s">
        <v>89</v>
      </c>
      <c r="N1094">
        <v>4.5</v>
      </c>
      <c r="O1094">
        <v>4</v>
      </c>
      <c r="P1094">
        <f t="shared" si="105"/>
        <v>0.5</v>
      </c>
      <c r="Q1094" t="s">
        <v>35</v>
      </c>
      <c r="R1094">
        <v>1</v>
      </c>
      <c r="S1094">
        <f t="shared" si="106"/>
        <v>0</v>
      </c>
      <c r="T1094">
        <f t="shared" si="107"/>
        <v>0.5</v>
      </c>
      <c r="W1094">
        <f>SUM(S1094:S1098)</f>
        <v>55</v>
      </c>
      <c r="X1094">
        <f>SUM(T1094:T1098)</f>
        <v>4.5</v>
      </c>
      <c r="Y1094">
        <f>X1094+W1094</f>
        <v>59.5</v>
      </c>
      <c r="Z1094" s="118">
        <v>0.08</v>
      </c>
      <c r="AA1094">
        <v>0</v>
      </c>
      <c r="AB1094" s="120">
        <v>42.07</v>
      </c>
      <c r="AC1094" s="2">
        <f t="shared" si="108"/>
        <v>168.27999999999997</v>
      </c>
      <c r="AD1094" s="2">
        <f>SUM(AC1094:AC1098)</f>
        <v>9275.5319999999992</v>
      </c>
      <c r="AE1094" s="2">
        <f t="shared" si="109"/>
        <v>168.27999999999997</v>
      </c>
      <c r="AF1094" s="2">
        <f>SUM(AE1094:AE1098)</f>
        <v>9275.5319999999992</v>
      </c>
      <c r="AG1094">
        <f t="shared" si="110"/>
        <v>1</v>
      </c>
    </row>
    <row r="1095" spans="1:34">
      <c r="A1095">
        <v>1094</v>
      </c>
      <c r="C1095">
        <v>572</v>
      </c>
      <c r="D1095">
        <v>217</v>
      </c>
      <c r="E1095" t="s">
        <v>910</v>
      </c>
      <c r="F1095" t="s">
        <v>931</v>
      </c>
      <c r="M1095" t="s">
        <v>623</v>
      </c>
      <c r="N1095">
        <v>4</v>
      </c>
      <c r="O1095">
        <v>0</v>
      </c>
      <c r="P1095">
        <f t="shared" si="105"/>
        <v>4</v>
      </c>
      <c r="Q1095" t="s">
        <v>35</v>
      </c>
      <c r="R1095">
        <v>1</v>
      </c>
      <c r="S1095">
        <f t="shared" si="106"/>
        <v>0</v>
      </c>
      <c r="T1095">
        <f t="shared" si="107"/>
        <v>4</v>
      </c>
      <c r="Z1095" s="118">
        <v>0.12</v>
      </c>
      <c r="AA1095">
        <v>0</v>
      </c>
      <c r="AB1095" s="120">
        <v>42.07</v>
      </c>
      <c r="AC1095" s="2">
        <f t="shared" si="108"/>
        <v>2019.36</v>
      </c>
      <c r="AE1095" s="2">
        <f t="shared" si="109"/>
        <v>2019.36</v>
      </c>
      <c r="AG1095" t="str">
        <f t="shared" si="110"/>
        <v/>
      </c>
    </row>
    <row r="1096" spans="1:34">
      <c r="A1096">
        <v>1095</v>
      </c>
      <c r="C1096">
        <v>622</v>
      </c>
      <c r="D1096">
        <v>217</v>
      </c>
      <c r="E1096" t="s">
        <v>910</v>
      </c>
      <c r="F1096" t="s">
        <v>931</v>
      </c>
      <c r="M1096" t="s">
        <v>104</v>
      </c>
      <c r="N1096">
        <v>0</v>
      </c>
      <c r="O1096">
        <v>-20</v>
      </c>
      <c r="P1096">
        <f t="shared" si="105"/>
        <v>20</v>
      </c>
      <c r="Q1096" t="s">
        <v>604</v>
      </c>
      <c r="R1096">
        <v>2</v>
      </c>
      <c r="S1096">
        <f t="shared" si="106"/>
        <v>20</v>
      </c>
      <c r="T1096">
        <f t="shared" si="107"/>
        <v>0</v>
      </c>
      <c r="U1096" t="s">
        <v>1007</v>
      </c>
      <c r="V1096" t="s">
        <v>623</v>
      </c>
      <c r="Z1096" s="118">
        <v>1.01</v>
      </c>
      <c r="AA1096">
        <v>50</v>
      </c>
      <c r="AB1096" s="120">
        <v>3.85</v>
      </c>
      <c r="AC1096" s="2">
        <f t="shared" si="108"/>
        <v>3888.5000000000005</v>
      </c>
      <c r="AE1096" s="2">
        <f t="shared" si="109"/>
        <v>3888.5000000000005</v>
      </c>
      <c r="AG1096" t="str">
        <f t="shared" si="110"/>
        <v/>
      </c>
    </row>
    <row r="1097" spans="1:34">
      <c r="A1097">
        <v>1096</v>
      </c>
      <c r="C1097">
        <v>622</v>
      </c>
      <c r="D1097">
        <v>217</v>
      </c>
      <c r="E1097" t="s">
        <v>910</v>
      </c>
      <c r="F1097" t="s">
        <v>931</v>
      </c>
      <c r="M1097" t="s">
        <v>28</v>
      </c>
      <c r="N1097">
        <v>-20</v>
      </c>
      <c r="O1097">
        <v>-48</v>
      </c>
      <c r="P1097">
        <f t="shared" si="105"/>
        <v>28</v>
      </c>
      <c r="Q1097" t="s">
        <v>604</v>
      </c>
      <c r="R1097">
        <v>2</v>
      </c>
      <c r="S1097">
        <f t="shared" si="106"/>
        <v>28</v>
      </c>
      <c r="T1097">
        <f t="shared" si="107"/>
        <v>0</v>
      </c>
      <c r="U1097" t="s">
        <v>1007</v>
      </c>
      <c r="V1097" t="s">
        <v>623</v>
      </c>
      <c r="Z1097" s="118">
        <v>1.44</v>
      </c>
      <c r="AA1097">
        <v>65</v>
      </c>
      <c r="AB1097" s="120">
        <v>1.38</v>
      </c>
      <c r="AC1097" s="2">
        <f t="shared" si="108"/>
        <v>1947.4559999999994</v>
      </c>
      <c r="AE1097" s="2">
        <f t="shared" si="109"/>
        <v>1947.4559999999994</v>
      </c>
      <c r="AG1097" t="str">
        <f t="shared" si="110"/>
        <v/>
      </c>
    </row>
    <row r="1098" spans="1:34" s="9" customFormat="1">
      <c r="A1098">
        <v>1097</v>
      </c>
      <c r="C1098">
        <v>622</v>
      </c>
      <c r="D1098">
        <v>217</v>
      </c>
      <c r="E1098" s="9" t="s">
        <v>910</v>
      </c>
      <c r="F1098" t="s">
        <v>931</v>
      </c>
      <c r="M1098" s="9" t="s">
        <v>159</v>
      </c>
      <c r="N1098" s="9">
        <v>-48</v>
      </c>
      <c r="O1098" s="9">
        <v>-55</v>
      </c>
      <c r="P1098" s="9">
        <f t="shared" si="105"/>
        <v>7</v>
      </c>
      <c r="Q1098" s="9" t="s">
        <v>613</v>
      </c>
      <c r="R1098" s="9">
        <v>2</v>
      </c>
      <c r="S1098" s="9">
        <f t="shared" si="106"/>
        <v>7</v>
      </c>
      <c r="T1098" s="9">
        <f t="shared" si="107"/>
        <v>0</v>
      </c>
      <c r="U1098" t="s">
        <v>1007</v>
      </c>
      <c r="V1098" t="s">
        <v>623</v>
      </c>
      <c r="Z1098" s="118">
        <v>1.44</v>
      </c>
      <c r="AA1098" s="9">
        <v>10</v>
      </c>
      <c r="AB1098" s="120">
        <v>1.38</v>
      </c>
      <c r="AC1098" s="2">
        <f t="shared" si="108"/>
        <v>1251.9359999999997</v>
      </c>
      <c r="AE1098" s="11">
        <f t="shared" si="109"/>
        <v>1251.9359999999997</v>
      </c>
      <c r="AG1098" t="str">
        <f t="shared" si="110"/>
        <v/>
      </c>
      <c r="AH1098"/>
    </row>
    <row r="1099" spans="1:34">
      <c r="A1099">
        <v>1098</v>
      </c>
      <c r="B1099" t="s">
        <v>603</v>
      </c>
      <c r="C1099">
        <v>571</v>
      </c>
      <c r="D1099">
        <v>218</v>
      </c>
      <c r="E1099" t="s">
        <v>605</v>
      </c>
      <c r="F1099" t="s">
        <v>929</v>
      </c>
      <c r="G1099">
        <v>50.260200500000003</v>
      </c>
      <c r="H1099">
        <v>122.19599909999999</v>
      </c>
      <c r="I1099" t="s">
        <v>182</v>
      </c>
      <c r="J1099" t="s">
        <v>35</v>
      </c>
      <c r="K1099" t="s">
        <v>35</v>
      </c>
      <c r="L1099" t="s">
        <v>35</v>
      </c>
      <c r="M1099" t="s">
        <v>89</v>
      </c>
      <c r="N1099">
        <v>4.5</v>
      </c>
      <c r="O1099">
        <v>4</v>
      </c>
      <c r="P1099">
        <f t="shared" ref="P1099:P1162" si="111">ABS(N1099-O1099)</f>
        <v>0.5</v>
      </c>
      <c r="Q1099" t="s">
        <v>35</v>
      </c>
      <c r="R1099">
        <v>1</v>
      </c>
      <c r="S1099">
        <f t="shared" si="106"/>
        <v>0</v>
      </c>
      <c r="T1099">
        <f t="shared" si="107"/>
        <v>0.5</v>
      </c>
      <c r="W1099">
        <f>SUM(S1099:S1105)</f>
        <v>35</v>
      </c>
      <c r="X1099">
        <f>SUM(T1099:T1105)</f>
        <v>4.5</v>
      </c>
      <c r="Y1099">
        <f>X1099+W1099</f>
        <v>39.5</v>
      </c>
      <c r="Z1099" s="118">
        <v>0.14000000000000001</v>
      </c>
      <c r="AA1099">
        <v>0</v>
      </c>
      <c r="AB1099" s="120">
        <v>43.21</v>
      </c>
      <c r="AC1099" s="2">
        <f t="shared" si="108"/>
        <v>302.47000000000003</v>
      </c>
      <c r="AD1099" s="2">
        <f>SUM(AC1099:AC1105)</f>
        <v>7171.0099999999993</v>
      </c>
      <c r="AE1099" s="2">
        <f t="shared" si="109"/>
        <v>302.47000000000003</v>
      </c>
      <c r="AF1099" s="2">
        <f>SUM(AE1099:AE1105)</f>
        <v>7171.0099999999993</v>
      </c>
      <c r="AG1099">
        <f t="shared" si="110"/>
        <v>1</v>
      </c>
    </row>
    <row r="1100" spans="1:34">
      <c r="A1100">
        <v>1099</v>
      </c>
      <c r="C1100">
        <v>571</v>
      </c>
      <c r="D1100">
        <v>218</v>
      </c>
      <c r="E1100" t="s">
        <v>605</v>
      </c>
      <c r="F1100" t="s">
        <v>929</v>
      </c>
      <c r="M1100" t="s">
        <v>623</v>
      </c>
      <c r="N1100">
        <v>4</v>
      </c>
      <c r="O1100">
        <v>2</v>
      </c>
      <c r="P1100">
        <f t="shared" si="111"/>
        <v>2</v>
      </c>
      <c r="Q1100" t="s">
        <v>35</v>
      </c>
      <c r="R1100">
        <v>1</v>
      </c>
      <c r="S1100">
        <f t="shared" si="106"/>
        <v>0</v>
      </c>
      <c r="T1100">
        <f t="shared" si="107"/>
        <v>2</v>
      </c>
      <c r="Z1100" s="118">
        <v>0.14000000000000001</v>
      </c>
      <c r="AA1100">
        <v>0</v>
      </c>
      <c r="AB1100" s="120">
        <v>43.21</v>
      </c>
      <c r="AC1100" s="2">
        <f t="shared" si="108"/>
        <v>1209.8800000000001</v>
      </c>
      <c r="AE1100" s="2">
        <f t="shared" si="109"/>
        <v>1209.8800000000001</v>
      </c>
      <c r="AG1100" t="str">
        <f t="shared" si="110"/>
        <v/>
      </c>
    </row>
    <row r="1101" spans="1:34">
      <c r="A1101">
        <v>1100</v>
      </c>
      <c r="C1101">
        <v>571</v>
      </c>
      <c r="D1101">
        <v>218</v>
      </c>
      <c r="E1101" t="s">
        <v>605</v>
      </c>
      <c r="F1101" t="s">
        <v>929</v>
      </c>
      <c r="M1101" t="s">
        <v>57</v>
      </c>
      <c r="N1101">
        <v>2</v>
      </c>
      <c r="O1101">
        <v>0</v>
      </c>
      <c r="P1101">
        <f t="shared" si="111"/>
        <v>2</v>
      </c>
      <c r="Q1101" t="s">
        <v>35</v>
      </c>
      <c r="R1101">
        <v>1</v>
      </c>
      <c r="S1101">
        <f t="shared" si="106"/>
        <v>0</v>
      </c>
      <c r="T1101">
        <f t="shared" si="107"/>
        <v>2</v>
      </c>
      <c r="Z1101" s="118">
        <v>0.14000000000000001</v>
      </c>
      <c r="AA1101">
        <v>0</v>
      </c>
      <c r="AB1101" s="120">
        <v>36.65</v>
      </c>
      <c r="AC1101" s="2">
        <f t="shared" si="108"/>
        <v>1026.2</v>
      </c>
      <c r="AE1101" s="2">
        <f t="shared" si="109"/>
        <v>1026.2</v>
      </c>
      <c r="AG1101" t="str">
        <f t="shared" si="110"/>
        <v/>
      </c>
    </row>
    <row r="1102" spans="1:34">
      <c r="A1102">
        <v>1101</v>
      </c>
      <c r="C1102">
        <v>621</v>
      </c>
      <c r="D1102">
        <v>218</v>
      </c>
      <c r="E1102" t="s">
        <v>605</v>
      </c>
      <c r="F1102" t="s">
        <v>929</v>
      </c>
      <c r="M1102" t="s">
        <v>104</v>
      </c>
      <c r="N1102">
        <v>0</v>
      </c>
      <c r="O1102">
        <v>-3</v>
      </c>
      <c r="P1102">
        <f t="shared" si="111"/>
        <v>3</v>
      </c>
      <c r="R1102">
        <v>2</v>
      </c>
      <c r="S1102">
        <f t="shared" si="106"/>
        <v>3</v>
      </c>
      <c r="T1102">
        <f t="shared" si="107"/>
        <v>0</v>
      </c>
      <c r="U1102" t="s">
        <v>1007</v>
      </c>
      <c r="V1102" t="s">
        <v>21</v>
      </c>
      <c r="Z1102" s="118">
        <v>1.31</v>
      </c>
      <c r="AA1102">
        <v>0</v>
      </c>
      <c r="AB1102" s="120">
        <v>4.74</v>
      </c>
      <c r="AC1102" s="2">
        <f t="shared" si="108"/>
        <v>1862.82</v>
      </c>
      <c r="AE1102" s="2">
        <f t="shared" si="109"/>
        <v>1862.82</v>
      </c>
      <c r="AG1102" t="str">
        <f t="shared" si="110"/>
        <v/>
      </c>
    </row>
    <row r="1103" spans="1:34">
      <c r="A1103">
        <v>1102</v>
      </c>
      <c r="C1103">
        <v>621</v>
      </c>
      <c r="D1103">
        <v>218</v>
      </c>
      <c r="E1103" t="s">
        <v>605</v>
      </c>
      <c r="F1103" t="s">
        <v>929</v>
      </c>
      <c r="M1103" t="s">
        <v>17</v>
      </c>
      <c r="N1103">
        <v>-3</v>
      </c>
      <c r="O1103">
        <v>-6</v>
      </c>
      <c r="P1103">
        <f t="shared" si="111"/>
        <v>3</v>
      </c>
      <c r="Q1103" t="s">
        <v>604</v>
      </c>
      <c r="R1103">
        <v>2</v>
      </c>
      <c r="S1103">
        <f t="shared" si="106"/>
        <v>3</v>
      </c>
      <c r="T1103">
        <f t="shared" si="107"/>
        <v>0</v>
      </c>
      <c r="U1103" t="s">
        <v>1007</v>
      </c>
      <c r="V1103" t="s">
        <v>21</v>
      </c>
      <c r="Z1103" s="118">
        <v>0.87</v>
      </c>
      <c r="AA1103">
        <v>60</v>
      </c>
      <c r="AB1103" s="120">
        <v>1.7</v>
      </c>
      <c r="AC1103" s="2">
        <f t="shared" si="108"/>
        <v>177.48000000000002</v>
      </c>
      <c r="AE1103" s="2">
        <f t="shared" si="109"/>
        <v>177.48000000000002</v>
      </c>
      <c r="AG1103" t="str">
        <f t="shared" si="110"/>
        <v/>
      </c>
    </row>
    <row r="1104" spans="1:34">
      <c r="A1104">
        <v>1103</v>
      </c>
      <c r="C1104">
        <v>621</v>
      </c>
      <c r="D1104">
        <v>218</v>
      </c>
      <c r="E1104" t="s">
        <v>605</v>
      </c>
      <c r="F1104" t="s">
        <v>929</v>
      </c>
      <c r="M1104" t="s">
        <v>18</v>
      </c>
      <c r="N1104">
        <v>-25</v>
      </c>
      <c r="O1104">
        <v>-6</v>
      </c>
      <c r="P1104">
        <f t="shared" si="111"/>
        <v>19</v>
      </c>
      <c r="Q1104" t="s">
        <v>604</v>
      </c>
      <c r="R1104">
        <v>2</v>
      </c>
      <c r="S1104">
        <f t="shared" si="106"/>
        <v>19</v>
      </c>
      <c r="T1104">
        <f t="shared" si="107"/>
        <v>0</v>
      </c>
      <c r="U1104" t="s">
        <v>1007</v>
      </c>
      <c r="V1104" t="s">
        <v>21</v>
      </c>
      <c r="Z1104" s="118">
        <v>1.38</v>
      </c>
      <c r="AA1104">
        <v>60</v>
      </c>
      <c r="AB1104" s="120">
        <v>1.7</v>
      </c>
      <c r="AC1104" s="2">
        <f t="shared" si="108"/>
        <v>1782.9599999999996</v>
      </c>
      <c r="AE1104" s="2">
        <f t="shared" si="109"/>
        <v>1782.9599999999996</v>
      </c>
      <c r="AG1104" t="str">
        <f t="shared" si="110"/>
        <v/>
      </c>
    </row>
    <row r="1105" spans="1:34" s="9" customFormat="1">
      <c r="A1105">
        <v>1104</v>
      </c>
      <c r="C1105">
        <v>621</v>
      </c>
      <c r="D1105">
        <v>218</v>
      </c>
      <c r="E1105" s="9" t="s">
        <v>605</v>
      </c>
      <c r="F1105" t="s">
        <v>929</v>
      </c>
      <c r="M1105" s="9" t="s">
        <v>101</v>
      </c>
      <c r="N1105" s="9">
        <v>-25</v>
      </c>
      <c r="O1105" s="9">
        <v>-35</v>
      </c>
      <c r="P1105" s="9">
        <f t="shared" si="111"/>
        <v>10</v>
      </c>
      <c r="Q1105" s="9" t="s">
        <v>604</v>
      </c>
      <c r="R1105" s="9">
        <v>2</v>
      </c>
      <c r="S1105" s="9">
        <f t="shared" si="106"/>
        <v>10</v>
      </c>
      <c r="T1105" s="9">
        <f t="shared" si="107"/>
        <v>0</v>
      </c>
      <c r="U1105" t="s">
        <v>1007</v>
      </c>
      <c r="V1105" t="s">
        <v>21</v>
      </c>
      <c r="Z1105" s="118">
        <v>1.19</v>
      </c>
      <c r="AA1105" s="9">
        <v>60</v>
      </c>
      <c r="AB1105" s="120">
        <v>1.7</v>
      </c>
      <c r="AC1105" s="2">
        <f t="shared" si="108"/>
        <v>809.19999999999993</v>
      </c>
      <c r="AE1105" s="11">
        <f t="shared" si="109"/>
        <v>809.19999999999993</v>
      </c>
      <c r="AG1105" t="str">
        <f t="shared" si="110"/>
        <v/>
      </c>
      <c r="AH1105"/>
    </row>
    <row r="1106" spans="1:34">
      <c r="A1106">
        <v>1105</v>
      </c>
      <c r="B1106" t="s">
        <v>603</v>
      </c>
      <c r="C1106">
        <v>570</v>
      </c>
      <c r="D1106">
        <v>219</v>
      </c>
      <c r="E1106" t="s">
        <v>910</v>
      </c>
      <c r="F1106" t="s">
        <v>931</v>
      </c>
      <c r="G1106">
        <v>50.260101319999997</v>
      </c>
      <c r="H1106">
        <v>122.1966019</v>
      </c>
      <c r="I1106" t="s">
        <v>182</v>
      </c>
      <c r="J1106" t="s">
        <v>35</v>
      </c>
      <c r="K1106" t="s">
        <v>35</v>
      </c>
      <c r="L1106" t="s">
        <v>35</v>
      </c>
      <c r="M1106" t="s">
        <v>89</v>
      </c>
      <c r="N1106">
        <v>1.5</v>
      </c>
      <c r="O1106">
        <v>1</v>
      </c>
      <c r="P1106">
        <f t="shared" si="111"/>
        <v>0.5</v>
      </c>
      <c r="Q1106" t="s">
        <v>35</v>
      </c>
      <c r="R1106">
        <v>1</v>
      </c>
      <c r="S1106">
        <f t="shared" si="106"/>
        <v>0</v>
      </c>
      <c r="T1106">
        <f t="shared" si="107"/>
        <v>0.5</v>
      </c>
      <c r="W1106">
        <f>SUM(S1106:S1110)</f>
        <v>35</v>
      </c>
      <c r="X1106">
        <f>SUM(T1106:T1110)</f>
        <v>1.5</v>
      </c>
      <c r="Y1106">
        <f>X1106+W1106</f>
        <v>36.5</v>
      </c>
      <c r="Z1106" s="118">
        <v>0.08</v>
      </c>
      <c r="AA1106">
        <v>0</v>
      </c>
      <c r="AB1106" s="120">
        <v>42.07</v>
      </c>
      <c r="AC1106" s="2">
        <f t="shared" si="108"/>
        <v>168.27999999999997</v>
      </c>
      <c r="AD1106" s="2">
        <f>SUM(AC1106:AC1110)</f>
        <v>3212.9634999999998</v>
      </c>
      <c r="AE1106" s="2">
        <f t="shared" si="109"/>
        <v>168.27999999999997</v>
      </c>
      <c r="AF1106" s="2">
        <f>SUM(AE1106:AE1110)</f>
        <v>3212.9634999999998</v>
      </c>
      <c r="AG1106">
        <f t="shared" si="110"/>
        <v>1</v>
      </c>
    </row>
    <row r="1107" spans="1:34">
      <c r="A1107">
        <v>1106</v>
      </c>
      <c r="C1107">
        <v>570</v>
      </c>
      <c r="D1107">
        <v>219</v>
      </c>
      <c r="E1107" t="s">
        <v>910</v>
      </c>
      <c r="F1107" t="s">
        <v>931</v>
      </c>
      <c r="M1107" t="s">
        <v>623</v>
      </c>
      <c r="N1107">
        <v>1</v>
      </c>
      <c r="O1107">
        <v>0</v>
      </c>
      <c r="P1107">
        <f t="shared" si="111"/>
        <v>1</v>
      </c>
      <c r="Q1107" t="s">
        <v>35</v>
      </c>
      <c r="R1107">
        <v>1</v>
      </c>
      <c r="S1107">
        <f t="shared" si="106"/>
        <v>0</v>
      </c>
      <c r="T1107">
        <f t="shared" si="107"/>
        <v>1</v>
      </c>
      <c r="Z1107" s="118">
        <v>0.12</v>
      </c>
      <c r="AA1107">
        <v>0</v>
      </c>
      <c r="AB1107" s="120">
        <v>42.07</v>
      </c>
      <c r="AC1107" s="2">
        <f t="shared" si="108"/>
        <v>504.84</v>
      </c>
      <c r="AE1107" s="2">
        <f t="shared" si="109"/>
        <v>504.84</v>
      </c>
      <c r="AG1107" t="str">
        <f t="shared" si="110"/>
        <v/>
      </c>
      <c r="AH1107" s="102"/>
    </row>
    <row r="1108" spans="1:34">
      <c r="A1108">
        <v>1107</v>
      </c>
      <c r="C1108">
        <v>620</v>
      </c>
      <c r="D1108">
        <v>219</v>
      </c>
      <c r="E1108" t="s">
        <v>910</v>
      </c>
      <c r="F1108" t="s">
        <v>931</v>
      </c>
      <c r="M1108" t="s">
        <v>104</v>
      </c>
      <c r="N1108">
        <v>0</v>
      </c>
      <c r="O1108">
        <v>-15</v>
      </c>
      <c r="P1108">
        <f t="shared" si="111"/>
        <v>15</v>
      </c>
      <c r="Q1108" t="s">
        <v>604</v>
      </c>
      <c r="R1108">
        <v>2</v>
      </c>
      <c r="S1108">
        <f t="shared" si="106"/>
        <v>15</v>
      </c>
      <c r="T1108">
        <f t="shared" si="107"/>
        <v>0</v>
      </c>
      <c r="U1108" t="s">
        <v>1007</v>
      </c>
      <c r="V1108" t="s">
        <v>623</v>
      </c>
      <c r="Z1108" s="118">
        <v>1.01</v>
      </c>
      <c r="AA1108">
        <v>75</v>
      </c>
      <c r="AB1108" s="120">
        <v>3.85</v>
      </c>
      <c r="AC1108" s="2">
        <f t="shared" si="108"/>
        <v>1458.1875</v>
      </c>
      <c r="AE1108" s="2">
        <f t="shared" si="109"/>
        <v>1458.1875</v>
      </c>
      <c r="AG1108" t="str">
        <f t="shared" si="110"/>
        <v/>
      </c>
      <c r="AH1108" s="102"/>
    </row>
    <row r="1109" spans="1:34">
      <c r="A1109">
        <v>1108</v>
      </c>
      <c r="C1109">
        <v>620</v>
      </c>
      <c r="D1109">
        <v>219</v>
      </c>
      <c r="E1109" t="s">
        <v>910</v>
      </c>
      <c r="F1109" t="s">
        <v>931</v>
      </c>
      <c r="M1109" t="s">
        <v>28</v>
      </c>
      <c r="N1109">
        <v>-15</v>
      </c>
      <c r="O1109">
        <v>-27</v>
      </c>
      <c r="P1109">
        <f t="shared" si="111"/>
        <v>12</v>
      </c>
      <c r="Q1109" t="s">
        <v>616</v>
      </c>
      <c r="R1109">
        <v>2</v>
      </c>
      <c r="S1109">
        <f t="shared" si="106"/>
        <v>12</v>
      </c>
      <c r="T1109">
        <f t="shared" si="107"/>
        <v>0</v>
      </c>
      <c r="U1109" t="s">
        <v>1007</v>
      </c>
      <c r="V1109" t="s">
        <v>623</v>
      </c>
      <c r="Z1109" s="118">
        <v>1.44</v>
      </c>
      <c r="AA1109">
        <v>60</v>
      </c>
      <c r="AB1109" s="120">
        <v>1.38</v>
      </c>
      <c r="AC1109" s="2">
        <f t="shared" si="108"/>
        <v>953.85599999999977</v>
      </c>
      <c r="AE1109" s="2">
        <f t="shared" si="109"/>
        <v>953.85599999999977</v>
      </c>
      <c r="AG1109" t="str">
        <f t="shared" si="110"/>
        <v/>
      </c>
      <c r="AH1109" s="102"/>
    </row>
    <row r="1110" spans="1:34" s="9" customFormat="1">
      <c r="A1110">
        <v>1109</v>
      </c>
      <c r="C1110">
        <v>620</v>
      </c>
      <c r="D1110">
        <v>219</v>
      </c>
      <c r="E1110" s="9" t="s">
        <v>910</v>
      </c>
      <c r="F1110" t="s">
        <v>931</v>
      </c>
      <c r="M1110" s="9" t="s">
        <v>686</v>
      </c>
      <c r="N1110" s="9">
        <v>-27</v>
      </c>
      <c r="O1110" s="9">
        <v>-35</v>
      </c>
      <c r="P1110" s="9">
        <f t="shared" si="111"/>
        <v>8</v>
      </c>
      <c r="Q1110" s="9" t="s">
        <v>191</v>
      </c>
      <c r="R1110" s="9">
        <v>2</v>
      </c>
      <c r="S1110" s="9">
        <f t="shared" si="106"/>
        <v>8</v>
      </c>
      <c r="T1110" s="9">
        <f t="shared" si="107"/>
        <v>0</v>
      </c>
      <c r="U1110" t="s">
        <v>1007</v>
      </c>
      <c r="V1110" t="s">
        <v>623</v>
      </c>
      <c r="Z1110" s="118">
        <v>1.42</v>
      </c>
      <c r="AA1110" s="9">
        <v>75</v>
      </c>
      <c r="AB1110" s="120">
        <v>0.45</v>
      </c>
      <c r="AC1110" s="2">
        <f t="shared" si="108"/>
        <v>127.8</v>
      </c>
      <c r="AE1110" s="11">
        <f t="shared" si="109"/>
        <v>127.8</v>
      </c>
      <c r="AG1110" t="str">
        <f t="shared" si="110"/>
        <v/>
      </c>
      <c r="AH1110" s="102"/>
    </row>
    <row r="1111" spans="1:34">
      <c r="A1111">
        <v>1110</v>
      </c>
      <c r="B1111" t="s">
        <v>603</v>
      </c>
      <c r="C1111">
        <v>578</v>
      </c>
      <c r="D1111">
        <v>220</v>
      </c>
      <c r="E1111" t="s">
        <v>915</v>
      </c>
      <c r="F1111" t="s">
        <v>932</v>
      </c>
      <c r="G1111">
        <v>50.241901400000003</v>
      </c>
      <c r="H1111">
        <v>122.2149963</v>
      </c>
      <c r="I1111" t="s">
        <v>182</v>
      </c>
      <c r="J1111" t="s">
        <v>35</v>
      </c>
      <c r="K1111" t="s">
        <v>35</v>
      </c>
      <c r="L1111" t="s">
        <v>35</v>
      </c>
      <c r="M1111" t="s">
        <v>89</v>
      </c>
      <c r="N1111">
        <v>18</v>
      </c>
      <c r="O1111">
        <v>16</v>
      </c>
      <c r="P1111">
        <f t="shared" si="111"/>
        <v>2</v>
      </c>
      <c r="Q1111" t="s">
        <v>35</v>
      </c>
      <c r="R1111">
        <v>1</v>
      </c>
      <c r="S1111">
        <f t="shared" si="106"/>
        <v>0</v>
      </c>
      <c r="T1111">
        <f t="shared" si="107"/>
        <v>2</v>
      </c>
      <c r="W1111">
        <f>SUM(S1111:S1121)</f>
        <v>47</v>
      </c>
      <c r="X1111">
        <f>SUM(T1111:T1121)</f>
        <v>18</v>
      </c>
      <c r="Y1111">
        <f>X1111+W1111</f>
        <v>65</v>
      </c>
      <c r="Z1111" s="118">
        <v>0.11</v>
      </c>
      <c r="AA1111">
        <v>0</v>
      </c>
      <c r="AB1111" s="120">
        <v>25.58</v>
      </c>
      <c r="AC1111" s="2">
        <f t="shared" si="108"/>
        <v>562.75999999999988</v>
      </c>
      <c r="AD1111" s="2">
        <f>SUM(AC1111:AC1121)</f>
        <v>40680.22</v>
      </c>
      <c r="AE1111" s="2">
        <f t="shared" si="109"/>
        <v>562.75999999999988</v>
      </c>
      <c r="AF1111" s="2">
        <f>SUM(AE1111:AE1121)</f>
        <v>40680.22</v>
      </c>
      <c r="AG1111">
        <f t="shared" si="110"/>
        <v>1</v>
      </c>
    </row>
    <row r="1112" spans="1:34">
      <c r="A1112">
        <v>1111</v>
      </c>
      <c r="C1112">
        <v>578</v>
      </c>
      <c r="D1112">
        <v>220</v>
      </c>
      <c r="E1112" t="s">
        <v>915</v>
      </c>
      <c r="F1112" t="s">
        <v>932</v>
      </c>
      <c r="M1112" t="s">
        <v>623</v>
      </c>
      <c r="N1112">
        <v>8</v>
      </c>
      <c r="O1112">
        <v>16</v>
      </c>
      <c r="P1112">
        <f t="shared" si="111"/>
        <v>8</v>
      </c>
      <c r="Q1112" t="s">
        <v>35</v>
      </c>
      <c r="R1112">
        <v>1</v>
      </c>
      <c r="S1112">
        <f t="shared" si="106"/>
        <v>0</v>
      </c>
      <c r="T1112">
        <f t="shared" si="107"/>
        <v>8</v>
      </c>
      <c r="Z1112" s="118">
        <v>0.11</v>
      </c>
      <c r="AA1112">
        <v>0</v>
      </c>
      <c r="AB1112" s="120">
        <v>25.58</v>
      </c>
      <c r="AC1112" s="2">
        <f t="shared" si="108"/>
        <v>2251.0399999999995</v>
      </c>
      <c r="AE1112" s="2">
        <f t="shared" si="109"/>
        <v>2251.0399999999995</v>
      </c>
      <c r="AG1112" t="str">
        <f t="shared" si="110"/>
        <v/>
      </c>
    </row>
    <row r="1113" spans="1:34">
      <c r="A1113">
        <v>1112</v>
      </c>
      <c r="C1113">
        <v>578</v>
      </c>
      <c r="D1113">
        <v>220</v>
      </c>
      <c r="E1113" t="s">
        <v>915</v>
      </c>
      <c r="F1113" t="s">
        <v>932</v>
      </c>
      <c r="M1113" t="s">
        <v>57</v>
      </c>
      <c r="N1113">
        <v>8</v>
      </c>
      <c r="O1113">
        <v>0</v>
      </c>
      <c r="P1113">
        <f t="shared" si="111"/>
        <v>8</v>
      </c>
      <c r="Q1113" t="s">
        <v>35</v>
      </c>
      <c r="R1113">
        <v>1</v>
      </c>
      <c r="S1113">
        <f t="shared" si="106"/>
        <v>0</v>
      </c>
      <c r="T1113">
        <f t="shared" si="107"/>
        <v>8</v>
      </c>
      <c r="Z1113" s="118">
        <v>0.55000000000000004</v>
      </c>
      <c r="AA1113">
        <v>0</v>
      </c>
      <c r="AB1113" s="120">
        <v>19.02</v>
      </c>
      <c r="AC1113" s="2">
        <f t="shared" si="108"/>
        <v>8368.8000000000011</v>
      </c>
      <c r="AE1113" s="2">
        <f t="shared" si="109"/>
        <v>8368.8000000000011</v>
      </c>
      <c r="AG1113" t="str">
        <f t="shared" si="110"/>
        <v/>
      </c>
    </row>
    <row r="1114" spans="1:34">
      <c r="A1114">
        <v>1113</v>
      </c>
      <c r="C1114">
        <v>628</v>
      </c>
      <c r="D1114">
        <v>220</v>
      </c>
      <c r="E1114" t="s">
        <v>915</v>
      </c>
      <c r="F1114" t="s">
        <v>932</v>
      </c>
      <c r="M1114" t="s">
        <v>104</v>
      </c>
      <c r="N1114">
        <v>0</v>
      </c>
      <c r="O1114">
        <v>-15</v>
      </c>
      <c r="P1114">
        <f t="shared" si="111"/>
        <v>15</v>
      </c>
      <c r="Q1114" t="s">
        <v>89</v>
      </c>
      <c r="R1114">
        <v>2</v>
      </c>
      <c r="S1114">
        <f t="shared" si="106"/>
        <v>15</v>
      </c>
      <c r="T1114">
        <f t="shared" si="107"/>
        <v>0</v>
      </c>
      <c r="U1114" t="s">
        <v>1007</v>
      </c>
      <c r="V1114" t="s">
        <v>278</v>
      </c>
      <c r="Z1114" s="118">
        <v>0.97</v>
      </c>
      <c r="AA1114">
        <v>0</v>
      </c>
      <c r="AB1114" s="120">
        <v>7.94</v>
      </c>
      <c r="AC1114" s="2">
        <f t="shared" si="108"/>
        <v>11552.7</v>
      </c>
      <c r="AE1114" s="2">
        <f t="shared" si="109"/>
        <v>11552.7</v>
      </c>
      <c r="AG1114" t="str">
        <f t="shared" si="110"/>
        <v/>
      </c>
    </row>
    <row r="1115" spans="1:34">
      <c r="A1115">
        <v>1114</v>
      </c>
      <c r="C1115">
        <v>628</v>
      </c>
      <c r="D1115">
        <v>220</v>
      </c>
      <c r="E1115" t="s">
        <v>915</v>
      </c>
      <c r="F1115" t="s">
        <v>932</v>
      </c>
      <c r="M1115" t="s">
        <v>116</v>
      </c>
      <c r="N1115">
        <v>-15</v>
      </c>
      <c r="O1115">
        <v>-22</v>
      </c>
      <c r="P1115">
        <f t="shared" si="111"/>
        <v>7</v>
      </c>
      <c r="Q1115" t="s">
        <v>89</v>
      </c>
      <c r="R1115">
        <v>2</v>
      </c>
      <c r="S1115">
        <f t="shared" si="106"/>
        <v>7</v>
      </c>
      <c r="T1115">
        <f t="shared" si="107"/>
        <v>0</v>
      </c>
      <c r="U1115" t="s">
        <v>1007</v>
      </c>
      <c r="V1115" t="s">
        <v>278</v>
      </c>
      <c r="Z1115" s="118">
        <v>1.1000000000000001</v>
      </c>
      <c r="AA1115">
        <v>10</v>
      </c>
      <c r="AB1115" s="120">
        <v>2.84</v>
      </c>
      <c r="AC1115" s="2">
        <f t="shared" si="108"/>
        <v>1968.1200000000001</v>
      </c>
      <c r="AE1115" s="2">
        <f t="shared" si="109"/>
        <v>1968.1200000000001</v>
      </c>
      <c r="AG1115" t="str">
        <f t="shared" si="110"/>
        <v/>
      </c>
    </row>
    <row r="1116" spans="1:34">
      <c r="A1116">
        <v>1115</v>
      </c>
      <c r="C1116">
        <v>628</v>
      </c>
      <c r="D1116">
        <v>220</v>
      </c>
      <c r="E1116" t="s">
        <v>915</v>
      </c>
      <c r="F1116" t="s">
        <v>932</v>
      </c>
      <c r="M1116" t="s">
        <v>21</v>
      </c>
      <c r="N1116">
        <v>-22</v>
      </c>
      <c r="O1116">
        <v>-25</v>
      </c>
      <c r="P1116">
        <f t="shared" si="111"/>
        <v>3</v>
      </c>
      <c r="Q1116" t="s">
        <v>191</v>
      </c>
      <c r="R1116">
        <v>2</v>
      </c>
      <c r="S1116">
        <f t="shared" si="106"/>
        <v>3</v>
      </c>
      <c r="T1116">
        <f t="shared" si="107"/>
        <v>0</v>
      </c>
      <c r="U1116" t="s">
        <v>1007</v>
      </c>
      <c r="V1116" t="s">
        <v>278</v>
      </c>
      <c r="Z1116" s="118">
        <v>1.1000000000000001</v>
      </c>
      <c r="AA1116">
        <v>5</v>
      </c>
      <c r="AB1116" s="120">
        <v>0.92</v>
      </c>
      <c r="AC1116" s="2">
        <f t="shared" si="108"/>
        <v>288.42</v>
      </c>
      <c r="AE1116" s="2">
        <f t="shared" si="109"/>
        <v>288.42</v>
      </c>
      <c r="AG1116" t="str">
        <f t="shared" si="110"/>
        <v/>
      </c>
    </row>
    <row r="1117" spans="1:34">
      <c r="A1117">
        <v>1116</v>
      </c>
      <c r="C1117">
        <v>628</v>
      </c>
      <c r="D1117">
        <v>220</v>
      </c>
      <c r="E1117" t="s">
        <v>915</v>
      </c>
      <c r="F1117" t="s">
        <v>932</v>
      </c>
      <c r="M1117" t="s">
        <v>722</v>
      </c>
      <c r="N1117">
        <v>-25</v>
      </c>
      <c r="O1117">
        <v>-28</v>
      </c>
      <c r="P1117">
        <f t="shared" si="111"/>
        <v>3</v>
      </c>
      <c r="R1117">
        <v>2</v>
      </c>
      <c r="S1117">
        <f t="shared" si="106"/>
        <v>3</v>
      </c>
      <c r="T1117">
        <f t="shared" si="107"/>
        <v>0</v>
      </c>
      <c r="U1117" t="s">
        <v>1007</v>
      </c>
      <c r="V1117" t="s">
        <v>278</v>
      </c>
      <c r="Z1117" s="118">
        <v>0.55000000000000004</v>
      </c>
      <c r="AA1117">
        <v>0</v>
      </c>
      <c r="AB1117" s="120">
        <v>19.02</v>
      </c>
      <c r="AC1117" s="2">
        <f t="shared" si="108"/>
        <v>3138.3000000000006</v>
      </c>
      <c r="AE1117" s="2">
        <f t="shared" si="109"/>
        <v>3138.3000000000006</v>
      </c>
      <c r="AG1117" t="str">
        <f t="shared" si="110"/>
        <v/>
      </c>
    </row>
    <row r="1118" spans="1:34">
      <c r="A1118">
        <v>1117</v>
      </c>
      <c r="C1118">
        <v>628</v>
      </c>
      <c r="D1118">
        <v>220</v>
      </c>
      <c r="E1118" t="s">
        <v>915</v>
      </c>
      <c r="F1118" t="s">
        <v>932</v>
      </c>
      <c r="M1118" t="s">
        <v>687</v>
      </c>
      <c r="N1118">
        <v>-28</v>
      </c>
      <c r="O1118">
        <v>-40</v>
      </c>
      <c r="P1118">
        <f t="shared" si="111"/>
        <v>12</v>
      </c>
      <c r="Q1118" t="s">
        <v>89</v>
      </c>
      <c r="R1118">
        <v>2</v>
      </c>
      <c r="S1118">
        <f t="shared" si="106"/>
        <v>12</v>
      </c>
      <c r="T1118">
        <f t="shared" si="107"/>
        <v>0</v>
      </c>
      <c r="U1118" t="s">
        <v>1007</v>
      </c>
      <c r="V1118" t="s">
        <v>278</v>
      </c>
      <c r="Z1118" s="118">
        <v>0.97</v>
      </c>
      <c r="AA1118">
        <v>0</v>
      </c>
      <c r="AB1118" s="120">
        <v>7.94</v>
      </c>
      <c r="AC1118" s="2">
        <f t="shared" si="108"/>
        <v>9242.16</v>
      </c>
      <c r="AE1118" s="2">
        <f t="shared" si="109"/>
        <v>9242.16</v>
      </c>
      <c r="AG1118" t="str">
        <f t="shared" si="110"/>
        <v/>
      </c>
    </row>
    <row r="1119" spans="1:34">
      <c r="A1119">
        <v>1118</v>
      </c>
      <c r="C1119">
        <v>628</v>
      </c>
      <c r="D1119">
        <v>220</v>
      </c>
      <c r="E1119" t="s">
        <v>915</v>
      </c>
      <c r="F1119" t="s">
        <v>932</v>
      </c>
      <c r="M1119" t="s">
        <v>101</v>
      </c>
      <c r="N1119">
        <v>-40</v>
      </c>
      <c r="O1119">
        <v>-44</v>
      </c>
      <c r="P1119">
        <f t="shared" si="111"/>
        <v>4</v>
      </c>
      <c r="Q1119" t="s">
        <v>611</v>
      </c>
      <c r="R1119">
        <v>2</v>
      </c>
      <c r="S1119">
        <f t="shared" si="106"/>
        <v>4</v>
      </c>
      <c r="T1119">
        <f t="shared" si="107"/>
        <v>0</v>
      </c>
      <c r="U1119" t="s">
        <v>1007</v>
      </c>
      <c r="V1119" t="s">
        <v>278</v>
      </c>
      <c r="Z1119" s="118">
        <v>1.1000000000000001</v>
      </c>
      <c r="AA1119">
        <v>10</v>
      </c>
      <c r="AB1119" s="120">
        <v>2.84</v>
      </c>
      <c r="AC1119" s="2">
        <f t="shared" si="108"/>
        <v>1124.6400000000001</v>
      </c>
      <c r="AE1119" s="2">
        <f t="shared" si="109"/>
        <v>1124.6400000000001</v>
      </c>
      <c r="AG1119" t="str">
        <f t="shared" si="110"/>
        <v/>
      </c>
    </row>
    <row r="1120" spans="1:34">
      <c r="A1120">
        <v>1119</v>
      </c>
      <c r="C1120">
        <v>628</v>
      </c>
      <c r="D1120">
        <v>220</v>
      </c>
      <c r="E1120" t="s">
        <v>915</v>
      </c>
      <c r="F1120" t="s">
        <v>932</v>
      </c>
      <c r="M1120" t="s">
        <v>722</v>
      </c>
      <c r="N1120">
        <v>-44</v>
      </c>
      <c r="O1120">
        <v>-46</v>
      </c>
      <c r="P1120">
        <f t="shared" si="111"/>
        <v>2</v>
      </c>
      <c r="R1120">
        <v>2</v>
      </c>
      <c r="S1120">
        <f t="shared" si="106"/>
        <v>2</v>
      </c>
      <c r="T1120">
        <f t="shared" si="107"/>
        <v>0</v>
      </c>
      <c r="U1120" t="s">
        <v>1007</v>
      </c>
      <c r="V1120" t="s">
        <v>278</v>
      </c>
      <c r="Z1120" s="118">
        <v>0.55000000000000004</v>
      </c>
      <c r="AA1120">
        <v>0</v>
      </c>
      <c r="AB1120" s="120">
        <v>19.02</v>
      </c>
      <c r="AC1120" s="2">
        <f t="shared" si="108"/>
        <v>2092.2000000000003</v>
      </c>
      <c r="AE1120" s="2">
        <f t="shared" si="109"/>
        <v>2092.2000000000003</v>
      </c>
      <c r="AG1120" t="str">
        <f t="shared" si="110"/>
        <v/>
      </c>
    </row>
    <row r="1121" spans="1:34" s="9" customFormat="1">
      <c r="A1121">
        <v>1120</v>
      </c>
      <c r="C1121">
        <v>628</v>
      </c>
      <c r="D1121">
        <v>220</v>
      </c>
      <c r="E1121" s="9" t="s">
        <v>915</v>
      </c>
      <c r="F1121" t="s">
        <v>932</v>
      </c>
      <c r="M1121" s="9" t="s">
        <v>21</v>
      </c>
      <c r="N1121" s="9">
        <v>-46</v>
      </c>
      <c r="O1121" s="9">
        <v>-47</v>
      </c>
      <c r="P1121" s="9">
        <f t="shared" si="111"/>
        <v>1</v>
      </c>
      <c r="Q1121" s="9" t="s">
        <v>191</v>
      </c>
      <c r="R1121" s="9">
        <v>2</v>
      </c>
      <c r="S1121" s="9">
        <f t="shared" si="106"/>
        <v>1</v>
      </c>
      <c r="T1121" s="9">
        <f t="shared" si="107"/>
        <v>0</v>
      </c>
      <c r="U1121" t="s">
        <v>1007</v>
      </c>
      <c r="V1121" t="s">
        <v>278</v>
      </c>
      <c r="Z1121" s="118">
        <v>1.1000000000000001</v>
      </c>
      <c r="AA1121" s="9">
        <v>10</v>
      </c>
      <c r="AB1121" s="120">
        <v>0.92</v>
      </c>
      <c r="AC1121" s="2">
        <f t="shared" si="108"/>
        <v>91.080000000000013</v>
      </c>
      <c r="AE1121" s="11">
        <f t="shared" si="109"/>
        <v>91.080000000000013</v>
      </c>
      <c r="AG1121" t="str">
        <f t="shared" si="110"/>
        <v/>
      </c>
      <c r="AH1121"/>
    </row>
    <row r="1122" spans="1:34">
      <c r="A1122">
        <v>1121</v>
      </c>
      <c r="B1122" t="s">
        <v>603</v>
      </c>
      <c r="C1122">
        <v>624</v>
      </c>
      <c r="D1122">
        <v>221</v>
      </c>
      <c r="E1122" t="s">
        <v>605</v>
      </c>
      <c r="F1122" t="s">
        <v>929</v>
      </c>
      <c r="G1122">
        <v>50.259998320000001</v>
      </c>
      <c r="H1122">
        <v>122.1969986</v>
      </c>
      <c r="I1122" t="s">
        <v>182</v>
      </c>
      <c r="J1122" t="s">
        <v>35</v>
      </c>
      <c r="K1122" t="s">
        <v>35</v>
      </c>
      <c r="L1122" t="s">
        <v>35</v>
      </c>
      <c r="M1122" t="s">
        <v>104</v>
      </c>
      <c r="N1122">
        <v>0</v>
      </c>
      <c r="O1122">
        <v>-5</v>
      </c>
      <c r="P1122">
        <f t="shared" si="111"/>
        <v>5</v>
      </c>
      <c r="Q1122" t="s">
        <v>604</v>
      </c>
      <c r="R1122">
        <v>2</v>
      </c>
      <c r="S1122">
        <f t="shared" si="106"/>
        <v>5</v>
      </c>
      <c r="T1122">
        <f t="shared" si="107"/>
        <v>0</v>
      </c>
      <c r="U1122" t="s">
        <v>1007</v>
      </c>
      <c r="V1122" t="s">
        <v>21</v>
      </c>
      <c r="W1122">
        <f>SUM(S1122:S1129)</f>
        <v>30</v>
      </c>
      <c r="X1122">
        <f>SUM(T1122:T1129)</f>
        <v>5</v>
      </c>
      <c r="Y1122">
        <f>X1122+W1122</f>
        <v>35</v>
      </c>
      <c r="Z1122" s="118">
        <v>1.31</v>
      </c>
      <c r="AA1122">
        <v>10</v>
      </c>
      <c r="AB1122" s="120">
        <v>4.74</v>
      </c>
      <c r="AC1122" s="2">
        <f t="shared" si="108"/>
        <v>2794.2300000000005</v>
      </c>
      <c r="AD1122" s="2">
        <f>SUM(AC1122:AC1129)</f>
        <v>12596.869999999999</v>
      </c>
      <c r="AE1122" s="2">
        <f t="shared" si="109"/>
        <v>2794.2300000000005</v>
      </c>
      <c r="AF1122" s="2">
        <f>SUM(AE1122:AE1129)</f>
        <v>12596.869999999999</v>
      </c>
      <c r="AG1122">
        <f t="shared" si="110"/>
        <v>1</v>
      </c>
    </row>
    <row r="1123" spans="1:34">
      <c r="A1123">
        <v>1122</v>
      </c>
      <c r="C1123">
        <v>574</v>
      </c>
      <c r="D1123">
        <v>221</v>
      </c>
      <c r="E1123" t="s">
        <v>605</v>
      </c>
      <c r="F1123" t="s">
        <v>929</v>
      </c>
      <c r="M1123" t="s">
        <v>623</v>
      </c>
      <c r="N1123">
        <v>0</v>
      </c>
      <c r="O1123">
        <v>0</v>
      </c>
      <c r="P1123">
        <f t="shared" si="111"/>
        <v>0</v>
      </c>
      <c r="Q1123" t="s">
        <v>35</v>
      </c>
      <c r="R1123">
        <v>1</v>
      </c>
      <c r="S1123">
        <f t="shared" si="106"/>
        <v>0</v>
      </c>
      <c r="T1123">
        <f t="shared" si="107"/>
        <v>0</v>
      </c>
      <c r="Z1123" s="118">
        <v>0.14000000000000001</v>
      </c>
      <c r="AA1123">
        <v>0</v>
      </c>
      <c r="AB1123" s="120">
        <v>43.21</v>
      </c>
      <c r="AC1123" s="2">
        <f t="shared" si="108"/>
        <v>0</v>
      </c>
      <c r="AE1123" s="2">
        <f t="shared" si="109"/>
        <v>0</v>
      </c>
      <c r="AG1123" t="str">
        <f t="shared" si="110"/>
        <v/>
      </c>
    </row>
    <row r="1124" spans="1:34">
      <c r="A1124">
        <v>1123</v>
      </c>
      <c r="C1124">
        <v>573</v>
      </c>
      <c r="D1124">
        <v>221</v>
      </c>
      <c r="E1124" t="s">
        <v>605</v>
      </c>
      <c r="F1124" t="s">
        <v>929</v>
      </c>
      <c r="G1124">
        <v>50.260200500000003</v>
      </c>
      <c r="H1124">
        <v>122.1969986</v>
      </c>
      <c r="M1124" t="s">
        <v>89</v>
      </c>
      <c r="N1124">
        <v>5</v>
      </c>
      <c r="O1124">
        <v>4</v>
      </c>
      <c r="P1124">
        <f t="shared" si="111"/>
        <v>1</v>
      </c>
      <c r="Q1124" t="s">
        <v>35</v>
      </c>
      <c r="R1124">
        <v>1</v>
      </c>
      <c r="S1124">
        <f t="shared" si="106"/>
        <v>0</v>
      </c>
      <c r="T1124">
        <f t="shared" si="107"/>
        <v>1</v>
      </c>
      <c r="Z1124" s="118">
        <v>0.14000000000000001</v>
      </c>
      <c r="AA1124">
        <v>0</v>
      </c>
      <c r="AB1124" s="120">
        <v>43.21</v>
      </c>
      <c r="AC1124" s="2">
        <f t="shared" si="108"/>
        <v>604.94000000000005</v>
      </c>
      <c r="AE1124" s="2">
        <f t="shared" si="109"/>
        <v>604.94000000000005</v>
      </c>
      <c r="AG1124" t="str">
        <f t="shared" si="110"/>
        <v/>
      </c>
    </row>
    <row r="1125" spans="1:34">
      <c r="A1125">
        <v>1124</v>
      </c>
      <c r="C1125">
        <v>573</v>
      </c>
      <c r="D1125">
        <v>221</v>
      </c>
      <c r="E1125" t="s">
        <v>605</v>
      </c>
      <c r="F1125" t="s">
        <v>929</v>
      </c>
      <c r="G1125">
        <v>50.260200500000003</v>
      </c>
      <c r="H1125">
        <v>122.1969986</v>
      </c>
      <c r="M1125" t="s">
        <v>623</v>
      </c>
      <c r="N1125">
        <v>4</v>
      </c>
      <c r="O1125">
        <v>2</v>
      </c>
      <c r="P1125">
        <f t="shared" si="111"/>
        <v>2</v>
      </c>
      <c r="Q1125" t="s">
        <v>35</v>
      </c>
      <c r="R1125">
        <v>1</v>
      </c>
      <c r="S1125">
        <f t="shared" si="106"/>
        <v>0</v>
      </c>
      <c r="T1125">
        <f t="shared" si="107"/>
        <v>2</v>
      </c>
      <c r="Z1125" s="118">
        <v>0.14000000000000001</v>
      </c>
      <c r="AA1125">
        <v>0</v>
      </c>
      <c r="AB1125" s="120">
        <v>43.21</v>
      </c>
      <c r="AC1125" s="2">
        <f t="shared" si="108"/>
        <v>1209.8800000000001</v>
      </c>
      <c r="AE1125" s="2">
        <f t="shared" si="109"/>
        <v>1209.8800000000001</v>
      </c>
      <c r="AG1125" t="str">
        <f t="shared" si="110"/>
        <v/>
      </c>
    </row>
    <row r="1126" spans="1:34">
      <c r="A1126">
        <v>1125</v>
      </c>
      <c r="C1126">
        <v>573</v>
      </c>
      <c r="D1126">
        <v>221</v>
      </c>
      <c r="E1126" t="s">
        <v>605</v>
      </c>
      <c r="F1126" t="s">
        <v>929</v>
      </c>
      <c r="G1126">
        <v>50.260200500000003</v>
      </c>
      <c r="H1126">
        <v>122.1969986</v>
      </c>
      <c r="M1126" t="s">
        <v>57</v>
      </c>
      <c r="N1126">
        <v>2</v>
      </c>
      <c r="O1126">
        <v>0</v>
      </c>
      <c r="P1126">
        <f t="shared" si="111"/>
        <v>2</v>
      </c>
      <c r="Q1126" t="s">
        <v>35</v>
      </c>
      <c r="R1126">
        <v>1</v>
      </c>
      <c r="S1126">
        <f t="shared" si="106"/>
        <v>0</v>
      </c>
      <c r="T1126">
        <f t="shared" si="107"/>
        <v>2</v>
      </c>
      <c r="Z1126" s="118">
        <v>0.14000000000000001</v>
      </c>
      <c r="AA1126">
        <v>0</v>
      </c>
      <c r="AB1126" s="120">
        <v>36.65</v>
      </c>
      <c r="AC1126" s="2">
        <f t="shared" si="108"/>
        <v>1026.2</v>
      </c>
      <c r="AE1126" s="2">
        <f t="shared" si="109"/>
        <v>1026.2</v>
      </c>
      <c r="AG1126" t="str">
        <f t="shared" si="110"/>
        <v/>
      </c>
    </row>
    <row r="1127" spans="1:34">
      <c r="A1127">
        <v>1126</v>
      </c>
      <c r="C1127">
        <v>623</v>
      </c>
      <c r="D1127">
        <v>221</v>
      </c>
      <c r="E1127" t="s">
        <v>605</v>
      </c>
      <c r="F1127" t="s">
        <v>929</v>
      </c>
      <c r="G1127">
        <v>50.260200500000003</v>
      </c>
      <c r="H1127">
        <v>122.1969986</v>
      </c>
      <c r="M1127" t="s">
        <v>104</v>
      </c>
      <c r="N1127">
        <v>0</v>
      </c>
      <c r="O1127">
        <v>-5</v>
      </c>
      <c r="P1127">
        <f t="shared" si="111"/>
        <v>5</v>
      </c>
      <c r="R1127">
        <v>2</v>
      </c>
      <c r="S1127">
        <f t="shared" si="106"/>
        <v>5</v>
      </c>
      <c r="T1127">
        <f t="shared" si="107"/>
        <v>0</v>
      </c>
      <c r="U1127" t="s">
        <v>1007</v>
      </c>
      <c r="V1127" t="s">
        <v>21</v>
      </c>
      <c r="Z1127" s="118">
        <v>1.31</v>
      </c>
      <c r="AA1127">
        <v>0</v>
      </c>
      <c r="AB1127" s="120">
        <v>4.74</v>
      </c>
      <c r="AC1127" s="2">
        <f t="shared" si="108"/>
        <v>3104.7000000000003</v>
      </c>
      <c r="AE1127" s="2">
        <f t="shared" si="109"/>
        <v>3104.7000000000003</v>
      </c>
      <c r="AG1127" t="str">
        <f t="shared" si="110"/>
        <v/>
      </c>
    </row>
    <row r="1128" spans="1:34">
      <c r="A1128">
        <v>1127</v>
      </c>
      <c r="C1128">
        <v>623</v>
      </c>
      <c r="D1128">
        <v>221</v>
      </c>
      <c r="E1128" t="s">
        <v>605</v>
      </c>
      <c r="F1128" t="s">
        <v>929</v>
      </c>
      <c r="G1128">
        <v>50.260200500000003</v>
      </c>
      <c r="H1128">
        <v>122.1969986</v>
      </c>
      <c r="M1128" t="s">
        <v>18</v>
      </c>
      <c r="N1128">
        <v>-25</v>
      </c>
      <c r="O1128">
        <v>-8</v>
      </c>
      <c r="P1128">
        <f t="shared" si="111"/>
        <v>17</v>
      </c>
      <c r="Q1128" t="s">
        <v>604</v>
      </c>
      <c r="R1128">
        <v>2</v>
      </c>
      <c r="S1128">
        <f t="shared" si="106"/>
        <v>17</v>
      </c>
      <c r="T1128">
        <f t="shared" si="107"/>
        <v>0</v>
      </c>
      <c r="U1128" t="s">
        <v>1007</v>
      </c>
      <c r="V1128" t="s">
        <v>21</v>
      </c>
      <c r="Z1128" s="118">
        <v>1.38</v>
      </c>
      <c r="AA1128">
        <v>50</v>
      </c>
      <c r="AB1128" s="120">
        <v>1.7</v>
      </c>
      <c r="AC1128" s="2">
        <f t="shared" si="108"/>
        <v>1994.0999999999995</v>
      </c>
      <c r="AE1128" s="2">
        <f t="shared" si="109"/>
        <v>1994.0999999999995</v>
      </c>
      <c r="AG1128" t="str">
        <f t="shared" si="110"/>
        <v/>
      </c>
    </row>
    <row r="1129" spans="1:34" s="9" customFormat="1">
      <c r="A1129">
        <v>1128</v>
      </c>
      <c r="C1129">
        <v>623</v>
      </c>
      <c r="D1129">
        <v>221</v>
      </c>
      <c r="E1129" s="9" t="s">
        <v>605</v>
      </c>
      <c r="F1129" t="s">
        <v>929</v>
      </c>
      <c r="G1129" s="9">
        <v>50.260200500000003</v>
      </c>
      <c r="H1129" s="9">
        <v>122.1969986</v>
      </c>
      <c r="M1129" s="9" t="s">
        <v>129</v>
      </c>
      <c r="N1129" s="9">
        <v>-5</v>
      </c>
      <c r="O1129" s="9">
        <v>-8</v>
      </c>
      <c r="P1129" s="9">
        <f t="shared" si="111"/>
        <v>3</v>
      </c>
      <c r="R1129" s="9">
        <v>2</v>
      </c>
      <c r="S1129" s="9">
        <f t="shared" si="106"/>
        <v>3</v>
      </c>
      <c r="T1129" s="9">
        <f t="shared" si="107"/>
        <v>0</v>
      </c>
      <c r="U1129" t="s">
        <v>1007</v>
      </c>
      <c r="V1129" t="s">
        <v>21</v>
      </c>
      <c r="Z1129" s="118">
        <v>1.31</v>
      </c>
      <c r="AA1129" s="9">
        <v>0</v>
      </c>
      <c r="AB1129" s="120">
        <v>4.74</v>
      </c>
      <c r="AC1129" s="2">
        <f t="shared" si="108"/>
        <v>1862.82</v>
      </c>
      <c r="AE1129" s="11">
        <f t="shared" si="109"/>
        <v>1862.82</v>
      </c>
      <c r="AG1129" t="str">
        <f t="shared" si="110"/>
        <v/>
      </c>
      <c r="AH1129"/>
    </row>
    <row r="1130" spans="1:34">
      <c r="A1130">
        <v>1129</v>
      </c>
      <c r="B1130" t="s">
        <v>603</v>
      </c>
      <c r="C1130">
        <v>568</v>
      </c>
      <c r="D1130">
        <v>222</v>
      </c>
      <c r="E1130" t="s">
        <v>915</v>
      </c>
      <c r="F1130" t="s">
        <v>932</v>
      </c>
      <c r="G1130">
        <v>50.221298220000001</v>
      </c>
      <c r="H1130">
        <v>122.2360001</v>
      </c>
      <c r="M1130" t="s">
        <v>89</v>
      </c>
      <c r="N1130">
        <v>1.5</v>
      </c>
      <c r="O1130">
        <v>1</v>
      </c>
      <c r="P1130">
        <f t="shared" si="111"/>
        <v>0.5</v>
      </c>
      <c r="Q1130" t="s">
        <v>35</v>
      </c>
      <c r="R1130">
        <v>1</v>
      </c>
      <c r="S1130">
        <f t="shared" si="106"/>
        <v>0</v>
      </c>
      <c r="T1130">
        <f t="shared" si="107"/>
        <v>0.5</v>
      </c>
      <c r="W1130">
        <f>SUM(S1130:S1135)</f>
        <v>20</v>
      </c>
      <c r="X1130">
        <f>SUM(T1130:T1135)</f>
        <v>1.5</v>
      </c>
      <c r="Y1130">
        <f>X1130+W1130</f>
        <v>21.5</v>
      </c>
      <c r="Z1130" s="118">
        <v>0.11</v>
      </c>
      <c r="AA1130">
        <v>0</v>
      </c>
      <c r="AB1130" s="120">
        <v>25.58</v>
      </c>
      <c r="AC1130" s="2">
        <f t="shared" si="108"/>
        <v>140.68999999999997</v>
      </c>
      <c r="AD1130" s="2">
        <f>SUM(AC1130:AC1135)</f>
        <v>10672.366</v>
      </c>
      <c r="AE1130" s="2">
        <f t="shared" si="109"/>
        <v>140.68999999999997</v>
      </c>
      <c r="AF1130" s="2">
        <f>SUM(AE1130:AE1135)</f>
        <v>10672.366</v>
      </c>
      <c r="AG1130">
        <f t="shared" si="110"/>
        <v>1</v>
      </c>
    </row>
    <row r="1131" spans="1:34">
      <c r="A1131">
        <v>1130</v>
      </c>
      <c r="C1131">
        <v>568</v>
      </c>
      <c r="D1131">
        <v>222</v>
      </c>
      <c r="E1131" t="s">
        <v>915</v>
      </c>
      <c r="F1131" t="s">
        <v>932</v>
      </c>
      <c r="G1131">
        <v>50.221298220000001</v>
      </c>
      <c r="H1131">
        <v>122.2360001</v>
      </c>
      <c r="M1131" t="s">
        <v>623</v>
      </c>
      <c r="N1131">
        <v>1</v>
      </c>
      <c r="O1131">
        <v>0.5</v>
      </c>
      <c r="P1131">
        <f t="shared" si="111"/>
        <v>0.5</v>
      </c>
      <c r="Q1131" t="s">
        <v>35</v>
      </c>
      <c r="R1131">
        <v>1</v>
      </c>
      <c r="S1131">
        <f t="shared" si="106"/>
        <v>0</v>
      </c>
      <c r="T1131">
        <f t="shared" si="107"/>
        <v>0.5</v>
      </c>
      <c r="Z1131" s="118">
        <v>0.11</v>
      </c>
      <c r="AA1131">
        <v>0</v>
      </c>
      <c r="AB1131" s="120">
        <v>25.58</v>
      </c>
      <c r="AC1131" s="2">
        <f t="shared" si="108"/>
        <v>140.68999999999997</v>
      </c>
      <c r="AE1131" s="2">
        <f t="shared" si="109"/>
        <v>140.68999999999997</v>
      </c>
      <c r="AG1131" t="str">
        <f t="shared" si="110"/>
        <v/>
      </c>
    </row>
    <row r="1132" spans="1:34">
      <c r="A1132">
        <v>1131</v>
      </c>
      <c r="C1132">
        <v>568</v>
      </c>
      <c r="D1132">
        <v>222</v>
      </c>
      <c r="E1132" t="s">
        <v>915</v>
      </c>
      <c r="F1132" t="s">
        <v>932</v>
      </c>
      <c r="G1132">
        <v>50.221298220000001</v>
      </c>
      <c r="H1132">
        <v>122.2360001</v>
      </c>
      <c r="M1132" t="s">
        <v>57</v>
      </c>
      <c r="N1132">
        <v>0.5</v>
      </c>
      <c r="O1132">
        <v>0</v>
      </c>
      <c r="P1132">
        <f t="shared" si="111"/>
        <v>0.5</v>
      </c>
      <c r="Q1132" t="s">
        <v>35</v>
      </c>
      <c r="R1132">
        <v>1</v>
      </c>
      <c r="S1132">
        <f t="shared" si="106"/>
        <v>0</v>
      </c>
      <c r="T1132">
        <f t="shared" si="107"/>
        <v>0.5</v>
      </c>
      <c r="Z1132" s="118">
        <v>0.55000000000000004</v>
      </c>
      <c r="AA1132">
        <v>0</v>
      </c>
      <c r="AB1132" s="120">
        <v>19.02</v>
      </c>
      <c r="AC1132" s="2">
        <f t="shared" si="108"/>
        <v>523.05000000000007</v>
      </c>
      <c r="AE1132" s="2">
        <f t="shared" si="109"/>
        <v>523.05000000000007</v>
      </c>
      <c r="AG1132" t="str">
        <f t="shared" si="110"/>
        <v/>
      </c>
    </row>
    <row r="1133" spans="1:34">
      <c r="A1133">
        <v>1132</v>
      </c>
      <c r="C1133">
        <v>618</v>
      </c>
      <c r="D1133">
        <v>222</v>
      </c>
      <c r="E1133" t="s">
        <v>915</v>
      </c>
      <c r="F1133" t="s">
        <v>932</v>
      </c>
      <c r="G1133">
        <v>50.221298220000001</v>
      </c>
      <c r="H1133">
        <v>122.2360001</v>
      </c>
      <c r="M1133" t="s">
        <v>104</v>
      </c>
      <c r="N1133">
        <v>0</v>
      </c>
      <c r="O1133">
        <v>-12</v>
      </c>
      <c r="P1133">
        <f t="shared" si="111"/>
        <v>12</v>
      </c>
      <c r="Q1133" t="s">
        <v>89</v>
      </c>
      <c r="R1133">
        <v>2</v>
      </c>
      <c r="S1133">
        <f t="shared" si="106"/>
        <v>12</v>
      </c>
      <c r="T1133">
        <f t="shared" si="107"/>
        <v>0</v>
      </c>
      <c r="U1133" t="s">
        <v>1007</v>
      </c>
      <c r="V1133" t="s">
        <v>918</v>
      </c>
      <c r="Z1133" s="118">
        <v>0.97</v>
      </c>
      <c r="AA1133">
        <v>20</v>
      </c>
      <c r="AB1133" s="120">
        <v>7.94</v>
      </c>
      <c r="AC1133" s="2">
        <f t="shared" si="108"/>
        <v>7393.7280000000001</v>
      </c>
      <c r="AE1133" s="2">
        <f t="shared" si="109"/>
        <v>7393.7280000000001</v>
      </c>
      <c r="AG1133" t="str">
        <f t="shared" si="110"/>
        <v/>
      </c>
    </row>
    <row r="1134" spans="1:34">
      <c r="A1134">
        <v>1133</v>
      </c>
      <c r="C1134">
        <v>618</v>
      </c>
      <c r="D1134">
        <v>222</v>
      </c>
      <c r="E1134" t="s">
        <v>915</v>
      </c>
      <c r="F1134" t="s">
        <v>932</v>
      </c>
      <c r="G1134">
        <v>50.221298220000001</v>
      </c>
      <c r="H1134">
        <v>122.2360001</v>
      </c>
      <c r="M1134" t="s">
        <v>101</v>
      </c>
      <c r="N1134">
        <v>-12</v>
      </c>
      <c r="O1134">
        <v>-20</v>
      </c>
      <c r="P1134">
        <f t="shared" si="111"/>
        <v>8</v>
      </c>
      <c r="Q1134" t="s">
        <v>616</v>
      </c>
      <c r="R1134">
        <v>2</v>
      </c>
      <c r="S1134">
        <f t="shared" si="106"/>
        <v>8</v>
      </c>
      <c r="T1134">
        <f t="shared" si="107"/>
        <v>0</v>
      </c>
      <c r="U1134" t="s">
        <v>1007</v>
      </c>
      <c r="V1134" t="s">
        <v>918</v>
      </c>
      <c r="Z1134" s="118">
        <v>1.1000000000000001</v>
      </c>
      <c r="AA1134">
        <v>1</v>
      </c>
      <c r="AB1134" s="120">
        <v>2.84</v>
      </c>
      <c r="AC1134" s="2">
        <f t="shared" si="108"/>
        <v>2474.2080000000001</v>
      </c>
      <c r="AE1134" s="2">
        <f t="shared" si="109"/>
        <v>2474.2080000000001</v>
      </c>
      <c r="AG1134" t="str">
        <f t="shared" si="110"/>
        <v/>
      </c>
    </row>
    <row r="1135" spans="1:34" s="9" customFormat="1">
      <c r="A1135">
        <v>1134</v>
      </c>
      <c r="C1135">
        <v>618</v>
      </c>
      <c r="D1135">
        <v>222</v>
      </c>
      <c r="E1135" s="9" t="s">
        <v>915</v>
      </c>
      <c r="F1135" t="s">
        <v>932</v>
      </c>
      <c r="G1135" s="9">
        <v>50.221298220000001</v>
      </c>
      <c r="H1135" s="9">
        <v>122.2360001</v>
      </c>
      <c r="N1135" s="9">
        <v>0</v>
      </c>
      <c r="O1135" s="9">
        <v>0</v>
      </c>
      <c r="P1135" s="9">
        <f t="shared" si="111"/>
        <v>0</v>
      </c>
      <c r="R1135" s="9">
        <v>2</v>
      </c>
      <c r="S1135" s="9">
        <f t="shared" si="106"/>
        <v>0</v>
      </c>
      <c r="T1135" s="9">
        <f t="shared" si="107"/>
        <v>0</v>
      </c>
      <c r="U1135" t="s">
        <v>1007</v>
      </c>
      <c r="V1135" t="s">
        <v>918</v>
      </c>
      <c r="Z1135" s="118">
        <v>0</v>
      </c>
      <c r="AA1135" s="9">
        <v>0</v>
      </c>
      <c r="AB1135" s="120"/>
      <c r="AC1135" s="2">
        <f t="shared" si="108"/>
        <v>0</v>
      </c>
      <c r="AE1135" s="11">
        <f t="shared" si="109"/>
        <v>0</v>
      </c>
      <c r="AG1135" t="str">
        <f t="shared" si="110"/>
        <v/>
      </c>
      <c r="AH1135"/>
    </row>
    <row r="1136" spans="1:34">
      <c r="A1136">
        <v>1135</v>
      </c>
      <c r="B1136" t="s">
        <v>603</v>
      </c>
      <c r="C1136">
        <v>526</v>
      </c>
      <c r="D1136">
        <v>223</v>
      </c>
      <c r="E1136" t="s">
        <v>605</v>
      </c>
      <c r="F1136" t="s">
        <v>929</v>
      </c>
      <c r="G1136">
        <v>48.439579010000003</v>
      </c>
      <c r="H1136">
        <v>124.0237961</v>
      </c>
      <c r="M1136" t="s">
        <v>13</v>
      </c>
      <c r="N1136">
        <v>4</v>
      </c>
      <c r="O1136">
        <v>3</v>
      </c>
      <c r="P1136">
        <f t="shared" si="111"/>
        <v>1</v>
      </c>
      <c r="Q1136" t="s">
        <v>35</v>
      </c>
      <c r="R1136">
        <v>1</v>
      </c>
      <c r="S1136">
        <f t="shared" si="106"/>
        <v>0</v>
      </c>
      <c r="T1136">
        <f t="shared" si="107"/>
        <v>1</v>
      </c>
      <c r="W1136">
        <f>SUM(S1136:S1140)</f>
        <v>75</v>
      </c>
      <c r="X1136">
        <f>SUM(T1136:T1140)</f>
        <v>4</v>
      </c>
      <c r="Y1136">
        <f>X1136+W1136</f>
        <v>79</v>
      </c>
      <c r="Z1136" s="118">
        <v>0.14000000000000001</v>
      </c>
      <c r="AA1136">
        <v>0</v>
      </c>
      <c r="AB1136" s="120">
        <v>43.21</v>
      </c>
      <c r="AC1136" s="2">
        <f t="shared" si="108"/>
        <v>604.94000000000005</v>
      </c>
      <c r="AD1136" s="2">
        <f>SUM(AC1136:AC1140)</f>
        <v>16393.434999999994</v>
      </c>
      <c r="AE1136" s="2">
        <f t="shared" si="109"/>
        <v>604.94000000000005</v>
      </c>
      <c r="AF1136" s="2">
        <f>SUM(AE1136:AE1140)</f>
        <v>16393.434999999994</v>
      </c>
      <c r="AG1136">
        <f t="shared" si="110"/>
        <v>1</v>
      </c>
    </row>
    <row r="1137" spans="1:34">
      <c r="A1137">
        <v>1136</v>
      </c>
      <c r="C1137">
        <v>526</v>
      </c>
      <c r="D1137">
        <v>223</v>
      </c>
      <c r="E1137" t="s">
        <v>605</v>
      </c>
      <c r="F1137" t="s">
        <v>929</v>
      </c>
      <c r="G1137">
        <v>48.439579010000003</v>
      </c>
      <c r="H1137">
        <v>124.0237961</v>
      </c>
      <c r="M1137" t="s">
        <v>606</v>
      </c>
      <c r="N1137">
        <v>3</v>
      </c>
      <c r="O1137">
        <v>1</v>
      </c>
      <c r="P1137">
        <f t="shared" si="111"/>
        <v>2</v>
      </c>
      <c r="Q1137" t="s">
        <v>35</v>
      </c>
      <c r="R1137">
        <v>1</v>
      </c>
      <c r="S1137">
        <f t="shared" si="106"/>
        <v>0</v>
      </c>
      <c r="T1137">
        <f t="shared" si="107"/>
        <v>2</v>
      </c>
      <c r="Z1137" s="118">
        <v>0.14000000000000001</v>
      </c>
      <c r="AA1137">
        <v>0</v>
      </c>
      <c r="AB1137" s="120">
        <v>43.21</v>
      </c>
      <c r="AC1137" s="2">
        <f t="shared" si="108"/>
        <v>1209.8800000000001</v>
      </c>
      <c r="AE1137" s="2">
        <f t="shared" si="109"/>
        <v>1209.8800000000001</v>
      </c>
      <c r="AG1137" t="str">
        <f t="shared" si="110"/>
        <v/>
      </c>
    </row>
    <row r="1138" spans="1:34">
      <c r="A1138">
        <v>1137</v>
      </c>
      <c r="C1138">
        <v>526</v>
      </c>
      <c r="D1138">
        <v>223</v>
      </c>
      <c r="E1138" t="s">
        <v>605</v>
      </c>
      <c r="F1138" t="s">
        <v>929</v>
      </c>
      <c r="G1138">
        <v>48.439579010000003</v>
      </c>
      <c r="H1138">
        <v>124.0237961</v>
      </c>
      <c r="M1138" t="s">
        <v>15</v>
      </c>
      <c r="N1138">
        <v>1</v>
      </c>
      <c r="O1138">
        <v>0</v>
      </c>
      <c r="P1138">
        <f t="shared" si="111"/>
        <v>1</v>
      </c>
      <c r="Q1138" t="s">
        <v>35</v>
      </c>
      <c r="R1138">
        <v>1</v>
      </c>
      <c r="S1138">
        <f t="shared" si="106"/>
        <v>0</v>
      </c>
      <c r="T1138">
        <f t="shared" si="107"/>
        <v>1</v>
      </c>
      <c r="Z1138" s="118">
        <v>0.14000000000000001</v>
      </c>
      <c r="AA1138">
        <v>0</v>
      </c>
      <c r="AB1138" s="120">
        <v>36.65</v>
      </c>
      <c r="AC1138" s="2">
        <f t="shared" si="108"/>
        <v>513.1</v>
      </c>
      <c r="AE1138" s="2">
        <f t="shared" si="109"/>
        <v>513.1</v>
      </c>
      <c r="AG1138" t="str">
        <f t="shared" si="110"/>
        <v/>
      </c>
    </row>
    <row r="1139" spans="1:34">
      <c r="A1139">
        <v>1138</v>
      </c>
      <c r="C1139">
        <v>574</v>
      </c>
      <c r="D1139">
        <v>223</v>
      </c>
      <c r="E1139" t="s">
        <v>605</v>
      </c>
      <c r="F1139" t="s">
        <v>929</v>
      </c>
      <c r="G1139">
        <v>48.439579010000003</v>
      </c>
      <c r="H1139">
        <v>124.0237961</v>
      </c>
      <c r="M1139" t="s">
        <v>16</v>
      </c>
      <c r="N1139">
        <v>0</v>
      </c>
      <c r="O1139">
        <v>-3</v>
      </c>
      <c r="P1139">
        <f t="shared" si="111"/>
        <v>3</v>
      </c>
      <c r="Q1139" t="s">
        <v>89</v>
      </c>
      <c r="R1139">
        <v>2</v>
      </c>
      <c r="S1139">
        <f t="shared" si="106"/>
        <v>3</v>
      </c>
      <c r="T1139">
        <f t="shared" si="107"/>
        <v>0</v>
      </c>
      <c r="U1139" t="s">
        <v>1003</v>
      </c>
      <c r="V1139" t="s">
        <v>918</v>
      </c>
      <c r="Z1139" s="118">
        <v>1.31</v>
      </c>
      <c r="AA1139">
        <v>25</v>
      </c>
      <c r="AB1139" s="120">
        <v>4.74</v>
      </c>
      <c r="AC1139" s="2">
        <f t="shared" si="108"/>
        <v>1397.115</v>
      </c>
      <c r="AE1139" s="2">
        <f t="shared" si="109"/>
        <v>1397.115</v>
      </c>
      <c r="AG1139" t="str">
        <f t="shared" si="110"/>
        <v/>
      </c>
    </row>
    <row r="1140" spans="1:34" s="9" customFormat="1">
      <c r="A1140">
        <v>1139</v>
      </c>
      <c r="C1140">
        <v>574</v>
      </c>
      <c r="D1140">
        <v>223</v>
      </c>
      <c r="E1140" s="9" t="s">
        <v>605</v>
      </c>
      <c r="F1140" t="s">
        <v>929</v>
      </c>
      <c r="G1140" s="9">
        <v>48.439579010000003</v>
      </c>
      <c r="H1140" s="9">
        <v>124.0237961</v>
      </c>
      <c r="M1140" s="9" t="s">
        <v>18</v>
      </c>
      <c r="N1140" s="9">
        <v>-3</v>
      </c>
      <c r="O1140" s="9">
        <v>-75</v>
      </c>
      <c r="P1140" s="9">
        <f t="shared" si="111"/>
        <v>72</v>
      </c>
      <c r="Q1140" s="9" t="s">
        <v>89</v>
      </c>
      <c r="R1140" s="9">
        <v>2</v>
      </c>
      <c r="S1140" s="9">
        <f t="shared" si="106"/>
        <v>72</v>
      </c>
      <c r="T1140" s="9">
        <f t="shared" si="107"/>
        <v>0</v>
      </c>
      <c r="U1140" t="s">
        <v>1003</v>
      </c>
      <c r="V1140" t="s">
        <v>918</v>
      </c>
      <c r="Z1140" s="118">
        <v>1.38</v>
      </c>
      <c r="AA1140" s="9">
        <v>25</v>
      </c>
      <c r="AB1140" s="120">
        <v>1.7</v>
      </c>
      <c r="AC1140" s="2">
        <f t="shared" si="108"/>
        <v>12668.399999999994</v>
      </c>
      <c r="AE1140" s="11">
        <f t="shared" si="109"/>
        <v>12668.399999999994</v>
      </c>
      <c r="AG1140" t="str">
        <f t="shared" si="110"/>
        <v/>
      </c>
      <c r="AH1140"/>
    </row>
    <row r="1141" spans="1:34">
      <c r="A1141">
        <v>1140</v>
      </c>
      <c r="B1141" t="s">
        <v>603</v>
      </c>
      <c r="C1141">
        <v>567</v>
      </c>
      <c r="D1141">
        <v>224</v>
      </c>
      <c r="E1141" t="s">
        <v>416</v>
      </c>
      <c r="F1141" t="s">
        <v>932</v>
      </c>
      <c r="G1141">
        <v>50.223800660000002</v>
      </c>
      <c r="H1141">
        <v>122.2450027</v>
      </c>
      <c r="M1141" t="s">
        <v>89</v>
      </c>
      <c r="N1141">
        <v>0.5</v>
      </c>
      <c r="O1141">
        <v>0</v>
      </c>
      <c r="P1141">
        <f t="shared" si="111"/>
        <v>0.5</v>
      </c>
      <c r="Q1141" t="s">
        <v>35</v>
      </c>
      <c r="R1141">
        <v>1</v>
      </c>
      <c r="S1141">
        <f t="shared" si="106"/>
        <v>0</v>
      </c>
      <c r="T1141">
        <f t="shared" si="107"/>
        <v>0.5</v>
      </c>
      <c r="W1141">
        <f>SUM(S1141:S1142)</f>
        <v>8</v>
      </c>
      <c r="X1141">
        <f>SUM(T1141:T1142)</f>
        <v>0.5</v>
      </c>
      <c r="Y1141">
        <f>X1141+W1141</f>
        <v>8.5</v>
      </c>
      <c r="Z1141" s="118">
        <v>0.11</v>
      </c>
      <c r="AA1141">
        <v>0</v>
      </c>
      <c r="AB1141" s="120">
        <v>25.58</v>
      </c>
      <c r="AC1141" s="2">
        <f t="shared" si="108"/>
        <v>140.68999999999997</v>
      </c>
      <c r="AD1141" s="2">
        <f>SUM(AC1141:AC1142)</f>
        <v>4145.6260000000002</v>
      </c>
      <c r="AE1141" s="2">
        <f t="shared" si="109"/>
        <v>140.68999999999997</v>
      </c>
      <c r="AF1141" s="2">
        <f>SUM(AE1141:AE1142)</f>
        <v>4145.6260000000002</v>
      </c>
      <c r="AG1141">
        <f t="shared" si="110"/>
        <v>1</v>
      </c>
    </row>
    <row r="1142" spans="1:34" s="9" customFormat="1">
      <c r="A1142">
        <v>1141</v>
      </c>
      <c r="C1142">
        <v>617</v>
      </c>
      <c r="D1142">
        <v>224</v>
      </c>
      <c r="E1142" s="9" t="s">
        <v>416</v>
      </c>
      <c r="F1142" t="s">
        <v>932</v>
      </c>
      <c r="G1142" s="9">
        <v>50.223800660000002</v>
      </c>
      <c r="H1142" s="9">
        <v>122.2450027</v>
      </c>
      <c r="M1142" s="9" t="s">
        <v>104</v>
      </c>
      <c r="N1142" s="9">
        <v>0</v>
      </c>
      <c r="O1142" s="9">
        <v>-8</v>
      </c>
      <c r="P1142" s="9">
        <f t="shared" si="111"/>
        <v>8</v>
      </c>
      <c r="R1142" s="9">
        <v>2</v>
      </c>
      <c r="S1142" s="9">
        <f t="shared" si="106"/>
        <v>8</v>
      </c>
      <c r="T1142" s="9">
        <f t="shared" si="107"/>
        <v>0</v>
      </c>
      <c r="U1142" t="s">
        <v>1012</v>
      </c>
      <c r="V1142" t="s">
        <v>21</v>
      </c>
      <c r="Z1142" s="118">
        <v>0.97</v>
      </c>
      <c r="AA1142" s="9">
        <v>35</v>
      </c>
      <c r="AB1142" s="120">
        <v>7.94</v>
      </c>
      <c r="AC1142" s="2">
        <f t="shared" si="108"/>
        <v>4004.9360000000006</v>
      </c>
      <c r="AE1142" s="11">
        <f t="shared" si="109"/>
        <v>4004.9360000000006</v>
      </c>
      <c r="AG1142" t="str">
        <f t="shared" si="110"/>
        <v/>
      </c>
      <c r="AH1142"/>
    </row>
    <row r="1143" spans="1:34">
      <c r="A1143">
        <v>1142</v>
      </c>
      <c r="B1143" t="s">
        <v>603</v>
      </c>
      <c r="C1143">
        <v>616</v>
      </c>
      <c r="D1143">
        <v>225</v>
      </c>
      <c r="E1143" t="s">
        <v>913</v>
      </c>
      <c r="F1143" t="s">
        <v>930</v>
      </c>
      <c r="G1143">
        <v>50.223999020000001</v>
      </c>
      <c r="H1143">
        <v>122.24600220000001</v>
      </c>
      <c r="M1143" t="s">
        <v>28</v>
      </c>
      <c r="N1143">
        <v>0</v>
      </c>
      <c r="O1143">
        <v>-20</v>
      </c>
      <c r="P1143">
        <f t="shared" si="111"/>
        <v>20</v>
      </c>
      <c r="Q1143" t="s">
        <v>616</v>
      </c>
      <c r="R1143">
        <v>2</v>
      </c>
      <c r="S1143">
        <f t="shared" si="106"/>
        <v>20</v>
      </c>
      <c r="T1143">
        <f t="shared" si="107"/>
        <v>0</v>
      </c>
      <c r="U1143" t="s">
        <v>1012</v>
      </c>
      <c r="V1143" t="s">
        <v>918</v>
      </c>
      <c r="W1143">
        <f>SUM(S1143:S1144)</f>
        <v>20</v>
      </c>
      <c r="X1143">
        <f>SUM(T1143:T1144)</f>
        <v>0</v>
      </c>
      <c r="Y1143">
        <f>X1143+W1143</f>
        <v>20</v>
      </c>
      <c r="Z1143" s="118">
        <v>1.45</v>
      </c>
      <c r="AA1143">
        <v>30</v>
      </c>
      <c r="AB1143" s="120">
        <v>1.2</v>
      </c>
      <c r="AC1143" s="2">
        <f t="shared" si="108"/>
        <v>2435.9999999999995</v>
      </c>
      <c r="AD1143" s="2">
        <f>SUM(AC1143:AC1144)</f>
        <v>2435.9999999999995</v>
      </c>
      <c r="AE1143" s="2">
        <f t="shared" si="109"/>
        <v>2435.9999999999995</v>
      </c>
      <c r="AF1143" s="2">
        <f>SUM(AE1143:AE1144)</f>
        <v>2435.9999999999995</v>
      </c>
      <c r="AG1143">
        <f t="shared" si="110"/>
        <v>1</v>
      </c>
    </row>
    <row r="1144" spans="1:34" s="9" customFormat="1">
      <c r="A1144">
        <v>1143</v>
      </c>
      <c r="C1144">
        <v>616</v>
      </c>
      <c r="D1144">
        <v>225</v>
      </c>
      <c r="E1144" s="9" t="s">
        <v>913</v>
      </c>
      <c r="F1144" t="s">
        <v>930</v>
      </c>
      <c r="G1144" s="9">
        <v>50.223999020000001</v>
      </c>
      <c r="H1144" s="9">
        <v>122.24600220000001</v>
      </c>
      <c r="N1144" s="9">
        <v>0</v>
      </c>
      <c r="O1144" s="9">
        <v>0</v>
      </c>
      <c r="P1144" s="9">
        <f t="shared" si="111"/>
        <v>0</v>
      </c>
      <c r="R1144" s="9">
        <v>2</v>
      </c>
      <c r="S1144" s="9">
        <f t="shared" si="106"/>
        <v>0</v>
      </c>
      <c r="T1144" s="9">
        <f t="shared" si="107"/>
        <v>0</v>
      </c>
      <c r="U1144" t="s">
        <v>1012</v>
      </c>
      <c r="V1144" t="s">
        <v>918</v>
      </c>
      <c r="Z1144" s="118">
        <v>0</v>
      </c>
      <c r="AA1144" s="9">
        <v>0</v>
      </c>
      <c r="AB1144" s="120"/>
      <c r="AC1144" s="2">
        <f t="shared" si="108"/>
        <v>0</v>
      </c>
      <c r="AE1144" s="11">
        <f t="shared" si="109"/>
        <v>0</v>
      </c>
      <c r="AG1144" t="str">
        <f t="shared" si="110"/>
        <v/>
      </c>
      <c r="AH1144"/>
    </row>
    <row r="1145" spans="1:34">
      <c r="A1145">
        <v>1144</v>
      </c>
      <c r="B1145" t="s">
        <v>603</v>
      </c>
      <c r="C1145">
        <v>169</v>
      </c>
      <c r="D1145">
        <v>226</v>
      </c>
      <c r="E1145" t="s">
        <v>619</v>
      </c>
      <c r="F1145" t="s">
        <v>930</v>
      </c>
      <c r="G1145">
        <v>48.850940700000002</v>
      </c>
      <c r="H1145">
        <v>123.6202011</v>
      </c>
      <c r="M1145" t="s">
        <v>606</v>
      </c>
      <c r="N1145">
        <v>25</v>
      </c>
      <c r="O1145">
        <v>0</v>
      </c>
      <c r="P1145">
        <f t="shared" si="111"/>
        <v>25</v>
      </c>
      <c r="Q1145" t="s">
        <v>35</v>
      </c>
      <c r="R1145">
        <v>1</v>
      </c>
      <c r="S1145">
        <f t="shared" si="106"/>
        <v>0</v>
      </c>
      <c r="T1145">
        <f t="shared" si="107"/>
        <v>25</v>
      </c>
      <c r="W1145">
        <f>SUM(S1145:S1149)</f>
        <v>70</v>
      </c>
      <c r="X1145">
        <f>SUM(T1145:T1149)</f>
        <v>25</v>
      </c>
      <c r="Y1145">
        <f>X1145+W1145</f>
        <v>95</v>
      </c>
      <c r="Z1145" s="118">
        <v>0.16</v>
      </c>
      <c r="AA1145">
        <v>0</v>
      </c>
      <c r="AB1145" s="120">
        <v>37.4</v>
      </c>
      <c r="AC1145" s="2">
        <f t="shared" si="108"/>
        <v>14960</v>
      </c>
      <c r="AD1145" s="2">
        <f>SUM(AC1145:AC1149)</f>
        <v>25134.560000000001</v>
      </c>
      <c r="AE1145" s="2">
        <f t="shared" si="109"/>
        <v>14960</v>
      </c>
      <c r="AF1145" s="2">
        <f>SUM(AE1145:AE1149)</f>
        <v>25134.560000000001</v>
      </c>
      <c r="AG1145">
        <f t="shared" si="110"/>
        <v>1</v>
      </c>
    </row>
    <row r="1146" spans="1:34">
      <c r="A1146">
        <v>1145</v>
      </c>
      <c r="C1146">
        <v>182</v>
      </c>
      <c r="D1146">
        <v>226</v>
      </c>
      <c r="E1146" t="s">
        <v>619</v>
      </c>
      <c r="F1146" t="s">
        <v>930</v>
      </c>
      <c r="G1146">
        <v>48.850940700000002</v>
      </c>
      <c r="H1146">
        <v>123.6202011</v>
      </c>
      <c r="M1146" t="s">
        <v>104</v>
      </c>
      <c r="N1146">
        <v>0</v>
      </c>
      <c r="O1146">
        <v>-10</v>
      </c>
      <c r="P1146">
        <f t="shared" si="111"/>
        <v>10</v>
      </c>
      <c r="Q1146" t="s">
        <v>191</v>
      </c>
      <c r="R1146">
        <v>2</v>
      </c>
      <c r="S1146">
        <f t="shared" si="106"/>
        <v>10</v>
      </c>
      <c r="T1146">
        <f t="shared" si="107"/>
        <v>0</v>
      </c>
      <c r="U1146" t="s">
        <v>1008</v>
      </c>
      <c r="V1146" t="s">
        <v>1005</v>
      </c>
      <c r="Z1146" s="118">
        <v>1.07</v>
      </c>
      <c r="AA1146">
        <v>20</v>
      </c>
      <c r="AB1146" s="120">
        <v>3.36</v>
      </c>
      <c r="AC1146" s="2">
        <f t="shared" si="108"/>
        <v>2876.1600000000008</v>
      </c>
      <c r="AE1146" s="2">
        <f t="shared" si="109"/>
        <v>2876.1600000000008</v>
      </c>
      <c r="AG1146" t="str">
        <f t="shared" si="110"/>
        <v/>
      </c>
    </row>
    <row r="1147" spans="1:34">
      <c r="A1147">
        <v>1146</v>
      </c>
      <c r="C1147">
        <v>182</v>
      </c>
      <c r="D1147">
        <v>226</v>
      </c>
      <c r="E1147" t="s">
        <v>619</v>
      </c>
      <c r="F1147" t="s">
        <v>930</v>
      </c>
      <c r="G1147">
        <v>48.850940700000002</v>
      </c>
      <c r="H1147">
        <v>123.6202011</v>
      </c>
      <c r="M1147" t="s">
        <v>32</v>
      </c>
      <c r="N1147">
        <v>-10</v>
      </c>
      <c r="O1147">
        <v>-25</v>
      </c>
      <c r="P1147">
        <f t="shared" si="111"/>
        <v>15</v>
      </c>
      <c r="Q1147" t="s">
        <v>191</v>
      </c>
      <c r="R1147">
        <v>2</v>
      </c>
      <c r="S1147">
        <f t="shared" si="106"/>
        <v>15</v>
      </c>
      <c r="T1147">
        <f t="shared" si="107"/>
        <v>0</v>
      </c>
      <c r="U1147" t="s">
        <v>1008</v>
      </c>
      <c r="V1147" t="s">
        <v>1005</v>
      </c>
      <c r="Z1147" s="118">
        <v>1.45</v>
      </c>
      <c r="AA1147">
        <v>20</v>
      </c>
      <c r="AB1147" s="120">
        <v>1.2</v>
      </c>
      <c r="AC1147" s="2">
        <f t="shared" si="108"/>
        <v>2088</v>
      </c>
      <c r="AE1147" s="2">
        <f t="shared" si="109"/>
        <v>2088</v>
      </c>
      <c r="AG1147" t="str">
        <f t="shared" si="110"/>
        <v/>
      </c>
    </row>
    <row r="1148" spans="1:34">
      <c r="A1148">
        <v>1147</v>
      </c>
      <c r="C1148">
        <v>182</v>
      </c>
      <c r="D1148">
        <v>226</v>
      </c>
      <c r="E1148" t="s">
        <v>619</v>
      </c>
      <c r="F1148" t="s">
        <v>930</v>
      </c>
      <c r="G1148">
        <v>48.850940700000002</v>
      </c>
      <c r="H1148">
        <v>123.6202011</v>
      </c>
      <c r="M1148" t="s">
        <v>34</v>
      </c>
      <c r="N1148">
        <v>-25</v>
      </c>
      <c r="O1148">
        <v>-50</v>
      </c>
      <c r="P1148">
        <f t="shared" si="111"/>
        <v>25</v>
      </c>
      <c r="Q1148" t="s">
        <v>191</v>
      </c>
      <c r="R1148">
        <v>2</v>
      </c>
      <c r="S1148">
        <f t="shared" si="106"/>
        <v>25</v>
      </c>
      <c r="T1148">
        <f t="shared" si="107"/>
        <v>0</v>
      </c>
      <c r="U1148" t="s">
        <v>1008</v>
      </c>
      <c r="V1148" t="s">
        <v>1005</v>
      </c>
      <c r="Z1148" s="118">
        <v>1.45</v>
      </c>
      <c r="AA1148">
        <v>20</v>
      </c>
      <c r="AB1148" s="120">
        <v>1.2</v>
      </c>
      <c r="AC1148" s="2">
        <f t="shared" si="108"/>
        <v>3479.9999999999995</v>
      </c>
      <c r="AE1148" s="2">
        <f t="shared" si="109"/>
        <v>3479.9999999999995</v>
      </c>
      <c r="AG1148" t="str">
        <f t="shared" si="110"/>
        <v/>
      </c>
    </row>
    <row r="1149" spans="1:34" s="9" customFormat="1">
      <c r="A1149">
        <v>1148</v>
      </c>
      <c r="C1149">
        <v>182</v>
      </c>
      <c r="D1149">
        <v>226</v>
      </c>
      <c r="E1149" s="9" t="s">
        <v>619</v>
      </c>
      <c r="F1149" t="s">
        <v>930</v>
      </c>
      <c r="G1149" s="9">
        <v>48.850940700000002</v>
      </c>
      <c r="H1149" s="9">
        <v>123.6202011</v>
      </c>
      <c r="M1149" s="9" t="s">
        <v>723</v>
      </c>
      <c r="N1149" s="9">
        <v>-50</v>
      </c>
      <c r="O1149" s="9">
        <v>-70</v>
      </c>
      <c r="P1149" s="9">
        <f t="shared" si="111"/>
        <v>20</v>
      </c>
      <c r="Q1149" s="9" t="s">
        <v>191</v>
      </c>
      <c r="R1149" s="9">
        <v>2</v>
      </c>
      <c r="S1149" s="9">
        <f t="shared" si="106"/>
        <v>20</v>
      </c>
      <c r="T1149" s="9">
        <f t="shared" si="107"/>
        <v>0</v>
      </c>
      <c r="U1149" t="s">
        <v>1008</v>
      </c>
      <c r="V1149" t="s">
        <v>1005</v>
      </c>
      <c r="Z1149" s="118">
        <v>1.03</v>
      </c>
      <c r="AA1149" s="9">
        <v>30</v>
      </c>
      <c r="AB1149" s="120">
        <v>1.2</v>
      </c>
      <c r="AC1149" s="2">
        <f t="shared" si="108"/>
        <v>1730.3999999999999</v>
      </c>
      <c r="AE1149" s="11">
        <f t="shared" si="109"/>
        <v>1730.3999999999999</v>
      </c>
      <c r="AG1149" t="str">
        <f t="shared" si="110"/>
        <v/>
      </c>
      <c r="AH1149"/>
    </row>
    <row r="1150" spans="1:34">
      <c r="A1150">
        <v>1149</v>
      </c>
      <c r="B1150" t="s">
        <v>603</v>
      </c>
      <c r="C1150">
        <v>710</v>
      </c>
      <c r="D1150">
        <v>227</v>
      </c>
      <c r="E1150" t="s">
        <v>614</v>
      </c>
      <c r="F1150" t="s">
        <v>930</v>
      </c>
      <c r="G1150">
        <v>48.830505369999997</v>
      </c>
      <c r="H1150">
        <v>123.6451263</v>
      </c>
      <c r="M1150" t="s">
        <v>162</v>
      </c>
      <c r="N1150">
        <v>5</v>
      </c>
      <c r="O1150">
        <v>0</v>
      </c>
      <c r="P1150">
        <f t="shared" si="111"/>
        <v>5</v>
      </c>
      <c r="Q1150" t="s">
        <v>35</v>
      </c>
      <c r="R1150">
        <v>1</v>
      </c>
      <c r="S1150">
        <f t="shared" si="106"/>
        <v>0</v>
      </c>
      <c r="T1150">
        <f t="shared" si="107"/>
        <v>5</v>
      </c>
      <c r="W1150">
        <f>SUM(S1150:S1153)</f>
        <v>53</v>
      </c>
      <c r="X1150">
        <f>SUM(T1150:T1153)</f>
        <v>5</v>
      </c>
      <c r="Y1150">
        <f>X1150+W1150</f>
        <v>58</v>
      </c>
      <c r="Z1150" s="118">
        <v>0.16</v>
      </c>
      <c r="AA1150">
        <v>0</v>
      </c>
      <c r="AB1150" s="120">
        <v>37.4</v>
      </c>
      <c r="AC1150" s="2">
        <f t="shared" si="108"/>
        <v>2992</v>
      </c>
      <c r="AD1150" s="2">
        <f>SUM(AC1150:AC1153)</f>
        <v>11718.016000000001</v>
      </c>
      <c r="AE1150" s="2">
        <f t="shared" si="109"/>
        <v>2992</v>
      </c>
      <c r="AF1150" s="2">
        <f>SUM(AE1150:AE1153)</f>
        <v>11718.016000000001</v>
      </c>
      <c r="AG1150">
        <f t="shared" si="110"/>
        <v>1</v>
      </c>
    </row>
    <row r="1151" spans="1:34">
      <c r="A1151">
        <v>1150</v>
      </c>
      <c r="C1151">
        <v>767</v>
      </c>
      <c r="D1151">
        <v>227</v>
      </c>
      <c r="E1151" t="s">
        <v>614</v>
      </c>
      <c r="F1151" t="s">
        <v>930</v>
      </c>
      <c r="G1151">
        <v>48.830505369999997</v>
      </c>
      <c r="H1151">
        <v>123.6451263</v>
      </c>
      <c r="M1151" t="s">
        <v>104</v>
      </c>
      <c r="N1151">
        <v>0</v>
      </c>
      <c r="O1151">
        <v>-20</v>
      </c>
      <c r="P1151">
        <f t="shared" si="111"/>
        <v>20</v>
      </c>
      <c r="Q1151" t="s">
        <v>883</v>
      </c>
      <c r="R1151">
        <v>2</v>
      </c>
      <c r="S1151">
        <f t="shared" si="106"/>
        <v>20</v>
      </c>
      <c r="T1151">
        <f t="shared" si="107"/>
        <v>0</v>
      </c>
      <c r="U1151" t="s">
        <v>1008</v>
      </c>
      <c r="V1151" t="s">
        <v>1009</v>
      </c>
      <c r="Z1151" s="118">
        <v>1.07</v>
      </c>
      <c r="AA1151" s="106">
        <v>20</v>
      </c>
      <c r="AB1151" s="120">
        <v>3.36</v>
      </c>
      <c r="AC1151" s="2">
        <f t="shared" si="108"/>
        <v>5752.3200000000015</v>
      </c>
      <c r="AE1151" s="2">
        <f t="shared" si="109"/>
        <v>5752.3200000000015</v>
      </c>
      <c r="AG1151" t="str">
        <f t="shared" si="110"/>
        <v/>
      </c>
    </row>
    <row r="1152" spans="1:34">
      <c r="A1152">
        <v>1151</v>
      </c>
      <c r="C1152">
        <v>767</v>
      </c>
      <c r="D1152">
        <v>227</v>
      </c>
      <c r="E1152" t="s">
        <v>614</v>
      </c>
      <c r="F1152" t="s">
        <v>930</v>
      </c>
      <c r="G1152">
        <v>48.830505369999997</v>
      </c>
      <c r="H1152">
        <v>123.6451263</v>
      </c>
      <c r="M1152" t="s">
        <v>101</v>
      </c>
      <c r="N1152">
        <v>-20</v>
      </c>
      <c r="O1152">
        <v>-31</v>
      </c>
      <c r="P1152">
        <f t="shared" si="111"/>
        <v>11</v>
      </c>
      <c r="Q1152" t="s">
        <v>883</v>
      </c>
      <c r="R1152">
        <v>2</v>
      </c>
      <c r="S1152">
        <f t="shared" si="106"/>
        <v>11</v>
      </c>
      <c r="T1152">
        <f t="shared" si="107"/>
        <v>0</v>
      </c>
      <c r="U1152" t="s">
        <v>1008</v>
      </c>
      <c r="V1152" t="s">
        <v>1009</v>
      </c>
      <c r="Z1152" s="118">
        <v>1.62</v>
      </c>
      <c r="AA1152" s="106">
        <v>20</v>
      </c>
      <c r="AB1152" s="120">
        <v>1.2</v>
      </c>
      <c r="AC1152" s="2">
        <f t="shared" si="108"/>
        <v>1710.7199999999998</v>
      </c>
      <c r="AE1152" s="2">
        <f t="shared" si="109"/>
        <v>1710.7199999999998</v>
      </c>
      <c r="AG1152" t="str">
        <f t="shared" si="110"/>
        <v/>
      </c>
    </row>
    <row r="1153" spans="1:34" s="9" customFormat="1">
      <c r="A1153">
        <v>1152</v>
      </c>
      <c r="C1153">
        <v>767</v>
      </c>
      <c r="D1153">
        <v>227</v>
      </c>
      <c r="E1153" s="9" t="s">
        <v>614</v>
      </c>
      <c r="F1153" t="s">
        <v>930</v>
      </c>
      <c r="G1153" s="9">
        <v>48.830505369999997</v>
      </c>
      <c r="H1153" s="9">
        <v>123.6451263</v>
      </c>
      <c r="M1153" s="9" t="s">
        <v>20</v>
      </c>
      <c r="N1153" s="9">
        <v>-31</v>
      </c>
      <c r="O1153" s="9">
        <v>-53</v>
      </c>
      <c r="P1153" s="9">
        <f t="shared" si="111"/>
        <v>22</v>
      </c>
      <c r="Q1153" s="9" t="s">
        <v>885</v>
      </c>
      <c r="R1153" s="9">
        <v>2</v>
      </c>
      <c r="S1153" s="9">
        <f t="shared" si="106"/>
        <v>22</v>
      </c>
      <c r="T1153" s="9">
        <f t="shared" si="107"/>
        <v>0</v>
      </c>
      <c r="U1153" t="s">
        <v>1008</v>
      </c>
      <c r="V1153" t="s">
        <v>1009</v>
      </c>
      <c r="Z1153" s="118">
        <v>1.84</v>
      </c>
      <c r="AA1153" s="106">
        <v>20</v>
      </c>
      <c r="AB1153" s="120">
        <v>0.39</v>
      </c>
      <c r="AC1153" s="2">
        <f t="shared" si="108"/>
        <v>1262.9760000000003</v>
      </c>
      <c r="AE1153" s="11">
        <f t="shared" si="109"/>
        <v>1262.9760000000003</v>
      </c>
      <c r="AG1153" t="str">
        <f t="shared" si="110"/>
        <v/>
      </c>
      <c r="AH1153"/>
    </row>
    <row r="1154" spans="1:34">
      <c r="A1154">
        <v>1153</v>
      </c>
      <c r="B1154" t="s">
        <v>603</v>
      </c>
      <c r="C1154">
        <v>168</v>
      </c>
      <c r="D1154">
        <v>228</v>
      </c>
      <c r="E1154" t="s">
        <v>605</v>
      </c>
      <c r="F1154" t="s">
        <v>929</v>
      </c>
      <c r="G1154">
        <v>48.843891139999997</v>
      </c>
      <c r="H1154">
        <v>123.6333008</v>
      </c>
      <c r="M1154" t="s">
        <v>606</v>
      </c>
      <c r="N1154">
        <v>25</v>
      </c>
      <c r="O1154">
        <v>0</v>
      </c>
      <c r="P1154">
        <f t="shared" si="111"/>
        <v>25</v>
      </c>
      <c r="Q1154" t="s">
        <v>35</v>
      </c>
      <c r="R1154">
        <v>1</v>
      </c>
      <c r="S1154">
        <f t="shared" ref="S1154:S1217" si="112">IF(R1154=1,0,P1154)</f>
        <v>0</v>
      </c>
      <c r="T1154">
        <f t="shared" ref="T1154:T1217" si="113">IF(R1154=1,P1154,0)</f>
        <v>25</v>
      </c>
      <c r="W1154">
        <f>SUM(S1154:S1158)</f>
        <v>60</v>
      </c>
      <c r="X1154">
        <f>SUM(T1154:T1158)</f>
        <v>25</v>
      </c>
      <c r="Y1154">
        <f>X1154+W1154</f>
        <v>85</v>
      </c>
      <c r="Z1154" s="118">
        <v>0.14000000000000001</v>
      </c>
      <c r="AA1154">
        <v>0</v>
      </c>
      <c r="AB1154" s="120">
        <v>43.21</v>
      </c>
      <c r="AC1154" s="2">
        <f t="shared" ref="AC1154:AC1217" si="114">Z1154*AB1154/100*P1154*100*100*((100-AA1154)/100)</f>
        <v>15123.500000000002</v>
      </c>
      <c r="AD1154" s="2">
        <f>SUM(AC1154:AC1158)</f>
        <v>23412.073</v>
      </c>
      <c r="AE1154" s="2">
        <f t="shared" ref="AE1154:AE1217" si="115">Z1154*AB1154/100*P1154*100*100*((100-AA1154)/100)</f>
        <v>15123.500000000002</v>
      </c>
      <c r="AF1154" s="2">
        <f>SUM(AE1154:AE1158)</f>
        <v>23412.073</v>
      </c>
      <c r="AG1154">
        <f t="shared" ref="AG1154:AG1217" si="116">IF(D1153&lt;&gt;D1154,1,"")</f>
        <v>1</v>
      </c>
    </row>
    <row r="1155" spans="1:34">
      <c r="A1155">
        <v>1154</v>
      </c>
      <c r="C1155">
        <v>181</v>
      </c>
      <c r="D1155">
        <v>228</v>
      </c>
      <c r="E1155" t="s">
        <v>605</v>
      </c>
      <c r="F1155" t="s">
        <v>929</v>
      </c>
      <c r="G1155">
        <v>48.843891139999997</v>
      </c>
      <c r="H1155">
        <v>123.6333008</v>
      </c>
      <c r="M1155" t="s">
        <v>104</v>
      </c>
      <c r="N1155">
        <v>0</v>
      </c>
      <c r="O1155">
        <v>-3</v>
      </c>
      <c r="P1155">
        <f t="shared" si="111"/>
        <v>3</v>
      </c>
      <c r="Q1155" t="s">
        <v>604</v>
      </c>
      <c r="R1155">
        <v>2</v>
      </c>
      <c r="S1155">
        <f t="shared" si="112"/>
        <v>3</v>
      </c>
      <c r="T1155">
        <f t="shared" si="113"/>
        <v>0</v>
      </c>
      <c r="U1155" t="s">
        <v>1008</v>
      </c>
      <c r="V1155" t="s">
        <v>918</v>
      </c>
      <c r="Z1155" s="118">
        <v>1.31</v>
      </c>
      <c r="AA1155">
        <v>35</v>
      </c>
      <c r="AB1155" s="120">
        <v>4.74</v>
      </c>
      <c r="AC1155" s="2">
        <f t="shared" si="114"/>
        <v>1210.8330000000001</v>
      </c>
      <c r="AE1155" s="2">
        <f t="shared" si="115"/>
        <v>1210.8330000000001</v>
      </c>
      <c r="AG1155" t="str">
        <f t="shared" si="116"/>
        <v/>
      </c>
    </row>
    <row r="1156" spans="1:34">
      <c r="A1156">
        <v>1155</v>
      </c>
      <c r="C1156">
        <v>181</v>
      </c>
      <c r="D1156">
        <v>228</v>
      </c>
      <c r="E1156" t="s">
        <v>605</v>
      </c>
      <c r="F1156" t="s">
        <v>929</v>
      </c>
      <c r="G1156">
        <v>48.843891139999997</v>
      </c>
      <c r="H1156">
        <v>123.6333008</v>
      </c>
      <c r="M1156" t="s">
        <v>18</v>
      </c>
      <c r="N1156">
        <v>-3</v>
      </c>
      <c r="O1156">
        <v>-28</v>
      </c>
      <c r="P1156">
        <f t="shared" si="111"/>
        <v>25</v>
      </c>
      <c r="Q1156" t="s">
        <v>604</v>
      </c>
      <c r="R1156">
        <v>2</v>
      </c>
      <c r="S1156">
        <f t="shared" si="112"/>
        <v>25</v>
      </c>
      <c r="T1156">
        <f t="shared" si="113"/>
        <v>0</v>
      </c>
      <c r="U1156" t="s">
        <v>1008</v>
      </c>
      <c r="V1156" t="s">
        <v>918</v>
      </c>
      <c r="Z1156" s="118">
        <v>1.38</v>
      </c>
      <c r="AA1156">
        <v>35</v>
      </c>
      <c r="AB1156" s="120">
        <v>1.7</v>
      </c>
      <c r="AC1156" s="2">
        <f t="shared" si="114"/>
        <v>3812.2499999999995</v>
      </c>
      <c r="AE1156" s="2">
        <f t="shared" si="115"/>
        <v>3812.2499999999995</v>
      </c>
      <c r="AG1156" t="str">
        <f t="shared" si="116"/>
        <v/>
      </c>
    </row>
    <row r="1157" spans="1:34">
      <c r="A1157">
        <v>1156</v>
      </c>
      <c r="C1157">
        <v>181</v>
      </c>
      <c r="D1157">
        <v>228</v>
      </c>
      <c r="E1157" t="s">
        <v>605</v>
      </c>
      <c r="F1157" t="s">
        <v>929</v>
      </c>
      <c r="G1157">
        <v>48.843891139999997</v>
      </c>
      <c r="H1157">
        <v>123.6333008</v>
      </c>
      <c r="M1157" t="s">
        <v>101</v>
      </c>
      <c r="N1157">
        <v>-28</v>
      </c>
      <c r="O1157">
        <v>-50</v>
      </c>
      <c r="P1157">
        <f t="shared" si="111"/>
        <v>22</v>
      </c>
      <c r="Q1157" t="s">
        <v>604</v>
      </c>
      <c r="R1157">
        <v>2</v>
      </c>
      <c r="S1157">
        <f t="shared" si="112"/>
        <v>22</v>
      </c>
      <c r="T1157">
        <f t="shared" si="113"/>
        <v>0</v>
      </c>
      <c r="U1157" t="s">
        <v>1008</v>
      </c>
      <c r="V1157" t="s">
        <v>918</v>
      </c>
      <c r="Z1157" s="118">
        <v>1.19</v>
      </c>
      <c r="AA1157">
        <v>35</v>
      </c>
      <c r="AB1157" s="120">
        <v>1.7</v>
      </c>
      <c r="AC1157" s="2">
        <f t="shared" si="114"/>
        <v>2892.89</v>
      </c>
      <c r="AE1157" s="2">
        <f t="shared" si="115"/>
        <v>2892.89</v>
      </c>
      <c r="AG1157" t="str">
        <f t="shared" si="116"/>
        <v/>
      </c>
    </row>
    <row r="1158" spans="1:34" s="9" customFormat="1">
      <c r="A1158">
        <v>1157</v>
      </c>
      <c r="C1158">
        <v>181</v>
      </c>
      <c r="D1158">
        <v>228</v>
      </c>
      <c r="E1158" s="9" t="s">
        <v>605</v>
      </c>
      <c r="F1158" t="s">
        <v>929</v>
      </c>
      <c r="G1158" s="9">
        <v>48.843891139999997</v>
      </c>
      <c r="H1158" s="9">
        <v>123.6333008</v>
      </c>
      <c r="M1158" s="9" t="s">
        <v>19</v>
      </c>
      <c r="N1158" s="9">
        <v>-50</v>
      </c>
      <c r="O1158" s="9">
        <v>-60</v>
      </c>
      <c r="P1158" s="9">
        <f t="shared" si="111"/>
        <v>10</v>
      </c>
      <c r="Q1158" s="9" t="s">
        <v>611</v>
      </c>
      <c r="R1158" s="9">
        <v>2</v>
      </c>
      <c r="S1158" s="9">
        <f t="shared" si="112"/>
        <v>10</v>
      </c>
      <c r="T1158" s="9">
        <f t="shared" si="113"/>
        <v>0</v>
      </c>
      <c r="U1158" t="s">
        <v>1008</v>
      </c>
      <c r="V1158" t="s">
        <v>918</v>
      </c>
      <c r="Z1158" s="118">
        <v>1.38</v>
      </c>
      <c r="AA1158" s="9">
        <v>50</v>
      </c>
      <c r="AB1158" s="120">
        <v>0.54</v>
      </c>
      <c r="AC1158" s="2">
        <f t="shared" si="114"/>
        <v>372.59999999999997</v>
      </c>
      <c r="AE1158" s="11">
        <f t="shared" si="115"/>
        <v>372.59999999999997</v>
      </c>
      <c r="AG1158" t="str">
        <f t="shared" si="116"/>
        <v/>
      </c>
      <c r="AH1158"/>
    </row>
    <row r="1159" spans="1:34">
      <c r="A1159">
        <v>1158</v>
      </c>
      <c r="B1159" t="s">
        <v>603</v>
      </c>
      <c r="C1159">
        <v>706</v>
      </c>
      <c r="D1159">
        <v>229</v>
      </c>
      <c r="E1159" t="s">
        <v>619</v>
      </c>
      <c r="F1159" t="s">
        <v>930</v>
      </c>
      <c r="G1159">
        <v>48.844036099999997</v>
      </c>
      <c r="H1159">
        <v>123.6405334</v>
      </c>
      <c r="M1159" t="s">
        <v>89</v>
      </c>
      <c r="N1159">
        <v>2</v>
      </c>
      <c r="O1159">
        <v>1</v>
      </c>
      <c r="P1159">
        <f t="shared" si="111"/>
        <v>1</v>
      </c>
      <c r="Q1159" t="s">
        <v>35</v>
      </c>
      <c r="R1159">
        <v>1</v>
      </c>
      <c r="S1159">
        <f t="shared" si="112"/>
        <v>0</v>
      </c>
      <c r="T1159">
        <f t="shared" si="113"/>
        <v>1</v>
      </c>
      <c r="W1159">
        <f>SUM(S1159:S1163)</f>
        <v>52</v>
      </c>
      <c r="X1159">
        <f>SUM(T1159:T1163)</f>
        <v>2</v>
      </c>
      <c r="Y1159">
        <f>X1159+W1159</f>
        <v>54</v>
      </c>
      <c r="Z1159" s="118">
        <v>0.16</v>
      </c>
      <c r="AA1159">
        <v>0</v>
      </c>
      <c r="AB1159" s="120">
        <v>37.4</v>
      </c>
      <c r="AC1159" s="2">
        <f t="shared" si="114"/>
        <v>598.4</v>
      </c>
      <c r="AD1159" s="2">
        <f>SUM(AC1159:AC1163)</f>
        <v>8359.8780000000006</v>
      </c>
      <c r="AE1159" s="2">
        <f t="shared" si="115"/>
        <v>598.4</v>
      </c>
      <c r="AF1159" s="2">
        <f>SUM(AE1159:AE1163)</f>
        <v>8359.8780000000006</v>
      </c>
      <c r="AG1159">
        <f t="shared" si="116"/>
        <v>1</v>
      </c>
    </row>
    <row r="1160" spans="1:34">
      <c r="A1160">
        <v>1159</v>
      </c>
      <c r="C1160">
        <v>706</v>
      </c>
      <c r="D1160">
        <v>229</v>
      </c>
      <c r="E1160" t="s">
        <v>619</v>
      </c>
      <c r="F1160" t="s">
        <v>930</v>
      </c>
      <c r="G1160">
        <v>48.844036099999997</v>
      </c>
      <c r="H1160">
        <v>123.6405334</v>
      </c>
      <c r="M1160" t="s">
        <v>623</v>
      </c>
      <c r="N1160">
        <v>1</v>
      </c>
      <c r="O1160">
        <v>0</v>
      </c>
      <c r="P1160">
        <f t="shared" si="111"/>
        <v>1</v>
      </c>
      <c r="Q1160" t="s">
        <v>35</v>
      </c>
      <c r="R1160">
        <v>1</v>
      </c>
      <c r="S1160">
        <f t="shared" si="112"/>
        <v>0</v>
      </c>
      <c r="T1160">
        <f t="shared" si="113"/>
        <v>1</v>
      </c>
      <c r="Z1160" s="118">
        <v>0.16</v>
      </c>
      <c r="AA1160">
        <v>0</v>
      </c>
      <c r="AB1160" s="120">
        <v>37.4</v>
      </c>
      <c r="AC1160" s="2">
        <f t="shared" si="114"/>
        <v>598.4</v>
      </c>
      <c r="AE1160" s="2">
        <f t="shared" si="115"/>
        <v>598.4</v>
      </c>
      <c r="AG1160" t="str">
        <f t="shared" si="116"/>
        <v/>
      </c>
    </row>
    <row r="1161" spans="1:34">
      <c r="A1161">
        <v>1160</v>
      </c>
      <c r="C1161">
        <v>763</v>
      </c>
      <c r="D1161">
        <v>229</v>
      </c>
      <c r="E1161" t="s">
        <v>619</v>
      </c>
      <c r="F1161" t="s">
        <v>930</v>
      </c>
      <c r="G1161">
        <v>48.844036099999997</v>
      </c>
      <c r="H1161">
        <v>123.6405334</v>
      </c>
      <c r="M1161" t="s">
        <v>104</v>
      </c>
      <c r="N1161">
        <v>0</v>
      </c>
      <c r="O1161">
        <v>-11</v>
      </c>
      <c r="P1161">
        <f t="shared" si="111"/>
        <v>11</v>
      </c>
      <c r="Q1161" t="s">
        <v>604</v>
      </c>
      <c r="R1161">
        <v>2</v>
      </c>
      <c r="S1161">
        <f t="shared" si="112"/>
        <v>11</v>
      </c>
      <c r="T1161">
        <f t="shared" si="113"/>
        <v>0</v>
      </c>
      <c r="U1161" t="s">
        <v>1008</v>
      </c>
      <c r="V1161" t="s">
        <v>918</v>
      </c>
      <c r="Z1161" s="118">
        <v>1.07</v>
      </c>
      <c r="AA1161">
        <v>10</v>
      </c>
      <c r="AB1161" s="120">
        <v>3.36</v>
      </c>
      <c r="AC1161" s="2">
        <f t="shared" si="114"/>
        <v>3559.2480000000005</v>
      </c>
      <c r="AE1161" s="2">
        <f t="shared" si="115"/>
        <v>3559.2480000000005</v>
      </c>
      <c r="AG1161" t="str">
        <f t="shared" si="116"/>
        <v/>
      </c>
    </row>
    <row r="1162" spans="1:34">
      <c r="A1162">
        <v>1161</v>
      </c>
      <c r="C1162">
        <v>763</v>
      </c>
      <c r="D1162">
        <v>229</v>
      </c>
      <c r="E1162" t="s">
        <v>619</v>
      </c>
      <c r="F1162" t="s">
        <v>930</v>
      </c>
      <c r="G1162">
        <v>48.844036099999997</v>
      </c>
      <c r="H1162">
        <v>123.6405334</v>
      </c>
      <c r="M1162" t="s">
        <v>101</v>
      </c>
      <c r="N1162">
        <v>-11</v>
      </c>
      <c r="O1162">
        <v>-33</v>
      </c>
      <c r="P1162">
        <f t="shared" si="111"/>
        <v>22</v>
      </c>
      <c r="Q1162" t="s">
        <v>604</v>
      </c>
      <c r="R1162">
        <v>2</v>
      </c>
      <c r="S1162">
        <f t="shared" si="112"/>
        <v>22</v>
      </c>
      <c r="T1162">
        <f t="shared" si="113"/>
        <v>0</v>
      </c>
      <c r="U1162" t="s">
        <v>1008</v>
      </c>
      <c r="V1162" t="s">
        <v>918</v>
      </c>
      <c r="Z1162" s="118">
        <v>1.45</v>
      </c>
      <c r="AA1162">
        <v>25</v>
      </c>
      <c r="AB1162" s="120">
        <v>1.2</v>
      </c>
      <c r="AC1162" s="2">
        <f t="shared" si="114"/>
        <v>2870.9999999999995</v>
      </c>
      <c r="AE1162" s="2">
        <f t="shared" si="115"/>
        <v>2870.9999999999995</v>
      </c>
      <c r="AG1162" t="str">
        <f t="shared" si="116"/>
        <v/>
      </c>
    </row>
    <row r="1163" spans="1:34" s="9" customFormat="1">
      <c r="A1163">
        <v>1162</v>
      </c>
      <c r="C1163">
        <v>763</v>
      </c>
      <c r="D1163">
        <v>229</v>
      </c>
      <c r="E1163" s="9" t="s">
        <v>619</v>
      </c>
      <c r="F1163" t="s">
        <v>930</v>
      </c>
      <c r="G1163" s="9">
        <v>48.844036099999997</v>
      </c>
      <c r="H1163" s="9">
        <v>123.6405334</v>
      </c>
      <c r="M1163" s="9" t="s">
        <v>694</v>
      </c>
      <c r="N1163" s="9">
        <v>-33</v>
      </c>
      <c r="O1163" s="9">
        <v>-52</v>
      </c>
      <c r="P1163" s="9">
        <f t="shared" ref="P1163:P1226" si="117">ABS(N1163-O1163)</f>
        <v>19</v>
      </c>
      <c r="Q1163" s="9" t="s">
        <v>604</v>
      </c>
      <c r="R1163" s="9">
        <v>2</v>
      </c>
      <c r="S1163" s="9">
        <f t="shared" si="112"/>
        <v>19</v>
      </c>
      <c r="T1163" s="9">
        <f t="shared" si="113"/>
        <v>0</v>
      </c>
      <c r="U1163" t="s">
        <v>1008</v>
      </c>
      <c r="V1163" t="s">
        <v>918</v>
      </c>
      <c r="Z1163" s="118">
        <v>1.45</v>
      </c>
      <c r="AA1163" s="9">
        <v>30</v>
      </c>
      <c r="AB1163" s="120">
        <v>0.38</v>
      </c>
      <c r="AC1163" s="2">
        <f t="shared" si="114"/>
        <v>732.82999999999981</v>
      </c>
      <c r="AE1163" s="11">
        <f t="shared" si="115"/>
        <v>732.82999999999981</v>
      </c>
      <c r="AG1163" t="str">
        <f t="shared" si="116"/>
        <v/>
      </c>
      <c r="AH1163"/>
    </row>
    <row r="1164" spans="1:34">
      <c r="A1164">
        <v>1163</v>
      </c>
      <c r="B1164" t="s">
        <v>603</v>
      </c>
      <c r="C1164">
        <v>400</v>
      </c>
      <c r="D1164">
        <v>230</v>
      </c>
      <c r="E1164" t="s">
        <v>607</v>
      </c>
      <c r="F1164" t="s">
        <v>929</v>
      </c>
      <c r="G1164">
        <v>48.84669495</v>
      </c>
      <c r="H1164">
        <v>123.64808650000001</v>
      </c>
      <c r="M1164" t="s">
        <v>610</v>
      </c>
      <c r="N1164">
        <v>2</v>
      </c>
      <c r="O1164">
        <v>1.5</v>
      </c>
      <c r="P1164">
        <f t="shared" si="117"/>
        <v>0.5</v>
      </c>
      <c r="Q1164" t="s">
        <v>35</v>
      </c>
      <c r="R1164">
        <v>1</v>
      </c>
      <c r="S1164">
        <f t="shared" si="112"/>
        <v>0</v>
      </c>
      <c r="T1164">
        <f t="shared" si="113"/>
        <v>0.5</v>
      </c>
      <c r="W1164">
        <f>SUM(S1164:S1169)</f>
        <v>60</v>
      </c>
      <c r="X1164">
        <f>SUM(T1164:T1169)</f>
        <v>2</v>
      </c>
      <c r="Y1164">
        <f>X1164+W1164</f>
        <v>62</v>
      </c>
      <c r="Z1164" s="118">
        <v>0.11</v>
      </c>
      <c r="AA1164">
        <v>0</v>
      </c>
      <c r="AB1164" s="120">
        <v>45.06</v>
      </c>
      <c r="AC1164" s="2">
        <f t="shared" si="114"/>
        <v>247.82999999999998</v>
      </c>
      <c r="AD1164" s="2">
        <f>SUM(AC1164:AC1169)</f>
        <v>24668.018000000004</v>
      </c>
      <c r="AE1164" s="2">
        <f t="shared" si="115"/>
        <v>247.82999999999998</v>
      </c>
      <c r="AF1164" s="2">
        <f>SUM(AE1164:AE1169)</f>
        <v>24668.018000000004</v>
      </c>
      <c r="AG1164">
        <f t="shared" si="116"/>
        <v>1</v>
      </c>
    </row>
    <row r="1165" spans="1:34">
      <c r="A1165">
        <v>1164</v>
      </c>
      <c r="C1165">
        <v>400</v>
      </c>
      <c r="D1165">
        <v>230</v>
      </c>
      <c r="E1165" t="s">
        <v>607</v>
      </c>
      <c r="F1165" t="s">
        <v>929</v>
      </c>
      <c r="G1165">
        <v>48.84669495</v>
      </c>
      <c r="H1165">
        <v>123.64808650000001</v>
      </c>
      <c r="M1165" t="s">
        <v>612</v>
      </c>
      <c r="N1165">
        <v>1.5</v>
      </c>
      <c r="O1165">
        <v>0.5</v>
      </c>
      <c r="P1165">
        <f t="shared" si="117"/>
        <v>1</v>
      </c>
      <c r="Q1165" t="s">
        <v>35</v>
      </c>
      <c r="R1165">
        <v>1</v>
      </c>
      <c r="S1165">
        <f t="shared" si="112"/>
        <v>0</v>
      </c>
      <c r="T1165">
        <f t="shared" si="113"/>
        <v>1</v>
      </c>
      <c r="Z1165" s="118">
        <v>0.11</v>
      </c>
      <c r="AA1165">
        <v>0</v>
      </c>
      <c r="AB1165" s="120">
        <v>45.06</v>
      </c>
      <c r="AC1165" s="2">
        <f t="shared" si="114"/>
        <v>495.65999999999997</v>
      </c>
      <c r="AE1165" s="2">
        <f t="shared" si="115"/>
        <v>495.65999999999997</v>
      </c>
      <c r="AG1165" t="str">
        <f t="shared" si="116"/>
        <v/>
      </c>
    </row>
    <row r="1166" spans="1:34">
      <c r="A1166">
        <v>1165</v>
      </c>
      <c r="C1166">
        <v>400</v>
      </c>
      <c r="D1166">
        <v>230</v>
      </c>
      <c r="E1166" t="s">
        <v>607</v>
      </c>
      <c r="F1166" t="s">
        <v>929</v>
      </c>
      <c r="G1166">
        <v>48.84669495</v>
      </c>
      <c r="H1166">
        <v>123.64808650000001</v>
      </c>
      <c r="M1166" t="s">
        <v>627</v>
      </c>
      <c r="N1166">
        <v>0.5</v>
      </c>
      <c r="O1166">
        <v>0</v>
      </c>
      <c r="P1166">
        <f t="shared" si="117"/>
        <v>0.5</v>
      </c>
      <c r="Q1166" t="s">
        <v>35</v>
      </c>
      <c r="R1166">
        <v>1</v>
      </c>
      <c r="S1166">
        <f t="shared" si="112"/>
        <v>0</v>
      </c>
      <c r="T1166">
        <f t="shared" si="113"/>
        <v>0.5</v>
      </c>
      <c r="Z1166" s="118">
        <v>0.11</v>
      </c>
      <c r="AA1166">
        <v>0</v>
      </c>
      <c r="AB1166" s="120">
        <v>38.51</v>
      </c>
      <c r="AC1166" s="2">
        <f t="shared" si="114"/>
        <v>211.80499999999998</v>
      </c>
      <c r="AE1166" s="2">
        <f t="shared" si="115"/>
        <v>211.80499999999998</v>
      </c>
      <c r="AG1166" t="str">
        <f t="shared" si="116"/>
        <v/>
      </c>
    </row>
    <row r="1167" spans="1:34">
      <c r="A1167">
        <v>1166</v>
      </c>
      <c r="C1167">
        <v>447</v>
      </c>
      <c r="D1167">
        <v>230</v>
      </c>
      <c r="E1167" t="s">
        <v>607</v>
      </c>
      <c r="F1167" t="s">
        <v>929</v>
      </c>
      <c r="G1167">
        <v>48.84669495</v>
      </c>
      <c r="H1167">
        <v>123.64808650000001</v>
      </c>
      <c r="M1167" t="s">
        <v>104</v>
      </c>
      <c r="N1167">
        <v>0</v>
      </c>
      <c r="O1167">
        <v>-6</v>
      </c>
      <c r="P1167">
        <f t="shared" si="117"/>
        <v>6</v>
      </c>
      <c r="Q1167" t="s">
        <v>616</v>
      </c>
      <c r="R1167">
        <v>2</v>
      </c>
      <c r="S1167">
        <f t="shared" si="112"/>
        <v>6</v>
      </c>
      <c r="T1167">
        <f t="shared" si="113"/>
        <v>0</v>
      </c>
      <c r="U1167" t="s">
        <v>1008</v>
      </c>
      <c r="V1167" t="s">
        <v>1005</v>
      </c>
      <c r="Z1167" s="118">
        <v>0.93</v>
      </c>
      <c r="AA1167">
        <v>5</v>
      </c>
      <c r="AB1167" s="120">
        <v>10.95</v>
      </c>
      <c r="AC1167" s="2">
        <f t="shared" si="114"/>
        <v>5804.5950000000003</v>
      </c>
      <c r="AE1167" s="2">
        <f t="shared" si="115"/>
        <v>5804.5950000000003</v>
      </c>
      <c r="AG1167" t="str">
        <f t="shared" si="116"/>
        <v/>
      </c>
    </row>
    <row r="1168" spans="1:34">
      <c r="A1168">
        <v>1167</v>
      </c>
      <c r="C1168">
        <v>447</v>
      </c>
      <c r="D1168">
        <v>230</v>
      </c>
      <c r="E1168" t="s">
        <v>607</v>
      </c>
      <c r="F1168" t="s">
        <v>929</v>
      </c>
      <c r="G1168">
        <v>48.84669495</v>
      </c>
      <c r="H1168">
        <v>123.64808650000001</v>
      </c>
      <c r="M1168" t="s">
        <v>17</v>
      </c>
      <c r="N1168">
        <v>-6</v>
      </c>
      <c r="O1168">
        <v>-36</v>
      </c>
      <c r="P1168">
        <f t="shared" si="117"/>
        <v>30</v>
      </c>
      <c r="Q1168" t="s">
        <v>616</v>
      </c>
      <c r="R1168">
        <v>2</v>
      </c>
      <c r="S1168">
        <f t="shared" si="112"/>
        <v>30</v>
      </c>
      <c r="T1168">
        <f t="shared" si="113"/>
        <v>0</v>
      </c>
      <c r="U1168" t="s">
        <v>1008</v>
      </c>
      <c r="V1168" t="s">
        <v>1005</v>
      </c>
      <c r="Z1168" s="118">
        <v>0.86</v>
      </c>
      <c r="AA1168">
        <v>10</v>
      </c>
      <c r="AB1168" s="120">
        <v>3.92</v>
      </c>
      <c r="AC1168" s="2">
        <f t="shared" si="114"/>
        <v>9102.24</v>
      </c>
      <c r="AE1168" s="2">
        <f t="shared" si="115"/>
        <v>9102.24</v>
      </c>
      <c r="AG1168" t="str">
        <f t="shared" si="116"/>
        <v/>
      </c>
    </row>
    <row r="1169" spans="1:34" s="9" customFormat="1">
      <c r="A1169">
        <v>1168</v>
      </c>
      <c r="C1169">
        <v>447</v>
      </c>
      <c r="D1169">
        <v>230</v>
      </c>
      <c r="E1169" s="9" t="s">
        <v>607</v>
      </c>
      <c r="F1169" t="s">
        <v>929</v>
      </c>
      <c r="G1169" s="9">
        <v>48.84669495</v>
      </c>
      <c r="H1169" s="9">
        <v>123.64808650000001</v>
      </c>
      <c r="M1169" s="9" t="s">
        <v>18</v>
      </c>
      <c r="N1169" s="9">
        <v>-36</v>
      </c>
      <c r="O1169" s="9">
        <v>-60</v>
      </c>
      <c r="P1169" s="9">
        <f t="shared" si="117"/>
        <v>24</v>
      </c>
      <c r="Q1169" s="9" t="s">
        <v>604</v>
      </c>
      <c r="R1169" s="9">
        <v>2</v>
      </c>
      <c r="S1169" s="9">
        <f t="shared" si="112"/>
        <v>24</v>
      </c>
      <c r="T1169" s="9">
        <f t="shared" si="113"/>
        <v>0</v>
      </c>
      <c r="U1169" t="s">
        <v>1008</v>
      </c>
      <c r="V1169" t="s">
        <v>1005</v>
      </c>
      <c r="Z1169" s="118">
        <v>1.17</v>
      </c>
      <c r="AA1169" s="9">
        <v>20</v>
      </c>
      <c r="AB1169" s="120">
        <v>3.92</v>
      </c>
      <c r="AC1169" s="2">
        <f t="shared" si="114"/>
        <v>8805.8880000000008</v>
      </c>
      <c r="AE1169" s="11">
        <f t="shared" si="115"/>
        <v>8805.8880000000008</v>
      </c>
      <c r="AG1169" t="str">
        <f t="shared" si="116"/>
        <v/>
      </c>
      <c r="AH1169"/>
    </row>
    <row r="1170" spans="1:34">
      <c r="A1170">
        <v>1169</v>
      </c>
      <c r="B1170" t="s">
        <v>603</v>
      </c>
      <c r="C1170">
        <v>745</v>
      </c>
      <c r="D1170">
        <v>231</v>
      </c>
      <c r="E1170" t="s">
        <v>917</v>
      </c>
      <c r="F1170" t="s">
        <v>35</v>
      </c>
      <c r="G1170">
        <v>48.935928339999997</v>
      </c>
      <c r="H1170">
        <v>123.575737</v>
      </c>
      <c r="M1170" t="s">
        <v>104</v>
      </c>
      <c r="N1170">
        <v>-15</v>
      </c>
      <c r="O1170">
        <v>0</v>
      </c>
      <c r="P1170">
        <f t="shared" si="117"/>
        <v>15</v>
      </c>
      <c r="Q1170" t="s">
        <v>604</v>
      </c>
      <c r="R1170">
        <v>2</v>
      </c>
      <c r="S1170">
        <f t="shared" si="112"/>
        <v>15</v>
      </c>
      <c r="T1170">
        <f t="shared" si="113"/>
        <v>0</v>
      </c>
      <c r="U1170" t="s">
        <v>1008</v>
      </c>
      <c r="V1170" t="s">
        <v>1009</v>
      </c>
      <c r="W1170">
        <f>SUM(S1170:S1172)</f>
        <v>27</v>
      </c>
      <c r="X1170">
        <f>SUM(T1170:T1172)</f>
        <v>0</v>
      </c>
      <c r="Y1170">
        <f>X1170+W1170</f>
        <v>27</v>
      </c>
      <c r="Z1170" s="118">
        <v>0</v>
      </c>
      <c r="AA1170">
        <v>17</v>
      </c>
      <c r="AC1170" s="2">
        <f t="shared" si="114"/>
        <v>0</v>
      </c>
      <c r="AD1170" s="2">
        <f>SUM(AC1170:AC1172)</f>
        <v>0</v>
      </c>
      <c r="AE1170" s="2">
        <f t="shared" si="115"/>
        <v>0</v>
      </c>
      <c r="AF1170" s="2">
        <f>SUM(AE1170:AE1172)</f>
        <v>0</v>
      </c>
      <c r="AG1170">
        <f t="shared" si="116"/>
        <v>1</v>
      </c>
    </row>
    <row r="1171" spans="1:34">
      <c r="A1171">
        <v>1170</v>
      </c>
      <c r="C1171">
        <v>745</v>
      </c>
      <c r="D1171">
        <v>231</v>
      </c>
      <c r="E1171" t="s">
        <v>917</v>
      </c>
      <c r="F1171" t="s">
        <v>35</v>
      </c>
      <c r="G1171">
        <v>48.935928339999997</v>
      </c>
      <c r="H1171">
        <v>123.575737</v>
      </c>
      <c r="M1171" t="s">
        <v>101</v>
      </c>
      <c r="N1171">
        <v>-27</v>
      </c>
      <c r="O1171">
        <v>-15</v>
      </c>
      <c r="P1171">
        <f t="shared" si="117"/>
        <v>12</v>
      </c>
      <c r="Q1171" t="s">
        <v>604</v>
      </c>
      <c r="R1171">
        <v>2</v>
      </c>
      <c r="S1171">
        <f t="shared" si="112"/>
        <v>12</v>
      </c>
      <c r="T1171">
        <f t="shared" si="113"/>
        <v>0</v>
      </c>
      <c r="U1171" t="s">
        <v>1008</v>
      </c>
      <c r="V1171" t="s">
        <v>1009</v>
      </c>
      <c r="Z1171" s="118">
        <v>0</v>
      </c>
      <c r="AA1171">
        <v>40</v>
      </c>
      <c r="AC1171" s="2">
        <f t="shared" si="114"/>
        <v>0</v>
      </c>
      <c r="AE1171" s="2">
        <f t="shared" si="115"/>
        <v>0</v>
      </c>
      <c r="AG1171" t="str">
        <f t="shared" si="116"/>
        <v/>
      </c>
    </row>
    <row r="1172" spans="1:34" s="9" customFormat="1">
      <c r="A1172">
        <v>1171</v>
      </c>
      <c r="C1172">
        <v>745</v>
      </c>
      <c r="D1172">
        <v>231</v>
      </c>
      <c r="E1172" s="9" t="s">
        <v>917</v>
      </c>
      <c r="F1172" t="s">
        <v>35</v>
      </c>
      <c r="G1172" s="9">
        <v>48.935928339999997</v>
      </c>
      <c r="H1172" s="9">
        <v>123.575737</v>
      </c>
      <c r="M1172" s="9" t="s">
        <v>21</v>
      </c>
      <c r="N1172" s="9">
        <v>-27</v>
      </c>
      <c r="O1172" s="9">
        <v>-27</v>
      </c>
      <c r="P1172" s="9">
        <f t="shared" si="117"/>
        <v>0</v>
      </c>
      <c r="Q1172" s="9" t="s">
        <v>604</v>
      </c>
      <c r="R1172" s="9">
        <v>2</v>
      </c>
      <c r="S1172" s="9">
        <f t="shared" si="112"/>
        <v>0</v>
      </c>
      <c r="T1172" s="9">
        <f t="shared" si="113"/>
        <v>0</v>
      </c>
      <c r="U1172" t="s">
        <v>1008</v>
      </c>
      <c r="V1172" t="s">
        <v>1009</v>
      </c>
      <c r="Z1172" s="118">
        <v>0</v>
      </c>
      <c r="AA1172" s="9">
        <v>45</v>
      </c>
      <c r="AB1172" s="120"/>
      <c r="AC1172" s="2">
        <f t="shared" si="114"/>
        <v>0</v>
      </c>
      <c r="AE1172" s="11">
        <f t="shared" si="115"/>
        <v>0</v>
      </c>
      <c r="AG1172" t="str">
        <f t="shared" si="116"/>
        <v/>
      </c>
      <c r="AH1172"/>
    </row>
    <row r="1173" spans="1:34">
      <c r="A1173">
        <v>1172</v>
      </c>
      <c r="B1173" t="s">
        <v>603</v>
      </c>
      <c r="C1173">
        <v>170</v>
      </c>
      <c r="D1173">
        <v>232</v>
      </c>
      <c r="E1173" t="s">
        <v>910</v>
      </c>
      <c r="F1173" t="s">
        <v>931</v>
      </c>
      <c r="G1173">
        <v>48.856140140000001</v>
      </c>
      <c r="H1173">
        <v>123.6605988</v>
      </c>
      <c r="M1173" t="s">
        <v>89</v>
      </c>
      <c r="N1173">
        <v>1</v>
      </c>
      <c r="O1173">
        <v>0</v>
      </c>
      <c r="P1173">
        <f t="shared" si="117"/>
        <v>1</v>
      </c>
      <c r="Q1173" t="s">
        <v>35</v>
      </c>
      <c r="R1173">
        <v>1</v>
      </c>
      <c r="S1173">
        <f t="shared" si="112"/>
        <v>0</v>
      </c>
      <c r="T1173">
        <f t="shared" si="113"/>
        <v>1</v>
      </c>
      <c r="W1173">
        <f>SUM(S1173:S1177)</f>
        <v>55</v>
      </c>
      <c r="X1173">
        <f>SUM(T1173:T1177)</f>
        <v>1</v>
      </c>
      <c r="Y1173">
        <f>X1173+W1173</f>
        <v>56</v>
      </c>
      <c r="Z1173" s="118">
        <v>0.08</v>
      </c>
      <c r="AA1173">
        <v>0</v>
      </c>
      <c r="AB1173" s="120">
        <v>42.07</v>
      </c>
      <c r="AC1173" s="2">
        <f t="shared" si="114"/>
        <v>336.55999999999995</v>
      </c>
      <c r="AD1173" s="2">
        <f>SUM(AC1173:AC1177)</f>
        <v>10764.284000000001</v>
      </c>
      <c r="AE1173" s="2">
        <f t="shared" si="115"/>
        <v>336.55999999999995</v>
      </c>
      <c r="AF1173" s="2">
        <f>SUM(AE1173:AE1177)</f>
        <v>10764.284000000001</v>
      </c>
      <c r="AG1173">
        <f t="shared" si="116"/>
        <v>1</v>
      </c>
    </row>
    <row r="1174" spans="1:34">
      <c r="A1174">
        <v>1173</v>
      </c>
      <c r="C1174">
        <v>183</v>
      </c>
      <c r="D1174">
        <v>232</v>
      </c>
      <c r="E1174" t="s">
        <v>910</v>
      </c>
      <c r="F1174" t="s">
        <v>931</v>
      </c>
      <c r="G1174">
        <v>48.856140140000001</v>
      </c>
      <c r="H1174">
        <v>123.6605988</v>
      </c>
      <c r="M1174" t="s">
        <v>104</v>
      </c>
      <c r="N1174">
        <v>0</v>
      </c>
      <c r="O1174">
        <v>-12</v>
      </c>
      <c r="P1174">
        <f t="shared" si="117"/>
        <v>12</v>
      </c>
      <c r="Q1174" t="s">
        <v>89</v>
      </c>
      <c r="R1174">
        <v>2</v>
      </c>
      <c r="S1174">
        <f t="shared" si="112"/>
        <v>12</v>
      </c>
      <c r="T1174">
        <f t="shared" si="113"/>
        <v>0</v>
      </c>
      <c r="U1174" t="s">
        <v>1008</v>
      </c>
      <c r="V1174" t="s">
        <v>921</v>
      </c>
      <c r="Z1174" s="118">
        <v>1.01</v>
      </c>
      <c r="AA1174">
        <v>10</v>
      </c>
      <c r="AB1174" s="120">
        <v>3.85</v>
      </c>
      <c r="AC1174" s="2">
        <f t="shared" si="114"/>
        <v>4199.5800000000008</v>
      </c>
      <c r="AE1174" s="2">
        <f t="shared" si="115"/>
        <v>4199.5800000000008</v>
      </c>
      <c r="AG1174" t="str">
        <f t="shared" si="116"/>
        <v/>
      </c>
    </row>
    <row r="1175" spans="1:34">
      <c r="A1175">
        <v>1174</v>
      </c>
      <c r="C1175">
        <v>183</v>
      </c>
      <c r="D1175">
        <v>232</v>
      </c>
      <c r="E1175" t="s">
        <v>910</v>
      </c>
      <c r="F1175" t="s">
        <v>931</v>
      </c>
      <c r="G1175">
        <v>48.856140140000001</v>
      </c>
      <c r="H1175">
        <v>123.6605988</v>
      </c>
      <c r="M1175" t="s">
        <v>615</v>
      </c>
      <c r="N1175">
        <v>-12</v>
      </c>
      <c r="O1175">
        <v>-30</v>
      </c>
      <c r="P1175">
        <f t="shared" si="117"/>
        <v>18</v>
      </c>
      <c r="Q1175" t="s">
        <v>884</v>
      </c>
      <c r="R1175">
        <v>2</v>
      </c>
      <c r="S1175">
        <f t="shared" si="112"/>
        <v>18</v>
      </c>
      <c r="T1175">
        <f t="shared" si="113"/>
        <v>0</v>
      </c>
      <c r="U1175" t="s">
        <v>1008</v>
      </c>
      <c r="V1175" t="s">
        <v>921</v>
      </c>
      <c r="Z1175" s="118">
        <v>1.44</v>
      </c>
      <c r="AA1175">
        <v>10</v>
      </c>
      <c r="AB1175" s="120">
        <v>1.38</v>
      </c>
      <c r="AC1175" s="2">
        <f t="shared" si="114"/>
        <v>3219.2639999999997</v>
      </c>
      <c r="AE1175" s="2">
        <f t="shared" si="115"/>
        <v>3219.2639999999997</v>
      </c>
      <c r="AG1175" t="str">
        <f t="shared" si="116"/>
        <v/>
      </c>
    </row>
    <row r="1176" spans="1:34">
      <c r="A1176">
        <v>1175</v>
      </c>
      <c r="C1176">
        <v>183</v>
      </c>
      <c r="D1176">
        <v>232</v>
      </c>
      <c r="E1176" t="s">
        <v>910</v>
      </c>
      <c r="F1176" t="s">
        <v>931</v>
      </c>
      <c r="G1176">
        <v>48.856140140000001</v>
      </c>
      <c r="H1176">
        <v>123.6605988</v>
      </c>
      <c r="M1176" t="s">
        <v>101</v>
      </c>
      <c r="N1176">
        <v>-30</v>
      </c>
      <c r="O1176">
        <v>-45</v>
      </c>
      <c r="P1176">
        <f t="shared" si="117"/>
        <v>15</v>
      </c>
      <c r="Q1176" t="s">
        <v>884</v>
      </c>
      <c r="R1176">
        <v>2</v>
      </c>
      <c r="S1176">
        <f t="shared" si="112"/>
        <v>15</v>
      </c>
      <c r="T1176">
        <f t="shared" si="113"/>
        <v>0</v>
      </c>
      <c r="U1176" t="s">
        <v>1008</v>
      </c>
      <c r="V1176" t="s">
        <v>921</v>
      </c>
      <c r="Z1176" s="118">
        <v>1.44</v>
      </c>
      <c r="AA1176">
        <v>15</v>
      </c>
      <c r="AB1176" s="120">
        <v>1.38</v>
      </c>
      <c r="AC1176" s="2">
        <f t="shared" si="114"/>
        <v>2533.6799999999998</v>
      </c>
      <c r="AE1176" s="2">
        <f t="shared" si="115"/>
        <v>2533.6799999999998</v>
      </c>
      <c r="AG1176" t="str">
        <f t="shared" si="116"/>
        <v/>
      </c>
    </row>
    <row r="1177" spans="1:34" s="9" customFormat="1">
      <c r="A1177">
        <v>1176</v>
      </c>
      <c r="C1177">
        <v>183</v>
      </c>
      <c r="D1177">
        <v>232</v>
      </c>
      <c r="E1177" s="9" t="s">
        <v>910</v>
      </c>
      <c r="F1177" t="s">
        <v>931</v>
      </c>
      <c r="G1177" s="9">
        <v>48.856140140000001</v>
      </c>
      <c r="H1177" s="9">
        <v>123.6605988</v>
      </c>
      <c r="M1177" s="9" t="s">
        <v>19</v>
      </c>
      <c r="N1177" s="9">
        <v>-45</v>
      </c>
      <c r="O1177" s="9">
        <v>-55</v>
      </c>
      <c r="P1177" s="9">
        <f t="shared" si="117"/>
        <v>10</v>
      </c>
      <c r="Q1177" s="9" t="s">
        <v>884</v>
      </c>
      <c r="R1177" s="9">
        <v>2</v>
      </c>
      <c r="S1177" s="9">
        <f t="shared" si="112"/>
        <v>10</v>
      </c>
      <c r="T1177" s="9">
        <f t="shared" si="113"/>
        <v>0</v>
      </c>
      <c r="U1177" t="s">
        <v>1008</v>
      </c>
      <c r="V1177" t="s">
        <v>921</v>
      </c>
      <c r="Z1177" s="118">
        <v>1.44</v>
      </c>
      <c r="AA1177" s="9">
        <v>25</v>
      </c>
      <c r="AB1177" s="120">
        <v>0.44</v>
      </c>
      <c r="AC1177" s="2">
        <f t="shared" si="114"/>
        <v>475.20000000000005</v>
      </c>
      <c r="AE1177" s="11">
        <f t="shared" si="115"/>
        <v>475.20000000000005</v>
      </c>
      <c r="AG1177" t="str">
        <f t="shared" si="116"/>
        <v/>
      </c>
      <c r="AH1177"/>
    </row>
    <row r="1178" spans="1:34">
      <c r="A1178">
        <v>1177</v>
      </c>
      <c r="B1178" t="s">
        <v>603</v>
      </c>
      <c r="C1178">
        <v>734</v>
      </c>
      <c r="D1178">
        <v>233</v>
      </c>
      <c r="E1178" t="s">
        <v>619</v>
      </c>
      <c r="F1178" t="s">
        <v>930</v>
      </c>
      <c r="G1178">
        <v>48.97839355</v>
      </c>
      <c r="H1178">
        <v>123.5560608</v>
      </c>
      <c r="M1178" t="s">
        <v>89</v>
      </c>
      <c r="N1178">
        <v>12</v>
      </c>
      <c r="O1178">
        <v>10</v>
      </c>
      <c r="P1178">
        <f t="shared" si="117"/>
        <v>2</v>
      </c>
      <c r="Q1178" t="s">
        <v>35</v>
      </c>
      <c r="R1178">
        <v>1</v>
      </c>
      <c r="S1178">
        <f t="shared" si="112"/>
        <v>0</v>
      </c>
      <c r="T1178">
        <f t="shared" si="113"/>
        <v>2</v>
      </c>
      <c r="W1178">
        <f>SUM(S1178:S1184)</f>
        <v>45</v>
      </c>
      <c r="X1178">
        <f>SUM(T1178:T1184)</f>
        <v>12</v>
      </c>
      <c r="Y1178">
        <f>X1178+W1178</f>
        <v>57</v>
      </c>
      <c r="Z1178" s="118">
        <v>0.16</v>
      </c>
      <c r="AA1178">
        <v>0</v>
      </c>
      <c r="AB1178" s="120">
        <v>37.4</v>
      </c>
      <c r="AC1178" s="2">
        <f t="shared" si="114"/>
        <v>1196.8</v>
      </c>
      <c r="AD1178" s="2">
        <f>SUM(AC1178:AC1184)</f>
        <v>11255.431999999999</v>
      </c>
      <c r="AE1178" s="2">
        <f t="shared" si="115"/>
        <v>1196.8</v>
      </c>
      <c r="AF1178" s="2">
        <f>SUM(AE1178:AE1184)</f>
        <v>11255.431999999999</v>
      </c>
      <c r="AG1178">
        <f t="shared" si="116"/>
        <v>1</v>
      </c>
    </row>
    <row r="1179" spans="1:34">
      <c r="A1179">
        <v>1178</v>
      </c>
      <c r="C1179">
        <v>734</v>
      </c>
      <c r="D1179">
        <v>233</v>
      </c>
      <c r="E1179" t="s">
        <v>619</v>
      </c>
      <c r="F1179" t="s">
        <v>930</v>
      </c>
      <c r="G1179">
        <v>48.97839355</v>
      </c>
      <c r="H1179">
        <v>123.5560608</v>
      </c>
      <c r="M1179" t="s">
        <v>57</v>
      </c>
      <c r="N1179">
        <v>0</v>
      </c>
      <c r="O1179">
        <v>2</v>
      </c>
      <c r="P1179">
        <f t="shared" si="117"/>
        <v>2</v>
      </c>
      <c r="Q1179" t="s">
        <v>35</v>
      </c>
      <c r="R1179">
        <v>1</v>
      </c>
      <c r="S1179">
        <f t="shared" si="112"/>
        <v>0</v>
      </c>
      <c r="T1179">
        <f t="shared" si="113"/>
        <v>2</v>
      </c>
      <c r="Z1179" s="118">
        <v>0.16</v>
      </c>
      <c r="AA1179">
        <v>0</v>
      </c>
      <c r="AB1179" s="120">
        <v>30.85</v>
      </c>
      <c r="AC1179" s="2">
        <f t="shared" si="114"/>
        <v>987.2</v>
      </c>
      <c r="AE1179" s="2">
        <f t="shared" si="115"/>
        <v>987.2</v>
      </c>
      <c r="AG1179" t="str">
        <f t="shared" si="116"/>
        <v/>
      </c>
    </row>
    <row r="1180" spans="1:34">
      <c r="A1180">
        <v>1179</v>
      </c>
      <c r="C1180">
        <v>734</v>
      </c>
      <c r="D1180">
        <v>233</v>
      </c>
      <c r="E1180" t="s">
        <v>619</v>
      </c>
      <c r="F1180" t="s">
        <v>930</v>
      </c>
      <c r="G1180">
        <v>48.97839355</v>
      </c>
      <c r="H1180">
        <v>123.5560608</v>
      </c>
      <c r="M1180" t="s">
        <v>623</v>
      </c>
      <c r="N1180">
        <v>10</v>
      </c>
      <c r="O1180">
        <v>2</v>
      </c>
      <c r="P1180">
        <f t="shared" si="117"/>
        <v>8</v>
      </c>
      <c r="Q1180" t="s">
        <v>35</v>
      </c>
      <c r="R1180">
        <v>1</v>
      </c>
      <c r="S1180">
        <f t="shared" si="112"/>
        <v>0</v>
      </c>
      <c r="T1180">
        <f t="shared" si="113"/>
        <v>8</v>
      </c>
      <c r="Z1180" s="118">
        <v>0.16</v>
      </c>
      <c r="AA1180">
        <v>0</v>
      </c>
      <c r="AB1180" s="120">
        <v>37.4</v>
      </c>
      <c r="AC1180" s="2">
        <f t="shared" si="114"/>
        <v>4787.2</v>
      </c>
      <c r="AE1180" s="2">
        <f t="shared" si="115"/>
        <v>4787.2</v>
      </c>
      <c r="AG1180" t="str">
        <f t="shared" si="116"/>
        <v/>
      </c>
    </row>
    <row r="1181" spans="1:34">
      <c r="A1181">
        <v>1180</v>
      </c>
      <c r="C1181">
        <v>791</v>
      </c>
      <c r="D1181">
        <v>233</v>
      </c>
      <c r="E1181" t="s">
        <v>619</v>
      </c>
      <c r="F1181" t="s">
        <v>930</v>
      </c>
      <c r="G1181">
        <v>48.97839355</v>
      </c>
      <c r="H1181">
        <v>123.5560608</v>
      </c>
      <c r="M1181" t="s">
        <v>104</v>
      </c>
      <c r="N1181">
        <v>0</v>
      </c>
      <c r="O1181">
        <v>-3</v>
      </c>
      <c r="P1181">
        <f t="shared" si="117"/>
        <v>3</v>
      </c>
      <c r="Q1181" t="s">
        <v>604</v>
      </c>
      <c r="R1181">
        <v>2</v>
      </c>
      <c r="S1181">
        <f t="shared" si="112"/>
        <v>3</v>
      </c>
      <c r="T1181">
        <f t="shared" si="113"/>
        <v>0</v>
      </c>
      <c r="U1181" t="s">
        <v>1008</v>
      </c>
      <c r="V1181" t="s">
        <v>918</v>
      </c>
      <c r="Z1181" s="118">
        <v>1.07</v>
      </c>
      <c r="AA1181">
        <v>5</v>
      </c>
      <c r="AB1181" s="120">
        <v>3.36</v>
      </c>
      <c r="AC1181" s="2">
        <f t="shared" si="114"/>
        <v>1024.6319999999998</v>
      </c>
      <c r="AE1181" s="2">
        <f t="shared" si="115"/>
        <v>1024.6319999999998</v>
      </c>
      <c r="AG1181" t="str">
        <f t="shared" si="116"/>
        <v/>
      </c>
    </row>
    <row r="1182" spans="1:34">
      <c r="A1182">
        <v>1181</v>
      </c>
      <c r="C1182">
        <v>791</v>
      </c>
      <c r="D1182">
        <v>233</v>
      </c>
      <c r="E1182" t="s">
        <v>619</v>
      </c>
      <c r="F1182" t="s">
        <v>930</v>
      </c>
      <c r="G1182">
        <v>48.97839355</v>
      </c>
      <c r="H1182">
        <v>123.5560608</v>
      </c>
      <c r="M1182" t="s">
        <v>101</v>
      </c>
      <c r="N1182">
        <v>-3</v>
      </c>
      <c r="O1182">
        <v>-25</v>
      </c>
      <c r="P1182">
        <f t="shared" si="117"/>
        <v>22</v>
      </c>
      <c r="Q1182" t="s">
        <v>604</v>
      </c>
      <c r="R1182">
        <v>2</v>
      </c>
      <c r="S1182">
        <f t="shared" si="112"/>
        <v>22</v>
      </c>
      <c r="T1182">
        <f t="shared" si="113"/>
        <v>0</v>
      </c>
      <c r="U1182" t="s">
        <v>1008</v>
      </c>
      <c r="V1182" t="s">
        <v>918</v>
      </c>
      <c r="Z1182" s="118">
        <v>1.45</v>
      </c>
      <c r="AA1182">
        <v>35</v>
      </c>
      <c r="AB1182" s="120">
        <v>1.2</v>
      </c>
      <c r="AC1182" s="2">
        <f t="shared" si="114"/>
        <v>2488.1999999999998</v>
      </c>
      <c r="AE1182" s="2">
        <f t="shared" si="115"/>
        <v>2488.1999999999998</v>
      </c>
      <c r="AG1182" t="str">
        <f t="shared" si="116"/>
        <v/>
      </c>
    </row>
    <row r="1183" spans="1:34">
      <c r="A1183">
        <v>1182</v>
      </c>
      <c r="C1183">
        <v>791</v>
      </c>
      <c r="D1183">
        <v>233</v>
      </c>
      <c r="E1183" t="s">
        <v>619</v>
      </c>
      <c r="F1183" t="s">
        <v>930</v>
      </c>
      <c r="G1183">
        <v>48.97839355</v>
      </c>
      <c r="H1183">
        <v>123.5560608</v>
      </c>
      <c r="M1183" t="s">
        <v>724</v>
      </c>
      <c r="N1183">
        <v>-25</v>
      </c>
      <c r="O1183">
        <v>-45</v>
      </c>
      <c r="P1183">
        <f t="shared" si="117"/>
        <v>20</v>
      </c>
      <c r="Q1183" t="s">
        <v>604</v>
      </c>
      <c r="R1183">
        <v>2</v>
      </c>
      <c r="S1183">
        <f t="shared" si="112"/>
        <v>20</v>
      </c>
      <c r="T1183">
        <f t="shared" si="113"/>
        <v>0</v>
      </c>
      <c r="U1183" t="s">
        <v>1008</v>
      </c>
      <c r="V1183" t="s">
        <v>918</v>
      </c>
      <c r="Z1183" s="118">
        <v>1.45</v>
      </c>
      <c r="AA1183">
        <v>30</v>
      </c>
      <c r="AB1183" s="120">
        <v>0.38</v>
      </c>
      <c r="AC1183" s="2">
        <f t="shared" si="114"/>
        <v>771.4</v>
      </c>
      <c r="AE1183" s="2">
        <f t="shared" si="115"/>
        <v>771.4</v>
      </c>
      <c r="AG1183" t="str">
        <f t="shared" si="116"/>
        <v/>
      </c>
    </row>
    <row r="1184" spans="1:34" s="9" customFormat="1">
      <c r="A1184">
        <v>1183</v>
      </c>
      <c r="C1184">
        <v>791</v>
      </c>
      <c r="D1184">
        <v>233</v>
      </c>
      <c r="E1184" s="9" t="s">
        <v>619</v>
      </c>
      <c r="F1184" t="s">
        <v>930</v>
      </c>
      <c r="G1184" s="9">
        <v>48.97839355</v>
      </c>
      <c r="H1184" s="9">
        <v>123.5560608</v>
      </c>
      <c r="M1184" s="9" t="s">
        <v>725</v>
      </c>
      <c r="N1184" s="9">
        <v>-45</v>
      </c>
      <c r="O1184" s="9">
        <v>-45</v>
      </c>
      <c r="P1184" s="9">
        <f t="shared" si="117"/>
        <v>0</v>
      </c>
      <c r="Q1184" s="9" t="s">
        <v>604</v>
      </c>
      <c r="R1184" s="9">
        <v>2</v>
      </c>
      <c r="S1184" s="9">
        <f t="shared" si="112"/>
        <v>0</v>
      </c>
      <c r="T1184" s="9">
        <f t="shared" si="113"/>
        <v>0</v>
      </c>
      <c r="U1184" t="s">
        <v>1008</v>
      </c>
      <c r="V1184" t="s">
        <v>918</v>
      </c>
      <c r="Z1184" s="118">
        <v>1.45</v>
      </c>
      <c r="AA1184" s="9">
        <v>10</v>
      </c>
      <c r="AB1184" s="120">
        <v>0.38</v>
      </c>
      <c r="AC1184" s="2">
        <f t="shared" si="114"/>
        <v>0</v>
      </c>
      <c r="AE1184" s="11">
        <f t="shared" si="115"/>
        <v>0</v>
      </c>
      <c r="AG1184" t="str">
        <f t="shared" si="116"/>
        <v/>
      </c>
      <c r="AH1184"/>
    </row>
    <row r="1185" spans="1:34">
      <c r="A1185">
        <v>1184</v>
      </c>
      <c r="B1185" t="s">
        <v>603</v>
      </c>
      <c r="C1185">
        <v>172</v>
      </c>
      <c r="D1185">
        <v>234</v>
      </c>
      <c r="E1185" t="s">
        <v>619</v>
      </c>
      <c r="F1185" t="s">
        <v>930</v>
      </c>
      <c r="G1185">
        <v>48.758998869999999</v>
      </c>
      <c r="H1185">
        <v>123.7953033</v>
      </c>
      <c r="M1185" t="s">
        <v>14</v>
      </c>
      <c r="N1185">
        <v>5</v>
      </c>
      <c r="O1185">
        <v>2</v>
      </c>
      <c r="P1185">
        <f t="shared" si="117"/>
        <v>3</v>
      </c>
      <c r="Q1185" t="s">
        <v>35</v>
      </c>
      <c r="R1185">
        <v>1</v>
      </c>
      <c r="S1185">
        <f t="shared" si="112"/>
        <v>0</v>
      </c>
      <c r="T1185">
        <f t="shared" si="113"/>
        <v>3</v>
      </c>
      <c r="W1185">
        <f>SUM(S1185:S1190)</f>
        <v>50.5</v>
      </c>
      <c r="X1185">
        <f>SUM(T1185:T1190)</f>
        <v>5</v>
      </c>
      <c r="Y1185">
        <f>X1185+W1185</f>
        <v>55.5</v>
      </c>
      <c r="Z1185" s="118">
        <v>0.16</v>
      </c>
      <c r="AA1185">
        <v>0</v>
      </c>
      <c r="AB1185" s="120">
        <v>37.4</v>
      </c>
      <c r="AC1185" s="2">
        <f t="shared" si="114"/>
        <v>1795.1999999999998</v>
      </c>
      <c r="AD1185" s="2">
        <f>SUM(AC1185:AC1190)</f>
        <v>5374.93</v>
      </c>
      <c r="AE1185" s="2">
        <f t="shared" si="115"/>
        <v>1795.1999999999998</v>
      </c>
      <c r="AF1185" s="2">
        <f>SUM(AE1185:AE1190)</f>
        <v>5374.93</v>
      </c>
      <c r="AG1185">
        <f t="shared" si="116"/>
        <v>1</v>
      </c>
    </row>
    <row r="1186" spans="1:34">
      <c r="A1186">
        <v>1185</v>
      </c>
      <c r="C1186">
        <v>172</v>
      </c>
      <c r="D1186">
        <v>234</v>
      </c>
      <c r="E1186" t="s">
        <v>619</v>
      </c>
      <c r="F1186" t="s">
        <v>930</v>
      </c>
      <c r="G1186">
        <v>48.758998869999999</v>
      </c>
      <c r="H1186">
        <v>123.7953033</v>
      </c>
      <c r="M1186" t="s">
        <v>606</v>
      </c>
      <c r="N1186">
        <v>2</v>
      </c>
      <c r="O1186">
        <v>0</v>
      </c>
      <c r="P1186">
        <f t="shared" si="117"/>
        <v>2</v>
      </c>
      <c r="Q1186" t="s">
        <v>35</v>
      </c>
      <c r="R1186">
        <v>1</v>
      </c>
      <c r="S1186">
        <f t="shared" si="112"/>
        <v>0</v>
      </c>
      <c r="T1186">
        <f t="shared" si="113"/>
        <v>2</v>
      </c>
      <c r="Z1186" s="118">
        <v>0.16</v>
      </c>
      <c r="AA1186">
        <v>0</v>
      </c>
      <c r="AB1186" s="120">
        <v>37.4</v>
      </c>
      <c r="AC1186" s="2">
        <f t="shared" si="114"/>
        <v>1196.8</v>
      </c>
      <c r="AE1186" s="2">
        <f t="shared" si="115"/>
        <v>1196.8</v>
      </c>
      <c r="AG1186" t="str">
        <f t="shared" si="116"/>
        <v/>
      </c>
    </row>
    <row r="1187" spans="1:34">
      <c r="A1187">
        <v>1186</v>
      </c>
      <c r="C1187">
        <v>185</v>
      </c>
      <c r="D1187">
        <v>234</v>
      </c>
      <c r="E1187" t="s">
        <v>619</v>
      </c>
      <c r="F1187" t="s">
        <v>930</v>
      </c>
      <c r="G1187">
        <v>48.758998869999999</v>
      </c>
      <c r="H1187">
        <v>123.7953033</v>
      </c>
      <c r="M1187" t="s">
        <v>16</v>
      </c>
      <c r="N1187">
        <v>0</v>
      </c>
      <c r="O1187">
        <v>-0.5</v>
      </c>
      <c r="P1187">
        <f t="shared" si="117"/>
        <v>0.5</v>
      </c>
      <c r="R1187">
        <v>2</v>
      </c>
      <c r="S1187">
        <f t="shared" si="112"/>
        <v>0.5</v>
      </c>
      <c r="T1187">
        <f t="shared" si="113"/>
        <v>0</v>
      </c>
      <c r="U1187" t="s">
        <v>1003</v>
      </c>
      <c r="V1187" t="s">
        <v>1005</v>
      </c>
      <c r="Z1187" s="118">
        <v>1.24</v>
      </c>
      <c r="AA1187">
        <v>0</v>
      </c>
      <c r="AB1187" s="120">
        <v>3.36</v>
      </c>
      <c r="AC1187" s="2">
        <f t="shared" si="114"/>
        <v>208.31999999999996</v>
      </c>
      <c r="AE1187" s="2">
        <f t="shared" si="115"/>
        <v>208.31999999999996</v>
      </c>
      <c r="AG1187" t="str">
        <f t="shared" si="116"/>
        <v/>
      </c>
    </row>
    <row r="1188" spans="1:34">
      <c r="A1188">
        <v>1187</v>
      </c>
      <c r="C1188">
        <v>185</v>
      </c>
      <c r="D1188">
        <v>234</v>
      </c>
      <c r="E1188" t="s">
        <v>619</v>
      </c>
      <c r="F1188" t="s">
        <v>930</v>
      </c>
      <c r="G1188">
        <v>48.758998869999999</v>
      </c>
      <c r="H1188">
        <v>123.7953033</v>
      </c>
      <c r="M1188" t="s">
        <v>101</v>
      </c>
      <c r="N1188">
        <v>-5</v>
      </c>
      <c r="O1188">
        <v>-18</v>
      </c>
      <c r="P1188">
        <f t="shared" si="117"/>
        <v>13</v>
      </c>
      <c r="Q1188" t="s">
        <v>611</v>
      </c>
      <c r="R1188">
        <v>2</v>
      </c>
      <c r="S1188">
        <f t="shared" si="112"/>
        <v>13</v>
      </c>
      <c r="T1188">
        <f t="shared" si="113"/>
        <v>0</v>
      </c>
      <c r="U1188" t="s">
        <v>1003</v>
      </c>
      <c r="V1188" t="s">
        <v>1005</v>
      </c>
      <c r="Z1188" s="118">
        <v>1.45</v>
      </c>
      <c r="AA1188">
        <v>60</v>
      </c>
      <c r="AB1188" s="120">
        <v>1.2</v>
      </c>
      <c r="AC1188" s="2">
        <f t="shared" si="114"/>
        <v>904.79999999999984</v>
      </c>
      <c r="AE1188" s="2">
        <f t="shared" si="115"/>
        <v>904.79999999999984</v>
      </c>
      <c r="AG1188" t="str">
        <f t="shared" si="116"/>
        <v/>
      </c>
    </row>
    <row r="1189" spans="1:34">
      <c r="A1189">
        <v>1188</v>
      </c>
      <c r="C1189">
        <v>185</v>
      </c>
      <c r="D1189">
        <v>234</v>
      </c>
      <c r="E1189" t="s">
        <v>619</v>
      </c>
      <c r="F1189" t="s">
        <v>930</v>
      </c>
      <c r="G1189">
        <v>48.758998869999999</v>
      </c>
      <c r="H1189">
        <v>123.7953033</v>
      </c>
      <c r="M1189" t="s">
        <v>608</v>
      </c>
      <c r="N1189">
        <v>-18</v>
      </c>
      <c r="O1189">
        <v>-38</v>
      </c>
      <c r="P1189">
        <f t="shared" si="117"/>
        <v>20</v>
      </c>
      <c r="Q1189" t="s">
        <v>611</v>
      </c>
      <c r="R1189">
        <v>2</v>
      </c>
      <c r="S1189">
        <f t="shared" si="112"/>
        <v>20</v>
      </c>
      <c r="T1189">
        <f t="shared" si="113"/>
        <v>0</v>
      </c>
      <c r="U1189" t="s">
        <v>1003</v>
      </c>
      <c r="V1189" t="s">
        <v>1005</v>
      </c>
      <c r="Z1189" s="118">
        <v>1.03</v>
      </c>
      <c r="AA1189">
        <v>60</v>
      </c>
      <c r="AB1189" s="120">
        <v>1.2</v>
      </c>
      <c r="AC1189" s="2">
        <f t="shared" si="114"/>
        <v>988.80000000000007</v>
      </c>
      <c r="AE1189" s="2">
        <f t="shared" si="115"/>
        <v>988.80000000000007</v>
      </c>
      <c r="AG1189" t="str">
        <f t="shared" si="116"/>
        <v/>
      </c>
    </row>
    <row r="1190" spans="1:34" s="9" customFormat="1">
      <c r="A1190">
        <v>1189</v>
      </c>
      <c r="C1190">
        <v>185</v>
      </c>
      <c r="D1190">
        <v>234</v>
      </c>
      <c r="E1190" s="9" t="s">
        <v>619</v>
      </c>
      <c r="F1190" t="s">
        <v>930</v>
      </c>
      <c r="G1190" s="9">
        <v>48.758998869999999</v>
      </c>
      <c r="H1190" s="9">
        <v>123.7953033</v>
      </c>
      <c r="M1190" s="9" t="s">
        <v>19</v>
      </c>
      <c r="N1190" s="9">
        <v>-38</v>
      </c>
      <c r="O1190" s="9">
        <v>-55</v>
      </c>
      <c r="P1190" s="9">
        <f t="shared" si="117"/>
        <v>17</v>
      </c>
      <c r="Q1190" s="9" t="s">
        <v>191</v>
      </c>
      <c r="R1190" s="9">
        <v>2</v>
      </c>
      <c r="S1190" s="9">
        <f t="shared" si="112"/>
        <v>17</v>
      </c>
      <c r="T1190" s="9">
        <f t="shared" si="113"/>
        <v>0</v>
      </c>
      <c r="U1190" t="s">
        <v>1003</v>
      </c>
      <c r="V1190" t="s">
        <v>1005</v>
      </c>
      <c r="Z1190" s="118">
        <v>1.45</v>
      </c>
      <c r="AA1190" s="9">
        <v>70</v>
      </c>
      <c r="AB1190" s="120">
        <v>0.38</v>
      </c>
      <c r="AC1190" s="2">
        <f t="shared" si="114"/>
        <v>281.01</v>
      </c>
      <c r="AE1190" s="11">
        <f t="shared" si="115"/>
        <v>281.01</v>
      </c>
      <c r="AG1190" t="str">
        <f t="shared" si="116"/>
        <v/>
      </c>
      <c r="AH1190"/>
    </row>
    <row r="1191" spans="1:34">
      <c r="A1191">
        <v>1190</v>
      </c>
      <c r="B1191" t="s">
        <v>603</v>
      </c>
      <c r="C1191">
        <v>711</v>
      </c>
      <c r="D1191">
        <v>235</v>
      </c>
      <c r="E1191" t="s">
        <v>619</v>
      </c>
      <c r="F1191" t="s">
        <v>930</v>
      </c>
      <c r="G1191">
        <v>48.76002502</v>
      </c>
      <c r="H1191">
        <v>123.7995987</v>
      </c>
      <c r="M1191" t="s">
        <v>89</v>
      </c>
      <c r="N1191">
        <v>3</v>
      </c>
      <c r="O1191">
        <v>2</v>
      </c>
      <c r="P1191">
        <f t="shared" si="117"/>
        <v>1</v>
      </c>
      <c r="Q1191" t="s">
        <v>35</v>
      </c>
      <c r="R1191">
        <v>1</v>
      </c>
      <c r="S1191">
        <f t="shared" si="112"/>
        <v>0</v>
      </c>
      <c r="T1191">
        <f t="shared" si="113"/>
        <v>1</v>
      </c>
      <c r="W1191">
        <f>SUM(S1191:S1195)</f>
        <v>50</v>
      </c>
      <c r="X1191">
        <f>SUM(T1191:T1195)</f>
        <v>3</v>
      </c>
      <c r="Y1191">
        <f>X1191+W1191</f>
        <v>53</v>
      </c>
      <c r="Z1191" s="118">
        <v>0.16</v>
      </c>
      <c r="AA1191">
        <v>0</v>
      </c>
      <c r="AB1191" s="120">
        <v>37.4</v>
      </c>
      <c r="AC1191" s="2">
        <f t="shared" si="114"/>
        <v>598.4</v>
      </c>
      <c r="AD1191" s="2">
        <f>SUM(AC1191:AC1195)</f>
        <v>7318.88</v>
      </c>
      <c r="AE1191" s="2">
        <f t="shared" si="115"/>
        <v>598.4</v>
      </c>
      <c r="AF1191" s="2">
        <f>SUM(AE1191:AE1195)</f>
        <v>7318.88</v>
      </c>
      <c r="AG1191">
        <f t="shared" si="116"/>
        <v>1</v>
      </c>
      <c r="AH1191" s="102"/>
    </row>
    <row r="1192" spans="1:34">
      <c r="A1192">
        <v>1191</v>
      </c>
      <c r="C1192">
        <v>711</v>
      </c>
      <c r="D1192">
        <v>235</v>
      </c>
      <c r="E1192" t="s">
        <v>619</v>
      </c>
      <c r="F1192" t="s">
        <v>930</v>
      </c>
      <c r="G1192">
        <v>48.76002502</v>
      </c>
      <c r="H1192">
        <v>123.7995987</v>
      </c>
      <c r="M1192" t="s">
        <v>612</v>
      </c>
      <c r="N1192">
        <v>2</v>
      </c>
      <c r="O1192">
        <v>1</v>
      </c>
      <c r="P1192">
        <f t="shared" si="117"/>
        <v>1</v>
      </c>
      <c r="Q1192" t="s">
        <v>35</v>
      </c>
      <c r="R1192">
        <v>1</v>
      </c>
      <c r="S1192">
        <f t="shared" si="112"/>
        <v>0</v>
      </c>
      <c r="T1192">
        <f t="shared" si="113"/>
        <v>1</v>
      </c>
      <c r="Z1192" s="118">
        <v>0.16</v>
      </c>
      <c r="AA1192">
        <v>0</v>
      </c>
      <c r="AB1192" s="120">
        <v>37.4</v>
      </c>
      <c r="AC1192" s="2">
        <f t="shared" si="114"/>
        <v>598.4</v>
      </c>
      <c r="AE1192" s="2">
        <f t="shared" si="115"/>
        <v>598.4</v>
      </c>
      <c r="AG1192" t="str">
        <f t="shared" si="116"/>
        <v/>
      </c>
      <c r="AH1192" s="102"/>
    </row>
    <row r="1193" spans="1:34">
      <c r="A1193">
        <v>1192</v>
      </c>
      <c r="C1193">
        <v>711</v>
      </c>
      <c r="D1193">
        <v>235</v>
      </c>
      <c r="E1193" t="s">
        <v>619</v>
      </c>
      <c r="F1193" t="s">
        <v>930</v>
      </c>
      <c r="G1193">
        <v>48.76002502</v>
      </c>
      <c r="H1193">
        <v>123.7995987</v>
      </c>
      <c r="M1193" t="s">
        <v>15</v>
      </c>
      <c r="N1193">
        <v>1</v>
      </c>
      <c r="O1193">
        <v>0</v>
      </c>
      <c r="P1193">
        <f t="shared" si="117"/>
        <v>1</v>
      </c>
      <c r="Q1193" t="s">
        <v>35</v>
      </c>
      <c r="R1193">
        <v>1</v>
      </c>
      <c r="S1193">
        <f t="shared" si="112"/>
        <v>0</v>
      </c>
      <c r="T1193">
        <f t="shared" si="113"/>
        <v>1</v>
      </c>
      <c r="Z1193" s="118">
        <v>0.16</v>
      </c>
      <c r="AA1193">
        <v>0</v>
      </c>
      <c r="AB1193" s="120">
        <v>30.85</v>
      </c>
      <c r="AC1193" s="2">
        <f t="shared" si="114"/>
        <v>493.6</v>
      </c>
      <c r="AE1193" s="2">
        <f t="shared" si="115"/>
        <v>493.6</v>
      </c>
      <c r="AG1193" t="str">
        <f t="shared" si="116"/>
        <v/>
      </c>
    </row>
    <row r="1194" spans="1:34">
      <c r="A1194">
        <v>1193</v>
      </c>
      <c r="C1194">
        <v>768</v>
      </c>
      <c r="D1194">
        <v>235</v>
      </c>
      <c r="E1194" t="s">
        <v>619</v>
      </c>
      <c r="F1194" t="s">
        <v>930</v>
      </c>
      <c r="G1194">
        <v>48.76002502</v>
      </c>
      <c r="H1194">
        <v>123.7995987</v>
      </c>
      <c r="M1194" t="s">
        <v>104</v>
      </c>
      <c r="N1194">
        <v>0</v>
      </c>
      <c r="O1194">
        <v>-7</v>
      </c>
      <c r="P1194">
        <f t="shared" si="117"/>
        <v>7</v>
      </c>
      <c r="Q1194" t="s">
        <v>604</v>
      </c>
      <c r="R1194">
        <v>2</v>
      </c>
      <c r="S1194">
        <f t="shared" si="112"/>
        <v>7</v>
      </c>
      <c r="T1194">
        <f t="shared" si="113"/>
        <v>0</v>
      </c>
      <c r="U1194" t="s">
        <v>1008</v>
      </c>
      <c r="V1194" t="s">
        <v>1005</v>
      </c>
      <c r="Z1194" s="118">
        <v>1.07</v>
      </c>
      <c r="AA1194">
        <v>25</v>
      </c>
      <c r="AB1194" s="120">
        <v>3.36</v>
      </c>
      <c r="AC1194" s="2">
        <f t="shared" si="114"/>
        <v>1887.4800000000005</v>
      </c>
      <c r="AE1194" s="2">
        <f t="shared" si="115"/>
        <v>1887.4800000000005</v>
      </c>
      <c r="AG1194" t="str">
        <f t="shared" si="116"/>
        <v/>
      </c>
    </row>
    <row r="1195" spans="1:34" s="9" customFormat="1">
      <c r="A1195">
        <v>1194</v>
      </c>
      <c r="C1195">
        <v>768</v>
      </c>
      <c r="D1195">
        <v>235</v>
      </c>
      <c r="E1195" s="9" t="s">
        <v>619</v>
      </c>
      <c r="F1195" t="s">
        <v>930</v>
      </c>
      <c r="G1195" s="9">
        <v>48.76002502</v>
      </c>
      <c r="H1195" s="9">
        <v>123.7995987</v>
      </c>
      <c r="M1195" s="9" t="s">
        <v>101</v>
      </c>
      <c r="N1195" s="9">
        <v>-7</v>
      </c>
      <c r="O1195" s="9">
        <v>-50</v>
      </c>
      <c r="P1195" s="9">
        <f t="shared" si="117"/>
        <v>43</v>
      </c>
      <c r="Q1195" s="9" t="s">
        <v>604</v>
      </c>
      <c r="R1195" s="9">
        <v>2</v>
      </c>
      <c r="S1195" s="9">
        <f t="shared" si="112"/>
        <v>43</v>
      </c>
      <c r="T1195" s="9">
        <f t="shared" si="113"/>
        <v>0</v>
      </c>
      <c r="U1195" t="s">
        <v>1008</v>
      </c>
      <c r="V1195" t="s">
        <v>1005</v>
      </c>
      <c r="Z1195" s="118">
        <v>1.45</v>
      </c>
      <c r="AA1195" s="9">
        <v>50</v>
      </c>
      <c r="AB1195" s="120">
        <v>1.2</v>
      </c>
      <c r="AC1195" s="2">
        <f t="shared" si="114"/>
        <v>3740.9999999999995</v>
      </c>
      <c r="AE1195" s="11">
        <f t="shared" si="115"/>
        <v>3740.9999999999995</v>
      </c>
      <c r="AG1195" t="str">
        <f t="shared" si="116"/>
        <v/>
      </c>
      <c r="AH1195"/>
    </row>
    <row r="1196" spans="1:34">
      <c r="A1196">
        <v>1195</v>
      </c>
      <c r="B1196" t="s">
        <v>603</v>
      </c>
      <c r="C1196">
        <v>721</v>
      </c>
      <c r="D1196">
        <v>236</v>
      </c>
      <c r="E1196" t="s">
        <v>619</v>
      </c>
      <c r="F1196" t="s">
        <v>930</v>
      </c>
      <c r="G1196">
        <v>48.829708099999998</v>
      </c>
      <c r="H1196">
        <v>123.74227140000001</v>
      </c>
      <c r="M1196" t="s">
        <v>89</v>
      </c>
      <c r="N1196">
        <v>5</v>
      </c>
      <c r="O1196">
        <v>2</v>
      </c>
      <c r="P1196">
        <f t="shared" si="117"/>
        <v>3</v>
      </c>
      <c r="Q1196" t="s">
        <v>35</v>
      </c>
      <c r="R1196">
        <v>1</v>
      </c>
      <c r="S1196">
        <f t="shared" si="112"/>
        <v>0</v>
      </c>
      <c r="T1196">
        <f t="shared" si="113"/>
        <v>3</v>
      </c>
      <c r="W1196">
        <f>SUM(S1196:S1200)</f>
        <v>45</v>
      </c>
      <c r="X1196">
        <f>SUM(T1196:T1200)</f>
        <v>5</v>
      </c>
      <c r="Y1196">
        <f>X1196+W1196</f>
        <v>50</v>
      </c>
      <c r="Z1196" s="118">
        <v>0.16</v>
      </c>
      <c r="AA1196">
        <v>0</v>
      </c>
      <c r="AB1196" s="120">
        <v>37.4</v>
      </c>
      <c r="AC1196" s="2">
        <f t="shared" si="114"/>
        <v>1795.1999999999998</v>
      </c>
      <c r="AD1196" s="2">
        <f>SUM(AC1196:AC1200)</f>
        <v>9193.3960000000006</v>
      </c>
      <c r="AE1196" s="2">
        <f t="shared" si="115"/>
        <v>1795.1999999999998</v>
      </c>
      <c r="AF1196" s="2">
        <f>SUM(AE1196:AE1200)</f>
        <v>9193.3960000000006</v>
      </c>
      <c r="AG1196">
        <f t="shared" si="116"/>
        <v>1</v>
      </c>
      <c r="AH1196" s="102"/>
    </row>
    <row r="1197" spans="1:34">
      <c r="A1197">
        <v>1196</v>
      </c>
      <c r="C1197">
        <v>721</v>
      </c>
      <c r="D1197">
        <v>236</v>
      </c>
      <c r="E1197" t="s">
        <v>619</v>
      </c>
      <c r="F1197" t="s">
        <v>930</v>
      </c>
      <c r="G1197">
        <v>48.829708099999998</v>
      </c>
      <c r="H1197">
        <v>123.74227140000001</v>
      </c>
      <c r="M1197" t="s">
        <v>623</v>
      </c>
      <c r="N1197">
        <v>2</v>
      </c>
      <c r="O1197">
        <v>0</v>
      </c>
      <c r="P1197">
        <f t="shared" si="117"/>
        <v>2</v>
      </c>
      <c r="Q1197" t="s">
        <v>35</v>
      </c>
      <c r="R1197">
        <v>1</v>
      </c>
      <c r="S1197">
        <f t="shared" si="112"/>
        <v>0</v>
      </c>
      <c r="T1197">
        <f t="shared" si="113"/>
        <v>2</v>
      </c>
      <c r="Z1197" s="118">
        <v>0.16</v>
      </c>
      <c r="AA1197">
        <v>0</v>
      </c>
      <c r="AB1197" s="120">
        <v>37.4</v>
      </c>
      <c r="AC1197" s="2">
        <f t="shared" si="114"/>
        <v>1196.8</v>
      </c>
      <c r="AE1197" s="2">
        <f t="shared" si="115"/>
        <v>1196.8</v>
      </c>
      <c r="AG1197" t="str">
        <f t="shared" si="116"/>
        <v/>
      </c>
      <c r="AH1197" s="102"/>
    </row>
    <row r="1198" spans="1:34">
      <c r="A1198">
        <v>1197</v>
      </c>
      <c r="C1198">
        <v>778</v>
      </c>
      <c r="D1198">
        <v>236</v>
      </c>
      <c r="E1198" t="s">
        <v>619</v>
      </c>
      <c r="F1198" t="s">
        <v>930</v>
      </c>
      <c r="G1198">
        <v>48.829708099999998</v>
      </c>
      <c r="H1198">
        <v>123.74227140000001</v>
      </c>
      <c r="M1198" t="s">
        <v>104</v>
      </c>
      <c r="N1198">
        <v>0</v>
      </c>
      <c r="O1198">
        <v>-8</v>
      </c>
      <c r="P1198">
        <f t="shared" si="117"/>
        <v>8</v>
      </c>
      <c r="Q1198" t="s">
        <v>604</v>
      </c>
      <c r="R1198">
        <v>2</v>
      </c>
      <c r="S1198">
        <f t="shared" si="112"/>
        <v>8</v>
      </c>
      <c r="T1198">
        <f t="shared" si="113"/>
        <v>0</v>
      </c>
      <c r="U1198" t="s">
        <v>1008</v>
      </c>
      <c r="V1198" t="s">
        <v>918</v>
      </c>
      <c r="Z1198" s="118">
        <v>1.07</v>
      </c>
      <c r="AA1198">
        <v>15</v>
      </c>
      <c r="AB1198" s="120">
        <v>3.36</v>
      </c>
      <c r="AC1198" s="2">
        <f t="shared" si="114"/>
        <v>2444.7360000000003</v>
      </c>
      <c r="AE1198" s="2">
        <f t="shared" si="115"/>
        <v>2444.7360000000003</v>
      </c>
      <c r="AG1198" t="str">
        <f t="shared" si="116"/>
        <v/>
      </c>
    </row>
    <row r="1199" spans="1:34">
      <c r="A1199">
        <v>1198</v>
      </c>
      <c r="C1199">
        <v>778</v>
      </c>
      <c r="D1199">
        <v>236</v>
      </c>
      <c r="E1199" t="s">
        <v>619</v>
      </c>
      <c r="F1199" t="s">
        <v>930</v>
      </c>
      <c r="G1199">
        <v>48.829708099999998</v>
      </c>
      <c r="H1199">
        <v>123.74227140000001</v>
      </c>
      <c r="M1199" t="s">
        <v>101</v>
      </c>
      <c r="N1199">
        <v>-8</v>
      </c>
      <c r="O1199">
        <v>-34</v>
      </c>
      <c r="P1199">
        <f t="shared" si="117"/>
        <v>26</v>
      </c>
      <c r="Q1199" t="s">
        <v>604</v>
      </c>
      <c r="R1199">
        <v>2</v>
      </c>
      <c r="S1199">
        <f t="shared" si="112"/>
        <v>26</v>
      </c>
      <c r="T1199">
        <f t="shared" si="113"/>
        <v>0</v>
      </c>
      <c r="U1199" t="s">
        <v>1008</v>
      </c>
      <c r="V1199" t="s">
        <v>918</v>
      </c>
      <c r="Z1199" s="118">
        <v>1.45</v>
      </c>
      <c r="AA1199">
        <v>25</v>
      </c>
      <c r="AB1199" s="120">
        <v>1.2</v>
      </c>
      <c r="AC1199" s="2">
        <f t="shared" si="114"/>
        <v>3392.9999999999991</v>
      </c>
      <c r="AE1199" s="2">
        <f t="shared" si="115"/>
        <v>3392.9999999999991</v>
      </c>
      <c r="AG1199" t="str">
        <f t="shared" si="116"/>
        <v/>
      </c>
    </row>
    <row r="1200" spans="1:34" s="9" customFormat="1">
      <c r="A1200">
        <v>1199</v>
      </c>
      <c r="C1200">
        <v>778</v>
      </c>
      <c r="D1200">
        <v>236</v>
      </c>
      <c r="E1200" s="9" t="s">
        <v>619</v>
      </c>
      <c r="F1200" t="s">
        <v>930</v>
      </c>
      <c r="G1200" s="9">
        <v>48.829708099999998</v>
      </c>
      <c r="H1200" s="9">
        <v>123.74227140000001</v>
      </c>
      <c r="M1200" s="9" t="s">
        <v>19</v>
      </c>
      <c r="N1200" s="9">
        <v>-34</v>
      </c>
      <c r="O1200" s="9">
        <v>-45</v>
      </c>
      <c r="P1200" s="9">
        <f t="shared" si="117"/>
        <v>11</v>
      </c>
      <c r="Q1200" s="9" t="s">
        <v>604</v>
      </c>
      <c r="R1200" s="9">
        <v>2</v>
      </c>
      <c r="S1200" s="9">
        <f t="shared" si="112"/>
        <v>11</v>
      </c>
      <c r="T1200" s="9">
        <f t="shared" si="113"/>
        <v>0</v>
      </c>
      <c r="U1200" t="s">
        <v>1008</v>
      </c>
      <c r="V1200" t="s">
        <v>918</v>
      </c>
      <c r="Z1200" s="118">
        <v>1.45</v>
      </c>
      <c r="AA1200" s="9">
        <v>40</v>
      </c>
      <c r="AB1200" s="120">
        <v>0.38</v>
      </c>
      <c r="AC1200" s="2">
        <f t="shared" si="114"/>
        <v>363.65999999999991</v>
      </c>
      <c r="AE1200" s="11">
        <f t="shared" si="115"/>
        <v>363.65999999999991</v>
      </c>
      <c r="AG1200" t="str">
        <f t="shared" si="116"/>
        <v/>
      </c>
      <c r="AH1200"/>
    </row>
    <row r="1201" spans="1:34">
      <c r="A1201">
        <v>1200</v>
      </c>
      <c r="B1201" t="s">
        <v>603</v>
      </c>
      <c r="C1201">
        <v>720</v>
      </c>
      <c r="D1201">
        <v>237</v>
      </c>
      <c r="E1201" t="s">
        <v>614</v>
      </c>
      <c r="F1201" t="s">
        <v>930</v>
      </c>
      <c r="G1201">
        <v>48.836555480000001</v>
      </c>
      <c r="H1201">
        <v>123.7404633</v>
      </c>
      <c r="M1201" t="s">
        <v>89</v>
      </c>
      <c r="N1201">
        <v>6.5</v>
      </c>
      <c r="O1201">
        <v>0.5</v>
      </c>
      <c r="P1201">
        <f t="shared" si="117"/>
        <v>6</v>
      </c>
      <c r="Q1201" t="s">
        <v>35</v>
      </c>
      <c r="R1201">
        <v>1</v>
      </c>
      <c r="S1201">
        <f t="shared" si="112"/>
        <v>0</v>
      </c>
      <c r="T1201">
        <f t="shared" si="113"/>
        <v>6</v>
      </c>
      <c r="W1201">
        <f>SUM(S1201:S1206)</f>
        <v>55</v>
      </c>
      <c r="X1201">
        <f>SUM(T1201:T1206)</f>
        <v>7</v>
      </c>
      <c r="Y1201">
        <f>X1201+W1201</f>
        <v>62</v>
      </c>
      <c r="Z1201" s="118">
        <v>0.16</v>
      </c>
      <c r="AA1201">
        <v>0</v>
      </c>
      <c r="AB1201" s="120">
        <v>37.4</v>
      </c>
      <c r="AC1201" s="2">
        <f t="shared" si="114"/>
        <v>3590.3999999999996</v>
      </c>
      <c r="AD1201" s="2">
        <f>SUM(AC1201:AC1206)</f>
        <v>10206.583999999999</v>
      </c>
      <c r="AE1201" s="2">
        <f t="shared" si="115"/>
        <v>3590.3999999999996</v>
      </c>
      <c r="AF1201" s="2">
        <f>SUM(AE1201:AE1206)</f>
        <v>10206.583999999999</v>
      </c>
      <c r="AG1201">
        <f t="shared" si="116"/>
        <v>1</v>
      </c>
    </row>
    <row r="1202" spans="1:34">
      <c r="A1202">
        <v>1201</v>
      </c>
      <c r="C1202">
        <v>720</v>
      </c>
      <c r="D1202">
        <v>237</v>
      </c>
      <c r="E1202" t="s">
        <v>614</v>
      </c>
      <c r="F1202" t="s">
        <v>930</v>
      </c>
      <c r="G1202">
        <v>48.836555480000001</v>
      </c>
      <c r="H1202">
        <v>123.7404633</v>
      </c>
      <c r="M1202" t="s">
        <v>623</v>
      </c>
      <c r="N1202">
        <v>0.5</v>
      </c>
      <c r="O1202">
        <v>0</v>
      </c>
      <c r="P1202">
        <f t="shared" si="117"/>
        <v>0.5</v>
      </c>
      <c r="Q1202" t="s">
        <v>35</v>
      </c>
      <c r="R1202">
        <v>1</v>
      </c>
      <c r="S1202">
        <f t="shared" si="112"/>
        <v>0</v>
      </c>
      <c r="T1202">
        <f t="shared" si="113"/>
        <v>0.5</v>
      </c>
      <c r="Z1202" s="118">
        <v>0.16</v>
      </c>
      <c r="AA1202">
        <v>0</v>
      </c>
      <c r="AB1202" s="120">
        <v>37.4</v>
      </c>
      <c r="AC1202" s="2">
        <f t="shared" si="114"/>
        <v>299.2</v>
      </c>
      <c r="AE1202" s="2">
        <f t="shared" si="115"/>
        <v>299.2</v>
      </c>
      <c r="AG1202" t="str">
        <f t="shared" si="116"/>
        <v/>
      </c>
    </row>
    <row r="1203" spans="1:34">
      <c r="A1203">
        <v>1202</v>
      </c>
      <c r="C1203">
        <v>777</v>
      </c>
      <c r="D1203">
        <v>237</v>
      </c>
      <c r="E1203" t="s">
        <v>614</v>
      </c>
      <c r="F1203" t="s">
        <v>930</v>
      </c>
      <c r="G1203">
        <v>48.836555480000001</v>
      </c>
      <c r="H1203">
        <v>123.7404633</v>
      </c>
      <c r="M1203" t="s">
        <v>623</v>
      </c>
      <c r="N1203">
        <v>0.5</v>
      </c>
      <c r="O1203">
        <v>0</v>
      </c>
      <c r="P1203">
        <f t="shared" si="117"/>
        <v>0.5</v>
      </c>
      <c r="Q1203" t="s">
        <v>35</v>
      </c>
      <c r="R1203">
        <v>1</v>
      </c>
      <c r="S1203">
        <f t="shared" si="112"/>
        <v>0</v>
      </c>
      <c r="T1203">
        <f t="shared" si="113"/>
        <v>0.5</v>
      </c>
      <c r="Z1203" s="118">
        <v>0.16</v>
      </c>
      <c r="AA1203">
        <v>0</v>
      </c>
      <c r="AB1203" s="120">
        <v>37.4</v>
      </c>
      <c r="AC1203" s="2">
        <f t="shared" si="114"/>
        <v>299.2</v>
      </c>
      <c r="AE1203" s="2">
        <f t="shared" si="115"/>
        <v>299.2</v>
      </c>
      <c r="AG1203" t="str">
        <f t="shared" si="116"/>
        <v/>
      </c>
    </row>
    <row r="1204" spans="1:34">
      <c r="A1204">
        <v>1203</v>
      </c>
      <c r="C1204">
        <v>777</v>
      </c>
      <c r="D1204">
        <v>237</v>
      </c>
      <c r="E1204" t="s">
        <v>614</v>
      </c>
      <c r="F1204" t="s">
        <v>930</v>
      </c>
      <c r="G1204">
        <v>48.836555480000001</v>
      </c>
      <c r="H1204">
        <v>123.7404633</v>
      </c>
      <c r="M1204" t="s">
        <v>104</v>
      </c>
      <c r="N1204">
        <v>0</v>
      </c>
      <c r="O1204">
        <v>-13</v>
      </c>
      <c r="P1204">
        <f t="shared" si="117"/>
        <v>13</v>
      </c>
      <c r="Q1204" t="s">
        <v>604</v>
      </c>
      <c r="R1204">
        <v>2</v>
      </c>
      <c r="S1204">
        <f t="shared" si="112"/>
        <v>13</v>
      </c>
      <c r="T1204">
        <f t="shared" si="113"/>
        <v>0</v>
      </c>
      <c r="U1204" t="s">
        <v>1008</v>
      </c>
      <c r="V1204" t="s">
        <v>918</v>
      </c>
      <c r="Z1204" s="118">
        <v>1.07</v>
      </c>
      <c r="AA1204">
        <v>15</v>
      </c>
      <c r="AB1204" s="120">
        <v>3.36</v>
      </c>
      <c r="AC1204" s="2">
        <f t="shared" si="114"/>
        <v>3972.6960000000008</v>
      </c>
      <c r="AE1204" s="2">
        <f t="shared" si="115"/>
        <v>3972.6960000000008</v>
      </c>
      <c r="AG1204" t="str">
        <f t="shared" si="116"/>
        <v/>
      </c>
    </row>
    <row r="1205" spans="1:34">
      <c r="A1205">
        <v>1204</v>
      </c>
      <c r="C1205">
        <v>777</v>
      </c>
      <c r="D1205">
        <v>237</v>
      </c>
      <c r="E1205" t="s">
        <v>614</v>
      </c>
      <c r="F1205" t="s">
        <v>930</v>
      </c>
      <c r="G1205">
        <v>48.836555480000001</v>
      </c>
      <c r="H1205">
        <v>123.7404633</v>
      </c>
      <c r="M1205" t="s">
        <v>608</v>
      </c>
      <c r="N1205">
        <v>-13</v>
      </c>
      <c r="O1205">
        <v>-43</v>
      </c>
      <c r="P1205">
        <f t="shared" si="117"/>
        <v>30</v>
      </c>
      <c r="Q1205" t="s">
        <v>604</v>
      </c>
      <c r="R1205">
        <v>2</v>
      </c>
      <c r="S1205">
        <f t="shared" si="112"/>
        <v>30</v>
      </c>
      <c r="T1205">
        <f t="shared" si="113"/>
        <v>0</v>
      </c>
      <c r="U1205" t="s">
        <v>1008</v>
      </c>
      <c r="V1205" t="s">
        <v>918</v>
      </c>
      <c r="Z1205" s="118">
        <v>1.62</v>
      </c>
      <c r="AA1205">
        <v>70</v>
      </c>
      <c r="AB1205" s="120">
        <v>1.2</v>
      </c>
      <c r="AC1205" s="2">
        <f t="shared" si="114"/>
        <v>1749.5999999999997</v>
      </c>
      <c r="AE1205" s="2">
        <f t="shared" si="115"/>
        <v>1749.5999999999997</v>
      </c>
      <c r="AG1205" t="str">
        <f t="shared" si="116"/>
        <v/>
      </c>
    </row>
    <row r="1206" spans="1:34" s="9" customFormat="1">
      <c r="A1206">
        <v>1205</v>
      </c>
      <c r="C1206">
        <v>777</v>
      </c>
      <c r="D1206">
        <v>237</v>
      </c>
      <c r="E1206" s="9" t="s">
        <v>614</v>
      </c>
      <c r="F1206" t="s">
        <v>930</v>
      </c>
      <c r="G1206" s="9">
        <v>48.836555480000001</v>
      </c>
      <c r="H1206" s="9">
        <v>123.7404633</v>
      </c>
      <c r="M1206" s="9" t="s">
        <v>19</v>
      </c>
      <c r="N1206" s="9">
        <v>-43</v>
      </c>
      <c r="O1206" s="9">
        <v>-55</v>
      </c>
      <c r="P1206" s="9">
        <f t="shared" si="117"/>
        <v>12</v>
      </c>
      <c r="Q1206" s="9" t="s">
        <v>611</v>
      </c>
      <c r="R1206" s="9">
        <v>2</v>
      </c>
      <c r="S1206" s="9">
        <f t="shared" si="112"/>
        <v>12</v>
      </c>
      <c r="T1206" s="9">
        <f t="shared" si="113"/>
        <v>0</v>
      </c>
      <c r="U1206" t="s">
        <v>1008</v>
      </c>
      <c r="V1206" t="s">
        <v>918</v>
      </c>
      <c r="Z1206" s="118">
        <v>1.62</v>
      </c>
      <c r="AA1206" s="9">
        <v>60</v>
      </c>
      <c r="AB1206" s="120">
        <v>0.38</v>
      </c>
      <c r="AC1206" s="2">
        <f t="shared" si="114"/>
        <v>295.488</v>
      </c>
      <c r="AE1206" s="11">
        <f t="shared" si="115"/>
        <v>295.488</v>
      </c>
      <c r="AG1206" t="str">
        <f t="shared" si="116"/>
        <v/>
      </c>
      <c r="AH1206"/>
    </row>
    <row r="1207" spans="1:34">
      <c r="A1207">
        <v>1206</v>
      </c>
      <c r="B1207" t="s">
        <v>603</v>
      </c>
      <c r="C1207">
        <v>225</v>
      </c>
      <c r="D1207">
        <v>238</v>
      </c>
      <c r="E1207" t="s">
        <v>605</v>
      </c>
      <c r="F1207" t="s">
        <v>929</v>
      </c>
      <c r="G1207">
        <v>48.629890439999997</v>
      </c>
      <c r="H1207">
        <v>124.01602939999999</v>
      </c>
      <c r="M1207" t="s">
        <v>89</v>
      </c>
      <c r="N1207">
        <v>14</v>
      </c>
      <c r="O1207">
        <v>13</v>
      </c>
      <c r="P1207">
        <f t="shared" si="117"/>
        <v>1</v>
      </c>
      <c r="Q1207" t="s">
        <v>35</v>
      </c>
      <c r="R1207">
        <v>1</v>
      </c>
      <c r="S1207">
        <f t="shared" si="112"/>
        <v>0</v>
      </c>
      <c r="T1207">
        <f t="shared" si="113"/>
        <v>1</v>
      </c>
      <c r="W1207">
        <f>SUM(S1207:S1213)</f>
        <v>18</v>
      </c>
      <c r="X1207">
        <f>SUM(T1207:T1213)</f>
        <v>14</v>
      </c>
      <c r="Y1207">
        <f>X1207+W1207</f>
        <v>32</v>
      </c>
      <c r="Z1207" s="118">
        <v>0.14000000000000001</v>
      </c>
      <c r="AA1207">
        <v>0</v>
      </c>
      <c r="AB1207" s="120">
        <v>43.21</v>
      </c>
      <c r="AC1207" s="2">
        <f t="shared" si="114"/>
        <v>604.94000000000005</v>
      </c>
      <c r="AD1207" s="2">
        <f>SUM(AC1207:AC1213)</f>
        <v>13966.78</v>
      </c>
      <c r="AE1207" s="2">
        <f t="shared" si="115"/>
        <v>604.94000000000005</v>
      </c>
      <c r="AF1207" s="2">
        <f>SUM(AE1207:AE1213)</f>
        <v>13966.78</v>
      </c>
      <c r="AG1207">
        <f t="shared" si="116"/>
        <v>1</v>
      </c>
    </row>
    <row r="1208" spans="1:34">
      <c r="A1208">
        <v>1207</v>
      </c>
      <c r="C1208">
        <v>225</v>
      </c>
      <c r="D1208">
        <v>238</v>
      </c>
      <c r="E1208" t="s">
        <v>605</v>
      </c>
      <c r="F1208" t="s">
        <v>929</v>
      </c>
      <c r="G1208">
        <v>48.629890439999997</v>
      </c>
      <c r="H1208">
        <v>124.01602939999999</v>
      </c>
      <c r="M1208" t="s">
        <v>606</v>
      </c>
      <c r="N1208">
        <v>13</v>
      </c>
      <c r="O1208">
        <v>11</v>
      </c>
      <c r="P1208">
        <f t="shared" si="117"/>
        <v>2</v>
      </c>
      <c r="Q1208" t="s">
        <v>35</v>
      </c>
      <c r="R1208">
        <v>1</v>
      </c>
      <c r="S1208">
        <f t="shared" si="112"/>
        <v>0</v>
      </c>
      <c r="T1208">
        <f t="shared" si="113"/>
        <v>2</v>
      </c>
      <c r="Z1208" s="118">
        <v>0.14000000000000001</v>
      </c>
      <c r="AA1208">
        <v>0</v>
      </c>
      <c r="AB1208" s="120">
        <v>43.21</v>
      </c>
      <c r="AC1208" s="2">
        <f t="shared" si="114"/>
        <v>1209.8800000000001</v>
      </c>
      <c r="AE1208" s="2">
        <f t="shared" si="115"/>
        <v>1209.8800000000001</v>
      </c>
      <c r="AG1208" t="str">
        <f t="shared" si="116"/>
        <v/>
      </c>
    </row>
    <row r="1209" spans="1:34">
      <c r="A1209">
        <v>1208</v>
      </c>
      <c r="C1209">
        <v>225</v>
      </c>
      <c r="D1209">
        <v>238</v>
      </c>
      <c r="E1209" t="s">
        <v>605</v>
      </c>
      <c r="F1209" t="s">
        <v>929</v>
      </c>
      <c r="G1209">
        <v>48.629890439999997</v>
      </c>
      <c r="H1209">
        <v>124.01602939999999</v>
      </c>
      <c r="M1209" t="s">
        <v>14</v>
      </c>
      <c r="N1209">
        <v>11</v>
      </c>
      <c r="O1209">
        <v>0</v>
      </c>
      <c r="P1209">
        <f t="shared" si="117"/>
        <v>11</v>
      </c>
      <c r="Q1209" t="s">
        <v>35</v>
      </c>
      <c r="R1209">
        <v>1</v>
      </c>
      <c r="S1209">
        <f t="shared" si="112"/>
        <v>0</v>
      </c>
      <c r="T1209">
        <f t="shared" si="113"/>
        <v>11</v>
      </c>
      <c r="Z1209" s="118">
        <v>0.14000000000000001</v>
      </c>
      <c r="AA1209">
        <v>0</v>
      </c>
      <c r="AB1209" s="120">
        <v>43.21</v>
      </c>
      <c r="AC1209" s="2">
        <f t="shared" si="114"/>
        <v>6654.34</v>
      </c>
      <c r="AE1209" s="2">
        <f t="shared" si="115"/>
        <v>6654.34</v>
      </c>
      <c r="AG1209" t="str">
        <f t="shared" si="116"/>
        <v/>
      </c>
    </row>
    <row r="1210" spans="1:34">
      <c r="A1210">
        <v>1209</v>
      </c>
      <c r="C1210">
        <v>238</v>
      </c>
      <c r="D1210">
        <v>238</v>
      </c>
      <c r="E1210" t="s">
        <v>605</v>
      </c>
      <c r="F1210" t="s">
        <v>929</v>
      </c>
      <c r="G1210">
        <v>48.629890439999997</v>
      </c>
      <c r="H1210">
        <v>124.01602939999999</v>
      </c>
      <c r="M1210" t="s">
        <v>16</v>
      </c>
      <c r="N1210">
        <v>0</v>
      </c>
      <c r="O1210">
        <v>-5</v>
      </c>
      <c r="P1210">
        <f t="shared" si="117"/>
        <v>5</v>
      </c>
      <c r="Q1210" t="s">
        <v>89</v>
      </c>
      <c r="R1210">
        <v>2</v>
      </c>
      <c r="S1210">
        <f t="shared" si="112"/>
        <v>5</v>
      </c>
      <c r="T1210">
        <f t="shared" si="113"/>
        <v>0</v>
      </c>
      <c r="U1210" t="s">
        <v>1008</v>
      </c>
      <c r="V1210" t="s">
        <v>918</v>
      </c>
      <c r="Z1210" s="118">
        <v>1.31</v>
      </c>
      <c r="AA1210">
        <v>0</v>
      </c>
      <c r="AB1210" s="120">
        <v>4.74</v>
      </c>
      <c r="AC1210" s="2">
        <f t="shared" si="114"/>
        <v>3104.7000000000003</v>
      </c>
      <c r="AE1210" s="2">
        <f t="shared" si="115"/>
        <v>3104.7000000000003</v>
      </c>
      <c r="AG1210" t="str">
        <f t="shared" si="116"/>
        <v/>
      </c>
    </row>
    <row r="1211" spans="1:34">
      <c r="A1211">
        <v>1210</v>
      </c>
      <c r="C1211">
        <v>238</v>
      </c>
      <c r="D1211">
        <v>238</v>
      </c>
      <c r="E1211" t="s">
        <v>605</v>
      </c>
      <c r="F1211" t="s">
        <v>929</v>
      </c>
      <c r="G1211">
        <v>48.629890439999997</v>
      </c>
      <c r="H1211">
        <v>124.01602939999999</v>
      </c>
      <c r="M1211" t="s">
        <v>59</v>
      </c>
      <c r="N1211">
        <v>-5</v>
      </c>
      <c r="O1211">
        <v>-16</v>
      </c>
      <c r="P1211">
        <f t="shared" si="117"/>
        <v>11</v>
      </c>
      <c r="Q1211" t="s">
        <v>89</v>
      </c>
      <c r="R1211">
        <v>2</v>
      </c>
      <c r="S1211">
        <f t="shared" si="112"/>
        <v>11</v>
      </c>
      <c r="T1211">
        <f t="shared" si="113"/>
        <v>0</v>
      </c>
      <c r="U1211" t="s">
        <v>1008</v>
      </c>
      <c r="V1211" t="s">
        <v>918</v>
      </c>
      <c r="Z1211" s="118">
        <v>1.38</v>
      </c>
      <c r="AA1211">
        <v>20</v>
      </c>
      <c r="AB1211" s="120">
        <v>1.7</v>
      </c>
      <c r="AC1211" s="2">
        <f t="shared" si="114"/>
        <v>2064.48</v>
      </c>
      <c r="AE1211" s="2">
        <f t="shared" si="115"/>
        <v>2064.48</v>
      </c>
      <c r="AG1211" t="str">
        <f t="shared" si="116"/>
        <v/>
      </c>
    </row>
    <row r="1212" spans="1:34">
      <c r="A1212">
        <v>1211</v>
      </c>
      <c r="C1212">
        <v>238</v>
      </c>
      <c r="D1212">
        <v>238</v>
      </c>
      <c r="E1212" t="s">
        <v>605</v>
      </c>
      <c r="F1212" t="s">
        <v>929</v>
      </c>
      <c r="G1212">
        <v>48.629890439999997</v>
      </c>
      <c r="H1212">
        <v>124.01602939999999</v>
      </c>
      <c r="M1212" t="s">
        <v>60</v>
      </c>
      <c r="N1212">
        <v>-16</v>
      </c>
      <c r="O1212">
        <v>-18</v>
      </c>
      <c r="P1212">
        <f t="shared" si="117"/>
        <v>2</v>
      </c>
      <c r="Q1212" t="s">
        <v>89</v>
      </c>
      <c r="R1212">
        <v>2</v>
      </c>
      <c r="S1212">
        <f t="shared" si="112"/>
        <v>2</v>
      </c>
      <c r="T1212">
        <f t="shared" si="113"/>
        <v>0</v>
      </c>
      <c r="U1212" t="s">
        <v>1008</v>
      </c>
      <c r="V1212" t="s">
        <v>918</v>
      </c>
      <c r="Z1212" s="118">
        <v>1.38</v>
      </c>
      <c r="AA1212">
        <v>30</v>
      </c>
      <c r="AB1212" s="120">
        <v>1.7</v>
      </c>
      <c r="AC1212" s="2">
        <f t="shared" si="114"/>
        <v>328.43999999999994</v>
      </c>
      <c r="AE1212" s="2">
        <f t="shared" si="115"/>
        <v>328.43999999999994</v>
      </c>
      <c r="AG1212" t="str">
        <f t="shared" si="116"/>
        <v/>
      </c>
    </row>
    <row r="1213" spans="1:34" s="9" customFormat="1">
      <c r="A1213">
        <v>1212</v>
      </c>
      <c r="C1213">
        <v>225</v>
      </c>
      <c r="D1213">
        <v>238</v>
      </c>
      <c r="E1213" s="9" t="s">
        <v>605</v>
      </c>
      <c r="F1213" t="s">
        <v>929</v>
      </c>
      <c r="G1213" s="9">
        <v>48.629890439999997</v>
      </c>
      <c r="H1213" s="9">
        <v>124.01602939999999</v>
      </c>
      <c r="M1213" s="9" t="s">
        <v>57</v>
      </c>
      <c r="N1213" s="9">
        <v>0</v>
      </c>
      <c r="O1213" s="9">
        <v>0</v>
      </c>
      <c r="P1213" s="9">
        <f t="shared" si="117"/>
        <v>0</v>
      </c>
      <c r="Q1213" s="9" t="s">
        <v>35</v>
      </c>
      <c r="R1213" s="9">
        <v>1</v>
      </c>
      <c r="S1213" s="9">
        <f t="shared" si="112"/>
        <v>0</v>
      </c>
      <c r="T1213" s="9">
        <f t="shared" si="113"/>
        <v>0</v>
      </c>
      <c r="U1213"/>
      <c r="V1213"/>
      <c r="Z1213" s="118">
        <v>0.14000000000000001</v>
      </c>
      <c r="AA1213" s="9">
        <v>0</v>
      </c>
      <c r="AB1213" s="120">
        <v>36.65</v>
      </c>
      <c r="AC1213" s="2">
        <f t="shared" si="114"/>
        <v>0</v>
      </c>
      <c r="AE1213" s="11">
        <f t="shared" si="115"/>
        <v>0</v>
      </c>
      <c r="AG1213" t="str">
        <f t="shared" si="116"/>
        <v/>
      </c>
      <c r="AH1213"/>
    </row>
    <row r="1214" spans="1:34">
      <c r="A1214">
        <v>1213</v>
      </c>
      <c r="B1214" t="s">
        <v>603</v>
      </c>
      <c r="C1214">
        <v>171</v>
      </c>
      <c r="D1214">
        <v>239</v>
      </c>
      <c r="E1214" t="s">
        <v>605</v>
      </c>
      <c r="F1214" t="s">
        <v>929</v>
      </c>
      <c r="G1214">
        <v>48.837970730000002</v>
      </c>
      <c r="H1214">
        <v>123.82309720000001</v>
      </c>
      <c r="M1214" t="s">
        <v>14</v>
      </c>
      <c r="N1214">
        <v>2.5</v>
      </c>
      <c r="O1214">
        <v>0</v>
      </c>
      <c r="P1214">
        <f t="shared" si="117"/>
        <v>2.5</v>
      </c>
      <c r="Q1214" t="s">
        <v>35</v>
      </c>
      <c r="R1214">
        <v>1</v>
      </c>
      <c r="S1214">
        <f t="shared" si="112"/>
        <v>0</v>
      </c>
      <c r="T1214">
        <f t="shared" si="113"/>
        <v>2.5</v>
      </c>
      <c r="W1214">
        <f>SUM(S1214:S1218)</f>
        <v>60</v>
      </c>
      <c r="X1214">
        <f>SUM(T1214:T1218)</f>
        <v>2.5</v>
      </c>
      <c r="Y1214">
        <f>X1214+W1214</f>
        <v>62.5</v>
      </c>
      <c r="Z1214" s="118">
        <v>0.14000000000000001</v>
      </c>
      <c r="AA1214">
        <v>0</v>
      </c>
      <c r="AB1214" s="120">
        <v>43.21</v>
      </c>
      <c r="AC1214" s="2">
        <f t="shared" si="114"/>
        <v>1512.35</v>
      </c>
      <c r="AD1214" s="2">
        <f>SUM(AC1214:AC1218)</f>
        <v>6974.0859999999993</v>
      </c>
      <c r="AE1214" s="2">
        <f t="shared" si="115"/>
        <v>1512.35</v>
      </c>
      <c r="AF1214" s="2">
        <f>SUM(AE1214:AE1218)</f>
        <v>6974.0859999999993</v>
      </c>
      <c r="AG1214">
        <f t="shared" si="116"/>
        <v>1</v>
      </c>
    </row>
    <row r="1215" spans="1:34">
      <c r="A1215">
        <v>1214</v>
      </c>
      <c r="C1215">
        <v>184</v>
      </c>
      <c r="D1215">
        <v>239</v>
      </c>
      <c r="E1215" t="s">
        <v>605</v>
      </c>
      <c r="F1215" t="s">
        <v>929</v>
      </c>
      <c r="G1215">
        <v>48.837970730000002</v>
      </c>
      <c r="H1215">
        <v>123.82309720000001</v>
      </c>
      <c r="M1215" t="s">
        <v>691</v>
      </c>
      <c r="N1215">
        <v>0</v>
      </c>
      <c r="O1215">
        <v>-8</v>
      </c>
      <c r="P1215">
        <f t="shared" si="117"/>
        <v>8</v>
      </c>
      <c r="Q1215" t="s">
        <v>89</v>
      </c>
      <c r="R1215">
        <v>2</v>
      </c>
      <c r="S1215">
        <f t="shared" si="112"/>
        <v>8</v>
      </c>
      <c r="T1215">
        <f t="shared" si="113"/>
        <v>0</v>
      </c>
      <c r="U1215" t="s">
        <v>1008</v>
      </c>
      <c r="V1215" t="s">
        <v>918</v>
      </c>
      <c r="Z1215" s="118">
        <v>1.31</v>
      </c>
      <c r="AA1215">
        <v>50</v>
      </c>
      <c r="AB1215" s="120">
        <v>4.74</v>
      </c>
      <c r="AC1215" s="2">
        <f t="shared" si="114"/>
        <v>2483.7600000000002</v>
      </c>
      <c r="AE1215" s="2">
        <f t="shared" si="115"/>
        <v>2483.7600000000002</v>
      </c>
      <c r="AG1215" t="str">
        <f t="shared" si="116"/>
        <v/>
      </c>
    </row>
    <row r="1216" spans="1:34">
      <c r="A1216">
        <v>1215</v>
      </c>
      <c r="C1216">
        <v>184</v>
      </c>
      <c r="D1216">
        <v>239</v>
      </c>
      <c r="E1216" t="s">
        <v>605</v>
      </c>
      <c r="F1216" t="s">
        <v>929</v>
      </c>
      <c r="G1216">
        <v>48.837970730000002</v>
      </c>
      <c r="H1216">
        <v>123.82309720000001</v>
      </c>
      <c r="M1216" t="s">
        <v>18</v>
      </c>
      <c r="N1216">
        <v>-8</v>
      </c>
      <c r="O1216">
        <v>-18</v>
      </c>
      <c r="P1216">
        <f t="shared" si="117"/>
        <v>10</v>
      </c>
      <c r="Q1216" t="s">
        <v>604</v>
      </c>
      <c r="R1216">
        <v>2</v>
      </c>
      <c r="S1216">
        <f t="shared" si="112"/>
        <v>10</v>
      </c>
      <c r="T1216">
        <f t="shared" si="113"/>
        <v>0</v>
      </c>
      <c r="U1216" t="s">
        <v>1008</v>
      </c>
      <c r="V1216" t="s">
        <v>918</v>
      </c>
      <c r="Z1216" s="118">
        <v>1.38</v>
      </c>
      <c r="AA1216">
        <v>70</v>
      </c>
      <c r="AB1216" s="120">
        <v>1.7</v>
      </c>
      <c r="AC1216" s="2">
        <f t="shared" si="114"/>
        <v>703.79999999999984</v>
      </c>
      <c r="AE1216" s="2">
        <f t="shared" si="115"/>
        <v>703.79999999999984</v>
      </c>
      <c r="AG1216" t="str">
        <f t="shared" si="116"/>
        <v/>
      </c>
    </row>
    <row r="1217" spans="1:34">
      <c r="A1217">
        <v>1216</v>
      </c>
      <c r="C1217">
        <v>184</v>
      </c>
      <c r="D1217">
        <v>239</v>
      </c>
      <c r="E1217" t="s">
        <v>605</v>
      </c>
      <c r="F1217" t="s">
        <v>929</v>
      </c>
      <c r="G1217">
        <v>48.837970730000002</v>
      </c>
      <c r="H1217">
        <v>123.82309720000001</v>
      </c>
      <c r="M1217" t="s">
        <v>101</v>
      </c>
      <c r="N1217">
        <v>-18</v>
      </c>
      <c r="O1217">
        <v>-38</v>
      </c>
      <c r="P1217">
        <f t="shared" si="117"/>
        <v>20</v>
      </c>
      <c r="Q1217" t="s">
        <v>604</v>
      </c>
      <c r="R1217">
        <v>2</v>
      </c>
      <c r="S1217">
        <f t="shared" si="112"/>
        <v>20</v>
      </c>
      <c r="T1217">
        <f t="shared" si="113"/>
        <v>0</v>
      </c>
      <c r="U1217" t="s">
        <v>1008</v>
      </c>
      <c r="V1217" t="s">
        <v>918</v>
      </c>
      <c r="Z1217" s="118">
        <v>1.19</v>
      </c>
      <c r="AA1217">
        <v>60</v>
      </c>
      <c r="AB1217" s="120">
        <v>1.7</v>
      </c>
      <c r="AC1217" s="2">
        <f t="shared" si="114"/>
        <v>1618.3999999999999</v>
      </c>
      <c r="AE1217" s="2">
        <f t="shared" si="115"/>
        <v>1618.3999999999999</v>
      </c>
      <c r="AG1217" t="str">
        <f t="shared" si="116"/>
        <v/>
      </c>
    </row>
    <row r="1218" spans="1:34" s="9" customFormat="1">
      <c r="A1218">
        <v>1217</v>
      </c>
      <c r="C1218">
        <v>184</v>
      </c>
      <c r="D1218">
        <v>239</v>
      </c>
      <c r="E1218" s="9" t="s">
        <v>605</v>
      </c>
      <c r="F1218" t="s">
        <v>929</v>
      </c>
      <c r="G1218" s="9">
        <v>48.837970730000002</v>
      </c>
      <c r="H1218" s="9">
        <v>123.82309720000001</v>
      </c>
      <c r="M1218" s="9" t="s">
        <v>19</v>
      </c>
      <c r="N1218" s="9">
        <v>-38</v>
      </c>
      <c r="O1218" s="9">
        <v>-60</v>
      </c>
      <c r="P1218" s="9">
        <f t="shared" si="117"/>
        <v>22</v>
      </c>
      <c r="Q1218" s="9" t="s">
        <v>604</v>
      </c>
      <c r="R1218" s="9">
        <v>2</v>
      </c>
      <c r="S1218" s="9">
        <f t="shared" ref="S1218:S1281" si="118">IF(R1218=1,0,P1218)</f>
        <v>22</v>
      </c>
      <c r="T1218" s="9">
        <f t="shared" ref="T1218:T1281" si="119">IF(R1218=1,P1218,0)</f>
        <v>0</v>
      </c>
      <c r="U1218" t="s">
        <v>1008</v>
      </c>
      <c r="V1218" t="s">
        <v>918</v>
      </c>
      <c r="Z1218" s="118">
        <v>1.38</v>
      </c>
      <c r="AA1218" s="9">
        <v>60</v>
      </c>
      <c r="AB1218" s="120">
        <v>0.54</v>
      </c>
      <c r="AC1218" s="2">
        <f t="shared" ref="AC1218:AC1281" si="120">Z1218*AB1218/100*P1218*100*100*((100-AA1218)/100)</f>
        <v>655.77599999999995</v>
      </c>
      <c r="AE1218" s="11">
        <f t="shared" ref="AE1218:AE1281" si="121">Z1218*AB1218/100*P1218*100*100*((100-AA1218)/100)</f>
        <v>655.77599999999995</v>
      </c>
      <c r="AG1218" t="str">
        <f t="shared" ref="AG1218:AG1281" si="122">IF(D1217&lt;&gt;D1218,1,"")</f>
        <v/>
      </c>
      <c r="AH1218"/>
    </row>
    <row r="1219" spans="1:34">
      <c r="A1219">
        <v>1218</v>
      </c>
      <c r="B1219" t="s">
        <v>603</v>
      </c>
      <c r="C1219">
        <v>624</v>
      </c>
      <c r="D1219">
        <v>240</v>
      </c>
      <c r="E1219" t="s">
        <v>614</v>
      </c>
      <c r="F1219" t="s">
        <v>930</v>
      </c>
      <c r="G1219">
        <v>50.358718869999997</v>
      </c>
      <c r="H1219">
        <v>122.3107986</v>
      </c>
      <c r="M1219" t="s">
        <v>56</v>
      </c>
      <c r="N1219">
        <v>1</v>
      </c>
      <c r="O1219">
        <v>0</v>
      </c>
      <c r="P1219">
        <f t="shared" si="117"/>
        <v>1</v>
      </c>
      <c r="Q1219" t="s">
        <v>35</v>
      </c>
      <c r="R1219">
        <v>1</v>
      </c>
      <c r="S1219">
        <f t="shared" si="118"/>
        <v>0</v>
      </c>
      <c r="T1219">
        <f t="shared" si="119"/>
        <v>1</v>
      </c>
      <c r="W1219">
        <f>SUM(S1219:S1224)</f>
        <v>62</v>
      </c>
      <c r="X1219">
        <f>SUM(T1219:T1224)</f>
        <v>1</v>
      </c>
      <c r="Y1219">
        <f>X1219+W1219</f>
        <v>63</v>
      </c>
      <c r="Z1219" s="118">
        <v>0.16</v>
      </c>
      <c r="AA1219">
        <v>0</v>
      </c>
      <c r="AB1219" s="120">
        <v>37.4</v>
      </c>
      <c r="AC1219" s="2">
        <f t="shared" si="120"/>
        <v>598.4</v>
      </c>
      <c r="AD1219" s="2">
        <f>SUM(AC1219:AC1224)</f>
        <v>21252.104000000003</v>
      </c>
      <c r="AE1219" s="2">
        <f t="shared" si="121"/>
        <v>598.4</v>
      </c>
      <c r="AF1219" s="2">
        <f>SUM(AE1219:AE1224)</f>
        <v>21252.104000000003</v>
      </c>
      <c r="AG1219">
        <f t="shared" si="122"/>
        <v>1</v>
      </c>
    </row>
    <row r="1220" spans="1:34">
      <c r="A1220">
        <v>1219</v>
      </c>
      <c r="C1220">
        <v>674</v>
      </c>
      <c r="D1220">
        <v>240</v>
      </c>
      <c r="E1220" t="s">
        <v>614</v>
      </c>
      <c r="F1220" t="s">
        <v>930</v>
      </c>
      <c r="G1220">
        <v>50.358718869999997</v>
      </c>
      <c r="H1220">
        <v>122.3107986</v>
      </c>
      <c r="M1220" t="s">
        <v>677</v>
      </c>
      <c r="N1220">
        <v>0</v>
      </c>
      <c r="O1220">
        <v>-20</v>
      </c>
      <c r="P1220">
        <f t="shared" si="117"/>
        <v>20</v>
      </c>
      <c r="Q1220" t="s">
        <v>616</v>
      </c>
      <c r="R1220">
        <v>2</v>
      </c>
      <c r="S1220">
        <f t="shared" si="118"/>
        <v>20</v>
      </c>
      <c r="T1220">
        <f t="shared" si="119"/>
        <v>0</v>
      </c>
      <c r="U1220" t="s">
        <v>1008</v>
      </c>
      <c r="V1220" t="s">
        <v>918</v>
      </c>
      <c r="Z1220" s="118">
        <v>1.07</v>
      </c>
      <c r="AA1220">
        <v>0</v>
      </c>
      <c r="AB1220" s="120">
        <v>3.36</v>
      </c>
      <c r="AC1220" s="2">
        <f t="shared" si="120"/>
        <v>7190.4000000000015</v>
      </c>
      <c r="AE1220" s="2">
        <f t="shared" si="121"/>
        <v>7190.4000000000015</v>
      </c>
      <c r="AG1220" t="str">
        <f t="shared" si="122"/>
        <v/>
      </c>
    </row>
    <row r="1221" spans="1:34">
      <c r="A1221">
        <v>1220</v>
      </c>
      <c r="C1221">
        <v>674</v>
      </c>
      <c r="D1221">
        <v>240</v>
      </c>
      <c r="E1221" t="s">
        <v>614</v>
      </c>
      <c r="F1221" t="s">
        <v>930</v>
      </c>
      <c r="G1221">
        <v>50.358718869999997</v>
      </c>
      <c r="H1221">
        <v>122.3107986</v>
      </c>
      <c r="M1221" t="s">
        <v>678</v>
      </c>
      <c r="N1221">
        <v>-20</v>
      </c>
      <c r="O1221">
        <v>-31</v>
      </c>
      <c r="P1221">
        <f t="shared" si="117"/>
        <v>11</v>
      </c>
      <c r="Q1221" t="s">
        <v>604</v>
      </c>
      <c r="R1221">
        <v>2</v>
      </c>
      <c r="S1221">
        <f t="shared" si="118"/>
        <v>11</v>
      </c>
      <c r="T1221">
        <f t="shared" si="119"/>
        <v>0</v>
      </c>
      <c r="U1221" t="s">
        <v>1008</v>
      </c>
      <c r="V1221" t="s">
        <v>918</v>
      </c>
      <c r="Z1221" s="118">
        <v>1.07</v>
      </c>
      <c r="AA1221">
        <v>5</v>
      </c>
      <c r="AB1221" s="120">
        <v>3.36</v>
      </c>
      <c r="AC1221" s="2">
        <f t="shared" si="120"/>
        <v>3756.9839999999999</v>
      </c>
      <c r="AE1221" s="2">
        <f t="shared" si="121"/>
        <v>3756.9839999999999</v>
      </c>
      <c r="AG1221" t="str">
        <f t="shared" si="122"/>
        <v/>
      </c>
    </row>
    <row r="1222" spans="1:34">
      <c r="A1222">
        <v>1221</v>
      </c>
      <c r="C1222">
        <v>674</v>
      </c>
      <c r="D1222">
        <v>240</v>
      </c>
      <c r="E1222" t="s">
        <v>614</v>
      </c>
      <c r="F1222" t="s">
        <v>930</v>
      </c>
      <c r="G1222">
        <v>50.358718869999997</v>
      </c>
      <c r="H1222">
        <v>122.3107986</v>
      </c>
      <c r="M1222" t="s">
        <v>726</v>
      </c>
      <c r="N1222">
        <v>-31</v>
      </c>
      <c r="O1222">
        <v>-36</v>
      </c>
      <c r="P1222">
        <f t="shared" si="117"/>
        <v>5</v>
      </c>
      <c r="Q1222" t="s">
        <v>191</v>
      </c>
      <c r="R1222">
        <v>2</v>
      </c>
      <c r="S1222">
        <f t="shared" si="118"/>
        <v>5</v>
      </c>
      <c r="T1222">
        <f t="shared" si="119"/>
        <v>0</v>
      </c>
      <c r="U1222" t="s">
        <v>1008</v>
      </c>
      <c r="V1222" t="s">
        <v>918</v>
      </c>
      <c r="Z1222" s="118">
        <v>1.84</v>
      </c>
      <c r="AA1222">
        <v>0</v>
      </c>
      <c r="AB1222" s="120">
        <v>0.39</v>
      </c>
      <c r="AC1222" s="2">
        <f t="shared" si="120"/>
        <v>358.8</v>
      </c>
      <c r="AE1222" s="2">
        <f t="shared" si="121"/>
        <v>358.8</v>
      </c>
      <c r="AG1222" t="str">
        <f t="shared" si="122"/>
        <v/>
      </c>
    </row>
    <row r="1223" spans="1:34">
      <c r="A1223">
        <v>1222</v>
      </c>
      <c r="C1223">
        <v>674</v>
      </c>
      <c r="D1223">
        <v>240</v>
      </c>
      <c r="E1223" t="s">
        <v>614</v>
      </c>
      <c r="F1223" t="s">
        <v>930</v>
      </c>
      <c r="G1223">
        <v>50.358718869999997</v>
      </c>
      <c r="H1223">
        <v>122.3107986</v>
      </c>
      <c r="M1223" t="s">
        <v>683</v>
      </c>
      <c r="N1223">
        <v>-36</v>
      </c>
      <c r="O1223">
        <v>-46</v>
      </c>
      <c r="P1223">
        <f t="shared" si="117"/>
        <v>10</v>
      </c>
      <c r="Q1223" t="s">
        <v>616</v>
      </c>
      <c r="R1223">
        <v>2</v>
      </c>
      <c r="S1223">
        <f t="shared" si="118"/>
        <v>10</v>
      </c>
      <c r="T1223">
        <f t="shared" si="119"/>
        <v>0</v>
      </c>
      <c r="U1223" t="s">
        <v>1008</v>
      </c>
      <c r="V1223" t="s">
        <v>918</v>
      </c>
      <c r="Z1223" s="118">
        <v>1.07</v>
      </c>
      <c r="AA1223">
        <v>0</v>
      </c>
      <c r="AB1223" s="120">
        <v>3.36</v>
      </c>
      <c r="AC1223" s="2">
        <f t="shared" si="120"/>
        <v>3595.2000000000007</v>
      </c>
      <c r="AE1223" s="2">
        <f t="shared" si="121"/>
        <v>3595.2000000000007</v>
      </c>
      <c r="AG1223" t="str">
        <f t="shared" si="122"/>
        <v/>
      </c>
    </row>
    <row r="1224" spans="1:34" s="9" customFormat="1">
      <c r="A1224">
        <v>1223</v>
      </c>
      <c r="C1224">
        <v>674</v>
      </c>
      <c r="D1224">
        <v>240</v>
      </c>
      <c r="E1224" s="9" t="s">
        <v>614</v>
      </c>
      <c r="F1224" t="s">
        <v>930</v>
      </c>
      <c r="G1224" s="9">
        <v>50.358718869999997</v>
      </c>
      <c r="H1224" s="9">
        <v>122.3107986</v>
      </c>
      <c r="M1224" s="9" t="s">
        <v>684</v>
      </c>
      <c r="N1224" s="9">
        <v>-46</v>
      </c>
      <c r="O1224" s="9">
        <v>-62</v>
      </c>
      <c r="P1224" s="9">
        <f t="shared" si="117"/>
        <v>16</v>
      </c>
      <c r="Q1224" s="9" t="s">
        <v>604</v>
      </c>
      <c r="R1224" s="9">
        <v>2</v>
      </c>
      <c r="S1224" s="9">
        <f t="shared" si="118"/>
        <v>16</v>
      </c>
      <c r="T1224" s="9">
        <f t="shared" si="119"/>
        <v>0</v>
      </c>
      <c r="U1224" t="s">
        <v>1008</v>
      </c>
      <c r="V1224" t="s">
        <v>918</v>
      </c>
      <c r="Z1224" s="118">
        <v>1.07</v>
      </c>
      <c r="AA1224" s="9">
        <v>0</v>
      </c>
      <c r="AB1224" s="120">
        <v>3.36</v>
      </c>
      <c r="AC1224" s="2">
        <f t="shared" si="120"/>
        <v>5752.3200000000006</v>
      </c>
      <c r="AE1224" s="11">
        <f t="shared" si="121"/>
        <v>5752.3200000000006</v>
      </c>
      <c r="AG1224" t="str">
        <f t="shared" si="122"/>
        <v/>
      </c>
      <c r="AH1224"/>
    </row>
    <row r="1225" spans="1:34">
      <c r="A1225">
        <v>1224</v>
      </c>
      <c r="B1225" t="s">
        <v>603</v>
      </c>
      <c r="C1225">
        <v>740</v>
      </c>
      <c r="D1225">
        <v>241</v>
      </c>
      <c r="E1225" t="s">
        <v>619</v>
      </c>
      <c r="F1225" t="s">
        <v>930</v>
      </c>
      <c r="G1225">
        <v>49.003810880000003</v>
      </c>
      <c r="H1225">
        <v>123.6676788</v>
      </c>
      <c r="M1225" t="s">
        <v>89</v>
      </c>
      <c r="N1225">
        <v>3.5</v>
      </c>
      <c r="O1225">
        <v>3</v>
      </c>
      <c r="P1225">
        <f t="shared" si="117"/>
        <v>0.5</v>
      </c>
      <c r="Q1225" t="s">
        <v>35</v>
      </c>
      <c r="R1225">
        <v>1</v>
      </c>
      <c r="S1225">
        <f t="shared" si="118"/>
        <v>0</v>
      </c>
      <c r="T1225">
        <f t="shared" si="119"/>
        <v>0.5</v>
      </c>
      <c r="W1225">
        <f>SUM(S1225:S1229)</f>
        <v>36</v>
      </c>
      <c r="X1225">
        <f>SUM(T1225:T1229)</f>
        <v>3.5</v>
      </c>
      <c r="Y1225">
        <f>X1225+W1225</f>
        <v>39.5</v>
      </c>
      <c r="Z1225" s="118">
        <v>0.16</v>
      </c>
      <c r="AA1225">
        <v>0</v>
      </c>
      <c r="AB1225" s="120">
        <v>37.4</v>
      </c>
      <c r="AC1225" s="2">
        <f t="shared" si="120"/>
        <v>299.2</v>
      </c>
      <c r="AD1225" s="2">
        <f>SUM(AC1225:AC1229)</f>
        <v>6703.0720000000001</v>
      </c>
      <c r="AE1225" s="2">
        <f t="shared" si="121"/>
        <v>299.2</v>
      </c>
      <c r="AF1225" s="2">
        <f>SUM(AE1225:AE1229)</f>
        <v>6703.0720000000001</v>
      </c>
      <c r="AG1225">
        <f t="shared" si="122"/>
        <v>1</v>
      </c>
    </row>
    <row r="1226" spans="1:34">
      <c r="A1226">
        <v>1225</v>
      </c>
      <c r="C1226">
        <v>740</v>
      </c>
      <c r="D1226">
        <v>241</v>
      </c>
      <c r="E1226" t="s">
        <v>619</v>
      </c>
      <c r="F1226" t="s">
        <v>930</v>
      </c>
      <c r="G1226">
        <v>49.003810880000003</v>
      </c>
      <c r="H1226">
        <v>123.6676788</v>
      </c>
      <c r="M1226" t="s">
        <v>623</v>
      </c>
      <c r="N1226">
        <v>3</v>
      </c>
      <c r="O1226">
        <v>0.75</v>
      </c>
      <c r="P1226">
        <f t="shared" si="117"/>
        <v>2.25</v>
      </c>
      <c r="Q1226" t="s">
        <v>35</v>
      </c>
      <c r="R1226">
        <v>1</v>
      </c>
      <c r="S1226">
        <f t="shared" si="118"/>
        <v>0</v>
      </c>
      <c r="T1226">
        <f t="shared" si="119"/>
        <v>2.25</v>
      </c>
      <c r="Z1226" s="118">
        <v>0.16</v>
      </c>
      <c r="AA1226">
        <v>0</v>
      </c>
      <c r="AB1226" s="120">
        <v>37.4</v>
      </c>
      <c r="AC1226" s="2">
        <f t="shared" si="120"/>
        <v>1346.3999999999999</v>
      </c>
      <c r="AE1226" s="2">
        <f t="shared" si="121"/>
        <v>1346.3999999999999</v>
      </c>
      <c r="AG1226" t="str">
        <f t="shared" si="122"/>
        <v/>
      </c>
    </row>
    <row r="1227" spans="1:34">
      <c r="A1227">
        <v>1226</v>
      </c>
      <c r="C1227">
        <v>740</v>
      </c>
      <c r="D1227">
        <v>241</v>
      </c>
      <c r="E1227" t="s">
        <v>619</v>
      </c>
      <c r="F1227" t="s">
        <v>930</v>
      </c>
      <c r="G1227">
        <v>49.003810880000003</v>
      </c>
      <c r="H1227">
        <v>123.6676788</v>
      </c>
      <c r="M1227" t="s">
        <v>57</v>
      </c>
      <c r="N1227">
        <v>0.75</v>
      </c>
      <c r="O1227">
        <v>0</v>
      </c>
      <c r="P1227">
        <f t="shared" ref="P1227:P1290" si="123">ABS(N1227-O1227)</f>
        <v>0.75</v>
      </c>
      <c r="Q1227" t="s">
        <v>35</v>
      </c>
      <c r="R1227">
        <v>1</v>
      </c>
      <c r="S1227">
        <f t="shared" si="118"/>
        <v>0</v>
      </c>
      <c r="T1227">
        <f t="shared" si="119"/>
        <v>0.75</v>
      </c>
      <c r="Z1227" s="118">
        <v>0.16</v>
      </c>
      <c r="AA1227">
        <v>0</v>
      </c>
      <c r="AB1227" s="120">
        <v>30.85</v>
      </c>
      <c r="AC1227" s="2">
        <f t="shared" si="120"/>
        <v>370.2</v>
      </c>
      <c r="AE1227" s="2">
        <f t="shared" si="121"/>
        <v>370.2</v>
      </c>
      <c r="AG1227" t="str">
        <f t="shared" si="122"/>
        <v/>
      </c>
    </row>
    <row r="1228" spans="1:34">
      <c r="A1228">
        <v>1227</v>
      </c>
      <c r="C1228">
        <v>797</v>
      </c>
      <c r="D1228">
        <v>241</v>
      </c>
      <c r="E1228" t="s">
        <v>619</v>
      </c>
      <c r="F1228" t="s">
        <v>930</v>
      </c>
      <c r="G1228">
        <v>49.003810880000003</v>
      </c>
      <c r="H1228">
        <v>123.6676788</v>
      </c>
      <c r="M1228" t="s">
        <v>104</v>
      </c>
      <c r="N1228">
        <v>0</v>
      </c>
      <c r="O1228">
        <v>-6</v>
      </c>
      <c r="P1228">
        <f t="shared" si="123"/>
        <v>6</v>
      </c>
      <c r="Q1228" t="s">
        <v>611</v>
      </c>
      <c r="R1228">
        <v>2</v>
      </c>
      <c r="S1228">
        <f t="shared" si="118"/>
        <v>6</v>
      </c>
      <c r="T1228">
        <f t="shared" si="119"/>
        <v>0</v>
      </c>
      <c r="U1228" t="s">
        <v>1006</v>
      </c>
      <c r="V1228" t="s">
        <v>918</v>
      </c>
      <c r="Z1228" s="118">
        <v>1.07</v>
      </c>
      <c r="AA1228">
        <v>40</v>
      </c>
      <c r="AB1228" s="120">
        <v>3.36</v>
      </c>
      <c r="AC1228" s="2">
        <f t="shared" si="120"/>
        <v>1294.2719999999999</v>
      </c>
      <c r="AE1228" s="2">
        <f t="shared" si="121"/>
        <v>1294.2719999999999</v>
      </c>
      <c r="AG1228" t="str">
        <f t="shared" si="122"/>
        <v/>
      </c>
    </row>
    <row r="1229" spans="1:34" s="9" customFormat="1">
      <c r="A1229">
        <v>1228</v>
      </c>
      <c r="C1229">
        <v>797</v>
      </c>
      <c r="D1229">
        <v>241</v>
      </c>
      <c r="E1229" s="9" t="s">
        <v>619</v>
      </c>
      <c r="F1229" t="s">
        <v>930</v>
      </c>
      <c r="G1229" s="9">
        <v>49.003810880000003</v>
      </c>
      <c r="H1229" s="9">
        <v>123.6676788</v>
      </c>
      <c r="M1229" s="9" t="s">
        <v>101</v>
      </c>
      <c r="N1229" s="9">
        <v>-6</v>
      </c>
      <c r="O1229" s="9">
        <v>-36</v>
      </c>
      <c r="P1229" s="9">
        <f t="shared" si="123"/>
        <v>30</v>
      </c>
      <c r="Q1229" s="9" t="s">
        <v>611</v>
      </c>
      <c r="R1229" s="9">
        <v>2</v>
      </c>
      <c r="S1229" s="9">
        <f t="shared" si="118"/>
        <v>30</v>
      </c>
      <c r="T1229" s="9">
        <f t="shared" si="119"/>
        <v>0</v>
      </c>
      <c r="U1229" t="s">
        <v>1006</v>
      </c>
      <c r="V1229" t="s">
        <v>918</v>
      </c>
      <c r="Z1229" s="118">
        <v>1.45</v>
      </c>
      <c r="AA1229" s="9">
        <v>35</v>
      </c>
      <c r="AB1229" s="120">
        <v>1.2</v>
      </c>
      <c r="AC1229" s="2">
        <f t="shared" si="120"/>
        <v>3393</v>
      </c>
      <c r="AE1229" s="11">
        <f t="shared" si="121"/>
        <v>3393</v>
      </c>
      <c r="AG1229" t="str">
        <f t="shared" si="122"/>
        <v/>
      </c>
      <c r="AH1229"/>
    </row>
    <row r="1230" spans="1:34">
      <c r="A1230">
        <v>1229</v>
      </c>
      <c r="B1230" t="s">
        <v>603</v>
      </c>
      <c r="C1230">
        <v>625</v>
      </c>
      <c r="D1230">
        <v>242</v>
      </c>
      <c r="E1230" t="s">
        <v>614</v>
      </c>
      <c r="F1230" t="s">
        <v>930</v>
      </c>
      <c r="G1230">
        <v>50.361530299999998</v>
      </c>
      <c r="H1230">
        <v>122.31410219999999</v>
      </c>
      <c r="M1230" t="s">
        <v>89</v>
      </c>
      <c r="N1230">
        <v>3</v>
      </c>
      <c r="O1230">
        <v>2.5</v>
      </c>
      <c r="P1230">
        <f t="shared" si="123"/>
        <v>0.5</v>
      </c>
      <c r="Q1230" t="s">
        <v>35</v>
      </c>
      <c r="R1230">
        <v>1</v>
      </c>
      <c r="S1230">
        <f t="shared" si="118"/>
        <v>0</v>
      </c>
      <c r="T1230">
        <f t="shared" si="119"/>
        <v>0.5</v>
      </c>
      <c r="W1230">
        <f>SUM(S1230:S1233)</f>
        <v>56</v>
      </c>
      <c r="X1230">
        <f>SUM(T1230:T1233)</f>
        <v>3</v>
      </c>
      <c r="Y1230">
        <f>X1230+W1230</f>
        <v>59</v>
      </c>
      <c r="Z1230" s="118">
        <v>0.16</v>
      </c>
      <c r="AA1230">
        <v>0</v>
      </c>
      <c r="AB1230" s="120">
        <v>37.4</v>
      </c>
      <c r="AC1230" s="2">
        <f t="shared" si="120"/>
        <v>299.2</v>
      </c>
      <c r="AD1230" s="2">
        <f>SUM(AC1230:AC1233)</f>
        <v>6723.6800000000021</v>
      </c>
      <c r="AE1230" s="2">
        <f t="shared" si="121"/>
        <v>299.2</v>
      </c>
      <c r="AF1230" s="2">
        <f>SUM(AE1230:AE1233)</f>
        <v>6723.6800000000021</v>
      </c>
      <c r="AG1230">
        <f t="shared" si="122"/>
        <v>1</v>
      </c>
    </row>
    <row r="1231" spans="1:34">
      <c r="A1231">
        <v>1230</v>
      </c>
      <c r="C1231">
        <v>625</v>
      </c>
      <c r="D1231">
        <v>242</v>
      </c>
      <c r="E1231" t="s">
        <v>614</v>
      </c>
      <c r="F1231" t="s">
        <v>930</v>
      </c>
      <c r="G1231">
        <v>50.361530299999998</v>
      </c>
      <c r="H1231">
        <v>122.31410219999999</v>
      </c>
      <c r="M1231" t="s">
        <v>623</v>
      </c>
      <c r="N1231">
        <v>2.5</v>
      </c>
      <c r="O1231">
        <v>1</v>
      </c>
      <c r="P1231">
        <f t="shared" si="123"/>
        <v>1.5</v>
      </c>
      <c r="Q1231" t="s">
        <v>35</v>
      </c>
      <c r="R1231">
        <v>1</v>
      </c>
      <c r="S1231">
        <f t="shared" si="118"/>
        <v>0</v>
      </c>
      <c r="T1231">
        <f t="shared" si="119"/>
        <v>1.5</v>
      </c>
      <c r="Z1231" s="118">
        <v>0.16</v>
      </c>
      <c r="AA1231">
        <v>0</v>
      </c>
      <c r="AB1231" s="120">
        <v>37.4</v>
      </c>
      <c r="AC1231" s="2">
        <f t="shared" si="120"/>
        <v>897.59999999999991</v>
      </c>
      <c r="AE1231" s="2">
        <f t="shared" si="121"/>
        <v>897.59999999999991</v>
      </c>
      <c r="AG1231" t="str">
        <f t="shared" si="122"/>
        <v/>
      </c>
    </row>
    <row r="1232" spans="1:34">
      <c r="A1232">
        <v>1231</v>
      </c>
      <c r="C1232">
        <v>625</v>
      </c>
      <c r="D1232">
        <v>242</v>
      </c>
      <c r="E1232" t="s">
        <v>614</v>
      </c>
      <c r="F1232" t="s">
        <v>930</v>
      </c>
      <c r="G1232">
        <v>50.361530299999998</v>
      </c>
      <c r="H1232">
        <v>122.31410219999999</v>
      </c>
      <c r="M1232" t="s">
        <v>57</v>
      </c>
      <c r="N1232">
        <v>1</v>
      </c>
      <c r="O1232">
        <v>0</v>
      </c>
      <c r="P1232">
        <f t="shared" si="123"/>
        <v>1</v>
      </c>
      <c r="Q1232" t="s">
        <v>35</v>
      </c>
      <c r="R1232">
        <v>1</v>
      </c>
      <c r="S1232">
        <f t="shared" si="118"/>
        <v>0</v>
      </c>
      <c r="T1232">
        <f t="shared" si="119"/>
        <v>1</v>
      </c>
      <c r="Z1232" s="118">
        <v>0.16</v>
      </c>
      <c r="AA1232">
        <v>0</v>
      </c>
      <c r="AB1232" s="120">
        <v>30.85</v>
      </c>
      <c r="AC1232" s="2">
        <f t="shared" si="120"/>
        <v>493.6</v>
      </c>
      <c r="AE1232" s="2">
        <f t="shared" si="121"/>
        <v>493.6</v>
      </c>
      <c r="AG1232" t="str">
        <f t="shared" si="122"/>
        <v/>
      </c>
    </row>
    <row r="1233" spans="1:34" s="9" customFormat="1">
      <c r="A1233">
        <v>1232</v>
      </c>
      <c r="C1233">
        <v>675</v>
      </c>
      <c r="D1233">
        <v>242</v>
      </c>
      <c r="E1233" s="9" t="s">
        <v>614</v>
      </c>
      <c r="F1233" t="s">
        <v>930</v>
      </c>
      <c r="G1233" s="9">
        <v>50.361530299999998</v>
      </c>
      <c r="H1233" s="9">
        <v>122.31410219999999</v>
      </c>
      <c r="M1233" s="9" t="s">
        <v>104</v>
      </c>
      <c r="N1233" s="9">
        <v>0</v>
      </c>
      <c r="O1233" s="9">
        <v>-56</v>
      </c>
      <c r="P1233" s="9">
        <f t="shared" si="123"/>
        <v>56</v>
      </c>
      <c r="Q1233" s="9" t="s">
        <v>616</v>
      </c>
      <c r="R1233" s="9">
        <v>2</v>
      </c>
      <c r="S1233" s="9">
        <f t="shared" si="118"/>
        <v>56</v>
      </c>
      <c r="T1233" s="9">
        <f t="shared" si="119"/>
        <v>0</v>
      </c>
      <c r="U1233" t="s">
        <v>1006</v>
      </c>
      <c r="V1233" t="s">
        <v>918</v>
      </c>
      <c r="Z1233" s="118">
        <v>1.07</v>
      </c>
      <c r="AA1233" s="9">
        <v>75</v>
      </c>
      <c r="AB1233" s="120">
        <v>3.36</v>
      </c>
      <c r="AC1233" s="2">
        <f t="shared" si="120"/>
        <v>5033.2800000000016</v>
      </c>
      <c r="AE1233" s="11">
        <f t="shared" si="121"/>
        <v>5033.2800000000016</v>
      </c>
      <c r="AG1233" t="str">
        <f t="shared" si="122"/>
        <v/>
      </c>
      <c r="AH1233"/>
    </row>
    <row r="1234" spans="1:34">
      <c r="A1234">
        <v>1233</v>
      </c>
      <c r="B1234" t="s">
        <v>603</v>
      </c>
      <c r="C1234">
        <v>317</v>
      </c>
      <c r="D1234">
        <v>243</v>
      </c>
      <c r="E1234" t="s">
        <v>619</v>
      </c>
      <c r="F1234" t="s">
        <v>930</v>
      </c>
      <c r="G1234">
        <v>48.576000209999997</v>
      </c>
      <c r="H1234">
        <v>124.12906649999999</v>
      </c>
      <c r="M1234" t="s">
        <v>89</v>
      </c>
      <c r="N1234">
        <v>18</v>
      </c>
      <c r="O1234">
        <v>16</v>
      </c>
      <c r="P1234">
        <f t="shared" si="123"/>
        <v>2</v>
      </c>
      <c r="Q1234" t="s">
        <v>35</v>
      </c>
      <c r="R1234">
        <v>1</v>
      </c>
      <c r="S1234">
        <f t="shared" si="118"/>
        <v>0</v>
      </c>
      <c r="T1234">
        <f t="shared" si="119"/>
        <v>2</v>
      </c>
      <c r="W1234">
        <f>SUM(S1234:S1239)</f>
        <v>45</v>
      </c>
      <c r="X1234">
        <f>SUM(T1234:T1239)</f>
        <v>18</v>
      </c>
      <c r="Y1234">
        <f>X1234+W1234</f>
        <v>63</v>
      </c>
      <c r="Z1234" s="118">
        <v>0.16</v>
      </c>
      <c r="AA1234">
        <v>0</v>
      </c>
      <c r="AB1234" s="120">
        <v>37.4</v>
      </c>
      <c r="AC1234" s="2">
        <f t="shared" si="120"/>
        <v>1196.8</v>
      </c>
      <c r="AD1234" s="2">
        <f>SUM(AC1234:AC1239)</f>
        <v>16113.319999999998</v>
      </c>
      <c r="AE1234" s="2">
        <f t="shared" si="121"/>
        <v>1196.8</v>
      </c>
      <c r="AF1234" s="2">
        <f>SUM(AE1234:AE1239)</f>
        <v>16113.319999999998</v>
      </c>
      <c r="AG1234">
        <f t="shared" si="122"/>
        <v>1</v>
      </c>
    </row>
    <row r="1235" spans="1:34">
      <c r="A1235">
        <v>1234</v>
      </c>
      <c r="C1235">
        <v>317</v>
      </c>
      <c r="D1235">
        <v>243</v>
      </c>
      <c r="E1235" t="s">
        <v>619</v>
      </c>
      <c r="F1235" t="s">
        <v>930</v>
      </c>
      <c r="G1235">
        <v>48.576000209999997</v>
      </c>
      <c r="H1235">
        <v>124.12906649999999</v>
      </c>
      <c r="M1235" t="s">
        <v>606</v>
      </c>
      <c r="N1235">
        <v>16</v>
      </c>
      <c r="O1235">
        <v>4</v>
      </c>
      <c r="P1235">
        <f t="shared" si="123"/>
        <v>12</v>
      </c>
      <c r="Q1235" t="s">
        <v>35</v>
      </c>
      <c r="R1235">
        <v>1</v>
      </c>
      <c r="S1235">
        <f t="shared" si="118"/>
        <v>0</v>
      </c>
      <c r="T1235">
        <f t="shared" si="119"/>
        <v>12</v>
      </c>
      <c r="Z1235" s="118">
        <v>0.16</v>
      </c>
      <c r="AA1235">
        <v>0</v>
      </c>
      <c r="AB1235" s="120">
        <v>37.4</v>
      </c>
      <c r="AC1235" s="2">
        <f t="shared" si="120"/>
        <v>7180.7999999999993</v>
      </c>
      <c r="AE1235" s="2">
        <f t="shared" si="121"/>
        <v>7180.7999999999993</v>
      </c>
      <c r="AG1235" t="str">
        <f t="shared" si="122"/>
        <v/>
      </c>
    </row>
    <row r="1236" spans="1:34">
      <c r="A1236">
        <v>1235</v>
      </c>
      <c r="C1236">
        <v>317</v>
      </c>
      <c r="D1236">
        <v>243</v>
      </c>
      <c r="E1236" t="s">
        <v>619</v>
      </c>
      <c r="F1236" t="s">
        <v>930</v>
      </c>
      <c r="G1236">
        <v>48.576000209999997</v>
      </c>
      <c r="H1236">
        <v>124.12906649999999</v>
      </c>
      <c r="M1236" t="s">
        <v>90</v>
      </c>
      <c r="N1236">
        <v>4</v>
      </c>
      <c r="O1236">
        <v>0</v>
      </c>
      <c r="P1236">
        <f t="shared" si="123"/>
        <v>4</v>
      </c>
      <c r="Q1236" t="s">
        <v>35</v>
      </c>
      <c r="R1236">
        <v>1</v>
      </c>
      <c r="S1236">
        <f t="shared" si="118"/>
        <v>0</v>
      </c>
      <c r="T1236">
        <f t="shared" si="119"/>
        <v>4</v>
      </c>
      <c r="Z1236" s="118">
        <v>0.16</v>
      </c>
      <c r="AA1236">
        <v>0</v>
      </c>
      <c r="AB1236" s="120">
        <v>30.85</v>
      </c>
      <c r="AC1236" s="2">
        <f t="shared" si="120"/>
        <v>1974.4</v>
      </c>
      <c r="AE1236" s="2">
        <f t="shared" si="121"/>
        <v>1974.4</v>
      </c>
      <c r="AG1236" t="str">
        <f t="shared" si="122"/>
        <v/>
      </c>
    </row>
    <row r="1237" spans="1:34">
      <c r="A1237">
        <v>1236</v>
      </c>
      <c r="C1237">
        <v>347</v>
      </c>
      <c r="D1237">
        <v>243</v>
      </c>
      <c r="E1237" t="s">
        <v>619</v>
      </c>
      <c r="F1237" t="s">
        <v>930</v>
      </c>
      <c r="G1237">
        <v>48.576000209999997</v>
      </c>
      <c r="H1237">
        <v>124.12906649999999</v>
      </c>
      <c r="M1237" t="s">
        <v>104</v>
      </c>
      <c r="N1237">
        <v>0</v>
      </c>
      <c r="O1237">
        <v>-1</v>
      </c>
      <c r="P1237">
        <f t="shared" si="123"/>
        <v>1</v>
      </c>
      <c r="R1237">
        <v>2</v>
      </c>
      <c r="S1237">
        <f t="shared" si="118"/>
        <v>1</v>
      </c>
      <c r="T1237">
        <f t="shared" si="119"/>
        <v>0</v>
      </c>
      <c r="U1237" t="s">
        <v>1003</v>
      </c>
      <c r="V1237" t="s">
        <v>918</v>
      </c>
      <c r="Z1237" s="118">
        <v>1.07</v>
      </c>
      <c r="AA1237">
        <v>0</v>
      </c>
      <c r="AB1237" s="120">
        <v>3.36</v>
      </c>
      <c r="AC1237" s="2">
        <f t="shared" si="120"/>
        <v>359.52000000000004</v>
      </c>
      <c r="AE1237" s="2">
        <f t="shared" si="121"/>
        <v>359.52000000000004</v>
      </c>
      <c r="AG1237" t="str">
        <f t="shared" si="122"/>
        <v/>
      </c>
    </row>
    <row r="1238" spans="1:34">
      <c r="A1238">
        <v>1237</v>
      </c>
      <c r="C1238">
        <v>347</v>
      </c>
      <c r="D1238">
        <v>243</v>
      </c>
      <c r="E1238" t="s">
        <v>619</v>
      </c>
      <c r="F1238" t="s">
        <v>930</v>
      </c>
      <c r="G1238">
        <v>48.576000209999997</v>
      </c>
      <c r="H1238">
        <v>124.12906649999999</v>
      </c>
      <c r="M1238" t="s">
        <v>608</v>
      </c>
      <c r="N1238">
        <v>-1</v>
      </c>
      <c r="O1238">
        <v>-10</v>
      </c>
      <c r="P1238">
        <f t="shared" si="123"/>
        <v>9</v>
      </c>
      <c r="Q1238" t="s">
        <v>616</v>
      </c>
      <c r="R1238">
        <v>2</v>
      </c>
      <c r="S1238">
        <f t="shared" si="118"/>
        <v>9</v>
      </c>
      <c r="T1238">
        <f t="shared" si="119"/>
        <v>0</v>
      </c>
      <c r="U1238" t="s">
        <v>1003</v>
      </c>
      <c r="V1238" t="s">
        <v>918</v>
      </c>
      <c r="Z1238" s="118">
        <v>1.03</v>
      </c>
      <c r="AA1238">
        <v>25</v>
      </c>
      <c r="AB1238" s="120">
        <v>1.2</v>
      </c>
      <c r="AC1238" s="2">
        <f t="shared" si="120"/>
        <v>834.3</v>
      </c>
      <c r="AE1238" s="2">
        <f t="shared" si="121"/>
        <v>834.3</v>
      </c>
      <c r="AG1238" t="str">
        <f t="shared" si="122"/>
        <v/>
      </c>
    </row>
    <row r="1239" spans="1:34" s="9" customFormat="1">
      <c r="A1239">
        <v>1238</v>
      </c>
      <c r="C1239">
        <v>347</v>
      </c>
      <c r="D1239">
        <v>243</v>
      </c>
      <c r="E1239" s="9" t="s">
        <v>619</v>
      </c>
      <c r="F1239" t="s">
        <v>930</v>
      </c>
      <c r="G1239" s="9">
        <v>48.576000209999997</v>
      </c>
      <c r="H1239" s="9">
        <v>124.12906649999999</v>
      </c>
      <c r="M1239" s="9" t="s">
        <v>101</v>
      </c>
      <c r="N1239" s="9">
        <v>-10</v>
      </c>
      <c r="O1239" s="9">
        <v>-45</v>
      </c>
      <c r="P1239" s="9">
        <f t="shared" si="123"/>
        <v>35</v>
      </c>
      <c r="Q1239" s="9" t="s">
        <v>616</v>
      </c>
      <c r="R1239" s="9">
        <v>2</v>
      </c>
      <c r="S1239" s="9">
        <f t="shared" si="118"/>
        <v>35</v>
      </c>
      <c r="T1239" s="9">
        <f t="shared" si="119"/>
        <v>0</v>
      </c>
      <c r="U1239" t="s">
        <v>1003</v>
      </c>
      <c r="V1239" t="s">
        <v>918</v>
      </c>
      <c r="Z1239" s="118">
        <v>1.45</v>
      </c>
      <c r="AA1239" s="9">
        <v>25</v>
      </c>
      <c r="AB1239" s="120">
        <v>1.2</v>
      </c>
      <c r="AC1239" s="2">
        <f t="shared" si="120"/>
        <v>4567.5</v>
      </c>
      <c r="AE1239" s="11">
        <f t="shared" si="121"/>
        <v>4567.5</v>
      </c>
      <c r="AG1239" t="str">
        <f t="shared" si="122"/>
        <v/>
      </c>
      <c r="AH1239"/>
    </row>
    <row r="1240" spans="1:34">
      <c r="A1240">
        <v>1239</v>
      </c>
      <c r="B1240" t="s">
        <v>603</v>
      </c>
      <c r="C1240">
        <v>31</v>
      </c>
      <c r="D1240">
        <v>244</v>
      </c>
      <c r="E1240" t="s">
        <v>915</v>
      </c>
      <c r="F1240" t="s">
        <v>932</v>
      </c>
      <c r="G1240">
        <v>48.58697128</v>
      </c>
      <c r="H1240">
        <v>124.18879699999999</v>
      </c>
      <c r="M1240" t="s">
        <v>632</v>
      </c>
      <c r="N1240">
        <v>5</v>
      </c>
      <c r="O1240">
        <v>0</v>
      </c>
      <c r="P1240">
        <f t="shared" si="123"/>
        <v>5</v>
      </c>
      <c r="Q1240" t="s">
        <v>35</v>
      </c>
      <c r="R1240">
        <v>1</v>
      </c>
      <c r="S1240">
        <f t="shared" si="118"/>
        <v>0</v>
      </c>
      <c r="T1240">
        <f t="shared" si="119"/>
        <v>5</v>
      </c>
      <c r="W1240">
        <f>SUM(S1240:S1242)</f>
        <v>110</v>
      </c>
      <c r="X1240">
        <f>SUM(T1240:T1242)</f>
        <v>5</v>
      </c>
      <c r="Y1240">
        <f>X1240+W1240</f>
        <v>115</v>
      </c>
      <c r="Z1240" s="118">
        <v>0.11</v>
      </c>
      <c r="AA1240">
        <v>0</v>
      </c>
      <c r="AB1240" s="120">
        <v>25.58</v>
      </c>
      <c r="AC1240" s="2">
        <f t="shared" si="120"/>
        <v>1406.8999999999999</v>
      </c>
      <c r="AD1240" s="2">
        <f>SUM(AC1240:AC1242)</f>
        <v>39967.08</v>
      </c>
      <c r="AE1240" s="2">
        <f t="shared" si="121"/>
        <v>1406.8999999999999</v>
      </c>
      <c r="AF1240" s="2">
        <f>SUM(AE1240:AE1242)</f>
        <v>39967.08</v>
      </c>
      <c r="AG1240">
        <f t="shared" si="122"/>
        <v>1</v>
      </c>
    </row>
    <row r="1241" spans="1:34">
      <c r="A1241">
        <v>1240</v>
      </c>
      <c r="C1241">
        <v>40</v>
      </c>
      <c r="D1241">
        <v>244</v>
      </c>
      <c r="E1241" t="s">
        <v>915</v>
      </c>
      <c r="F1241" t="s">
        <v>932</v>
      </c>
      <c r="G1241">
        <v>48.58697128</v>
      </c>
      <c r="H1241">
        <v>124.18879699999999</v>
      </c>
      <c r="M1241" t="s">
        <v>104</v>
      </c>
      <c r="N1241">
        <v>0</v>
      </c>
      <c r="O1241">
        <v>-41</v>
      </c>
      <c r="P1241">
        <f t="shared" si="123"/>
        <v>41</v>
      </c>
      <c r="Q1241" t="s">
        <v>616</v>
      </c>
      <c r="R1241">
        <v>2</v>
      </c>
      <c r="S1241">
        <f t="shared" si="118"/>
        <v>41</v>
      </c>
      <c r="T1241">
        <f t="shared" si="119"/>
        <v>0</v>
      </c>
      <c r="U1241" t="s">
        <v>1003</v>
      </c>
      <c r="V1241" t="s">
        <v>918</v>
      </c>
      <c r="Z1241" s="118">
        <v>0.97</v>
      </c>
      <c r="AA1241">
        <v>0</v>
      </c>
      <c r="AB1241" s="120">
        <v>7.94</v>
      </c>
      <c r="AC1241" s="2">
        <f t="shared" si="120"/>
        <v>31577.38</v>
      </c>
      <c r="AE1241" s="2">
        <f t="shared" si="121"/>
        <v>31577.38</v>
      </c>
      <c r="AG1241" t="str">
        <f t="shared" si="122"/>
        <v/>
      </c>
    </row>
    <row r="1242" spans="1:34" s="9" customFormat="1">
      <c r="A1242">
        <v>1241</v>
      </c>
      <c r="C1242">
        <v>40</v>
      </c>
      <c r="D1242">
        <v>244</v>
      </c>
      <c r="E1242" s="9" t="s">
        <v>915</v>
      </c>
      <c r="F1242" t="s">
        <v>932</v>
      </c>
      <c r="G1242" s="9">
        <v>48.58697128</v>
      </c>
      <c r="H1242" s="9">
        <v>124.18879699999999</v>
      </c>
      <c r="M1242" s="9" t="s">
        <v>21</v>
      </c>
      <c r="N1242" s="9">
        <v>-41</v>
      </c>
      <c r="O1242" s="9">
        <v>-110</v>
      </c>
      <c r="P1242" s="9">
        <f t="shared" si="123"/>
        <v>69</v>
      </c>
      <c r="Q1242" s="9" t="s">
        <v>611</v>
      </c>
      <c r="R1242" s="9">
        <v>2</v>
      </c>
      <c r="S1242" s="9">
        <f t="shared" si="118"/>
        <v>69</v>
      </c>
      <c r="T1242" s="9">
        <f t="shared" si="119"/>
        <v>0</v>
      </c>
      <c r="U1242" t="s">
        <v>889</v>
      </c>
      <c r="V1242" t="s">
        <v>623</v>
      </c>
      <c r="Z1242" s="118">
        <v>1.1000000000000001</v>
      </c>
      <c r="AA1242" s="9">
        <v>0</v>
      </c>
      <c r="AB1242" s="120">
        <v>0.92</v>
      </c>
      <c r="AC1242" s="2">
        <f t="shared" si="120"/>
        <v>6982.800000000002</v>
      </c>
      <c r="AE1242" s="11">
        <f t="shared" si="121"/>
        <v>6982.800000000002</v>
      </c>
      <c r="AG1242" t="str">
        <f t="shared" si="122"/>
        <v/>
      </c>
      <c r="AH1242"/>
    </row>
    <row r="1243" spans="1:34">
      <c r="A1243">
        <v>1242</v>
      </c>
      <c r="B1243" t="s">
        <v>603</v>
      </c>
      <c r="C1243">
        <v>211</v>
      </c>
      <c r="D1243">
        <v>245</v>
      </c>
      <c r="E1243" t="s">
        <v>614</v>
      </c>
      <c r="F1243" t="s">
        <v>930</v>
      </c>
      <c r="G1243">
        <v>49.69477844</v>
      </c>
      <c r="H1243">
        <v>123.0948029</v>
      </c>
      <c r="M1243" t="s">
        <v>633</v>
      </c>
      <c r="N1243">
        <v>3</v>
      </c>
      <c r="O1243">
        <v>0</v>
      </c>
      <c r="P1243">
        <f t="shared" si="123"/>
        <v>3</v>
      </c>
      <c r="Q1243" t="s">
        <v>35</v>
      </c>
      <c r="R1243">
        <v>1</v>
      </c>
      <c r="S1243">
        <f t="shared" si="118"/>
        <v>0</v>
      </c>
      <c r="T1243">
        <f t="shared" si="119"/>
        <v>3</v>
      </c>
      <c r="W1243">
        <f>SUM(S1243:S1248)</f>
        <v>80</v>
      </c>
      <c r="X1243">
        <f>SUM(T1243:T1248)</f>
        <v>3</v>
      </c>
      <c r="Y1243">
        <f>X1243+W1243</f>
        <v>83</v>
      </c>
      <c r="Z1243" s="118">
        <v>0.16</v>
      </c>
      <c r="AA1243">
        <v>0</v>
      </c>
      <c r="AB1243" s="120">
        <v>37.4</v>
      </c>
      <c r="AC1243" s="2">
        <f t="shared" si="120"/>
        <v>1795.1999999999998</v>
      </c>
      <c r="AD1243" s="2">
        <f>SUM(AC1243:AC1248)</f>
        <v>10199.040000000001</v>
      </c>
      <c r="AE1243" s="2">
        <f t="shared" si="121"/>
        <v>1795.1999999999998</v>
      </c>
      <c r="AF1243" s="2">
        <f>SUM(AE1243:AE1248)</f>
        <v>10199.040000000001</v>
      </c>
      <c r="AG1243">
        <f t="shared" si="122"/>
        <v>1</v>
      </c>
    </row>
    <row r="1244" spans="1:34">
      <c r="A1244">
        <v>1243</v>
      </c>
      <c r="C1244">
        <v>224</v>
      </c>
      <c r="D1244">
        <v>245</v>
      </c>
      <c r="E1244" t="s">
        <v>614</v>
      </c>
      <c r="F1244" t="s">
        <v>930</v>
      </c>
      <c r="G1244">
        <v>49.69477844</v>
      </c>
      <c r="H1244">
        <v>123.0948029</v>
      </c>
      <c r="M1244" t="s">
        <v>104</v>
      </c>
      <c r="N1244">
        <v>0</v>
      </c>
      <c r="O1244">
        <v>-12</v>
      </c>
      <c r="P1244">
        <f t="shared" si="123"/>
        <v>12</v>
      </c>
      <c r="Q1244" t="s">
        <v>604</v>
      </c>
      <c r="R1244">
        <v>2</v>
      </c>
      <c r="S1244">
        <f t="shared" si="118"/>
        <v>12</v>
      </c>
      <c r="T1244">
        <f t="shared" si="119"/>
        <v>0</v>
      </c>
      <c r="U1244" t="s">
        <v>889</v>
      </c>
      <c r="V1244" t="s">
        <v>623</v>
      </c>
      <c r="Z1244" s="118">
        <v>1.07</v>
      </c>
      <c r="AA1244">
        <v>50</v>
      </c>
      <c r="AB1244" s="120">
        <v>3.36</v>
      </c>
      <c r="AC1244" s="2">
        <f t="shared" si="120"/>
        <v>2157.12</v>
      </c>
      <c r="AE1244" s="2">
        <f t="shared" si="121"/>
        <v>2157.12</v>
      </c>
      <c r="AG1244" t="str">
        <f t="shared" si="122"/>
        <v/>
      </c>
    </row>
    <row r="1245" spans="1:34">
      <c r="A1245">
        <v>1244</v>
      </c>
      <c r="C1245">
        <v>224</v>
      </c>
      <c r="D1245">
        <v>245</v>
      </c>
      <c r="E1245" t="s">
        <v>614</v>
      </c>
      <c r="F1245" t="s">
        <v>930</v>
      </c>
      <c r="G1245">
        <v>49.69477844</v>
      </c>
      <c r="H1245">
        <v>123.0948029</v>
      </c>
      <c r="M1245" t="s">
        <v>101</v>
      </c>
      <c r="N1245">
        <v>-12</v>
      </c>
      <c r="O1245">
        <v>-42</v>
      </c>
      <c r="P1245">
        <f t="shared" si="123"/>
        <v>30</v>
      </c>
      <c r="Q1245" t="s">
        <v>604</v>
      </c>
      <c r="R1245">
        <v>2</v>
      </c>
      <c r="S1245">
        <f t="shared" si="118"/>
        <v>30</v>
      </c>
      <c r="T1245">
        <f t="shared" si="119"/>
        <v>0</v>
      </c>
      <c r="U1245" t="s">
        <v>889</v>
      </c>
      <c r="V1245" t="s">
        <v>623</v>
      </c>
      <c r="Z1245" s="118">
        <v>1.62</v>
      </c>
      <c r="AA1245">
        <v>50</v>
      </c>
      <c r="AB1245" s="120">
        <v>1.2</v>
      </c>
      <c r="AC1245" s="2">
        <f t="shared" si="120"/>
        <v>2915.9999999999995</v>
      </c>
      <c r="AE1245" s="2">
        <f t="shared" si="121"/>
        <v>2915.9999999999995</v>
      </c>
      <c r="AG1245" t="str">
        <f t="shared" si="122"/>
        <v/>
      </c>
    </row>
    <row r="1246" spans="1:34">
      <c r="A1246">
        <v>1245</v>
      </c>
      <c r="C1246">
        <v>224</v>
      </c>
      <c r="D1246">
        <v>245</v>
      </c>
      <c r="E1246" t="s">
        <v>614</v>
      </c>
      <c r="F1246" t="s">
        <v>930</v>
      </c>
      <c r="G1246">
        <v>49.69477844</v>
      </c>
      <c r="H1246">
        <v>123.0948029</v>
      </c>
      <c r="M1246" t="s">
        <v>608</v>
      </c>
      <c r="N1246">
        <v>-42</v>
      </c>
      <c r="O1246">
        <v>-75</v>
      </c>
      <c r="P1246">
        <f t="shared" si="123"/>
        <v>33</v>
      </c>
      <c r="Q1246" t="s">
        <v>604</v>
      </c>
      <c r="R1246">
        <v>2</v>
      </c>
      <c r="S1246">
        <f t="shared" si="118"/>
        <v>33</v>
      </c>
      <c r="T1246">
        <f t="shared" si="119"/>
        <v>0</v>
      </c>
      <c r="U1246" t="s">
        <v>889</v>
      </c>
      <c r="V1246" t="s">
        <v>623</v>
      </c>
      <c r="Z1246" s="118">
        <v>1.62</v>
      </c>
      <c r="AA1246">
        <v>50</v>
      </c>
      <c r="AB1246" s="120">
        <v>1.2</v>
      </c>
      <c r="AC1246" s="2">
        <f t="shared" si="120"/>
        <v>3207.6</v>
      </c>
      <c r="AE1246" s="2">
        <f t="shared" si="121"/>
        <v>3207.6</v>
      </c>
      <c r="AG1246" t="str">
        <f t="shared" si="122"/>
        <v/>
      </c>
    </row>
    <row r="1247" spans="1:34">
      <c r="A1247">
        <v>1246</v>
      </c>
      <c r="C1247">
        <v>224</v>
      </c>
      <c r="D1247">
        <v>245</v>
      </c>
      <c r="E1247" t="s">
        <v>614</v>
      </c>
      <c r="F1247" t="s">
        <v>930</v>
      </c>
      <c r="G1247">
        <v>49.69477844</v>
      </c>
      <c r="H1247">
        <v>123.0948029</v>
      </c>
      <c r="M1247" t="s">
        <v>19</v>
      </c>
      <c r="N1247">
        <v>-75</v>
      </c>
      <c r="O1247">
        <v>-80</v>
      </c>
      <c r="P1247">
        <f t="shared" si="123"/>
        <v>5</v>
      </c>
      <c r="Q1247" t="s">
        <v>611</v>
      </c>
      <c r="R1247">
        <v>2</v>
      </c>
      <c r="S1247">
        <f t="shared" si="118"/>
        <v>5</v>
      </c>
      <c r="T1247">
        <f t="shared" si="119"/>
        <v>0</v>
      </c>
      <c r="U1247" t="s">
        <v>889</v>
      </c>
      <c r="V1247" t="s">
        <v>623</v>
      </c>
      <c r="Z1247" s="118">
        <v>1.62</v>
      </c>
      <c r="AA1247">
        <v>60</v>
      </c>
      <c r="AB1247" s="120">
        <v>0.38</v>
      </c>
      <c r="AC1247" s="2">
        <f t="shared" si="120"/>
        <v>123.12</v>
      </c>
      <c r="AE1247" s="2">
        <f t="shared" si="121"/>
        <v>123.12</v>
      </c>
      <c r="AG1247" t="str">
        <f t="shared" si="122"/>
        <v/>
      </c>
    </row>
    <row r="1248" spans="1:34" s="9" customFormat="1">
      <c r="A1248">
        <v>1247</v>
      </c>
      <c r="C1248">
        <v>211</v>
      </c>
      <c r="D1248">
        <v>245</v>
      </c>
      <c r="E1248" s="9" t="s">
        <v>614</v>
      </c>
      <c r="F1248" t="s">
        <v>930</v>
      </c>
      <c r="G1248" s="9">
        <v>49.69477844</v>
      </c>
      <c r="H1248" s="9">
        <v>123.0948029</v>
      </c>
      <c r="M1248" s="9" t="s">
        <v>89</v>
      </c>
      <c r="N1248" s="9">
        <v>0</v>
      </c>
      <c r="O1248" s="9">
        <v>0</v>
      </c>
      <c r="P1248" s="9">
        <f t="shared" si="123"/>
        <v>0</v>
      </c>
      <c r="Q1248" s="9" t="s">
        <v>35</v>
      </c>
      <c r="R1248" s="9">
        <v>1</v>
      </c>
      <c r="S1248" s="9">
        <f t="shared" si="118"/>
        <v>0</v>
      </c>
      <c r="T1248" s="9">
        <f t="shared" si="119"/>
        <v>0</v>
      </c>
      <c r="U1248"/>
      <c r="V1248"/>
      <c r="Z1248" s="118">
        <v>0.16</v>
      </c>
      <c r="AA1248" s="9">
        <v>0</v>
      </c>
      <c r="AB1248" s="120">
        <v>37.4</v>
      </c>
      <c r="AC1248" s="2">
        <f t="shared" si="120"/>
        <v>0</v>
      </c>
      <c r="AE1248" s="11">
        <f t="shared" si="121"/>
        <v>0</v>
      </c>
      <c r="AG1248" t="str">
        <f t="shared" si="122"/>
        <v/>
      </c>
      <c r="AH1248"/>
    </row>
    <row r="1249" spans="1:34">
      <c r="A1249">
        <v>1248</v>
      </c>
      <c r="B1249" t="s">
        <v>603</v>
      </c>
      <c r="C1249">
        <v>282</v>
      </c>
      <c r="D1249">
        <v>246</v>
      </c>
      <c r="E1249" t="s">
        <v>619</v>
      </c>
      <c r="F1249" t="s">
        <v>930</v>
      </c>
      <c r="G1249">
        <v>50.27157974</v>
      </c>
      <c r="H1249">
        <v>122.5270996</v>
      </c>
      <c r="M1249" t="s">
        <v>13</v>
      </c>
      <c r="N1249">
        <v>4</v>
      </c>
      <c r="O1249">
        <v>3</v>
      </c>
      <c r="P1249">
        <f t="shared" si="123"/>
        <v>1</v>
      </c>
      <c r="Q1249" t="s">
        <v>35</v>
      </c>
      <c r="R1249">
        <v>1</v>
      </c>
      <c r="S1249">
        <f t="shared" si="118"/>
        <v>0</v>
      </c>
      <c r="T1249">
        <f t="shared" si="119"/>
        <v>1</v>
      </c>
      <c r="W1249">
        <f>SUM(S1249:S1254)</f>
        <v>65</v>
      </c>
      <c r="X1249">
        <f>SUM(T1249:T1254)</f>
        <v>4</v>
      </c>
      <c r="Y1249">
        <f>X1249+W1249</f>
        <v>69</v>
      </c>
      <c r="Z1249" s="118">
        <v>0.16</v>
      </c>
      <c r="AA1249">
        <v>0</v>
      </c>
      <c r="AB1249" s="120">
        <v>37.4</v>
      </c>
      <c r="AC1249" s="2">
        <f t="shared" si="120"/>
        <v>598.4</v>
      </c>
      <c r="AD1249" s="2">
        <f>SUM(AC1249:AC1254)</f>
        <v>12577.84</v>
      </c>
      <c r="AE1249" s="2">
        <f t="shared" si="121"/>
        <v>598.4</v>
      </c>
      <c r="AF1249" s="2">
        <f>SUM(AE1249:AE1254)</f>
        <v>12577.84</v>
      </c>
      <c r="AG1249">
        <f t="shared" si="122"/>
        <v>1</v>
      </c>
    </row>
    <row r="1250" spans="1:34">
      <c r="A1250">
        <v>1249</v>
      </c>
      <c r="C1250">
        <v>282</v>
      </c>
      <c r="D1250">
        <v>246</v>
      </c>
      <c r="E1250" t="s">
        <v>619</v>
      </c>
      <c r="F1250" t="s">
        <v>930</v>
      </c>
      <c r="G1250">
        <v>50.27157974</v>
      </c>
      <c r="H1250">
        <v>122.5270996</v>
      </c>
      <c r="M1250" t="s">
        <v>606</v>
      </c>
      <c r="N1250">
        <v>3</v>
      </c>
      <c r="O1250">
        <v>1</v>
      </c>
      <c r="P1250">
        <f t="shared" si="123"/>
        <v>2</v>
      </c>
      <c r="Q1250" t="s">
        <v>35</v>
      </c>
      <c r="R1250">
        <v>1</v>
      </c>
      <c r="S1250">
        <f t="shared" si="118"/>
        <v>0</v>
      </c>
      <c r="T1250">
        <f t="shared" si="119"/>
        <v>2</v>
      </c>
      <c r="Z1250" s="118">
        <v>0.16</v>
      </c>
      <c r="AA1250">
        <v>0</v>
      </c>
      <c r="AB1250" s="120">
        <v>37.4</v>
      </c>
      <c r="AC1250" s="2">
        <f t="shared" si="120"/>
        <v>1196.8</v>
      </c>
      <c r="AE1250" s="2">
        <f t="shared" si="121"/>
        <v>1196.8</v>
      </c>
      <c r="AG1250" t="str">
        <f t="shared" si="122"/>
        <v/>
      </c>
    </row>
    <row r="1251" spans="1:34">
      <c r="A1251">
        <v>1250</v>
      </c>
      <c r="C1251">
        <v>282</v>
      </c>
      <c r="D1251">
        <v>246</v>
      </c>
      <c r="E1251" t="s">
        <v>619</v>
      </c>
      <c r="F1251" t="s">
        <v>930</v>
      </c>
      <c r="G1251">
        <v>50.27157974</v>
      </c>
      <c r="H1251">
        <v>122.5270996</v>
      </c>
      <c r="M1251" t="s">
        <v>90</v>
      </c>
      <c r="N1251">
        <v>1</v>
      </c>
      <c r="O1251">
        <v>0</v>
      </c>
      <c r="P1251">
        <f t="shared" si="123"/>
        <v>1</v>
      </c>
      <c r="Q1251" t="s">
        <v>35</v>
      </c>
      <c r="R1251">
        <v>1</v>
      </c>
      <c r="S1251">
        <f t="shared" si="118"/>
        <v>0</v>
      </c>
      <c r="T1251">
        <f t="shared" si="119"/>
        <v>1</v>
      </c>
      <c r="Z1251" s="118">
        <v>0.16</v>
      </c>
      <c r="AA1251">
        <v>0</v>
      </c>
      <c r="AB1251" s="120">
        <v>30.85</v>
      </c>
      <c r="AC1251" s="2">
        <f t="shared" si="120"/>
        <v>493.6</v>
      </c>
      <c r="AE1251" s="2">
        <f t="shared" si="121"/>
        <v>493.6</v>
      </c>
      <c r="AG1251" t="str">
        <f t="shared" si="122"/>
        <v/>
      </c>
    </row>
    <row r="1252" spans="1:34">
      <c r="A1252">
        <v>1251</v>
      </c>
      <c r="C1252">
        <v>310</v>
      </c>
      <c r="D1252">
        <v>246</v>
      </c>
      <c r="E1252" t="s">
        <v>619</v>
      </c>
      <c r="F1252" t="s">
        <v>930</v>
      </c>
      <c r="G1252">
        <v>50.27157974</v>
      </c>
      <c r="H1252">
        <v>122.5270996</v>
      </c>
      <c r="M1252" t="s">
        <v>680</v>
      </c>
      <c r="N1252">
        <v>0</v>
      </c>
      <c r="O1252">
        <v>-2</v>
      </c>
      <c r="P1252">
        <f t="shared" si="123"/>
        <v>2</v>
      </c>
      <c r="Q1252" t="s">
        <v>611</v>
      </c>
      <c r="R1252">
        <v>2</v>
      </c>
      <c r="S1252">
        <f t="shared" si="118"/>
        <v>2</v>
      </c>
      <c r="T1252">
        <f t="shared" si="119"/>
        <v>0</v>
      </c>
      <c r="U1252" t="s">
        <v>1008</v>
      </c>
      <c r="V1252" t="s">
        <v>918</v>
      </c>
      <c r="Z1252" s="118">
        <v>1.07</v>
      </c>
      <c r="AA1252">
        <v>0</v>
      </c>
      <c r="AB1252" s="120">
        <v>3.36</v>
      </c>
      <c r="AC1252" s="2">
        <f t="shared" si="120"/>
        <v>719.04000000000008</v>
      </c>
      <c r="AE1252" s="2">
        <f t="shared" si="121"/>
        <v>719.04000000000008</v>
      </c>
      <c r="AG1252" t="str">
        <f t="shared" si="122"/>
        <v/>
      </c>
    </row>
    <row r="1253" spans="1:34">
      <c r="A1253">
        <v>1252</v>
      </c>
      <c r="C1253">
        <v>310</v>
      </c>
      <c r="D1253">
        <v>246</v>
      </c>
      <c r="E1253" t="s">
        <v>619</v>
      </c>
      <c r="F1253" t="s">
        <v>930</v>
      </c>
      <c r="G1253">
        <v>50.27157974</v>
      </c>
      <c r="H1253">
        <v>122.5270996</v>
      </c>
      <c r="M1253" t="s">
        <v>32</v>
      </c>
      <c r="N1253">
        <v>-2</v>
      </c>
      <c r="O1253">
        <v>-33</v>
      </c>
      <c r="P1253">
        <f t="shared" si="123"/>
        <v>31</v>
      </c>
      <c r="Q1253" t="s">
        <v>611</v>
      </c>
      <c r="R1253">
        <v>2</v>
      </c>
      <c r="S1253">
        <f t="shared" si="118"/>
        <v>31</v>
      </c>
      <c r="T1253">
        <f t="shared" si="119"/>
        <v>0</v>
      </c>
      <c r="U1253" t="s">
        <v>1008</v>
      </c>
      <c r="V1253" t="s">
        <v>918</v>
      </c>
      <c r="Z1253" s="118">
        <v>1.45</v>
      </c>
      <c r="AA1253">
        <v>0</v>
      </c>
      <c r="AB1253" s="120">
        <v>1.2</v>
      </c>
      <c r="AC1253" s="2">
        <f t="shared" si="120"/>
        <v>5394</v>
      </c>
      <c r="AE1253" s="2">
        <f t="shared" si="121"/>
        <v>5394</v>
      </c>
      <c r="AG1253" t="str">
        <f t="shared" si="122"/>
        <v/>
      </c>
      <c r="AH1253" s="102"/>
    </row>
    <row r="1254" spans="1:34" s="9" customFormat="1">
      <c r="A1254">
        <v>1253</v>
      </c>
      <c r="C1254">
        <v>310</v>
      </c>
      <c r="D1254">
        <v>246</v>
      </c>
      <c r="E1254" s="9" t="s">
        <v>619</v>
      </c>
      <c r="F1254" t="s">
        <v>930</v>
      </c>
      <c r="G1254" s="9">
        <v>50.27157974</v>
      </c>
      <c r="H1254" s="9">
        <v>122.5270996</v>
      </c>
      <c r="M1254" s="9" t="s">
        <v>34</v>
      </c>
      <c r="N1254" s="9">
        <v>-33</v>
      </c>
      <c r="O1254" s="9">
        <v>-65</v>
      </c>
      <c r="P1254" s="9">
        <f t="shared" si="123"/>
        <v>32</v>
      </c>
      <c r="Q1254" s="9" t="s">
        <v>611</v>
      </c>
      <c r="R1254" s="9">
        <v>2</v>
      </c>
      <c r="S1254" s="9">
        <f t="shared" si="118"/>
        <v>32</v>
      </c>
      <c r="T1254" s="9">
        <f t="shared" si="119"/>
        <v>0</v>
      </c>
      <c r="U1254" t="s">
        <v>889</v>
      </c>
      <c r="V1254" t="s">
        <v>21</v>
      </c>
      <c r="Z1254" s="118">
        <v>1.45</v>
      </c>
      <c r="AA1254" s="9">
        <v>25</v>
      </c>
      <c r="AB1254" s="120">
        <v>1.2</v>
      </c>
      <c r="AC1254" s="2">
        <f t="shared" si="120"/>
        <v>4175.9999999999991</v>
      </c>
      <c r="AE1254" s="11">
        <f t="shared" si="121"/>
        <v>4175.9999999999991</v>
      </c>
      <c r="AG1254" t="str">
        <f t="shared" si="122"/>
        <v/>
      </c>
      <c r="AH1254" s="102"/>
    </row>
    <row r="1255" spans="1:34">
      <c r="A1255">
        <v>1254</v>
      </c>
      <c r="B1255" t="s">
        <v>603</v>
      </c>
      <c r="C1255">
        <v>243</v>
      </c>
      <c r="D1255">
        <v>247</v>
      </c>
      <c r="E1255" t="s">
        <v>619</v>
      </c>
      <c r="F1255" t="s">
        <v>930</v>
      </c>
      <c r="G1255">
        <v>48.608306880000001</v>
      </c>
      <c r="H1255">
        <v>124.1998596</v>
      </c>
      <c r="M1255" t="s">
        <v>89</v>
      </c>
      <c r="N1255">
        <v>7</v>
      </c>
      <c r="O1255">
        <v>6</v>
      </c>
      <c r="P1255">
        <f t="shared" si="123"/>
        <v>1</v>
      </c>
      <c r="Q1255" t="s">
        <v>35</v>
      </c>
      <c r="R1255">
        <v>1</v>
      </c>
      <c r="S1255">
        <f t="shared" si="118"/>
        <v>0</v>
      </c>
      <c r="T1255">
        <f t="shared" si="119"/>
        <v>1</v>
      </c>
      <c r="W1255">
        <f>SUM(S1255:S1258)</f>
        <v>20</v>
      </c>
      <c r="X1255">
        <f>SUM(T1255:T1258)</f>
        <v>7</v>
      </c>
      <c r="Y1255">
        <f>X1255+W1255</f>
        <v>27</v>
      </c>
      <c r="Z1255" s="118">
        <v>0.16</v>
      </c>
      <c r="AA1255">
        <v>0</v>
      </c>
      <c r="AB1255" s="120">
        <v>37.4</v>
      </c>
      <c r="AC1255" s="2">
        <f t="shared" si="120"/>
        <v>598.4</v>
      </c>
      <c r="AD1255" s="2">
        <f>SUM(AC1255:AC1258)</f>
        <v>6067.1999999999989</v>
      </c>
      <c r="AE1255" s="2">
        <f t="shared" si="121"/>
        <v>598.4</v>
      </c>
      <c r="AF1255" s="2">
        <f>SUM(AE1255:AE1258)</f>
        <v>6067.1999999999989</v>
      </c>
      <c r="AG1255">
        <f t="shared" si="122"/>
        <v>1</v>
      </c>
      <c r="AH1255" s="102"/>
    </row>
    <row r="1256" spans="1:34">
      <c r="A1256">
        <v>1255</v>
      </c>
      <c r="C1256">
        <v>243</v>
      </c>
      <c r="D1256">
        <v>247</v>
      </c>
      <c r="E1256" t="s">
        <v>619</v>
      </c>
      <c r="F1256" t="s">
        <v>930</v>
      </c>
      <c r="G1256">
        <v>48.608306880000001</v>
      </c>
      <c r="H1256">
        <v>124.1998596</v>
      </c>
      <c r="M1256" t="s">
        <v>14</v>
      </c>
      <c r="N1256">
        <v>6</v>
      </c>
      <c r="O1256">
        <v>2</v>
      </c>
      <c r="P1256">
        <f t="shared" si="123"/>
        <v>4</v>
      </c>
      <c r="Q1256" t="s">
        <v>35</v>
      </c>
      <c r="R1256">
        <v>1</v>
      </c>
      <c r="S1256">
        <f t="shared" si="118"/>
        <v>0</v>
      </c>
      <c r="T1256">
        <f t="shared" si="119"/>
        <v>4</v>
      </c>
      <c r="Z1256" s="118">
        <v>0.16</v>
      </c>
      <c r="AA1256">
        <v>0</v>
      </c>
      <c r="AB1256" s="120">
        <v>37.4</v>
      </c>
      <c r="AC1256" s="2">
        <f t="shared" si="120"/>
        <v>2393.6</v>
      </c>
      <c r="AE1256" s="2">
        <f t="shared" si="121"/>
        <v>2393.6</v>
      </c>
      <c r="AG1256" t="str">
        <f t="shared" si="122"/>
        <v/>
      </c>
      <c r="AH1256" s="102"/>
    </row>
    <row r="1257" spans="1:34">
      <c r="A1257">
        <v>1256</v>
      </c>
      <c r="C1257">
        <v>243</v>
      </c>
      <c r="D1257">
        <v>247</v>
      </c>
      <c r="E1257" t="s">
        <v>619</v>
      </c>
      <c r="F1257" t="s">
        <v>930</v>
      </c>
      <c r="G1257">
        <v>48.608306880000001</v>
      </c>
      <c r="H1257">
        <v>124.1998596</v>
      </c>
      <c r="M1257" t="s">
        <v>57</v>
      </c>
      <c r="N1257">
        <v>2</v>
      </c>
      <c r="O1257">
        <v>0</v>
      </c>
      <c r="P1257">
        <f t="shared" si="123"/>
        <v>2</v>
      </c>
      <c r="Q1257" t="s">
        <v>35</v>
      </c>
      <c r="R1257">
        <v>1</v>
      </c>
      <c r="S1257">
        <f t="shared" si="118"/>
        <v>0</v>
      </c>
      <c r="T1257">
        <f t="shared" si="119"/>
        <v>2</v>
      </c>
      <c r="Z1257" s="118">
        <v>0.16</v>
      </c>
      <c r="AA1257">
        <v>0</v>
      </c>
      <c r="AB1257" s="120">
        <v>30.85</v>
      </c>
      <c r="AC1257" s="2">
        <f t="shared" si="120"/>
        <v>987.2</v>
      </c>
      <c r="AE1257" s="2">
        <f t="shared" si="121"/>
        <v>987.2</v>
      </c>
      <c r="AG1257" t="str">
        <f t="shared" si="122"/>
        <v/>
      </c>
    </row>
    <row r="1258" spans="1:34" s="9" customFormat="1">
      <c r="A1258">
        <v>1257</v>
      </c>
      <c r="C1258">
        <v>271</v>
      </c>
      <c r="D1258">
        <v>247</v>
      </c>
      <c r="E1258" s="9" t="s">
        <v>619</v>
      </c>
      <c r="F1258" t="s">
        <v>930</v>
      </c>
      <c r="G1258" s="9">
        <v>48.608306880000001</v>
      </c>
      <c r="H1258" s="9">
        <v>124.1998596</v>
      </c>
      <c r="M1258" s="9" t="s">
        <v>101</v>
      </c>
      <c r="N1258" s="9">
        <v>0</v>
      </c>
      <c r="O1258" s="9">
        <v>-20</v>
      </c>
      <c r="P1258" s="9">
        <f t="shared" si="123"/>
        <v>20</v>
      </c>
      <c r="Q1258" s="9" t="s">
        <v>604</v>
      </c>
      <c r="R1258" s="9">
        <v>2</v>
      </c>
      <c r="S1258" s="9">
        <f t="shared" si="118"/>
        <v>20</v>
      </c>
      <c r="T1258" s="9">
        <f t="shared" si="119"/>
        <v>0</v>
      </c>
      <c r="U1258" t="s">
        <v>1003</v>
      </c>
      <c r="V1258" t="s">
        <v>21</v>
      </c>
      <c r="Z1258" s="118">
        <v>1.45</v>
      </c>
      <c r="AA1258" s="9">
        <v>40</v>
      </c>
      <c r="AB1258" s="120">
        <v>1.2</v>
      </c>
      <c r="AC1258" s="2">
        <f t="shared" si="120"/>
        <v>2087.9999999999995</v>
      </c>
      <c r="AE1258" s="11">
        <f t="shared" si="121"/>
        <v>2087.9999999999995</v>
      </c>
      <c r="AG1258" t="str">
        <f t="shared" si="122"/>
        <v/>
      </c>
      <c r="AH1258"/>
    </row>
    <row r="1259" spans="1:34">
      <c r="A1259">
        <v>1258</v>
      </c>
      <c r="B1259" t="s">
        <v>603</v>
      </c>
      <c r="C1259">
        <v>208</v>
      </c>
      <c r="D1259">
        <v>248</v>
      </c>
      <c r="E1259" t="s">
        <v>607</v>
      </c>
      <c r="F1259" t="s">
        <v>929</v>
      </c>
      <c r="G1259">
        <v>49.706699370000003</v>
      </c>
      <c r="H1259">
        <v>123.10910029999999</v>
      </c>
      <c r="M1259" t="s">
        <v>621</v>
      </c>
      <c r="N1259">
        <v>10</v>
      </c>
      <c r="O1259">
        <v>5</v>
      </c>
      <c r="P1259">
        <f t="shared" si="123"/>
        <v>5</v>
      </c>
      <c r="Q1259" t="s">
        <v>35</v>
      </c>
      <c r="R1259">
        <v>1</v>
      </c>
      <c r="S1259">
        <f t="shared" si="118"/>
        <v>0</v>
      </c>
      <c r="T1259">
        <f t="shared" si="119"/>
        <v>5</v>
      </c>
      <c r="W1259">
        <f>SUM(S1259:S1264)</f>
        <v>50</v>
      </c>
      <c r="X1259">
        <f>SUM(T1259:T1264)</f>
        <v>10</v>
      </c>
      <c r="Y1259">
        <f>X1259+W1259</f>
        <v>60</v>
      </c>
      <c r="Z1259" s="118">
        <v>0.11</v>
      </c>
      <c r="AA1259">
        <v>0</v>
      </c>
      <c r="AB1259" s="120">
        <v>45.06</v>
      </c>
      <c r="AC1259" s="2">
        <f t="shared" si="120"/>
        <v>2478.3000000000002</v>
      </c>
      <c r="AD1259" s="2">
        <f>SUM(AC1259:AC1264)</f>
        <v>14815.659</v>
      </c>
      <c r="AE1259" s="2">
        <f t="shared" si="121"/>
        <v>2478.3000000000002</v>
      </c>
      <c r="AF1259" s="2">
        <f>SUM(AE1259:AE1264)</f>
        <v>14815.659</v>
      </c>
      <c r="AG1259">
        <f t="shared" si="122"/>
        <v>1</v>
      </c>
    </row>
    <row r="1260" spans="1:34">
      <c r="A1260">
        <v>1259</v>
      </c>
      <c r="C1260">
        <v>208</v>
      </c>
      <c r="D1260">
        <v>248</v>
      </c>
      <c r="E1260" t="s">
        <v>607</v>
      </c>
      <c r="F1260" t="s">
        <v>929</v>
      </c>
      <c r="G1260">
        <v>49.706699370000003</v>
      </c>
      <c r="H1260">
        <v>123.10910029999999</v>
      </c>
      <c r="M1260" t="s">
        <v>620</v>
      </c>
      <c r="N1260">
        <v>5</v>
      </c>
      <c r="O1260">
        <v>0</v>
      </c>
      <c r="P1260">
        <f t="shared" si="123"/>
        <v>5</v>
      </c>
      <c r="Q1260" t="s">
        <v>35</v>
      </c>
      <c r="R1260">
        <v>1</v>
      </c>
      <c r="S1260">
        <f t="shared" si="118"/>
        <v>0</v>
      </c>
      <c r="T1260">
        <f t="shared" si="119"/>
        <v>5</v>
      </c>
      <c r="Z1260" s="118">
        <v>0.11</v>
      </c>
      <c r="AA1260">
        <v>0</v>
      </c>
      <c r="AB1260" s="120">
        <v>45.06</v>
      </c>
      <c r="AC1260" s="2">
        <f t="shared" si="120"/>
        <v>2478.3000000000002</v>
      </c>
      <c r="AE1260" s="2">
        <f t="shared" si="121"/>
        <v>2478.3000000000002</v>
      </c>
      <c r="AG1260" t="str">
        <f t="shared" si="122"/>
        <v/>
      </c>
    </row>
    <row r="1261" spans="1:34">
      <c r="A1261">
        <v>1260</v>
      </c>
      <c r="C1261">
        <v>221</v>
      </c>
      <c r="D1261">
        <v>248</v>
      </c>
      <c r="E1261" t="s">
        <v>607</v>
      </c>
      <c r="F1261" t="s">
        <v>929</v>
      </c>
      <c r="G1261">
        <v>49.706699370000003</v>
      </c>
      <c r="H1261">
        <v>123.10910029999999</v>
      </c>
      <c r="M1261" t="s">
        <v>16</v>
      </c>
      <c r="N1261">
        <v>0</v>
      </c>
      <c r="O1261">
        <v>-3</v>
      </c>
      <c r="P1261">
        <f t="shared" si="123"/>
        <v>3</v>
      </c>
      <c r="Q1261" t="s">
        <v>616</v>
      </c>
      <c r="R1261">
        <v>2</v>
      </c>
      <c r="S1261">
        <f t="shared" si="118"/>
        <v>3</v>
      </c>
      <c r="T1261">
        <f t="shared" si="119"/>
        <v>0</v>
      </c>
      <c r="U1261" t="s">
        <v>1003</v>
      </c>
      <c r="V1261" t="s">
        <v>21</v>
      </c>
      <c r="Z1261" s="118">
        <v>0.93</v>
      </c>
      <c r="AA1261">
        <v>70</v>
      </c>
      <c r="AB1261" s="120">
        <v>10.95</v>
      </c>
      <c r="AC1261" s="2">
        <f t="shared" si="120"/>
        <v>916.51499999999999</v>
      </c>
      <c r="AE1261" s="2">
        <f t="shared" si="121"/>
        <v>916.51499999999999</v>
      </c>
      <c r="AG1261" t="str">
        <f t="shared" si="122"/>
        <v/>
      </c>
    </row>
    <row r="1262" spans="1:34">
      <c r="A1262">
        <v>1261</v>
      </c>
      <c r="C1262">
        <v>221</v>
      </c>
      <c r="D1262">
        <v>248</v>
      </c>
      <c r="E1262" t="s">
        <v>607</v>
      </c>
      <c r="F1262" t="s">
        <v>929</v>
      </c>
      <c r="G1262">
        <v>49.706699370000003</v>
      </c>
      <c r="H1262">
        <v>123.10910029999999</v>
      </c>
      <c r="M1262" t="s">
        <v>18</v>
      </c>
      <c r="N1262">
        <v>-3</v>
      </c>
      <c r="O1262">
        <v>-15</v>
      </c>
      <c r="P1262">
        <f t="shared" si="123"/>
        <v>12</v>
      </c>
      <c r="Q1262" t="s">
        <v>604</v>
      </c>
      <c r="R1262">
        <v>2</v>
      </c>
      <c r="S1262">
        <f t="shared" si="118"/>
        <v>12</v>
      </c>
      <c r="T1262">
        <f t="shared" si="119"/>
        <v>0</v>
      </c>
      <c r="U1262" t="s">
        <v>1003</v>
      </c>
      <c r="V1262" t="s">
        <v>21</v>
      </c>
      <c r="Z1262" s="118">
        <v>1.17</v>
      </c>
      <c r="AA1262">
        <v>70</v>
      </c>
      <c r="AB1262" s="120">
        <v>3.92</v>
      </c>
      <c r="AC1262" s="2">
        <f t="shared" si="120"/>
        <v>1651.104</v>
      </c>
      <c r="AE1262" s="2">
        <f t="shared" si="121"/>
        <v>1651.104</v>
      </c>
      <c r="AG1262" t="str">
        <f t="shared" si="122"/>
        <v/>
      </c>
    </row>
    <row r="1263" spans="1:34">
      <c r="A1263">
        <v>1262</v>
      </c>
      <c r="C1263">
        <v>221</v>
      </c>
      <c r="D1263">
        <v>248</v>
      </c>
      <c r="E1263" t="s">
        <v>607</v>
      </c>
      <c r="F1263" t="s">
        <v>929</v>
      </c>
      <c r="G1263">
        <v>49.706699370000003</v>
      </c>
      <c r="H1263">
        <v>123.10910029999999</v>
      </c>
      <c r="M1263" t="s">
        <v>101</v>
      </c>
      <c r="N1263">
        <v>-15</v>
      </c>
      <c r="O1263">
        <v>-30</v>
      </c>
      <c r="P1263">
        <f t="shared" si="123"/>
        <v>15</v>
      </c>
      <c r="Q1263" t="s">
        <v>611</v>
      </c>
      <c r="R1263">
        <v>2</v>
      </c>
      <c r="S1263">
        <f t="shared" si="118"/>
        <v>15</v>
      </c>
      <c r="T1263">
        <f t="shared" si="119"/>
        <v>0</v>
      </c>
      <c r="U1263" t="s">
        <v>1003</v>
      </c>
      <c r="V1263" t="s">
        <v>623</v>
      </c>
      <c r="Z1263" s="118">
        <v>1.71</v>
      </c>
      <c r="AA1263">
        <v>70</v>
      </c>
      <c r="AB1263" s="120">
        <v>3.92</v>
      </c>
      <c r="AC1263" s="2">
        <f t="shared" si="120"/>
        <v>3016.4399999999996</v>
      </c>
      <c r="AE1263" s="2">
        <f t="shared" si="121"/>
        <v>3016.4399999999996</v>
      </c>
      <c r="AG1263" t="str">
        <f t="shared" si="122"/>
        <v/>
      </c>
    </row>
    <row r="1264" spans="1:34" s="9" customFormat="1">
      <c r="A1264">
        <v>1263</v>
      </c>
      <c r="C1264">
        <v>221</v>
      </c>
      <c r="D1264">
        <v>248</v>
      </c>
      <c r="E1264" s="9" t="s">
        <v>607</v>
      </c>
      <c r="F1264" t="s">
        <v>929</v>
      </c>
      <c r="G1264" s="9">
        <v>49.706699370000003</v>
      </c>
      <c r="H1264" s="9">
        <v>123.10910029999999</v>
      </c>
      <c r="M1264" s="9" t="s">
        <v>19</v>
      </c>
      <c r="N1264" s="9">
        <v>-30</v>
      </c>
      <c r="O1264" s="9">
        <v>-50</v>
      </c>
      <c r="P1264" s="9">
        <f t="shared" si="123"/>
        <v>20</v>
      </c>
      <c r="R1264" s="9">
        <v>2</v>
      </c>
      <c r="S1264" s="9">
        <f t="shared" si="118"/>
        <v>20</v>
      </c>
      <c r="T1264" s="9">
        <f t="shared" si="119"/>
        <v>0</v>
      </c>
      <c r="U1264" t="s">
        <v>1003</v>
      </c>
      <c r="V1264" t="s">
        <v>623</v>
      </c>
      <c r="Z1264" s="118">
        <v>1.71</v>
      </c>
      <c r="AA1264" s="9">
        <v>0</v>
      </c>
      <c r="AB1264" s="120">
        <v>1.25</v>
      </c>
      <c r="AC1264" s="2">
        <f t="shared" si="120"/>
        <v>4275.0000000000009</v>
      </c>
      <c r="AE1264" s="11">
        <f t="shared" si="121"/>
        <v>4275.0000000000009</v>
      </c>
      <c r="AG1264" t="str">
        <f t="shared" si="122"/>
        <v/>
      </c>
      <c r="AH1264"/>
    </row>
    <row r="1265" spans="1:34">
      <c r="A1265">
        <v>1264</v>
      </c>
      <c r="B1265" t="s">
        <v>603</v>
      </c>
      <c r="C1265">
        <v>739</v>
      </c>
      <c r="D1265">
        <v>249</v>
      </c>
      <c r="E1265" t="s">
        <v>605</v>
      </c>
      <c r="F1265" t="s">
        <v>929</v>
      </c>
      <c r="G1265">
        <v>49.121917719999999</v>
      </c>
      <c r="H1265">
        <v>123.698967</v>
      </c>
      <c r="M1265" t="s">
        <v>89</v>
      </c>
      <c r="N1265">
        <v>4</v>
      </c>
      <c r="O1265">
        <v>3.5</v>
      </c>
      <c r="P1265">
        <f t="shared" si="123"/>
        <v>0.5</v>
      </c>
      <c r="Q1265" t="s">
        <v>35</v>
      </c>
      <c r="R1265">
        <v>1</v>
      </c>
      <c r="S1265">
        <f t="shared" si="118"/>
        <v>0</v>
      </c>
      <c r="T1265">
        <f t="shared" si="119"/>
        <v>0.5</v>
      </c>
      <c r="W1265">
        <f>SUM(S1265:S1269)</f>
        <v>17</v>
      </c>
      <c r="X1265">
        <f>SUM(T1265:T1269)</f>
        <v>4</v>
      </c>
      <c r="Y1265">
        <f>X1265+W1265</f>
        <v>21</v>
      </c>
      <c r="Z1265" s="118">
        <v>0.14000000000000001</v>
      </c>
      <c r="AA1265">
        <v>0</v>
      </c>
      <c r="AB1265" s="120">
        <v>43.21</v>
      </c>
      <c r="AC1265" s="2">
        <f t="shared" si="120"/>
        <v>302.47000000000003</v>
      </c>
      <c r="AD1265" s="2">
        <f>SUM(AC1265:AC1269)</f>
        <v>10416.416000000001</v>
      </c>
      <c r="AE1265" s="2">
        <f t="shared" si="121"/>
        <v>302.47000000000003</v>
      </c>
      <c r="AF1265" s="2">
        <f>SUM(AE1265:AE1269)</f>
        <v>10416.416000000001</v>
      </c>
      <c r="AG1265">
        <f t="shared" si="122"/>
        <v>1</v>
      </c>
    </row>
    <row r="1266" spans="1:34">
      <c r="A1266">
        <v>1265</v>
      </c>
      <c r="C1266">
        <v>739</v>
      </c>
      <c r="D1266">
        <v>249</v>
      </c>
      <c r="E1266" t="s">
        <v>605</v>
      </c>
      <c r="F1266" t="s">
        <v>929</v>
      </c>
      <c r="G1266">
        <v>49.121917719999999</v>
      </c>
      <c r="H1266">
        <v>123.698967</v>
      </c>
      <c r="M1266" t="s">
        <v>623</v>
      </c>
      <c r="N1266">
        <v>3.5</v>
      </c>
      <c r="O1266">
        <v>1.5</v>
      </c>
      <c r="P1266">
        <f t="shared" si="123"/>
        <v>2</v>
      </c>
      <c r="Q1266" t="s">
        <v>35</v>
      </c>
      <c r="R1266">
        <v>1</v>
      </c>
      <c r="S1266">
        <f t="shared" si="118"/>
        <v>0</v>
      </c>
      <c r="T1266">
        <f t="shared" si="119"/>
        <v>2</v>
      </c>
      <c r="Z1266" s="118">
        <v>0.14000000000000001</v>
      </c>
      <c r="AA1266">
        <v>0</v>
      </c>
      <c r="AB1266" s="120">
        <v>43.21</v>
      </c>
      <c r="AC1266" s="2">
        <f t="shared" si="120"/>
        <v>1209.8800000000001</v>
      </c>
      <c r="AE1266" s="2">
        <f t="shared" si="121"/>
        <v>1209.8800000000001</v>
      </c>
      <c r="AG1266" t="str">
        <f t="shared" si="122"/>
        <v/>
      </c>
    </row>
    <row r="1267" spans="1:34">
      <c r="A1267">
        <v>1266</v>
      </c>
      <c r="C1267">
        <v>739</v>
      </c>
      <c r="D1267">
        <v>249</v>
      </c>
      <c r="E1267" t="s">
        <v>605</v>
      </c>
      <c r="F1267" t="s">
        <v>929</v>
      </c>
      <c r="G1267">
        <v>49.121917719999999</v>
      </c>
      <c r="H1267">
        <v>123.698967</v>
      </c>
      <c r="M1267" t="s">
        <v>57</v>
      </c>
      <c r="N1267">
        <v>1.5</v>
      </c>
      <c r="O1267">
        <v>0</v>
      </c>
      <c r="P1267">
        <f t="shared" si="123"/>
        <v>1.5</v>
      </c>
      <c r="Q1267" t="s">
        <v>35</v>
      </c>
      <c r="R1267">
        <v>1</v>
      </c>
      <c r="S1267">
        <f t="shared" si="118"/>
        <v>0</v>
      </c>
      <c r="T1267">
        <f t="shared" si="119"/>
        <v>1.5</v>
      </c>
      <c r="Z1267" s="118">
        <v>0.14000000000000001</v>
      </c>
      <c r="AA1267">
        <v>0</v>
      </c>
      <c r="AB1267" s="120">
        <v>36.65</v>
      </c>
      <c r="AC1267" s="2">
        <f t="shared" si="120"/>
        <v>769.65000000000009</v>
      </c>
      <c r="AE1267" s="2">
        <f t="shared" si="121"/>
        <v>769.65000000000009</v>
      </c>
      <c r="AG1267" t="str">
        <f t="shared" si="122"/>
        <v/>
      </c>
    </row>
    <row r="1268" spans="1:34">
      <c r="A1268">
        <v>1267</v>
      </c>
      <c r="C1268">
        <v>796</v>
      </c>
      <c r="D1268">
        <v>249</v>
      </c>
      <c r="E1268" t="s">
        <v>605</v>
      </c>
      <c r="F1268" t="s">
        <v>929</v>
      </c>
      <c r="G1268">
        <v>49.121917719999999</v>
      </c>
      <c r="H1268">
        <v>123.698967</v>
      </c>
      <c r="M1268" t="s">
        <v>104</v>
      </c>
      <c r="N1268">
        <v>0</v>
      </c>
      <c r="O1268">
        <v>-12</v>
      </c>
      <c r="P1268">
        <f t="shared" si="123"/>
        <v>12</v>
      </c>
      <c r="Q1268" t="s">
        <v>611</v>
      </c>
      <c r="R1268">
        <v>2</v>
      </c>
      <c r="S1268">
        <f t="shared" si="118"/>
        <v>12</v>
      </c>
      <c r="T1268">
        <f t="shared" si="119"/>
        <v>0</v>
      </c>
      <c r="U1268" t="s">
        <v>1003</v>
      </c>
      <c r="Z1268" s="118">
        <v>1.31</v>
      </c>
      <c r="AA1268">
        <v>5</v>
      </c>
      <c r="AB1268" s="120">
        <v>4.74</v>
      </c>
      <c r="AC1268" s="2">
        <f t="shared" si="120"/>
        <v>7078.7159999999994</v>
      </c>
      <c r="AE1268" s="2">
        <f t="shared" si="121"/>
        <v>7078.7159999999994</v>
      </c>
      <c r="AG1268" t="str">
        <f t="shared" si="122"/>
        <v/>
      </c>
    </row>
    <row r="1269" spans="1:34" s="9" customFormat="1">
      <c r="A1269">
        <v>1268</v>
      </c>
      <c r="C1269">
        <v>796</v>
      </c>
      <c r="D1269">
        <v>249</v>
      </c>
      <c r="E1269" s="9" t="s">
        <v>605</v>
      </c>
      <c r="F1269" t="s">
        <v>929</v>
      </c>
      <c r="G1269" s="9">
        <v>49.121917719999999</v>
      </c>
      <c r="H1269" s="9">
        <v>123.698967</v>
      </c>
      <c r="M1269" s="9" t="s">
        <v>18</v>
      </c>
      <c r="N1269" s="9">
        <v>-12</v>
      </c>
      <c r="O1269" s="9">
        <v>-17</v>
      </c>
      <c r="P1269" s="9">
        <f t="shared" si="123"/>
        <v>5</v>
      </c>
      <c r="Q1269" s="9" t="s">
        <v>191</v>
      </c>
      <c r="R1269" s="9">
        <v>2</v>
      </c>
      <c r="S1269" s="9">
        <f t="shared" si="118"/>
        <v>5</v>
      </c>
      <c r="T1269" s="9">
        <f t="shared" si="119"/>
        <v>0</v>
      </c>
      <c r="U1269" t="s">
        <v>1003</v>
      </c>
      <c r="V1269"/>
      <c r="Z1269" s="118">
        <v>1.38</v>
      </c>
      <c r="AA1269" s="9">
        <v>10</v>
      </c>
      <c r="AB1269" s="120">
        <v>1.7</v>
      </c>
      <c r="AC1269" s="2">
        <f t="shared" si="120"/>
        <v>1055.6999999999998</v>
      </c>
      <c r="AE1269" s="11">
        <f t="shared" si="121"/>
        <v>1055.6999999999998</v>
      </c>
      <c r="AG1269" t="str">
        <f t="shared" si="122"/>
        <v/>
      </c>
      <c r="AH1269"/>
    </row>
    <row r="1270" spans="1:34">
      <c r="A1270">
        <v>1269</v>
      </c>
      <c r="B1270" t="s">
        <v>603</v>
      </c>
      <c r="C1270">
        <v>32</v>
      </c>
      <c r="D1270">
        <v>250</v>
      </c>
      <c r="E1270" t="s">
        <v>416</v>
      </c>
      <c r="F1270" t="s">
        <v>932</v>
      </c>
      <c r="G1270">
        <v>48.597858430000002</v>
      </c>
      <c r="H1270">
        <v>124.2319031</v>
      </c>
      <c r="M1270" t="s">
        <v>610</v>
      </c>
      <c r="N1270">
        <v>2</v>
      </c>
      <c r="O1270">
        <v>1</v>
      </c>
      <c r="P1270">
        <f t="shared" si="123"/>
        <v>1</v>
      </c>
      <c r="Q1270" t="s">
        <v>35</v>
      </c>
      <c r="R1270">
        <v>1</v>
      </c>
      <c r="S1270">
        <f t="shared" si="118"/>
        <v>0</v>
      </c>
      <c r="T1270">
        <f t="shared" si="119"/>
        <v>1</v>
      </c>
      <c r="W1270">
        <f>SUM(S1270:S1275)</f>
        <v>106</v>
      </c>
      <c r="X1270">
        <f>SUM(T1270:T1275)</f>
        <v>2</v>
      </c>
      <c r="Y1270">
        <f>X1270+W1270</f>
        <v>108</v>
      </c>
      <c r="Z1270" s="118">
        <v>0.11</v>
      </c>
      <c r="AA1270">
        <v>0</v>
      </c>
      <c r="AB1270" s="120">
        <v>25.58</v>
      </c>
      <c r="AC1270" s="2">
        <f t="shared" si="120"/>
        <v>281.37999999999994</v>
      </c>
      <c r="AD1270" s="2">
        <f>SUM(AC1270:AC1275)</f>
        <v>61834.829900000004</v>
      </c>
      <c r="AE1270" s="2">
        <f t="shared" si="121"/>
        <v>281.37999999999994</v>
      </c>
      <c r="AF1270" s="2">
        <f>SUM(AE1270:AE1275)</f>
        <v>61834.829900000004</v>
      </c>
      <c r="AG1270">
        <f t="shared" si="122"/>
        <v>1</v>
      </c>
    </row>
    <row r="1271" spans="1:34">
      <c r="A1271">
        <v>1270</v>
      </c>
      <c r="C1271">
        <v>32</v>
      </c>
      <c r="D1271">
        <v>250</v>
      </c>
      <c r="E1271" t="s">
        <v>416</v>
      </c>
      <c r="F1271" t="s">
        <v>932</v>
      </c>
      <c r="G1271">
        <v>48.597858430000002</v>
      </c>
      <c r="H1271">
        <v>124.2319031</v>
      </c>
      <c r="M1271" t="s">
        <v>612</v>
      </c>
      <c r="N1271">
        <v>1</v>
      </c>
      <c r="O1271">
        <v>0</v>
      </c>
      <c r="P1271">
        <f t="shared" si="123"/>
        <v>1</v>
      </c>
      <c r="Q1271" t="s">
        <v>35</v>
      </c>
      <c r="R1271">
        <v>1</v>
      </c>
      <c r="S1271">
        <f t="shared" si="118"/>
        <v>0</v>
      </c>
      <c r="T1271">
        <f t="shared" si="119"/>
        <v>1</v>
      </c>
      <c r="Z1271" s="118">
        <v>0.11</v>
      </c>
      <c r="AA1271">
        <v>0</v>
      </c>
      <c r="AB1271" s="120">
        <v>25.58</v>
      </c>
      <c r="AC1271" s="2">
        <f t="shared" si="120"/>
        <v>281.37999999999994</v>
      </c>
      <c r="AE1271" s="2">
        <f t="shared" si="121"/>
        <v>281.37999999999994</v>
      </c>
      <c r="AG1271" t="str">
        <f t="shared" si="122"/>
        <v/>
      </c>
    </row>
    <row r="1272" spans="1:34">
      <c r="A1272">
        <v>1271</v>
      </c>
      <c r="C1272">
        <v>41</v>
      </c>
      <c r="D1272">
        <v>250</v>
      </c>
      <c r="E1272" t="s">
        <v>416</v>
      </c>
      <c r="F1272" t="s">
        <v>932</v>
      </c>
      <c r="G1272">
        <v>48.597858430000002</v>
      </c>
      <c r="H1272">
        <v>124.2319031</v>
      </c>
      <c r="M1272" t="s">
        <v>727</v>
      </c>
      <c r="N1272">
        <v>0</v>
      </c>
      <c r="O1272">
        <v>-1</v>
      </c>
      <c r="P1272">
        <f t="shared" si="123"/>
        <v>1</v>
      </c>
      <c r="Q1272" t="s">
        <v>191</v>
      </c>
      <c r="R1272">
        <v>2</v>
      </c>
      <c r="S1272">
        <f t="shared" si="118"/>
        <v>1</v>
      </c>
      <c r="T1272">
        <f t="shared" si="119"/>
        <v>0</v>
      </c>
      <c r="U1272" t="s">
        <v>1003</v>
      </c>
      <c r="Z1272" s="118">
        <v>1.1000000000000001</v>
      </c>
      <c r="AA1272" s="106">
        <v>23.5</v>
      </c>
      <c r="AB1272" s="120">
        <v>0.92</v>
      </c>
      <c r="AC1272" s="2">
        <f t="shared" si="120"/>
        <v>77.418000000000021</v>
      </c>
      <c r="AE1272" s="2">
        <f t="shared" si="121"/>
        <v>77.418000000000021</v>
      </c>
      <c r="AG1272" t="str">
        <f t="shared" si="122"/>
        <v/>
      </c>
    </row>
    <row r="1273" spans="1:34">
      <c r="A1273">
        <v>1272</v>
      </c>
      <c r="C1273">
        <v>41</v>
      </c>
      <c r="D1273">
        <v>250</v>
      </c>
      <c r="E1273" t="s">
        <v>416</v>
      </c>
      <c r="F1273" t="s">
        <v>932</v>
      </c>
      <c r="G1273">
        <v>48.597858430000002</v>
      </c>
      <c r="H1273">
        <v>124.2319031</v>
      </c>
      <c r="M1273" t="s">
        <v>728</v>
      </c>
      <c r="N1273">
        <v>-1</v>
      </c>
      <c r="O1273">
        <v>-48</v>
      </c>
      <c r="P1273">
        <f t="shared" si="123"/>
        <v>47</v>
      </c>
      <c r="Q1273" t="s">
        <v>616</v>
      </c>
      <c r="R1273">
        <v>2</v>
      </c>
      <c r="S1273">
        <f t="shared" si="118"/>
        <v>47</v>
      </c>
      <c r="T1273">
        <f t="shared" si="119"/>
        <v>0</v>
      </c>
      <c r="U1273" t="s">
        <v>1003</v>
      </c>
      <c r="Z1273" s="118">
        <v>0.97</v>
      </c>
      <c r="AA1273" s="106">
        <v>23.5</v>
      </c>
      <c r="AB1273" s="120">
        <v>7.94</v>
      </c>
      <c r="AC1273" s="2">
        <f t="shared" si="120"/>
        <v>27691.821900000006</v>
      </c>
      <c r="AE1273" s="2">
        <f t="shared" si="121"/>
        <v>27691.821900000006</v>
      </c>
      <c r="AG1273" t="str">
        <f t="shared" si="122"/>
        <v/>
      </c>
    </row>
    <row r="1274" spans="1:34">
      <c r="A1274">
        <v>1273</v>
      </c>
      <c r="C1274">
        <v>41</v>
      </c>
      <c r="D1274">
        <v>250</v>
      </c>
      <c r="E1274" t="s">
        <v>416</v>
      </c>
      <c r="F1274" t="s">
        <v>932</v>
      </c>
      <c r="G1274">
        <v>48.597858430000002</v>
      </c>
      <c r="H1274">
        <v>124.2319031</v>
      </c>
      <c r="M1274" t="s">
        <v>729</v>
      </c>
      <c r="N1274">
        <v>-48</v>
      </c>
      <c r="O1274">
        <v>-89</v>
      </c>
      <c r="P1274">
        <f t="shared" si="123"/>
        <v>41</v>
      </c>
      <c r="Q1274" t="s">
        <v>616</v>
      </c>
      <c r="R1274">
        <v>2</v>
      </c>
      <c r="S1274">
        <f t="shared" si="118"/>
        <v>41</v>
      </c>
      <c r="T1274">
        <f t="shared" si="119"/>
        <v>0</v>
      </c>
      <c r="U1274" t="s">
        <v>1003</v>
      </c>
      <c r="V1274" t="s">
        <v>1005</v>
      </c>
      <c r="Z1274" s="118">
        <v>0.97</v>
      </c>
      <c r="AA1274" s="106">
        <v>25</v>
      </c>
      <c r="AB1274" s="120">
        <v>7.94</v>
      </c>
      <c r="AC1274" s="2">
        <f t="shared" si="120"/>
        <v>23683.035</v>
      </c>
      <c r="AE1274" s="2">
        <f t="shared" si="121"/>
        <v>23683.035</v>
      </c>
      <c r="AG1274" t="str">
        <f t="shared" si="122"/>
        <v/>
      </c>
    </row>
    <row r="1275" spans="1:34" s="9" customFormat="1">
      <c r="A1275">
        <v>1274</v>
      </c>
      <c r="C1275">
        <v>41</v>
      </c>
      <c r="D1275">
        <v>250</v>
      </c>
      <c r="E1275" s="9" t="s">
        <v>416</v>
      </c>
      <c r="F1275" t="s">
        <v>932</v>
      </c>
      <c r="G1275" s="9">
        <v>48.597858430000002</v>
      </c>
      <c r="H1275" s="9">
        <v>124.2319031</v>
      </c>
      <c r="M1275" s="9" t="s">
        <v>730</v>
      </c>
      <c r="N1275" s="9">
        <v>-89</v>
      </c>
      <c r="O1275" s="9">
        <v>-106</v>
      </c>
      <c r="P1275" s="9">
        <f t="shared" si="123"/>
        <v>17</v>
      </c>
      <c r="Q1275" s="9" t="s">
        <v>618</v>
      </c>
      <c r="R1275" s="9">
        <v>2</v>
      </c>
      <c r="S1275" s="9">
        <f t="shared" si="118"/>
        <v>17</v>
      </c>
      <c r="T1275" s="9">
        <f t="shared" si="119"/>
        <v>0</v>
      </c>
      <c r="U1275" t="s">
        <v>1003</v>
      </c>
      <c r="V1275" t="s">
        <v>1005</v>
      </c>
      <c r="Z1275" s="118">
        <v>0.97</v>
      </c>
      <c r="AA1275" s="106">
        <v>25</v>
      </c>
      <c r="AB1275" s="120">
        <v>7.94</v>
      </c>
      <c r="AC1275" s="2">
        <f t="shared" si="120"/>
        <v>9819.7950000000001</v>
      </c>
      <c r="AE1275" s="11">
        <f t="shared" si="121"/>
        <v>9819.7950000000001</v>
      </c>
      <c r="AG1275" t="str">
        <f t="shared" si="122"/>
        <v/>
      </c>
      <c r="AH1275"/>
    </row>
    <row r="1276" spans="1:34">
      <c r="A1276">
        <v>1275</v>
      </c>
      <c r="B1276" t="s">
        <v>603</v>
      </c>
      <c r="C1276">
        <v>633</v>
      </c>
      <c r="D1276">
        <v>251</v>
      </c>
      <c r="E1276" t="s">
        <v>614</v>
      </c>
      <c r="F1276" t="s">
        <v>930</v>
      </c>
      <c r="G1276">
        <v>50.388099670000003</v>
      </c>
      <c r="H1276">
        <v>122.44450380000001</v>
      </c>
      <c r="M1276" t="s">
        <v>622</v>
      </c>
      <c r="N1276">
        <v>1</v>
      </c>
      <c r="O1276">
        <v>0</v>
      </c>
      <c r="P1276">
        <f t="shared" si="123"/>
        <v>1</v>
      </c>
      <c r="Q1276" t="s">
        <v>35</v>
      </c>
      <c r="R1276">
        <v>1</v>
      </c>
      <c r="S1276">
        <f t="shared" si="118"/>
        <v>0</v>
      </c>
      <c r="T1276">
        <f t="shared" si="119"/>
        <v>1</v>
      </c>
      <c r="W1276">
        <f>SUM(S1276:S1280)</f>
        <v>60</v>
      </c>
      <c r="X1276">
        <f>SUM(T1276:T1280)</f>
        <v>1</v>
      </c>
      <c r="Y1276">
        <f>X1276+W1276</f>
        <v>61</v>
      </c>
      <c r="Z1276" s="118">
        <v>0.16</v>
      </c>
      <c r="AA1276">
        <v>0</v>
      </c>
      <c r="AB1276" s="120">
        <v>37.4</v>
      </c>
      <c r="AC1276" s="2">
        <f t="shared" si="120"/>
        <v>598.4</v>
      </c>
      <c r="AD1276" s="2">
        <f>SUM(AC1276:AC1280)</f>
        <v>8304.68</v>
      </c>
      <c r="AE1276" s="2">
        <f t="shared" si="121"/>
        <v>598.4</v>
      </c>
      <c r="AF1276" s="2">
        <f>SUM(AE1276:AE1280)</f>
        <v>8304.68</v>
      </c>
      <c r="AG1276">
        <f t="shared" si="122"/>
        <v>1</v>
      </c>
    </row>
    <row r="1277" spans="1:34">
      <c r="A1277">
        <v>1276</v>
      </c>
      <c r="C1277">
        <v>683</v>
      </c>
      <c r="D1277">
        <v>251</v>
      </c>
      <c r="E1277" t="s">
        <v>614</v>
      </c>
      <c r="F1277" t="s">
        <v>930</v>
      </c>
      <c r="G1277">
        <v>50.388099670000003</v>
      </c>
      <c r="H1277">
        <v>122.44450380000001</v>
      </c>
      <c r="M1277" t="s">
        <v>104</v>
      </c>
      <c r="N1277">
        <v>0</v>
      </c>
      <c r="O1277">
        <v>-20</v>
      </c>
      <c r="P1277">
        <f t="shared" si="123"/>
        <v>20</v>
      </c>
      <c r="Q1277" t="s">
        <v>191</v>
      </c>
      <c r="R1277">
        <v>2</v>
      </c>
      <c r="S1277">
        <f t="shared" si="118"/>
        <v>20</v>
      </c>
      <c r="T1277">
        <f t="shared" si="119"/>
        <v>0</v>
      </c>
      <c r="U1277" t="s">
        <v>1003</v>
      </c>
      <c r="V1277" t="s">
        <v>1005</v>
      </c>
      <c r="Z1277" s="118">
        <v>1.07</v>
      </c>
      <c r="AA1277">
        <v>30</v>
      </c>
      <c r="AB1277" s="120">
        <v>3.36</v>
      </c>
      <c r="AC1277" s="2">
        <f t="shared" si="120"/>
        <v>5033.2800000000007</v>
      </c>
      <c r="AE1277" s="2">
        <f t="shared" si="121"/>
        <v>5033.2800000000007</v>
      </c>
      <c r="AG1277" t="str">
        <f t="shared" si="122"/>
        <v/>
      </c>
    </row>
    <row r="1278" spans="1:34">
      <c r="A1278">
        <v>1277</v>
      </c>
      <c r="C1278">
        <v>683</v>
      </c>
      <c r="D1278">
        <v>251</v>
      </c>
      <c r="E1278" t="s">
        <v>614</v>
      </c>
      <c r="F1278" t="s">
        <v>930</v>
      </c>
      <c r="G1278">
        <v>50.388099670000003</v>
      </c>
      <c r="H1278">
        <v>122.44450380000001</v>
      </c>
      <c r="M1278" t="s">
        <v>608</v>
      </c>
      <c r="N1278">
        <v>-20</v>
      </c>
      <c r="O1278">
        <v>-35</v>
      </c>
      <c r="P1278">
        <f t="shared" si="123"/>
        <v>15</v>
      </c>
      <c r="Q1278" t="s">
        <v>191</v>
      </c>
      <c r="R1278">
        <v>2</v>
      </c>
      <c r="S1278">
        <f t="shared" si="118"/>
        <v>15</v>
      </c>
      <c r="T1278">
        <f t="shared" si="119"/>
        <v>0</v>
      </c>
      <c r="U1278" t="s">
        <v>1003</v>
      </c>
      <c r="V1278" t="s">
        <v>21</v>
      </c>
      <c r="Z1278" s="118">
        <v>1.62</v>
      </c>
      <c r="AA1278">
        <v>40</v>
      </c>
      <c r="AB1278" s="120">
        <v>1.2</v>
      </c>
      <c r="AC1278" s="2">
        <f t="shared" si="120"/>
        <v>1749.5999999999997</v>
      </c>
      <c r="AE1278" s="2">
        <f t="shared" si="121"/>
        <v>1749.5999999999997</v>
      </c>
      <c r="AG1278" t="str">
        <f t="shared" si="122"/>
        <v/>
      </c>
    </row>
    <row r="1279" spans="1:34">
      <c r="A1279">
        <v>1278</v>
      </c>
      <c r="C1279">
        <v>683</v>
      </c>
      <c r="D1279">
        <v>251</v>
      </c>
      <c r="E1279" t="s">
        <v>614</v>
      </c>
      <c r="F1279" t="s">
        <v>930</v>
      </c>
      <c r="G1279">
        <v>50.388099670000003</v>
      </c>
      <c r="H1279">
        <v>122.44450380000001</v>
      </c>
      <c r="M1279" t="s">
        <v>19</v>
      </c>
      <c r="N1279">
        <v>-35</v>
      </c>
      <c r="O1279">
        <v>-60</v>
      </c>
      <c r="P1279">
        <f t="shared" si="123"/>
        <v>25</v>
      </c>
      <c r="Q1279" t="s">
        <v>191</v>
      </c>
      <c r="R1279">
        <v>2</v>
      </c>
      <c r="S1279">
        <f t="shared" si="118"/>
        <v>25</v>
      </c>
      <c r="T1279">
        <f t="shared" si="119"/>
        <v>0</v>
      </c>
      <c r="U1279" t="s">
        <v>1003</v>
      </c>
      <c r="V1279" t="s">
        <v>21</v>
      </c>
      <c r="Z1279" s="118">
        <v>1.62</v>
      </c>
      <c r="AA1279">
        <v>40</v>
      </c>
      <c r="AB1279" s="120">
        <v>0.38</v>
      </c>
      <c r="AC1279" s="2">
        <f t="shared" si="120"/>
        <v>923.4</v>
      </c>
      <c r="AE1279" s="2">
        <f t="shared" si="121"/>
        <v>923.4</v>
      </c>
      <c r="AG1279" t="str">
        <f t="shared" si="122"/>
        <v/>
      </c>
    </row>
    <row r="1280" spans="1:34" s="9" customFormat="1">
      <c r="A1280">
        <v>1279</v>
      </c>
      <c r="C1280">
        <v>683</v>
      </c>
      <c r="D1280">
        <v>251</v>
      </c>
      <c r="E1280" s="9" t="s">
        <v>614</v>
      </c>
      <c r="F1280" t="s">
        <v>930</v>
      </c>
      <c r="G1280" s="9">
        <v>50.388099670000003</v>
      </c>
      <c r="H1280" s="9">
        <v>122.44450380000001</v>
      </c>
      <c r="M1280" s="9" t="s">
        <v>21</v>
      </c>
      <c r="N1280" s="9">
        <v>-60</v>
      </c>
      <c r="O1280" s="9">
        <v>-60</v>
      </c>
      <c r="P1280" s="9">
        <f t="shared" si="123"/>
        <v>0</v>
      </c>
      <c r="Q1280" s="9" t="s">
        <v>191</v>
      </c>
      <c r="R1280" s="9">
        <v>2</v>
      </c>
      <c r="S1280" s="9">
        <f t="shared" si="118"/>
        <v>0</v>
      </c>
      <c r="T1280" s="9">
        <f t="shared" si="119"/>
        <v>0</v>
      </c>
      <c r="U1280" t="s">
        <v>1003</v>
      </c>
      <c r="V1280" t="s">
        <v>21</v>
      </c>
      <c r="Z1280" s="118">
        <v>1.84</v>
      </c>
      <c r="AA1280" s="9">
        <v>40</v>
      </c>
      <c r="AB1280" s="120">
        <v>0.39</v>
      </c>
      <c r="AC1280" s="2">
        <f t="shared" si="120"/>
        <v>0</v>
      </c>
      <c r="AE1280" s="11">
        <f t="shared" si="121"/>
        <v>0</v>
      </c>
      <c r="AG1280" t="str">
        <f t="shared" si="122"/>
        <v/>
      </c>
      <c r="AH1280"/>
    </row>
    <row r="1281" spans="1:34">
      <c r="A1281">
        <v>1280</v>
      </c>
      <c r="B1281" t="s">
        <v>603</v>
      </c>
      <c r="C1281">
        <v>638</v>
      </c>
      <c r="D1281">
        <v>252</v>
      </c>
      <c r="E1281" t="s">
        <v>607</v>
      </c>
      <c r="F1281" t="s">
        <v>929</v>
      </c>
      <c r="G1281">
        <v>50.386348720000001</v>
      </c>
      <c r="H1281">
        <v>122.4464035</v>
      </c>
      <c r="M1281" t="s">
        <v>89</v>
      </c>
      <c r="N1281">
        <v>10</v>
      </c>
      <c r="O1281">
        <v>8</v>
      </c>
      <c r="P1281">
        <f t="shared" si="123"/>
        <v>2</v>
      </c>
      <c r="Q1281" t="s">
        <v>35</v>
      </c>
      <c r="R1281">
        <v>1</v>
      </c>
      <c r="S1281">
        <f t="shared" si="118"/>
        <v>0</v>
      </c>
      <c r="T1281">
        <f t="shared" si="119"/>
        <v>2</v>
      </c>
      <c r="W1281">
        <f>SUM(S1281:S1285)</f>
        <v>40</v>
      </c>
      <c r="X1281">
        <f>SUM(T1281:T1285)</f>
        <v>10</v>
      </c>
      <c r="Y1281">
        <f>X1281+W1281</f>
        <v>50</v>
      </c>
      <c r="Z1281" s="118">
        <v>0.11</v>
      </c>
      <c r="AA1281">
        <v>0</v>
      </c>
      <c r="AB1281" s="120">
        <v>45.06</v>
      </c>
      <c r="AC1281" s="2">
        <f t="shared" si="120"/>
        <v>991.31999999999994</v>
      </c>
      <c r="AD1281" s="2">
        <f>SUM(AC1281:AC1285)</f>
        <v>25165.520000000004</v>
      </c>
      <c r="AE1281" s="2">
        <f t="shared" si="121"/>
        <v>991.31999999999994</v>
      </c>
      <c r="AF1281" s="2">
        <f>SUM(AE1281:AE1285)</f>
        <v>25165.520000000004</v>
      </c>
      <c r="AG1281">
        <f t="shared" si="122"/>
        <v>1</v>
      </c>
    </row>
    <row r="1282" spans="1:34">
      <c r="A1282">
        <v>1281</v>
      </c>
      <c r="C1282">
        <v>638</v>
      </c>
      <c r="D1282">
        <v>252</v>
      </c>
      <c r="E1282" t="s">
        <v>607</v>
      </c>
      <c r="F1282" t="s">
        <v>929</v>
      </c>
      <c r="G1282">
        <v>50.386348720000001</v>
      </c>
      <c r="H1282">
        <v>122.4464035</v>
      </c>
      <c r="M1282" t="s">
        <v>623</v>
      </c>
      <c r="N1282">
        <v>8</v>
      </c>
      <c r="O1282">
        <v>2</v>
      </c>
      <c r="P1282">
        <f t="shared" si="123"/>
        <v>6</v>
      </c>
      <c r="Q1282" t="s">
        <v>35</v>
      </c>
      <c r="R1282">
        <v>1</v>
      </c>
      <c r="S1282">
        <f t="shared" ref="S1282:S1345" si="124">IF(R1282=1,0,P1282)</f>
        <v>0</v>
      </c>
      <c r="T1282">
        <f t="shared" ref="T1282:T1345" si="125">IF(R1282=1,P1282,0)</f>
        <v>6</v>
      </c>
      <c r="Z1282" s="118">
        <v>0.11</v>
      </c>
      <c r="AA1282">
        <v>0</v>
      </c>
      <c r="AB1282" s="120">
        <v>45.06</v>
      </c>
      <c r="AC1282" s="2">
        <f t="shared" ref="AC1282:AC1345" si="126">Z1282*AB1282/100*P1282*100*100*((100-AA1282)/100)</f>
        <v>2973.96</v>
      </c>
      <c r="AE1282" s="2">
        <f t="shared" ref="AE1282:AE1345" si="127">Z1282*AB1282/100*P1282*100*100*((100-AA1282)/100)</f>
        <v>2973.96</v>
      </c>
      <c r="AG1282" t="str">
        <f t="shared" ref="AG1282:AG1345" si="128">IF(D1281&lt;&gt;D1282,1,"")</f>
        <v/>
      </c>
    </row>
    <row r="1283" spans="1:34">
      <c r="A1283">
        <v>1282</v>
      </c>
      <c r="C1283">
        <v>638</v>
      </c>
      <c r="D1283">
        <v>252</v>
      </c>
      <c r="E1283" t="s">
        <v>607</v>
      </c>
      <c r="F1283" t="s">
        <v>929</v>
      </c>
      <c r="G1283">
        <v>50.386348720000001</v>
      </c>
      <c r="H1283">
        <v>122.4464035</v>
      </c>
      <c r="M1283" t="s">
        <v>57</v>
      </c>
      <c r="N1283">
        <v>2</v>
      </c>
      <c r="O1283">
        <v>0</v>
      </c>
      <c r="P1283">
        <f t="shared" si="123"/>
        <v>2</v>
      </c>
      <c r="Q1283" t="s">
        <v>35</v>
      </c>
      <c r="R1283">
        <v>1</v>
      </c>
      <c r="S1283">
        <f t="shared" si="124"/>
        <v>0</v>
      </c>
      <c r="T1283">
        <f t="shared" si="125"/>
        <v>2</v>
      </c>
      <c r="Z1283" s="118">
        <v>0.11</v>
      </c>
      <c r="AA1283">
        <v>0</v>
      </c>
      <c r="AB1283" s="120">
        <v>38.51</v>
      </c>
      <c r="AC1283" s="2">
        <f t="shared" si="126"/>
        <v>847.21999999999991</v>
      </c>
      <c r="AE1283" s="2">
        <f t="shared" si="127"/>
        <v>847.21999999999991</v>
      </c>
      <c r="AG1283" t="str">
        <f t="shared" si="128"/>
        <v/>
      </c>
    </row>
    <row r="1284" spans="1:34">
      <c r="A1284">
        <v>1283</v>
      </c>
      <c r="C1284">
        <v>688</v>
      </c>
      <c r="D1284">
        <v>252</v>
      </c>
      <c r="E1284" t="s">
        <v>607</v>
      </c>
      <c r="F1284" t="s">
        <v>929</v>
      </c>
      <c r="G1284">
        <v>50.386348720000001</v>
      </c>
      <c r="H1284">
        <v>122.4464035</v>
      </c>
      <c r="M1284" t="s">
        <v>104</v>
      </c>
      <c r="N1284">
        <v>0</v>
      </c>
      <c r="O1284">
        <v>-30</v>
      </c>
      <c r="P1284">
        <f t="shared" si="123"/>
        <v>30</v>
      </c>
      <c r="Q1284" t="s">
        <v>604</v>
      </c>
      <c r="R1284">
        <v>2</v>
      </c>
      <c r="S1284">
        <f t="shared" si="124"/>
        <v>30</v>
      </c>
      <c r="T1284">
        <f t="shared" si="125"/>
        <v>0</v>
      </c>
      <c r="U1284" t="s">
        <v>1003</v>
      </c>
      <c r="V1284" t="s">
        <v>21</v>
      </c>
      <c r="Z1284" s="118">
        <v>0.93</v>
      </c>
      <c r="AA1284">
        <v>40</v>
      </c>
      <c r="AB1284" s="120">
        <v>10.95</v>
      </c>
      <c r="AC1284" s="2">
        <f t="shared" si="126"/>
        <v>18330.300000000003</v>
      </c>
      <c r="AE1284" s="2">
        <f t="shared" si="127"/>
        <v>18330.300000000003</v>
      </c>
      <c r="AG1284" t="str">
        <f t="shared" si="128"/>
        <v/>
      </c>
    </row>
    <row r="1285" spans="1:34" s="9" customFormat="1">
      <c r="A1285">
        <v>1284</v>
      </c>
      <c r="C1285">
        <v>688</v>
      </c>
      <c r="D1285">
        <v>252</v>
      </c>
      <c r="E1285" s="9" t="s">
        <v>607</v>
      </c>
      <c r="F1285" t="s">
        <v>929</v>
      </c>
      <c r="G1285" s="9">
        <v>50.386348720000001</v>
      </c>
      <c r="H1285" s="9">
        <v>122.4464035</v>
      </c>
      <c r="M1285" s="9" t="s">
        <v>17</v>
      </c>
      <c r="N1285" s="9">
        <v>-30</v>
      </c>
      <c r="O1285" s="9">
        <v>-40</v>
      </c>
      <c r="P1285" s="9">
        <f t="shared" si="123"/>
        <v>10</v>
      </c>
      <c r="Q1285" s="9" t="s">
        <v>604</v>
      </c>
      <c r="R1285" s="9">
        <v>2</v>
      </c>
      <c r="S1285" s="9">
        <f t="shared" si="124"/>
        <v>10</v>
      </c>
      <c r="T1285" s="9">
        <f t="shared" si="125"/>
        <v>0</v>
      </c>
      <c r="U1285" t="s">
        <v>1003</v>
      </c>
      <c r="V1285" t="s">
        <v>21</v>
      </c>
      <c r="Z1285" s="118">
        <v>0.86</v>
      </c>
      <c r="AA1285" s="9">
        <v>40</v>
      </c>
      <c r="AB1285" s="120">
        <v>3.92</v>
      </c>
      <c r="AC1285" s="2">
        <f t="shared" si="126"/>
        <v>2022.7199999999998</v>
      </c>
      <c r="AE1285" s="11">
        <f t="shared" si="127"/>
        <v>2022.7199999999998</v>
      </c>
      <c r="AG1285" t="str">
        <f t="shared" si="128"/>
        <v/>
      </c>
      <c r="AH1285"/>
    </row>
    <row r="1286" spans="1:34">
      <c r="A1286">
        <v>1285</v>
      </c>
      <c r="B1286" t="s">
        <v>603</v>
      </c>
      <c r="C1286">
        <v>634</v>
      </c>
      <c r="D1286">
        <v>253</v>
      </c>
      <c r="E1286" t="s">
        <v>619</v>
      </c>
      <c r="F1286" t="s">
        <v>930</v>
      </c>
      <c r="G1286">
        <v>50.388710019999998</v>
      </c>
      <c r="H1286">
        <v>122.44450380000001</v>
      </c>
      <c r="M1286" t="s">
        <v>89</v>
      </c>
      <c r="N1286">
        <v>6</v>
      </c>
      <c r="O1286">
        <v>5</v>
      </c>
      <c r="P1286">
        <f t="shared" si="123"/>
        <v>1</v>
      </c>
      <c r="Q1286" t="s">
        <v>35</v>
      </c>
      <c r="R1286">
        <v>1</v>
      </c>
      <c r="S1286">
        <f t="shared" si="124"/>
        <v>0</v>
      </c>
      <c r="T1286">
        <f t="shared" si="125"/>
        <v>1</v>
      </c>
      <c r="W1286">
        <f>SUM(S1286:S1291)</f>
        <v>50</v>
      </c>
      <c r="X1286">
        <f>SUM(T1286:T1291)</f>
        <v>6</v>
      </c>
      <c r="Y1286">
        <f>X1286+W1286</f>
        <v>56</v>
      </c>
      <c r="Z1286" s="118">
        <v>0.16</v>
      </c>
      <c r="AA1286">
        <v>0</v>
      </c>
      <c r="AB1286" s="120">
        <v>37.4</v>
      </c>
      <c r="AC1286" s="2">
        <f t="shared" si="126"/>
        <v>598.4</v>
      </c>
      <c r="AD1286" s="2">
        <f>SUM(AC1286:AC1291)</f>
        <v>10434.239999999998</v>
      </c>
      <c r="AE1286" s="2">
        <f t="shared" si="127"/>
        <v>598.4</v>
      </c>
      <c r="AF1286" s="2">
        <f>SUM(AE1286:AE1291)</f>
        <v>10434.239999999998</v>
      </c>
      <c r="AG1286">
        <f t="shared" si="128"/>
        <v>1</v>
      </c>
    </row>
    <row r="1287" spans="1:34">
      <c r="A1287">
        <v>1286</v>
      </c>
      <c r="C1287">
        <v>634</v>
      </c>
      <c r="D1287">
        <v>253</v>
      </c>
      <c r="E1287" t="s">
        <v>619</v>
      </c>
      <c r="F1287" t="s">
        <v>930</v>
      </c>
      <c r="G1287">
        <v>50.388710019999998</v>
      </c>
      <c r="H1287">
        <v>122.44450380000001</v>
      </c>
      <c r="M1287" t="s">
        <v>14</v>
      </c>
      <c r="N1287">
        <v>5</v>
      </c>
      <c r="O1287">
        <v>1</v>
      </c>
      <c r="P1287">
        <f t="shared" si="123"/>
        <v>4</v>
      </c>
      <c r="Q1287" t="s">
        <v>35</v>
      </c>
      <c r="R1287">
        <v>1</v>
      </c>
      <c r="S1287">
        <f t="shared" si="124"/>
        <v>0</v>
      </c>
      <c r="T1287">
        <f t="shared" si="125"/>
        <v>4</v>
      </c>
      <c r="Z1287" s="118">
        <v>0.16</v>
      </c>
      <c r="AA1287">
        <v>0</v>
      </c>
      <c r="AB1287" s="120">
        <v>37.4</v>
      </c>
      <c r="AC1287" s="2">
        <f t="shared" si="126"/>
        <v>2393.6</v>
      </c>
      <c r="AE1287" s="2">
        <f t="shared" si="127"/>
        <v>2393.6</v>
      </c>
      <c r="AG1287" t="str">
        <f t="shared" si="128"/>
        <v/>
      </c>
    </row>
    <row r="1288" spans="1:34">
      <c r="A1288">
        <v>1287</v>
      </c>
      <c r="C1288">
        <v>634</v>
      </c>
      <c r="D1288">
        <v>253</v>
      </c>
      <c r="E1288" t="s">
        <v>619</v>
      </c>
      <c r="F1288" t="s">
        <v>930</v>
      </c>
      <c r="G1288">
        <v>50.388710019999998</v>
      </c>
      <c r="H1288">
        <v>122.44450380000001</v>
      </c>
      <c r="M1288" t="s">
        <v>57</v>
      </c>
      <c r="N1288">
        <v>1</v>
      </c>
      <c r="O1288">
        <v>0</v>
      </c>
      <c r="P1288">
        <f t="shared" si="123"/>
        <v>1</v>
      </c>
      <c r="Q1288" t="s">
        <v>35</v>
      </c>
      <c r="R1288">
        <v>1</v>
      </c>
      <c r="S1288">
        <f t="shared" si="124"/>
        <v>0</v>
      </c>
      <c r="T1288">
        <f t="shared" si="125"/>
        <v>1</v>
      </c>
      <c r="Z1288" s="118">
        <v>0.16</v>
      </c>
      <c r="AA1288">
        <v>0</v>
      </c>
      <c r="AB1288" s="120">
        <v>30.85</v>
      </c>
      <c r="AC1288" s="2">
        <f t="shared" si="126"/>
        <v>493.6</v>
      </c>
      <c r="AE1288" s="2">
        <f t="shared" si="127"/>
        <v>493.6</v>
      </c>
      <c r="AG1288" t="str">
        <f t="shared" si="128"/>
        <v/>
      </c>
    </row>
    <row r="1289" spans="1:34">
      <c r="A1289">
        <v>1288</v>
      </c>
      <c r="C1289">
        <v>684</v>
      </c>
      <c r="D1289">
        <v>253</v>
      </c>
      <c r="E1289" t="s">
        <v>619</v>
      </c>
      <c r="F1289" t="s">
        <v>930</v>
      </c>
      <c r="G1289">
        <v>50.388710019999998</v>
      </c>
      <c r="H1289">
        <v>122.44450380000001</v>
      </c>
      <c r="M1289" t="s">
        <v>23</v>
      </c>
      <c r="N1289">
        <v>0</v>
      </c>
      <c r="O1289">
        <v>-10</v>
      </c>
      <c r="P1289">
        <f t="shared" si="123"/>
        <v>10</v>
      </c>
      <c r="Q1289" t="s">
        <v>191</v>
      </c>
      <c r="R1289">
        <v>2</v>
      </c>
      <c r="S1289">
        <f t="shared" si="124"/>
        <v>10</v>
      </c>
      <c r="T1289">
        <f t="shared" si="125"/>
        <v>0</v>
      </c>
      <c r="U1289" t="s">
        <v>1008</v>
      </c>
      <c r="V1289" t="s">
        <v>1009</v>
      </c>
      <c r="Z1289" s="118">
        <v>1.24</v>
      </c>
      <c r="AA1289">
        <v>15</v>
      </c>
      <c r="AB1289" s="120">
        <v>3.36</v>
      </c>
      <c r="AC1289" s="2">
        <f t="shared" si="126"/>
        <v>3541.4399999999987</v>
      </c>
      <c r="AE1289" s="2">
        <f t="shared" si="127"/>
        <v>3541.4399999999987</v>
      </c>
      <c r="AG1289" t="str">
        <f t="shared" si="128"/>
        <v/>
      </c>
    </row>
    <row r="1290" spans="1:34">
      <c r="A1290">
        <v>1289</v>
      </c>
      <c r="C1290">
        <v>684</v>
      </c>
      <c r="D1290">
        <v>253</v>
      </c>
      <c r="E1290" t="s">
        <v>619</v>
      </c>
      <c r="F1290" t="s">
        <v>930</v>
      </c>
      <c r="G1290">
        <v>50.388710019999998</v>
      </c>
      <c r="H1290">
        <v>122.44450380000001</v>
      </c>
      <c r="M1290" t="s">
        <v>608</v>
      </c>
      <c r="N1290">
        <v>-10</v>
      </c>
      <c r="O1290">
        <v>-40</v>
      </c>
      <c r="P1290">
        <f t="shared" si="123"/>
        <v>30</v>
      </c>
      <c r="Q1290" t="s">
        <v>191</v>
      </c>
      <c r="R1290">
        <v>2</v>
      </c>
      <c r="S1290">
        <f t="shared" si="124"/>
        <v>30</v>
      </c>
      <c r="T1290">
        <f t="shared" si="125"/>
        <v>0</v>
      </c>
      <c r="U1290" t="s">
        <v>1008</v>
      </c>
      <c r="V1290" t="s">
        <v>1009</v>
      </c>
      <c r="Z1290" s="118">
        <v>1.03</v>
      </c>
      <c r="AA1290">
        <v>20</v>
      </c>
      <c r="AB1290" s="120">
        <v>1.2</v>
      </c>
      <c r="AC1290" s="2">
        <f t="shared" si="126"/>
        <v>2966.4</v>
      </c>
      <c r="AE1290" s="2">
        <f t="shared" si="127"/>
        <v>2966.4</v>
      </c>
      <c r="AG1290" t="str">
        <f t="shared" si="128"/>
        <v/>
      </c>
    </row>
    <row r="1291" spans="1:34" s="9" customFormat="1">
      <c r="A1291">
        <v>1290</v>
      </c>
      <c r="C1291">
        <v>684</v>
      </c>
      <c r="D1291">
        <v>253</v>
      </c>
      <c r="E1291" s="9" t="s">
        <v>619</v>
      </c>
      <c r="F1291" t="s">
        <v>930</v>
      </c>
      <c r="G1291" s="9">
        <v>50.388710019999998</v>
      </c>
      <c r="H1291" s="9">
        <v>122.44450380000001</v>
      </c>
      <c r="M1291" s="9" t="s">
        <v>19</v>
      </c>
      <c r="N1291" s="9">
        <v>-40</v>
      </c>
      <c r="O1291" s="9">
        <v>-50</v>
      </c>
      <c r="P1291" s="9">
        <f t="shared" ref="P1291:P1354" si="129">ABS(N1291-O1291)</f>
        <v>10</v>
      </c>
      <c r="Q1291" s="9" t="s">
        <v>191</v>
      </c>
      <c r="R1291" s="9">
        <v>2</v>
      </c>
      <c r="S1291" s="9">
        <f t="shared" si="124"/>
        <v>10</v>
      </c>
      <c r="T1291" s="9">
        <f t="shared" si="125"/>
        <v>0</v>
      </c>
      <c r="U1291" t="s">
        <v>1003</v>
      </c>
      <c r="V1291" t="s">
        <v>623</v>
      </c>
      <c r="Z1291" s="118">
        <v>1.45</v>
      </c>
      <c r="AA1291" s="9">
        <v>20</v>
      </c>
      <c r="AB1291" s="120">
        <v>0.38</v>
      </c>
      <c r="AC1291" s="2">
        <f t="shared" si="126"/>
        <v>440.8</v>
      </c>
      <c r="AE1291" s="11">
        <f t="shared" si="127"/>
        <v>440.8</v>
      </c>
      <c r="AG1291" t="str">
        <f t="shared" si="128"/>
        <v/>
      </c>
      <c r="AH1291"/>
    </row>
    <row r="1292" spans="1:34">
      <c r="A1292">
        <v>1291</v>
      </c>
      <c r="B1292" t="s">
        <v>603</v>
      </c>
      <c r="C1292">
        <v>635</v>
      </c>
      <c r="D1292">
        <v>254</v>
      </c>
      <c r="E1292" t="s">
        <v>619</v>
      </c>
      <c r="F1292" t="s">
        <v>930</v>
      </c>
      <c r="G1292">
        <v>50.388759610000001</v>
      </c>
      <c r="H1292">
        <v>122.4449997</v>
      </c>
      <c r="M1292" t="s">
        <v>56</v>
      </c>
      <c r="N1292">
        <v>1</v>
      </c>
      <c r="O1292">
        <v>0</v>
      </c>
      <c r="P1292">
        <f t="shared" si="129"/>
        <v>1</v>
      </c>
      <c r="Q1292" t="s">
        <v>35</v>
      </c>
      <c r="R1292">
        <v>1</v>
      </c>
      <c r="S1292">
        <f t="shared" si="124"/>
        <v>0</v>
      </c>
      <c r="T1292">
        <f t="shared" si="125"/>
        <v>1</v>
      </c>
      <c r="W1292">
        <f>SUM(S1292:S1295)</f>
        <v>30</v>
      </c>
      <c r="X1292">
        <f>SUM(T1292:T1295)</f>
        <v>1</v>
      </c>
      <c r="Y1292">
        <f>X1292+W1292</f>
        <v>31</v>
      </c>
      <c r="Z1292" s="118">
        <v>0.16</v>
      </c>
      <c r="AA1292">
        <v>0</v>
      </c>
      <c r="AB1292" s="120">
        <v>37.4</v>
      </c>
      <c r="AC1292" s="2">
        <f t="shared" si="126"/>
        <v>598.4</v>
      </c>
      <c r="AD1292" s="2">
        <f>SUM(AC1292:AC1295)</f>
        <v>4749.848</v>
      </c>
      <c r="AE1292" s="2">
        <f t="shared" si="127"/>
        <v>598.4</v>
      </c>
      <c r="AF1292" s="2">
        <f>SUM(AE1292:AE1295)</f>
        <v>4749.848</v>
      </c>
      <c r="AG1292">
        <f t="shared" si="128"/>
        <v>1</v>
      </c>
    </row>
    <row r="1293" spans="1:34">
      <c r="A1293">
        <v>1292</v>
      </c>
      <c r="C1293">
        <v>685</v>
      </c>
      <c r="D1293">
        <v>254</v>
      </c>
      <c r="E1293" t="s">
        <v>619</v>
      </c>
      <c r="F1293" t="s">
        <v>930</v>
      </c>
      <c r="G1293">
        <v>50.388759610000001</v>
      </c>
      <c r="H1293">
        <v>122.4449997</v>
      </c>
      <c r="M1293" t="s">
        <v>104</v>
      </c>
      <c r="N1293">
        <v>0</v>
      </c>
      <c r="O1293">
        <v>-3</v>
      </c>
      <c r="P1293">
        <f t="shared" si="129"/>
        <v>3</v>
      </c>
      <c r="Q1293" t="s">
        <v>191</v>
      </c>
      <c r="R1293">
        <v>2</v>
      </c>
      <c r="S1293">
        <f t="shared" si="124"/>
        <v>3</v>
      </c>
      <c r="T1293">
        <f t="shared" si="125"/>
        <v>0</v>
      </c>
      <c r="U1293" t="s">
        <v>1003</v>
      </c>
      <c r="V1293" t="s">
        <v>623</v>
      </c>
      <c r="Z1293" s="118">
        <v>1.07</v>
      </c>
      <c r="AA1293">
        <v>20</v>
      </c>
      <c r="AB1293" s="120">
        <v>3.36</v>
      </c>
      <c r="AC1293" s="2">
        <f t="shared" si="126"/>
        <v>862.84799999999996</v>
      </c>
      <c r="AE1293" s="2">
        <f t="shared" si="127"/>
        <v>862.84799999999996</v>
      </c>
      <c r="AG1293" t="str">
        <f t="shared" si="128"/>
        <v/>
      </c>
    </row>
    <row r="1294" spans="1:34">
      <c r="A1294">
        <v>1293</v>
      </c>
      <c r="C1294">
        <v>685</v>
      </c>
      <c r="D1294">
        <v>254</v>
      </c>
      <c r="E1294" t="s">
        <v>619</v>
      </c>
      <c r="F1294" t="s">
        <v>930</v>
      </c>
      <c r="G1294">
        <v>50.388759610000001</v>
      </c>
      <c r="H1294">
        <v>122.4449997</v>
      </c>
      <c r="M1294" t="s">
        <v>101</v>
      </c>
      <c r="N1294">
        <v>-3</v>
      </c>
      <c r="O1294">
        <v>-30</v>
      </c>
      <c r="P1294">
        <f t="shared" si="129"/>
        <v>27</v>
      </c>
      <c r="Q1294" t="s">
        <v>191</v>
      </c>
      <c r="R1294">
        <v>2</v>
      </c>
      <c r="S1294">
        <f t="shared" si="124"/>
        <v>27</v>
      </c>
      <c r="T1294">
        <f t="shared" si="125"/>
        <v>0</v>
      </c>
      <c r="U1294" t="s">
        <v>1003</v>
      </c>
      <c r="V1294" t="s">
        <v>623</v>
      </c>
      <c r="Z1294" s="118">
        <v>1.45</v>
      </c>
      <c r="AA1294">
        <v>30</v>
      </c>
      <c r="AB1294" s="120">
        <v>1.2</v>
      </c>
      <c r="AC1294" s="2">
        <f t="shared" si="126"/>
        <v>3288.6</v>
      </c>
      <c r="AE1294" s="2">
        <f t="shared" si="127"/>
        <v>3288.6</v>
      </c>
      <c r="AG1294" t="str">
        <f t="shared" si="128"/>
        <v/>
      </c>
    </row>
    <row r="1295" spans="1:34" s="9" customFormat="1">
      <c r="A1295">
        <v>1294</v>
      </c>
      <c r="C1295">
        <v>685</v>
      </c>
      <c r="D1295">
        <v>254</v>
      </c>
      <c r="E1295" s="9" t="s">
        <v>619</v>
      </c>
      <c r="F1295" t="s">
        <v>930</v>
      </c>
      <c r="G1295" s="9">
        <v>50.388759610000001</v>
      </c>
      <c r="H1295" s="9">
        <v>122.4449997</v>
      </c>
      <c r="M1295" s="9" t="s">
        <v>416</v>
      </c>
      <c r="N1295" s="9">
        <v>-30</v>
      </c>
      <c r="O1295" s="9">
        <v>-30</v>
      </c>
      <c r="P1295" s="9">
        <f t="shared" si="129"/>
        <v>0</v>
      </c>
      <c r="R1295" s="9">
        <v>2</v>
      </c>
      <c r="S1295" s="9">
        <f t="shared" si="124"/>
        <v>0</v>
      </c>
      <c r="T1295" s="9">
        <f t="shared" si="125"/>
        <v>0</v>
      </c>
      <c r="U1295" t="s">
        <v>1003</v>
      </c>
      <c r="V1295" t="s">
        <v>623</v>
      </c>
      <c r="Z1295" s="118">
        <v>0</v>
      </c>
      <c r="AA1295" s="9">
        <v>0</v>
      </c>
      <c r="AB1295" s="120"/>
      <c r="AC1295" s="2">
        <f t="shared" si="126"/>
        <v>0</v>
      </c>
      <c r="AE1295" s="11">
        <f t="shared" si="127"/>
        <v>0</v>
      </c>
      <c r="AG1295" t="str">
        <f t="shared" si="128"/>
        <v/>
      </c>
      <c r="AH1295"/>
    </row>
    <row r="1296" spans="1:34">
      <c r="A1296">
        <v>1295</v>
      </c>
      <c r="B1296" t="s">
        <v>603</v>
      </c>
      <c r="C1296">
        <v>637</v>
      </c>
      <c r="D1296">
        <v>255</v>
      </c>
      <c r="E1296" t="s">
        <v>910</v>
      </c>
      <c r="F1296" t="s">
        <v>931</v>
      </c>
      <c r="G1296">
        <v>50.388088230000001</v>
      </c>
      <c r="H1296">
        <v>122.44570160000001</v>
      </c>
      <c r="M1296" t="s">
        <v>89</v>
      </c>
      <c r="N1296">
        <v>12</v>
      </c>
      <c r="O1296">
        <v>11</v>
      </c>
      <c r="P1296">
        <f t="shared" si="129"/>
        <v>1</v>
      </c>
      <c r="Q1296" t="s">
        <v>35</v>
      </c>
      <c r="R1296">
        <v>1</v>
      </c>
      <c r="S1296">
        <f t="shared" si="124"/>
        <v>0</v>
      </c>
      <c r="T1296">
        <f t="shared" si="125"/>
        <v>1</v>
      </c>
      <c r="W1296">
        <f>SUM(S1296:S1301)</f>
        <v>55</v>
      </c>
      <c r="X1296">
        <f>SUM(T1296:T1301)</f>
        <v>12</v>
      </c>
      <c r="Y1296">
        <f>X1296+W1296</f>
        <v>67</v>
      </c>
      <c r="Z1296" s="118">
        <v>0.08</v>
      </c>
      <c r="AA1296">
        <v>0</v>
      </c>
      <c r="AB1296" s="120">
        <v>42.07</v>
      </c>
      <c r="AC1296" s="2">
        <f t="shared" si="126"/>
        <v>336.55999999999995</v>
      </c>
      <c r="AD1296" s="2">
        <f>SUM(AC1296:AC1301)</f>
        <v>15086.184999999999</v>
      </c>
      <c r="AE1296" s="2">
        <f t="shared" si="127"/>
        <v>336.55999999999995</v>
      </c>
      <c r="AF1296" s="2">
        <f>SUM(AE1296:AE1301)</f>
        <v>15086.184999999999</v>
      </c>
      <c r="AG1296">
        <f t="shared" si="128"/>
        <v>1</v>
      </c>
    </row>
    <row r="1297" spans="1:34">
      <c r="A1297">
        <v>1296</v>
      </c>
      <c r="C1297">
        <v>637</v>
      </c>
      <c r="D1297">
        <v>255</v>
      </c>
      <c r="E1297" t="s">
        <v>910</v>
      </c>
      <c r="F1297" t="s">
        <v>931</v>
      </c>
      <c r="G1297">
        <v>50.388088230000001</v>
      </c>
      <c r="H1297">
        <v>122.44570160000001</v>
      </c>
      <c r="M1297" t="s">
        <v>623</v>
      </c>
      <c r="N1297">
        <v>11</v>
      </c>
      <c r="O1297">
        <v>4</v>
      </c>
      <c r="P1297">
        <f t="shared" si="129"/>
        <v>7</v>
      </c>
      <c r="Q1297" t="s">
        <v>35</v>
      </c>
      <c r="R1297">
        <v>1</v>
      </c>
      <c r="S1297">
        <f t="shared" si="124"/>
        <v>0</v>
      </c>
      <c r="T1297">
        <f t="shared" si="125"/>
        <v>7</v>
      </c>
      <c r="Z1297" s="118">
        <v>0.12</v>
      </c>
      <c r="AA1297">
        <v>0</v>
      </c>
      <c r="AB1297" s="120">
        <v>42.07</v>
      </c>
      <c r="AC1297" s="2">
        <f t="shared" si="126"/>
        <v>3533.8800000000006</v>
      </c>
      <c r="AE1297" s="2">
        <f t="shared" si="127"/>
        <v>3533.8800000000006</v>
      </c>
      <c r="AG1297" t="str">
        <f t="shared" si="128"/>
        <v/>
      </c>
    </row>
    <row r="1298" spans="1:34">
      <c r="A1298">
        <v>1297</v>
      </c>
      <c r="C1298">
        <v>637</v>
      </c>
      <c r="D1298">
        <v>255</v>
      </c>
      <c r="E1298" t="s">
        <v>910</v>
      </c>
      <c r="F1298" t="s">
        <v>931</v>
      </c>
      <c r="G1298">
        <v>50.388088230000001</v>
      </c>
      <c r="H1298">
        <v>122.44570160000001</v>
      </c>
      <c r="M1298" t="s">
        <v>57</v>
      </c>
      <c r="N1298">
        <v>4</v>
      </c>
      <c r="O1298">
        <v>0</v>
      </c>
      <c r="P1298">
        <f t="shared" si="129"/>
        <v>4</v>
      </c>
      <c r="Q1298" t="s">
        <v>35</v>
      </c>
      <c r="R1298">
        <v>1</v>
      </c>
      <c r="S1298">
        <f t="shared" si="124"/>
        <v>0</v>
      </c>
      <c r="T1298">
        <f t="shared" si="125"/>
        <v>4</v>
      </c>
      <c r="Z1298" s="118">
        <v>0.21</v>
      </c>
      <c r="AA1298">
        <v>0</v>
      </c>
      <c r="AB1298" s="120">
        <v>35.51</v>
      </c>
      <c r="AC1298" s="2">
        <f t="shared" si="126"/>
        <v>2982.8399999999997</v>
      </c>
      <c r="AE1298" s="2">
        <f t="shared" si="127"/>
        <v>2982.8399999999997</v>
      </c>
      <c r="AG1298" t="str">
        <f t="shared" si="128"/>
        <v/>
      </c>
    </row>
    <row r="1299" spans="1:34">
      <c r="A1299">
        <v>1298</v>
      </c>
      <c r="C1299">
        <v>687</v>
      </c>
      <c r="D1299">
        <v>255</v>
      </c>
      <c r="E1299" t="s">
        <v>910</v>
      </c>
      <c r="F1299" t="s">
        <v>931</v>
      </c>
      <c r="G1299">
        <v>50.388088230000001</v>
      </c>
      <c r="H1299">
        <v>122.44570160000001</v>
      </c>
      <c r="M1299" t="s">
        <v>104</v>
      </c>
      <c r="N1299">
        <v>0</v>
      </c>
      <c r="O1299">
        <v>-10</v>
      </c>
      <c r="P1299">
        <f t="shared" si="129"/>
        <v>10</v>
      </c>
      <c r="Q1299" t="s">
        <v>611</v>
      </c>
      <c r="R1299">
        <v>2</v>
      </c>
      <c r="S1299">
        <f t="shared" si="124"/>
        <v>10</v>
      </c>
      <c r="T1299">
        <f t="shared" si="125"/>
        <v>0</v>
      </c>
      <c r="U1299" t="s">
        <v>1007</v>
      </c>
      <c r="V1299" t="s">
        <v>21</v>
      </c>
      <c r="Z1299" s="118">
        <v>1.01</v>
      </c>
      <c r="AA1299">
        <v>15</v>
      </c>
      <c r="AB1299" s="120">
        <v>3.85</v>
      </c>
      <c r="AC1299" s="2">
        <f t="shared" si="126"/>
        <v>3305.2250000000004</v>
      </c>
      <c r="AE1299" s="2">
        <f t="shared" si="127"/>
        <v>3305.2250000000004</v>
      </c>
      <c r="AG1299" t="str">
        <f t="shared" si="128"/>
        <v/>
      </c>
    </row>
    <row r="1300" spans="1:34">
      <c r="A1300">
        <v>1299</v>
      </c>
      <c r="C1300">
        <v>687</v>
      </c>
      <c r="D1300">
        <v>255</v>
      </c>
      <c r="E1300" t="s">
        <v>910</v>
      </c>
      <c r="F1300" t="s">
        <v>931</v>
      </c>
      <c r="G1300">
        <v>50.388088230000001</v>
      </c>
      <c r="H1300">
        <v>122.44570160000001</v>
      </c>
      <c r="M1300" t="s">
        <v>731</v>
      </c>
      <c r="N1300">
        <v>-10</v>
      </c>
      <c r="O1300">
        <v>-50</v>
      </c>
      <c r="P1300">
        <f t="shared" si="129"/>
        <v>40</v>
      </c>
      <c r="Q1300" t="s">
        <v>611</v>
      </c>
      <c r="R1300">
        <v>2</v>
      </c>
      <c r="S1300">
        <f t="shared" si="124"/>
        <v>40</v>
      </c>
      <c r="T1300">
        <f t="shared" si="125"/>
        <v>0</v>
      </c>
      <c r="U1300" t="s">
        <v>1007</v>
      </c>
      <c r="V1300" t="s">
        <v>21</v>
      </c>
      <c r="Z1300" s="118">
        <v>1.44</v>
      </c>
      <c r="AA1300">
        <v>40</v>
      </c>
      <c r="AB1300" s="120">
        <v>1.38</v>
      </c>
      <c r="AC1300" s="2">
        <f t="shared" si="126"/>
        <v>4769.2799999999988</v>
      </c>
      <c r="AE1300" s="2">
        <f t="shared" si="127"/>
        <v>4769.2799999999988</v>
      </c>
      <c r="AG1300" t="str">
        <f t="shared" si="128"/>
        <v/>
      </c>
    </row>
    <row r="1301" spans="1:34" s="9" customFormat="1">
      <c r="A1301">
        <v>1300</v>
      </c>
      <c r="C1301">
        <v>687</v>
      </c>
      <c r="D1301">
        <v>255</v>
      </c>
      <c r="E1301" s="9" t="s">
        <v>910</v>
      </c>
      <c r="F1301" t="s">
        <v>931</v>
      </c>
      <c r="G1301" s="9">
        <v>50.388088230000001</v>
      </c>
      <c r="H1301" s="9">
        <v>122.44570160000001</v>
      </c>
      <c r="M1301" s="9" t="s">
        <v>161</v>
      </c>
      <c r="N1301" s="9">
        <v>-50</v>
      </c>
      <c r="O1301" s="9">
        <v>-55</v>
      </c>
      <c r="P1301" s="9">
        <f t="shared" si="129"/>
        <v>5</v>
      </c>
      <c r="Q1301" s="9" t="s">
        <v>191</v>
      </c>
      <c r="R1301" s="9">
        <v>2</v>
      </c>
      <c r="S1301" s="9">
        <f t="shared" si="124"/>
        <v>5</v>
      </c>
      <c r="T1301" s="9">
        <f t="shared" si="125"/>
        <v>0</v>
      </c>
      <c r="U1301" t="s">
        <v>1007</v>
      </c>
      <c r="V1301" t="s">
        <v>21</v>
      </c>
      <c r="Z1301" s="118">
        <v>1.44</v>
      </c>
      <c r="AA1301" s="9">
        <v>50</v>
      </c>
      <c r="AB1301" s="120">
        <v>0.44</v>
      </c>
      <c r="AC1301" s="2">
        <f t="shared" si="126"/>
        <v>158.4</v>
      </c>
      <c r="AE1301" s="11">
        <f t="shared" si="127"/>
        <v>158.4</v>
      </c>
      <c r="AG1301" t="str">
        <f t="shared" si="128"/>
        <v/>
      </c>
      <c r="AH1301"/>
    </row>
    <row r="1302" spans="1:34">
      <c r="A1302">
        <v>1301</v>
      </c>
      <c r="B1302" t="s">
        <v>603</v>
      </c>
      <c r="C1302">
        <v>636</v>
      </c>
      <c r="D1302">
        <v>256</v>
      </c>
      <c r="E1302" t="s">
        <v>614</v>
      </c>
      <c r="F1302" t="s">
        <v>930</v>
      </c>
      <c r="G1302">
        <v>50.388828279999998</v>
      </c>
      <c r="H1302">
        <v>122.4455032</v>
      </c>
      <c r="M1302" t="s">
        <v>56</v>
      </c>
      <c r="N1302">
        <v>1</v>
      </c>
      <c r="O1302">
        <v>0</v>
      </c>
      <c r="P1302">
        <f t="shared" si="129"/>
        <v>1</v>
      </c>
      <c r="Q1302" t="s">
        <v>35</v>
      </c>
      <c r="R1302">
        <v>1</v>
      </c>
      <c r="S1302">
        <f t="shared" si="124"/>
        <v>0</v>
      </c>
      <c r="T1302">
        <f t="shared" si="125"/>
        <v>1</v>
      </c>
      <c r="W1302">
        <f>SUM(S1302:S1305)</f>
        <v>25</v>
      </c>
      <c r="X1302">
        <f>SUM(T1302:T1305)</f>
        <v>1</v>
      </c>
      <c r="Y1302">
        <f>X1302+W1302</f>
        <v>26</v>
      </c>
      <c r="Z1302" s="118">
        <v>0.16</v>
      </c>
      <c r="AA1302">
        <v>0</v>
      </c>
      <c r="AB1302" s="120">
        <v>37.4</v>
      </c>
      <c r="AC1302" s="2">
        <f t="shared" si="126"/>
        <v>598.4</v>
      </c>
      <c r="AD1302" s="2">
        <f>SUM(AC1302:AC1305)</f>
        <v>6864.1279999999988</v>
      </c>
      <c r="AE1302" s="2">
        <f t="shared" si="127"/>
        <v>598.4</v>
      </c>
      <c r="AF1302" s="2">
        <f>SUM(AE1302:AE1305)</f>
        <v>6864.1279999999988</v>
      </c>
      <c r="AG1302">
        <f t="shared" si="128"/>
        <v>1</v>
      </c>
    </row>
    <row r="1303" spans="1:34">
      <c r="A1303">
        <v>1302</v>
      </c>
      <c r="C1303">
        <v>686</v>
      </c>
      <c r="D1303">
        <v>256</v>
      </c>
      <c r="E1303" t="s">
        <v>614</v>
      </c>
      <c r="F1303" t="s">
        <v>930</v>
      </c>
      <c r="G1303">
        <v>50.388828279999998</v>
      </c>
      <c r="H1303">
        <v>122.4455032</v>
      </c>
      <c r="M1303" t="s">
        <v>104</v>
      </c>
      <c r="N1303">
        <v>0</v>
      </c>
      <c r="O1303">
        <v>-18</v>
      </c>
      <c r="P1303">
        <f t="shared" si="129"/>
        <v>18</v>
      </c>
      <c r="Q1303" t="s">
        <v>191</v>
      </c>
      <c r="R1303">
        <v>2</v>
      </c>
      <c r="S1303">
        <f t="shared" si="124"/>
        <v>18</v>
      </c>
      <c r="T1303">
        <f t="shared" si="125"/>
        <v>0</v>
      </c>
      <c r="U1303" t="s">
        <v>1007</v>
      </c>
      <c r="V1303" t="s">
        <v>21</v>
      </c>
      <c r="Z1303" s="118">
        <v>1.07</v>
      </c>
      <c r="AA1303">
        <v>20</v>
      </c>
      <c r="AB1303" s="120">
        <v>3.36</v>
      </c>
      <c r="AC1303" s="2">
        <f t="shared" si="126"/>
        <v>5177.0879999999997</v>
      </c>
      <c r="AE1303" s="2">
        <f t="shared" si="127"/>
        <v>5177.0879999999997</v>
      </c>
      <c r="AG1303" t="str">
        <f t="shared" si="128"/>
        <v/>
      </c>
    </row>
    <row r="1304" spans="1:34">
      <c r="A1304">
        <v>1303</v>
      </c>
      <c r="C1304">
        <v>686</v>
      </c>
      <c r="D1304">
        <v>256</v>
      </c>
      <c r="E1304" t="s">
        <v>614</v>
      </c>
      <c r="F1304" t="s">
        <v>930</v>
      </c>
      <c r="G1304">
        <v>50.388828279999998</v>
      </c>
      <c r="H1304">
        <v>122.4455032</v>
      </c>
      <c r="M1304" t="s">
        <v>101</v>
      </c>
      <c r="N1304">
        <v>-18</v>
      </c>
      <c r="O1304">
        <v>-25</v>
      </c>
      <c r="P1304">
        <f t="shared" si="129"/>
        <v>7</v>
      </c>
      <c r="Q1304" t="s">
        <v>191</v>
      </c>
      <c r="R1304">
        <v>2</v>
      </c>
      <c r="S1304">
        <f t="shared" si="124"/>
        <v>7</v>
      </c>
      <c r="T1304">
        <f t="shared" si="125"/>
        <v>0</v>
      </c>
      <c r="U1304" t="s">
        <v>1007</v>
      </c>
      <c r="V1304" t="s">
        <v>21</v>
      </c>
      <c r="Z1304" s="118">
        <v>1.62</v>
      </c>
      <c r="AA1304">
        <v>20</v>
      </c>
      <c r="AB1304" s="120">
        <v>1.2</v>
      </c>
      <c r="AC1304" s="2">
        <f t="shared" si="126"/>
        <v>1088.6399999999999</v>
      </c>
      <c r="AE1304" s="2">
        <f t="shared" si="127"/>
        <v>1088.6399999999999</v>
      </c>
      <c r="AG1304" t="str">
        <f t="shared" si="128"/>
        <v/>
      </c>
    </row>
    <row r="1305" spans="1:34" s="9" customFormat="1">
      <c r="A1305">
        <v>1304</v>
      </c>
      <c r="C1305">
        <v>686</v>
      </c>
      <c r="D1305">
        <v>256</v>
      </c>
      <c r="E1305" s="9" t="s">
        <v>614</v>
      </c>
      <c r="F1305" t="s">
        <v>930</v>
      </c>
      <c r="G1305" s="9">
        <v>50.388828279999998</v>
      </c>
      <c r="H1305" s="9">
        <v>122.4455032</v>
      </c>
      <c r="M1305" s="9" t="s">
        <v>416</v>
      </c>
      <c r="N1305" s="9">
        <v>0</v>
      </c>
      <c r="O1305" s="9">
        <v>0</v>
      </c>
      <c r="P1305" s="9">
        <f t="shared" si="129"/>
        <v>0</v>
      </c>
      <c r="R1305" s="9">
        <v>2</v>
      </c>
      <c r="S1305" s="9">
        <f t="shared" si="124"/>
        <v>0</v>
      </c>
      <c r="T1305" s="9">
        <f t="shared" si="125"/>
        <v>0</v>
      </c>
      <c r="U1305" t="s">
        <v>1007</v>
      </c>
      <c r="V1305" t="s">
        <v>21</v>
      </c>
      <c r="Z1305" s="118">
        <v>0</v>
      </c>
      <c r="AA1305" s="9">
        <v>0</v>
      </c>
      <c r="AB1305" s="120"/>
      <c r="AC1305" s="2">
        <f t="shared" si="126"/>
        <v>0</v>
      </c>
      <c r="AE1305" s="11">
        <f t="shared" si="127"/>
        <v>0</v>
      </c>
      <c r="AG1305" t="str">
        <f t="shared" si="128"/>
        <v/>
      </c>
      <c r="AH1305"/>
    </row>
    <row r="1306" spans="1:34">
      <c r="A1306">
        <v>1305</v>
      </c>
      <c r="B1306" t="s">
        <v>603</v>
      </c>
      <c r="C1306">
        <v>280</v>
      </c>
      <c r="D1306">
        <v>257</v>
      </c>
      <c r="E1306" t="s">
        <v>619</v>
      </c>
      <c r="F1306" t="s">
        <v>930</v>
      </c>
      <c r="G1306">
        <v>50.2820015</v>
      </c>
      <c r="H1306">
        <v>122.5539017</v>
      </c>
      <c r="M1306" t="s">
        <v>610</v>
      </c>
      <c r="N1306">
        <v>4</v>
      </c>
      <c r="O1306">
        <v>3</v>
      </c>
      <c r="P1306">
        <f t="shared" si="129"/>
        <v>1</v>
      </c>
      <c r="Q1306" t="s">
        <v>35</v>
      </c>
      <c r="R1306">
        <v>1</v>
      </c>
      <c r="S1306">
        <f t="shared" si="124"/>
        <v>0</v>
      </c>
      <c r="T1306">
        <f t="shared" si="125"/>
        <v>1</v>
      </c>
      <c r="W1306">
        <f>SUM(S1306:S1311)</f>
        <v>65</v>
      </c>
      <c r="X1306">
        <f>SUM(T1306:T1311)</f>
        <v>4</v>
      </c>
      <c r="Y1306">
        <f>X1306+W1306</f>
        <v>69</v>
      </c>
      <c r="Z1306" s="118">
        <v>0.16</v>
      </c>
      <c r="AA1306">
        <v>0</v>
      </c>
      <c r="AB1306" s="120">
        <v>37.4</v>
      </c>
      <c r="AC1306" s="2">
        <f t="shared" si="126"/>
        <v>598.4</v>
      </c>
      <c r="AD1306" s="2">
        <f>SUM(AC1306:AC1311)</f>
        <v>11485.215999999999</v>
      </c>
      <c r="AE1306" s="2">
        <f t="shared" si="127"/>
        <v>598.4</v>
      </c>
      <c r="AF1306" s="2">
        <f>SUM(AE1306:AE1311)</f>
        <v>11485.215999999999</v>
      </c>
      <c r="AG1306">
        <f t="shared" si="128"/>
        <v>1</v>
      </c>
    </row>
    <row r="1307" spans="1:34">
      <c r="A1307">
        <v>1306</v>
      </c>
      <c r="C1307">
        <v>280</v>
      </c>
      <c r="D1307">
        <v>257</v>
      </c>
      <c r="E1307" t="s">
        <v>619</v>
      </c>
      <c r="F1307" t="s">
        <v>930</v>
      </c>
      <c r="G1307">
        <v>50.2820015</v>
      </c>
      <c r="H1307">
        <v>122.5539017</v>
      </c>
      <c r="M1307" t="s">
        <v>14</v>
      </c>
      <c r="N1307">
        <v>3</v>
      </c>
      <c r="O1307">
        <v>1</v>
      </c>
      <c r="P1307">
        <f t="shared" si="129"/>
        <v>2</v>
      </c>
      <c r="Q1307" t="s">
        <v>35</v>
      </c>
      <c r="R1307">
        <v>1</v>
      </c>
      <c r="S1307">
        <f t="shared" si="124"/>
        <v>0</v>
      </c>
      <c r="T1307">
        <f t="shared" si="125"/>
        <v>2</v>
      </c>
      <c r="Z1307" s="118">
        <v>0.16</v>
      </c>
      <c r="AA1307">
        <v>0</v>
      </c>
      <c r="AB1307" s="120">
        <v>37.4</v>
      </c>
      <c r="AC1307" s="2">
        <f t="shared" si="126"/>
        <v>1196.8</v>
      </c>
      <c r="AE1307" s="2">
        <f t="shared" si="127"/>
        <v>1196.8</v>
      </c>
      <c r="AG1307" t="str">
        <f t="shared" si="128"/>
        <v/>
      </c>
    </row>
    <row r="1308" spans="1:34">
      <c r="A1308">
        <v>1307</v>
      </c>
      <c r="C1308">
        <v>280</v>
      </c>
      <c r="D1308">
        <v>257</v>
      </c>
      <c r="E1308" t="s">
        <v>619</v>
      </c>
      <c r="F1308" t="s">
        <v>930</v>
      </c>
      <c r="G1308">
        <v>50.2820015</v>
      </c>
      <c r="H1308">
        <v>122.5539017</v>
      </c>
      <c r="M1308" t="s">
        <v>90</v>
      </c>
      <c r="N1308">
        <v>1</v>
      </c>
      <c r="O1308">
        <v>0</v>
      </c>
      <c r="P1308">
        <f t="shared" si="129"/>
        <v>1</v>
      </c>
      <c r="Q1308" t="s">
        <v>35</v>
      </c>
      <c r="R1308">
        <v>1</v>
      </c>
      <c r="S1308">
        <f t="shared" si="124"/>
        <v>0</v>
      </c>
      <c r="T1308">
        <f t="shared" si="125"/>
        <v>1</v>
      </c>
      <c r="Z1308" s="118">
        <v>0.16</v>
      </c>
      <c r="AA1308">
        <v>0</v>
      </c>
      <c r="AB1308" s="120">
        <v>30.85</v>
      </c>
      <c r="AC1308" s="2">
        <f t="shared" si="126"/>
        <v>493.6</v>
      </c>
      <c r="AE1308" s="2">
        <f t="shared" si="127"/>
        <v>493.6</v>
      </c>
      <c r="AG1308" t="str">
        <f t="shared" si="128"/>
        <v/>
      </c>
    </row>
    <row r="1309" spans="1:34">
      <c r="A1309">
        <v>1308</v>
      </c>
      <c r="C1309">
        <v>308</v>
      </c>
      <c r="D1309">
        <v>257</v>
      </c>
      <c r="E1309" t="s">
        <v>619</v>
      </c>
      <c r="F1309" t="s">
        <v>930</v>
      </c>
      <c r="G1309">
        <v>50.2820015</v>
      </c>
      <c r="H1309">
        <v>122.5539017</v>
      </c>
      <c r="M1309" t="s">
        <v>104</v>
      </c>
      <c r="N1309">
        <v>0</v>
      </c>
      <c r="O1309">
        <v>-1</v>
      </c>
      <c r="P1309">
        <f t="shared" si="129"/>
        <v>1</v>
      </c>
      <c r="Q1309" t="s">
        <v>611</v>
      </c>
      <c r="R1309">
        <v>2</v>
      </c>
      <c r="S1309">
        <f t="shared" si="124"/>
        <v>1</v>
      </c>
      <c r="T1309">
        <f t="shared" si="125"/>
        <v>0</v>
      </c>
      <c r="U1309" t="s">
        <v>1007</v>
      </c>
      <c r="V1309" t="s">
        <v>21</v>
      </c>
      <c r="Z1309" s="118">
        <v>1.07</v>
      </c>
      <c r="AA1309">
        <v>20</v>
      </c>
      <c r="AB1309" s="120">
        <v>3.36</v>
      </c>
      <c r="AC1309" s="2">
        <f t="shared" si="126"/>
        <v>287.61600000000004</v>
      </c>
      <c r="AE1309" s="2">
        <f t="shared" si="127"/>
        <v>287.61600000000004</v>
      </c>
      <c r="AG1309" t="str">
        <f t="shared" si="128"/>
        <v/>
      </c>
    </row>
    <row r="1310" spans="1:34">
      <c r="A1310">
        <v>1309</v>
      </c>
      <c r="C1310">
        <v>308</v>
      </c>
      <c r="D1310">
        <v>257</v>
      </c>
      <c r="E1310" t="s">
        <v>619</v>
      </c>
      <c r="F1310" t="s">
        <v>930</v>
      </c>
      <c r="G1310">
        <v>50.2820015</v>
      </c>
      <c r="H1310">
        <v>122.5539017</v>
      </c>
      <c r="M1310" t="s">
        <v>32</v>
      </c>
      <c r="N1310">
        <v>-1</v>
      </c>
      <c r="O1310">
        <v>-65</v>
      </c>
      <c r="P1310">
        <f t="shared" si="129"/>
        <v>64</v>
      </c>
      <c r="Q1310" t="s">
        <v>611</v>
      </c>
      <c r="R1310">
        <v>2</v>
      </c>
      <c r="S1310">
        <f t="shared" si="124"/>
        <v>64</v>
      </c>
      <c r="T1310">
        <f t="shared" si="125"/>
        <v>0</v>
      </c>
      <c r="U1310" t="s">
        <v>1007</v>
      </c>
      <c r="V1310" t="s">
        <v>21</v>
      </c>
      <c r="Z1310" s="118">
        <v>1.45</v>
      </c>
      <c r="AA1310">
        <v>20</v>
      </c>
      <c r="AB1310" s="120">
        <v>1.2</v>
      </c>
      <c r="AC1310" s="2">
        <f t="shared" si="126"/>
        <v>8908.7999999999993</v>
      </c>
      <c r="AE1310" s="2">
        <f t="shared" si="127"/>
        <v>8908.7999999999993</v>
      </c>
      <c r="AG1310" t="str">
        <f t="shared" si="128"/>
        <v/>
      </c>
    </row>
    <row r="1311" spans="1:34" s="9" customFormat="1">
      <c r="A1311">
        <v>1310</v>
      </c>
      <c r="C1311">
        <v>308</v>
      </c>
      <c r="D1311">
        <v>257</v>
      </c>
      <c r="E1311" s="9" t="s">
        <v>619</v>
      </c>
      <c r="F1311" t="s">
        <v>930</v>
      </c>
      <c r="G1311" s="9">
        <v>50.2820015</v>
      </c>
      <c r="H1311" s="9">
        <v>122.5539017</v>
      </c>
      <c r="M1311" s="9" t="s">
        <v>34</v>
      </c>
      <c r="N1311" s="9">
        <v>-65</v>
      </c>
      <c r="O1311" s="9">
        <v>-65</v>
      </c>
      <c r="P1311" s="9">
        <f t="shared" si="129"/>
        <v>0</v>
      </c>
      <c r="Q1311" s="9" t="s">
        <v>611</v>
      </c>
      <c r="R1311" s="9">
        <v>2</v>
      </c>
      <c r="S1311" s="9">
        <f t="shared" si="124"/>
        <v>0</v>
      </c>
      <c r="T1311" s="9">
        <f t="shared" si="125"/>
        <v>0</v>
      </c>
      <c r="U1311" t="s">
        <v>1007</v>
      </c>
      <c r="V1311" t="s">
        <v>21</v>
      </c>
      <c r="Z1311" s="118">
        <v>1.45</v>
      </c>
      <c r="AA1311" s="9">
        <v>40</v>
      </c>
      <c r="AB1311" s="120">
        <v>1.2</v>
      </c>
      <c r="AC1311" s="2">
        <f t="shared" si="126"/>
        <v>0</v>
      </c>
      <c r="AE1311" s="11">
        <f t="shared" si="127"/>
        <v>0</v>
      </c>
      <c r="AG1311" t="str">
        <f t="shared" si="128"/>
        <v/>
      </c>
      <c r="AH1311"/>
    </row>
    <row r="1312" spans="1:34">
      <c r="A1312">
        <v>1311</v>
      </c>
      <c r="B1312" t="s">
        <v>603</v>
      </c>
      <c r="C1312">
        <v>742</v>
      </c>
      <c r="D1312">
        <v>258</v>
      </c>
      <c r="E1312" t="s">
        <v>619</v>
      </c>
      <c r="F1312" t="s">
        <v>930</v>
      </c>
      <c r="G1312">
        <v>49.062057500000002</v>
      </c>
      <c r="H1312">
        <v>123.776825</v>
      </c>
      <c r="M1312" t="s">
        <v>610</v>
      </c>
      <c r="N1312">
        <v>3</v>
      </c>
      <c r="O1312">
        <v>2</v>
      </c>
      <c r="P1312">
        <f t="shared" si="129"/>
        <v>1</v>
      </c>
      <c r="Q1312" t="s">
        <v>35</v>
      </c>
      <c r="R1312">
        <v>1</v>
      </c>
      <c r="S1312">
        <f t="shared" si="124"/>
        <v>0</v>
      </c>
      <c r="T1312">
        <f t="shared" si="125"/>
        <v>1</v>
      </c>
      <c r="W1312">
        <f>SUM(S1312:S1316)</f>
        <v>30</v>
      </c>
      <c r="X1312">
        <f>SUM(T1312:T1316)</f>
        <v>3</v>
      </c>
      <c r="Y1312">
        <f>X1312+W1312</f>
        <v>33</v>
      </c>
      <c r="Z1312" s="118">
        <v>0.16</v>
      </c>
      <c r="AA1312">
        <v>0</v>
      </c>
      <c r="AB1312" s="120">
        <v>37.4</v>
      </c>
      <c r="AC1312" s="2">
        <f t="shared" si="126"/>
        <v>598.4</v>
      </c>
      <c r="AD1312" s="2">
        <f>SUM(AC1312:AC1316)</f>
        <v>6431.9359999999997</v>
      </c>
      <c r="AE1312" s="2">
        <f t="shared" si="127"/>
        <v>598.4</v>
      </c>
      <c r="AF1312" s="2">
        <f>SUM(AE1312:AE1316)</f>
        <v>6431.9359999999997</v>
      </c>
      <c r="AG1312">
        <f t="shared" si="128"/>
        <v>1</v>
      </c>
    </row>
    <row r="1313" spans="1:34">
      <c r="A1313">
        <v>1312</v>
      </c>
      <c r="C1313">
        <v>742</v>
      </c>
      <c r="D1313">
        <v>258</v>
      </c>
      <c r="E1313" t="s">
        <v>619</v>
      </c>
      <c r="F1313" t="s">
        <v>930</v>
      </c>
      <c r="G1313">
        <v>49.062057500000002</v>
      </c>
      <c r="H1313">
        <v>123.776825</v>
      </c>
      <c r="M1313" t="s">
        <v>612</v>
      </c>
      <c r="N1313">
        <v>2</v>
      </c>
      <c r="O1313">
        <v>1</v>
      </c>
      <c r="P1313">
        <f t="shared" si="129"/>
        <v>1</v>
      </c>
      <c r="Q1313" t="s">
        <v>35</v>
      </c>
      <c r="R1313">
        <v>1</v>
      </c>
      <c r="S1313">
        <f t="shared" si="124"/>
        <v>0</v>
      </c>
      <c r="T1313">
        <f t="shared" si="125"/>
        <v>1</v>
      </c>
      <c r="Z1313" s="118">
        <v>0.16</v>
      </c>
      <c r="AA1313">
        <v>0</v>
      </c>
      <c r="AB1313" s="120">
        <v>37.4</v>
      </c>
      <c r="AC1313" s="2">
        <f t="shared" si="126"/>
        <v>598.4</v>
      </c>
      <c r="AE1313" s="2">
        <f t="shared" si="127"/>
        <v>598.4</v>
      </c>
      <c r="AG1313" t="str">
        <f t="shared" si="128"/>
        <v/>
      </c>
    </row>
    <row r="1314" spans="1:34">
      <c r="A1314">
        <v>1313</v>
      </c>
      <c r="C1314">
        <v>742</v>
      </c>
      <c r="D1314">
        <v>258</v>
      </c>
      <c r="E1314" t="s">
        <v>619</v>
      </c>
      <c r="F1314" t="s">
        <v>930</v>
      </c>
      <c r="G1314">
        <v>49.062057500000002</v>
      </c>
      <c r="H1314">
        <v>123.776825</v>
      </c>
      <c r="M1314" t="s">
        <v>15</v>
      </c>
      <c r="N1314">
        <v>1</v>
      </c>
      <c r="O1314">
        <v>0</v>
      </c>
      <c r="P1314">
        <f t="shared" si="129"/>
        <v>1</v>
      </c>
      <c r="Q1314" t="s">
        <v>35</v>
      </c>
      <c r="R1314">
        <v>1</v>
      </c>
      <c r="S1314">
        <f t="shared" si="124"/>
        <v>0</v>
      </c>
      <c r="T1314">
        <f t="shared" si="125"/>
        <v>1</v>
      </c>
      <c r="Z1314" s="118">
        <v>0.16</v>
      </c>
      <c r="AA1314">
        <v>0</v>
      </c>
      <c r="AB1314" s="120">
        <v>30.85</v>
      </c>
      <c r="AC1314" s="2">
        <f t="shared" si="126"/>
        <v>493.6</v>
      </c>
      <c r="AE1314" s="2">
        <f t="shared" si="127"/>
        <v>493.6</v>
      </c>
      <c r="AG1314" t="str">
        <f t="shared" si="128"/>
        <v/>
      </c>
    </row>
    <row r="1315" spans="1:34">
      <c r="A1315">
        <v>1314</v>
      </c>
      <c r="C1315">
        <v>799</v>
      </c>
      <c r="D1315">
        <v>258</v>
      </c>
      <c r="E1315" t="s">
        <v>619</v>
      </c>
      <c r="F1315" t="s">
        <v>930</v>
      </c>
      <c r="G1315">
        <v>49.062057500000002</v>
      </c>
      <c r="H1315">
        <v>123.776825</v>
      </c>
      <c r="M1315" t="s">
        <v>104</v>
      </c>
      <c r="N1315">
        <v>0</v>
      </c>
      <c r="O1315">
        <v>-8</v>
      </c>
      <c r="P1315">
        <f t="shared" si="129"/>
        <v>8</v>
      </c>
      <c r="Q1315" t="s">
        <v>604</v>
      </c>
      <c r="R1315">
        <v>2</v>
      </c>
      <c r="S1315">
        <f t="shared" si="124"/>
        <v>8</v>
      </c>
      <c r="T1315">
        <f t="shared" si="125"/>
        <v>0</v>
      </c>
      <c r="U1315" t="s">
        <v>1007</v>
      </c>
      <c r="V1315" t="s">
        <v>21</v>
      </c>
      <c r="Z1315" s="118">
        <v>1.07</v>
      </c>
      <c r="AA1315">
        <v>15</v>
      </c>
      <c r="AB1315" s="120">
        <v>3.36</v>
      </c>
      <c r="AC1315" s="2">
        <f t="shared" si="126"/>
        <v>2444.7360000000003</v>
      </c>
      <c r="AE1315" s="2">
        <f t="shared" si="127"/>
        <v>2444.7360000000003</v>
      </c>
      <c r="AG1315" t="str">
        <f t="shared" si="128"/>
        <v/>
      </c>
      <c r="AH1315" s="89"/>
    </row>
    <row r="1316" spans="1:34" s="9" customFormat="1">
      <c r="A1316">
        <v>1315</v>
      </c>
      <c r="C1316">
        <v>799</v>
      </c>
      <c r="D1316">
        <v>258</v>
      </c>
      <c r="E1316" s="9" t="s">
        <v>619</v>
      </c>
      <c r="F1316" t="s">
        <v>930</v>
      </c>
      <c r="G1316" s="9">
        <v>49.062057500000002</v>
      </c>
      <c r="H1316" s="9">
        <v>123.776825</v>
      </c>
      <c r="M1316" s="9" t="s">
        <v>101</v>
      </c>
      <c r="N1316" s="9">
        <v>-8</v>
      </c>
      <c r="O1316" s="9">
        <v>-30</v>
      </c>
      <c r="P1316" s="9">
        <f t="shared" si="129"/>
        <v>22</v>
      </c>
      <c r="Q1316" s="9" t="s">
        <v>191</v>
      </c>
      <c r="R1316" s="9">
        <v>2</v>
      </c>
      <c r="S1316" s="9">
        <f t="shared" si="124"/>
        <v>22</v>
      </c>
      <c r="T1316" s="9">
        <f t="shared" si="125"/>
        <v>0</v>
      </c>
      <c r="U1316" t="s">
        <v>1007</v>
      </c>
      <c r="V1316" t="s">
        <v>21</v>
      </c>
      <c r="Z1316" s="118">
        <v>1.45</v>
      </c>
      <c r="AA1316" s="9">
        <v>40</v>
      </c>
      <c r="AB1316" s="120">
        <v>1.2</v>
      </c>
      <c r="AC1316" s="2">
        <f t="shared" si="126"/>
        <v>2296.7999999999997</v>
      </c>
      <c r="AE1316" s="11">
        <f t="shared" si="127"/>
        <v>2296.7999999999997</v>
      </c>
      <c r="AG1316" t="str">
        <f t="shared" si="128"/>
        <v/>
      </c>
      <c r="AH1316"/>
    </row>
    <row r="1317" spans="1:34">
      <c r="A1317">
        <v>1316</v>
      </c>
      <c r="B1317" t="s">
        <v>603</v>
      </c>
      <c r="C1317">
        <v>741</v>
      </c>
      <c r="D1317">
        <v>259</v>
      </c>
      <c r="E1317" t="s">
        <v>619</v>
      </c>
      <c r="F1317" t="s">
        <v>930</v>
      </c>
      <c r="G1317">
        <v>49.031543730000003</v>
      </c>
      <c r="H1317">
        <v>123.8247681</v>
      </c>
      <c r="M1317" t="s">
        <v>610</v>
      </c>
      <c r="N1317">
        <v>4</v>
      </c>
      <c r="O1317">
        <v>3</v>
      </c>
      <c r="P1317">
        <f t="shared" si="129"/>
        <v>1</v>
      </c>
      <c r="Q1317" t="s">
        <v>35</v>
      </c>
      <c r="R1317">
        <v>1</v>
      </c>
      <c r="S1317">
        <f t="shared" si="124"/>
        <v>0</v>
      </c>
      <c r="T1317">
        <f t="shared" si="125"/>
        <v>1</v>
      </c>
      <c r="W1317">
        <f>SUM(S1317:S1322)</f>
        <v>45</v>
      </c>
      <c r="X1317">
        <f>SUM(T1317:T1322)</f>
        <v>4</v>
      </c>
      <c r="Y1317">
        <f>X1317+W1317</f>
        <v>49</v>
      </c>
      <c r="Z1317" s="118">
        <v>0.16</v>
      </c>
      <c r="AA1317">
        <v>0</v>
      </c>
      <c r="AB1317" s="120">
        <v>37.4</v>
      </c>
      <c r="AC1317" s="2">
        <f t="shared" si="126"/>
        <v>598.4</v>
      </c>
      <c r="AD1317" s="2">
        <f>SUM(AC1317:AC1322)</f>
        <v>6154.4000000000005</v>
      </c>
      <c r="AE1317" s="2">
        <f t="shared" si="127"/>
        <v>598.4</v>
      </c>
      <c r="AF1317" s="2">
        <f>SUM(AE1317:AE1322)</f>
        <v>6154.4000000000005</v>
      </c>
      <c r="AG1317">
        <f t="shared" si="128"/>
        <v>1</v>
      </c>
    </row>
    <row r="1318" spans="1:34">
      <c r="A1318">
        <v>1317</v>
      </c>
      <c r="C1318">
        <v>741</v>
      </c>
      <c r="D1318">
        <v>259</v>
      </c>
      <c r="E1318" t="s">
        <v>619</v>
      </c>
      <c r="F1318" t="s">
        <v>930</v>
      </c>
      <c r="G1318">
        <v>49.031543730000003</v>
      </c>
      <c r="H1318">
        <v>123.8247681</v>
      </c>
      <c r="M1318" t="s">
        <v>606</v>
      </c>
      <c r="N1318">
        <v>3</v>
      </c>
      <c r="O1318">
        <v>0.5</v>
      </c>
      <c r="P1318">
        <f t="shared" si="129"/>
        <v>2.5</v>
      </c>
      <c r="Q1318" t="s">
        <v>35</v>
      </c>
      <c r="R1318">
        <v>1</v>
      </c>
      <c r="S1318">
        <f t="shared" si="124"/>
        <v>0</v>
      </c>
      <c r="T1318">
        <f t="shared" si="125"/>
        <v>2.5</v>
      </c>
      <c r="Z1318" s="118">
        <v>0.16</v>
      </c>
      <c r="AA1318">
        <v>0</v>
      </c>
      <c r="AB1318" s="120">
        <v>37.4</v>
      </c>
      <c r="AC1318" s="2">
        <f t="shared" si="126"/>
        <v>1496</v>
      </c>
      <c r="AE1318" s="2">
        <f t="shared" si="127"/>
        <v>1496</v>
      </c>
      <c r="AG1318" t="str">
        <f t="shared" si="128"/>
        <v/>
      </c>
    </row>
    <row r="1319" spans="1:34">
      <c r="A1319">
        <v>1318</v>
      </c>
      <c r="C1319">
        <v>741</v>
      </c>
      <c r="D1319">
        <v>259</v>
      </c>
      <c r="E1319" t="s">
        <v>619</v>
      </c>
      <c r="F1319" t="s">
        <v>930</v>
      </c>
      <c r="G1319">
        <v>49.031543730000003</v>
      </c>
      <c r="H1319">
        <v>123.8247681</v>
      </c>
      <c r="M1319" t="s">
        <v>90</v>
      </c>
      <c r="N1319">
        <v>0.5</v>
      </c>
      <c r="O1319">
        <v>0</v>
      </c>
      <c r="P1319">
        <f t="shared" si="129"/>
        <v>0.5</v>
      </c>
      <c r="Q1319" t="s">
        <v>35</v>
      </c>
      <c r="R1319">
        <v>1</v>
      </c>
      <c r="S1319">
        <f t="shared" si="124"/>
        <v>0</v>
      </c>
      <c r="T1319">
        <f t="shared" si="125"/>
        <v>0.5</v>
      </c>
      <c r="Z1319" s="118">
        <v>0.16</v>
      </c>
      <c r="AA1319">
        <v>0</v>
      </c>
      <c r="AB1319" s="120">
        <v>30.85</v>
      </c>
      <c r="AC1319" s="2">
        <f t="shared" si="126"/>
        <v>246.8</v>
      </c>
      <c r="AE1319" s="2">
        <f t="shared" si="127"/>
        <v>246.8</v>
      </c>
      <c r="AG1319" t="str">
        <f t="shared" si="128"/>
        <v/>
      </c>
    </row>
    <row r="1320" spans="1:34">
      <c r="A1320">
        <v>1319</v>
      </c>
      <c r="C1320">
        <v>798</v>
      </c>
      <c r="D1320">
        <v>259</v>
      </c>
      <c r="E1320" t="s">
        <v>619</v>
      </c>
      <c r="F1320" t="s">
        <v>930</v>
      </c>
      <c r="G1320">
        <v>49.031543730000003</v>
      </c>
      <c r="H1320">
        <v>123.8247681</v>
      </c>
      <c r="M1320" t="s">
        <v>104</v>
      </c>
      <c r="N1320">
        <v>0</v>
      </c>
      <c r="O1320">
        <v>-5</v>
      </c>
      <c r="P1320">
        <f t="shared" si="129"/>
        <v>5</v>
      </c>
      <c r="Q1320" t="s">
        <v>604</v>
      </c>
      <c r="R1320">
        <v>2</v>
      </c>
      <c r="S1320">
        <f t="shared" si="124"/>
        <v>5</v>
      </c>
      <c r="T1320">
        <f t="shared" si="125"/>
        <v>0</v>
      </c>
      <c r="U1320" t="s">
        <v>1007</v>
      </c>
      <c r="V1320" t="s">
        <v>21</v>
      </c>
      <c r="Z1320" s="118">
        <v>1.07</v>
      </c>
      <c r="AA1320">
        <v>25</v>
      </c>
      <c r="AB1320" s="120">
        <v>3.36</v>
      </c>
      <c r="AC1320" s="2">
        <f t="shared" si="126"/>
        <v>1348.2000000000003</v>
      </c>
      <c r="AE1320" s="2">
        <f t="shared" si="127"/>
        <v>1348.2000000000003</v>
      </c>
      <c r="AG1320" t="str">
        <f t="shared" si="128"/>
        <v/>
      </c>
    </row>
    <row r="1321" spans="1:34">
      <c r="A1321">
        <v>1320</v>
      </c>
      <c r="C1321">
        <v>798</v>
      </c>
      <c r="D1321">
        <v>259</v>
      </c>
      <c r="E1321" t="s">
        <v>619</v>
      </c>
      <c r="F1321" t="s">
        <v>930</v>
      </c>
      <c r="G1321">
        <v>49.031543730000003</v>
      </c>
      <c r="H1321">
        <v>123.8247681</v>
      </c>
      <c r="M1321" t="s">
        <v>101</v>
      </c>
      <c r="N1321">
        <v>-5</v>
      </c>
      <c r="O1321">
        <v>-25</v>
      </c>
      <c r="P1321">
        <f t="shared" si="129"/>
        <v>20</v>
      </c>
      <c r="Q1321" t="s">
        <v>191</v>
      </c>
      <c r="R1321">
        <v>2</v>
      </c>
      <c r="S1321">
        <f t="shared" si="124"/>
        <v>20</v>
      </c>
      <c r="T1321">
        <f t="shared" si="125"/>
        <v>0</v>
      </c>
      <c r="U1321" t="s">
        <v>1007</v>
      </c>
      <c r="V1321" t="s">
        <v>21</v>
      </c>
      <c r="Z1321" s="118">
        <v>1.45</v>
      </c>
      <c r="AA1321">
        <v>45</v>
      </c>
      <c r="AB1321" s="120">
        <v>1.2</v>
      </c>
      <c r="AC1321" s="2">
        <f t="shared" si="126"/>
        <v>1914</v>
      </c>
      <c r="AE1321" s="2">
        <f t="shared" si="127"/>
        <v>1914</v>
      </c>
      <c r="AG1321" t="str">
        <f t="shared" si="128"/>
        <v/>
      </c>
    </row>
    <row r="1322" spans="1:34" s="9" customFormat="1">
      <c r="A1322">
        <v>1321</v>
      </c>
      <c r="C1322">
        <v>798</v>
      </c>
      <c r="D1322">
        <v>259</v>
      </c>
      <c r="E1322" s="9" t="s">
        <v>619</v>
      </c>
      <c r="F1322" t="s">
        <v>930</v>
      </c>
      <c r="G1322" s="9">
        <v>49.031543730000003</v>
      </c>
      <c r="H1322" s="9">
        <v>123.8247681</v>
      </c>
      <c r="M1322" s="9" t="s">
        <v>19</v>
      </c>
      <c r="N1322" s="9">
        <v>-25</v>
      </c>
      <c r="O1322" s="9">
        <v>-45</v>
      </c>
      <c r="P1322" s="9">
        <f t="shared" si="129"/>
        <v>20</v>
      </c>
      <c r="Q1322" s="9" t="s">
        <v>191</v>
      </c>
      <c r="R1322" s="9">
        <v>2</v>
      </c>
      <c r="S1322" s="9">
        <f t="shared" si="124"/>
        <v>20</v>
      </c>
      <c r="T1322" s="9">
        <f t="shared" si="125"/>
        <v>0</v>
      </c>
      <c r="U1322" t="s">
        <v>1007</v>
      </c>
      <c r="V1322" t="s">
        <v>21</v>
      </c>
      <c r="Z1322" s="118">
        <v>1.45</v>
      </c>
      <c r="AA1322" s="9">
        <v>50</v>
      </c>
      <c r="AB1322" s="120">
        <v>0.38</v>
      </c>
      <c r="AC1322" s="2">
        <f t="shared" si="126"/>
        <v>551</v>
      </c>
      <c r="AE1322" s="11">
        <f t="shared" si="127"/>
        <v>551</v>
      </c>
      <c r="AG1322" t="str">
        <f t="shared" si="128"/>
        <v/>
      </c>
      <c r="AH1322"/>
    </row>
    <row r="1323" spans="1:34">
      <c r="A1323">
        <v>1322</v>
      </c>
      <c r="B1323" t="s">
        <v>603</v>
      </c>
      <c r="C1323">
        <v>312</v>
      </c>
      <c r="D1323">
        <v>260</v>
      </c>
      <c r="E1323" t="s">
        <v>605</v>
      </c>
      <c r="F1323" t="s">
        <v>929</v>
      </c>
      <c r="G1323">
        <v>48.716598509999997</v>
      </c>
      <c r="H1323">
        <v>124.1551666</v>
      </c>
      <c r="M1323" t="s">
        <v>89</v>
      </c>
      <c r="N1323">
        <v>6</v>
      </c>
      <c r="O1323">
        <v>5</v>
      </c>
      <c r="P1323">
        <f t="shared" si="129"/>
        <v>1</v>
      </c>
      <c r="Q1323" t="s">
        <v>35</v>
      </c>
      <c r="R1323">
        <v>1</v>
      </c>
      <c r="S1323">
        <f t="shared" si="124"/>
        <v>0</v>
      </c>
      <c r="T1323">
        <f t="shared" si="125"/>
        <v>1</v>
      </c>
      <c r="W1323">
        <f>SUM(S1323:S1328)</f>
        <v>32</v>
      </c>
      <c r="X1323">
        <f>SUM(T1323:T1328)</f>
        <v>6</v>
      </c>
      <c r="Y1323">
        <f>X1323+W1323</f>
        <v>38</v>
      </c>
      <c r="Z1323" s="118">
        <v>0.14000000000000001</v>
      </c>
      <c r="AA1323">
        <v>0</v>
      </c>
      <c r="AB1323" s="120">
        <v>43.21</v>
      </c>
      <c r="AC1323" s="2">
        <f t="shared" si="126"/>
        <v>604.94000000000005</v>
      </c>
      <c r="AD1323" s="2">
        <f>SUM(AC1323:AC1328)</f>
        <v>8182.0839999999989</v>
      </c>
      <c r="AE1323" s="2">
        <f t="shared" si="127"/>
        <v>604.94000000000005</v>
      </c>
      <c r="AF1323" s="2">
        <f>SUM(AE1323:AE1328)</f>
        <v>8182.0839999999989</v>
      </c>
      <c r="AG1323">
        <f t="shared" si="128"/>
        <v>1</v>
      </c>
    </row>
    <row r="1324" spans="1:34">
      <c r="A1324">
        <v>1323</v>
      </c>
      <c r="C1324">
        <v>312</v>
      </c>
      <c r="D1324">
        <v>260</v>
      </c>
      <c r="E1324" t="s">
        <v>605</v>
      </c>
      <c r="F1324" t="s">
        <v>929</v>
      </c>
      <c r="G1324">
        <v>48.716598509999997</v>
      </c>
      <c r="H1324">
        <v>124.1551666</v>
      </c>
      <c r="M1324" t="s">
        <v>606</v>
      </c>
      <c r="N1324">
        <v>5</v>
      </c>
      <c r="O1324">
        <v>2</v>
      </c>
      <c r="P1324">
        <f t="shared" si="129"/>
        <v>3</v>
      </c>
      <c r="Q1324" t="s">
        <v>35</v>
      </c>
      <c r="R1324">
        <v>1</v>
      </c>
      <c r="S1324">
        <f t="shared" si="124"/>
        <v>0</v>
      </c>
      <c r="T1324">
        <f t="shared" si="125"/>
        <v>3</v>
      </c>
      <c r="Z1324" s="118">
        <v>0.14000000000000001</v>
      </c>
      <c r="AA1324">
        <v>0</v>
      </c>
      <c r="AB1324" s="120">
        <v>43.21</v>
      </c>
      <c r="AC1324" s="2">
        <f t="shared" si="126"/>
        <v>1814.8200000000002</v>
      </c>
      <c r="AE1324" s="2">
        <f t="shared" si="127"/>
        <v>1814.8200000000002</v>
      </c>
      <c r="AG1324" t="str">
        <f t="shared" si="128"/>
        <v/>
      </c>
    </row>
    <row r="1325" spans="1:34">
      <c r="A1325">
        <v>1324</v>
      </c>
      <c r="C1325">
        <v>312</v>
      </c>
      <c r="D1325">
        <v>260</v>
      </c>
      <c r="E1325" t="s">
        <v>605</v>
      </c>
      <c r="F1325" t="s">
        <v>929</v>
      </c>
      <c r="G1325">
        <v>48.716598509999997</v>
      </c>
      <c r="H1325">
        <v>124.1551666</v>
      </c>
      <c r="M1325" t="s">
        <v>57</v>
      </c>
      <c r="N1325">
        <v>2</v>
      </c>
      <c r="O1325">
        <v>0</v>
      </c>
      <c r="P1325">
        <f t="shared" si="129"/>
        <v>2</v>
      </c>
      <c r="Q1325" t="s">
        <v>35</v>
      </c>
      <c r="R1325">
        <v>1</v>
      </c>
      <c r="S1325">
        <f t="shared" si="124"/>
        <v>0</v>
      </c>
      <c r="T1325">
        <f t="shared" si="125"/>
        <v>2</v>
      </c>
      <c r="Z1325" s="118">
        <v>0.14000000000000001</v>
      </c>
      <c r="AA1325">
        <v>0</v>
      </c>
      <c r="AB1325" s="120">
        <v>36.65</v>
      </c>
      <c r="AC1325" s="2">
        <f t="shared" si="126"/>
        <v>1026.2</v>
      </c>
      <c r="AE1325" s="2">
        <f t="shared" si="127"/>
        <v>1026.2</v>
      </c>
      <c r="AG1325" t="str">
        <f t="shared" si="128"/>
        <v/>
      </c>
    </row>
    <row r="1326" spans="1:34">
      <c r="A1326">
        <v>1325</v>
      </c>
      <c r="C1326">
        <v>341</v>
      </c>
      <c r="D1326">
        <v>260</v>
      </c>
      <c r="E1326" t="s">
        <v>605</v>
      </c>
      <c r="F1326" t="s">
        <v>929</v>
      </c>
      <c r="G1326">
        <v>48.716598509999997</v>
      </c>
      <c r="H1326">
        <v>124.1551666</v>
      </c>
      <c r="M1326" t="s">
        <v>104</v>
      </c>
      <c r="N1326">
        <v>0</v>
      </c>
      <c r="O1326">
        <v>-1</v>
      </c>
      <c r="P1326">
        <f t="shared" si="129"/>
        <v>1</v>
      </c>
      <c r="Q1326" t="s">
        <v>604</v>
      </c>
      <c r="R1326">
        <v>2</v>
      </c>
      <c r="S1326">
        <f t="shared" si="124"/>
        <v>1</v>
      </c>
      <c r="T1326">
        <f t="shared" si="125"/>
        <v>0</v>
      </c>
      <c r="U1326" t="s">
        <v>1007</v>
      </c>
      <c r="V1326" t="s">
        <v>21</v>
      </c>
      <c r="Z1326" s="118">
        <v>1.31</v>
      </c>
      <c r="AA1326">
        <v>40</v>
      </c>
      <c r="AB1326" s="120">
        <v>4.74</v>
      </c>
      <c r="AC1326" s="2">
        <f t="shared" si="126"/>
        <v>372.56400000000002</v>
      </c>
      <c r="AE1326" s="2">
        <f t="shared" si="127"/>
        <v>372.56400000000002</v>
      </c>
      <c r="AG1326" t="str">
        <f t="shared" si="128"/>
        <v/>
      </c>
    </row>
    <row r="1327" spans="1:34">
      <c r="A1327">
        <v>1326</v>
      </c>
      <c r="C1327">
        <v>341</v>
      </c>
      <c r="D1327">
        <v>260</v>
      </c>
      <c r="E1327" t="s">
        <v>605</v>
      </c>
      <c r="F1327" t="s">
        <v>929</v>
      </c>
      <c r="G1327">
        <v>48.716598509999997</v>
      </c>
      <c r="H1327">
        <v>124.1551666</v>
      </c>
      <c r="M1327" t="s">
        <v>18</v>
      </c>
      <c r="N1327">
        <v>-1</v>
      </c>
      <c r="O1327">
        <v>-32</v>
      </c>
      <c r="P1327">
        <f t="shared" si="129"/>
        <v>31</v>
      </c>
      <c r="Q1327" t="s">
        <v>604</v>
      </c>
      <c r="R1327">
        <v>2</v>
      </c>
      <c r="S1327">
        <f t="shared" si="124"/>
        <v>31</v>
      </c>
      <c r="T1327">
        <f t="shared" si="125"/>
        <v>0</v>
      </c>
      <c r="U1327" t="s">
        <v>1007</v>
      </c>
      <c r="V1327" t="s">
        <v>21</v>
      </c>
      <c r="Z1327" s="118">
        <v>1.38</v>
      </c>
      <c r="AA1327">
        <v>40</v>
      </c>
      <c r="AB1327" s="120">
        <v>1.7</v>
      </c>
      <c r="AC1327" s="2">
        <f t="shared" si="126"/>
        <v>4363.5599999999986</v>
      </c>
      <c r="AE1327" s="2">
        <f t="shared" si="127"/>
        <v>4363.5599999999986</v>
      </c>
      <c r="AG1327" t="str">
        <f t="shared" si="128"/>
        <v/>
      </c>
    </row>
    <row r="1328" spans="1:34" s="9" customFormat="1">
      <c r="A1328">
        <v>1327</v>
      </c>
      <c r="C1328">
        <v>341</v>
      </c>
      <c r="D1328">
        <v>260</v>
      </c>
      <c r="E1328" s="9" t="s">
        <v>605</v>
      </c>
      <c r="F1328" t="s">
        <v>929</v>
      </c>
      <c r="G1328" s="9">
        <v>48.716598509999997</v>
      </c>
      <c r="H1328" s="9">
        <v>124.1551666</v>
      </c>
      <c r="M1328" s="9" t="s">
        <v>608</v>
      </c>
      <c r="N1328" s="9">
        <v>-32</v>
      </c>
      <c r="O1328" s="9">
        <v>-32</v>
      </c>
      <c r="P1328" s="9">
        <f t="shared" si="129"/>
        <v>0</v>
      </c>
      <c r="Q1328" s="9" t="s">
        <v>604</v>
      </c>
      <c r="R1328" s="9">
        <v>2</v>
      </c>
      <c r="S1328" s="9">
        <f t="shared" si="124"/>
        <v>0</v>
      </c>
      <c r="T1328" s="9">
        <f t="shared" si="125"/>
        <v>0</v>
      </c>
      <c r="U1328" t="s">
        <v>1007</v>
      </c>
      <c r="V1328" t="s">
        <v>21</v>
      </c>
      <c r="Z1328" s="118">
        <v>1.38</v>
      </c>
      <c r="AA1328" s="9">
        <v>60</v>
      </c>
      <c r="AB1328" s="120">
        <v>1.7</v>
      </c>
      <c r="AC1328" s="2">
        <f t="shared" si="126"/>
        <v>0</v>
      </c>
      <c r="AE1328" s="11">
        <f t="shared" si="127"/>
        <v>0</v>
      </c>
      <c r="AG1328" t="str">
        <f t="shared" si="128"/>
        <v/>
      </c>
      <c r="AH1328"/>
    </row>
    <row r="1329" spans="1:34">
      <c r="A1329">
        <v>1328</v>
      </c>
      <c r="B1329" t="s">
        <v>603</v>
      </c>
      <c r="C1329">
        <v>737</v>
      </c>
      <c r="D1329">
        <v>261</v>
      </c>
      <c r="E1329" t="s">
        <v>619</v>
      </c>
      <c r="F1329" t="s">
        <v>930</v>
      </c>
      <c r="G1329">
        <v>49.133018489999998</v>
      </c>
      <c r="H1329">
        <v>123.7448425</v>
      </c>
      <c r="M1329" t="s">
        <v>89</v>
      </c>
      <c r="N1329">
        <v>3</v>
      </c>
      <c r="O1329">
        <v>2</v>
      </c>
      <c r="P1329">
        <f t="shared" si="129"/>
        <v>1</v>
      </c>
      <c r="Q1329" t="s">
        <v>35</v>
      </c>
      <c r="R1329">
        <v>1</v>
      </c>
      <c r="S1329">
        <f t="shared" si="124"/>
        <v>0</v>
      </c>
      <c r="T1329">
        <f t="shared" si="125"/>
        <v>1</v>
      </c>
      <c r="W1329">
        <f>SUM(S1329:S1334)</f>
        <v>35</v>
      </c>
      <c r="X1329">
        <f>SUM(T1329:T1334)</f>
        <v>3</v>
      </c>
      <c r="Y1329">
        <f>X1329+W1329</f>
        <v>38</v>
      </c>
      <c r="Z1329" s="118">
        <v>0.16</v>
      </c>
      <c r="AA1329">
        <v>0</v>
      </c>
      <c r="AB1329" s="120">
        <v>37.4</v>
      </c>
      <c r="AC1329" s="2">
        <f t="shared" si="126"/>
        <v>598.4</v>
      </c>
      <c r="AD1329" s="2">
        <f>SUM(AC1329:AC1334)</f>
        <v>5527.1759999999995</v>
      </c>
      <c r="AE1329" s="2">
        <f t="shared" si="127"/>
        <v>598.4</v>
      </c>
      <c r="AF1329" s="2">
        <f>SUM(AE1329:AE1334)</f>
        <v>5527.1759999999995</v>
      </c>
      <c r="AG1329">
        <f t="shared" si="128"/>
        <v>1</v>
      </c>
    </row>
    <row r="1330" spans="1:34">
      <c r="A1330">
        <v>1329</v>
      </c>
      <c r="C1330">
        <v>737</v>
      </c>
      <c r="D1330">
        <v>261</v>
      </c>
      <c r="E1330" t="s">
        <v>619</v>
      </c>
      <c r="F1330" t="s">
        <v>930</v>
      </c>
      <c r="G1330">
        <v>49.133018489999998</v>
      </c>
      <c r="H1330">
        <v>123.7448425</v>
      </c>
      <c r="M1330" t="s">
        <v>623</v>
      </c>
      <c r="N1330">
        <v>2</v>
      </c>
      <c r="O1330">
        <v>1.5</v>
      </c>
      <c r="P1330">
        <f t="shared" si="129"/>
        <v>0.5</v>
      </c>
      <c r="Q1330" t="s">
        <v>35</v>
      </c>
      <c r="R1330">
        <v>1</v>
      </c>
      <c r="S1330">
        <f t="shared" si="124"/>
        <v>0</v>
      </c>
      <c r="T1330">
        <f t="shared" si="125"/>
        <v>0.5</v>
      </c>
      <c r="Z1330" s="118">
        <v>0.16</v>
      </c>
      <c r="AA1330">
        <v>0</v>
      </c>
      <c r="AB1330" s="120">
        <v>37.4</v>
      </c>
      <c r="AC1330" s="2">
        <f t="shared" si="126"/>
        <v>299.2</v>
      </c>
      <c r="AE1330" s="2">
        <f t="shared" si="127"/>
        <v>299.2</v>
      </c>
      <c r="AG1330" t="str">
        <f t="shared" si="128"/>
        <v/>
      </c>
    </row>
    <row r="1331" spans="1:34">
      <c r="A1331">
        <v>1330</v>
      </c>
      <c r="C1331">
        <v>737</v>
      </c>
      <c r="D1331">
        <v>261</v>
      </c>
      <c r="E1331" t="s">
        <v>619</v>
      </c>
      <c r="F1331" t="s">
        <v>930</v>
      </c>
      <c r="G1331">
        <v>49.133018489999998</v>
      </c>
      <c r="H1331">
        <v>123.7448425</v>
      </c>
      <c r="M1331" t="s">
        <v>57</v>
      </c>
      <c r="N1331">
        <v>1.5</v>
      </c>
      <c r="O1331">
        <v>0</v>
      </c>
      <c r="P1331">
        <f t="shared" si="129"/>
        <v>1.5</v>
      </c>
      <c r="Q1331" t="s">
        <v>35</v>
      </c>
      <c r="R1331">
        <v>1</v>
      </c>
      <c r="S1331">
        <f t="shared" si="124"/>
        <v>0</v>
      </c>
      <c r="T1331">
        <f t="shared" si="125"/>
        <v>1.5</v>
      </c>
      <c r="Z1331" s="118">
        <v>0.16</v>
      </c>
      <c r="AA1331">
        <v>0</v>
      </c>
      <c r="AB1331" s="120">
        <v>30.85</v>
      </c>
      <c r="AC1331" s="2">
        <f t="shared" si="126"/>
        <v>740.4</v>
      </c>
      <c r="AE1331" s="2">
        <f t="shared" si="127"/>
        <v>740.4</v>
      </c>
      <c r="AG1331" t="str">
        <f t="shared" si="128"/>
        <v/>
      </c>
    </row>
    <row r="1332" spans="1:34">
      <c r="A1332">
        <v>1331</v>
      </c>
      <c r="C1332">
        <v>794</v>
      </c>
      <c r="D1332">
        <v>261</v>
      </c>
      <c r="E1332" t="s">
        <v>619</v>
      </c>
      <c r="F1332" t="s">
        <v>930</v>
      </c>
      <c r="G1332">
        <v>49.133018489999998</v>
      </c>
      <c r="H1332">
        <v>123.7448425</v>
      </c>
      <c r="M1332" t="s">
        <v>104</v>
      </c>
      <c r="N1332">
        <v>0</v>
      </c>
      <c r="O1332">
        <v>-4</v>
      </c>
      <c r="P1332">
        <f t="shared" si="129"/>
        <v>4</v>
      </c>
      <c r="Q1332" t="s">
        <v>604</v>
      </c>
      <c r="R1332">
        <v>2</v>
      </c>
      <c r="S1332">
        <f t="shared" si="124"/>
        <v>4</v>
      </c>
      <c r="T1332">
        <f t="shared" si="125"/>
        <v>0</v>
      </c>
      <c r="U1332" t="s">
        <v>1007</v>
      </c>
      <c r="V1332" t="s">
        <v>21</v>
      </c>
      <c r="Z1332" s="118">
        <v>1.07</v>
      </c>
      <c r="AA1332">
        <v>5</v>
      </c>
      <c r="AB1332" s="120">
        <v>3.36</v>
      </c>
      <c r="AC1332" s="2">
        <f t="shared" si="126"/>
        <v>1366.1760000000002</v>
      </c>
      <c r="AE1332" s="2">
        <f t="shared" si="127"/>
        <v>1366.1760000000002</v>
      </c>
      <c r="AG1332" t="str">
        <f t="shared" si="128"/>
        <v/>
      </c>
    </row>
    <row r="1333" spans="1:34">
      <c r="A1333">
        <v>1332</v>
      </c>
      <c r="C1333">
        <v>794</v>
      </c>
      <c r="D1333">
        <v>261</v>
      </c>
      <c r="E1333" t="s">
        <v>619</v>
      </c>
      <c r="F1333" t="s">
        <v>930</v>
      </c>
      <c r="G1333">
        <v>49.133018489999998</v>
      </c>
      <c r="H1333">
        <v>123.7448425</v>
      </c>
      <c r="M1333" t="s">
        <v>32</v>
      </c>
      <c r="N1333">
        <v>-4</v>
      </c>
      <c r="O1333">
        <v>-22</v>
      </c>
      <c r="P1333">
        <f t="shared" si="129"/>
        <v>18</v>
      </c>
      <c r="Q1333" t="s">
        <v>604</v>
      </c>
      <c r="R1333">
        <v>2</v>
      </c>
      <c r="S1333">
        <f t="shared" si="124"/>
        <v>18</v>
      </c>
      <c r="T1333">
        <f t="shared" si="125"/>
        <v>0</v>
      </c>
      <c r="U1333" t="s">
        <v>1004</v>
      </c>
      <c r="V1333" t="s">
        <v>918</v>
      </c>
      <c r="Z1333" s="118">
        <v>1.45</v>
      </c>
      <c r="AA1333">
        <v>70</v>
      </c>
      <c r="AB1333" s="120">
        <v>1.2</v>
      </c>
      <c r="AC1333" s="2">
        <f t="shared" si="126"/>
        <v>939.5999999999998</v>
      </c>
      <c r="AE1333" s="2">
        <f t="shared" si="127"/>
        <v>939.5999999999998</v>
      </c>
      <c r="AG1333" t="str">
        <f t="shared" si="128"/>
        <v/>
      </c>
    </row>
    <row r="1334" spans="1:34" s="9" customFormat="1">
      <c r="A1334">
        <v>1333</v>
      </c>
      <c r="C1334">
        <v>794</v>
      </c>
      <c r="D1334">
        <v>261</v>
      </c>
      <c r="E1334" s="9" t="s">
        <v>619</v>
      </c>
      <c r="F1334" t="s">
        <v>930</v>
      </c>
      <c r="G1334" s="9">
        <v>49.133018489999998</v>
      </c>
      <c r="H1334" s="9">
        <v>123.7448425</v>
      </c>
      <c r="M1334" s="9" t="s">
        <v>34</v>
      </c>
      <c r="N1334" s="9">
        <v>-22</v>
      </c>
      <c r="O1334" s="9">
        <v>-35</v>
      </c>
      <c r="P1334" s="9">
        <f t="shared" si="129"/>
        <v>13</v>
      </c>
      <c r="Q1334" s="9" t="s">
        <v>604</v>
      </c>
      <c r="R1334" s="9">
        <v>2</v>
      </c>
      <c r="S1334" s="9">
        <f t="shared" si="124"/>
        <v>13</v>
      </c>
      <c r="T1334" s="9">
        <f t="shared" si="125"/>
        <v>0</v>
      </c>
      <c r="U1334" t="s">
        <v>1004</v>
      </c>
      <c r="V1334" t="s">
        <v>918</v>
      </c>
      <c r="Z1334" s="118">
        <v>1.45</v>
      </c>
      <c r="AA1334" s="9">
        <v>30</v>
      </c>
      <c r="AB1334" s="120">
        <v>1.2</v>
      </c>
      <c r="AC1334" s="2">
        <f t="shared" si="126"/>
        <v>1583.3999999999996</v>
      </c>
      <c r="AE1334" s="11">
        <f t="shared" si="127"/>
        <v>1583.3999999999996</v>
      </c>
      <c r="AG1334" t="str">
        <f t="shared" si="128"/>
        <v/>
      </c>
      <c r="AH1334"/>
    </row>
    <row r="1335" spans="1:34">
      <c r="A1335">
        <v>1334</v>
      </c>
      <c r="B1335" t="s">
        <v>603</v>
      </c>
      <c r="C1335">
        <v>209</v>
      </c>
      <c r="D1335">
        <v>262</v>
      </c>
      <c r="E1335" t="s">
        <v>607</v>
      </c>
      <c r="F1335" t="s">
        <v>929</v>
      </c>
      <c r="G1335">
        <v>49.786449429999998</v>
      </c>
      <c r="H1335">
        <v>123.13500209999999</v>
      </c>
      <c r="M1335" t="s">
        <v>14</v>
      </c>
      <c r="N1335">
        <v>8</v>
      </c>
      <c r="O1335">
        <v>3</v>
      </c>
      <c r="P1335">
        <f t="shared" si="129"/>
        <v>5</v>
      </c>
      <c r="Q1335" t="s">
        <v>35</v>
      </c>
      <c r="R1335">
        <v>1</v>
      </c>
      <c r="S1335">
        <f t="shared" si="124"/>
        <v>0</v>
      </c>
      <c r="T1335">
        <f t="shared" si="125"/>
        <v>5</v>
      </c>
      <c r="W1335">
        <f>SUM(S1335:S1341)</f>
        <v>45</v>
      </c>
      <c r="X1335">
        <f>SUM(T1335:T1341)</f>
        <v>8</v>
      </c>
      <c r="Y1335">
        <f>X1335+W1335</f>
        <v>53</v>
      </c>
      <c r="Z1335" s="118">
        <v>0.11</v>
      </c>
      <c r="AA1335">
        <v>0</v>
      </c>
      <c r="AB1335" s="120">
        <v>45.06</v>
      </c>
      <c r="AC1335" s="2">
        <f t="shared" si="126"/>
        <v>2478.3000000000002</v>
      </c>
      <c r="AD1335" s="2">
        <f>SUM(AC1335:AC1341)</f>
        <v>22096.620000000003</v>
      </c>
      <c r="AE1335" s="2">
        <f t="shared" si="127"/>
        <v>2478.3000000000002</v>
      </c>
      <c r="AF1335" s="2">
        <f>SUM(AE1335:AE1341)</f>
        <v>22096.620000000003</v>
      </c>
      <c r="AG1335">
        <f t="shared" si="128"/>
        <v>1</v>
      </c>
    </row>
    <row r="1336" spans="1:34">
      <c r="A1336">
        <v>1335</v>
      </c>
      <c r="C1336">
        <v>209</v>
      </c>
      <c r="D1336">
        <v>262</v>
      </c>
      <c r="E1336" t="s">
        <v>607</v>
      </c>
      <c r="F1336" t="s">
        <v>929</v>
      </c>
      <c r="G1336">
        <v>49.786449429999998</v>
      </c>
      <c r="H1336">
        <v>123.13500209999999</v>
      </c>
      <c r="M1336" t="s">
        <v>15</v>
      </c>
      <c r="N1336">
        <v>3</v>
      </c>
      <c r="O1336">
        <v>0</v>
      </c>
      <c r="P1336">
        <f t="shared" si="129"/>
        <v>3</v>
      </c>
      <c r="Q1336" t="s">
        <v>35</v>
      </c>
      <c r="R1336">
        <v>1</v>
      </c>
      <c r="S1336">
        <f t="shared" si="124"/>
        <v>0</v>
      </c>
      <c r="T1336">
        <f t="shared" si="125"/>
        <v>3</v>
      </c>
      <c r="Z1336" s="118">
        <v>0.11</v>
      </c>
      <c r="AA1336">
        <v>0</v>
      </c>
      <c r="AB1336" s="120">
        <v>38.51</v>
      </c>
      <c r="AC1336" s="2">
        <f t="shared" si="126"/>
        <v>1270.83</v>
      </c>
      <c r="AE1336" s="2">
        <f t="shared" si="127"/>
        <v>1270.83</v>
      </c>
      <c r="AG1336" t="str">
        <f t="shared" si="128"/>
        <v/>
      </c>
    </row>
    <row r="1337" spans="1:34">
      <c r="A1337">
        <v>1336</v>
      </c>
      <c r="C1337">
        <v>222</v>
      </c>
      <c r="D1337">
        <v>262</v>
      </c>
      <c r="E1337" t="s">
        <v>607</v>
      </c>
      <c r="F1337" t="s">
        <v>929</v>
      </c>
      <c r="G1337">
        <v>49.786449429999998</v>
      </c>
      <c r="H1337">
        <v>123.13500209999999</v>
      </c>
      <c r="M1337" t="s">
        <v>16</v>
      </c>
      <c r="N1337">
        <v>0</v>
      </c>
      <c r="O1337">
        <v>-5</v>
      </c>
      <c r="P1337">
        <f t="shared" si="129"/>
        <v>5</v>
      </c>
      <c r="Q1337" t="s">
        <v>609</v>
      </c>
      <c r="R1337">
        <v>2</v>
      </c>
      <c r="S1337">
        <f t="shared" si="124"/>
        <v>5</v>
      </c>
      <c r="T1337">
        <f t="shared" si="125"/>
        <v>0</v>
      </c>
      <c r="U1337" t="s">
        <v>1004</v>
      </c>
      <c r="V1337" t="s">
        <v>918</v>
      </c>
      <c r="Z1337" s="118">
        <v>0.93</v>
      </c>
      <c r="AA1337">
        <v>0</v>
      </c>
      <c r="AB1337" s="120">
        <v>10.95</v>
      </c>
      <c r="AC1337" s="2">
        <f t="shared" si="126"/>
        <v>5091.75</v>
      </c>
      <c r="AE1337" s="2">
        <f t="shared" si="127"/>
        <v>5091.75</v>
      </c>
      <c r="AG1337" t="str">
        <f t="shared" si="128"/>
        <v/>
      </c>
    </row>
    <row r="1338" spans="1:34">
      <c r="A1338">
        <v>1337</v>
      </c>
      <c r="C1338">
        <v>222</v>
      </c>
      <c r="D1338">
        <v>262</v>
      </c>
      <c r="E1338" t="s">
        <v>607</v>
      </c>
      <c r="F1338" t="s">
        <v>929</v>
      </c>
      <c r="G1338">
        <v>49.786449429999998</v>
      </c>
      <c r="H1338">
        <v>123.13500209999999</v>
      </c>
      <c r="M1338" t="s">
        <v>18</v>
      </c>
      <c r="N1338">
        <v>-5</v>
      </c>
      <c r="O1338">
        <v>-13</v>
      </c>
      <c r="P1338">
        <f t="shared" si="129"/>
        <v>8</v>
      </c>
      <c r="Q1338" t="s">
        <v>604</v>
      </c>
      <c r="R1338">
        <v>2</v>
      </c>
      <c r="S1338">
        <f t="shared" si="124"/>
        <v>8</v>
      </c>
      <c r="T1338">
        <f t="shared" si="125"/>
        <v>0</v>
      </c>
      <c r="U1338" t="s">
        <v>1008</v>
      </c>
      <c r="V1338" t="s">
        <v>1009</v>
      </c>
      <c r="Z1338" s="118">
        <v>1.17</v>
      </c>
      <c r="AA1338">
        <v>50</v>
      </c>
      <c r="AB1338" s="120">
        <v>3.92</v>
      </c>
      <c r="AC1338" s="2">
        <f t="shared" si="126"/>
        <v>1834.5599999999997</v>
      </c>
      <c r="AE1338" s="2">
        <f t="shared" si="127"/>
        <v>1834.5599999999997</v>
      </c>
      <c r="AG1338" t="str">
        <f t="shared" si="128"/>
        <v/>
      </c>
    </row>
    <row r="1339" spans="1:34">
      <c r="A1339">
        <v>1338</v>
      </c>
      <c r="C1339">
        <v>222</v>
      </c>
      <c r="D1339">
        <v>262</v>
      </c>
      <c r="E1339" t="s">
        <v>607</v>
      </c>
      <c r="F1339" t="s">
        <v>929</v>
      </c>
      <c r="G1339">
        <v>49.786449429999998</v>
      </c>
      <c r="H1339">
        <v>123.13500209999999</v>
      </c>
      <c r="M1339" t="s">
        <v>706</v>
      </c>
      <c r="N1339">
        <v>-13</v>
      </c>
      <c r="O1339">
        <v>-17</v>
      </c>
      <c r="P1339">
        <f t="shared" si="129"/>
        <v>4</v>
      </c>
      <c r="Q1339" t="s">
        <v>897</v>
      </c>
      <c r="R1339">
        <v>2</v>
      </c>
      <c r="S1339">
        <f t="shared" si="124"/>
        <v>4</v>
      </c>
      <c r="T1339">
        <f t="shared" si="125"/>
        <v>0</v>
      </c>
      <c r="U1339" t="s">
        <v>1008</v>
      </c>
      <c r="V1339" t="s">
        <v>1009</v>
      </c>
      <c r="Z1339" s="118">
        <v>0.93</v>
      </c>
      <c r="AA1339">
        <v>50</v>
      </c>
      <c r="AB1339" s="120">
        <v>10.95</v>
      </c>
      <c r="AC1339" s="2">
        <f t="shared" si="126"/>
        <v>2036.7</v>
      </c>
      <c r="AE1339" s="2">
        <f t="shared" si="127"/>
        <v>2036.7</v>
      </c>
      <c r="AG1339" t="str">
        <f t="shared" si="128"/>
        <v/>
      </c>
    </row>
    <row r="1340" spans="1:34">
      <c r="A1340">
        <v>1339</v>
      </c>
      <c r="C1340">
        <v>222</v>
      </c>
      <c r="D1340">
        <v>262</v>
      </c>
      <c r="E1340" t="s">
        <v>607</v>
      </c>
      <c r="F1340" t="s">
        <v>929</v>
      </c>
      <c r="G1340">
        <v>49.786449429999998</v>
      </c>
      <c r="H1340">
        <v>123.13500209999999</v>
      </c>
      <c r="M1340" t="s">
        <v>101</v>
      </c>
      <c r="N1340">
        <v>-17</v>
      </c>
      <c r="O1340">
        <v>-30</v>
      </c>
      <c r="P1340">
        <f t="shared" si="129"/>
        <v>13</v>
      </c>
      <c r="Q1340" t="s">
        <v>604</v>
      </c>
      <c r="R1340">
        <v>2</v>
      </c>
      <c r="S1340">
        <f t="shared" si="124"/>
        <v>13</v>
      </c>
      <c r="T1340">
        <f t="shared" si="125"/>
        <v>0</v>
      </c>
      <c r="U1340" t="s">
        <v>1008</v>
      </c>
      <c r="V1340" t="s">
        <v>1009</v>
      </c>
      <c r="Z1340" s="118">
        <v>1.71</v>
      </c>
      <c r="AA1340">
        <v>50</v>
      </c>
      <c r="AB1340" s="120">
        <v>3.92</v>
      </c>
      <c r="AC1340" s="2">
        <f t="shared" si="126"/>
        <v>4357.08</v>
      </c>
      <c r="AE1340" s="2">
        <f t="shared" si="127"/>
        <v>4357.08</v>
      </c>
      <c r="AG1340" t="str">
        <f t="shared" si="128"/>
        <v/>
      </c>
    </row>
    <row r="1341" spans="1:34" s="9" customFormat="1">
      <c r="A1341">
        <v>1340</v>
      </c>
      <c r="C1341">
        <v>222</v>
      </c>
      <c r="D1341">
        <v>262</v>
      </c>
      <c r="E1341" s="9" t="s">
        <v>607</v>
      </c>
      <c r="F1341" t="s">
        <v>929</v>
      </c>
      <c r="G1341" s="9">
        <v>49.786449429999998</v>
      </c>
      <c r="H1341" s="9">
        <v>123.13500209999999</v>
      </c>
      <c r="M1341" s="9" t="s">
        <v>34</v>
      </c>
      <c r="N1341" s="9">
        <v>-30</v>
      </c>
      <c r="O1341" s="9">
        <v>-45</v>
      </c>
      <c r="P1341" s="9">
        <f t="shared" si="129"/>
        <v>15</v>
      </c>
      <c r="Q1341" s="9" t="s">
        <v>611</v>
      </c>
      <c r="R1341" s="9">
        <v>2</v>
      </c>
      <c r="S1341" s="9">
        <f t="shared" si="124"/>
        <v>15</v>
      </c>
      <c r="T1341" s="9">
        <f t="shared" si="125"/>
        <v>0</v>
      </c>
      <c r="U1341" t="s">
        <v>1008</v>
      </c>
      <c r="V1341" t="s">
        <v>1009</v>
      </c>
      <c r="Z1341" s="118">
        <v>1.71</v>
      </c>
      <c r="AA1341" s="9">
        <v>50</v>
      </c>
      <c r="AB1341" s="120">
        <v>3.92</v>
      </c>
      <c r="AC1341" s="2">
        <f t="shared" si="126"/>
        <v>5027.3999999999996</v>
      </c>
      <c r="AE1341" s="11">
        <f t="shared" si="127"/>
        <v>5027.3999999999996</v>
      </c>
      <c r="AG1341" t="str">
        <f t="shared" si="128"/>
        <v/>
      </c>
      <c r="AH1341"/>
    </row>
    <row r="1342" spans="1:34">
      <c r="A1342">
        <v>1341</v>
      </c>
      <c r="B1342" t="s">
        <v>603</v>
      </c>
      <c r="C1342">
        <v>343</v>
      </c>
      <c r="D1342">
        <v>263</v>
      </c>
      <c r="E1342" t="s">
        <v>909</v>
      </c>
      <c r="F1342" t="s">
        <v>931</v>
      </c>
      <c r="G1342">
        <v>49.17057037</v>
      </c>
      <c r="H1342">
        <v>123.77664179999999</v>
      </c>
      <c r="M1342" t="s">
        <v>162</v>
      </c>
      <c r="N1342">
        <v>15</v>
      </c>
      <c r="O1342">
        <v>0</v>
      </c>
      <c r="P1342">
        <f t="shared" si="129"/>
        <v>15</v>
      </c>
      <c r="Q1342" t="s">
        <v>35</v>
      </c>
      <c r="R1342">
        <v>1</v>
      </c>
      <c r="S1342">
        <f t="shared" si="124"/>
        <v>0</v>
      </c>
      <c r="T1342">
        <f t="shared" si="125"/>
        <v>15</v>
      </c>
      <c r="W1342">
        <f>SUM(S1342:S1345)</f>
        <v>15</v>
      </c>
      <c r="X1342">
        <f>SUM(T1342:T1345)</f>
        <v>15</v>
      </c>
      <c r="Y1342">
        <f>X1342+W1342</f>
        <v>30</v>
      </c>
      <c r="Z1342" s="118">
        <v>0.34</v>
      </c>
      <c r="AA1342">
        <v>0</v>
      </c>
      <c r="AB1342" s="120">
        <v>35.51</v>
      </c>
      <c r="AC1342" s="2">
        <f t="shared" si="126"/>
        <v>18110.099999999999</v>
      </c>
      <c r="AD1342" s="2">
        <f>SUM(AC1342:AC1345)</f>
        <v>20639.64</v>
      </c>
      <c r="AE1342" s="2">
        <f t="shared" si="127"/>
        <v>18110.099999999999</v>
      </c>
      <c r="AF1342" s="2">
        <f>SUM(AE1342:AE1345)</f>
        <v>20639.64</v>
      </c>
      <c r="AG1342">
        <f t="shared" si="128"/>
        <v>1</v>
      </c>
    </row>
    <row r="1343" spans="1:34">
      <c r="A1343">
        <v>1342</v>
      </c>
      <c r="C1343">
        <v>373</v>
      </c>
      <c r="D1343">
        <v>263</v>
      </c>
      <c r="E1343" t="s">
        <v>909</v>
      </c>
      <c r="F1343" t="s">
        <v>931</v>
      </c>
      <c r="G1343">
        <v>49.17057037</v>
      </c>
      <c r="H1343">
        <v>123.77664179999999</v>
      </c>
      <c r="M1343" t="s">
        <v>732</v>
      </c>
      <c r="N1343">
        <v>0</v>
      </c>
      <c r="O1343">
        <v>-10</v>
      </c>
      <c r="P1343">
        <f t="shared" si="129"/>
        <v>10</v>
      </c>
      <c r="Q1343" t="s">
        <v>898</v>
      </c>
      <c r="R1343">
        <v>2</v>
      </c>
      <c r="S1343">
        <f t="shared" si="124"/>
        <v>10</v>
      </c>
      <c r="T1343">
        <f t="shared" si="125"/>
        <v>0</v>
      </c>
      <c r="U1343" t="s">
        <v>1008</v>
      </c>
      <c r="V1343" t="s">
        <v>1009</v>
      </c>
      <c r="Z1343" s="118">
        <v>1.56</v>
      </c>
      <c r="AA1343" s="106">
        <v>20</v>
      </c>
      <c r="AB1343" s="120">
        <v>1.38</v>
      </c>
      <c r="AC1343" s="2">
        <f t="shared" si="126"/>
        <v>1722.2400000000002</v>
      </c>
      <c r="AE1343" s="2">
        <f t="shared" si="127"/>
        <v>1722.2400000000002</v>
      </c>
      <c r="AG1343" t="str">
        <f t="shared" si="128"/>
        <v/>
      </c>
    </row>
    <row r="1344" spans="1:34">
      <c r="A1344">
        <v>1343</v>
      </c>
      <c r="C1344">
        <v>373</v>
      </c>
      <c r="D1344">
        <v>263</v>
      </c>
      <c r="E1344" t="s">
        <v>909</v>
      </c>
      <c r="F1344" t="s">
        <v>931</v>
      </c>
      <c r="G1344">
        <v>49.17057037</v>
      </c>
      <c r="H1344">
        <v>123.77664179999999</v>
      </c>
      <c r="M1344" t="s">
        <v>28</v>
      </c>
      <c r="N1344">
        <v>-10</v>
      </c>
      <c r="O1344">
        <v>-15</v>
      </c>
      <c r="P1344">
        <f t="shared" si="129"/>
        <v>5</v>
      </c>
      <c r="Q1344" t="s">
        <v>21</v>
      </c>
      <c r="R1344">
        <v>2</v>
      </c>
      <c r="S1344">
        <f t="shared" si="124"/>
        <v>5</v>
      </c>
      <c r="T1344">
        <f t="shared" si="125"/>
        <v>0</v>
      </c>
      <c r="U1344" t="s">
        <v>1003</v>
      </c>
      <c r="V1344" t="s">
        <v>1005</v>
      </c>
      <c r="Z1344" s="118">
        <v>1.56</v>
      </c>
      <c r="AA1344" s="106">
        <v>25</v>
      </c>
      <c r="AB1344" s="120">
        <v>1.38</v>
      </c>
      <c r="AC1344" s="2">
        <f t="shared" si="126"/>
        <v>807.30000000000007</v>
      </c>
      <c r="AE1344" s="2">
        <f t="shared" si="127"/>
        <v>807.30000000000007</v>
      </c>
      <c r="AG1344" t="str">
        <f t="shared" si="128"/>
        <v/>
      </c>
    </row>
    <row r="1345" spans="1:34" s="9" customFormat="1">
      <c r="A1345">
        <v>1344</v>
      </c>
      <c r="C1345">
        <v>373</v>
      </c>
      <c r="D1345">
        <v>263</v>
      </c>
      <c r="E1345" s="9" t="s">
        <v>909</v>
      </c>
      <c r="F1345" t="s">
        <v>931</v>
      </c>
      <c r="G1345" s="9">
        <v>49.17057037</v>
      </c>
      <c r="H1345" s="9">
        <v>123.77664179999999</v>
      </c>
      <c r="M1345" s="9" t="s">
        <v>21</v>
      </c>
      <c r="N1345" s="9">
        <v>-15</v>
      </c>
      <c r="O1345" s="9">
        <v>-15</v>
      </c>
      <c r="P1345" s="9">
        <f t="shared" si="129"/>
        <v>0</v>
      </c>
      <c r="Q1345" s="9" t="s">
        <v>191</v>
      </c>
      <c r="R1345" s="9">
        <v>2</v>
      </c>
      <c r="S1345" s="9">
        <f t="shared" si="124"/>
        <v>0</v>
      </c>
      <c r="T1345" s="9">
        <f t="shared" si="125"/>
        <v>0</v>
      </c>
      <c r="U1345" t="s">
        <v>1003</v>
      </c>
      <c r="V1345" t="s">
        <v>1005</v>
      </c>
      <c r="Z1345" s="118">
        <v>1.26</v>
      </c>
      <c r="AA1345" s="106">
        <v>25</v>
      </c>
      <c r="AB1345" s="120">
        <v>0.45</v>
      </c>
      <c r="AC1345" s="2">
        <f t="shared" si="126"/>
        <v>0</v>
      </c>
      <c r="AE1345" s="11">
        <f t="shared" si="127"/>
        <v>0</v>
      </c>
      <c r="AG1345" t="str">
        <f t="shared" si="128"/>
        <v/>
      </c>
      <c r="AH1345"/>
    </row>
    <row r="1346" spans="1:34">
      <c r="A1346">
        <v>1345</v>
      </c>
      <c r="B1346" t="s">
        <v>603</v>
      </c>
      <c r="C1346">
        <v>420</v>
      </c>
      <c r="D1346">
        <v>263</v>
      </c>
      <c r="E1346" t="s">
        <v>909</v>
      </c>
      <c r="F1346" t="s">
        <v>931</v>
      </c>
      <c r="G1346">
        <v>50.521499630000001</v>
      </c>
      <c r="H1346">
        <v>122.42759700000001</v>
      </c>
      <c r="M1346" t="s">
        <v>104</v>
      </c>
      <c r="N1346">
        <v>0</v>
      </c>
      <c r="O1346">
        <v>-1</v>
      </c>
      <c r="P1346">
        <f t="shared" si="129"/>
        <v>1</v>
      </c>
      <c r="R1346">
        <v>2</v>
      </c>
      <c r="S1346">
        <f t="shared" ref="S1346:S1409" si="130">IF(R1346=1,0,P1346)</f>
        <v>1</v>
      </c>
      <c r="T1346">
        <f t="shared" ref="T1346:T1409" si="131">IF(R1346=1,P1346,0)</f>
        <v>0</v>
      </c>
      <c r="U1346" t="s">
        <v>1003</v>
      </c>
      <c r="V1346" t="s">
        <v>1005</v>
      </c>
      <c r="W1346">
        <f>SUM(S1346:S1347)</f>
        <v>50</v>
      </c>
      <c r="X1346">
        <f>SUM(T1346:T1347)</f>
        <v>0</v>
      </c>
      <c r="Y1346">
        <f>X1346+W1346</f>
        <v>50</v>
      </c>
      <c r="Z1346" s="118">
        <v>1.03</v>
      </c>
      <c r="AA1346">
        <v>0</v>
      </c>
      <c r="AB1346" s="120">
        <v>3.85</v>
      </c>
      <c r="AC1346" s="2">
        <f t="shared" ref="AC1346:AC1409" si="132">Z1346*AB1346/100*P1346*100*100*((100-AA1346)/100)</f>
        <v>396.55000000000007</v>
      </c>
      <c r="AD1346" s="2">
        <f>SUM(AC1346:AC1347)</f>
        <v>4616.0380000000005</v>
      </c>
      <c r="AE1346" s="2">
        <f t="shared" ref="AE1346:AE1409" si="133">Z1346*AB1346/100*P1346*100*100*((100-AA1346)/100)</f>
        <v>396.55000000000007</v>
      </c>
      <c r="AF1346" s="2">
        <f>SUM(AE1346:AE1347)</f>
        <v>4616.0380000000005</v>
      </c>
      <c r="AG1346" t="str">
        <f t="shared" ref="AG1346:AG1409" si="134">IF(D1345&lt;&gt;D1346,1,"")</f>
        <v/>
      </c>
    </row>
    <row r="1347" spans="1:34" s="9" customFormat="1">
      <c r="A1347">
        <v>1346</v>
      </c>
      <c r="C1347">
        <v>420</v>
      </c>
      <c r="D1347">
        <v>263</v>
      </c>
      <c r="E1347" s="9" t="s">
        <v>909</v>
      </c>
      <c r="F1347" t="s">
        <v>931</v>
      </c>
      <c r="G1347" s="9">
        <v>50.521499630000001</v>
      </c>
      <c r="H1347" s="9">
        <v>122.42759700000001</v>
      </c>
      <c r="M1347" s="9" t="s">
        <v>177</v>
      </c>
      <c r="N1347" s="9">
        <v>-1</v>
      </c>
      <c r="O1347" s="9">
        <v>-50</v>
      </c>
      <c r="P1347" s="9">
        <f t="shared" si="129"/>
        <v>49</v>
      </c>
      <c r="Q1347" s="9" t="s">
        <v>604</v>
      </c>
      <c r="R1347" s="9">
        <v>2</v>
      </c>
      <c r="S1347" s="9">
        <f t="shared" si="130"/>
        <v>49</v>
      </c>
      <c r="T1347" s="9">
        <f t="shared" si="131"/>
        <v>0</v>
      </c>
      <c r="U1347" t="s">
        <v>1008</v>
      </c>
      <c r="V1347" t="s">
        <v>21</v>
      </c>
      <c r="Z1347" s="118">
        <v>1.56</v>
      </c>
      <c r="AA1347" s="9">
        <v>60</v>
      </c>
      <c r="AB1347" s="120">
        <v>1.38</v>
      </c>
      <c r="AC1347" s="2">
        <f t="shared" si="132"/>
        <v>4219.4880000000003</v>
      </c>
      <c r="AE1347" s="11">
        <f t="shared" si="133"/>
        <v>4219.4880000000003</v>
      </c>
      <c r="AG1347" t="str">
        <f t="shared" si="134"/>
        <v/>
      </c>
      <c r="AH1347"/>
    </row>
    <row r="1348" spans="1:34">
      <c r="A1348">
        <v>1347</v>
      </c>
      <c r="B1348" t="s">
        <v>603</v>
      </c>
      <c r="C1348">
        <v>332</v>
      </c>
      <c r="D1348">
        <v>264</v>
      </c>
      <c r="E1348" t="s">
        <v>605</v>
      </c>
      <c r="F1348" t="s">
        <v>929</v>
      </c>
      <c r="G1348">
        <v>48.636196140000003</v>
      </c>
      <c r="H1348">
        <v>124.31680299999999</v>
      </c>
      <c r="M1348" t="s">
        <v>89</v>
      </c>
      <c r="N1348">
        <v>16</v>
      </c>
      <c r="O1348">
        <v>15</v>
      </c>
      <c r="P1348">
        <f t="shared" si="129"/>
        <v>1</v>
      </c>
      <c r="Q1348" t="s">
        <v>35</v>
      </c>
      <c r="R1348">
        <v>1</v>
      </c>
      <c r="S1348">
        <f t="shared" si="130"/>
        <v>0</v>
      </c>
      <c r="T1348">
        <f t="shared" si="131"/>
        <v>1</v>
      </c>
      <c r="W1348">
        <f>SUM(S1348:S1352)</f>
        <v>19</v>
      </c>
      <c r="X1348">
        <f>SUM(T1348:T1352)</f>
        <v>16</v>
      </c>
      <c r="Y1348">
        <f>X1348+W1348</f>
        <v>35</v>
      </c>
      <c r="Z1348" s="118">
        <v>0.14000000000000001</v>
      </c>
      <c r="AA1348">
        <v>0</v>
      </c>
      <c r="AB1348" s="120">
        <v>43.21</v>
      </c>
      <c r="AC1348" s="2">
        <f t="shared" si="132"/>
        <v>604.94000000000005</v>
      </c>
      <c r="AE1348" s="2">
        <f t="shared" si="133"/>
        <v>604.94000000000005</v>
      </c>
      <c r="AG1348">
        <f t="shared" si="134"/>
        <v>1</v>
      </c>
    </row>
    <row r="1349" spans="1:34">
      <c r="A1349">
        <v>1348</v>
      </c>
      <c r="C1349">
        <v>332</v>
      </c>
      <c r="D1349">
        <v>264</v>
      </c>
      <c r="E1349" t="s">
        <v>605</v>
      </c>
      <c r="F1349" t="s">
        <v>929</v>
      </c>
      <c r="G1349">
        <v>48.636196140000003</v>
      </c>
      <c r="H1349">
        <v>124.31680299999999</v>
      </c>
      <c r="M1349" t="s">
        <v>14</v>
      </c>
      <c r="N1349">
        <v>15</v>
      </c>
      <c r="O1349">
        <v>2</v>
      </c>
      <c r="P1349">
        <f t="shared" si="129"/>
        <v>13</v>
      </c>
      <c r="Q1349" t="s">
        <v>35</v>
      </c>
      <c r="R1349">
        <v>1</v>
      </c>
      <c r="S1349">
        <f t="shared" si="130"/>
        <v>0</v>
      </c>
      <c r="T1349">
        <f t="shared" si="131"/>
        <v>13</v>
      </c>
      <c r="Z1349" s="118">
        <v>0.14000000000000001</v>
      </c>
      <c r="AA1349">
        <v>0</v>
      </c>
      <c r="AB1349" s="120">
        <v>43.21</v>
      </c>
      <c r="AC1349" s="2">
        <f t="shared" si="132"/>
        <v>7864.22</v>
      </c>
      <c r="AE1349" s="2">
        <f t="shared" si="133"/>
        <v>7864.22</v>
      </c>
      <c r="AG1349" t="str">
        <f t="shared" si="134"/>
        <v/>
      </c>
    </row>
    <row r="1350" spans="1:34">
      <c r="A1350">
        <v>1349</v>
      </c>
      <c r="C1350">
        <v>332</v>
      </c>
      <c r="D1350">
        <v>264</v>
      </c>
      <c r="E1350" t="s">
        <v>605</v>
      </c>
      <c r="F1350" t="s">
        <v>929</v>
      </c>
      <c r="G1350">
        <v>48.636196140000003</v>
      </c>
      <c r="H1350">
        <v>124.31680299999999</v>
      </c>
      <c r="M1350" t="s">
        <v>57</v>
      </c>
      <c r="N1350">
        <v>2</v>
      </c>
      <c r="O1350">
        <v>0</v>
      </c>
      <c r="P1350">
        <f t="shared" si="129"/>
        <v>2</v>
      </c>
      <c r="Q1350" t="s">
        <v>35</v>
      </c>
      <c r="R1350">
        <v>1</v>
      </c>
      <c r="S1350">
        <f t="shared" si="130"/>
        <v>0</v>
      </c>
      <c r="T1350">
        <f t="shared" si="131"/>
        <v>2</v>
      </c>
      <c r="Z1350" s="118">
        <v>0.14000000000000001</v>
      </c>
      <c r="AA1350">
        <v>0</v>
      </c>
      <c r="AB1350" s="120">
        <v>36.65</v>
      </c>
      <c r="AC1350" s="2">
        <f t="shared" si="132"/>
        <v>1026.2</v>
      </c>
      <c r="AE1350" s="2">
        <f t="shared" si="133"/>
        <v>1026.2</v>
      </c>
      <c r="AG1350" t="str">
        <f t="shared" si="134"/>
        <v/>
      </c>
    </row>
    <row r="1351" spans="1:34">
      <c r="A1351">
        <v>1350</v>
      </c>
      <c r="C1351">
        <v>362</v>
      </c>
      <c r="D1351">
        <v>264</v>
      </c>
      <c r="E1351" t="s">
        <v>605</v>
      </c>
      <c r="F1351" t="s">
        <v>929</v>
      </c>
      <c r="G1351">
        <v>48.636196140000003</v>
      </c>
      <c r="H1351">
        <v>124.31680299999999</v>
      </c>
      <c r="M1351" t="s">
        <v>16</v>
      </c>
      <c r="N1351">
        <v>0</v>
      </c>
      <c r="O1351">
        <v>-2</v>
      </c>
      <c r="P1351">
        <f t="shared" si="129"/>
        <v>2</v>
      </c>
      <c r="R1351">
        <v>2</v>
      </c>
      <c r="S1351">
        <f t="shared" si="130"/>
        <v>2</v>
      </c>
      <c r="T1351">
        <f t="shared" si="131"/>
        <v>0</v>
      </c>
      <c r="U1351" t="s">
        <v>1008</v>
      </c>
      <c r="V1351" t="s">
        <v>21</v>
      </c>
      <c r="Z1351" s="118">
        <v>1.31</v>
      </c>
      <c r="AA1351">
        <v>0</v>
      </c>
      <c r="AB1351" s="120">
        <v>4.74</v>
      </c>
      <c r="AC1351" s="2">
        <f t="shared" si="132"/>
        <v>1241.8800000000001</v>
      </c>
      <c r="AE1351" s="2">
        <f t="shared" si="133"/>
        <v>1241.8800000000001</v>
      </c>
      <c r="AG1351" t="str">
        <f t="shared" si="134"/>
        <v/>
      </c>
    </row>
    <row r="1352" spans="1:34" s="9" customFormat="1">
      <c r="A1352">
        <v>1351</v>
      </c>
      <c r="C1352">
        <v>362</v>
      </c>
      <c r="D1352">
        <v>264</v>
      </c>
      <c r="E1352" s="9" t="s">
        <v>605</v>
      </c>
      <c r="F1352" t="s">
        <v>929</v>
      </c>
      <c r="G1352" s="9">
        <v>48.636196140000003</v>
      </c>
      <c r="H1352" s="9">
        <v>124.31680299999999</v>
      </c>
      <c r="M1352" s="9" t="s">
        <v>18</v>
      </c>
      <c r="N1352" s="9">
        <v>-2</v>
      </c>
      <c r="O1352" s="9">
        <v>-19</v>
      </c>
      <c r="P1352" s="9">
        <f t="shared" si="129"/>
        <v>17</v>
      </c>
      <c r="Q1352" s="9" t="s">
        <v>89</v>
      </c>
      <c r="R1352" s="9">
        <v>2</v>
      </c>
      <c r="S1352" s="9">
        <f t="shared" si="130"/>
        <v>17</v>
      </c>
      <c r="T1352" s="9">
        <f t="shared" si="131"/>
        <v>0</v>
      </c>
      <c r="U1352" t="s">
        <v>1008</v>
      </c>
      <c r="V1352" t="s">
        <v>21</v>
      </c>
      <c r="Z1352" s="118">
        <v>1.38</v>
      </c>
      <c r="AA1352" s="9">
        <v>40</v>
      </c>
      <c r="AB1352" s="120">
        <v>1.7</v>
      </c>
      <c r="AC1352" s="2">
        <f t="shared" si="132"/>
        <v>2392.9199999999992</v>
      </c>
      <c r="AE1352" s="11">
        <f t="shared" si="133"/>
        <v>2392.9199999999992</v>
      </c>
      <c r="AG1352" t="str">
        <f t="shared" si="134"/>
        <v/>
      </c>
      <c r="AH1352"/>
    </row>
    <row r="1353" spans="1:34">
      <c r="A1353">
        <v>1352</v>
      </c>
      <c r="B1353" t="s">
        <v>603</v>
      </c>
      <c r="C1353">
        <v>304</v>
      </c>
      <c r="D1353">
        <v>265</v>
      </c>
      <c r="E1353" t="s">
        <v>605</v>
      </c>
      <c r="F1353" t="s">
        <v>929</v>
      </c>
      <c r="G1353">
        <v>49.82305908</v>
      </c>
      <c r="H1353">
        <v>123.13500209999999</v>
      </c>
      <c r="M1353" t="s">
        <v>89</v>
      </c>
      <c r="N1353">
        <v>10</v>
      </c>
      <c r="O1353">
        <v>7</v>
      </c>
      <c r="P1353">
        <f t="shared" si="129"/>
        <v>3</v>
      </c>
      <c r="Q1353" t="s">
        <v>35</v>
      </c>
      <c r="R1353">
        <v>1</v>
      </c>
      <c r="S1353">
        <f t="shared" si="130"/>
        <v>0</v>
      </c>
      <c r="T1353">
        <f t="shared" si="131"/>
        <v>3</v>
      </c>
      <c r="W1353">
        <f>SUM(S1353:S1357)</f>
        <v>55</v>
      </c>
      <c r="X1353">
        <f>SUM(T1353:T1357)</f>
        <v>10</v>
      </c>
      <c r="Y1353">
        <f>X1353+W1353</f>
        <v>65</v>
      </c>
      <c r="Z1353" s="118">
        <v>0.14000000000000001</v>
      </c>
      <c r="AA1353">
        <v>0</v>
      </c>
      <c r="AB1353" s="120">
        <v>43.21</v>
      </c>
      <c r="AC1353" s="2">
        <f t="shared" si="132"/>
        <v>1814.8200000000002</v>
      </c>
      <c r="AD1353" s="2">
        <f>SUM(AC1353:AC1357)</f>
        <v>16400.601999999999</v>
      </c>
      <c r="AE1353" s="2">
        <f t="shared" si="133"/>
        <v>1814.8200000000002</v>
      </c>
      <c r="AF1353" s="2">
        <f>SUM(AE1353:AE1357)</f>
        <v>16400.601999999999</v>
      </c>
      <c r="AG1353">
        <f t="shared" si="134"/>
        <v>1</v>
      </c>
    </row>
    <row r="1354" spans="1:34">
      <c r="A1354">
        <v>1353</v>
      </c>
      <c r="C1354">
        <v>304</v>
      </c>
      <c r="D1354">
        <v>265</v>
      </c>
      <c r="E1354" t="s">
        <v>605</v>
      </c>
      <c r="F1354" t="s">
        <v>929</v>
      </c>
      <c r="G1354">
        <v>49.82305908</v>
      </c>
      <c r="H1354">
        <v>123.13500209999999</v>
      </c>
      <c r="M1354" t="s">
        <v>14</v>
      </c>
      <c r="N1354">
        <v>7</v>
      </c>
      <c r="O1354">
        <v>1</v>
      </c>
      <c r="P1354">
        <f t="shared" si="129"/>
        <v>6</v>
      </c>
      <c r="Q1354" t="s">
        <v>35</v>
      </c>
      <c r="R1354">
        <v>1</v>
      </c>
      <c r="S1354">
        <f t="shared" si="130"/>
        <v>0</v>
      </c>
      <c r="T1354">
        <f t="shared" si="131"/>
        <v>6</v>
      </c>
      <c r="Z1354" s="118">
        <v>0.14000000000000001</v>
      </c>
      <c r="AA1354">
        <v>0</v>
      </c>
      <c r="AB1354" s="120">
        <v>43.21</v>
      </c>
      <c r="AC1354" s="2">
        <f t="shared" si="132"/>
        <v>3629.6400000000003</v>
      </c>
      <c r="AE1354" s="2">
        <f t="shared" si="133"/>
        <v>3629.6400000000003</v>
      </c>
      <c r="AG1354" t="str">
        <f t="shared" si="134"/>
        <v/>
      </c>
    </row>
    <row r="1355" spans="1:34">
      <c r="A1355">
        <v>1354</v>
      </c>
      <c r="C1355">
        <v>304</v>
      </c>
      <c r="D1355">
        <v>265</v>
      </c>
      <c r="E1355" t="s">
        <v>605</v>
      </c>
      <c r="F1355" t="s">
        <v>929</v>
      </c>
      <c r="G1355">
        <v>49.82305908</v>
      </c>
      <c r="H1355">
        <v>123.13500209999999</v>
      </c>
      <c r="M1355" t="s">
        <v>15</v>
      </c>
      <c r="N1355">
        <v>1</v>
      </c>
      <c r="O1355">
        <v>0</v>
      </c>
      <c r="P1355">
        <f t="shared" ref="P1355:P1418" si="135">ABS(N1355-O1355)</f>
        <v>1</v>
      </c>
      <c r="Q1355" t="s">
        <v>35</v>
      </c>
      <c r="R1355">
        <v>1</v>
      </c>
      <c r="S1355">
        <f t="shared" si="130"/>
        <v>0</v>
      </c>
      <c r="T1355">
        <f t="shared" si="131"/>
        <v>1</v>
      </c>
      <c r="Z1355" s="118">
        <v>0.14000000000000001</v>
      </c>
      <c r="AA1355">
        <v>0</v>
      </c>
      <c r="AB1355" s="120">
        <v>36.65</v>
      </c>
      <c r="AC1355" s="2">
        <f t="shared" si="132"/>
        <v>513.1</v>
      </c>
      <c r="AE1355" s="2">
        <f t="shared" si="133"/>
        <v>513.1</v>
      </c>
      <c r="AG1355" t="str">
        <f t="shared" si="134"/>
        <v/>
      </c>
    </row>
    <row r="1356" spans="1:34">
      <c r="A1356">
        <v>1355</v>
      </c>
      <c r="C1356">
        <v>333</v>
      </c>
      <c r="D1356">
        <v>265</v>
      </c>
      <c r="E1356" t="s">
        <v>605</v>
      </c>
      <c r="F1356" t="s">
        <v>929</v>
      </c>
      <c r="G1356">
        <v>49.82305908</v>
      </c>
      <c r="H1356">
        <v>123.13500209999999</v>
      </c>
      <c r="M1356" t="s">
        <v>16</v>
      </c>
      <c r="N1356">
        <v>0</v>
      </c>
      <c r="O1356">
        <v>-2</v>
      </c>
      <c r="P1356">
        <f t="shared" si="135"/>
        <v>2</v>
      </c>
      <c r="Q1356" t="s">
        <v>604</v>
      </c>
      <c r="R1356">
        <v>2</v>
      </c>
      <c r="S1356">
        <f t="shared" si="130"/>
        <v>2</v>
      </c>
      <c r="T1356">
        <f t="shared" si="131"/>
        <v>0</v>
      </c>
      <c r="U1356" t="s">
        <v>1003</v>
      </c>
      <c r="V1356" t="s">
        <v>1005</v>
      </c>
      <c r="Z1356" s="118">
        <v>1.31</v>
      </c>
      <c r="AA1356">
        <v>10</v>
      </c>
      <c r="AB1356" s="120">
        <v>4.74</v>
      </c>
      <c r="AC1356" s="2">
        <f t="shared" si="132"/>
        <v>1117.6920000000002</v>
      </c>
      <c r="AE1356" s="2">
        <f t="shared" si="133"/>
        <v>1117.6920000000002</v>
      </c>
      <c r="AG1356" t="str">
        <f t="shared" si="134"/>
        <v/>
      </c>
    </row>
    <row r="1357" spans="1:34" s="9" customFormat="1">
      <c r="A1357">
        <v>1356</v>
      </c>
      <c r="C1357">
        <v>333</v>
      </c>
      <c r="D1357">
        <v>265</v>
      </c>
      <c r="E1357" s="9" t="s">
        <v>605</v>
      </c>
      <c r="F1357" t="s">
        <v>929</v>
      </c>
      <c r="G1357" s="9">
        <v>49.82305908</v>
      </c>
      <c r="H1357" s="9">
        <v>123.13500209999999</v>
      </c>
      <c r="M1357" s="9" t="s">
        <v>18</v>
      </c>
      <c r="N1357" s="9">
        <v>-2</v>
      </c>
      <c r="O1357" s="9">
        <v>-55</v>
      </c>
      <c r="P1357" s="9">
        <f t="shared" si="135"/>
        <v>53</v>
      </c>
      <c r="Q1357" s="9" t="s">
        <v>604</v>
      </c>
      <c r="R1357" s="9">
        <v>2</v>
      </c>
      <c r="S1357" s="9">
        <f t="shared" si="130"/>
        <v>53</v>
      </c>
      <c r="T1357" s="9">
        <f t="shared" si="131"/>
        <v>0</v>
      </c>
      <c r="U1357" t="s">
        <v>1003</v>
      </c>
      <c r="V1357" t="s">
        <v>1005</v>
      </c>
      <c r="Z1357" s="118">
        <v>1.38</v>
      </c>
      <c r="AA1357" s="9">
        <v>25</v>
      </c>
      <c r="AB1357" s="120">
        <v>1.7</v>
      </c>
      <c r="AC1357" s="2">
        <f t="shared" si="132"/>
        <v>9325.3499999999967</v>
      </c>
      <c r="AE1357" s="11">
        <f t="shared" si="133"/>
        <v>9325.3499999999967</v>
      </c>
      <c r="AG1357" t="str">
        <f t="shared" si="134"/>
        <v/>
      </c>
      <c r="AH1357" s="102"/>
    </row>
    <row r="1358" spans="1:34">
      <c r="A1358">
        <v>1357</v>
      </c>
      <c r="B1358" t="s">
        <v>603</v>
      </c>
      <c r="C1358">
        <v>196</v>
      </c>
      <c r="D1358">
        <v>266</v>
      </c>
      <c r="E1358" t="s">
        <v>605</v>
      </c>
      <c r="F1358" t="s">
        <v>929</v>
      </c>
      <c r="G1358">
        <v>50.275531770000001</v>
      </c>
      <c r="H1358">
        <v>122.6836014</v>
      </c>
      <c r="M1358" t="s">
        <v>89</v>
      </c>
      <c r="N1358">
        <v>6</v>
      </c>
      <c r="O1358">
        <v>5</v>
      </c>
      <c r="P1358">
        <f t="shared" si="135"/>
        <v>1</v>
      </c>
      <c r="Q1358" t="s">
        <v>35</v>
      </c>
      <c r="R1358">
        <v>1</v>
      </c>
      <c r="S1358">
        <f t="shared" si="130"/>
        <v>0</v>
      </c>
      <c r="T1358">
        <f t="shared" si="131"/>
        <v>1</v>
      </c>
      <c r="W1358">
        <f>SUM(S1358:S1361)</f>
        <v>33</v>
      </c>
      <c r="X1358">
        <f>SUM(T1358:T1361)</f>
        <v>6</v>
      </c>
      <c r="Y1358">
        <f>X1358+W1358</f>
        <v>39</v>
      </c>
      <c r="Z1358" s="118">
        <v>0.14000000000000001</v>
      </c>
      <c r="AA1358">
        <v>0</v>
      </c>
      <c r="AB1358" s="120">
        <v>43.21</v>
      </c>
      <c r="AC1358" s="2">
        <f t="shared" si="132"/>
        <v>604.94000000000005</v>
      </c>
      <c r="AD1358" s="2">
        <f>SUM(AC1358:AC1361)</f>
        <v>7303.6200000000008</v>
      </c>
      <c r="AE1358" s="2">
        <f t="shared" si="133"/>
        <v>604.94000000000005</v>
      </c>
      <c r="AF1358" s="2">
        <f>SUM(AE1358:AE1361)</f>
        <v>7303.6200000000008</v>
      </c>
      <c r="AG1358">
        <f t="shared" si="134"/>
        <v>1</v>
      </c>
      <c r="AH1358" s="102"/>
    </row>
    <row r="1359" spans="1:34">
      <c r="A1359">
        <v>1358</v>
      </c>
      <c r="C1359">
        <v>196</v>
      </c>
      <c r="D1359">
        <v>266</v>
      </c>
      <c r="E1359" t="s">
        <v>605</v>
      </c>
      <c r="F1359" t="s">
        <v>929</v>
      </c>
      <c r="G1359">
        <v>50.275531770000001</v>
      </c>
      <c r="H1359">
        <v>122.6836014</v>
      </c>
      <c r="M1359" t="s">
        <v>14</v>
      </c>
      <c r="N1359">
        <v>5</v>
      </c>
      <c r="O1359">
        <v>0</v>
      </c>
      <c r="P1359">
        <f t="shared" si="135"/>
        <v>5</v>
      </c>
      <c r="Q1359" t="s">
        <v>35</v>
      </c>
      <c r="R1359">
        <v>1</v>
      </c>
      <c r="S1359">
        <f t="shared" si="130"/>
        <v>0</v>
      </c>
      <c r="T1359">
        <f t="shared" si="131"/>
        <v>5</v>
      </c>
      <c r="Z1359" s="118">
        <v>0.14000000000000001</v>
      </c>
      <c r="AA1359">
        <v>0</v>
      </c>
      <c r="AB1359" s="120">
        <v>43.21</v>
      </c>
      <c r="AC1359" s="2">
        <f t="shared" si="132"/>
        <v>3024.7</v>
      </c>
      <c r="AE1359" s="2">
        <f t="shared" si="133"/>
        <v>3024.7</v>
      </c>
      <c r="AG1359" t="str">
        <f t="shared" si="134"/>
        <v/>
      </c>
    </row>
    <row r="1360" spans="1:34">
      <c r="A1360">
        <v>1359</v>
      </c>
      <c r="C1360">
        <v>209</v>
      </c>
      <c r="D1360">
        <v>266</v>
      </c>
      <c r="E1360" t="s">
        <v>605</v>
      </c>
      <c r="F1360" t="s">
        <v>929</v>
      </c>
      <c r="G1360">
        <v>50.275531770000001</v>
      </c>
      <c r="H1360">
        <v>122.6836014</v>
      </c>
      <c r="M1360" t="s">
        <v>16</v>
      </c>
      <c r="N1360">
        <v>0</v>
      </c>
      <c r="O1360">
        <v>-18</v>
      </c>
      <c r="P1360">
        <f t="shared" si="135"/>
        <v>18</v>
      </c>
      <c r="Q1360" t="s">
        <v>604</v>
      </c>
      <c r="R1360">
        <v>2</v>
      </c>
      <c r="S1360">
        <f t="shared" si="130"/>
        <v>18</v>
      </c>
      <c r="T1360">
        <f t="shared" si="131"/>
        <v>0</v>
      </c>
      <c r="U1360" t="s">
        <v>1003</v>
      </c>
      <c r="V1360" t="s">
        <v>1005</v>
      </c>
      <c r="Z1360" s="118">
        <v>1.31</v>
      </c>
      <c r="AA1360">
        <v>75</v>
      </c>
      <c r="AB1360" s="120">
        <v>4.74</v>
      </c>
      <c r="AC1360" s="2">
        <f t="shared" si="132"/>
        <v>2794.2300000000005</v>
      </c>
      <c r="AE1360" s="2">
        <f t="shared" si="133"/>
        <v>2794.2300000000005</v>
      </c>
      <c r="AG1360" t="str">
        <f t="shared" si="134"/>
        <v/>
      </c>
      <c r="AH1360" s="102"/>
    </row>
    <row r="1361" spans="1:34" s="9" customFormat="1">
      <c r="A1361">
        <v>1360</v>
      </c>
      <c r="C1361">
        <v>209</v>
      </c>
      <c r="D1361">
        <v>266</v>
      </c>
      <c r="E1361" s="9" t="s">
        <v>605</v>
      </c>
      <c r="F1361" t="s">
        <v>929</v>
      </c>
      <c r="G1361" s="9">
        <v>50.275531770000001</v>
      </c>
      <c r="H1361" s="9">
        <v>122.6836014</v>
      </c>
      <c r="M1361" s="9" t="s">
        <v>18</v>
      </c>
      <c r="N1361" s="9">
        <v>-18</v>
      </c>
      <c r="O1361" s="9">
        <v>-33</v>
      </c>
      <c r="P1361" s="9">
        <f t="shared" si="135"/>
        <v>15</v>
      </c>
      <c r="Q1361" s="9" t="s">
        <v>604</v>
      </c>
      <c r="R1361" s="9">
        <v>2</v>
      </c>
      <c r="S1361" s="9">
        <f t="shared" si="130"/>
        <v>15</v>
      </c>
      <c r="T1361" s="9">
        <f t="shared" si="131"/>
        <v>0</v>
      </c>
      <c r="U1361" t="s">
        <v>1003</v>
      </c>
      <c r="V1361" t="s">
        <v>1005</v>
      </c>
      <c r="Z1361" s="118">
        <v>1.38</v>
      </c>
      <c r="AA1361" s="9">
        <v>75</v>
      </c>
      <c r="AB1361" s="120">
        <v>1.7</v>
      </c>
      <c r="AC1361" s="2">
        <f t="shared" si="132"/>
        <v>879.74999999999977</v>
      </c>
      <c r="AE1361" s="11">
        <f t="shared" si="133"/>
        <v>879.74999999999977</v>
      </c>
      <c r="AG1361" t="str">
        <f t="shared" si="134"/>
        <v/>
      </c>
      <c r="AH1361" s="102"/>
    </row>
    <row r="1362" spans="1:34">
      <c r="A1362">
        <v>1361</v>
      </c>
      <c r="B1362" t="s">
        <v>603</v>
      </c>
      <c r="C1362">
        <v>210</v>
      </c>
      <c r="D1362">
        <v>267</v>
      </c>
      <c r="E1362" t="s">
        <v>915</v>
      </c>
      <c r="F1362" t="s">
        <v>932</v>
      </c>
      <c r="G1362">
        <v>49.818778989999998</v>
      </c>
      <c r="H1362">
        <v>123.1568985</v>
      </c>
      <c r="M1362" t="s">
        <v>89</v>
      </c>
      <c r="N1362">
        <v>0.5</v>
      </c>
      <c r="O1362">
        <v>0</v>
      </c>
      <c r="P1362">
        <f t="shared" si="135"/>
        <v>0.5</v>
      </c>
      <c r="Q1362" t="s">
        <v>35</v>
      </c>
      <c r="R1362">
        <v>1</v>
      </c>
      <c r="S1362">
        <f t="shared" si="130"/>
        <v>0</v>
      </c>
      <c r="T1362">
        <f t="shared" si="131"/>
        <v>0.5</v>
      </c>
      <c r="W1362">
        <f>SUM(S1362:S1365)</f>
        <v>50</v>
      </c>
      <c r="X1362">
        <f>SUM(T1362:T1365)</f>
        <v>0.5</v>
      </c>
      <c r="Y1362">
        <f>X1362+W1362</f>
        <v>50.5</v>
      </c>
      <c r="Z1362" s="118">
        <v>0.11</v>
      </c>
      <c r="AA1362">
        <v>0</v>
      </c>
      <c r="AB1362" s="120">
        <v>25.58</v>
      </c>
      <c r="AC1362" s="2">
        <f t="shared" si="132"/>
        <v>140.68999999999997</v>
      </c>
      <c r="AD1362" s="2">
        <f>SUM(AC1362:AC1365)</f>
        <v>14223.878600000004</v>
      </c>
      <c r="AE1362" s="2">
        <f t="shared" si="133"/>
        <v>140.68999999999997</v>
      </c>
      <c r="AF1362" s="2">
        <f>SUM(AE1362:AE1365)</f>
        <v>14223.878600000004</v>
      </c>
      <c r="AG1362">
        <f t="shared" si="134"/>
        <v>1</v>
      </c>
    </row>
    <row r="1363" spans="1:34">
      <c r="A1363">
        <v>1362</v>
      </c>
      <c r="C1363">
        <v>223</v>
      </c>
      <c r="D1363">
        <v>267</v>
      </c>
      <c r="E1363" t="s">
        <v>915</v>
      </c>
      <c r="F1363" t="s">
        <v>932</v>
      </c>
      <c r="G1363">
        <v>49.818778989999998</v>
      </c>
      <c r="H1363">
        <v>123.1568985</v>
      </c>
      <c r="M1363" t="s">
        <v>104</v>
      </c>
      <c r="N1363">
        <v>0</v>
      </c>
      <c r="O1363">
        <v>-2</v>
      </c>
      <c r="P1363">
        <f t="shared" si="135"/>
        <v>2</v>
      </c>
      <c r="Q1363" t="s">
        <v>609</v>
      </c>
      <c r="R1363">
        <v>2</v>
      </c>
      <c r="S1363">
        <f t="shared" si="130"/>
        <v>2</v>
      </c>
      <c r="T1363">
        <f t="shared" si="131"/>
        <v>0</v>
      </c>
      <c r="U1363" t="s">
        <v>1003</v>
      </c>
      <c r="V1363" t="s">
        <v>1005</v>
      </c>
      <c r="Z1363" s="118">
        <v>0.97</v>
      </c>
      <c r="AA1363" s="106">
        <v>25</v>
      </c>
      <c r="AB1363" s="120">
        <v>7.94</v>
      </c>
      <c r="AC1363" s="2">
        <f t="shared" si="132"/>
        <v>1155.27</v>
      </c>
      <c r="AE1363" s="2">
        <f t="shared" si="133"/>
        <v>1155.27</v>
      </c>
      <c r="AG1363" t="str">
        <f t="shared" si="134"/>
        <v/>
      </c>
    </row>
    <row r="1364" spans="1:34">
      <c r="A1364">
        <v>1363</v>
      </c>
      <c r="C1364">
        <v>223</v>
      </c>
      <c r="D1364">
        <v>267</v>
      </c>
      <c r="E1364" t="s">
        <v>915</v>
      </c>
      <c r="F1364" t="s">
        <v>932</v>
      </c>
      <c r="G1364">
        <v>49.818778989999998</v>
      </c>
      <c r="H1364">
        <v>123.1568985</v>
      </c>
      <c r="M1364" t="s">
        <v>680</v>
      </c>
      <c r="N1364">
        <v>-2</v>
      </c>
      <c r="O1364">
        <v>-20</v>
      </c>
      <c r="P1364">
        <f t="shared" si="135"/>
        <v>18</v>
      </c>
      <c r="Q1364" t="s">
        <v>191</v>
      </c>
      <c r="R1364">
        <v>2</v>
      </c>
      <c r="S1364">
        <f t="shared" si="130"/>
        <v>18</v>
      </c>
      <c r="T1364">
        <f t="shared" si="131"/>
        <v>0</v>
      </c>
      <c r="U1364" t="s">
        <v>1008</v>
      </c>
      <c r="Z1364" s="118">
        <v>0.97</v>
      </c>
      <c r="AA1364" s="106">
        <v>23.5</v>
      </c>
      <c r="AB1364" s="120">
        <v>7.94</v>
      </c>
      <c r="AC1364" s="2">
        <f t="shared" si="132"/>
        <v>10605.378600000002</v>
      </c>
      <c r="AE1364" s="2">
        <f t="shared" si="133"/>
        <v>10605.378600000002</v>
      </c>
      <c r="AG1364" t="str">
        <f t="shared" si="134"/>
        <v/>
      </c>
    </row>
    <row r="1365" spans="1:34" s="9" customFormat="1">
      <c r="A1365">
        <v>1364</v>
      </c>
      <c r="C1365">
        <v>223</v>
      </c>
      <c r="D1365">
        <v>267</v>
      </c>
      <c r="E1365" s="9" t="s">
        <v>915</v>
      </c>
      <c r="F1365" t="s">
        <v>932</v>
      </c>
      <c r="G1365" s="9">
        <v>49.818778989999998</v>
      </c>
      <c r="H1365" s="9">
        <v>123.1568985</v>
      </c>
      <c r="M1365" s="9" t="s">
        <v>21</v>
      </c>
      <c r="N1365" s="9">
        <v>-20</v>
      </c>
      <c r="O1365" s="9">
        <v>-50</v>
      </c>
      <c r="P1365" s="9">
        <f t="shared" si="135"/>
        <v>30</v>
      </c>
      <c r="Q1365" s="9" t="s">
        <v>191</v>
      </c>
      <c r="R1365" s="9">
        <v>2</v>
      </c>
      <c r="S1365" s="9">
        <f t="shared" si="130"/>
        <v>30</v>
      </c>
      <c r="T1365" s="9">
        <f t="shared" si="131"/>
        <v>0</v>
      </c>
      <c r="U1365" t="s">
        <v>1008</v>
      </c>
      <c r="V1365"/>
      <c r="Z1365" s="118">
        <v>1.1000000000000001</v>
      </c>
      <c r="AA1365" s="106">
        <v>23.5</v>
      </c>
      <c r="AB1365" s="120">
        <v>0.92</v>
      </c>
      <c r="AC1365" s="2">
        <f t="shared" si="132"/>
        <v>2322.5400000000009</v>
      </c>
      <c r="AE1365" s="11">
        <f t="shared" si="133"/>
        <v>2322.5400000000009</v>
      </c>
      <c r="AG1365" t="str">
        <f t="shared" si="134"/>
        <v/>
      </c>
      <c r="AH1365"/>
    </row>
    <row r="1366" spans="1:34">
      <c r="A1366">
        <v>1365</v>
      </c>
      <c r="B1366" t="s">
        <v>603</v>
      </c>
      <c r="C1366">
        <v>658</v>
      </c>
      <c r="D1366">
        <v>268</v>
      </c>
      <c r="E1366" t="s">
        <v>619</v>
      </c>
      <c r="F1366" t="s">
        <v>930</v>
      </c>
      <c r="G1366">
        <v>50.528480530000003</v>
      </c>
      <c r="H1366">
        <v>122.46800229999999</v>
      </c>
      <c r="M1366" t="s">
        <v>625</v>
      </c>
      <c r="N1366">
        <v>6</v>
      </c>
      <c r="O1366">
        <v>0</v>
      </c>
      <c r="P1366">
        <f t="shared" si="135"/>
        <v>6</v>
      </c>
      <c r="Q1366" t="s">
        <v>35</v>
      </c>
      <c r="R1366">
        <v>1</v>
      </c>
      <c r="S1366">
        <f t="shared" si="130"/>
        <v>0</v>
      </c>
      <c r="T1366">
        <f t="shared" si="131"/>
        <v>6</v>
      </c>
      <c r="W1366">
        <f>SUM(S1366:S1368)</f>
        <v>47</v>
      </c>
      <c r="X1366">
        <f>SUM(T1366:T1368)</f>
        <v>6</v>
      </c>
      <c r="Y1366">
        <f>X1366+W1366</f>
        <v>53</v>
      </c>
      <c r="Z1366" s="118">
        <v>0.16</v>
      </c>
      <c r="AA1366">
        <v>0</v>
      </c>
      <c r="AB1366" s="120">
        <v>37.4</v>
      </c>
      <c r="AC1366" s="2">
        <f t="shared" si="132"/>
        <v>3590.3999999999996</v>
      </c>
      <c r="AD1366" s="2">
        <f>SUM(AC1366:AC1368)</f>
        <v>5698.41</v>
      </c>
      <c r="AE1366" s="2">
        <f t="shared" si="133"/>
        <v>3590.3999999999996</v>
      </c>
      <c r="AF1366" s="2">
        <f>SUM(AE1366:AE1368)</f>
        <v>5698.41</v>
      </c>
      <c r="AG1366">
        <f t="shared" si="134"/>
        <v>1</v>
      </c>
    </row>
    <row r="1367" spans="1:34">
      <c r="A1367">
        <v>1366</v>
      </c>
      <c r="C1367">
        <v>708</v>
      </c>
      <c r="D1367">
        <v>268</v>
      </c>
      <c r="E1367" t="s">
        <v>619</v>
      </c>
      <c r="F1367" t="s">
        <v>930</v>
      </c>
      <c r="G1367">
        <v>50.528480530000003</v>
      </c>
      <c r="H1367">
        <v>122.46800229999999</v>
      </c>
      <c r="M1367" t="s">
        <v>101</v>
      </c>
      <c r="N1367">
        <v>0</v>
      </c>
      <c r="O1367">
        <v>-30</v>
      </c>
      <c r="P1367">
        <f t="shared" si="135"/>
        <v>30</v>
      </c>
      <c r="Q1367" t="s">
        <v>604</v>
      </c>
      <c r="R1367">
        <v>2</v>
      </c>
      <c r="S1367">
        <f t="shared" si="130"/>
        <v>30</v>
      </c>
      <c r="T1367">
        <f t="shared" si="131"/>
        <v>0</v>
      </c>
      <c r="U1367" t="s">
        <v>1008</v>
      </c>
      <c r="Z1367" s="118">
        <v>1.45</v>
      </c>
      <c r="AA1367">
        <v>65</v>
      </c>
      <c r="AB1367" s="120">
        <v>1.2</v>
      </c>
      <c r="AC1367" s="2">
        <f t="shared" si="132"/>
        <v>1826.9999999999998</v>
      </c>
      <c r="AE1367" s="2">
        <f t="shared" si="133"/>
        <v>1826.9999999999998</v>
      </c>
      <c r="AG1367" t="str">
        <f t="shared" si="134"/>
        <v/>
      </c>
    </row>
    <row r="1368" spans="1:34" s="9" customFormat="1">
      <c r="A1368">
        <v>1367</v>
      </c>
      <c r="C1368">
        <v>708</v>
      </c>
      <c r="D1368">
        <v>268</v>
      </c>
      <c r="E1368" s="9" t="s">
        <v>619</v>
      </c>
      <c r="F1368" t="s">
        <v>930</v>
      </c>
      <c r="G1368" s="9">
        <v>50.528480530000003</v>
      </c>
      <c r="H1368" s="9">
        <v>122.46800229999999</v>
      </c>
      <c r="M1368" s="9" t="s">
        <v>19</v>
      </c>
      <c r="N1368" s="9">
        <v>-30</v>
      </c>
      <c r="O1368" s="9">
        <v>-47</v>
      </c>
      <c r="P1368" s="9">
        <f t="shared" si="135"/>
        <v>17</v>
      </c>
      <c r="Q1368" s="9" t="s">
        <v>191</v>
      </c>
      <c r="R1368" s="9">
        <v>2</v>
      </c>
      <c r="S1368" s="9">
        <f t="shared" si="130"/>
        <v>17</v>
      </c>
      <c r="T1368" s="9">
        <f t="shared" si="131"/>
        <v>0</v>
      </c>
      <c r="U1368" t="s">
        <v>1004</v>
      </c>
      <c r="V1368" t="s">
        <v>21</v>
      </c>
      <c r="Z1368" s="118">
        <v>1.45</v>
      </c>
      <c r="AA1368" s="9">
        <v>70</v>
      </c>
      <c r="AB1368" s="120">
        <v>0.38</v>
      </c>
      <c r="AC1368" s="2">
        <f t="shared" si="132"/>
        <v>281.01</v>
      </c>
      <c r="AE1368" s="11">
        <f t="shared" si="133"/>
        <v>281.01</v>
      </c>
      <c r="AG1368" t="str">
        <f t="shared" si="134"/>
        <v/>
      </c>
      <c r="AH1368"/>
    </row>
    <row r="1369" spans="1:34">
      <c r="A1369">
        <v>1368</v>
      </c>
      <c r="B1369" t="s">
        <v>603</v>
      </c>
      <c r="C1369">
        <v>597</v>
      </c>
      <c r="D1369">
        <v>269</v>
      </c>
      <c r="E1369" t="s">
        <v>510</v>
      </c>
      <c r="F1369" t="s">
        <v>930</v>
      </c>
      <c r="G1369">
        <v>50.557800290000003</v>
      </c>
      <c r="H1369">
        <v>122.4410019</v>
      </c>
      <c r="M1369" t="s">
        <v>56</v>
      </c>
      <c r="N1369">
        <v>5</v>
      </c>
      <c r="O1369">
        <v>0</v>
      </c>
      <c r="P1369">
        <f t="shared" si="135"/>
        <v>5</v>
      </c>
      <c r="Q1369" t="s">
        <v>35</v>
      </c>
      <c r="R1369">
        <v>1</v>
      </c>
      <c r="S1369">
        <f t="shared" si="130"/>
        <v>0</v>
      </c>
      <c r="T1369">
        <f t="shared" si="131"/>
        <v>5</v>
      </c>
      <c r="W1369">
        <f>SUM(S1369:S1373)</f>
        <v>60</v>
      </c>
      <c r="X1369">
        <f>SUM(T1369:T1373)</f>
        <v>5</v>
      </c>
      <c r="Y1369">
        <f>X1369+W1369</f>
        <v>65</v>
      </c>
      <c r="Z1369" s="118">
        <v>0.16</v>
      </c>
      <c r="AA1369">
        <v>0</v>
      </c>
      <c r="AB1369" s="120">
        <v>37.4</v>
      </c>
      <c r="AC1369" s="2">
        <f t="shared" si="132"/>
        <v>2992</v>
      </c>
      <c r="AD1369" s="2">
        <f>SUM(AC1369:AC1373)</f>
        <v>5811.52</v>
      </c>
      <c r="AE1369" s="2">
        <f t="shared" si="133"/>
        <v>2992</v>
      </c>
      <c r="AF1369" s="2">
        <f>SUM(AE1369:AE1373)</f>
        <v>5811.52</v>
      </c>
      <c r="AG1369">
        <f t="shared" si="134"/>
        <v>1</v>
      </c>
    </row>
    <row r="1370" spans="1:34">
      <c r="A1370">
        <v>1369</v>
      </c>
      <c r="C1370">
        <v>647</v>
      </c>
      <c r="D1370">
        <v>269</v>
      </c>
      <c r="E1370" t="s">
        <v>510</v>
      </c>
      <c r="F1370" t="s">
        <v>930</v>
      </c>
      <c r="G1370">
        <v>50.557800290000003</v>
      </c>
      <c r="H1370">
        <v>122.4410019</v>
      </c>
      <c r="M1370" t="s">
        <v>23</v>
      </c>
      <c r="N1370">
        <v>0</v>
      </c>
      <c r="O1370">
        <v>-1</v>
      </c>
      <c r="P1370">
        <f t="shared" si="135"/>
        <v>1</v>
      </c>
      <c r="Q1370" t="s">
        <v>604</v>
      </c>
      <c r="R1370">
        <v>2</v>
      </c>
      <c r="S1370">
        <f t="shared" si="130"/>
        <v>1</v>
      </c>
      <c r="T1370">
        <f t="shared" si="131"/>
        <v>0</v>
      </c>
      <c r="U1370" t="s">
        <v>1004</v>
      </c>
      <c r="V1370" t="s">
        <v>21</v>
      </c>
      <c r="Z1370" s="118">
        <v>1.24</v>
      </c>
      <c r="AA1370">
        <v>50</v>
      </c>
      <c r="AB1370" s="120">
        <v>3.36</v>
      </c>
      <c r="AC1370" s="2">
        <f t="shared" si="132"/>
        <v>208.31999999999996</v>
      </c>
      <c r="AE1370" s="2">
        <f t="shared" si="133"/>
        <v>208.31999999999996</v>
      </c>
      <c r="AG1370" t="str">
        <f t="shared" si="134"/>
        <v/>
      </c>
    </row>
    <row r="1371" spans="1:34">
      <c r="A1371">
        <v>1370</v>
      </c>
      <c r="C1371">
        <v>647</v>
      </c>
      <c r="D1371">
        <v>269</v>
      </c>
      <c r="E1371" t="s">
        <v>510</v>
      </c>
      <c r="F1371" t="s">
        <v>930</v>
      </c>
      <c r="G1371">
        <v>50.557800290000003</v>
      </c>
      <c r="H1371">
        <v>122.4410019</v>
      </c>
      <c r="M1371" t="s">
        <v>32</v>
      </c>
      <c r="N1371">
        <v>-1</v>
      </c>
      <c r="O1371">
        <v>-15</v>
      </c>
      <c r="P1371">
        <f t="shared" si="135"/>
        <v>14</v>
      </c>
      <c r="Q1371" t="s">
        <v>604</v>
      </c>
      <c r="R1371">
        <v>2</v>
      </c>
      <c r="S1371">
        <f t="shared" si="130"/>
        <v>14</v>
      </c>
      <c r="T1371">
        <f t="shared" si="131"/>
        <v>0</v>
      </c>
      <c r="U1371" t="s">
        <v>1006</v>
      </c>
      <c r="V1371" t="s">
        <v>918</v>
      </c>
      <c r="Z1371" s="118">
        <v>1.2</v>
      </c>
      <c r="AA1371">
        <v>60</v>
      </c>
      <c r="AB1371" s="120">
        <v>1.2</v>
      </c>
      <c r="AC1371" s="2">
        <f t="shared" si="132"/>
        <v>806.40000000000009</v>
      </c>
      <c r="AE1371" s="2">
        <f t="shared" si="133"/>
        <v>806.40000000000009</v>
      </c>
      <c r="AG1371" t="str">
        <f t="shared" si="134"/>
        <v/>
      </c>
    </row>
    <row r="1372" spans="1:34">
      <c r="A1372">
        <v>1371</v>
      </c>
      <c r="C1372">
        <v>647</v>
      </c>
      <c r="D1372">
        <v>269</v>
      </c>
      <c r="E1372" t="s">
        <v>510</v>
      </c>
      <c r="F1372" t="s">
        <v>930</v>
      </c>
      <c r="G1372">
        <v>50.557800290000003</v>
      </c>
      <c r="H1372">
        <v>122.4410019</v>
      </c>
      <c r="M1372" t="s">
        <v>34</v>
      </c>
      <c r="N1372">
        <v>-15</v>
      </c>
      <c r="O1372">
        <v>-40</v>
      </c>
      <c r="P1372">
        <f t="shared" si="135"/>
        <v>25</v>
      </c>
      <c r="Q1372" t="s">
        <v>604</v>
      </c>
      <c r="R1372">
        <v>2</v>
      </c>
      <c r="S1372">
        <f t="shared" si="130"/>
        <v>25</v>
      </c>
      <c r="T1372">
        <f t="shared" si="131"/>
        <v>0</v>
      </c>
      <c r="U1372" t="s">
        <v>1006</v>
      </c>
      <c r="V1372" t="s">
        <v>918</v>
      </c>
      <c r="Z1372" s="118">
        <v>1.2</v>
      </c>
      <c r="AA1372">
        <v>60</v>
      </c>
      <c r="AB1372" s="120">
        <v>1.2</v>
      </c>
      <c r="AC1372" s="2">
        <f t="shared" si="132"/>
        <v>1440</v>
      </c>
      <c r="AE1372" s="2">
        <f t="shared" si="133"/>
        <v>1440</v>
      </c>
      <c r="AG1372" t="str">
        <f t="shared" si="134"/>
        <v/>
      </c>
    </row>
    <row r="1373" spans="1:34" s="9" customFormat="1">
      <c r="A1373">
        <v>1372</v>
      </c>
      <c r="C1373">
        <v>647</v>
      </c>
      <c r="D1373">
        <v>269</v>
      </c>
      <c r="E1373" s="9" t="s">
        <v>510</v>
      </c>
      <c r="F1373" t="s">
        <v>930</v>
      </c>
      <c r="G1373" s="9">
        <v>50.557800290000003</v>
      </c>
      <c r="H1373" s="9">
        <v>122.4410019</v>
      </c>
      <c r="M1373" s="9" t="s">
        <v>19</v>
      </c>
      <c r="N1373" s="9">
        <v>-40</v>
      </c>
      <c r="O1373" s="9">
        <v>-60</v>
      </c>
      <c r="P1373" s="9">
        <f t="shared" si="135"/>
        <v>20</v>
      </c>
      <c r="Q1373" s="9" t="s">
        <v>604</v>
      </c>
      <c r="R1373" s="9">
        <v>2</v>
      </c>
      <c r="S1373" s="9">
        <f t="shared" si="130"/>
        <v>20</v>
      </c>
      <c r="T1373" s="9">
        <f t="shared" si="131"/>
        <v>0</v>
      </c>
      <c r="U1373" t="s">
        <v>1003</v>
      </c>
      <c r="V1373" t="s">
        <v>918</v>
      </c>
      <c r="Z1373" s="118">
        <v>1.2</v>
      </c>
      <c r="AA1373" s="9">
        <v>60</v>
      </c>
      <c r="AB1373" s="120">
        <v>0.38</v>
      </c>
      <c r="AC1373" s="2">
        <f t="shared" si="132"/>
        <v>364.80000000000007</v>
      </c>
      <c r="AE1373" s="11">
        <f t="shared" si="133"/>
        <v>364.80000000000007</v>
      </c>
      <c r="AG1373" t="str">
        <f t="shared" si="134"/>
        <v/>
      </c>
      <c r="AH1373"/>
    </row>
    <row r="1374" spans="1:34">
      <c r="A1374">
        <v>1373</v>
      </c>
      <c r="B1374" t="s">
        <v>603</v>
      </c>
      <c r="C1374">
        <v>556</v>
      </c>
      <c r="D1374">
        <v>270</v>
      </c>
      <c r="E1374" t="s">
        <v>619</v>
      </c>
      <c r="F1374" t="s">
        <v>930</v>
      </c>
      <c r="G1374">
        <v>50.556301120000001</v>
      </c>
      <c r="H1374">
        <v>122.4560013</v>
      </c>
      <c r="M1374" t="s">
        <v>89</v>
      </c>
      <c r="N1374">
        <v>3</v>
      </c>
      <c r="O1374">
        <v>0.5</v>
      </c>
      <c r="P1374">
        <f t="shared" si="135"/>
        <v>2.5</v>
      </c>
      <c r="Q1374" t="s">
        <v>35</v>
      </c>
      <c r="R1374">
        <v>1</v>
      </c>
      <c r="S1374">
        <f t="shared" si="130"/>
        <v>0</v>
      </c>
      <c r="T1374">
        <f t="shared" si="131"/>
        <v>2.5</v>
      </c>
      <c r="W1374">
        <f>SUM(S1374:S1376)</f>
        <v>0</v>
      </c>
      <c r="X1374">
        <f>SUM(T1374:T1376)</f>
        <v>3</v>
      </c>
      <c r="Y1374">
        <f>X1374+W1374</f>
        <v>3</v>
      </c>
      <c r="Z1374" s="118">
        <v>0.16</v>
      </c>
      <c r="AA1374">
        <v>0</v>
      </c>
      <c r="AB1374" s="120">
        <v>37.4</v>
      </c>
      <c r="AC1374" s="2">
        <f t="shared" si="132"/>
        <v>1496</v>
      </c>
      <c r="AD1374" s="2">
        <f>SUM(AC1374:AC1376)</f>
        <v>1795.2</v>
      </c>
      <c r="AE1374" s="2">
        <f t="shared" si="133"/>
        <v>1496</v>
      </c>
      <c r="AF1374" s="2">
        <f>SUM(AE1374:AE1376)</f>
        <v>1795.2</v>
      </c>
      <c r="AG1374">
        <f t="shared" si="134"/>
        <v>1</v>
      </c>
    </row>
    <row r="1375" spans="1:34">
      <c r="A1375">
        <v>1374</v>
      </c>
      <c r="C1375">
        <v>556</v>
      </c>
      <c r="D1375">
        <v>270</v>
      </c>
      <c r="E1375" t="s">
        <v>619</v>
      </c>
      <c r="F1375" t="s">
        <v>930</v>
      </c>
      <c r="G1375">
        <v>50.556301120000001</v>
      </c>
      <c r="H1375">
        <v>122.4560013</v>
      </c>
      <c r="M1375" t="s">
        <v>623</v>
      </c>
      <c r="N1375">
        <v>0.5</v>
      </c>
      <c r="O1375">
        <v>0</v>
      </c>
      <c r="P1375">
        <f t="shared" si="135"/>
        <v>0.5</v>
      </c>
      <c r="Q1375" t="s">
        <v>35</v>
      </c>
      <c r="R1375">
        <v>1</v>
      </c>
      <c r="S1375">
        <f t="shared" si="130"/>
        <v>0</v>
      </c>
      <c r="T1375">
        <f t="shared" si="131"/>
        <v>0.5</v>
      </c>
      <c r="Z1375" s="118">
        <v>0.16</v>
      </c>
      <c r="AA1375">
        <v>0</v>
      </c>
      <c r="AB1375" s="120">
        <v>37.4</v>
      </c>
      <c r="AC1375" s="2">
        <f t="shared" si="132"/>
        <v>299.2</v>
      </c>
      <c r="AE1375" s="2">
        <f t="shared" si="133"/>
        <v>299.2</v>
      </c>
      <c r="AG1375" t="str">
        <f t="shared" si="134"/>
        <v/>
      </c>
    </row>
    <row r="1376" spans="1:34" s="9" customFormat="1">
      <c r="A1376">
        <v>1375</v>
      </c>
      <c r="C1376">
        <v>604</v>
      </c>
      <c r="D1376">
        <v>270</v>
      </c>
      <c r="E1376" s="9" t="s">
        <v>619</v>
      </c>
      <c r="F1376" t="s">
        <v>930</v>
      </c>
      <c r="G1376" s="9">
        <v>50.556301120000001</v>
      </c>
      <c r="H1376" s="9">
        <v>122.4560013</v>
      </c>
      <c r="M1376" s="9" t="s">
        <v>101</v>
      </c>
      <c r="N1376" s="9">
        <v>0</v>
      </c>
      <c r="O1376" s="9">
        <v>0</v>
      </c>
      <c r="P1376" s="9">
        <f t="shared" si="135"/>
        <v>0</v>
      </c>
      <c r="Q1376" s="9" t="s">
        <v>616</v>
      </c>
      <c r="R1376" s="9">
        <v>2</v>
      </c>
      <c r="S1376" s="9">
        <f t="shared" si="130"/>
        <v>0</v>
      </c>
      <c r="T1376" s="9">
        <f t="shared" si="131"/>
        <v>0</v>
      </c>
      <c r="U1376" t="s">
        <v>1003</v>
      </c>
      <c r="V1376" t="s">
        <v>918</v>
      </c>
      <c r="Z1376" s="118">
        <v>1.45</v>
      </c>
      <c r="AA1376" s="9">
        <v>78</v>
      </c>
      <c r="AB1376" s="120">
        <v>1.2</v>
      </c>
      <c r="AC1376" s="2">
        <f t="shared" si="132"/>
        <v>0</v>
      </c>
      <c r="AE1376" s="11">
        <f t="shared" si="133"/>
        <v>0</v>
      </c>
      <c r="AG1376" t="str">
        <f t="shared" si="134"/>
        <v/>
      </c>
      <c r="AH1376"/>
    </row>
    <row r="1377" spans="1:34">
      <c r="A1377">
        <v>1376</v>
      </c>
      <c r="B1377" t="s">
        <v>603</v>
      </c>
      <c r="C1377">
        <v>780</v>
      </c>
      <c r="D1377">
        <v>271</v>
      </c>
      <c r="E1377" t="s">
        <v>915</v>
      </c>
      <c r="F1377" t="s">
        <v>932</v>
      </c>
      <c r="G1377">
        <v>48.593139649999998</v>
      </c>
      <c r="H1377">
        <v>124.42099760000001</v>
      </c>
      <c r="M1377" t="s">
        <v>610</v>
      </c>
      <c r="N1377">
        <v>1</v>
      </c>
      <c r="O1377">
        <v>0</v>
      </c>
      <c r="P1377">
        <f t="shared" si="135"/>
        <v>1</v>
      </c>
      <c r="Q1377" t="s">
        <v>35</v>
      </c>
      <c r="R1377">
        <v>1</v>
      </c>
      <c r="S1377">
        <f t="shared" si="130"/>
        <v>0</v>
      </c>
      <c r="T1377">
        <f t="shared" si="131"/>
        <v>1</v>
      </c>
      <c r="W1377">
        <f>SUM(S1377:S1381)</f>
        <v>103</v>
      </c>
      <c r="X1377">
        <f>SUM(T1377:T1381)</f>
        <v>1</v>
      </c>
      <c r="Y1377">
        <f>X1377+W1377</f>
        <v>104</v>
      </c>
      <c r="Z1377" s="118">
        <v>0.11</v>
      </c>
      <c r="AA1377">
        <v>0</v>
      </c>
      <c r="AB1377" s="120">
        <v>25.58</v>
      </c>
      <c r="AC1377" s="2">
        <f t="shared" si="132"/>
        <v>281.37999999999994</v>
      </c>
      <c r="AD1377" s="2">
        <f>SUM(AC1377:AC1381)</f>
        <v>74307.504000000015</v>
      </c>
      <c r="AE1377" s="2">
        <f t="shared" si="133"/>
        <v>281.37999999999994</v>
      </c>
      <c r="AF1377" s="2">
        <f>SUM(AE1377:AE1381)</f>
        <v>74307.504000000015</v>
      </c>
      <c r="AG1377">
        <f t="shared" si="134"/>
        <v>1</v>
      </c>
    </row>
    <row r="1378" spans="1:34">
      <c r="A1378">
        <v>1377</v>
      </c>
      <c r="C1378">
        <v>840</v>
      </c>
      <c r="D1378">
        <v>271</v>
      </c>
      <c r="E1378" t="s">
        <v>915</v>
      </c>
      <c r="F1378" t="s">
        <v>932</v>
      </c>
      <c r="G1378">
        <v>48.593139649999998</v>
      </c>
      <c r="H1378">
        <v>124.42099760000001</v>
      </c>
      <c r="M1378" t="s">
        <v>733</v>
      </c>
      <c r="N1378">
        <v>0</v>
      </c>
      <c r="O1378">
        <v>-8</v>
      </c>
      <c r="P1378">
        <f t="shared" si="135"/>
        <v>8</v>
      </c>
      <c r="Q1378" t="s">
        <v>604</v>
      </c>
      <c r="R1378">
        <v>2</v>
      </c>
      <c r="S1378">
        <f t="shared" si="130"/>
        <v>8</v>
      </c>
      <c r="T1378">
        <f t="shared" si="131"/>
        <v>0</v>
      </c>
      <c r="U1378" t="s">
        <v>1006</v>
      </c>
      <c r="V1378" t="s">
        <v>21</v>
      </c>
      <c r="Z1378" s="118">
        <v>0.97</v>
      </c>
      <c r="AA1378" s="106">
        <v>40</v>
      </c>
      <c r="AB1378" s="120">
        <v>7.94</v>
      </c>
      <c r="AC1378" s="2">
        <f t="shared" si="132"/>
        <v>3696.864</v>
      </c>
      <c r="AE1378" s="2">
        <f t="shared" si="133"/>
        <v>3696.864</v>
      </c>
      <c r="AG1378" t="str">
        <f t="shared" si="134"/>
        <v/>
      </c>
    </row>
    <row r="1379" spans="1:34">
      <c r="A1379">
        <v>1378</v>
      </c>
      <c r="C1379">
        <v>840</v>
      </c>
      <c r="D1379">
        <v>271</v>
      </c>
      <c r="E1379" t="s">
        <v>915</v>
      </c>
      <c r="F1379" t="s">
        <v>932</v>
      </c>
      <c r="G1379">
        <v>48.593139649999998</v>
      </c>
      <c r="H1379">
        <v>124.42099760000001</v>
      </c>
      <c r="M1379" t="s">
        <v>701</v>
      </c>
      <c r="N1379">
        <v>-8</v>
      </c>
      <c r="O1379">
        <v>-12</v>
      </c>
      <c r="P1379">
        <f t="shared" si="135"/>
        <v>4</v>
      </c>
      <c r="Q1379" t="s">
        <v>191</v>
      </c>
      <c r="R1379">
        <v>2</v>
      </c>
      <c r="S1379">
        <f t="shared" si="130"/>
        <v>4</v>
      </c>
      <c r="T1379">
        <f t="shared" si="131"/>
        <v>0</v>
      </c>
      <c r="U1379" t="s">
        <v>1006</v>
      </c>
      <c r="V1379" t="s">
        <v>21</v>
      </c>
      <c r="Z1379" s="118">
        <v>1.1000000000000001</v>
      </c>
      <c r="AA1379" s="106">
        <v>40</v>
      </c>
      <c r="AB1379" s="120">
        <v>0.92</v>
      </c>
      <c r="AC1379" s="2">
        <f t="shared" si="132"/>
        <v>242.88000000000002</v>
      </c>
      <c r="AE1379" s="2">
        <f t="shared" si="133"/>
        <v>242.88000000000002</v>
      </c>
      <c r="AG1379" t="str">
        <f t="shared" si="134"/>
        <v/>
      </c>
    </row>
    <row r="1380" spans="1:34">
      <c r="A1380">
        <v>1379</v>
      </c>
      <c r="C1380">
        <v>840</v>
      </c>
      <c r="D1380">
        <v>271</v>
      </c>
      <c r="E1380" t="s">
        <v>915</v>
      </c>
      <c r="F1380" t="s">
        <v>932</v>
      </c>
      <c r="G1380">
        <v>48.593139649999998</v>
      </c>
      <c r="H1380">
        <v>124.42099760000001</v>
      </c>
      <c r="M1380" t="s">
        <v>734</v>
      </c>
      <c r="N1380">
        <v>-12</v>
      </c>
      <c r="O1380">
        <v>-66</v>
      </c>
      <c r="P1380">
        <f t="shared" si="135"/>
        <v>54</v>
      </c>
      <c r="Q1380" t="s">
        <v>616</v>
      </c>
      <c r="R1380">
        <v>2</v>
      </c>
      <c r="S1380">
        <f t="shared" si="130"/>
        <v>54</v>
      </c>
      <c r="T1380">
        <f t="shared" si="131"/>
        <v>0</v>
      </c>
      <c r="U1380" t="s">
        <v>1003</v>
      </c>
      <c r="V1380" t="s">
        <v>623</v>
      </c>
      <c r="Z1380" s="118">
        <v>0.97</v>
      </c>
      <c r="AA1380" s="106">
        <v>0</v>
      </c>
      <c r="AB1380" s="120">
        <v>7.94</v>
      </c>
      <c r="AC1380" s="2">
        <f t="shared" si="132"/>
        <v>41589.720000000008</v>
      </c>
      <c r="AE1380" s="2">
        <f t="shared" si="133"/>
        <v>41589.720000000008</v>
      </c>
      <c r="AG1380" t="str">
        <f t="shared" si="134"/>
        <v/>
      </c>
    </row>
    <row r="1381" spans="1:34" s="9" customFormat="1">
      <c r="A1381">
        <v>1380</v>
      </c>
      <c r="C1381">
        <v>840</v>
      </c>
      <c r="D1381">
        <v>271</v>
      </c>
      <c r="E1381" s="9" t="s">
        <v>915</v>
      </c>
      <c r="F1381" t="s">
        <v>932</v>
      </c>
      <c r="G1381" s="9">
        <v>48.593139649999998</v>
      </c>
      <c r="H1381" s="9">
        <v>124.42099760000001</v>
      </c>
      <c r="M1381" s="9" t="s">
        <v>735</v>
      </c>
      <c r="N1381" s="9">
        <v>-66</v>
      </c>
      <c r="O1381" s="9">
        <v>-103</v>
      </c>
      <c r="P1381" s="9">
        <f t="shared" si="135"/>
        <v>37</v>
      </c>
      <c r="Q1381" s="9" t="s">
        <v>613</v>
      </c>
      <c r="R1381" s="9">
        <v>2</v>
      </c>
      <c r="S1381" s="9">
        <f t="shared" si="130"/>
        <v>37</v>
      </c>
      <c r="T1381" s="9">
        <f t="shared" si="131"/>
        <v>0</v>
      </c>
      <c r="U1381" t="s">
        <v>1003</v>
      </c>
      <c r="V1381" t="s">
        <v>623</v>
      </c>
      <c r="Z1381" s="118">
        <v>0.97</v>
      </c>
      <c r="AA1381" s="106">
        <v>0</v>
      </c>
      <c r="AB1381" s="120">
        <v>7.94</v>
      </c>
      <c r="AC1381" s="2">
        <f t="shared" si="132"/>
        <v>28496.660000000003</v>
      </c>
      <c r="AE1381" s="11">
        <f t="shared" si="133"/>
        <v>28496.660000000003</v>
      </c>
      <c r="AG1381" t="str">
        <f t="shared" si="134"/>
        <v/>
      </c>
      <c r="AH1381"/>
    </row>
    <row r="1382" spans="1:34">
      <c r="A1382">
        <v>1381</v>
      </c>
      <c r="B1382" t="s">
        <v>603</v>
      </c>
      <c r="C1382">
        <v>781</v>
      </c>
      <c r="D1382">
        <v>272</v>
      </c>
      <c r="E1382" t="s">
        <v>605</v>
      </c>
      <c r="F1382" t="s">
        <v>929</v>
      </c>
      <c r="G1382">
        <v>48.595420840000003</v>
      </c>
      <c r="H1382">
        <v>124.42040249999999</v>
      </c>
      <c r="M1382" t="s">
        <v>610</v>
      </c>
      <c r="N1382">
        <v>21</v>
      </c>
      <c r="O1382">
        <v>19</v>
      </c>
      <c r="P1382">
        <f t="shared" si="135"/>
        <v>2</v>
      </c>
      <c r="Q1382" t="s">
        <v>35</v>
      </c>
      <c r="R1382">
        <v>1</v>
      </c>
      <c r="S1382">
        <f t="shared" si="130"/>
        <v>0</v>
      </c>
      <c r="T1382">
        <f t="shared" si="131"/>
        <v>2</v>
      </c>
      <c r="W1382">
        <f>SUM(S1382:S1385)</f>
        <v>50</v>
      </c>
      <c r="X1382">
        <f>SUM(T1382:T1385)</f>
        <v>21</v>
      </c>
      <c r="Y1382">
        <f>X1382+W1382</f>
        <v>71</v>
      </c>
      <c r="Z1382" s="118">
        <v>0.14000000000000001</v>
      </c>
      <c r="AA1382">
        <v>0</v>
      </c>
      <c r="AB1382" s="120">
        <v>43.21</v>
      </c>
      <c r="AC1382" s="2">
        <f t="shared" si="132"/>
        <v>1209.8800000000001</v>
      </c>
      <c r="AD1382" s="2">
        <f>SUM(AC1382:AC1385)</f>
        <v>17761.240000000002</v>
      </c>
      <c r="AE1382" s="2">
        <f t="shared" si="133"/>
        <v>1209.8800000000001</v>
      </c>
      <c r="AF1382" s="2">
        <f>SUM(AE1382:AE1385)</f>
        <v>17761.240000000002</v>
      </c>
      <c r="AG1382">
        <f t="shared" si="134"/>
        <v>1</v>
      </c>
    </row>
    <row r="1383" spans="1:34">
      <c r="A1383">
        <v>1382</v>
      </c>
      <c r="C1383">
        <v>781</v>
      </c>
      <c r="D1383">
        <v>272</v>
      </c>
      <c r="E1383" t="s">
        <v>605</v>
      </c>
      <c r="F1383" t="s">
        <v>929</v>
      </c>
      <c r="G1383">
        <v>48.595420840000003</v>
      </c>
      <c r="H1383">
        <v>124.42040249999999</v>
      </c>
      <c r="M1383" t="s">
        <v>624</v>
      </c>
      <c r="N1383">
        <v>19</v>
      </c>
      <c r="O1383">
        <v>0</v>
      </c>
      <c r="P1383">
        <f t="shared" si="135"/>
        <v>19</v>
      </c>
      <c r="Q1383" t="s">
        <v>35</v>
      </c>
      <c r="R1383">
        <v>1</v>
      </c>
      <c r="S1383">
        <f t="shared" si="130"/>
        <v>0</v>
      </c>
      <c r="T1383">
        <f t="shared" si="131"/>
        <v>19</v>
      </c>
      <c r="Z1383" s="118">
        <v>0.14000000000000001</v>
      </c>
      <c r="AA1383">
        <v>0</v>
      </c>
      <c r="AB1383" s="120">
        <v>43.21</v>
      </c>
      <c r="AC1383" s="2">
        <f t="shared" si="132"/>
        <v>11493.86</v>
      </c>
      <c r="AE1383" s="2">
        <f t="shared" si="133"/>
        <v>11493.86</v>
      </c>
      <c r="AG1383" t="str">
        <f t="shared" si="134"/>
        <v/>
      </c>
    </row>
    <row r="1384" spans="1:34">
      <c r="A1384">
        <v>1383</v>
      </c>
      <c r="C1384">
        <v>841</v>
      </c>
      <c r="D1384">
        <v>272</v>
      </c>
      <c r="E1384" t="s">
        <v>605</v>
      </c>
      <c r="F1384" t="s">
        <v>929</v>
      </c>
      <c r="G1384">
        <v>48.595420840000003</v>
      </c>
      <c r="H1384">
        <v>124.42040249999999</v>
      </c>
      <c r="M1384" t="s">
        <v>32</v>
      </c>
      <c r="N1384">
        <v>0</v>
      </c>
      <c r="O1384">
        <v>-50</v>
      </c>
      <c r="P1384">
        <f t="shared" si="135"/>
        <v>50</v>
      </c>
      <c r="Q1384" t="s">
        <v>613</v>
      </c>
      <c r="R1384">
        <v>2</v>
      </c>
      <c r="S1384">
        <f t="shared" si="130"/>
        <v>50</v>
      </c>
      <c r="T1384">
        <f t="shared" si="131"/>
        <v>0</v>
      </c>
      <c r="U1384" t="s">
        <v>1003</v>
      </c>
      <c r="V1384" t="s">
        <v>623</v>
      </c>
      <c r="Z1384" s="118">
        <v>1.19</v>
      </c>
      <c r="AA1384">
        <v>50</v>
      </c>
      <c r="AB1384" s="120">
        <v>1.7</v>
      </c>
      <c r="AC1384" s="2">
        <f t="shared" si="132"/>
        <v>5057.4999999999991</v>
      </c>
      <c r="AE1384" s="2">
        <f t="shared" si="133"/>
        <v>5057.4999999999991</v>
      </c>
      <c r="AG1384" t="str">
        <f t="shared" si="134"/>
        <v/>
      </c>
    </row>
    <row r="1385" spans="1:34" s="9" customFormat="1">
      <c r="A1385">
        <v>1384</v>
      </c>
      <c r="C1385">
        <v>841</v>
      </c>
      <c r="D1385">
        <v>272</v>
      </c>
      <c r="E1385" s="9" t="s">
        <v>605</v>
      </c>
      <c r="F1385" t="s">
        <v>929</v>
      </c>
      <c r="G1385" s="9">
        <v>48.595420840000003</v>
      </c>
      <c r="H1385" s="9">
        <v>124.42040249999999</v>
      </c>
      <c r="M1385" s="9" t="s">
        <v>34</v>
      </c>
      <c r="N1385" s="9">
        <v>-50</v>
      </c>
      <c r="O1385" s="9">
        <v>-50</v>
      </c>
      <c r="P1385" s="9">
        <f t="shared" si="135"/>
        <v>0</v>
      </c>
      <c r="Q1385" s="9" t="s">
        <v>616</v>
      </c>
      <c r="R1385" s="9">
        <v>2</v>
      </c>
      <c r="S1385" s="9">
        <f t="shared" si="130"/>
        <v>0</v>
      </c>
      <c r="T1385" s="9">
        <f t="shared" si="131"/>
        <v>0</v>
      </c>
      <c r="U1385" t="s">
        <v>1004</v>
      </c>
      <c r="V1385" t="s">
        <v>623</v>
      </c>
      <c r="Z1385" s="118">
        <v>1.19</v>
      </c>
      <c r="AA1385" s="9">
        <v>50</v>
      </c>
      <c r="AB1385" s="120">
        <v>1.7</v>
      </c>
      <c r="AC1385" s="2">
        <f t="shared" si="132"/>
        <v>0</v>
      </c>
      <c r="AE1385" s="11">
        <f t="shared" si="133"/>
        <v>0</v>
      </c>
      <c r="AG1385" t="str">
        <f t="shared" si="134"/>
        <v/>
      </c>
      <c r="AH1385"/>
    </row>
    <row r="1386" spans="1:34">
      <c r="A1386">
        <v>1385</v>
      </c>
      <c r="B1386" t="s">
        <v>603</v>
      </c>
      <c r="C1386">
        <v>98</v>
      </c>
      <c r="D1386">
        <v>273</v>
      </c>
      <c r="E1386" t="s">
        <v>607</v>
      </c>
      <c r="F1386" t="s">
        <v>929</v>
      </c>
      <c r="G1386">
        <v>48.595111850000002</v>
      </c>
      <c r="H1386">
        <v>124.4210968</v>
      </c>
      <c r="M1386" t="s">
        <v>610</v>
      </c>
      <c r="N1386">
        <v>8</v>
      </c>
      <c r="O1386">
        <v>6</v>
      </c>
      <c r="P1386">
        <f t="shared" si="135"/>
        <v>2</v>
      </c>
      <c r="Q1386" t="s">
        <v>35</v>
      </c>
      <c r="R1386">
        <v>1</v>
      </c>
      <c r="S1386">
        <f t="shared" si="130"/>
        <v>0</v>
      </c>
      <c r="T1386">
        <f t="shared" si="131"/>
        <v>2</v>
      </c>
      <c r="W1386">
        <f>SUM(S1386:S1389)</f>
        <v>70</v>
      </c>
      <c r="X1386">
        <f>SUM(T1386:T1389)</f>
        <v>8</v>
      </c>
      <c r="Y1386">
        <f>X1386+W1386</f>
        <v>78</v>
      </c>
      <c r="Z1386" s="118">
        <v>0.11</v>
      </c>
      <c r="AA1386">
        <v>0</v>
      </c>
      <c r="AB1386" s="120">
        <v>45.06</v>
      </c>
      <c r="AC1386" s="2">
        <f t="shared" si="132"/>
        <v>991.31999999999994</v>
      </c>
      <c r="AD1386" s="2">
        <f>SUM(AC1386:AC1389)</f>
        <v>23012.01</v>
      </c>
      <c r="AE1386" s="2">
        <f t="shared" si="133"/>
        <v>991.31999999999994</v>
      </c>
      <c r="AF1386" s="2">
        <f>SUM(AE1386:AE1389)</f>
        <v>23012.01</v>
      </c>
      <c r="AG1386">
        <f t="shared" si="134"/>
        <v>1</v>
      </c>
    </row>
    <row r="1387" spans="1:34">
      <c r="A1387">
        <v>1386</v>
      </c>
      <c r="C1387">
        <v>98</v>
      </c>
      <c r="D1387">
        <v>273</v>
      </c>
      <c r="E1387" t="s">
        <v>607</v>
      </c>
      <c r="F1387" t="s">
        <v>929</v>
      </c>
      <c r="G1387">
        <v>48.595111850000002</v>
      </c>
      <c r="H1387">
        <v>124.4210968</v>
      </c>
      <c r="M1387" t="s">
        <v>606</v>
      </c>
      <c r="N1387">
        <v>6</v>
      </c>
      <c r="O1387">
        <v>3</v>
      </c>
      <c r="P1387">
        <f t="shared" si="135"/>
        <v>3</v>
      </c>
      <c r="Q1387" t="s">
        <v>35</v>
      </c>
      <c r="R1387">
        <v>1</v>
      </c>
      <c r="S1387">
        <f t="shared" si="130"/>
        <v>0</v>
      </c>
      <c r="T1387">
        <f t="shared" si="131"/>
        <v>3</v>
      </c>
      <c r="Z1387" s="118">
        <v>0.11</v>
      </c>
      <c r="AA1387">
        <v>0</v>
      </c>
      <c r="AB1387" s="120">
        <v>45.06</v>
      </c>
      <c r="AC1387" s="2">
        <f t="shared" si="132"/>
        <v>1486.98</v>
      </c>
      <c r="AE1387" s="2">
        <f t="shared" si="133"/>
        <v>1486.98</v>
      </c>
      <c r="AG1387" t="str">
        <f t="shared" si="134"/>
        <v/>
      </c>
    </row>
    <row r="1388" spans="1:34">
      <c r="A1388">
        <v>1387</v>
      </c>
      <c r="C1388">
        <v>98</v>
      </c>
      <c r="D1388">
        <v>273</v>
      </c>
      <c r="E1388" t="s">
        <v>607</v>
      </c>
      <c r="F1388" t="s">
        <v>929</v>
      </c>
      <c r="G1388">
        <v>48.595111850000002</v>
      </c>
      <c r="H1388">
        <v>124.4210968</v>
      </c>
      <c r="M1388" t="s">
        <v>15</v>
      </c>
      <c r="N1388">
        <v>3</v>
      </c>
      <c r="O1388">
        <v>0</v>
      </c>
      <c r="P1388">
        <f t="shared" si="135"/>
        <v>3</v>
      </c>
      <c r="Q1388" t="s">
        <v>35</v>
      </c>
      <c r="R1388">
        <v>1</v>
      </c>
      <c r="S1388">
        <f t="shared" si="130"/>
        <v>0</v>
      </c>
      <c r="T1388">
        <f t="shared" si="131"/>
        <v>3</v>
      </c>
      <c r="Z1388" s="118">
        <v>0.11</v>
      </c>
      <c r="AA1388">
        <v>0</v>
      </c>
      <c r="AB1388" s="120">
        <v>38.51</v>
      </c>
      <c r="AC1388" s="2">
        <f t="shared" si="132"/>
        <v>1270.83</v>
      </c>
      <c r="AE1388" s="2">
        <f t="shared" si="133"/>
        <v>1270.83</v>
      </c>
      <c r="AG1388" t="str">
        <f t="shared" si="134"/>
        <v/>
      </c>
    </row>
    <row r="1389" spans="1:34" s="9" customFormat="1">
      <c r="A1389">
        <v>1388</v>
      </c>
      <c r="C1389">
        <v>111</v>
      </c>
      <c r="D1389">
        <v>273</v>
      </c>
      <c r="E1389" s="9" t="s">
        <v>607</v>
      </c>
      <c r="F1389" t="s">
        <v>929</v>
      </c>
      <c r="G1389" s="9">
        <v>48.595111850000002</v>
      </c>
      <c r="H1389" s="9">
        <v>124.4210968</v>
      </c>
      <c r="M1389" s="9" t="s">
        <v>18</v>
      </c>
      <c r="N1389" s="9">
        <v>0</v>
      </c>
      <c r="O1389" s="9">
        <v>-70</v>
      </c>
      <c r="P1389" s="9">
        <f t="shared" si="135"/>
        <v>70</v>
      </c>
      <c r="Q1389" s="9" t="s">
        <v>616</v>
      </c>
      <c r="R1389" s="9">
        <v>2</v>
      </c>
      <c r="S1389" s="9">
        <f t="shared" si="130"/>
        <v>70</v>
      </c>
      <c r="T1389" s="9">
        <f t="shared" si="131"/>
        <v>0</v>
      </c>
      <c r="U1389" t="s">
        <v>1004</v>
      </c>
      <c r="V1389" t="s">
        <v>623</v>
      </c>
      <c r="Z1389" s="118">
        <v>1.17</v>
      </c>
      <c r="AA1389" s="9">
        <v>40</v>
      </c>
      <c r="AB1389" s="120">
        <v>3.92</v>
      </c>
      <c r="AC1389" s="2">
        <f t="shared" si="132"/>
        <v>19262.879999999997</v>
      </c>
      <c r="AE1389" s="11">
        <f t="shared" si="133"/>
        <v>19262.879999999997</v>
      </c>
      <c r="AG1389" t="str">
        <f t="shared" si="134"/>
        <v/>
      </c>
      <c r="AH1389"/>
    </row>
    <row r="1390" spans="1:34">
      <c r="A1390">
        <v>1389</v>
      </c>
      <c r="B1390" t="s">
        <v>603</v>
      </c>
      <c r="C1390">
        <v>783</v>
      </c>
      <c r="D1390">
        <v>274</v>
      </c>
      <c r="E1390" t="s">
        <v>416</v>
      </c>
      <c r="F1390" t="s">
        <v>932</v>
      </c>
      <c r="G1390">
        <v>48.595859529999998</v>
      </c>
      <c r="H1390">
        <v>124.4245987</v>
      </c>
      <c r="M1390" t="s">
        <v>13</v>
      </c>
      <c r="N1390">
        <v>1</v>
      </c>
      <c r="O1390">
        <v>0</v>
      </c>
      <c r="P1390">
        <f t="shared" si="135"/>
        <v>1</v>
      </c>
      <c r="Q1390" t="s">
        <v>35</v>
      </c>
      <c r="R1390">
        <v>1</v>
      </c>
      <c r="S1390">
        <f t="shared" si="130"/>
        <v>0</v>
      </c>
      <c r="T1390">
        <f t="shared" si="131"/>
        <v>1</v>
      </c>
      <c r="W1390">
        <f>SUM(S1390:S1394)</f>
        <v>85</v>
      </c>
      <c r="X1390">
        <f>SUM(T1390:T1394)</f>
        <v>1</v>
      </c>
      <c r="Y1390">
        <f>X1390+W1390</f>
        <v>86</v>
      </c>
      <c r="Z1390" s="118">
        <v>0.11</v>
      </c>
      <c r="AA1390">
        <v>0</v>
      </c>
      <c r="AB1390" s="120">
        <v>25.58</v>
      </c>
      <c r="AC1390" s="2">
        <f t="shared" si="132"/>
        <v>281.37999999999994</v>
      </c>
      <c r="AD1390" s="2">
        <f>SUM(AC1390:AC1394)</f>
        <v>8306.9800000000014</v>
      </c>
      <c r="AE1390" s="2">
        <f t="shared" si="133"/>
        <v>281.37999999999994</v>
      </c>
      <c r="AF1390" s="2">
        <f>SUM(AE1390:AE1394)</f>
        <v>8306.9800000000014</v>
      </c>
      <c r="AG1390">
        <f t="shared" si="134"/>
        <v>1</v>
      </c>
    </row>
    <row r="1391" spans="1:34">
      <c r="A1391">
        <v>1390</v>
      </c>
      <c r="C1391">
        <v>843</v>
      </c>
      <c r="D1391">
        <v>274</v>
      </c>
      <c r="E1391" t="s">
        <v>416</v>
      </c>
      <c r="F1391" t="s">
        <v>932</v>
      </c>
      <c r="G1391">
        <v>48.595859529999998</v>
      </c>
      <c r="H1391">
        <v>124.4245987</v>
      </c>
      <c r="M1391" t="s">
        <v>736</v>
      </c>
      <c r="N1391">
        <v>-10</v>
      </c>
      <c r="O1391">
        <v>-20</v>
      </c>
      <c r="P1391">
        <f t="shared" si="135"/>
        <v>10</v>
      </c>
      <c r="R1391">
        <v>2</v>
      </c>
      <c r="S1391">
        <f t="shared" si="130"/>
        <v>10</v>
      </c>
      <c r="T1391">
        <f t="shared" si="131"/>
        <v>0</v>
      </c>
      <c r="U1391" t="s">
        <v>1004</v>
      </c>
      <c r="V1391" t="s">
        <v>918</v>
      </c>
      <c r="Z1391" s="118">
        <v>0.11</v>
      </c>
      <c r="AA1391">
        <v>0</v>
      </c>
      <c r="AB1391" s="120">
        <v>25.58</v>
      </c>
      <c r="AC1391" s="2">
        <f t="shared" si="132"/>
        <v>2813.7999999999997</v>
      </c>
      <c r="AE1391" s="2">
        <f t="shared" si="133"/>
        <v>2813.7999999999997</v>
      </c>
      <c r="AG1391" t="str">
        <f t="shared" si="134"/>
        <v/>
      </c>
    </row>
    <row r="1392" spans="1:34">
      <c r="A1392">
        <v>1391</v>
      </c>
      <c r="C1392">
        <v>843</v>
      </c>
      <c r="D1392">
        <v>274</v>
      </c>
      <c r="E1392" t="s">
        <v>416</v>
      </c>
      <c r="F1392" t="s">
        <v>932</v>
      </c>
      <c r="G1392">
        <v>48.595859529999998</v>
      </c>
      <c r="H1392">
        <v>124.4245987</v>
      </c>
      <c r="M1392" t="s">
        <v>21</v>
      </c>
      <c r="N1392">
        <v>0</v>
      </c>
      <c r="O1392">
        <v>-36</v>
      </c>
      <c r="P1392">
        <f t="shared" si="135"/>
        <v>36</v>
      </c>
      <c r="Q1392" t="s">
        <v>191</v>
      </c>
      <c r="R1392">
        <v>2</v>
      </c>
      <c r="S1392">
        <f t="shared" si="130"/>
        <v>36</v>
      </c>
      <c r="T1392">
        <f t="shared" si="131"/>
        <v>0</v>
      </c>
      <c r="U1392" t="s">
        <v>1004</v>
      </c>
      <c r="V1392" t="s">
        <v>918</v>
      </c>
      <c r="Z1392" s="118">
        <v>1.1000000000000001</v>
      </c>
      <c r="AA1392">
        <v>0</v>
      </c>
      <c r="AB1392" s="120">
        <v>0.92</v>
      </c>
      <c r="AC1392" s="2">
        <f t="shared" si="132"/>
        <v>3643.2000000000007</v>
      </c>
      <c r="AE1392" s="2">
        <f t="shared" si="133"/>
        <v>3643.2000000000007</v>
      </c>
      <c r="AG1392" t="str">
        <f t="shared" si="134"/>
        <v/>
      </c>
    </row>
    <row r="1393" spans="1:34">
      <c r="A1393">
        <v>1392</v>
      </c>
      <c r="C1393">
        <v>843</v>
      </c>
      <c r="D1393">
        <v>274</v>
      </c>
      <c r="E1393" t="s">
        <v>416</v>
      </c>
      <c r="F1393" t="s">
        <v>932</v>
      </c>
      <c r="G1393">
        <v>48.595859529999998</v>
      </c>
      <c r="H1393">
        <v>124.4245987</v>
      </c>
      <c r="M1393" t="s">
        <v>701</v>
      </c>
      <c r="N1393">
        <v>-36</v>
      </c>
      <c r="O1393">
        <v>-74</v>
      </c>
      <c r="P1393">
        <f t="shared" si="135"/>
        <v>38</v>
      </c>
      <c r="Q1393" t="s">
        <v>191</v>
      </c>
      <c r="R1393">
        <v>2</v>
      </c>
      <c r="S1393">
        <f t="shared" si="130"/>
        <v>38</v>
      </c>
      <c r="T1393">
        <f t="shared" si="131"/>
        <v>0</v>
      </c>
      <c r="U1393" t="s">
        <v>1004</v>
      </c>
      <c r="V1393" t="s">
        <v>918</v>
      </c>
      <c r="Z1393" s="118">
        <v>1.1000000000000001</v>
      </c>
      <c r="AA1393">
        <v>60</v>
      </c>
      <c r="AB1393" s="120">
        <v>0.92</v>
      </c>
      <c r="AC1393" s="2">
        <f t="shared" si="132"/>
        <v>1538.2400000000005</v>
      </c>
      <c r="AE1393" s="2">
        <f t="shared" si="133"/>
        <v>1538.2400000000005</v>
      </c>
      <c r="AG1393" t="str">
        <f t="shared" si="134"/>
        <v/>
      </c>
    </row>
    <row r="1394" spans="1:34" s="9" customFormat="1">
      <c r="A1394">
        <v>1393</v>
      </c>
      <c r="C1394">
        <v>843</v>
      </c>
      <c r="D1394">
        <v>274</v>
      </c>
      <c r="E1394" s="9" t="s">
        <v>416</v>
      </c>
      <c r="F1394" t="s">
        <v>932</v>
      </c>
      <c r="G1394" s="9">
        <v>48.595859529999998</v>
      </c>
      <c r="H1394" s="9">
        <v>124.4245987</v>
      </c>
      <c r="M1394" s="9" t="s">
        <v>737</v>
      </c>
      <c r="N1394" s="9">
        <v>-74</v>
      </c>
      <c r="O1394" s="9">
        <v>-75</v>
      </c>
      <c r="P1394" s="9">
        <f t="shared" si="135"/>
        <v>1</v>
      </c>
      <c r="Q1394" s="9" t="s">
        <v>191</v>
      </c>
      <c r="R1394" s="9">
        <v>2</v>
      </c>
      <c r="S1394" s="9">
        <f t="shared" si="130"/>
        <v>1</v>
      </c>
      <c r="T1394" s="9">
        <f t="shared" si="131"/>
        <v>0</v>
      </c>
      <c r="U1394" t="s">
        <v>1004</v>
      </c>
      <c r="V1394" t="s">
        <v>918</v>
      </c>
      <c r="Z1394" s="118">
        <v>1.1000000000000001</v>
      </c>
      <c r="AA1394" s="9">
        <v>70</v>
      </c>
      <c r="AB1394" s="120">
        <v>0.92</v>
      </c>
      <c r="AC1394" s="2">
        <f t="shared" si="132"/>
        <v>30.360000000000003</v>
      </c>
      <c r="AE1394" s="11">
        <f t="shared" si="133"/>
        <v>30.360000000000003</v>
      </c>
      <c r="AG1394" t="str">
        <f t="shared" si="134"/>
        <v/>
      </c>
      <c r="AH1394"/>
    </row>
    <row r="1395" spans="1:34">
      <c r="A1395">
        <v>1394</v>
      </c>
      <c r="B1395" t="s">
        <v>603</v>
      </c>
      <c r="C1395">
        <v>458</v>
      </c>
      <c r="D1395">
        <v>275</v>
      </c>
      <c r="E1395" t="s">
        <v>605</v>
      </c>
      <c r="F1395" t="s">
        <v>929</v>
      </c>
      <c r="G1395">
        <v>49.484935759999999</v>
      </c>
      <c r="H1395">
        <v>123.5396805</v>
      </c>
      <c r="M1395" t="s">
        <v>610</v>
      </c>
      <c r="N1395">
        <v>11</v>
      </c>
      <c r="O1395">
        <v>9</v>
      </c>
      <c r="P1395">
        <f t="shared" si="135"/>
        <v>2</v>
      </c>
      <c r="Q1395" t="s">
        <v>35</v>
      </c>
      <c r="R1395">
        <v>1</v>
      </c>
      <c r="S1395">
        <f t="shared" si="130"/>
        <v>0</v>
      </c>
      <c r="T1395">
        <f t="shared" si="131"/>
        <v>2</v>
      </c>
      <c r="W1395">
        <f>SUM(S1395:S1400)</f>
        <v>94</v>
      </c>
      <c r="X1395">
        <f>SUM(T1395:T1400)</f>
        <v>11</v>
      </c>
      <c r="Y1395">
        <f>X1395+W1395</f>
        <v>105</v>
      </c>
      <c r="Z1395" s="118">
        <v>0.14000000000000001</v>
      </c>
      <c r="AA1395">
        <v>0</v>
      </c>
      <c r="AB1395" s="120">
        <v>43.21</v>
      </c>
      <c r="AC1395" s="2">
        <f t="shared" si="132"/>
        <v>1209.8800000000001</v>
      </c>
      <c r="AD1395" s="2">
        <f>SUM(AC1395:AC1400)</f>
        <v>32994.522199999992</v>
      </c>
      <c r="AE1395" s="2">
        <f t="shared" si="133"/>
        <v>1209.8800000000001</v>
      </c>
      <c r="AF1395" s="2">
        <f>SUM(AE1395:AE1400)</f>
        <v>32994.522199999992</v>
      </c>
      <c r="AG1395">
        <f t="shared" si="134"/>
        <v>1</v>
      </c>
    </row>
    <row r="1396" spans="1:34">
      <c r="A1396">
        <v>1395</v>
      </c>
      <c r="C1396">
        <v>458</v>
      </c>
      <c r="D1396">
        <v>275</v>
      </c>
      <c r="E1396" t="s">
        <v>605</v>
      </c>
      <c r="F1396" t="s">
        <v>929</v>
      </c>
      <c r="G1396">
        <v>49.484935759999999</v>
      </c>
      <c r="H1396">
        <v>123.5396805</v>
      </c>
      <c r="M1396" t="s">
        <v>606</v>
      </c>
      <c r="N1396">
        <v>9</v>
      </c>
      <c r="O1396">
        <v>2</v>
      </c>
      <c r="P1396">
        <f t="shared" si="135"/>
        <v>7</v>
      </c>
      <c r="Q1396" t="s">
        <v>35</v>
      </c>
      <c r="R1396">
        <v>1</v>
      </c>
      <c r="S1396">
        <f t="shared" si="130"/>
        <v>0</v>
      </c>
      <c r="T1396">
        <f t="shared" si="131"/>
        <v>7</v>
      </c>
      <c r="Z1396" s="118">
        <v>0.14000000000000001</v>
      </c>
      <c r="AA1396">
        <v>0</v>
      </c>
      <c r="AB1396" s="120">
        <v>43.21</v>
      </c>
      <c r="AC1396" s="2">
        <f t="shared" si="132"/>
        <v>4234.5800000000008</v>
      </c>
      <c r="AE1396" s="2">
        <f t="shared" si="133"/>
        <v>4234.5800000000008</v>
      </c>
      <c r="AG1396" t="str">
        <f t="shared" si="134"/>
        <v/>
      </c>
    </row>
    <row r="1397" spans="1:34">
      <c r="A1397">
        <v>1396</v>
      </c>
      <c r="C1397">
        <v>458</v>
      </c>
      <c r="D1397">
        <v>275</v>
      </c>
      <c r="E1397" t="s">
        <v>605</v>
      </c>
      <c r="F1397" t="s">
        <v>929</v>
      </c>
      <c r="G1397">
        <v>49.484935759999999</v>
      </c>
      <c r="H1397">
        <v>123.5396805</v>
      </c>
      <c r="M1397" t="s">
        <v>15</v>
      </c>
      <c r="N1397">
        <v>2</v>
      </c>
      <c r="O1397">
        <v>0</v>
      </c>
      <c r="P1397">
        <f t="shared" si="135"/>
        <v>2</v>
      </c>
      <c r="Q1397" t="s">
        <v>35</v>
      </c>
      <c r="R1397">
        <v>1</v>
      </c>
      <c r="S1397">
        <f t="shared" si="130"/>
        <v>0</v>
      </c>
      <c r="T1397">
        <f t="shared" si="131"/>
        <v>2</v>
      </c>
      <c r="Z1397" s="118">
        <v>0.14000000000000001</v>
      </c>
      <c r="AA1397">
        <v>0</v>
      </c>
      <c r="AB1397" s="120">
        <v>36.65</v>
      </c>
      <c r="AC1397" s="2">
        <f t="shared" si="132"/>
        <v>1026.2</v>
      </c>
      <c r="AE1397" s="2">
        <f t="shared" si="133"/>
        <v>1026.2</v>
      </c>
      <c r="AG1397" t="str">
        <f t="shared" si="134"/>
        <v/>
      </c>
    </row>
    <row r="1398" spans="1:34">
      <c r="A1398">
        <v>1397</v>
      </c>
      <c r="C1398">
        <v>506</v>
      </c>
      <c r="D1398">
        <v>275</v>
      </c>
      <c r="E1398" t="s">
        <v>605</v>
      </c>
      <c r="F1398" t="s">
        <v>929</v>
      </c>
      <c r="G1398">
        <v>49.484935759999999</v>
      </c>
      <c r="H1398">
        <v>123.5396805</v>
      </c>
      <c r="M1398" t="s">
        <v>104</v>
      </c>
      <c r="N1398">
        <v>0</v>
      </c>
      <c r="O1398">
        <v>-10</v>
      </c>
      <c r="P1398">
        <f t="shared" si="135"/>
        <v>10</v>
      </c>
      <c r="Q1398" t="s">
        <v>616</v>
      </c>
      <c r="R1398">
        <v>2</v>
      </c>
      <c r="S1398">
        <f t="shared" si="130"/>
        <v>10</v>
      </c>
      <c r="T1398">
        <f t="shared" si="131"/>
        <v>0</v>
      </c>
      <c r="U1398" t="s">
        <v>1004</v>
      </c>
      <c r="V1398" t="s">
        <v>21</v>
      </c>
      <c r="Z1398" s="118">
        <v>1.31</v>
      </c>
      <c r="AA1398">
        <v>1</v>
      </c>
      <c r="AB1398" s="120">
        <v>4.74</v>
      </c>
      <c r="AC1398" s="2">
        <f t="shared" si="132"/>
        <v>6147.3060000000005</v>
      </c>
      <c r="AE1398" s="2">
        <f t="shared" si="133"/>
        <v>6147.3060000000005</v>
      </c>
      <c r="AG1398" t="str">
        <f t="shared" si="134"/>
        <v/>
      </c>
    </row>
    <row r="1399" spans="1:34">
      <c r="A1399">
        <v>1398</v>
      </c>
      <c r="C1399">
        <v>506</v>
      </c>
      <c r="D1399">
        <v>275</v>
      </c>
      <c r="E1399" t="s">
        <v>605</v>
      </c>
      <c r="F1399" t="s">
        <v>929</v>
      </c>
      <c r="G1399">
        <v>49.484935759999999</v>
      </c>
      <c r="H1399">
        <v>123.5396805</v>
      </c>
      <c r="M1399" t="s">
        <v>16</v>
      </c>
      <c r="N1399">
        <v>-10</v>
      </c>
      <c r="O1399">
        <v>-19</v>
      </c>
      <c r="P1399">
        <f t="shared" si="135"/>
        <v>9</v>
      </c>
      <c r="Q1399" t="s">
        <v>604</v>
      </c>
      <c r="R1399">
        <v>2</v>
      </c>
      <c r="S1399">
        <f t="shared" si="130"/>
        <v>9</v>
      </c>
      <c r="T1399">
        <f t="shared" si="131"/>
        <v>0</v>
      </c>
      <c r="U1399" t="s">
        <v>1003</v>
      </c>
      <c r="V1399" t="s">
        <v>623</v>
      </c>
      <c r="Z1399" s="118">
        <v>1.31</v>
      </c>
      <c r="AA1399">
        <v>3</v>
      </c>
      <c r="AB1399" s="120">
        <v>4.74</v>
      </c>
      <c r="AC1399" s="2">
        <f t="shared" si="132"/>
        <v>5420.8062000000009</v>
      </c>
      <c r="AE1399" s="2">
        <f t="shared" si="133"/>
        <v>5420.8062000000009</v>
      </c>
      <c r="AG1399" t="str">
        <f t="shared" si="134"/>
        <v/>
      </c>
    </row>
    <row r="1400" spans="1:34" s="9" customFormat="1">
      <c r="A1400">
        <v>1399</v>
      </c>
      <c r="C1400">
        <v>506</v>
      </c>
      <c r="D1400">
        <v>275</v>
      </c>
      <c r="E1400" s="9" t="s">
        <v>605</v>
      </c>
      <c r="F1400" t="s">
        <v>929</v>
      </c>
      <c r="G1400" s="9">
        <v>49.484935759999999</v>
      </c>
      <c r="H1400" s="9">
        <v>123.5396805</v>
      </c>
      <c r="M1400" s="9" t="s">
        <v>18</v>
      </c>
      <c r="N1400" s="9">
        <v>-19</v>
      </c>
      <c r="O1400" s="9">
        <v>-94</v>
      </c>
      <c r="P1400" s="9">
        <f t="shared" si="135"/>
        <v>75</v>
      </c>
      <c r="Q1400" s="9" t="s">
        <v>616</v>
      </c>
      <c r="R1400" s="9">
        <v>2</v>
      </c>
      <c r="S1400" s="9">
        <f t="shared" si="130"/>
        <v>75</v>
      </c>
      <c r="T1400" s="9">
        <f t="shared" si="131"/>
        <v>0</v>
      </c>
      <c r="U1400" t="s">
        <v>1003</v>
      </c>
      <c r="V1400" t="s">
        <v>623</v>
      </c>
      <c r="Z1400" s="118">
        <v>1.38</v>
      </c>
      <c r="AA1400" s="9">
        <v>15</v>
      </c>
      <c r="AB1400" s="120">
        <v>1.7</v>
      </c>
      <c r="AC1400" s="2">
        <f t="shared" si="132"/>
        <v>14955.749999999996</v>
      </c>
      <c r="AE1400" s="11">
        <f t="shared" si="133"/>
        <v>14955.749999999996</v>
      </c>
      <c r="AG1400" t="str">
        <f t="shared" si="134"/>
        <v/>
      </c>
      <c r="AH1400"/>
    </row>
    <row r="1401" spans="1:34">
      <c r="A1401">
        <v>1400</v>
      </c>
      <c r="B1401" t="s">
        <v>603</v>
      </c>
      <c r="C1401">
        <v>457</v>
      </c>
      <c r="D1401">
        <v>276</v>
      </c>
      <c r="E1401" t="s">
        <v>605</v>
      </c>
      <c r="F1401" t="s">
        <v>929</v>
      </c>
      <c r="G1401">
        <v>49.486648559999999</v>
      </c>
      <c r="H1401">
        <v>123.54269410000001</v>
      </c>
      <c r="M1401" t="s">
        <v>610</v>
      </c>
      <c r="N1401">
        <v>33</v>
      </c>
      <c r="O1401">
        <v>28</v>
      </c>
      <c r="P1401">
        <f t="shared" si="135"/>
        <v>5</v>
      </c>
      <c r="Q1401" t="s">
        <v>35</v>
      </c>
      <c r="R1401">
        <v>1</v>
      </c>
      <c r="S1401">
        <f t="shared" si="130"/>
        <v>0</v>
      </c>
      <c r="T1401">
        <f t="shared" si="131"/>
        <v>5</v>
      </c>
      <c r="W1401">
        <f>SUM(S1401:S1407)</f>
        <v>52</v>
      </c>
      <c r="X1401">
        <f>SUM(T1401:T1407)</f>
        <v>33</v>
      </c>
      <c r="Y1401">
        <f>X1401+W1401</f>
        <v>85</v>
      </c>
      <c r="Z1401" s="118">
        <v>0.14000000000000001</v>
      </c>
      <c r="AA1401">
        <v>0</v>
      </c>
      <c r="AB1401" s="120">
        <v>43.21</v>
      </c>
      <c r="AC1401" s="2">
        <f t="shared" si="132"/>
        <v>3024.7</v>
      </c>
      <c r="AD1401" s="2">
        <f>SUM(AC1401:AC1407)</f>
        <v>33683.132799999999</v>
      </c>
      <c r="AE1401" s="2">
        <f t="shared" si="133"/>
        <v>3024.7</v>
      </c>
      <c r="AF1401" s="2">
        <f>SUM(AE1401:AE1407)</f>
        <v>33683.132799999999</v>
      </c>
      <c r="AG1401">
        <f t="shared" si="134"/>
        <v>1</v>
      </c>
    </row>
    <row r="1402" spans="1:34">
      <c r="A1402">
        <v>1401</v>
      </c>
      <c r="C1402">
        <v>457</v>
      </c>
      <c r="D1402">
        <v>276</v>
      </c>
      <c r="E1402" t="s">
        <v>605</v>
      </c>
      <c r="F1402" t="s">
        <v>929</v>
      </c>
      <c r="G1402">
        <v>49.486648559999999</v>
      </c>
      <c r="H1402">
        <v>123.54269410000001</v>
      </c>
      <c r="M1402" t="s">
        <v>606</v>
      </c>
      <c r="N1402">
        <v>28</v>
      </c>
      <c r="O1402">
        <v>8</v>
      </c>
      <c r="P1402">
        <f t="shared" si="135"/>
        <v>20</v>
      </c>
      <c r="Q1402" t="s">
        <v>35</v>
      </c>
      <c r="R1402">
        <v>1</v>
      </c>
      <c r="S1402">
        <f t="shared" si="130"/>
        <v>0</v>
      </c>
      <c r="T1402">
        <f t="shared" si="131"/>
        <v>20</v>
      </c>
      <c r="Z1402" s="118">
        <v>0.14000000000000001</v>
      </c>
      <c r="AA1402">
        <v>0</v>
      </c>
      <c r="AB1402" s="120">
        <v>43.21</v>
      </c>
      <c r="AC1402" s="2">
        <f t="shared" si="132"/>
        <v>12098.8</v>
      </c>
      <c r="AE1402" s="2">
        <f t="shared" si="133"/>
        <v>12098.8</v>
      </c>
      <c r="AG1402" t="str">
        <f t="shared" si="134"/>
        <v/>
      </c>
    </row>
    <row r="1403" spans="1:34">
      <c r="A1403">
        <v>1402</v>
      </c>
      <c r="C1403">
        <v>457</v>
      </c>
      <c r="D1403">
        <v>276</v>
      </c>
      <c r="E1403" t="s">
        <v>605</v>
      </c>
      <c r="F1403" t="s">
        <v>929</v>
      </c>
      <c r="G1403">
        <v>49.486648559999999</v>
      </c>
      <c r="H1403">
        <v>123.54269410000001</v>
      </c>
      <c r="M1403" t="s">
        <v>15</v>
      </c>
      <c r="N1403">
        <v>8</v>
      </c>
      <c r="O1403">
        <v>0</v>
      </c>
      <c r="P1403">
        <f t="shared" si="135"/>
        <v>8</v>
      </c>
      <c r="Q1403" t="s">
        <v>35</v>
      </c>
      <c r="R1403">
        <v>1</v>
      </c>
      <c r="S1403">
        <f t="shared" si="130"/>
        <v>0</v>
      </c>
      <c r="T1403">
        <f t="shared" si="131"/>
        <v>8</v>
      </c>
      <c r="Z1403" s="118">
        <v>0.14000000000000001</v>
      </c>
      <c r="AA1403">
        <v>0</v>
      </c>
      <c r="AB1403" s="120">
        <v>36.65</v>
      </c>
      <c r="AC1403" s="2">
        <f t="shared" si="132"/>
        <v>4104.8</v>
      </c>
      <c r="AE1403" s="2">
        <f t="shared" si="133"/>
        <v>4104.8</v>
      </c>
      <c r="AG1403" t="str">
        <f t="shared" si="134"/>
        <v/>
      </c>
    </row>
    <row r="1404" spans="1:34">
      <c r="A1404">
        <v>1403</v>
      </c>
      <c r="C1404">
        <v>505</v>
      </c>
      <c r="D1404">
        <v>276</v>
      </c>
      <c r="E1404" t="s">
        <v>605</v>
      </c>
      <c r="F1404" t="s">
        <v>929</v>
      </c>
      <c r="G1404">
        <v>49.486648559999999</v>
      </c>
      <c r="H1404">
        <v>123.54269410000001</v>
      </c>
      <c r="M1404" t="s">
        <v>104</v>
      </c>
      <c r="N1404">
        <v>0</v>
      </c>
      <c r="O1404">
        <v>-3</v>
      </c>
      <c r="P1404">
        <f t="shared" si="135"/>
        <v>3</v>
      </c>
      <c r="Q1404" t="s">
        <v>616</v>
      </c>
      <c r="R1404">
        <v>2</v>
      </c>
      <c r="S1404">
        <f t="shared" si="130"/>
        <v>3</v>
      </c>
      <c r="T1404">
        <f t="shared" si="131"/>
        <v>0</v>
      </c>
      <c r="U1404" t="s">
        <v>1003</v>
      </c>
      <c r="V1404" t="s">
        <v>623</v>
      </c>
      <c r="Z1404" s="118">
        <v>1.31</v>
      </c>
      <c r="AA1404">
        <v>0</v>
      </c>
      <c r="AB1404" s="120">
        <v>4.74</v>
      </c>
      <c r="AC1404" s="2">
        <f t="shared" si="132"/>
        <v>1862.82</v>
      </c>
      <c r="AE1404" s="2">
        <f t="shared" si="133"/>
        <v>1862.82</v>
      </c>
      <c r="AG1404" t="str">
        <f t="shared" si="134"/>
        <v/>
      </c>
    </row>
    <row r="1405" spans="1:34">
      <c r="A1405">
        <v>1404</v>
      </c>
      <c r="C1405">
        <v>505</v>
      </c>
      <c r="D1405">
        <v>276</v>
      </c>
      <c r="E1405" t="s">
        <v>605</v>
      </c>
      <c r="F1405" t="s">
        <v>929</v>
      </c>
      <c r="G1405">
        <v>49.486648559999999</v>
      </c>
      <c r="H1405">
        <v>123.54269410000001</v>
      </c>
      <c r="M1405" t="s">
        <v>16</v>
      </c>
      <c r="N1405">
        <v>-3</v>
      </c>
      <c r="O1405">
        <v>-9</v>
      </c>
      <c r="P1405">
        <f t="shared" si="135"/>
        <v>6</v>
      </c>
      <c r="Q1405" t="s">
        <v>89</v>
      </c>
      <c r="R1405">
        <v>2</v>
      </c>
      <c r="S1405">
        <f t="shared" si="130"/>
        <v>6</v>
      </c>
      <c r="T1405">
        <f t="shared" si="131"/>
        <v>0</v>
      </c>
      <c r="U1405" t="s">
        <v>1003</v>
      </c>
      <c r="V1405" t="s">
        <v>623</v>
      </c>
      <c r="Z1405" s="118">
        <v>1.31</v>
      </c>
      <c r="AA1405">
        <v>3</v>
      </c>
      <c r="AB1405" s="120">
        <v>4.74</v>
      </c>
      <c r="AC1405" s="2">
        <f t="shared" si="132"/>
        <v>3613.8707999999997</v>
      </c>
      <c r="AE1405" s="2">
        <f t="shared" si="133"/>
        <v>3613.8707999999997</v>
      </c>
      <c r="AG1405" t="str">
        <f t="shared" si="134"/>
        <v/>
      </c>
    </row>
    <row r="1406" spans="1:34">
      <c r="A1406">
        <v>1405</v>
      </c>
      <c r="C1406">
        <v>505</v>
      </c>
      <c r="D1406">
        <v>276</v>
      </c>
      <c r="E1406" t="s">
        <v>605</v>
      </c>
      <c r="F1406" t="s">
        <v>929</v>
      </c>
      <c r="G1406">
        <v>49.486648559999999</v>
      </c>
      <c r="H1406">
        <v>123.54269410000001</v>
      </c>
      <c r="M1406" t="s">
        <v>29</v>
      </c>
      <c r="N1406">
        <v>-9</v>
      </c>
      <c r="O1406">
        <v>-52</v>
      </c>
      <c r="P1406">
        <f t="shared" si="135"/>
        <v>43</v>
      </c>
      <c r="Q1406" t="s">
        <v>89</v>
      </c>
      <c r="R1406">
        <v>2</v>
      </c>
      <c r="S1406">
        <f t="shared" si="130"/>
        <v>43</v>
      </c>
      <c r="T1406">
        <f t="shared" si="131"/>
        <v>0</v>
      </c>
      <c r="U1406" t="s">
        <v>1003</v>
      </c>
      <c r="V1406" t="s">
        <v>21</v>
      </c>
      <c r="Z1406" s="118">
        <v>1.38</v>
      </c>
      <c r="AA1406">
        <v>11</v>
      </c>
      <c r="AB1406" s="120">
        <v>1.7</v>
      </c>
      <c r="AC1406" s="2">
        <f t="shared" si="132"/>
        <v>8978.1419999999998</v>
      </c>
      <c r="AE1406" s="2">
        <f t="shared" si="133"/>
        <v>8978.1419999999998</v>
      </c>
      <c r="AG1406" t="str">
        <f t="shared" si="134"/>
        <v/>
      </c>
    </row>
    <row r="1407" spans="1:34" s="9" customFormat="1">
      <c r="A1407">
        <v>1406</v>
      </c>
      <c r="C1407">
        <v>505</v>
      </c>
      <c r="D1407">
        <v>276</v>
      </c>
      <c r="E1407" s="9" t="s">
        <v>605</v>
      </c>
      <c r="F1407" t="s">
        <v>929</v>
      </c>
      <c r="G1407" s="9">
        <v>49.486648559999999</v>
      </c>
      <c r="H1407" s="9">
        <v>123.54269410000001</v>
      </c>
      <c r="M1407" s="9" t="s">
        <v>18</v>
      </c>
      <c r="N1407" s="9">
        <v>-52</v>
      </c>
      <c r="O1407" s="9">
        <v>-52</v>
      </c>
      <c r="P1407" s="9">
        <f t="shared" si="135"/>
        <v>0</v>
      </c>
      <c r="Q1407" s="9" t="s">
        <v>616</v>
      </c>
      <c r="R1407" s="9">
        <v>2</v>
      </c>
      <c r="S1407" s="9">
        <f t="shared" si="130"/>
        <v>0</v>
      </c>
      <c r="T1407" s="9">
        <f t="shared" si="131"/>
        <v>0</v>
      </c>
      <c r="U1407" t="s">
        <v>1003</v>
      </c>
      <c r="V1407" t="s">
        <v>21</v>
      </c>
      <c r="Z1407" s="118">
        <v>1.38</v>
      </c>
      <c r="AA1407" s="9">
        <v>5</v>
      </c>
      <c r="AB1407" s="120">
        <v>1.7</v>
      </c>
      <c r="AC1407" s="2">
        <f t="shared" si="132"/>
        <v>0</v>
      </c>
      <c r="AE1407" s="11">
        <f t="shared" si="133"/>
        <v>0</v>
      </c>
      <c r="AG1407" t="str">
        <f t="shared" si="134"/>
        <v/>
      </c>
      <c r="AH1407"/>
    </row>
    <row r="1408" spans="1:34" s="102" customFormat="1">
      <c r="A1408" s="102">
        <v>1407</v>
      </c>
      <c r="B1408" s="102" t="s">
        <v>603</v>
      </c>
      <c r="C1408">
        <v>782</v>
      </c>
      <c r="D1408" s="102">
        <v>277</v>
      </c>
      <c r="E1408" s="102" t="s">
        <v>605</v>
      </c>
      <c r="F1408" s="102" t="s">
        <v>929</v>
      </c>
      <c r="G1408" s="102">
        <v>48.599189760000002</v>
      </c>
      <c r="H1408" s="102">
        <v>124.4311981</v>
      </c>
      <c r="M1408" s="102" t="s">
        <v>13</v>
      </c>
      <c r="N1408" s="102">
        <v>3</v>
      </c>
      <c r="O1408" s="102">
        <v>1</v>
      </c>
      <c r="P1408" s="102">
        <f t="shared" si="135"/>
        <v>2</v>
      </c>
      <c r="Q1408" s="102" t="s">
        <v>35</v>
      </c>
      <c r="R1408" s="102">
        <v>1</v>
      </c>
      <c r="S1408" s="102">
        <f t="shared" si="130"/>
        <v>0</v>
      </c>
      <c r="T1408" s="102">
        <f t="shared" si="131"/>
        <v>2</v>
      </c>
      <c r="U1408"/>
      <c r="V1408"/>
      <c r="W1408" s="102">
        <f>SUM(S1408:S1412)</f>
        <v>100</v>
      </c>
      <c r="X1408" s="102">
        <f>SUM(T1408:T1412)</f>
        <v>3</v>
      </c>
      <c r="Y1408" s="102">
        <f>X1408+W1408</f>
        <v>103</v>
      </c>
      <c r="Z1408" s="118">
        <v>0.14000000000000001</v>
      </c>
      <c r="AA1408" s="102">
        <v>0</v>
      </c>
      <c r="AB1408" s="120">
        <v>43.21</v>
      </c>
      <c r="AC1408" s="103">
        <f t="shared" si="132"/>
        <v>1209.8800000000001</v>
      </c>
      <c r="AD1408" s="103">
        <f>SUM(AC1408:AC1412)</f>
        <v>29138.22</v>
      </c>
      <c r="AE1408" s="103">
        <f t="shared" si="133"/>
        <v>1209.8800000000001</v>
      </c>
      <c r="AF1408" s="103">
        <f>SUM(AE1408:AE1412)</f>
        <v>29138.22</v>
      </c>
      <c r="AG1408" s="102">
        <f t="shared" si="134"/>
        <v>1</v>
      </c>
      <c r="AH1408"/>
    </row>
    <row r="1409" spans="1:34" s="102" customFormat="1">
      <c r="A1409" s="102">
        <v>1408</v>
      </c>
      <c r="C1409">
        <v>782</v>
      </c>
      <c r="D1409" s="102">
        <v>277</v>
      </c>
      <c r="E1409" s="102" t="s">
        <v>605</v>
      </c>
      <c r="F1409" s="102" t="s">
        <v>929</v>
      </c>
      <c r="G1409" s="102">
        <v>48.599189760000002</v>
      </c>
      <c r="H1409" s="102">
        <v>124.4311981</v>
      </c>
      <c r="M1409" s="102" t="s">
        <v>612</v>
      </c>
      <c r="N1409" s="102">
        <v>1</v>
      </c>
      <c r="O1409" s="102">
        <v>0</v>
      </c>
      <c r="P1409" s="102">
        <f t="shared" si="135"/>
        <v>1</v>
      </c>
      <c r="Q1409" s="102" t="s">
        <v>35</v>
      </c>
      <c r="R1409" s="102">
        <v>1</v>
      </c>
      <c r="S1409" s="102">
        <f t="shared" si="130"/>
        <v>0</v>
      </c>
      <c r="T1409" s="102">
        <f t="shared" si="131"/>
        <v>1</v>
      </c>
      <c r="U1409"/>
      <c r="V1409"/>
      <c r="Z1409" s="118">
        <v>0.14000000000000001</v>
      </c>
      <c r="AA1409" s="102">
        <v>0</v>
      </c>
      <c r="AB1409" s="120">
        <v>43.21</v>
      </c>
      <c r="AC1409" s="103">
        <f t="shared" si="132"/>
        <v>604.94000000000005</v>
      </c>
      <c r="AE1409" s="103">
        <f t="shared" si="133"/>
        <v>604.94000000000005</v>
      </c>
      <c r="AG1409" s="102" t="str">
        <f t="shared" si="134"/>
        <v/>
      </c>
      <c r="AH1409"/>
    </row>
    <row r="1410" spans="1:34" s="102" customFormat="1">
      <c r="A1410" s="102">
        <v>1409</v>
      </c>
      <c r="C1410">
        <v>842</v>
      </c>
      <c r="D1410" s="102">
        <v>277</v>
      </c>
      <c r="E1410" s="102" t="s">
        <v>605</v>
      </c>
      <c r="F1410" s="102" t="s">
        <v>929</v>
      </c>
      <c r="G1410" s="102">
        <v>48.599189760000002</v>
      </c>
      <c r="H1410" s="102">
        <v>124.4311981</v>
      </c>
      <c r="M1410" s="102" t="s">
        <v>104</v>
      </c>
      <c r="N1410" s="102">
        <v>0</v>
      </c>
      <c r="O1410" s="102">
        <v>-10</v>
      </c>
      <c r="P1410" s="102">
        <f t="shared" si="135"/>
        <v>10</v>
      </c>
      <c r="Q1410" s="102" t="s">
        <v>613</v>
      </c>
      <c r="R1410" s="102">
        <v>2</v>
      </c>
      <c r="S1410" s="102">
        <f t="shared" ref="S1410:S1473" si="136">IF(R1410=1,0,P1410)</f>
        <v>10</v>
      </c>
      <c r="T1410" s="102">
        <f t="shared" ref="T1410:T1473" si="137">IF(R1410=1,P1410,0)</f>
        <v>0</v>
      </c>
      <c r="U1410" t="s">
        <v>1003</v>
      </c>
      <c r="V1410" t="s">
        <v>918</v>
      </c>
      <c r="Z1410" s="118">
        <v>1.31</v>
      </c>
      <c r="AA1410" s="102">
        <v>0</v>
      </c>
      <c r="AB1410" s="120">
        <v>4.74</v>
      </c>
      <c r="AC1410" s="103">
        <f t="shared" ref="AC1410:AC1473" si="138">Z1410*AB1410/100*P1410*100*100*((100-AA1410)/100)</f>
        <v>6209.4000000000005</v>
      </c>
      <c r="AE1410" s="103">
        <f t="shared" ref="AE1410:AE1473" si="139">Z1410*AB1410/100*P1410*100*100*((100-AA1410)/100)</f>
        <v>6209.4000000000005</v>
      </c>
      <c r="AG1410" s="102" t="str">
        <f t="shared" ref="AG1410:AG1473" si="140">IF(D1409&lt;&gt;D1410,1,"")</f>
        <v/>
      </c>
      <c r="AH1410"/>
    </row>
    <row r="1411" spans="1:34" s="102" customFormat="1">
      <c r="A1411" s="102">
        <v>1410</v>
      </c>
      <c r="C1411">
        <v>842</v>
      </c>
      <c r="D1411" s="102">
        <v>277</v>
      </c>
      <c r="E1411" s="102" t="s">
        <v>605</v>
      </c>
      <c r="F1411" s="102" t="s">
        <v>929</v>
      </c>
      <c r="G1411" s="102">
        <v>48.599189760000002</v>
      </c>
      <c r="H1411" s="102">
        <v>124.4311981</v>
      </c>
      <c r="M1411" s="102" t="s">
        <v>738</v>
      </c>
      <c r="N1411" s="102">
        <v>-10</v>
      </c>
      <c r="O1411" s="102">
        <v>-100</v>
      </c>
      <c r="P1411" s="102">
        <f t="shared" si="135"/>
        <v>90</v>
      </c>
      <c r="Q1411" s="102" t="s">
        <v>618</v>
      </c>
      <c r="R1411" s="102">
        <v>2</v>
      </c>
      <c r="S1411" s="102">
        <f t="shared" si="136"/>
        <v>90</v>
      </c>
      <c r="T1411" s="102">
        <f t="shared" si="137"/>
        <v>0</v>
      </c>
      <c r="U1411" t="s">
        <v>1003</v>
      </c>
      <c r="V1411" t="s">
        <v>606</v>
      </c>
      <c r="Z1411" s="118">
        <v>1.38</v>
      </c>
      <c r="AA1411" s="102">
        <v>0</v>
      </c>
      <c r="AB1411" s="120">
        <v>1.7</v>
      </c>
      <c r="AC1411" s="103">
        <f t="shared" si="138"/>
        <v>21114</v>
      </c>
      <c r="AE1411" s="103">
        <f t="shared" si="139"/>
        <v>21114</v>
      </c>
      <c r="AG1411" s="102" t="str">
        <f t="shared" si="140"/>
        <v/>
      </c>
      <c r="AH1411"/>
    </row>
    <row r="1412" spans="1:34" s="44" customFormat="1">
      <c r="A1412" s="102">
        <v>1411</v>
      </c>
      <c r="C1412">
        <v>842</v>
      </c>
      <c r="D1412" s="102">
        <v>277</v>
      </c>
      <c r="E1412" s="44" t="s">
        <v>605</v>
      </c>
      <c r="F1412" s="102" t="s">
        <v>929</v>
      </c>
      <c r="G1412" s="44">
        <v>48.599189760000002</v>
      </c>
      <c r="H1412" s="44">
        <v>124.4311981</v>
      </c>
      <c r="M1412" s="44" t="s">
        <v>21</v>
      </c>
      <c r="N1412" s="44">
        <v>-100</v>
      </c>
      <c r="O1412" s="44">
        <v>-100</v>
      </c>
      <c r="P1412" s="44">
        <f t="shared" si="135"/>
        <v>0</v>
      </c>
      <c r="Q1412" s="44" t="s">
        <v>616</v>
      </c>
      <c r="R1412" s="44">
        <v>2</v>
      </c>
      <c r="S1412" s="44">
        <f t="shared" si="136"/>
        <v>0</v>
      </c>
      <c r="T1412" s="44">
        <f t="shared" si="137"/>
        <v>0</v>
      </c>
      <c r="U1412" t="s">
        <v>1003</v>
      </c>
      <c r="V1412" t="s">
        <v>606</v>
      </c>
      <c r="Z1412" s="118">
        <v>0</v>
      </c>
      <c r="AA1412" s="44">
        <v>50</v>
      </c>
      <c r="AB1412" s="120">
        <v>0.55000000000000004</v>
      </c>
      <c r="AC1412" s="103">
        <f t="shared" si="138"/>
        <v>0</v>
      </c>
      <c r="AE1412" s="104">
        <f t="shared" si="139"/>
        <v>0</v>
      </c>
      <c r="AG1412" s="102" t="str">
        <f t="shared" si="140"/>
        <v/>
      </c>
      <c r="AH1412"/>
    </row>
    <row r="1413" spans="1:34">
      <c r="A1413">
        <v>1412</v>
      </c>
      <c r="B1413" t="s">
        <v>603</v>
      </c>
      <c r="C1413">
        <v>596</v>
      </c>
      <c r="D1413">
        <v>278</v>
      </c>
      <c r="E1413" t="s">
        <v>619</v>
      </c>
      <c r="F1413" t="s">
        <v>930</v>
      </c>
      <c r="G1413">
        <v>50.643199920000001</v>
      </c>
      <c r="H1413">
        <v>122.38999939999999</v>
      </c>
      <c r="M1413" t="s">
        <v>89</v>
      </c>
      <c r="N1413">
        <v>8</v>
      </c>
      <c r="O1413">
        <v>1</v>
      </c>
      <c r="P1413">
        <f t="shared" si="135"/>
        <v>7</v>
      </c>
      <c r="Q1413" t="s">
        <v>35</v>
      </c>
      <c r="R1413">
        <v>1</v>
      </c>
      <c r="S1413">
        <f t="shared" si="136"/>
        <v>0</v>
      </c>
      <c r="T1413">
        <f t="shared" si="137"/>
        <v>7</v>
      </c>
      <c r="W1413">
        <f>SUM(S1413:S1418)</f>
        <v>35</v>
      </c>
      <c r="X1413">
        <f>SUM(T1413:T1418)</f>
        <v>8</v>
      </c>
      <c r="Y1413">
        <f>X1413+W1413</f>
        <v>43</v>
      </c>
      <c r="Z1413" s="118">
        <v>0.16</v>
      </c>
      <c r="AA1413">
        <v>0</v>
      </c>
      <c r="AB1413" s="120">
        <v>37.4</v>
      </c>
      <c r="AC1413" s="2">
        <f t="shared" si="138"/>
        <v>4188.8</v>
      </c>
      <c r="AD1413" s="2">
        <f>SUM(AC1413:AC1418)</f>
        <v>5746.23</v>
      </c>
      <c r="AE1413" s="2">
        <f t="shared" si="139"/>
        <v>4188.8</v>
      </c>
      <c r="AF1413" s="2">
        <f>SUM(AE1413:AE1418)</f>
        <v>5746.23</v>
      </c>
      <c r="AG1413">
        <f t="shared" si="140"/>
        <v>1</v>
      </c>
    </row>
    <row r="1414" spans="1:34">
      <c r="A1414">
        <v>1413</v>
      </c>
      <c r="C1414">
        <v>596</v>
      </c>
      <c r="D1414">
        <v>278</v>
      </c>
      <c r="E1414" t="s">
        <v>619</v>
      </c>
      <c r="F1414" t="s">
        <v>930</v>
      </c>
      <c r="G1414">
        <v>50.643199920000001</v>
      </c>
      <c r="H1414">
        <v>122.38999939999999</v>
      </c>
      <c r="M1414" t="s">
        <v>623</v>
      </c>
      <c r="N1414">
        <v>1</v>
      </c>
      <c r="O1414">
        <v>0</v>
      </c>
      <c r="P1414">
        <f t="shared" si="135"/>
        <v>1</v>
      </c>
      <c r="Q1414" t="s">
        <v>35</v>
      </c>
      <c r="R1414">
        <v>1</v>
      </c>
      <c r="S1414">
        <f t="shared" si="136"/>
        <v>0</v>
      </c>
      <c r="T1414">
        <f t="shared" si="137"/>
        <v>1</v>
      </c>
      <c r="Z1414" s="118">
        <v>0.16</v>
      </c>
      <c r="AA1414">
        <v>0</v>
      </c>
      <c r="AB1414" s="120">
        <v>37.4</v>
      </c>
      <c r="AC1414" s="2">
        <f t="shared" si="138"/>
        <v>598.4</v>
      </c>
      <c r="AE1414" s="2">
        <f t="shared" si="139"/>
        <v>598.4</v>
      </c>
      <c r="AG1414" t="str">
        <f t="shared" si="140"/>
        <v/>
      </c>
    </row>
    <row r="1415" spans="1:34">
      <c r="A1415">
        <v>1414</v>
      </c>
      <c r="C1415">
        <v>646</v>
      </c>
      <c r="D1415">
        <v>278</v>
      </c>
      <c r="E1415" t="s">
        <v>619</v>
      </c>
      <c r="F1415" t="s">
        <v>930</v>
      </c>
      <c r="G1415">
        <v>50.643199920000001</v>
      </c>
      <c r="H1415">
        <v>122.38999939999999</v>
      </c>
      <c r="M1415" t="s">
        <v>101</v>
      </c>
      <c r="N1415">
        <v>0</v>
      </c>
      <c r="O1415">
        <v>-8</v>
      </c>
      <c r="P1415">
        <f t="shared" si="135"/>
        <v>8</v>
      </c>
      <c r="Q1415" t="s">
        <v>191</v>
      </c>
      <c r="R1415">
        <v>2</v>
      </c>
      <c r="S1415">
        <f t="shared" si="136"/>
        <v>8</v>
      </c>
      <c r="T1415">
        <f t="shared" si="137"/>
        <v>0</v>
      </c>
      <c r="U1415" t="s">
        <v>1003</v>
      </c>
      <c r="V1415" t="s">
        <v>606</v>
      </c>
      <c r="Z1415" s="118">
        <v>1.45</v>
      </c>
      <c r="AA1415">
        <v>60</v>
      </c>
      <c r="AB1415" s="120">
        <v>1.2</v>
      </c>
      <c r="AC1415" s="2">
        <f t="shared" si="138"/>
        <v>556.79999999999995</v>
      </c>
      <c r="AE1415" s="2">
        <f t="shared" si="139"/>
        <v>556.79999999999995</v>
      </c>
      <c r="AG1415" t="str">
        <f t="shared" si="140"/>
        <v/>
      </c>
    </row>
    <row r="1416" spans="1:34">
      <c r="A1416">
        <v>1415</v>
      </c>
      <c r="C1416">
        <v>646</v>
      </c>
      <c r="D1416">
        <v>278</v>
      </c>
      <c r="E1416" t="s">
        <v>619</v>
      </c>
      <c r="F1416" t="s">
        <v>930</v>
      </c>
      <c r="G1416">
        <v>50.643199920000001</v>
      </c>
      <c r="H1416">
        <v>122.38999939999999</v>
      </c>
      <c r="M1416" t="s">
        <v>739</v>
      </c>
      <c r="N1416">
        <v>-30</v>
      </c>
      <c r="O1416">
        <v>-8</v>
      </c>
      <c r="P1416">
        <f t="shared" si="135"/>
        <v>22</v>
      </c>
      <c r="Q1416" t="s">
        <v>191</v>
      </c>
      <c r="R1416">
        <v>2</v>
      </c>
      <c r="S1416">
        <f t="shared" si="136"/>
        <v>22</v>
      </c>
      <c r="T1416">
        <f t="shared" si="137"/>
        <v>0</v>
      </c>
      <c r="U1416" t="s">
        <v>1003</v>
      </c>
      <c r="V1416" t="s">
        <v>606</v>
      </c>
      <c r="Z1416" s="118">
        <v>1.45</v>
      </c>
      <c r="AA1416">
        <v>85</v>
      </c>
      <c r="AB1416" s="120">
        <v>0.38</v>
      </c>
      <c r="AC1416" s="2">
        <f t="shared" si="138"/>
        <v>181.82999999999996</v>
      </c>
      <c r="AE1416" s="2">
        <f t="shared" si="139"/>
        <v>181.82999999999996</v>
      </c>
      <c r="AG1416" t="str">
        <f t="shared" si="140"/>
        <v/>
      </c>
    </row>
    <row r="1417" spans="1:34">
      <c r="A1417">
        <v>1416</v>
      </c>
      <c r="C1417">
        <v>646</v>
      </c>
      <c r="D1417">
        <v>278</v>
      </c>
      <c r="E1417" t="s">
        <v>619</v>
      </c>
      <c r="F1417" t="s">
        <v>930</v>
      </c>
      <c r="G1417">
        <v>50.643199920000001</v>
      </c>
      <c r="H1417">
        <v>122.38999939999999</v>
      </c>
      <c r="M1417" t="s">
        <v>21</v>
      </c>
      <c r="N1417">
        <v>-35</v>
      </c>
      <c r="O1417">
        <v>-35</v>
      </c>
      <c r="P1417">
        <f t="shared" si="135"/>
        <v>0</v>
      </c>
      <c r="Q1417" t="s">
        <v>191</v>
      </c>
      <c r="R1417">
        <v>2</v>
      </c>
      <c r="S1417">
        <f t="shared" si="136"/>
        <v>0</v>
      </c>
      <c r="T1417">
        <f t="shared" si="137"/>
        <v>0</v>
      </c>
      <c r="U1417" t="s">
        <v>1003</v>
      </c>
      <c r="V1417" t="s">
        <v>21</v>
      </c>
      <c r="Z1417" s="118">
        <v>1.38</v>
      </c>
      <c r="AA1417">
        <v>85</v>
      </c>
      <c r="AB1417" s="120">
        <v>0.39</v>
      </c>
      <c r="AC1417" s="2">
        <f t="shared" si="138"/>
        <v>0</v>
      </c>
      <c r="AE1417" s="2">
        <f t="shared" si="139"/>
        <v>0</v>
      </c>
      <c r="AG1417" t="str">
        <f t="shared" si="140"/>
        <v/>
      </c>
    </row>
    <row r="1418" spans="1:34" s="9" customFormat="1">
      <c r="A1418">
        <v>1417</v>
      </c>
      <c r="C1418">
        <v>646</v>
      </c>
      <c r="D1418">
        <v>278</v>
      </c>
      <c r="E1418" s="9" t="s">
        <v>619</v>
      </c>
      <c r="F1418" t="s">
        <v>930</v>
      </c>
      <c r="G1418" s="9">
        <v>50.643199920000001</v>
      </c>
      <c r="H1418" s="9">
        <v>122.38999939999999</v>
      </c>
      <c r="M1418" s="9" t="s">
        <v>740</v>
      </c>
      <c r="N1418" s="9">
        <v>-30</v>
      </c>
      <c r="O1418" s="9">
        <v>-35</v>
      </c>
      <c r="P1418" s="9">
        <f t="shared" si="135"/>
        <v>5</v>
      </c>
      <c r="Q1418" s="9" t="s">
        <v>191</v>
      </c>
      <c r="R1418" s="9">
        <v>2</v>
      </c>
      <c r="S1418" s="9">
        <f t="shared" si="136"/>
        <v>5</v>
      </c>
      <c r="T1418" s="9">
        <f t="shared" si="137"/>
        <v>0</v>
      </c>
      <c r="U1418" t="s">
        <v>1003</v>
      </c>
      <c r="V1418" t="s">
        <v>21</v>
      </c>
      <c r="Z1418" s="118">
        <v>1.45</v>
      </c>
      <c r="AA1418" s="9">
        <v>20</v>
      </c>
      <c r="AB1418" s="120">
        <v>0.38</v>
      </c>
      <c r="AC1418" s="2">
        <f t="shared" si="138"/>
        <v>220.4</v>
      </c>
      <c r="AE1418" s="11">
        <f t="shared" si="139"/>
        <v>220.4</v>
      </c>
      <c r="AG1418" t="str">
        <f t="shared" si="140"/>
        <v/>
      </c>
      <c r="AH1418"/>
    </row>
    <row r="1419" spans="1:34" s="102" customFormat="1">
      <c r="A1419" s="102">
        <v>1418</v>
      </c>
      <c r="B1419" s="102" t="s">
        <v>603</v>
      </c>
      <c r="C1419">
        <v>410</v>
      </c>
      <c r="D1419" s="102">
        <v>279</v>
      </c>
      <c r="E1419" s="102" t="s">
        <v>605</v>
      </c>
      <c r="F1419" s="102" t="s">
        <v>929</v>
      </c>
      <c r="G1419" s="102">
        <v>50.175449370000003</v>
      </c>
      <c r="H1419" s="102">
        <v>122.8580017</v>
      </c>
      <c r="M1419" s="102" t="s">
        <v>23</v>
      </c>
      <c r="N1419" s="102">
        <v>0</v>
      </c>
      <c r="O1419" s="102">
        <v>-1</v>
      </c>
      <c r="P1419" s="102">
        <f t="shared" ref="P1419:P1482" si="141">ABS(N1419-O1419)</f>
        <v>1</v>
      </c>
      <c r="R1419" s="102">
        <v>2</v>
      </c>
      <c r="S1419" s="102">
        <f t="shared" si="136"/>
        <v>1</v>
      </c>
      <c r="T1419" s="102">
        <f t="shared" si="137"/>
        <v>0</v>
      </c>
      <c r="U1419" t="s">
        <v>1003</v>
      </c>
      <c r="V1419" t="s">
        <v>21</v>
      </c>
      <c r="W1419" s="102">
        <f>SUM(S1419:S1420)</f>
        <v>50</v>
      </c>
      <c r="X1419" s="102">
        <f>SUM(T1419:T1420)</f>
        <v>0</v>
      </c>
      <c r="Y1419" s="102">
        <f>X1419+W1419</f>
        <v>50</v>
      </c>
      <c r="Z1419" s="118">
        <v>1.31</v>
      </c>
      <c r="AA1419" s="102">
        <v>0</v>
      </c>
      <c r="AB1419" s="120">
        <v>4.74</v>
      </c>
      <c r="AC1419" s="103">
        <f t="shared" si="138"/>
        <v>620.94000000000005</v>
      </c>
      <c r="AD1419" s="103">
        <f>SUM(AC1419:AC1420)</f>
        <v>4069.5599999999995</v>
      </c>
      <c r="AE1419" s="103">
        <f t="shared" si="139"/>
        <v>620.94000000000005</v>
      </c>
      <c r="AF1419" s="103">
        <f>SUM(AE1419:AE1420)</f>
        <v>4069.5599999999995</v>
      </c>
      <c r="AG1419" s="102">
        <f t="shared" si="140"/>
        <v>1</v>
      </c>
      <c r="AH1419"/>
    </row>
    <row r="1420" spans="1:34" s="44" customFormat="1">
      <c r="A1420" s="102">
        <v>1419</v>
      </c>
      <c r="C1420">
        <v>410</v>
      </c>
      <c r="D1420" s="102">
        <v>279</v>
      </c>
      <c r="E1420" s="44" t="s">
        <v>605</v>
      </c>
      <c r="F1420" s="102" t="s">
        <v>929</v>
      </c>
      <c r="G1420" s="44">
        <v>50.175449370000003</v>
      </c>
      <c r="H1420" s="44">
        <v>122.8580017</v>
      </c>
      <c r="M1420" s="44" t="s">
        <v>177</v>
      </c>
      <c r="N1420" s="44">
        <v>-1</v>
      </c>
      <c r="O1420" s="44">
        <v>-50</v>
      </c>
      <c r="P1420" s="44">
        <f t="shared" si="141"/>
        <v>49</v>
      </c>
      <c r="Q1420" s="44" t="s">
        <v>611</v>
      </c>
      <c r="R1420" s="44">
        <v>2</v>
      </c>
      <c r="S1420" s="44">
        <f t="shared" si="136"/>
        <v>49</v>
      </c>
      <c r="T1420" s="44">
        <f t="shared" si="137"/>
        <v>0</v>
      </c>
      <c r="U1420" t="s">
        <v>1003</v>
      </c>
      <c r="V1420" t="s">
        <v>21</v>
      </c>
      <c r="Z1420" s="118">
        <v>1.38</v>
      </c>
      <c r="AA1420" s="44">
        <v>70</v>
      </c>
      <c r="AB1420" s="120">
        <v>1.7</v>
      </c>
      <c r="AC1420" s="103">
        <f t="shared" si="138"/>
        <v>3448.6199999999994</v>
      </c>
      <c r="AE1420" s="104">
        <f t="shared" si="139"/>
        <v>3448.6199999999994</v>
      </c>
      <c r="AG1420" s="102" t="str">
        <f t="shared" si="140"/>
        <v/>
      </c>
      <c r="AH1420"/>
    </row>
    <row r="1421" spans="1:34">
      <c r="A1421">
        <v>1420</v>
      </c>
      <c r="B1421" t="s">
        <v>603</v>
      </c>
      <c r="C1421">
        <v>239</v>
      </c>
      <c r="D1421">
        <v>280</v>
      </c>
      <c r="E1421" t="s">
        <v>605</v>
      </c>
      <c r="F1421" t="s">
        <v>929</v>
      </c>
      <c r="G1421">
        <v>49.982559199999997</v>
      </c>
      <c r="H1421">
        <v>123.0582962</v>
      </c>
      <c r="M1421" t="s">
        <v>606</v>
      </c>
      <c r="N1421">
        <v>8</v>
      </c>
      <c r="O1421">
        <v>6</v>
      </c>
      <c r="P1421">
        <f t="shared" si="141"/>
        <v>2</v>
      </c>
      <c r="Q1421" t="s">
        <v>35</v>
      </c>
      <c r="R1421">
        <v>1</v>
      </c>
      <c r="S1421">
        <f t="shared" si="136"/>
        <v>0</v>
      </c>
      <c r="T1421">
        <f t="shared" si="137"/>
        <v>2</v>
      </c>
      <c r="W1421">
        <f>SUM(S1421:S1425)</f>
        <v>60</v>
      </c>
      <c r="X1421">
        <f>SUM(T1421:T1425)</f>
        <v>8</v>
      </c>
      <c r="Y1421">
        <f>X1421+W1421</f>
        <v>68</v>
      </c>
      <c r="Z1421" s="118">
        <v>0.14000000000000001</v>
      </c>
      <c r="AA1421">
        <v>0</v>
      </c>
      <c r="AB1421" s="120">
        <v>43.21</v>
      </c>
      <c r="AC1421" s="2">
        <f t="shared" si="138"/>
        <v>1209.8800000000001</v>
      </c>
      <c r="AD1421" s="2">
        <f>SUM(AC1421:AC1425)</f>
        <v>17282.596000000001</v>
      </c>
      <c r="AE1421" s="2">
        <f t="shared" si="139"/>
        <v>1209.8800000000001</v>
      </c>
      <c r="AF1421" s="2">
        <f>SUM(AE1421:AE1425)</f>
        <v>17282.596000000001</v>
      </c>
      <c r="AG1421">
        <f t="shared" si="140"/>
        <v>1</v>
      </c>
    </row>
    <row r="1422" spans="1:34">
      <c r="A1422">
        <v>1421</v>
      </c>
      <c r="C1422">
        <v>239</v>
      </c>
      <c r="D1422">
        <v>280</v>
      </c>
      <c r="E1422" t="s">
        <v>605</v>
      </c>
      <c r="F1422" t="s">
        <v>929</v>
      </c>
      <c r="G1422">
        <v>49.982559199999997</v>
      </c>
      <c r="H1422">
        <v>123.0582962</v>
      </c>
      <c r="M1422" t="s">
        <v>90</v>
      </c>
      <c r="N1422">
        <v>6</v>
      </c>
      <c r="O1422">
        <v>0</v>
      </c>
      <c r="P1422">
        <f t="shared" si="141"/>
        <v>6</v>
      </c>
      <c r="Q1422" t="s">
        <v>35</v>
      </c>
      <c r="R1422">
        <v>1</v>
      </c>
      <c r="S1422">
        <f t="shared" si="136"/>
        <v>0</v>
      </c>
      <c r="T1422">
        <f t="shared" si="137"/>
        <v>6</v>
      </c>
      <c r="Z1422" s="118">
        <v>0.14000000000000001</v>
      </c>
      <c r="AA1422">
        <v>0</v>
      </c>
      <c r="AB1422" s="120">
        <v>36.65</v>
      </c>
      <c r="AC1422" s="2">
        <f t="shared" si="138"/>
        <v>3078.6000000000004</v>
      </c>
      <c r="AE1422" s="2">
        <f t="shared" si="139"/>
        <v>3078.6000000000004</v>
      </c>
      <c r="AG1422" t="str">
        <f t="shared" si="140"/>
        <v/>
      </c>
    </row>
    <row r="1423" spans="1:34">
      <c r="A1423">
        <v>1422</v>
      </c>
      <c r="C1423">
        <v>264</v>
      </c>
      <c r="D1423">
        <v>280</v>
      </c>
      <c r="E1423" t="s">
        <v>605</v>
      </c>
      <c r="F1423" t="s">
        <v>929</v>
      </c>
      <c r="G1423">
        <v>49.982559199999997</v>
      </c>
      <c r="H1423">
        <v>123.0582962</v>
      </c>
      <c r="M1423" t="s">
        <v>16</v>
      </c>
      <c r="N1423">
        <v>0</v>
      </c>
      <c r="O1423">
        <v>-6</v>
      </c>
      <c r="P1423">
        <f t="shared" si="141"/>
        <v>6</v>
      </c>
      <c r="Q1423" t="s">
        <v>89</v>
      </c>
      <c r="R1423">
        <v>2</v>
      </c>
      <c r="S1423">
        <f t="shared" si="136"/>
        <v>6</v>
      </c>
      <c r="T1423">
        <f t="shared" si="137"/>
        <v>0</v>
      </c>
      <c r="U1423" t="s">
        <v>1003</v>
      </c>
      <c r="V1423" t="s">
        <v>21</v>
      </c>
      <c r="Z1423" s="118">
        <v>1.31</v>
      </c>
      <c r="AA1423">
        <v>10</v>
      </c>
      <c r="AB1423" s="120">
        <v>4.74</v>
      </c>
      <c r="AC1423" s="2">
        <f t="shared" si="138"/>
        <v>3353.076</v>
      </c>
      <c r="AE1423" s="2">
        <f t="shared" si="139"/>
        <v>3353.076</v>
      </c>
      <c r="AG1423" t="str">
        <f t="shared" si="140"/>
        <v/>
      </c>
    </row>
    <row r="1424" spans="1:34">
      <c r="A1424">
        <v>1423</v>
      </c>
      <c r="C1424">
        <v>264</v>
      </c>
      <c r="D1424">
        <v>280</v>
      </c>
      <c r="E1424" t="s">
        <v>605</v>
      </c>
      <c r="F1424" t="s">
        <v>929</v>
      </c>
      <c r="G1424">
        <v>49.982559199999997</v>
      </c>
      <c r="H1424">
        <v>123.0582962</v>
      </c>
      <c r="M1424" t="s">
        <v>18</v>
      </c>
      <c r="N1424">
        <v>-6</v>
      </c>
      <c r="O1424">
        <v>-30</v>
      </c>
      <c r="P1424">
        <f t="shared" si="141"/>
        <v>24</v>
      </c>
      <c r="Q1424" t="s">
        <v>89</v>
      </c>
      <c r="R1424">
        <v>2</v>
      </c>
      <c r="S1424">
        <f t="shared" si="136"/>
        <v>24</v>
      </c>
      <c r="T1424">
        <f t="shared" si="137"/>
        <v>0</v>
      </c>
      <c r="U1424" t="s">
        <v>1003</v>
      </c>
      <c r="V1424" t="s">
        <v>21</v>
      </c>
      <c r="Z1424" s="118">
        <v>1.38</v>
      </c>
      <c r="AA1424">
        <v>15</v>
      </c>
      <c r="AB1424" s="120">
        <v>1.7</v>
      </c>
      <c r="AC1424" s="2">
        <f t="shared" si="138"/>
        <v>4785.8399999999992</v>
      </c>
      <c r="AE1424" s="2">
        <f t="shared" si="139"/>
        <v>4785.8399999999992</v>
      </c>
      <c r="AG1424" t="str">
        <f t="shared" si="140"/>
        <v/>
      </c>
    </row>
    <row r="1425" spans="1:34" s="9" customFormat="1">
      <c r="A1425">
        <v>1424</v>
      </c>
      <c r="C1425">
        <v>264</v>
      </c>
      <c r="D1425">
        <v>280</v>
      </c>
      <c r="E1425" s="9" t="s">
        <v>605</v>
      </c>
      <c r="F1425" t="s">
        <v>929</v>
      </c>
      <c r="G1425" s="9">
        <v>49.982559199999997</v>
      </c>
      <c r="H1425" s="9">
        <v>123.0582962</v>
      </c>
      <c r="M1425" s="9" t="s">
        <v>101</v>
      </c>
      <c r="N1425" s="9">
        <v>-30</v>
      </c>
      <c r="O1425" s="9">
        <v>-60</v>
      </c>
      <c r="P1425" s="9">
        <f t="shared" si="141"/>
        <v>30</v>
      </c>
      <c r="R1425" s="9">
        <v>2</v>
      </c>
      <c r="S1425" s="9">
        <f t="shared" si="136"/>
        <v>30</v>
      </c>
      <c r="T1425" s="9">
        <f t="shared" si="137"/>
        <v>0</v>
      </c>
      <c r="U1425" t="s">
        <v>1003</v>
      </c>
      <c r="V1425" t="s">
        <v>21</v>
      </c>
      <c r="Z1425" s="118">
        <v>1.19</v>
      </c>
      <c r="AA1425" s="9">
        <v>20</v>
      </c>
      <c r="AB1425" s="120">
        <v>1.7</v>
      </c>
      <c r="AC1425" s="2">
        <f t="shared" si="138"/>
        <v>4855.2</v>
      </c>
      <c r="AE1425" s="11">
        <f t="shared" si="139"/>
        <v>4855.2</v>
      </c>
      <c r="AG1425" t="str">
        <f t="shared" si="140"/>
        <v/>
      </c>
      <c r="AH1425"/>
    </row>
    <row r="1426" spans="1:34">
      <c r="A1426">
        <v>1425</v>
      </c>
      <c r="B1426" t="s">
        <v>603</v>
      </c>
      <c r="C1426">
        <v>240</v>
      </c>
      <c r="D1426">
        <v>281</v>
      </c>
      <c r="E1426" t="s">
        <v>416</v>
      </c>
      <c r="F1426" t="s">
        <v>932</v>
      </c>
      <c r="G1426">
        <v>49.98171997</v>
      </c>
      <c r="H1426">
        <v>123.05989839999999</v>
      </c>
      <c r="M1426" t="s">
        <v>612</v>
      </c>
      <c r="N1426">
        <v>1</v>
      </c>
      <c r="O1426">
        <v>0</v>
      </c>
      <c r="P1426">
        <f t="shared" si="141"/>
        <v>1</v>
      </c>
      <c r="Q1426" t="s">
        <v>35</v>
      </c>
      <c r="R1426">
        <v>1</v>
      </c>
      <c r="S1426">
        <f t="shared" si="136"/>
        <v>0</v>
      </c>
      <c r="T1426">
        <f t="shared" si="137"/>
        <v>1</v>
      </c>
      <c r="W1426">
        <f>SUM(S1426:S1428)</f>
        <v>50</v>
      </c>
      <c r="X1426">
        <f>SUM(T1426:T1428)</f>
        <v>1</v>
      </c>
      <c r="Y1426">
        <f>X1426+W1426</f>
        <v>51</v>
      </c>
      <c r="Z1426" s="118">
        <v>0.11</v>
      </c>
      <c r="AA1426">
        <v>0</v>
      </c>
      <c r="AB1426" s="120">
        <v>25.58</v>
      </c>
      <c r="AC1426" s="2">
        <f t="shared" si="138"/>
        <v>281.37999999999994</v>
      </c>
      <c r="AD1426" s="2">
        <f>SUM(AC1426:AC1428)</f>
        <v>8403.7799999999988</v>
      </c>
      <c r="AE1426" s="2">
        <f t="shared" si="139"/>
        <v>281.37999999999994</v>
      </c>
      <c r="AF1426" s="2">
        <f>SUM(AE1426:AE1428)</f>
        <v>8403.7799999999988</v>
      </c>
      <c r="AG1426">
        <f t="shared" si="140"/>
        <v>1</v>
      </c>
    </row>
    <row r="1427" spans="1:34">
      <c r="A1427">
        <v>1426</v>
      </c>
      <c r="C1427">
        <v>265</v>
      </c>
      <c r="D1427">
        <v>281</v>
      </c>
      <c r="E1427" t="s">
        <v>416</v>
      </c>
      <c r="F1427" t="s">
        <v>932</v>
      </c>
      <c r="G1427">
        <v>49.98171997</v>
      </c>
      <c r="H1427">
        <v>123.05989839999999</v>
      </c>
      <c r="M1427" t="s">
        <v>32</v>
      </c>
      <c r="N1427">
        <v>0</v>
      </c>
      <c r="O1427">
        <v>-10</v>
      </c>
      <c r="P1427">
        <f t="shared" si="141"/>
        <v>10</v>
      </c>
      <c r="Q1427" t="s">
        <v>604</v>
      </c>
      <c r="R1427">
        <v>2</v>
      </c>
      <c r="S1427">
        <f t="shared" si="136"/>
        <v>10</v>
      </c>
      <c r="T1427">
        <f t="shared" si="137"/>
        <v>0</v>
      </c>
      <c r="U1427" t="s">
        <v>1003</v>
      </c>
      <c r="V1427" t="s">
        <v>623</v>
      </c>
      <c r="Z1427" s="118">
        <v>1.1000000000000001</v>
      </c>
      <c r="AA1427">
        <v>40</v>
      </c>
      <c r="AB1427" s="120">
        <v>2.84</v>
      </c>
      <c r="AC1427" s="2">
        <f t="shared" si="138"/>
        <v>1874.3999999999999</v>
      </c>
      <c r="AE1427" s="2">
        <f t="shared" si="139"/>
        <v>1874.3999999999999</v>
      </c>
      <c r="AG1427" t="str">
        <f t="shared" si="140"/>
        <v/>
      </c>
      <c r="AH1427" s="89"/>
    </row>
    <row r="1428" spans="1:34" s="9" customFormat="1">
      <c r="A1428">
        <v>1427</v>
      </c>
      <c r="C1428">
        <v>265</v>
      </c>
      <c r="D1428">
        <v>281</v>
      </c>
      <c r="E1428" s="9" t="s">
        <v>416</v>
      </c>
      <c r="F1428" t="s">
        <v>932</v>
      </c>
      <c r="G1428" s="9">
        <v>49.98171997</v>
      </c>
      <c r="H1428" s="9">
        <v>123.05989839999999</v>
      </c>
      <c r="M1428" s="9" t="s">
        <v>34</v>
      </c>
      <c r="N1428" s="9">
        <v>-10</v>
      </c>
      <c r="O1428" s="9">
        <v>-50</v>
      </c>
      <c r="P1428" s="9">
        <f t="shared" si="141"/>
        <v>40</v>
      </c>
      <c r="Q1428" s="9" t="s">
        <v>611</v>
      </c>
      <c r="R1428" s="9">
        <v>2</v>
      </c>
      <c r="S1428" s="9">
        <f t="shared" si="136"/>
        <v>40</v>
      </c>
      <c r="T1428" s="9">
        <f t="shared" si="137"/>
        <v>0</v>
      </c>
      <c r="U1428" t="s">
        <v>1003</v>
      </c>
      <c r="V1428" t="s">
        <v>623</v>
      </c>
      <c r="Z1428" s="118">
        <v>1.1000000000000001</v>
      </c>
      <c r="AA1428" s="9">
        <v>50</v>
      </c>
      <c r="AB1428" s="120">
        <v>2.84</v>
      </c>
      <c r="AC1428" s="2">
        <f t="shared" si="138"/>
        <v>6248</v>
      </c>
      <c r="AE1428" s="11">
        <f t="shared" si="139"/>
        <v>6248</v>
      </c>
      <c r="AG1428" t="str">
        <f t="shared" si="140"/>
        <v/>
      </c>
      <c r="AH1428"/>
    </row>
    <row r="1429" spans="1:34">
      <c r="A1429">
        <v>1428</v>
      </c>
      <c r="B1429" t="s">
        <v>603</v>
      </c>
      <c r="C1429">
        <v>266</v>
      </c>
      <c r="D1429">
        <v>282</v>
      </c>
      <c r="E1429" t="s">
        <v>909</v>
      </c>
      <c r="F1429" t="s">
        <v>931</v>
      </c>
      <c r="G1429">
        <v>49.982139590000003</v>
      </c>
      <c r="H1429">
        <v>123.05970000000001</v>
      </c>
      <c r="M1429" t="s">
        <v>741</v>
      </c>
      <c r="N1429">
        <v>0</v>
      </c>
      <c r="O1429">
        <v>-16</v>
      </c>
      <c r="P1429">
        <f t="shared" si="141"/>
        <v>16</v>
      </c>
      <c r="Q1429" t="s">
        <v>616</v>
      </c>
      <c r="R1429">
        <v>2</v>
      </c>
      <c r="S1429">
        <f t="shared" si="136"/>
        <v>16</v>
      </c>
      <c r="T1429">
        <f t="shared" si="137"/>
        <v>0</v>
      </c>
      <c r="U1429" t="s">
        <v>1003</v>
      </c>
      <c r="V1429" t="s">
        <v>623</v>
      </c>
      <c r="W1429">
        <f>SUM(S1429:S1431)</f>
        <v>50</v>
      </c>
      <c r="X1429">
        <f>SUM(T1429:T1431)</f>
        <v>0</v>
      </c>
      <c r="Y1429">
        <f>X1429+W1429</f>
        <v>50</v>
      </c>
      <c r="Z1429" s="118">
        <v>0.34</v>
      </c>
      <c r="AA1429">
        <v>0</v>
      </c>
      <c r="AB1429" s="120">
        <v>35.51</v>
      </c>
      <c r="AC1429" s="2">
        <f t="shared" si="138"/>
        <v>19317.439999999999</v>
      </c>
      <c r="AD1429" s="2">
        <f>SUM(AC1429:AC1431)</f>
        <v>31827.175999999999</v>
      </c>
      <c r="AE1429" s="2">
        <f t="shared" si="139"/>
        <v>19317.439999999999</v>
      </c>
      <c r="AF1429" s="2">
        <f>SUM(AE1429:AE1431)</f>
        <v>31827.175999999999</v>
      </c>
      <c r="AG1429">
        <f t="shared" si="140"/>
        <v>1</v>
      </c>
    </row>
    <row r="1430" spans="1:34">
      <c r="A1430">
        <v>1429</v>
      </c>
      <c r="C1430">
        <v>266</v>
      </c>
      <c r="D1430">
        <v>282</v>
      </c>
      <c r="E1430" t="s">
        <v>909</v>
      </c>
      <c r="F1430" t="s">
        <v>931</v>
      </c>
      <c r="G1430">
        <v>49.982139590000003</v>
      </c>
      <c r="H1430">
        <v>123.05970000000001</v>
      </c>
      <c r="M1430" t="s">
        <v>742</v>
      </c>
      <c r="N1430">
        <v>-16</v>
      </c>
      <c r="O1430">
        <v>-30</v>
      </c>
      <c r="P1430">
        <f t="shared" si="141"/>
        <v>14</v>
      </c>
      <c r="Q1430" t="s">
        <v>616</v>
      </c>
      <c r="R1430">
        <v>2</v>
      </c>
      <c r="S1430">
        <f t="shared" si="136"/>
        <v>14</v>
      </c>
      <c r="T1430">
        <f t="shared" si="137"/>
        <v>0</v>
      </c>
      <c r="U1430" t="s">
        <v>1004</v>
      </c>
      <c r="V1430" t="s">
        <v>623</v>
      </c>
      <c r="Z1430" s="118">
        <v>0.34</v>
      </c>
      <c r="AA1430">
        <v>40</v>
      </c>
      <c r="AB1430" s="120">
        <v>35.51</v>
      </c>
      <c r="AC1430" s="2">
        <f t="shared" si="138"/>
        <v>10141.655999999999</v>
      </c>
      <c r="AE1430" s="2">
        <f t="shared" si="139"/>
        <v>10141.655999999999</v>
      </c>
      <c r="AG1430" t="str">
        <f t="shared" si="140"/>
        <v/>
      </c>
    </row>
    <row r="1431" spans="1:34" s="9" customFormat="1">
      <c r="A1431">
        <v>1430</v>
      </c>
      <c r="C1431">
        <v>266</v>
      </c>
      <c r="D1431">
        <v>282</v>
      </c>
      <c r="E1431" s="9" t="s">
        <v>909</v>
      </c>
      <c r="F1431" t="s">
        <v>931</v>
      </c>
      <c r="G1431" s="9">
        <v>49.982139590000003</v>
      </c>
      <c r="H1431" s="9">
        <v>123.05970000000001</v>
      </c>
      <c r="M1431" s="9" t="s">
        <v>28</v>
      </c>
      <c r="N1431" s="9">
        <v>-30</v>
      </c>
      <c r="O1431" s="9">
        <v>-50</v>
      </c>
      <c r="P1431" s="9">
        <f t="shared" si="141"/>
        <v>20</v>
      </c>
      <c r="Q1431" s="9" t="s">
        <v>89</v>
      </c>
      <c r="R1431" s="9">
        <v>2</v>
      </c>
      <c r="S1431" s="9">
        <f t="shared" si="136"/>
        <v>20</v>
      </c>
      <c r="T1431" s="9">
        <f t="shared" si="137"/>
        <v>0</v>
      </c>
      <c r="U1431" t="s">
        <v>1004</v>
      </c>
      <c r="V1431" t="s">
        <v>623</v>
      </c>
      <c r="Z1431" s="118">
        <v>1.56</v>
      </c>
      <c r="AA1431" s="9">
        <v>45</v>
      </c>
      <c r="AB1431" s="120">
        <v>1.38</v>
      </c>
      <c r="AC1431" s="2">
        <f t="shared" si="138"/>
        <v>2368.0800000000004</v>
      </c>
      <c r="AE1431" s="11">
        <f t="shared" si="139"/>
        <v>2368.0800000000004</v>
      </c>
      <c r="AG1431" t="str">
        <f t="shared" si="140"/>
        <v/>
      </c>
      <c r="AH1431"/>
    </row>
    <row r="1432" spans="1:34">
      <c r="A1432">
        <v>1431</v>
      </c>
      <c r="B1432" t="s">
        <v>603</v>
      </c>
      <c r="C1432">
        <v>657</v>
      </c>
      <c r="D1432">
        <v>283</v>
      </c>
      <c r="E1432" t="s">
        <v>619</v>
      </c>
      <c r="F1432" t="s">
        <v>930</v>
      </c>
      <c r="G1432">
        <v>50.558490749999997</v>
      </c>
      <c r="H1432">
        <v>122.48380280000001</v>
      </c>
      <c r="M1432" t="s">
        <v>625</v>
      </c>
      <c r="N1432">
        <v>4</v>
      </c>
      <c r="O1432">
        <v>0</v>
      </c>
      <c r="P1432">
        <f t="shared" si="141"/>
        <v>4</v>
      </c>
      <c r="Q1432" t="s">
        <v>35</v>
      </c>
      <c r="R1432">
        <v>1</v>
      </c>
      <c r="S1432">
        <f t="shared" si="136"/>
        <v>0</v>
      </c>
      <c r="T1432">
        <f t="shared" si="137"/>
        <v>4</v>
      </c>
      <c r="W1432">
        <f>SUM(S1432:S1434)</f>
        <v>25</v>
      </c>
      <c r="X1432">
        <f>SUM(T1432:T1434)</f>
        <v>4</v>
      </c>
      <c r="Y1432">
        <f>X1432+W1432</f>
        <v>29</v>
      </c>
      <c r="Z1432" s="118">
        <v>0.16</v>
      </c>
      <c r="AA1432">
        <v>0</v>
      </c>
      <c r="AB1432" s="120">
        <v>37.4</v>
      </c>
      <c r="AC1432" s="2">
        <f t="shared" si="138"/>
        <v>2393.6</v>
      </c>
      <c r="AD1432" s="2">
        <f>SUM(AC1432:AC1434)</f>
        <v>4568.5999999999995</v>
      </c>
      <c r="AE1432" s="2">
        <f t="shared" si="139"/>
        <v>2393.6</v>
      </c>
      <c r="AF1432" s="2">
        <f>SUM(AE1432:AE1434)</f>
        <v>4568.5999999999995</v>
      </c>
      <c r="AG1432">
        <f t="shared" si="140"/>
        <v>1</v>
      </c>
    </row>
    <row r="1433" spans="1:34">
      <c r="A1433">
        <v>1432</v>
      </c>
      <c r="C1433">
        <v>707</v>
      </c>
      <c r="D1433">
        <v>283</v>
      </c>
      <c r="E1433" t="s">
        <v>619</v>
      </c>
      <c r="F1433" t="s">
        <v>930</v>
      </c>
      <c r="G1433">
        <v>50.558490749999997</v>
      </c>
      <c r="H1433">
        <v>122.48380280000001</v>
      </c>
      <c r="M1433" t="s">
        <v>101</v>
      </c>
      <c r="N1433">
        <v>0</v>
      </c>
      <c r="O1433">
        <v>-25</v>
      </c>
      <c r="P1433">
        <f t="shared" si="141"/>
        <v>25</v>
      </c>
      <c r="Q1433" t="s">
        <v>604</v>
      </c>
      <c r="R1433">
        <v>2</v>
      </c>
      <c r="S1433">
        <f t="shared" si="136"/>
        <v>25</v>
      </c>
      <c r="T1433">
        <f t="shared" si="137"/>
        <v>0</v>
      </c>
      <c r="U1433" t="s">
        <v>1004</v>
      </c>
      <c r="V1433" t="s">
        <v>623</v>
      </c>
      <c r="Z1433" s="118">
        <v>1.45</v>
      </c>
      <c r="AA1433">
        <v>50</v>
      </c>
      <c r="AB1433" s="120">
        <v>1.2</v>
      </c>
      <c r="AC1433" s="2">
        <f t="shared" si="138"/>
        <v>2174.9999999999995</v>
      </c>
      <c r="AE1433" s="2">
        <f t="shared" si="139"/>
        <v>2174.9999999999995</v>
      </c>
      <c r="AG1433" t="str">
        <f t="shared" si="140"/>
        <v/>
      </c>
    </row>
    <row r="1434" spans="1:34" s="9" customFormat="1">
      <c r="A1434">
        <v>1433</v>
      </c>
      <c r="C1434">
        <v>707</v>
      </c>
      <c r="D1434">
        <v>283</v>
      </c>
      <c r="E1434" s="9" t="s">
        <v>619</v>
      </c>
      <c r="F1434" t="s">
        <v>930</v>
      </c>
      <c r="G1434" s="9">
        <v>50.558490749999997</v>
      </c>
      <c r="H1434" s="9">
        <v>122.48380280000001</v>
      </c>
      <c r="M1434" s="9" t="s">
        <v>19</v>
      </c>
      <c r="N1434" s="9">
        <v>-25</v>
      </c>
      <c r="O1434" s="9">
        <v>-25</v>
      </c>
      <c r="P1434" s="9">
        <f t="shared" si="141"/>
        <v>0</v>
      </c>
      <c r="Q1434" s="9" t="s">
        <v>89</v>
      </c>
      <c r="R1434" s="9">
        <v>2</v>
      </c>
      <c r="S1434" s="9">
        <f t="shared" si="136"/>
        <v>0</v>
      </c>
      <c r="T1434" s="9">
        <f t="shared" si="137"/>
        <v>0</v>
      </c>
      <c r="U1434" t="s">
        <v>1004</v>
      </c>
      <c r="V1434" t="s">
        <v>623</v>
      </c>
      <c r="Z1434" s="118">
        <v>1.45</v>
      </c>
      <c r="AA1434" s="9">
        <v>65</v>
      </c>
      <c r="AB1434" s="120">
        <v>0.38</v>
      </c>
      <c r="AC1434" s="2">
        <f t="shared" si="138"/>
        <v>0</v>
      </c>
      <c r="AE1434" s="11">
        <f t="shared" si="139"/>
        <v>0</v>
      </c>
      <c r="AG1434" t="str">
        <f t="shared" si="140"/>
        <v/>
      </c>
      <c r="AH1434"/>
    </row>
    <row r="1435" spans="1:34">
      <c r="A1435">
        <v>1434</v>
      </c>
      <c r="B1435" t="s">
        <v>603</v>
      </c>
      <c r="C1435">
        <v>594</v>
      </c>
      <c r="D1435">
        <v>284</v>
      </c>
      <c r="E1435" t="s">
        <v>510</v>
      </c>
      <c r="F1435" t="s">
        <v>930</v>
      </c>
      <c r="G1435">
        <v>50.583000179999999</v>
      </c>
      <c r="H1435">
        <v>122.4599991</v>
      </c>
      <c r="M1435" t="s">
        <v>89</v>
      </c>
      <c r="N1435">
        <v>2.5</v>
      </c>
      <c r="O1435">
        <v>0.5</v>
      </c>
      <c r="P1435">
        <f t="shared" si="141"/>
        <v>2</v>
      </c>
      <c r="Q1435" t="s">
        <v>35</v>
      </c>
      <c r="R1435">
        <v>1</v>
      </c>
      <c r="S1435">
        <f t="shared" si="136"/>
        <v>0</v>
      </c>
      <c r="T1435">
        <f t="shared" si="137"/>
        <v>2</v>
      </c>
      <c r="W1435">
        <f>SUM(S1435:S1439)</f>
        <v>50</v>
      </c>
      <c r="X1435">
        <f>SUM(T1435:T1439)</f>
        <v>2.5</v>
      </c>
      <c r="Y1435">
        <f>X1435+W1435</f>
        <v>52.5</v>
      </c>
      <c r="Z1435" s="118">
        <v>0.16</v>
      </c>
      <c r="AA1435">
        <v>0</v>
      </c>
      <c r="AB1435" s="120">
        <v>37.4</v>
      </c>
      <c r="AC1435" s="2">
        <f t="shared" si="138"/>
        <v>1196.8</v>
      </c>
      <c r="AD1435" s="2">
        <f>SUM(AC1435:AC1439)</f>
        <v>3589.7599999999998</v>
      </c>
      <c r="AE1435" s="2">
        <f t="shared" si="139"/>
        <v>1196.8</v>
      </c>
      <c r="AF1435" s="2">
        <f>SUM(AE1435:AE1439)</f>
        <v>3589.7599999999998</v>
      </c>
      <c r="AG1435">
        <f t="shared" si="140"/>
        <v>1</v>
      </c>
    </row>
    <row r="1436" spans="1:34">
      <c r="A1436">
        <v>1435</v>
      </c>
      <c r="C1436">
        <v>594</v>
      </c>
      <c r="D1436">
        <v>284</v>
      </c>
      <c r="E1436" t="s">
        <v>510</v>
      </c>
      <c r="F1436" t="s">
        <v>930</v>
      </c>
      <c r="G1436">
        <v>50.583000179999999</v>
      </c>
      <c r="H1436">
        <v>122.4599991</v>
      </c>
      <c r="M1436" t="s">
        <v>623</v>
      </c>
      <c r="N1436">
        <v>0.5</v>
      </c>
      <c r="O1436">
        <v>0</v>
      </c>
      <c r="P1436">
        <f t="shared" si="141"/>
        <v>0.5</v>
      </c>
      <c r="Q1436" t="s">
        <v>35</v>
      </c>
      <c r="R1436">
        <v>1</v>
      </c>
      <c r="S1436">
        <f t="shared" si="136"/>
        <v>0</v>
      </c>
      <c r="T1436">
        <f t="shared" si="137"/>
        <v>0.5</v>
      </c>
      <c r="Z1436" s="118">
        <v>0.16</v>
      </c>
      <c r="AA1436">
        <v>0</v>
      </c>
      <c r="AB1436" s="120">
        <v>37.4</v>
      </c>
      <c r="AC1436" s="2">
        <f t="shared" si="138"/>
        <v>299.2</v>
      </c>
      <c r="AE1436" s="2">
        <f t="shared" si="139"/>
        <v>299.2</v>
      </c>
      <c r="AG1436" t="str">
        <f t="shared" si="140"/>
        <v/>
      </c>
    </row>
    <row r="1437" spans="1:34">
      <c r="A1437">
        <v>1436</v>
      </c>
      <c r="C1437">
        <v>644</v>
      </c>
      <c r="D1437">
        <v>284</v>
      </c>
      <c r="E1437" t="s">
        <v>510</v>
      </c>
      <c r="F1437" t="s">
        <v>930</v>
      </c>
      <c r="G1437">
        <v>50.583000179999999</v>
      </c>
      <c r="H1437">
        <v>122.4599991</v>
      </c>
      <c r="M1437" t="s">
        <v>101</v>
      </c>
      <c r="N1437">
        <v>0</v>
      </c>
      <c r="O1437">
        <v>-12</v>
      </c>
      <c r="P1437">
        <f t="shared" si="141"/>
        <v>12</v>
      </c>
      <c r="Q1437" t="s">
        <v>89</v>
      </c>
      <c r="R1437">
        <v>2</v>
      </c>
      <c r="S1437">
        <f t="shared" si="136"/>
        <v>12</v>
      </c>
      <c r="T1437">
        <f t="shared" si="137"/>
        <v>0</v>
      </c>
      <c r="U1437" t="s">
        <v>1003</v>
      </c>
      <c r="V1437" t="s">
        <v>21</v>
      </c>
      <c r="Z1437" s="118">
        <v>1.2</v>
      </c>
      <c r="AA1437">
        <v>20</v>
      </c>
      <c r="AB1437" s="120">
        <v>1.2</v>
      </c>
      <c r="AC1437" s="2">
        <f t="shared" si="138"/>
        <v>1382.4</v>
      </c>
      <c r="AE1437" s="2">
        <f t="shared" si="139"/>
        <v>1382.4</v>
      </c>
      <c r="AG1437" t="str">
        <f t="shared" si="140"/>
        <v/>
      </c>
    </row>
    <row r="1438" spans="1:34">
      <c r="A1438">
        <v>1437</v>
      </c>
      <c r="C1438">
        <v>644</v>
      </c>
      <c r="D1438">
        <v>284</v>
      </c>
      <c r="E1438" t="s">
        <v>510</v>
      </c>
      <c r="F1438" t="s">
        <v>930</v>
      </c>
      <c r="G1438">
        <v>50.583000179999999</v>
      </c>
      <c r="H1438">
        <v>122.4599991</v>
      </c>
      <c r="M1438" t="s">
        <v>739</v>
      </c>
      <c r="N1438">
        <v>-12</v>
      </c>
      <c r="O1438">
        <v>-24</v>
      </c>
      <c r="P1438">
        <f t="shared" si="141"/>
        <v>12</v>
      </c>
      <c r="Q1438" t="s">
        <v>604</v>
      </c>
      <c r="R1438">
        <v>2</v>
      </c>
      <c r="S1438">
        <f t="shared" si="136"/>
        <v>12</v>
      </c>
      <c r="T1438">
        <f t="shared" si="137"/>
        <v>0</v>
      </c>
      <c r="U1438" t="s">
        <v>1003</v>
      </c>
      <c r="V1438" t="s">
        <v>21</v>
      </c>
      <c r="Z1438" s="118">
        <v>1.2</v>
      </c>
      <c r="AA1438">
        <v>35</v>
      </c>
      <c r="AB1438" s="120">
        <v>0.38</v>
      </c>
      <c r="AC1438" s="2">
        <f t="shared" si="138"/>
        <v>355.67999999999995</v>
      </c>
      <c r="AE1438" s="2">
        <f t="shared" si="139"/>
        <v>355.67999999999995</v>
      </c>
      <c r="AG1438" t="str">
        <f t="shared" si="140"/>
        <v/>
      </c>
    </row>
    <row r="1439" spans="1:34" s="9" customFormat="1">
      <c r="A1439">
        <v>1438</v>
      </c>
      <c r="C1439">
        <v>644</v>
      </c>
      <c r="D1439">
        <v>284</v>
      </c>
      <c r="E1439" s="9" t="s">
        <v>510</v>
      </c>
      <c r="F1439" t="s">
        <v>930</v>
      </c>
      <c r="G1439" s="9">
        <v>50.583000179999999</v>
      </c>
      <c r="H1439" s="9">
        <v>122.4599991</v>
      </c>
      <c r="M1439" s="9" t="s">
        <v>740</v>
      </c>
      <c r="N1439" s="9">
        <v>-24</v>
      </c>
      <c r="O1439" s="9">
        <v>-50</v>
      </c>
      <c r="P1439" s="9">
        <f t="shared" si="141"/>
        <v>26</v>
      </c>
      <c r="Q1439" s="9" t="s">
        <v>604</v>
      </c>
      <c r="R1439" s="9">
        <v>2</v>
      </c>
      <c r="S1439" s="9">
        <f t="shared" si="136"/>
        <v>26</v>
      </c>
      <c r="T1439" s="9">
        <f t="shared" si="137"/>
        <v>0</v>
      </c>
      <c r="U1439" t="s">
        <v>1006</v>
      </c>
      <c r="V1439" t="s">
        <v>918</v>
      </c>
      <c r="Z1439" s="118">
        <v>1.2</v>
      </c>
      <c r="AA1439" s="9">
        <v>70</v>
      </c>
      <c r="AB1439" s="120">
        <v>0.38</v>
      </c>
      <c r="AC1439" s="2">
        <f t="shared" si="138"/>
        <v>355.67999999999995</v>
      </c>
      <c r="AE1439" s="11">
        <f t="shared" si="139"/>
        <v>355.67999999999995</v>
      </c>
      <c r="AG1439" t="str">
        <f t="shared" si="140"/>
        <v/>
      </c>
      <c r="AH1439"/>
    </row>
    <row r="1440" spans="1:34">
      <c r="A1440">
        <v>1439</v>
      </c>
      <c r="B1440" t="s">
        <v>603</v>
      </c>
      <c r="C1440">
        <v>263</v>
      </c>
      <c r="D1440">
        <v>285</v>
      </c>
      <c r="E1440" t="s">
        <v>614</v>
      </c>
      <c r="F1440" t="s">
        <v>930</v>
      </c>
      <c r="G1440">
        <v>49.984859470000004</v>
      </c>
      <c r="H1440">
        <v>123.05879969999999</v>
      </c>
      <c r="M1440" t="s">
        <v>104</v>
      </c>
      <c r="N1440">
        <v>0</v>
      </c>
      <c r="O1440">
        <v>-13</v>
      </c>
      <c r="P1440">
        <f t="shared" si="141"/>
        <v>13</v>
      </c>
      <c r="Q1440" t="s">
        <v>604</v>
      </c>
      <c r="R1440">
        <v>2</v>
      </c>
      <c r="S1440">
        <f t="shared" si="136"/>
        <v>13</v>
      </c>
      <c r="T1440">
        <f t="shared" si="137"/>
        <v>0</v>
      </c>
      <c r="U1440" t="s">
        <v>1006</v>
      </c>
      <c r="V1440" t="s">
        <v>918</v>
      </c>
      <c r="W1440">
        <f>SUM(S1440:S1442)</f>
        <v>70</v>
      </c>
      <c r="X1440">
        <f>SUM(T1440:T1442)</f>
        <v>0</v>
      </c>
      <c r="Y1440">
        <f>X1440+W1440</f>
        <v>70</v>
      </c>
      <c r="Z1440" s="118">
        <v>1.07</v>
      </c>
      <c r="AA1440">
        <v>35</v>
      </c>
      <c r="AB1440" s="120">
        <v>3.36</v>
      </c>
      <c r="AC1440" s="2">
        <f t="shared" si="138"/>
        <v>3037.9440000000009</v>
      </c>
      <c r="AD1440" s="2">
        <f>SUM(AC1440:AC1442)</f>
        <v>6576.0240000000013</v>
      </c>
      <c r="AE1440" s="2">
        <f t="shared" si="139"/>
        <v>3037.9440000000009</v>
      </c>
      <c r="AF1440" s="2">
        <f>SUM(AE1440:AE1442)</f>
        <v>6576.0240000000013</v>
      </c>
      <c r="AG1440">
        <f t="shared" si="140"/>
        <v>1</v>
      </c>
    </row>
    <row r="1441" spans="1:34">
      <c r="A1441">
        <v>1440</v>
      </c>
      <c r="C1441">
        <v>263</v>
      </c>
      <c r="D1441">
        <v>285</v>
      </c>
      <c r="E1441" t="s">
        <v>614</v>
      </c>
      <c r="F1441" t="s">
        <v>930</v>
      </c>
      <c r="G1441">
        <v>49.984859470000004</v>
      </c>
      <c r="H1441">
        <v>123.05879969999999</v>
      </c>
      <c r="M1441" t="s">
        <v>32</v>
      </c>
      <c r="N1441">
        <v>-13</v>
      </c>
      <c r="O1441">
        <v>-48</v>
      </c>
      <c r="P1441">
        <f t="shared" si="141"/>
        <v>35</v>
      </c>
      <c r="Q1441" t="s">
        <v>611</v>
      </c>
      <c r="R1441">
        <v>2</v>
      </c>
      <c r="S1441">
        <f t="shared" si="136"/>
        <v>35</v>
      </c>
      <c r="T1441">
        <f t="shared" si="137"/>
        <v>0</v>
      </c>
      <c r="U1441" t="s">
        <v>1006</v>
      </c>
      <c r="V1441" t="s">
        <v>918</v>
      </c>
      <c r="Z1441" s="118">
        <v>1.62</v>
      </c>
      <c r="AA1441">
        <v>70</v>
      </c>
      <c r="AB1441" s="120">
        <v>1.2</v>
      </c>
      <c r="AC1441" s="2">
        <f t="shared" si="138"/>
        <v>2041.2000000000003</v>
      </c>
      <c r="AE1441" s="2">
        <f t="shared" si="139"/>
        <v>2041.2000000000003</v>
      </c>
      <c r="AG1441" t="str">
        <f t="shared" si="140"/>
        <v/>
      </c>
    </row>
    <row r="1442" spans="1:34" s="9" customFormat="1">
      <c r="A1442">
        <v>1441</v>
      </c>
      <c r="C1442">
        <v>263</v>
      </c>
      <c r="D1442">
        <v>285</v>
      </c>
      <c r="E1442" s="9" t="s">
        <v>614</v>
      </c>
      <c r="F1442" t="s">
        <v>930</v>
      </c>
      <c r="G1442" s="9">
        <v>49.984859470000004</v>
      </c>
      <c r="H1442" s="9">
        <v>123.05879969999999</v>
      </c>
      <c r="M1442" s="9" t="s">
        <v>34</v>
      </c>
      <c r="N1442" s="9">
        <v>-48</v>
      </c>
      <c r="O1442" s="9">
        <v>-70</v>
      </c>
      <c r="P1442" s="9">
        <f t="shared" si="141"/>
        <v>22</v>
      </c>
      <c r="Q1442" s="9" t="s">
        <v>611</v>
      </c>
      <c r="R1442" s="9">
        <v>2</v>
      </c>
      <c r="S1442" s="9">
        <f t="shared" si="136"/>
        <v>22</v>
      </c>
      <c r="T1442" s="9">
        <f t="shared" si="137"/>
        <v>0</v>
      </c>
      <c r="U1442" t="s">
        <v>1006</v>
      </c>
      <c r="V1442" t="s">
        <v>623</v>
      </c>
      <c r="Z1442" s="118">
        <v>1.62</v>
      </c>
      <c r="AA1442" s="9">
        <v>65</v>
      </c>
      <c r="AB1442" s="120">
        <v>1.2</v>
      </c>
      <c r="AC1442" s="2">
        <f t="shared" si="138"/>
        <v>1496.8799999999997</v>
      </c>
      <c r="AE1442" s="11">
        <f t="shared" si="139"/>
        <v>1496.8799999999997</v>
      </c>
      <c r="AG1442" t="str">
        <f t="shared" si="140"/>
        <v/>
      </c>
      <c r="AH1442"/>
    </row>
    <row r="1443" spans="1:34" s="91" customFormat="1">
      <c r="A1443">
        <v>1442</v>
      </c>
      <c r="B1443" s="89" t="s">
        <v>603</v>
      </c>
      <c r="C1443">
        <v>3</v>
      </c>
      <c r="D1443">
        <v>286</v>
      </c>
      <c r="E1443" s="91" t="s">
        <v>35</v>
      </c>
      <c r="F1443" t="s">
        <v>35</v>
      </c>
      <c r="G1443" s="91">
        <v>50.575801849999998</v>
      </c>
      <c r="H1443" s="91">
        <v>122.46800229999999</v>
      </c>
      <c r="N1443" s="91">
        <v>0</v>
      </c>
      <c r="O1443" s="91">
        <v>0</v>
      </c>
      <c r="P1443" s="91">
        <f t="shared" si="141"/>
        <v>0</v>
      </c>
      <c r="Q1443" s="91" t="s">
        <v>89</v>
      </c>
      <c r="R1443" s="91">
        <v>2</v>
      </c>
      <c r="S1443" s="91">
        <f t="shared" si="136"/>
        <v>0</v>
      </c>
      <c r="T1443" s="91">
        <f t="shared" si="137"/>
        <v>0</v>
      </c>
      <c r="U1443" t="s">
        <v>1006</v>
      </c>
      <c r="V1443" t="s">
        <v>623</v>
      </c>
      <c r="Z1443" s="118">
        <v>0</v>
      </c>
      <c r="AA1443" s="91">
        <v>70</v>
      </c>
      <c r="AB1443" s="120"/>
      <c r="AC1443" s="2">
        <f t="shared" si="138"/>
        <v>0</v>
      </c>
      <c r="AE1443" s="92">
        <f t="shared" si="139"/>
        <v>0</v>
      </c>
      <c r="AG1443">
        <f t="shared" si="140"/>
        <v>1</v>
      </c>
      <c r="AH1443"/>
    </row>
    <row r="1444" spans="1:34">
      <c r="A1444">
        <v>1443</v>
      </c>
      <c r="C1444">
        <v>738</v>
      </c>
      <c r="D1444">
        <v>287</v>
      </c>
      <c r="E1444" t="s">
        <v>619</v>
      </c>
      <c r="F1444" t="s">
        <v>930</v>
      </c>
      <c r="G1444">
        <v>49.19586563</v>
      </c>
      <c r="H1444">
        <v>123.8480835</v>
      </c>
      <c r="M1444" t="s">
        <v>89</v>
      </c>
      <c r="N1444">
        <v>3</v>
      </c>
      <c r="O1444">
        <v>2</v>
      </c>
      <c r="P1444">
        <f t="shared" si="141"/>
        <v>1</v>
      </c>
      <c r="Q1444" t="s">
        <v>35</v>
      </c>
      <c r="R1444">
        <v>1</v>
      </c>
      <c r="S1444">
        <f t="shared" si="136"/>
        <v>0</v>
      </c>
      <c r="T1444">
        <f t="shared" si="137"/>
        <v>1</v>
      </c>
      <c r="W1444">
        <f>SUM(S1444:S1449)</f>
        <v>48</v>
      </c>
      <c r="X1444">
        <f>SUM(T1444:T1449)</f>
        <v>3</v>
      </c>
      <c r="Y1444">
        <f>X1444+W1444</f>
        <v>51</v>
      </c>
      <c r="Z1444" s="118">
        <v>0.16</v>
      </c>
      <c r="AA1444">
        <v>0</v>
      </c>
      <c r="AB1444" s="120">
        <v>37.4</v>
      </c>
      <c r="AC1444" s="2">
        <f t="shared" si="138"/>
        <v>598.4</v>
      </c>
      <c r="AD1444" s="2">
        <f>SUM(AC1444:AC1449)</f>
        <v>7954.1679999999988</v>
      </c>
      <c r="AE1444" s="2">
        <f t="shared" si="139"/>
        <v>598.4</v>
      </c>
      <c r="AF1444" s="2">
        <f>SUM(AE1444:AE1449)</f>
        <v>7954.1679999999988</v>
      </c>
      <c r="AG1444">
        <f t="shared" si="140"/>
        <v>1</v>
      </c>
    </row>
    <row r="1445" spans="1:34">
      <c r="A1445">
        <v>1444</v>
      </c>
      <c r="C1445">
        <v>738</v>
      </c>
      <c r="D1445">
        <v>287</v>
      </c>
      <c r="E1445" t="s">
        <v>619</v>
      </c>
      <c r="F1445" t="s">
        <v>930</v>
      </c>
      <c r="G1445">
        <v>49.19586563</v>
      </c>
      <c r="H1445">
        <v>123.8480835</v>
      </c>
      <c r="M1445" t="s">
        <v>623</v>
      </c>
      <c r="N1445">
        <v>2</v>
      </c>
      <c r="O1445">
        <v>0.5</v>
      </c>
      <c r="P1445">
        <f t="shared" si="141"/>
        <v>1.5</v>
      </c>
      <c r="Q1445" t="s">
        <v>35</v>
      </c>
      <c r="R1445">
        <v>1</v>
      </c>
      <c r="S1445">
        <f t="shared" si="136"/>
        <v>0</v>
      </c>
      <c r="T1445">
        <f t="shared" si="137"/>
        <v>1.5</v>
      </c>
      <c r="Z1445" s="118">
        <v>0.16</v>
      </c>
      <c r="AA1445">
        <v>0</v>
      </c>
      <c r="AB1445" s="120">
        <v>37.4</v>
      </c>
      <c r="AC1445" s="2">
        <f t="shared" si="138"/>
        <v>897.59999999999991</v>
      </c>
      <c r="AE1445" s="2">
        <f t="shared" si="139"/>
        <v>897.59999999999991</v>
      </c>
      <c r="AG1445" t="str">
        <f t="shared" si="140"/>
        <v/>
      </c>
    </row>
    <row r="1446" spans="1:34">
      <c r="A1446">
        <v>1445</v>
      </c>
      <c r="C1446">
        <v>738</v>
      </c>
      <c r="D1446">
        <v>287</v>
      </c>
      <c r="E1446" t="s">
        <v>619</v>
      </c>
      <c r="F1446" t="s">
        <v>930</v>
      </c>
      <c r="G1446">
        <v>49.19586563</v>
      </c>
      <c r="H1446">
        <v>123.8480835</v>
      </c>
      <c r="M1446" t="s">
        <v>57</v>
      </c>
      <c r="N1446">
        <v>0.5</v>
      </c>
      <c r="O1446">
        <v>0</v>
      </c>
      <c r="P1446">
        <f t="shared" si="141"/>
        <v>0.5</v>
      </c>
      <c r="Q1446" t="s">
        <v>35</v>
      </c>
      <c r="R1446">
        <v>1</v>
      </c>
      <c r="S1446">
        <f t="shared" si="136"/>
        <v>0</v>
      </c>
      <c r="T1446">
        <f t="shared" si="137"/>
        <v>0.5</v>
      </c>
      <c r="Z1446" s="118">
        <v>0.16</v>
      </c>
      <c r="AA1446">
        <v>0</v>
      </c>
      <c r="AB1446" s="120">
        <v>30.85</v>
      </c>
      <c r="AC1446" s="2">
        <f t="shared" si="138"/>
        <v>246.8</v>
      </c>
      <c r="AE1446" s="2">
        <f t="shared" si="139"/>
        <v>246.8</v>
      </c>
      <c r="AG1446" t="str">
        <f t="shared" si="140"/>
        <v/>
      </c>
    </row>
    <row r="1447" spans="1:34">
      <c r="A1447">
        <v>1446</v>
      </c>
      <c r="C1447">
        <v>795</v>
      </c>
      <c r="D1447">
        <v>287</v>
      </c>
      <c r="E1447" t="s">
        <v>619</v>
      </c>
      <c r="F1447" t="s">
        <v>930</v>
      </c>
      <c r="G1447">
        <v>49.19586563</v>
      </c>
      <c r="H1447">
        <v>123.8480835</v>
      </c>
      <c r="M1447" t="s">
        <v>104</v>
      </c>
      <c r="N1447">
        <v>0</v>
      </c>
      <c r="O1447">
        <v>-6</v>
      </c>
      <c r="P1447">
        <f t="shared" si="141"/>
        <v>6</v>
      </c>
      <c r="Q1447" t="s">
        <v>611</v>
      </c>
      <c r="R1447">
        <v>2</v>
      </c>
      <c r="S1447">
        <f t="shared" si="136"/>
        <v>6</v>
      </c>
      <c r="T1447">
        <f t="shared" si="137"/>
        <v>0</v>
      </c>
      <c r="U1447" t="s">
        <v>1006</v>
      </c>
      <c r="V1447" t="s">
        <v>278</v>
      </c>
      <c r="Z1447" s="118">
        <v>1.07</v>
      </c>
      <c r="AA1447">
        <v>10</v>
      </c>
      <c r="AB1447" s="120">
        <v>3.36</v>
      </c>
      <c r="AC1447" s="2">
        <f t="shared" si="138"/>
        <v>1941.4079999999999</v>
      </c>
      <c r="AE1447" s="2">
        <f t="shared" si="139"/>
        <v>1941.4079999999999</v>
      </c>
      <c r="AG1447" t="str">
        <f t="shared" si="140"/>
        <v/>
      </c>
    </row>
    <row r="1448" spans="1:34">
      <c r="A1448">
        <v>1447</v>
      </c>
      <c r="C1448">
        <v>795</v>
      </c>
      <c r="D1448">
        <v>287</v>
      </c>
      <c r="E1448" t="s">
        <v>619</v>
      </c>
      <c r="F1448" t="s">
        <v>930</v>
      </c>
      <c r="G1448">
        <v>49.19586563</v>
      </c>
      <c r="H1448">
        <v>123.8480835</v>
      </c>
      <c r="M1448" t="s">
        <v>101</v>
      </c>
      <c r="N1448">
        <v>-6</v>
      </c>
      <c r="O1448">
        <v>-42</v>
      </c>
      <c r="P1448">
        <f t="shared" si="141"/>
        <v>36</v>
      </c>
      <c r="Q1448" t="s">
        <v>191</v>
      </c>
      <c r="R1448">
        <v>2</v>
      </c>
      <c r="S1448">
        <f t="shared" si="136"/>
        <v>36</v>
      </c>
      <c r="T1448">
        <f t="shared" si="137"/>
        <v>0</v>
      </c>
      <c r="U1448" t="s">
        <v>1006</v>
      </c>
      <c r="V1448" t="s">
        <v>278</v>
      </c>
      <c r="Z1448" s="118">
        <v>1.45</v>
      </c>
      <c r="AA1448">
        <v>35</v>
      </c>
      <c r="AB1448" s="120">
        <v>1.2</v>
      </c>
      <c r="AC1448" s="2">
        <f t="shared" si="138"/>
        <v>4071.5999999999995</v>
      </c>
      <c r="AE1448" s="2">
        <f t="shared" si="139"/>
        <v>4071.5999999999995</v>
      </c>
      <c r="AG1448" t="str">
        <f t="shared" si="140"/>
        <v/>
      </c>
    </row>
    <row r="1449" spans="1:34" s="9" customFormat="1">
      <c r="A1449">
        <v>1448</v>
      </c>
      <c r="C1449">
        <v>795</v>
      </c>
      <c r="D1449">
        <v>287</v>
      </c>
      <c r="E1449" s="9" t="s">
        <v>619</v>
      </c>
      <c r="F1449" t="s">
        <v>930</v>
      </c>
      <c r="G1449" s="9">
        <v>49.19586563</v>
      </c>
      <c r="H1449" s="9">
        <v>123.8480835</v>
      </c>
      <c r="M1449" s="9" t="s">
        <v>19</v>
      </c>
      <c r="N1449" s="9">
        <v>-42</v>
      </c>
      <c r="O1449" s="9">
        <v>-48</v>
      </c>
      <c r="P1449" s="9">
        <f t="shared" si="141"/>
        <v>6</v>
      </c>
      <c r="Q1449" s="9" t="s">
        <v>191</v>
      </c>
      <c r="R1449" s="9">
        <v>2</v>
      </c>
      <c r="S1449" s="9">
        <f t="shared" si="136"/>
        <v>6</v>
      </c>
      <c r="T1449" s="9">
        <f t="shared" si="137"/>
        <v>0</v>
      </c>
      <c r="U1449" t="s">
        <v>1006</v>
      </c>
      <c r="V1449" t="s">
        <v>278</v>
      </c>
      <c r="Z1449" s="118">
        <v>1.45</v>
      </c>
      <c r="AA1449" s="9">
        <v>40</v>
      </c>
      <c r="AB1449" s="120">
        <v>0.38</v>
      </c>
      <c r="AC1449" s="2">
        <f t="shared" si="138"/>
        <v>198.35999999999993</v>
      </c>
      <c r="AE1449" s="11">
        <f t="shared" si="139"/>
        <v>198.35999999999993</v>
      </c>
      <c r="AG1449" t="str">
        <f t="shared" si="140"/>
        <v/>
      </c>
      <c r="AH1449"/>
    </row>
    <row r="1450" spans="1:34" s="89" customFormat="1">
      <c r="A1450">
        <v>1449</v>
      </c>
      <c r="B1450" s="89" t="s">
        <v>603</v>
      </c>
      <c r="C1450">
        <v>5</v>
      </c>
      <c r="D1450">
        <v>288</v>
      </c>
      <c r="E1450" s="89" t="s">
        <v>35</v>
      </c>
      <c r="F1450" t="s">
        <v>35</v>
      </c>
      <c r="G1450" s="89">
        <v>50.576099399999997</v>
      </c>
      <c r="H1450" s="89">
        <v>122.46800229999999</v>
      </c>
      <c r="N1450" s="89">
        <v>0</v>
      </c>
      <c r="O1450" s="89">
        <v>0</v>
      </c>
      <c r="P1450" s="89">
        <f t="shared" si="141"/>
        <v>0</v>
      </c>
      <c r="Q1450" s="89" t="s">
        <v>89</v>
      </c>
      <c r="R1450" s="89">
        <v>2</v>
      </c>
      <c r="S1450" s="89">
        <f t="shared" si="136"/>
        <v>0</v>
      </c>
      <c r="T1450" s="89">
        <f t="shared" si="137"/>
        <v>0</v>
      </c>
      <c r="U1450" t="s">
        <v>1004</v>
      </c>
      <c r="V1450" t="s">
        <v>918</v>
      </c>
      <c r="W1450" s="89">
        <f>SUM(S1450:S1451)</f>
        <v>0</v>
      </c>
      <c r="X1450" s="89">
        <f>SUM(T1450:T1451)</f>
        <v>0</v>
      </c>
      <c r="Y1450" s="89">
        <f>X1450+W1450</f>
        <v>0</v>
      </c>
      <c r="Z1450" s="118">
        <v>0</v>
      </c>
      <c r="AA1450" s="89">
        <v>40</v>
      </c>
      <c r="AB1450" s="120"/>
      <c r="AC1450" s="2">
        <f t="shared" si="138"/>
        <v>0</v>
      </c>
      <c r="AE1450" s="93">
        <f t="shared" si="139"/>
        <v>0</v>
      </c>
      <c r="AG1450">
        <f t="shared" si="140"/>
        <v>1</v>
      </c>
      <c r="AH1450"/>
    </row>
    <row r="1451" spans="1:34" s="91" customFormat="1">
      <c r="A1451">
        <v>1450</v>
      </c>
      <c r="C1451">
        <v>2</v>
      </c>
      <c r="D1451">
        <v>288</v>
      </c>
      <c r="E1451" s="91" t="s">
        <v>35</v>
      </c>
      <c r="F1451" t="s">
        <v>35</v>
      </c>
      <c r="G1451" s="91">
        <v>50.575500490000003</v>
      </c>
      <c r="H1451" s="91">
        <v>122.4690018</v>
      </c>
      <c r="N1451" s="91">
        <v>0</v>
      </c>
      <c r="O1451" s="91">
        <v>0</v>
      </c>
      <c r="P1451" s="91">
        <f t="shared" si="141"/>
        <v>0</v>
      </c>
      <c r="Q1451" s="91" t="s">
        <v>89</v>
      </c>
      <c r="R1451" s="91">
        <v>2</v>
      </c>
      <c r="S1451" s="91">
        <f t="shared" si="136"/>
        <v>0</v>
      </c>
      <c r="T1451" s="91">
        <f t="shared" si="137"/>
        <v>0</v>
      </c>
      <c r="U1451" t="s">
        <v>1004</v>
      </c>
      <c r="V1451" t="s">
        <v>918</v>
      </c>
      <c r="Z1451" s="118">
        <v>0</v>
      </c>
      <c r="AA1451" s="91">
        <v>70</v>
      </c>
      <c r="AB1451" s="120"/>
      <c r="AC1451" s="2">
        <f t="shared" si="138"/>
        <v>0</v>
      </c>
      <c r="AE1451" s="92">
        <f t="shared" si="139"/>
        <v>0</v>
      </c>
      <c r="AG1451" t="str">
        <f t="shared" si="140"/>
        <v/>
      </c>
      <c r="AH1451"/>
    </row>
    <row r="1452" spans="1:34">
      <c r="A1452">
        <v>1451</v>
      </c>
      <c r="B1452" t="s">
        <v>603</v>
      </c>
      <c r="C1452">
        <v>593</v>
      </c>
      <c r="D1452">
        <v>289</v>
      </c>
      <c r="E1452" t="s">
        <v>510</v>
      </c>
      <c r="F1452" t="s">
        <v>930</v>
      </c>
      <c r="G1452">
        <v>50.585700989999999</v>
      </c>
      <c r="H1452">
        <v>122.4589996</v>
      </c>
      <c r="M1452" t="s">
        <v>56</v>
      </c>
      <c r="N1452">
        <v>4</v>
      </c>
      <c r="O1452">
        <v>0</v>
      </c>
      <c r="P1452">
        <f t="shared" si="141"/>
        <v>4</v>
      </c>
      <c r="Q1452" t="s">
        <v>35</v>
      </c>
      <c r="R1452">
        <v>1</v>
      </c>
      <c r="S1452">
        <f t="shared" si="136"/>
        <v>0</v>
      </c>
      <c r="T1452">
        <f t="shared" si="137"/>
        <v>4</v>
      </c>
      <c r="W1452">
        <f>SUM(S1452:S1454)</f>
        <v>37</v>
      </c>
      <c r="X1452">
        <f>SUM(T1452:T1454)</f>
        <v>4</v>
      </c>
      <c r="Y1452">
        <f>X1452+W1452</f>
        <v>41</v>
      </c>
      <c r="Z1452" s="118">
        <v>0.16</v>
      </c>
      <c r="AA1452">
        <v>0</v>
      </c>
      <c r="AB1452" s="120">
        <v>37.4</v>
      </c>
      <c r="AC1452" s="2">
        <f t="shared" si="138"/>
        <v>2393.6</v>
      </c>
      <c r="AD1452" s="2">
        <f>SUM(AC1452:AC1454)</f>
        <v>3356</v>
      </c>
      <c r="AE1452" s="2">
        <f t="shared" si="139"/>
        <v>2393.6</v>
      </c>
      <c r="AF1452" s="2">
        <f>SUM(AE1452:AE1454)</f>
        <v>3356</v>
      </c>
      <c r="AG1452">
        <f t="shared" si="140"/>
        <v>1</v>
      </c>
    </row>
    <row r="1453" spans="1:34">
      <c r="A1453">
        <v>1452</v>
      </c>
      <c r="C1453">
        <v>643</v>
      </c>
      <c r="D1453">
        <v>289</v>
      </c>
      <c r="E1453" t="s">
        <v>510</v>
      </c>
      <c r="F1453" t="s">
        <v>930</v>
      </c>
      <c r="G1453">
        <v>50.585700989999999</v>
      </c>
      <c r="H1453">
        <v>122.4589996</v>
      </c>
      <c r="M1453" t="s">
        <v>101</v>
      </c>
      <c r="N1453">
        <v>0</v>
      </c>
      <c r="O1453">
        <v>-17</v>
      </c>
      <c r="P1453">
        <f t="shared" si="141"/>
        <v>17</v>
      </c>
      <c r="Q1453" t="s">
        <v>604</v>
      </c>
      <c r="R1453">
        <v>2</v>
      </c>
      <c r="S1453">
        <f t="shared" si="136"/>
        <v>17</v>
      </c>
      <c r="T1453">
        <f t="shared" si="137"/>
        <v>0</v>
      </c>
      <c r="U1453" t="s">
        <v>1004</v>
      </c>
      <c r="V1453" t="s">
        <v>21</v>
      </c>
      <c r="Z1453" s="118">
        <v>1.2</v>
      </c>
      <c r="AA1453">
        <v>70</v>
      </c>
      <c r="AB1453" s="120">
        <v>1.2</v>
      </c>
      <c r="AC1453" s="2">
        <f t="shared" si="138"/>
        <v>734.4</v>
      </c>
      <c r="AE1453" s="2">
        <f t="shared" si="139"/>
        <v>734.4</v>
      </c>
      <c r="AG1453" t="str">
        <f t="shared" si="140"/>
        <v/>
      </c>
    </row>
    <row r="1454" spans="1:34" s="9" customFormat="1">
      <c r="A1454">
        <v>1453</v>
      </c>
      <c r="C1454">
        <v>643</v>
      </c>
      <c r="D1454">
        <v>289</v>
      </c>
      <c r="E1454" s="9" t="s">
        <v>510</v>
      </c>
      <c r="F1454" t="s">
        <v>930</v>
      </c>
      <c r="G1454" s="9">
        <v>50.585700989999999</v>
      </c>
      <c r="H1454" s="9">
        <v>122.4589996</v>
      </c>
      <c r="M1454" s="9" t="s">
        <v>19</v>
      </c>
      <c r="N1454" s="9">
        <v>-17</v>
      </c>
      <c r="O1454" s="9">
        <v>-37</v>
      </c>
      <c r="P1454" s="9">
        <f t="shared" si="141"/>
        <v>20</v>
      </c>
      <c r="Q1454" s="9" t="s">
        <v>604</v>
      </c>
      <c r="R1454" s="9">
        <v>2</v>
      </c>
      <c r="S1454" s="9">
        <f t="shared" si="136"/>
        <v>20</v>
      </c>
      <c r="T1454" s="9">
        <f t="shared" si="137"/>
        <v>0</v>
      </c>
      <c r="U1454" t="s">
        <v>1004</v>
      </c>
      <c r="V1454" t="s">
        <v>21</v>
      </c>
      <c r="Z1454" s="118">
        <v>1.2</v>
      </c>
      <c r="AA1454" s="9">
        <v>75</v>
      </c>
      <c r="AB1454" s="120">
        <v>0.38</v>
      </c>
      <c r="AC1454" s="2">
        <f t="shared" si="138"/>
        <v>228.00000000000003</v>
      </c>
      <c r="AE1454" s="11">
        <f t="shared" si="139"/>
        <v>228.00000000000003</v>
      </c>
      <c r="AG1454" t="str">
        <f t="shared" si="140"/>
        <v/>
      </c>
      <c r="AH1454"/>
    </row>
    <row r="1455" spans="1:34">
      <c r="A1455">
        <v>1454</v>
      </c>
      <c r="B1455" t="s">
        <v>603</v>
      </c>
      <c r="C1455">
        <v>641</v>
      </c>
      <c r="D1455">
        <v>290</v>
      </c>
      <c r="E1455" t="s">
        <v>416</v>
      </c>
      <c r="F1455" t="s">
        <v>932</v>
      </c>
      <c r="G1455">
        <v>50.590000150000002</v>
      </c>
      <c r="H1455">
        <v>122.45500180000001</v>
      </c>
      <c r="M1455" t="s">
        <v>101</v>
      </c>
      <c r="N1455">
        <v>0</v>
      </c>
      <c r="O1455">
        <v>-13</v>
      </c>
      <c r="P1455">
        <f t="shared" si="141"/>
        <v>13</v>
      </c>
      <c r="Q1455" t="s">
        <v>616</v>
      </c>
      <c r="R1455">
        <v>2</v>
      </c>
      <c r="S1455">
        <f t="shared" si="136"/>
        <v>13</v>
      </c>
      <c r="T1455">
        <f t="shared" si="137"/>
        <v>0</v>
      </c>
      <c r="U1455" t="s">
        <v>1004</v>
      </c>
      <c r="V1455" t="s">
        <v>21</v>
      </c>
      <c r="W1455">
        <f>SUM(S1455:S1456)</f>
        <v>13</v>
      </c>
      <c r="X1455">
        <f>SUM(T1455:T1456)</f>
        <v>0</v>
      </c>
      <c r="Y1455">
        <f>X1455+W1455</f>
        <v>13</v>
      </c>
      <c r="Z1455" s="118">
        <v>1.1000000000000001</v>
      </c>
      <c r="AA1455" s="106">
        <v>40</v>
      </c>
      <c r="AB1455" s="120">
        <v>2.84</v>
      </c>
      <c r="AC1455" s="2">
        <f t="shared" si="138"/>
        <v>2436.7199999999993</v>
      </c>
      <c r="AD1455" s="2">
        <f>SUM(AC1455:AC1456)</f>
        <v>2436.7199999999993</v>
      </c>
      <c r="AE1455" s="2">
        <f t="shared" si="139"/>
        <v>2436.7199999999993</v>
      </c>
      <c r="AF1455" s="2">
        <f>SUM(AE1455:AE1456)</f>
        <v>2436.7199999999993</v>
      </c>
      <c r="AG1455">
        <f t="shared" si="140"/>
        <v>1</v>
      </c>
    </row>
    <row r="1456" spans="1:34" s="9" customFormat="1">
      <c r="A1456">
        <v>1455</v>
      </c>
      <c r="C1456">
        <v>591</v>
      </c>
      <c r="D1456">
        <v>290</v>
      </c>
      <c r="E1456" s="9" t="s">
        <v>416</v>
      </c>
      <c r="F1456" t="s">
        <v>932</v>
      </c>
      <c r="G1456" s="9">
        <v>50.590000150000002</v>
      </c>
      <c r="H1456" s="9">
        <v>122.45500180000001</v>
      </c>
      <c r="M1456" s="9" t="s">
        <v>625</v>
      </c>
      <c r="N1456" s="9">
        <v>0</v>
      </c>
      <c r="O1456" s="9">
        <v>0</v>
      </c>
      <c r="P1456" s="9">
        <f t="shared" si="141"/>
        <v>0</v>
      </c>
      <c r="Q1456" s="9" t="s">
        <v>35</v>
      </c>
      <c r="R1456" s="9">
        <v>1</v>
      </c>
      <c r="S1456" s="9">
        <f t="shared" si="136"/>
        <v>0</v>
      </c>
      <c r="T1456" s="9">
        <f t="shared" si="137"/>
        <v>0</v>
      </c>
      <c r="U1456"/>
      <c r="V1456"/>
      <c r="Z1456" s="118">
        <v>0.11</v>
      </c>
      <c r="AA1456" s="9">
        <v>0</v>
      </c>
      <c r="AB1456" s="120">
        <v>25.58</v>
      </c>
      <c r="AC1456" s="2">
        <f t="shared" si="138"/>
        <v>0</v>
      </c>
      <c r="AE1456" s="11">
        <f t="shared" si="139"/>
        <v>0</v>
      </c>
      <c r="AG1456" t="str">
        <f t="shared" si="140"/>
        <v/>
      </c>
      <c r="AH1456"/>
    </row>
    <row r="1457" spans="1:34" s="91" customFormat="1">
      <c r="A1457">
        <v>1456</v>
      </c>
      <c r="B1457" s="89" t="s">
        <v>603</v>
      </c>
      <c r="C1457">
        <v>4</v>
      </c>
      <c r="D1457">
        <v>291</v>
      </c>
      <c r="E1457" s="91" t="s">
        <v>35</v>
      </c>
      <c r="F1457" t="s">
        <v>35</v>
      </c>
      <c r="G1457" s="91">
        <v>50.576198580000003</v>
      </c>
      <c r="H1457" s="91">
        <v>122.4690018</v>
      </c>
      <c r="N1457" s="91">
        <v>0</v>
      </c>
      <c r="O1457" s="91">
        <v>0</v>
      </c>
      <c r="P1457" s="91">
        <f t="shared" si="141"/>
        <v>0</v>
      </c>
      <c r="R1457" s="91">
        <v>2</v>
      </c>
      <c r="S1457" s="91">
        <f t="shared" si="136"/>
        <v>0</v>
      </c>
      <c r="T1457" s="91">
        <f t="shared" si="137"/>
        <v>0</v>
      </c>
      <c r="U1457" t="s">
        <v>1006</v>
      </c>
      <c r="V1457" t="s">
        <v>21</v>
      </c>
      <c r="Z1457" s="118">
        <v>0</v>
      </c>
      <c r="AA1457" s="91">
        <v>100</v>
      </c>
      <c r="AB1457" s="120"/>
      <c r="AC1457" s="2">
        <f t="shared" si="138"/>
        <v>0</v>
      </c>
      <c r="AE1457" s="92">
        <f t="shared" si="139"/>
        <v>0</v>
      </c>
      <c r="AG1457">
        <f t="shared" si="140"/>
        <v>1</v>
      </c>
      <c r="AH1457"/>
    </row>
    <row r="1458" spans="1:34">
      <c r="A1458">
        <v>1457</v>
      </c>
      <c r="C1458">
        <v>590</v>
      </c>
      <c r="D1458">
        <v>292</v>
      </c>
      <c r="E1458" t="s">
        <v>619</v>
      </c>
      <c r="F1458" t="s">
        <v>930</v>
      </c>
      <c r="G1458">
        <v>50.590698240000002</v>
      </c>
      <c r="H1458">
        <v>122.45500180000001</v>
      </c>
      <c r="M1458" t="s">
        <v>89</v>
      </c>
      <c r="N1458">
        <v>2.5</v>
      </c>
      <c r="O1458">
        <v>2</v>
      </c>
      <c r="P1458">
        <f t="shared" si="141"/>
        <v>0.5</v>
      </c>
      <c r="Q1458" t="s">
        <v>35</v>
      </c>
      <c r="R1458">
        <v>1</v>
      </c>
      <c r="S1458">
        <f t="shared" si="136"/>
        <v>0</v>
      </c>
      <c r="T1458">
        <f t="shared" si="137"/>
        <v>0.5</v>
      </c>
      <c r="W1458">
        <f>SUM(S1458:S1461)</f>
        <v>20</v>
      </c>
      <c r="X1458">
        <f>SUM(T1458:T1461)</f>
        <v>2.5</v>
      </c>
      <c r="Y1458">
        <f>X1458+W1458</f>
        <v>22.5</v>
      </c>
      <c r="Z1458" s="118">
        <v>0.16</v>
      </c>
      <c r="AA1458">
        <v>0</v>
      </c>
      <c r="AB1458" s="120">
        <v>37.4</v>
      </c>
      <c r="AC1458" s="2">
        <f t="shared" si="138"/>
        <v>299.2</v>
      </c>
      <c r="AD1458" s="2">
        <f>SUM(AC1458:AC1461)</f>
        <v>3012.62</v>
      </c>
      <c r="AE1458" s="2">
        <f t="shared" si="139"/>
        <v>299.2</v>
      </c>
      <c r="AF1458" s="2">
        <f>SUM(AE1458:AE1461)</f>
        <v>3012.62</v>
      </c>
      <c r="AG1458">
        <f t="shared" si="140"/>
        <v>1</v>
      </c>
    </row>
    <row r="1459" spans="1:34">
      <c r="A1459">
        <v>1458</v>
      </c>
      <c r="C1459">
        <v>590</v>
      </c>
      <c r="D1459">
        <v>292</v>
      </c>
      <c r="E1459" t="s">
        <v>619</v>
      </c>
      <c r="F1459" t="s">
        <v>930</v>
      </c>
      <c r="G1459">
        <v>50.590698240000002</v>
      </c>
      <c r="H1459">
        <v>122.45500180000001</v>
      </c>
      <c r="M1459" t="s">
        <v>623</v>
      </c>
      <c r="N1459">
        <v>2</v>
      </c>
      <c r="O1459">
        <v>0</v>
      </c>
      <c r="P1459">
        <f t="shared" si="141"/>
        <v>2</v>
      </c>
      <c r="Q1459" t="s">
        <v>35</v>
      </c>
      <c r="R1459">
        <v>1</v>
      </c>
      <c r="S1459">
        <f t="shared" si="136"/>
        <v>0</v>
      </c>
      <c r="T1459">
        <f t="shared" si="137"/>
        <v>2</v>
      </c>
      <c r="Z1459" s="118">
        <v>0.16</v>
      </c>
      <c r="AA1459">
        <v>0</v>
      </c>
      <c r="AB1459" s="120">
        <v>37.4</v>
      </c>
      <c r="AC1459" s="2">
        <f t="shared" si="138"/>
        <v>1196.8</v>
      </c>
      <c r="AE1459" s="2">
        <f t="shared" si="139"/>
        <v>1196.8</v>
      </c>
      <c r="AG1459" t="str">
        <f t="shared" si="140"/>
        <v/>
      </c>
    </row>
    <row r="1460" spans="1:34">
      <c r="A1460">
        <v>1459</v>
      </c>
      <c r="C1460">
        <v>640</v>
      </c>
      <c r="D1460">
        <v>292</v>
      </c>
      <c r="E1460" t="s">
        <v>619</v>
      </c>
      <c r="F1460" t="s">
        <v>930</v>
      </c>
      <c r="G1460">
        <v>50.590698240000002</v>
      </c>
      <c r="H1460">
        <v>122.45500180000001</v>
      </c>
      <c r="M1460" t="s">
        <v>104</v>
      </c>
      <c r="N1460">
        <v>0</v>
      </c>
      <c r="O1460">
        <v>-1</v>
      </c>
      <c r="P1460">
        <f t="shared" si="141"/>
        <v>1</v>
      </c>
      <c r="R1460">
        <v>2</v>
      </c>
      <c r="S1460">
        <f t="shared" si="136"/>
        <v>1</v>
      </c>
      <c r="T1460">
        <f t="shared" si="137"/>
        <v>0</v>
      </c>
      <c r="U1460" t="s">
        <v>1006</v>
      </c>
      <c r="V1460" t="s">
        <v>21</v>
      </c>
      <c r="Z1460" s="118">
        <v>1.07</v>
      </c>
      <c r="AA1460">
        <v>0</v>
      </c>
      <c r="AB1460" s="120">
        <v>3.36</v>
      </c>
      <c r="AC1460" s="2">
        <f t="shared" si="138"/>
        <v>359.52000000000004</v>
      </c>
      <c r="AE1460" s="2">
        <f t="shared" si="139"/>
        <v>359.52000000000004</v>
      </c>
      <c r="AG1460" t="str">
        <f t="shared" si="140"/>
        <v/>
      </c>
    </row>
    <row r="1461" spans="1:34" s="9" customFormat="1">
      <c r="A1461">
        <v>1460</v>
      </c>
      <c r="C1461">
        <v>640</v>
      </c>
      <c r="D1461">
        <v>292</v>
      </c>
      <c r="E1461" s="9" t="s">
        <v>619</v>
      </c>
      <c r="F1461" t="s">
        <v>930</v>
      </c>
      <c r="G1461" s="9">
        <v>50.590698240000002</v>
      </c>
      <c r="H1461" s="9">
        <v>122.45500180000001</v>
      </c>
      <c r="M1461" s="9" t="s">
        <v>101</v>
      </c>
      <c r="N1461" s="9">
        <v>-1</v>
      </c>
      <c r="O1461" s="9">
        <v>-20</v>
      </c>
      <c r="P1461" s="9">
        <f t="shared" si="141"/>
        <v>19</v>
      </c>
      <c r="Q1461" s="9" t="s">
        <v>616</v>
      </c>
      <c r="R1461" s="9">
        <v>2</v>
      </c>
      <c r="S1461" s="9">
        <f t="shared" si="136"/>
        <v>19</v>
      </c>
      <c r="T1461" s="9">
        <f t="shared" si="137"/>
        <v>0</v>
      </c>
      <c r="U1461" t="s">
        <v>1006</v>
      </c>
      <c r="V1461" t="s">
        <v>21</v>
      </c>
      <c r="Z1461" s="118">
        <v>1.45</v>
      </c>
      <c r="AA1461" s="9">
        <v>65</v>
      </c>
      <c r="AB1461" s="120">
        <v>1.2</v>
      </c>
      <c r="AC1461" s="2">
        <f t="shared" si="138"/>
        <v>1157.0999999999999</v>
      </c>
      <c r="AE1461" s="11">
        <f t="shared" si="139"/>
        <v>1157.0999999999999</v>
      </c>
      <c r="AG1461" t="str">
        <f t="shared" si="140"/>
        <v/>
      </c>
      <c r="AH1461"/>
    </row>
    <row r="1462" spans="1:34">
      <c r="A1462">
        <v>1461</v>
      </c>
      <c r="B1462" t="s">
        <v>603</v>
      </c>
      <c r="C1462">
        <v>592</v>
      </c>
      <c r="D1462">
        <v>293</v>
      </c>
      <c r="E1462" t="s">
        <v>510</v>
      </c>
      <c r="F1462" t="s">
        <v>930</v>
      </c>
      <c r="G1462">
        <v>50.569099430000001</v>
      </c>
      <c r="H1462">
        <v>122.4769974</v>
      </c>
      <c r="M1462" t="s">
        <v>89</v>
      </c>
      <c r="N1462">
        <v>3</v>
      </c>
      <c r="O1462">
        <v>1</v>
      </c>
      <c r="P1462">
        <f t="shared" si="141"/>
        <v>2</v>
      </c>
      <c r="Q1462" t="s">
        <v>35</v>
      </c>
      <c r="R1462">
        <v>1</v>
      </c>
      <c r="S1462">
        <f t="shared" si="136"/>
        <v>0</v>
      </c>
      <c r="T1462">
        <f t="shared" si="137"/>
        <v>2</v>
      </c>
      <c r="W1462">
        <f>SUM(S1462:S1467)</f>
        <v>60</v>
      </c>
      <c r="X1462">
        <f>SUM(T1462:T1467)</f>
        <v>3</v>
      </c>
      <c r="Y1462">
        <f>X1462+W1462</f>
        <v>63</v>
      </c>
      <c r="Z1462" s="118">
        <v>0.16</v>
      </c>
      <c r="AA1462">
        <v>0</v>
      </c>
      <c r="AB1462" s="120">
        <v>37.4</v>
      </c>
      <c r="AC1462" s="2">
        <f t="shared" si="138"/>
        <v>1196.8</v>
      </c>
      <c r="AD1462" s="2">
        <f>SUM(AC1462:AC1467)</f>
        <v>3470.8559999999998</v>
      </c>
      <c r="AE1462" s="2">
        <f t="shared" si="139"/>
        <v>1196.8</v>
      </c>
      <c r="AF1462" s="2">
        <f>SUM(AE1462:AE1467)</f>
        <v>3470.8559999999998</v>
      </c>
      <c r="AG1462">
        <f t="shared" si="140"/>
        <v>1</v>
      </c>
    </row>
    <row r="1463" spans="1:34">
      <c r="A1463">
        <v>1462</v>
      </c>
      <c r="C1463">
        <v>592</v>
      </c>
      <c r="D1463">
        <v>293</v>
      </c>
      <c r="E1463" t="s">
        <v>510</v>
      </c>
      <c r="F1463" t="s">
        <v>930</v>
      </c>
      <c r="G1463">
        <v>50.569099430000001</v>
      </c>
      <c r="H1463">
        <v>122.4769974</v>
      </c>
      <c r="M1463" t="s">
        <v>623</v>
      </c>
      <c r="N1463">
        <v>1</v>
      </c>
      <c r="O1463">
        <v>0</v>
      </c>
      <c r="P1463">
        <f t="shared" si="141"/>
        <v>1</v>
      </c>
      <c r="Q1463" t="s">
        <v>35</v>
      </c>
      <c r="R1463">
        <v>1</v>
      </c>
      <c r="S1463">
        <f t="shared" si="136"/>
        <v>0</v>
      </c>
      <c r="T1463">
        <f t="shared" si="137"/>
        <v>1</v>
      </c>
      <c r="Z1463" s="118">
        <v>0.16</v>
      </c>
      <c r="AA1463">
        <v>0</v>
      </c>
      <c r="AB1463" s="120">
        <v>37.4</v>
      </c>
      <c r="AC1463" s="2">
        <f t="shared" si="138"/>
        <v>598.4</v>
      </c>
      <c r="AE1463" s="2">
        <f t="shared" si="139"/>
        <v>598.4</v>
      </c>
      <c r="AG1463" t="str">
        <f t="shared" si="140"/>
        <v/>
      </c>
    </row>
    <row r="1464" spans="1:34">
      <c r="A1464">
        <v>1463</v>
      </c>
      <c r="C1464">
        <v>642</v>
      </c>
      <c r="D1464">
        <v>293</v>
      </c>
      <c r="E1464" t="s">
        <v>510</v>
      </c>
      <c r="F1464" t="s">
        <v>930</v>
      </c>
      <c r="G1464">
        <v>50.569099430000001</v>
      </c>
      <c r="H1464">
        <v>122.4769974</v>
      </c>
      <c r="M1464" t="s">
        <v>23</v>
      </c>
      <c r="N1464">
        <v>0</v>
      </c>
      <c r="O1464">
        <v>-1</v>
      </c>
      <c r="P1464">
        <f t="shared" si="141"/>
        <v>1</v>
      </c>
      <c r="Q1464" t="s">
        <v>604</v>
      </c>
      <c r="R1464">
        <v>2</v>
      </c>
      <c r="S1464">
        <f t="shared" si="136"/>
        <v>1</v>
      </c>
      <c r="T1464">
        <f t="shared" si="137"/>
        <v>0</v>
      </c>
      <c r="U1464" t="s">
        <v>1004</v>
      </c>
      <c r="V1464" t="s">
        <v>21</v>
      </c>
      <c r="Z1464" s="118">
        <v>1.24</v>
      </c>
      <c r="AA1464">
        <v>60</v>
      </c>
      <c r="AB1464" s="120">
        <v>3.36</v>
      </c>
      <c r="AC1464" s="2">
        <f t="shared" si="138"/>
        <v>166.65599999999998</v>
      </c>
      <c r="AE1464" s="2">
        <f t="shared" si="139"/>
        <v>166.65599999999998</v>
      </c>
      <c r="AG1464" t="str">
        <f t="shared" si="140"/>
        <v/>
      </c>
    </row>
    <row r="1465" spans="1:34">
      <c r="A1465">
        <v>1464</v>
      </c>
      <c r="C1465">
        <v>642</v>
      </c>
      <c r="D1465">
        <v>293</v>
      </c>
      <c r="E1465" t="s">
        <v>510</v>
      </c>
      <c r="F1465" t="s">
        <v>930</v>
      </c>
      <c r="G1465">
        <v>50.569099430000001</v>
      </c>
      <c r="H1465">
        <v>122.4769974</v>
      </c>
      <c r="M1465" t="s">
        <v>32</v>
      </c>
      <c r="N1465">
        <v>-1</v>
      </c>
      <c r="O1465">
        <v>-15</v>
      </c>
      <c r="P1465">
        <f t="shared" si="141"/>
        <v>14</v>
      </c>
      <c r="Q1465" t="s">
        <v>604</v>
      </c>
      <c r="R1465">
        <v>2</v>
      </c>
      <c r="S1465">
        <f t="shared" si="136"/>
        <v>14</v>
      </c>
      <c r="T1465">
        <f t="shared" si="137"/>
        <v>0</v>
      </c>
      <c r="U1465" t="s">
        <v>1008</v>
      </c>
      <c r="V1465" t="s">
        <v>1009</v>
      </c>
      <c r="Z1465" s="118">
        <v>1.2</v>
      </c>
      <c r="AA1465">
        <v>75</v>
      </c>
      <c r="AB1465" s="120">
        <v>1.2</v>
      </c>
      <c r="AC1465" s="2">
        <f t="shared" si="138"/>
        <v>504</v>
      </c>
      <c r="AE1465" s="2">
        <f t="shared" si="139"/>
        <v>504</v>
      </c>
      <c r="AG1465" t="str">
        <f t="shared" si="140"/>
        <v/>
      </c>
    </row>
    <row r="1466" spans="1:34">
      <c r="A1466">
        <v>1465</v>
      </c>
      <c r="C1466">
        <v>642</v>
      </c>
      <c r="D1466">
        <v>293</v>
      </c>
      <c r="E1466" t="s">
        <v>510</v>
      </c>
      <c r="F1466" t="s">
        <v>930</v>
      </c>
      <c r="G1466">
        <v>50.569099430000001</v>
      </c>
      <c r="H1466">
        <v>122.4769974</v>
      </c>
      <c r="M1466" t="s">
        <v>34</v>
      </c>
      <c r="N1466">
        <v>-15</v>
      </c>
      <c r="O1466">
        <v>-35</v>
      </c>
      <c r="P1466">
        <f t="shared" si="141"/>
        <v>20</v>
      </c>
      <c r="Q1466" t="s">
        <v>604</v>
      </c>
      <c r="R1466">
        <v>2</v>
      </c>
      <c r="S1466">
        <f t="shared" si="136"/>
        <v>20</v>
      </c>
      <c r="T1466">
        <f t="shared" si="137"/>
        <v>0</v>
      </c>
      <c r="U1466" t="s">
        <v>1008</v>
      </c>
      <c r="V1466" t="s">
        <v>1009</v>
      </c>
      <c r="Z1466" s="118">
        <v>1.2</v>
      </c>
      <c r="AA1466">
        <v>75</v>
      </c>
      <c r="AB1466" s="120">
        <v>1.2</v>
      </c>
      <c r="AC1466" s="2">
        <f t="shared" si="138"/>
        <v>719.99999999999989</v>
      </c>
      <c r="AE1466" s="2">
        <f t="shared" si="139"/>
        <v>719.99999999999989</v>
      </c>
      <c r="AG1466" t="str">
        <f t="shared" si="140"/>
        <v/>
      </c>
    </row>
    <row r="1467" spans="1:34" s="9" customFormat="1">
      <c r="A1467">
        <v>1466</v>
      </c>
      <c r="C1467">
        <v>642</v>
      </c>
      <c r="D1467">
        <v>293</v>
      </c>
      <c r="E1467" s="9" t="s">
        <v>510</v>
      </c>
      <c r="F1467" t="s">
        <v>930</v>
      </c>
      <c r="G1467" s="9">
        <v>50.569099430000001</v>
      </c>
      <c r="H1467" s="9">
        <v>122.4769974</v>
      </c>
      <c r="M1467" s="9" t="s">
        <v>19</v>
      </c>
      <c r="N1467" s="9">
        <v>-35</v>
      </c>
      <c r="O1467" s="9">
        <v>-60</v>
      </c>
      <c r="P1467" s="9">
        <f t="shared" si="141"/>
        <v>25</v>
      </c>
      <c r="Q1467" s="9" t="s">
        <v>604</v>
      </c>
      <c r="R1467" s="9">
        <v>2</v>
      </c>
      <c r="S1467" s="9">
        <f t="shared" si="136"/>
        <v>25</v>
      </c>
      <c r="T1467" s="9">
        <f t="shared" si="137"/>
        <v>0</v>
      </c>
      <c r="U1467" t="s">
        <v>1008</v>
      </c>
      <c r="V1467" t="s">
        <v>1009</v>
      </c>
      <c r="Z1467" s="118">
        <v>1.2</v>
      </c>
      <c r="AA1467" s="9">
        <v>75</v>
      </c>
      <c r="AB1467" s="120">
        <v>0.38</v>
      </c>
      <c r="AC1467" s="2">
        <f t="shared" si="138"/>
        <v>284.99999999999994</v>
      </c>
      <c r="AE1467" s="11">
        <f t="shared" si="139"/>
        <v>284.99999999999994</v>
      </c>
      <c r="AG1467" t="str">
        <f t="shared" si="140"/>
        <v/>
      </c>
      <c r="AH1467"/>
    </row>
    <row r="1468" spans="1:34">
      <c r="A1468">
        <v>1467</v>
      </c>
      <c r="B1468" t="s">
        <v>603</v>
      </c>
      <c r="C1468">
        <v>762</v>
      </c>
      <c r="D1468">
        <v>294</v>
      </c>
      <c r="E1468" t="s">
        <v>619</v>
      </c>
      <c r="F1468" t="s">
        <v>930</v>
      </c>
      <c r="G1468">
        <v>49.478778839999997</v>
      </c>
      <c r="H1468">
        <v>123.57360079999999</v>
      </c>
      <c r="M1468" t="s">
        <v>610</v>
      </c>
      <c r="N1468">
        <v>15</v>
      </c>
      <c r="O1468">
        <v>13</v>
      </c>
      <c r="P1468">
        <f t="shared" si="141"/>
        <v>2</v>
      </c>
      <c r="Q1468" t="s">
        <v>35</v>
      </c>
      <c r="R1468">
        <v>1</v>
      </c>
      <c r="S1468">
        <f t="shared" si="136"/>
        <v>0</v>
      </c>
      <c r="T1468">
        <f t="shared" si="137"/>
        <v>2</v>
      </c>
      <c r="W1468">
        <f>SUM(S1468:S1472)</f>
        <v>28</v>
      </c>
      <c r="X1468">
        <f>SUM(T1468:T1472)</f>
        <v>15</v>
      </c>
      <c r="Y1468">
        <f>X1468+W1468</f>
        <v>43</v>
      </c>
      <c r="Z1468" s="118">
        <v>0.16</v>
      </c>
      <c r="AA1468">
        <v>0</v>
      </c>
      <c r="AB1468" s="120">
        <v>37.4</v>
      </c>
      <c r="AC1468" s="2">
        <f t="shared" si="138"/>
        <v>1196.8</v>
      </c>
      <c r="AD1468" s="2">
        <f>SUM(AC1468:AC1472)</f>
        <v>15571.2</v>
      </c>
      <c r="AE1468" s="2">
        <f t="shared" si="139"/>
        <v>1196.8</v>
      </c>
      <c r="AF1468" s="2">
        <f>SUM(AE1468:AE1472)</f>
        <v>15571.2</v>
      </c>
      <c r="AG1468">
        <f t="shared" si="140"/>
        <v>1</v>
      </c>
    </row>
    <row r="1469" spans="1:34">
      <c r="A1469">
        <v>1468</v>
      </c>
      <c r="C1469">
        <v>762</v>
      </c>
      <c r="D1469">
        <v>294</v>
      </c>
      <c r="E1469" t="s">
        <v>619</v>
      </c>
      <c r="F1469" t="s">
        <v>930</v>
      </c>
      <c r="G1469">
        <v>49.478778839999997</v>
      </c>
      <c r="H1469">
        <v>123.57360079999999</v>
      </c>
      <c r="M1469" t="s">
        <v>606</v>
      </c>
      <c r="N1469">
        <v>13</v>
      </c>
      <c r="O1469">
        <v>9</v>
      </c>
      <c r="P1469">
        <f t="shared" si="141"/>
        <v>4</v>
      </c>
      <c r="Q1469" t="s">
        <v>35</v>
      </c>
      <c r="R1469">
        <v>1</v>
      </c>
      <c r="S1469">
        <f t="shared" si="136"/>
        <v>0</v>
      </c>
      <c r="T1469">
        <f t="shared" si="137"/>
        <v>4</v>
      </c>
      <c r="Z1469" s="118">
        <v>0.16</v>
      </c>
      <c r="AA1469">
        <v>0</v>
      </c>
      <c r="AB1469" s="120">
        <v>37.4</v>
      </c>
      <c r="AC1469" s="2">
        <f t="shared" si="138"/>
        <v>2393.6</v>
      </c>
      <c r="AE1469" s="2">
        <f t="shared" si="139"/>
        <v>2393.6</v>
      </c>
      <c r="AG1469" t="str">
        <f t="shared" si="140"/>
        <v/>
      </c>
    </row>
    <row r="1470" spans="1:34">
      <c r="A1470">
        <v>1469</v>
      </c>
      <c r="C1470">
        <v>762</v>
      </c>
      <c r="D1470">
        <v>294</v>
      </c>
      <c r="E1470" t="s">
        <v>619</v>
      </c>
      <c r="F1470" t="s">
        <v>930</v>
      </c>
      <c r="G1470">
        <v>49.478778839999997</v>
      </c>
      <c r="H1470">
        <v>123.57360079999999</v>
      </c>
      <c r="M1470" t="s">
        <v>15</v>
      </c>
      <c r="N1470">
        <v>9</v>
      </c>
      <c r="O1470">
        <v>0</v>
      </c>
      <c r="P1470">
        <f t="shared" si="141"/>
        <v>9</v>
      </c>
      <c r="Q1470" t="s">
        <v>35</v>
      </c>
      <c r="R1470">
        <v>1</v>
      </c>
      <c r="S1470">
        <f t="shared" si="136"/>
        <v>0</v>
      </c>
      <c r="T1470">
        <f t="shared" si="137"/>
        <v>9</v>
      </c>
      <c r="Z1470" s="118">
        <v>0.16</v>
      </c>
      <c r="AA1470">
        <v>0</v>
      </c>
      <c r="AB1470" s="120">
        <v>30.85</v>
      </c>
      <c r="AC1470" s="2">
        <f t="shared" si="138"/>
        <v>4442.3999999999996</v>
      </c>
      <c r="AE1470" s="2">
        <f t="shared" si="139"/>
        <v>4442.3999999999996</v>
      </c>
      <c r="AG1470" t="str">
        <f t="shared" si="140"/>
        <v/>
      </c>
    </row>
    <row r="1471" spans="1:34">
      <c r="A1471">
        <v>1470</v>
      </c>
      <c r="C1471">
        <v>821</v>
      </c>
      <c r="D1471">
        <v>294</v>
      </c>
      <c r="E1471" t="s">
        <v>619</v>
      </c>
      <c r="F1471" t="s">
        <v>930</v>
      </c>
      <c r="G1471">
        <v>49.478778839999997</v>
      </c>
      <c r="H1471">
        <v>123.57360079999999</v>
      </c>
      <c r="M1471" t="s">
        <v>104</v>
      </c>
      <c r="N1471">
        <v>0</v>
      </c>
      <c r="O1471">
        <v>-20</v>
      </c>
      <c r="P1471">
        <f t="shared" si="141"/>
        <v>20</v>
      </c>
      <c r="Q1471" t="s">
        <v>616</v>
      </c>
      <c r="R1471">
        <v>2</v>
      </c>
      <c r="S1471">
        <f t="shared" si="136"/>
        <v>20</v>
      </c>
      <c r="T1471">
        <f t="shared" si="137"/>
        <v>0</v>
      </c>
      <c r="U1471" t="s">
        <v>1004</v>
      </c>
      <c r="V1471" t="s">
        <v>21</v>
      </c>
      <c r="Z1471" s="118">
        <v>1.07</v>
      </c>
      <c r="AA1471">
        <v>0</v>
      </c>
      <c r="AB1471" s="120">
        <v>3.36</v>
      </c>
      <c r="AC1471" s="2">
        <f t="shared" si="138"/>
        <v>7190.4000000000015</v>
      </c>
      <c r="AE1471" s="2">
        <f t="shared" si="139"/>
        <v>7190.4000000000015</v>
      </c>
      <c r="AG1471" t="str">
        <f t="shared" si="140"/>
        <v/>
      </c>
    </row>
    <row r="1472" spans="1:34" s="9" customFormat="1">
      <c r="A1472">
        <v>1471</v>
      </c>
      <c r="C1472">
        <v>821</v>
      </c>
      <c r="D1472">
        <v>294</v>
      </c>
      <c r="E1472" s="9" t="s">
        <v>619</v>
      </c>
      <c r="F1472" t="s">
        <v>930</v>
      </c>
      <c r="G1472" s="9">
        <v>49.478778839999997</v>
      </c>
      <c r="H1472" s="9">
        <v>123.57360079999999</v>
      </c>
      <c r="M1472" s="9" t="s">
        <v>101</v>
      </c>
      <c r="N1472" s="9">
        <v>-20</v>
      </c>
      <c r="O1472" s="9">
        <v>-28</v>
      </c>
      <c r="P1472" s="9">
        <f t="shared" si="141"/>
        <v>8</v>
      </c>
      <c r="Q1472" s="9" t="s">
        <v>882</v>
      </c>
      <c r="R1472" s="9">
        <v>2</v>
      </c>
      <c r="S1472" s="9">
        <f t="shared" si="136"/>
        <v>8</v>
      </c>
      <c r="T1472" s="9">
        <f t="shared" si="137"/>
        <v>0</v>
      </c>
      <c r="U1472" t="s">
        <v>1004</v>
      </c>
      <c r="V1472" t="s">
        <v>21</v>
      </c>
      <c r="Z1472" s="118">
        <v>1.45</v>
      </c>
      <c r="AA1472" s="9">
        <v>75</v>
      </c>
      <c r="AB1472" s="120">
        <v>1.2</v>
      </c>
      <c r="AC1472" s="2">
        <f t="shared" si="138"/>
        <v>347.99999999999994</v>
      </c>
      <c r="AE1472" s="11">
        <f t="shared" si="139"/>
        <v>347.99999999999994</v>
      </c>
      <c r="AG1472" t="str">
        <f t="shared" si="140"/>
        <v/>
      </c>
      <c r="AH1472"/>
    </row>
    <row r="1473" spans="1:34">
      <c r="A1473">
        <v>1472</v>
      </c>
      <c r="B1473" t="s">
        <v>603</v>
      </c>
      <c r="C1473">
        <v>761</v>
      </c>
      <c r="D1473">
        <v>295</v>
      </c>
      <c r="E1473" t="s">
        <v>605</v>
      </c>
      <c r="F1473" t="s">
        <v>929</v>
      </c>
      <c r="G1473">
        <v>49.481998439999998</v>
      </c>
      <c r="H1473">
        <v>123.5733032</v>
      </c>
      <c r="M1473" t="s">
        <v>610</v>
      </c>
      <c r="N1473">
        <v>35</v>
      </c>
      <c r="O1473">
        <v>30</v>
      </c>
      <c r="P1473">
        <f t="shared" si="141"/>
        <v>5</v>
      </c>
      <c r="Q1473" t="s">
        <v>35</v>
      </c>
      <c r="R1473">
        <v>1</v>
      </c>
      <c r="S1473">
        <f t="shared" si="136"/>
        <v>0</v>
      </c>
      <c r="T1473">
        <f t="shared" si="137"/>
        <v>5</v>
      </c>
      <c r="W1473">
        <f>SUM(S1473:S1477)</f>
        <v>38</v>
      </c>
      <c r="X1473">
        <f>SUM(T1473:T1477)</f>
        <v>35</v>
      </c>
      <c r="Y1473">
        <f>X1473+W1473</f>
        <v>73</v>
      </c>
      <c r="Z1473" s="118">
        <v>0.14000000000000001</v>
      </c>
      <c r="AA1473">
        <v>0</v>
      </c>
      <c r="AB1473" s="120">
        <v>43.21</v>
      </c>
      <c r="AC1473" s="2">
        <f t="shared" si="138"/>
        <v>3024.7</v>
      </c>
      <c r="AD1473" s="2">
        <f>SUM(AC1473:AC1477)</f>
        <v>26310.823000000004</v>
      </c>
      <c r="AE1473" s="2">
        <f t="shared" si="139"/>
        <v>3024.7</v>
      </c>
      <c r="AF1473" s="2">
        <f>SUM(AE1473:AE1477)</f>
        <v>26310.823000000004</v>
      </c>
      <c r="AG1473">
        <f t="shared" si="140"/>
        <v>1</v>
      </c>
    </row>
    <row r="1474" spans="1:34">
      <c r="A1474">
        <v>1473</v>
      </c>
      <c r="C1474">
        <v>761</v>
      </c>
      <c r="D1474">
        <v>295</v>
      </c>
      <c r="E1474" t="s">
        <v>605</v>
      </c>
      <c r="F1474" t="s">
        <v>929</v>
      </c>
      <c r="G1474">
        <v>49.481998439999998</v>
      </c>
      <c r="H1474">
        <v>123.5733032</v>
      </c>
      <c r="M1474" t="s">
        <v>14</v>
      </c>
      <c r="N1474">
        <v>30</v>
      </c>
      <c r="O1474">
        <v>12</v>
      </c>
      <c r="P1474">
        <f t="shared" si="141"/>
        <v>18</v>
      </c>
      <c r="Q1474" t="s">
        <v>35</v>
      </c>
      <c r="R1474">
        <v>1</v>
      </c>
      <c r="S1474">
        <f t="shared" ref="S1474:S1537" si="142">IF(R1474=1,0,P1474)</f>
        <v>0</v>
      </c>
      <c r="T1474">
        <f t="shared" ref="T1474:T1537" si="143">IF(R1474=1,P1474,0)</f>
        <v>18</v>
      </c>
      <c r="Z1474" s="118">
        <v>0.14000000000000001</v>
      </c>
      <c r="AA1474">
        <v>0</v>
      </c>
      <c r="AB1474" s="120">
        <v>43.21</v>
      </c>
      <c r="AC1474" s="2">
        <f t="shared" ref="AC1474:AC1537" si="144">Z1474*AB1474/100*P1474*100*100*((100-AA1474)/100)</f>
        <v>10888.920000000002</v>
      </c>
      <c r="AE1474" s="2">
        <f t="shared" ref="AE1474:AE1537" si="145">Z1474*AB1474/100*P1474*100*100*((100-AA1474)/100)</f>
        <v>10888.920000000002</v>
      </c>
      <c r="AG1474" t="str">
        <f t="shared" ref="AG1474:AG1537" si="146">IF(D1473&lt;&gt;D1474,1,"")</f>
        <v/>
      </c>
    </row>
    <row r="1475" spans="1:34">
      <c r="A1475">
        <v>1474</v>
      </c>
      <c r="C1475">
        <v>761</v>
      </c>
      <c r="D1475">
        <v>295</v>
      </c>
      <c r="E1475" t="s">
        <v>605</v>
      </c>
      <c r="F1475" t="s">
        <v>929</v>
      </c>
      <c r="G1475">
        <v>49.481998439999998</v>
      </c>
      <c r="H1475">
        <v>123.5733032</v>
      </c>
      <c r="M1475" t="s">
        <v>15</v>
      </c>
      <c r="N1475">
        <v>12</v>
      </c>
      <c r="O1475">
        <v>0</v>
      </c>
      <c r="P1475">
        <f t="shared" si="141"/>
        <v>12</v>
      </c>
      <c r="Q1475" t="s">
        <v>35</v>
      </c>
      <c r="R1475">
        <v>1</v>
      </c>
      <c r="S1475">
        <f t="shared" si="142"/>
        <v>0</v>
      </c>
      <c r="T1475">
        <f t="shared" si="143"/>
        <v>12</v>
      </c>
      <c r="Z1475" s="118">
        <v>0.14000000000000001</v>
      </c>
      <c r="AA1475">
        <v>0</v>
      </c>
      <c r="AB1475" s="120">
        <v>36.65</v>
      </c>
      <c r="AC1475" s="2">
        <f t="shared" si="144"/>
        <v>6157.2000000000007</v>
      </c>
      <c r="AE1475" s="2">
        <f t="shared" si="145"/>
        <v>6157.2000000000007</v>
      </c>
      <c r="AG1475" t="str">
        <f t="shared" si="146"/>
        <v/>
      </c>
    </row>
    <row r="1476" spans="1:34">
      <c r="A1476">
        <v>1475</v>
      </c>
      <c r="C1476">
        <v>820</v>
      </c>
      <c r="D1476">
        <v>295</v>
      </c>
      <c r="E1476" t="s">
        <v>605</v>
      </c>
      <c r="F1476" t="s">
        <v>929</v>
      </c>
      <c r="G1476">
        <v>49.481998439999998</v>
      </c>
      <c r="H1476">
        <v>123.5733032</v>
      </c>
      <c r="M1476" t="s">
        <v>16</v>
      </c>
      <c r="N1476">
        <v>0</v>
      </c>
      <c r="O1476">
        <v>-7</v>
      </c>
      <c r="P1476">
        <f t="shared" si="141"/>
        <v>7</v>
      </c>
      <c r="Q1476" t="s">
        <v>604</v>
      </c>
      <c r="R1476">
        <v>2</v>
      </c>
      <c r="S1476">
        <f t="shared" si="142"/>
        <v>7</v>
      </c>
      <c r="T1476">
        <f t="shared" si="143"/>
        <v>0</v>
      </c>
      <c r="U1476" t="s">
        <v>1004</v>
      </c>
      <c r="V1476" t="s">
        <v>21</v>
      </c>
      <c r="Z1476" s="118">
        <v>1.31</v>
      </c>
      <c r="AA1476">
        <v>15</v>
      </c>
      <c r="AB1476" s="120">
        <v>4.74</v>
      </c>
      <c r="AC1476" s="2">
        <f t="shared" si="144"/>
        <v>3694.5929999999998</v>
      </c>
      <c r="AE1476" s="2">
        <f t="shared" si="145"/>
        <v>3694.5929999999998</v>
      </c>
      <c r="AG1476" t="str">
        <f t="shared" si="146"/>
        <v/>
      </c>
    </row>
    <row r="1477" spans="1:34" s="9" customFormat="1">
      <c r="A1477">
        <v>1476</v>
      </c>
      <c r="C1477">
        <v>820</v>
      </c>
      <c r="D1477">
        <v>295</v>
      </c>
      <c r="E1477" s="9" t="s">
        <v>605</v>
      </c>
      <c r="F1477" t="s">
        <v>929</v>
      </c>
      <c r="G1477" s="9">
        <v>49.481998439999998</v>
      </c>
      <c r="H1477" s="9">
        <v>123.5733032</v>
      </c>
      <c r="M1477" s="9" t="s">
        <v>608</v>
      </c>
      <c r="N1477" s="9">
        <v>-7</v>
      </c>
      <c r="O1477" s="9">
        <v>-38</v>
      </c>
      <c r="P1477" s="9">
        <f t="shared" si="141"/>
        <v>31</v>
      </c>
      <c r="Q1477" s="9" t="s">
        <v>604</v>
      </c>
      <c r="R1477" s="9">
        <v>2</v>
      </c>
      <c r="S1477" s="9">
        <f t="shared" si="142"/>
        <v>31</v>
      </c>
      <c r="T1477" s="9">
        <f t="shared" si="143"/>
        <v>0</v>
      </c>
      <c r="U1477" t="s">
        <v>1004</v>
      </c>
      <c r="V1477" t="s">
        <v>21</v>
      </c>
      <c r="Z1477" s="118">
        <v>1.38</v>
      </c>
      <c r="AA1477" s="9">
        <v>65</v>
      </c>
      <c r="AB1477" s="120">
        <v>1.7</v>
      </c>
      <c r="AC1477" s="2">
        <f t="shared" si="144"/>
        <v>2545.4099999999994</v>
      </c>
      <c r="AE1477" s="11">
        <f t="shared" si="145"/>
        <v>2545.4099999999994</v>
      </c>
      <c r="AG1477" t="str">
        <f t="shared" si="146"/>
        <v/>
      </c>
      <c r="AH1477"/>
    </row>
    <row r="1478" spans="1:34">
      <c r="A1478">
        <v>1477</v>
      </c>
      <c r="B1478" t="s">
        <v>603</v>
      </c>
      <c r="C1478">
        <v>595</v>
      </c>
      <c r="D1478">
        <v>296</v>
      </c>
      <c r="E1478" t="s">
        <v>510</v>
      </c>
      <c r="F1478" t="s">
        <v>930</v>
      </c>
      <c r="G1478">
        <v>50.589199069999999</v>
      </c>
      <c r="H1478">
        <v>122.4690018</v>
      </c>
      <c r="M1478" t="s">
        <v>89</v>
      </c>
      <c r="N1478">
        <v>5</v>
      </c>
      <c r="O1478">
        <v>4</v>
      </c>
      <c r="P1478">
        <f t="shared" si="141"/>
        <v>1</v>
      </c>
      <c r="Q1478" t="s">
        <v>35</v>
      </c>
      <c r="R1478">
        <v>1</v>
      </c>
      <c r="S1478">
        <f t="shared" si="142"/>
        <v>0</v>
      </c>
      <c r="T1478">
        <f t="shared" si="143"/>
        <v>1</v>
      </c>
      <c r="W1478">
        <f>SUM(S1478:S1484)</f>
        <v>38</v>
      </c>
      <c r="X1478">
        <f>SUM(T1478:T1484)</f>
        <v>5</v>
      </c>
      <c r="Y1478">
        <f>X1478+W1478</f>
        <v>43</v>
      </c>
      <c r="Z1478" s="118">
        <v>0.16</v>
      </c>
      <c r="AA1478">
        <v>0</v>
      </c>
      <c r="AB1478" s="120">
        <v>37.4</v>
      </c>
      <c r="AC1478" s="2">
        <f t="shared" si="144"/>
        <v>598.4</v>
      </c>
      <c r="AD1478" s="2">
        <f>SUM(AC1478:AC1484)</f>
        <v>4873.92</v>
      </c>
      <c r="AE1478" s="2">
        <f t="shared" si="145"/>
        <v>598.4</v>
      </c>
      <c r="AF1478" s="2">
        <f>SUM(AE1478:AE1484)</f>
        <v>4873.92</v>
      </c>
      <c r="AG1478">
        <f t="shared" si="146"/>
        <v>1</v>
      </c>
    </row>
    <row r="1479" spans="1:34">
      <c r="A1479">
        <v>1478</v>
      </c>
      <c r="C1479">
        <v>595</v>
      </c>
      <c r="D1479">
        <v>296</v>
      </c>
      <c r="E1479" t="s">
        <v>510</v>
      </c>
      <c r="F1479" t="s">
        <v>930</v>
      </c>
      <c r="G1479">
        <v>50.589199069999999</v>
      </c>
      <c r="H1479">
        <v>122.4690018</v>
      </c>
      <c r="M1479" t="s">
        <v>623</v>
      </c>
      <c r="N1479">
        <v>4</v>
      </c>
      <c r="O1479">
        <v>1</v>
      </c>
      <c r="P1479">
        <f t="shared" si="141"/>
        <v>3</v>
      </c>
      <c r="Q1479" t="s">
        <v>35</v>
      </c>
      <c r="R1479">
        <v>1</v>
      </c>
      <c r="S1479">
        <f t="shared" si="142"/>
        <v>0</v>
      </c>
      <c r="T1479">
        <f t="shared" si="143"/>
        <v>3</v>
      </c>
      <c r="Z1479" s="118">
        <v>0.16</v>
      </c>
      <c r="AA1479">
        <v>0</v>
      </c>
      <c r="AB1479" s="120">
        <v>37.4</v>
      </c>
      <c r="AC1479" s="2">
        <f t="shared" si="144"/>
        <v>1795.1999999999998</v>
      </c>
      <c r="AE1479" s="2">
        <f t="shared" si="145"/>
        <v>1795.1999999999998</v>
      </c>
      <c r="AG1479" t="str">
        <f t="shared" si="146"/>
        <v/>
      </c>
    </row>
    <row r="1480" spans="1:34">
      <c r="A1480">
        <v>1479</v>
      </c>
      <c r="C1480">
        <v>595</v>
      </c>
      <c r="D1480">
        <v>296</v>
      </c>
      <c r="E1480" t="s">
        <v>510</v>
      </c>
      <c r="F1480" t="s">
        <v>930</v>
      </c>
      <c r="G1480">
        <v>50.589199069999999</v>
      </c>
      <c r="H1480">
        <v>122.4690018</v>
      </c>
      <c r="M1480" t="s">
        <v>57</v>
      </c>
      <c r="N1480">
        <v>1</v>
      </c>
      <c r="O1480">
        <v>0</v>
      </c>
      <c r="P1480">
        <f t="shared" si="141"/>
        <v>1</v>
      </c>
      <c r="Q1480" t="s">
        <v>35</v>
      </c>
      <c r="R1480">
        <v>1</v>
      </c>
      <c r="S1480">
        <f t="shared" si="142"/>
        <v>0</v>
      </c>
      <c r="T1480">
        <f t="shared" si="143"/>
        <v>1</v>
      </c>
      <c r="Z1480" s="118">
        <v>0.16</v>
      </c>
      <c r="AA1480">
        <v>0</v>
      </c>
      <c r="AB1480" s="120">
        <v>30.85</v>
      </c>
      <c r="AC1480" s="2">
        <f t="shared" si="144"/>
        <v>493.6</v>
      </c>
      <c r="AE1480" s="2">
        <f t="shared" si="145"/>
        <v>493.6</v>
      </c>
      <c r="AG1480" t="str">
        <f t="shared" si="146"/>
        <v/>
      </c>
    </row>
    <row r="1481" spans="1:34">
      <c r="A1481">
        <v>1480</v>
      </c>
      <c r="C1481">
        <v>645</v>
      </c>
      <c r="D1481">
        <v>296</v>
      </c>
      <c r="E1481" t="s">
        <v>510</v>
      </c>
      <c r="F1481" t="s">
        <v>930</v>
      </c>
      <c r="G1481">
        <v>50.589199069999999</v>
      </c>
      <c r="H1481">
        <v>122.4690018</v>
      </c>
      <c r="M1481" t="s">
        <v>23</v>
      </c>
      <c r="N1481">
        <v>0</v>
      </c>
      <c r="O1481">
        <v>-1</v>
      </c>
      <c r="P1481">
        <f t="shared" si="141"/>
        <v>1</v>
      </c>
      <c r="Q1481" t="s">
        <v>604</v>
      </c>
      <c r="R1481">
        <v>2</v>
      </c>
      <c r="S1481">
        <f t="shared" si="142"/>
        <v>1</v>
      </c>
      <c r="T1481">
        <f t="shared" si="143"/>
        <v>0</v>
      </c>
      <c r="U1481" t="s">
        <v>1003</v>
      </c>
      <c r="V1481" t="s">
        <v>416</v>
      </c>
      <c r="Z1481" s="118">
        <v>1.24</v>
      </c>
      <c r="AA1481">
        <v>50</v>
      </c>
      <c r="AB1481" s="120">
        <v>3.36</v>
      </c>
      <c r="AC1481" s="2">
        <f t="shared" si="144"/>
        <v>208.31999999999996</v>
      </c>
      <c r="AE1481" s="2">
        <f t="shared" si="145"/>
        <v>208.31999999999996</v>
      </c>
      <c r="AG1481" t="str">
        <f t="shared" si="146"/>
        <v/>
      </c>
    </row>
    <row r="1482" spans="1:34">
      <c r="A1482">
        <v>1481</v>
      </c>
      <c r="C1482">
        <v>645</v>
      </c>
      <c r="D1482">
        <v>296</v>
      </c>
      <c r="E1482" t="s">
        <v>510</v>
      </c>
      <c r="F1482" t="s">
        <v>930</v>
      </c>
      <c r="G1482">
        <v>50.589199069999999</v>
      </c>
      <c r="H1482">
        <v>122.4690018</v>
      </c>
      <c r="M1482" t="s">
        <v>101</v>
      </c>
      <c r="N1482">
        <v>-1</v>
      </c>
      <c r="O1482">
        <v>-20</v>
      </c>
      <c r="P1482">
        <f t="shared" si="141"/>
        <v>19</v>
      </c>
      <c r="Q1482" t="s">
        <v>604</v>
      </c>
      <c r="R1482">
        <v>2</v>
      </c>
      <c r="S1482">
        <f t="shared" si="142"/>
        <v>19</v>
      </c>
      <c r="T1482">
        <f t="shared" si="143"/>
        <v>0</v>
      </c>
      <c r="U1482" t="s">
        <v>1004</v>
      </c>
      <c r="V1482" t="s">
        <v>21</v>
      </c>
      <c r="Z1482" s="118">
        <v>1.2</v>
      </c>
      <c r="AA1482">
        <v>50</v>
      </c>
      <c r="AB1482" s="120">
        <v>1.2</v>
      </c>
      <c r="AC1482" s="2">
        <f t="shared" si="144"/>
        <v>1368</v>
      </c>
      <c r="AE1482" s="2">
        <f t="shared" si="145"/>
        <v>1368</v>
      </c>
      <c r="AG1482" t="str">
        <f t="shared" si="146"/>
        <v/>
      </c>
    </row>
    <row r="1483" spans="1:34">
      <c r="A1483">
        <v>1482</v>
      </c>
      <c r="C1483">
        <v>645</v>
      </c>
      <c r="D1483">
        <v>296</v>
      </c>
      <c r="E1483" t="s">
        <v>510</v>
      </c>
      <c r="F1483" t="s">
        <v>930</v>
      </c>
      <c r="G1483">
        <v>50.589199069999999</v>
      </c>
      <c r="H1483">
        <v>122.4690018</v>
      </c>
      <c r="M1483" t="s">
        <v>21</v>
      </c>
      <c r="N1483">
        <v>-38</v>
      </c>
      <c r="O1483">
        <v>-38</v>
      </c>
      <c r="P1483">
        <f t="shared" ref="P1483:P1546" si="147">ABS(N1483-O1483)</f>
        <v>0</v>
      </c>
      <c r="Q1483" t="s">
        <v>604</v>
      </c>
      <c r="R1483">
        <v>2</v>
      </c>
      <c r="S1483">
        <f t="shared" si="142"/>
        <v>0</v>
      </c>
      <c r="T1483">
        <f t="shared" si="143"/>
        <v>0</v>
      </c>
      <c r="U1483" t="s">
        <v>1004</v>
      </c>
      <c r="V1483" t="s">
        <v>21</v>
      </c>
      <c r="Z1483" s="118">
        <v>1.29</v>
      </c>
      <c r="AA1483">
        <v>60</v>
      </c>
      <c r="AB1483" s="120">
        <v>0.39</v>
      </c>
      <c r="AC1483" s="2">
        <f t="shared" si="144"/>
        <v>0</v>
      </c>
      <c r="AE1483" s="2">
        <f t="shared" si="145"/>
        <v>0</v>
      </c>
      <c r="AG1483" t="str">
        <f t="shared" si="146"/>
        <v/>
      </c>
    </row>
    <row r="1484" spans="1:34" s="9" customFormat="1">
      <c r="A1484">
        <v>1483</v>
      </c>
      <c r="C1484">
        <v>645</v>
      </c>
      <c r="D1484">
        <v>296</v>
      </c>
      <c r="E1484" s="9" t="s">
        <v>510</v>
      </c>
      <c r="F1484" t="s">
        <v>930</v>
      </c>
      <c r="G1484" s="9">
        <v>50.589199069999999</v>
      </c>
      <c r="H1484" s="9">
        <v>122.4690018</v>
      </c>
      <c r="M1484" s="9" t="s">
        <v>19</v>
      </c>
      <c r="N1484" s="9">
        <v>-20</v>
      </c>
      <c r="O1484" s="9">
        <v>-38</v>
      </c>
      <c r="P1484" s="9">
        <f t="shared" si="147"/>
        <v>18</v>
      </c>
      <c r="Q1484" s="9" t="s">
        <v>604</v>
      </c>
      <c r="R1484" s="9">
        <v>2</v>
      </c>
      <c r="S1484" s="9">
        <f t="shared" si="142"/>
        <v>18</v>
      </c>
      <c r="T1484" s="9">
        <f t="shared" si="143"/>
        <v>0</v>
      </c>
      <c r="U1484" t="s">
        <v>1004</v>
      </c>
      <c r="V1484" t="s">
        <v>21</v>
      </c>
      <c r="Z1484" s="118">
        <v>1.2</v>
      </c>
      <c r="AA1484" s="9">
        <v>50</v>
      </c>
      <c r="AB1484" s="120">
        <v>0.38</v>
      </c>
      <c r="AC1484" s="2">
        <f t="shared" si="144"/>
        <v>410.40000000000003</v>
      </c>
      <c r="AE1484" s="11">
        <f t="shared" si="145"/>
        <v>410.40000000000003</v>
      </c>
      <c r="AG1484" t="str">
        <f t="shared" si="146"/>
        <v/>
      </c>
      <c r="AH1484"/>
    </row>
    <row r="1485" spans="1:34">
      <c r="A1485">
        <v>1484</v>
      </c>
      <c r="B1485" t="s">
        <v>603</v>
      </c>
      <c r="C1485">
        <v>97</v>
      </c>
      <c r="D1485">
        <v>297</v>
      </c>
      <c r="E1485" t="s">
        <v>607</v>
      </c>
      <c r="F1485" t="s">
        <v>929</v>
      </c>
      <c r="G1485">
        <v>48.625110630000002</v>
      </c>
      <c r="H1485">
        <v>124.4332962</v>
      </c>
      <c r="M1485" t="s">
        <v>610</v>
      </c>
      <c r="N1485">
        <v>14</v>
      </c>
      <c r="O1485">
        <v>12</v>
      </c>
      <c r="P1485">
        <f t="shared" si="147"/>
        <v>2</v>
      </c>
      <c r="Q1485" t="s">
        <v>35</v>
      </c>
      <c r="R1485">
        <v>1</v>
      </c>
      <c r="S1485">
        <f t="shared" si="142"/>
        <v>0</v>
      </c>
      <c r="T1485">
        <f t="shared" si="143"/>
        <v>2</v>
      </c>
      <c r="W1485">
        <f>SUM(S1485:S1489)</f>
        <v>64</v>
      </c>
      <c r="X1485">
        <f>SUM(T1485:T1489)</f>
        <v>14</v>
      </c>
      <c r="Y1485">
        <f>X1485+W1485</f>
        <v>78</v>
      </c>
      <c r="Z1485" s="118">
        <v>0.11</v>
      </c>
      <c r="AA1485">
        <v>0</v>
      </c>
      <c r="AB1485" s="120">
        <v>45.06</v>
      </c>
      <c r="AC1485" s="2">
        <f t="shared" si="144"/>
        <v>991.31999999999994</v>
      </c>
      <c r="AD1485" s="2">
        <f>SUM(AC1485:AC1489)</f>
        <v>30421.330099999996</v>
      </c>
      <c r="AE1485" s="2">
        <f t="shared" si="145"/>
        <v>991.31999999999994</v>
      </c>
      <c r="AF1485" s="2">
        <f>SUM(AE1485:AE1489)</f>
        <v>30421.330099999996</v>
      </c>
      <c r="AG1485">
        <f t="shared" si="146"/>
        <v>1</v>
      </c>
    </row>
    <row r="1486" spans="1:34">
      <c r="A1486">
        <v>1485</v>
      </c>
      <c r="C1486">
        <v>97</v>
      </c>
      <c r="D1486">
        <v>297</v>
      </c>
      <c r="E1486" t="s">
        <v>607</v>
      </c>
      <c r="F1486" t="s">
        <v>929</v>
      </c>
      <c r="G1486">
        <v>48.625110630000002</v>
      </c>
      <c r="H1486">
        <v>124.4332962</v>
      </c>
      <c r="M1486" t="s">
        <v>606</v>
      </c>
      <c r="N1486">
        <v>12</v>
      </c>
      <c r="O1486">
        <v>9</v>
      </c>
      <c r="P1486">
        <f t="shared" si="147"/>
        <v>3</v>
      </c>
      <c r="Q1486" t="s">
        <v>35</v>
      </c>
      <c r="R1486">
        <v>1</v>
      </c>
      <c r="S1486">
        <f t="shared" si="142"/>
        <v>0</v>
      </c>
      <c r="T1486">
        <f t="shared" si="143"/>
        <v>3</v>
      </c>
      <c r="Z1486" s="118">
        <v>0.11</v>
      </c>
      <c r="AA1486">
        <v>0</v>
      </c>
      <c r="AB1486" s="120">
        <v>45.06</v>
      </c>
      <c r="AC1486" s="2">
        <f t="shared" si="144"/>
        <v>1486.98</v>
      </c>
      <c r="AE1486" s="2">
        <f t="shared" si="145"/>
        <v>1486.98</v>
      </c>
      <c r="AG1486" t="str">
        <f t="shared" si="146"/>
        <v/>
      </c>
    </row>
    <row r="1487" spans="1:34">
      <c r="A1487">
        <v>1486</v>
      </c>
      <c r="C1487">
        <v>97</v>
      </c>
      <c r="D1487">
        <v>297</v>
      </c>
      <c r="E1487" t="s">
        <v>607</v>
      </c>
      <c r="F1487" t="s">
        <v>929</v>
      </c>
      <c r="G1487">
        <v>48.625110630000002</v>
      </c>
      <c r="H1487">
        <v>124.4332962</v>
      </c>
      <c r="M1487" t="s">
        <v>90</v>
      </c>
      <c r="N1487">
        <v>9</v>
      </c>
      <c r="O1487">
        <v>0</v>
      </c>
      <c r="P1487">
        <f t="shared" si="147"/>
        <v>9</v>
      </c>
      <c r="Q1487" t="s">
        <v>35</v>
      </c>
      <c r="R1487">
        <v>1</v>
      </c>
      <c r="S1487">
        <f t="shared" si="142"/>
        <v>0</v>
      </c>
      <c r="T1487">
        <f t="shared" si="143"/>
        <v>9</v>
      </c>
      <c r="Z1487" s="118">
        <v>0.11</v>
      </c>
      <c r="AA1487">
        <v>0</v>
      </c>
      <c r="AB1487" s="120">
        <v>38.51</v>
      </c>
      <c r="AC1487" s="2">
        <f t="shared" si="144"/>
        <v>3812.49</v>
      </c>
      <c r="AE1487" s="2">
        <f t="shared" si="145"/>
        <v>3812.49</v>
      </c>
      <c r="AG1487" t="str">
        <f t="shared" si="146"/>
        <v/>
      </c>
    </row>
    <row r="1488" spans="1:34">
      <c r="A1488">
        <v>1487</v>
      </c>
      <c r="C1488">
        <v>110</v>
      </c>
      <c r="D1488">
        <v>297</v>
      </c>
      <c r="E1488" t="s">
        <v>607</v>
      </c>
      <c r="F1488" t="s">
        <v>929</v>
      </c>
      <c r="G1488">
        <v>48.625110630000002</v>
      </c>
      <c r="H1488">
        <v>124.4332962</v>
      </c>
      <c r="M1488" t="s">
        <v>104</v>
      </c>
      <c r="N1488">
        <v>0</v>
      </c>
      <c r="O1488">
        <v>-5</v>
      </c>
      <c r="P1488">
        <f t="shared" si="147"/>
        <v>5</v>
      </c>
      <c r="Q1488" t="s">
        <v>899</v>
      </c>
      <c r="R1488">
        <v>2</v>
      </c>
      <c r="S1488">
        <f t="shared" si="142"/>
        <v>5</v>
      </c>
      <c r="T1488">
        <f t="shared" si="143"/>
        <v>0</v>
      </c>
      <c r="U1488" t="s">
        <v>1004</v>
      </c>
      <c r="V1488" t="s">
        <v>21</v>
      </c>
      <c r="Z1488" s="118">
        <v>0.93</v>
      </c>
      <c r="AA1488">
        <v>5</v>
      </c>
      <c r="AB1488" s="120">
        <v>10.95</v>
      </c>
      <c r="AC1488" s="2">
        <f t="shared" si="144"/>
        <v>4837.1624999999995</v>
      </c>
      <c r="AE1488" s="2">
        <f t="shared" si="145"/>
        <v>4837.1624999999995</v>
      </c>
      <c r="AG1488" t="str">
        <f t="shared" si="146"/>
        <v/>
      </c>
    </row>
    <row r="1489" spans="1:34" s="9" customFormat="1">
      <c r="A1489">
        <v>1488</v>
      </c>
      <c r="C1489">
        <v>110</v>
      </c>
      <c r="D1489">
        <v>297</v>
      </c>
      <c r="E1489" s="9" t="s">
        <v>607</v>
      </c>
      <c r="F1489" t="s">
        <v>929</v>
      </c>
      <c r="G1489" s="9">
        <v>48.625110630000002</v>
      </c>
      <c r="H1489" s="9">
        <v>124.4332962</v>
      </c>
      <c r="M1489" s="9" t="s">
        <v>17</v>
      </c>
      <c r="N1489" s="9">
        <v>-5</v>
      </c>
      <c r="O1489" s="9">
        <v>-64</v>
      </c>
      <c r="P1489" s="9">
        <f t="shared" si="147"/>
        <v>59</v>
      </c>
      <c r="Q1489" s="9" t="s">
        <v>899</v>
      </c>
      <c r="R1489" s="9">
        <v>2</v>
      </c>
      <c r="S1489" s="9">
        <f t="shared" si="142"/>
        <v>59</v>
      </c>
      <c r="T1489" s="9">
        <f t="shared" si="143"/>
        <v>0</v>
      </c>
      <c r="U1489" t="s">
        <v>1004</v>
      </c>
      <c r="V1489" t="s">
        <v>21</v>
      </c>
      <c r="Z1489" s="118">
        <v>0.86</v>
      </c>
      <c r="AA1489" s="9">
        <v>3</v>
      </c>
      <c r="AB1489" s="120">
        <v>3.92</v>
      </c>
      <c r="AC1489" s="2">
        <f t="shared" si="144"/>
        <v>19293.377599999996</v>
      </c>
      <c r="AE1489" s="11">
        <f t="shared" si="145"/>
        <v>19293.377599999996</v>
      </c>
      <c r="AG1489" t="str">
        <f t="shared" si="146"/>
        <v/>
      </c>
      <c r="AH1489"/>
    </row>
    <row r="1490" spans="1:34">
      <c r="A1490">
        <v>1489</v>
      </c>
      <c r="B1490" t="s">
        <v>603</v>
      </c>
      <c r="C1490">
        <v>456</v>
      </c>
      <c r="D1490">
        <v>298</v>
      </c>
      <c r="E1490" t="s">
        <v>607</v>
      </c>
      <c r="F1490" t="s">
        <v>929</v>
      </c>
      <c r="G1490">
        <v>49.488754270000001</v>
      </c>
      <c r="H1490">
        <v>123.57061</v>
      </c>
      <c r="M1490" t="s">
        <v>610</v>
      </c>
      <c r="N1490">
        <v>12</v>
      </c>
      <c r="O1490">
        <v>10</v>
      </c>
      <c r="P1490">
        <f t="shared" si="147"/>
        <v>2</v>
      </c>
      <c r="Q1490" t="s">
        <v>35</v>
      </c>
      <c r="R1490">
        <v>1</v>
      </c>
      <c r="S1490">
        <f t="shared" si="142"/>
        <v>0</v>
      </c>
      <c r="T1490">
        <f t="shared" si="143"/>
        <v>2</v>
      </c>
      <c r="W1490">
        <f>SUM(S1490:S1496)</f>
        <v>64</v>
      </c>
      <c r="X1490">
        <f>SUM(T1490:T1496)</f>
        <v>12</v>
      </c>
      <c r="Y1490">
        <f>X1490+W1490</f>
        <v>76</v>
      </c>
      <c r="Z1490" s="118">
        <v>0.11</v>
      </c>
      <c r="AA1490">
        <v>0</v>
      </c>
      <c r="AB1490" s="120">
        <v>45.06</v>
      </c>
      <c r="AC1490" s="2">
        <f t="shared" si="144"/>
        <v>991.31999999999994</v>
      </c>
      <c r="AD1490" s="2">
        <f>SUM(AC1490:AC1496)</f>
        <v>39867.807499999995</v>
      </c>
      <c r="AE1490" s="2">
        <f t="shared" si="145"/>
        <v>991.31999999999994</v>
      </c>
      <c r="AF1490" s="2">
        <f>SUM(AE1490:AE1496)</f>
        <v>39867.807499999995</v>
      </c>
      <c r="AG1490">
        <f t="shared" si="146"/>
        <v>1</v>
      </c>
    </row>
    <row r="1491" spans="1:34">
      <c r="A1491">
        <v>1490</v>
      </c>
      <c r="C1491">
        <v>456</v>
      </c>
      <c r="D1491">
        <v>298</v>
      </c>
      <c r="E1491" t="s">
        <v>607</v>
      </c>
      <c r="F1491" t="s">
        <v>929</v>
      </c>
      <c r="G1491">
        <v>49.488754270000001</v>
      </c>
      <c r="H1491">
        <v>123.57061</v>
      </c>
      <c r="M1491" t="s">
        <v>14</v>
      </c>
      <c r="N1491">
        <v>10</v>
      </c>
      <c r="O1491">
        <v>2</v>
      </c>
      <c r="P1491">
        <f t="shared" si="147"/>
        <v>8</v>
      </c>
      <c r="Q1491" t="s">
        <v>35</v>
      </c>
      <c r="R1491">
        <v>1</v>
      </c>
      <c r="S1491">
        <f t="shared" si="142"/>
        <v>0</v>
      </c>
      <c r="T1491">
        <f t="shared" si="143"/>
        <v>8</v>
      </c>
      <c r="Z1491" s="118">
        <v>0.11</v>
      </c>
      <c r="AA1491">
        <v>0</v>
      </c>
      <c r="AB1491" s="120">
        <v>45.06</v>
      </c>
      <c r="AC1491" s="2">
        <f t="shared" si="144"/>
        <v>3965.2799999999997</v>
      </c>
      <c r="AE1491" s="2">
        <f t="shared" si="145"/>
        <v>3965.2799999999997</v>
      </c>
      <c r="AG1491" t="str">
        <f t="shared" si="146"/>
        <v/>
      </c>
    </row>
    <row r="1492" spans="1:34">
      <c r="A1492">
        <v>1491</v>
      </c>
      <c r="C1492">
        <v>456</v>
      </c>
      <c r="D1492">
        <v>298</v>
      </c>
      <c r="E1492" t="s">
        <v>607</v>
      </c>
      <c r="F1492" t="s">
        <v>929</v>
      </c>
      <c r="G1492">
        <v>49.488754270000001</v>
      </c>
      <c r="H1492">
        <v>123.57061</v>
      </c>
      <c r="M1492" t="s">
        <v>15</v>
      </c>
      <c r="N1492">
        <v>2</v>
      </c>
      <c r="O1492">
        <v>0</v>
      </c>
      <c r="P1492">
        <f t="shared" si="147"/>
        <v>2</v>
      </c>
      <c r="Q1492" t="s">
        <v>35</v>
      </c>
      <c r="R1492">
        <v>1</v>
      </c>
      <c r="S1492">
        <f t="shared" si="142"/>
        <v>0</v>
      </c>
      <c r="T1492">
        <f t="shared" si="143"/>
        <v>2</v>
      </c>
      <c r="Z1492" s="118">
        <v>0.11</v>
      </c>
      <c r="AA1492">
        <v>0</v>
      </c>
      <c r="AB1492" s="120">
        <v>38.51</v>
      </c>
      <c r="AC1492" s="2">
        <f t="shared" si="144"/>
        <v>847.21999999999991</v>
      </c>
      <c r="AE1492" s="2">
        <f t="shared" si="145"/>
        <v>847.21999999999991</v>
      </c>
      <c r="AG1492" t="str">
        <f t="shared" si="146"/>
        <v/>
      </c>
    </row>
    <row r="1493" spans="1:34">
      <c r="A1493">
        <v>1492</v>
      </c>
      <c r="C1493">
        <v>504</v>
      </c>
      <c r="D1493">
        <v>298</v>
      </c>
      <c r="E1493" t="s">
        <v>607</v>
      </c>
      <c r="F1493" t="s">
        <v>929</v>
      </c>
      <c r="G1493">
        <v>49.488754270000001</v>
      </c>
      <c r="H1493">
        <v>123.57061</v>
      </c>
      <c r="M1493" t="s">
        <v>104</v>
      </c>
      <c r="N1493">
        <v>0</v>
      </c>
      <c r="O1493">
        <v>-5</v>
      </c>
      <c r="P1493">
        <f t="shared" si="147"/>
        <v>5</v>
      </c>
      <c r="Q1493" t="s">
        <v>616</v>
      </c>
      <c r="R1493">
        <v>2</v>
      </c>
      <c r="S1493">
        <f t="shared" si="142"/>
        <v>5</v>
      </c>
      <c r="T1493">
        <f t="shared" si="143"/>
        <v>0</v>
      </c>
      <c r="U1493" t="s">
        <v>1004</v>
      </c>
      <c r="V1493" t="s">
        <v>21</v>
      </c>
      <c r="Z1493" s="118">
        <v>0.93</v>
      </c>
      <c r="AA1493">
        <v>1</v>
      </c>
      <c r="AB1493" s="120">
        <v>10.95</v>
      </c>
      <c r="AC1493" s="2">
        <f t="shared" si="144"/>
        <v>5040.8324999999995</v>
      </c>
      <c r="AE1493" s="2">
        <f t="shared" si="145"/>
        <v>5040.8324999999995</v>
      </c>
      <c r="AG1493" t="str">
        <f t="shared" si="146"/>
        <v/>
      </c>
    </row>
    <row r="1494" spans="1:34">
      <c r="A1494">
        <v>1493</v>
      </c>
      <c r="C1494">
        <v>504</v>
      </c>
      <c r="D1494">
        <v>298</v>
      </c>
      <c r="E1494" t="s">
        <v>607</v>
      </c>
      <c r="F1494" t="s">
        <v>929</v>
      </c>
      <c r="G1494">
        <v>49.488754270000001</v>
      </c>
      <c r="H1494">
        <v>123.57061</v>
      </c>
      <c r="M1494" t="s">
        <v>16</v>
      </c>
      <c r="N1494">
        <v>-5</v>
      </c>
      <c r="O1494">
        <v>-19</v>
      </c>
      <c r="P1494">
        <f t="shared" si="147"/>
        <v>14</v>
      </c>
      <c r="Q1494" t="s">
        <v>616</v>
      </c>
      <c r="R1494">
        <v>2</v>
      </c>
      <c r="S1494">
        <f t="shared" si="142"/>
        <v>14</v>
      </c>
      <c r="T1494">
        <f t="shared" si="143"/>
        <v>0</v>
      </c>
      <c r="U1494" t="s">
        <v>1004</v>
      </c>
      <c r="V1494" t="s">
        <v>21</v>
      </c>
      <c r="Z1494" s="118">
        <v>0.93</v>
      </c>
      <c r="AA1494">
        <v>5</v>
      </c>
      <c r="AB1494" s="120">
        <v>10.95</v>
      </c>
      <c r="AC1494" s="2">
        <f t="shared" si="144"/>
        <v>13544.055</v>
      </c>
      <c r="AE1494" s="2">
        <f t="shared" si="145"/>
        <v>13544.055</v>
      </c>
      <c r="AG1494" t="str">
        <f t="shared" si="146"/>
        <v/>
      </c>
    </row>
    <row r="1495" spans="1:34">
      <c r="A1495">
        <v>1494</v>
      </c>
      <c r="C1495">
        <v>504</v>
      </c>
      <c r="D1495">
        <v>298</v>
      </c>
      <c r="E1495" t="s">
        <v>607</v>
      </c>
      <c r="F1495" t="s">
        <v>929</v>
      </c>
      <c r="G1495">
        <v>49.488754270000001</v>
      </c>
      <c r="H1495">
        <v>123.57061</v>
      </c>
      <c r="M1495" t="s">
        <v>58</v>
      </c>
      <c r="N1495">
        <v>-19</v>
      </c>
      <c r="O1495">
        <v>-64</v>
      </c>
      <c r="P1495">
        <f t="shared" si="147"/>
        <v>45</v>
      </c>
      <c r="Q1495" t="s">
        <v>604</v>
      </c>
      <c r="R1495">
        <v>2</v>
      </c>
      <c r="S1495">
        <f t="shared" si="142"/>
        <v>45</v>
      </c>
      <c r="T1495">
        <f t="shared" si="143"/>
        <v>0</v>
      </c>
      <c r="U1495" t="s">
        <v>1003</v>
      </c>
      <c r="V1495" t="s">
        <v>918</v>
      </c>
      <c r="Z1495" s="118">
        <v>1.17</v>
      </c>
      <c r="AA1495">
        <v>25</v>
      </c>
      <c r="AB1495" s="120">
        <v>3.92</v>
      </c>
      <c r="AC1495" s="2">
        <f t="shared" si="144"/>
        <v>15479.099999999999</v>
      </c>
      <c r="AE1495" s="2">
        <f t="shared" si="145"/>
        <v>15479.099999999999</v>
      </c>
      <c r="AG1495" t="str">
        <f t="shared" si="146"/>
        <v/>
      </c>
    </row>
    <row r="1496" spans="1:34" s="9" customFormat="1">
      <c r="A1496">
        <v>1495</v>
      </c>
      <c r="B1496" t="s">
        <v>603</v>
      </c>
      <c r="C1496">
        <v>504</v>
      </c>
      <c r="D1496">
        <v>298</v>
      </c>
      <c r="E1496" s="9" t="s">
        <v>607</v>
      </c>
      <c r="F1496" t="s">
        <v>929</v>
      </c>
      <c r="G1496" s="9">
        <v>49.488754270000001</v>
      </c>
      <c r="H1496" s="9">
        <v>123.57061</v>
      </c>
      <c r="M1496" s="9" t="s">
        <v>18</v>
      </c>
      <c r="N1496" s="9">
        <v>-64</v>
      </c>
      <c r="O1496" s="9">
        <v>-64</v>
      </c>
      <c r="P1496" s="9">
        <f t="shared" si="147"/>
        <v>0</v>
      </c>
      <c r="Q1496" s="9" t="s">
        <v>604</v>
      </c>
      <c r="R1496" s="9">
        <v>2</v>
      </c>
      <c r="S1496" s="9">
        <f t="shared" si="142"/>
        <v>0</v>
      </c>
      <c r="T1496" s="9">
        <f t="shared" si="143"/>
        <v>0</v>
      </c>
      <c r="U1496" t="s">
        <v>1003</v>
      </c>
      <c r="V1496" t="s">
        <v>918</v>
      </c>
      <c r="Z1496" s="118">
        <v>1.17</v>
      </c>
      <c r="AA1496" s="9">
        <v>30</v>
      </c>
      <c r="AB1496" s="120">
        <v>3.92</v>
      </c>
      <c r="AC1496" s="2">
        <f t="shared" si="144"/>
        <v>0</v>
      </c>
      <c r="AE1496" s="11">
        <f t="shared" si="145"/>
        <v>0</v>
      </c>
      <c r="AG1496" t="str">
        <f t="shared" si="146"/>
        <v/>
      </c>
      <c r="AH1496"/>
    </row>
    <row r="1497" spans="1:34">
      <c r="A1497">
        <v>1496</v>
      </c>
      <c r="B1497" t="s">
        <v>603</v>
      </c>
      <c r="C1497">
        <v>455</v>
      </c>
      <c r="D1497">
        <v>299</v>
      </c>
      <c r="E1497" t="s">
        <v>605</v>
      </c>
      <c r="F1497" t="s">
        <v>929</v>
      </c>
      <c r="G1497">
        <v>49.488143919999999</v>
      </c>
      <c r="H1497">
        <v>123.57225800000001</v>
      </c>
      <c r="M1497" t="s">
        <v>610</v>
      </c>
      <c r="N1497">
        <v>25</v>
      </c>
      <c r="O1497">
        <v>22</v>
      </c>
      <c r="P1497">
        <f t="shared" si="147"/>
        <v>3</v>
      </c>
      <c r="Q1497" t="s">
        <v>35</v>
      </c>
      <c r="R1497">
        <v>1</v>
      </c>
      <c r="S1497">
        <f t="shared" si="142"/>
        <v>0</v>
      </c>
      <c r="T1497">
        <f t="shared" si="143"/>
        <v>3</v>
      </c>
      <c r="W1497">
        <f>SUM(S1497:S1504)</f>
        <v>52</v>
      </c>
      <c r="X1497">
        <f>SUM(T1497:T1504)</f>
        <v>25</v>
      </c>
      <c r="Y1497">
        <f>X1497+W1497</f>
        <v>77</v>
      </c>
      <c r="Z1497" s="118">
        <v>0.14000000000000001</v>
      </c>
      <c r="AA1497">
        <v>0</v>
      </c>
      <c r="AB1497" s="120">
        <v>43.21</v>
      </c>
      <c r="AC1497" s="2">
        <f t="shared" si="144"/>
        <v>1814.8200000000002</v>
      </c>
      <c r="AD1497" s="2">
        <f>SUM(AC1497:AC1504)</f>
        <v>23904.69</v>
      </c>
      <c r="AE1497" s="2">
        <f t="shared" si="145"/>
        <v>1814.8200000000002</v>
      </c>
      <c r="AF1497" s="2">
        <f>SUM(AE1497:AE1504)</f>
        <v>23904.69</v>
      </c>
      <c r="AG1497">
        <f t="shared" si="146"/>
        <v>1</v>
      </c>
    </row>
    <row r="1498" spans="1:34">
      <c r="A1498">
        <v>1497</v>
      </c>
      <c r="C1498">
        <v>455</v>
      </c>
      <c r="D1498">
        <v>299</v>
      </c>
      <c r="E1498" t="s">
        <v>605</v>
      </c>
      <c r="F1498" t="s">
        <v>929</v>
      </c>
      <c r="G1498">
        <v>49.488143919999999</v>
      </c>
      <c r="H1498">
        <v>123.57225800000001</v>
      </c>
      <c r="M1498" t="s">
        <v>14</v>
      </c>
      <c r="N1498">
        <v>22</v>
      </c>
      <c r="O1498">
        <v>2</v>
      </c>
      <c r="P1498">
        <f t="shared" si="147"/>
        <v>20</v>
      </c>
      <c r="Q1498" t="s">
        <v>35</v>
      </c>
      <c r="R1498">
        <v>1</v>
      </c>
      <c r="S1498">
        <f t="shared" si="142"/>
        <v>0</v>
      </c>
      <c r="T1498">
        <f t="shared" si="143"/>
        <v>20</v>
      </c>
      <c r="Z1498" s="118">
        <v>0.14000000000000001</v>
      </c>
      <c r="AA1498">
        <v>0</v>
      </c>
      <c r="AB1498" s="120">
        <v>43.21</v>
      </c>
      <c r="AC1498" s="2">
        <f t="shared" si="144"/>
        <v>12098.8</v>
      </c>
      <c r="AE1498" s="2">
        <f t="shared" si="145"/>
        <v>12098.8</v>
      </c>
      <c r="AG1498" t="str">
        <f t="shared" si="146"/>
        <v/>
      </c>
    </row>
    <row r="1499" spans="1:34">
      <c r="A1499">
        <v>1498</v>
      </c>
      <c r="C1499">
        <v>455</v>
      </c>
      <c r="D1499">
        <v>299</v>
      </c>
      <c r="E1499" t="s">
        <v>605</v>
      </c>
      <c r="F1499" t="s">
        <v>929</v>
      </c>
      <c r="G1499">
        <v>49.488143919999999</v>
      </c>
      <c r="H1499">
        <v>123.57225800000001</v>
      </c>
      <c r="M1499" t="s">
        <v>15</v>
      </c>
      <c r="N1499">
        <v>2</v>
      </c>
      <c r="O1499">
        <v>0</v>
      </c>
      <c r="P1499">
        <f t="shared" si="147"/>
        <v>2</v>
      </c>
      <c r="Q1499" t="s">
        <v>35</v>
      </c>
      <c r="R1499">
        <v>1</v>
      </c>
      <c r="S1499">
        <f t="shared" si="142"/>
        <v>0</v>
      </c>
      <c r="T1499">
        <f t="shared" si="143"/>
        <v>2</v>
      </c>
      <c r="Z1499" s="118">
        <v>0.14000000000000001</v>
      </c>
      <c r="AA1499">
        <v>0</v>
      </c>
      <c r="AB1499" s="120">
        <v>36.65</v>
      </c>
      <c r="AC1499" s="2">
        <f t="shared" si="144"/>
        <v>1026.2</v>
      </c>
      <c r="AE1499" s="2">
        <f t="shared" si="145"/>
        <v>1026.2</v>
      </c>
      <c r="AG1499" t="str">
        <f t="shared" si="146"/>
        <v/>
      </c>
    </row>
    <row r="1500" spans="1:34">
      <c r="A1500">
        <v>1499</v>
      </c>
      <c r="C1500">
        <v>503</v>
      </c>
      <c r="D1500">
        <v>299</v>
      </c>
      <c r="E1500" t="s">
        <v>605</v>
      </c>
      <c r="F1500" t="s">
        <v>929</v>
      </c>
      <c r="G1500">
        <v>49.488143919999999</v>
      </c>
      <c r="H1500">
        <v>123.57225800000001</v>
      </c>
      <c r="M1500" t="s">
        <v>104</v>
      </c>
      <c r="N1500">
        <v>0</v>
      </c>
      <c r="O1500">
        <v>-1</v>
      </c>
      <c r="P1500">
        <f t="shared" si="147"/>
        <v>1</v>
      </c>
      <c r="Q1500" t="s">
        <v>616</v>
      </c>
      <c r="R1500">
        <v>2</v>
      </c>
      <c r="S1500">
        <f t="shared" si="142"/>
        <v>1</v>
      </c>
      <c r="T1500">
        <f t="shared" si="143"/>
        <v>0</v>
      </c>
      <c r="U1500" t="s">
        <v>1003</v>
      </c>
      <c r="V1500" t="s">
        <v>918</v>
      </c>
      <c r="Z1500" s="118">
        <v>1.31</v>
      </c>
      <c r="AA1500">
        <v>0</v>
      </c>
      <c r="AB1500" s="120">
        <v>4.74</v>
      </c>
      <c r="AC1500" s="2">
        <f t="shared" si="144"/>
        <v>620.94000000000005</v>
      </c>
      <c r="AE1500" s="2">
        <f t="shared" si="145"/>
        <v>620.94000000000005</v>
      </c>
      <c r="AG1500" t="str">
        <f t="shared" si="146"/>
        <v/>
      </c>
    </row>
    <row r="1501" spans="1:34">
      <c r="A1501">
        <v>1500</v>
      </c>
      <c r="C1501">
        <v>503</v>
      </c>
      <c r="D1501">
        <v>299</v>
      </c>
      <c r="E1501" t="s">
        <v>605</v>
      </c>
      <c r="F1501" t="s">
        <v>929</v>
      </c>
      <c r="G1501">
        <v>49.488143919999999</v>
      </c>
      <c r="H1501">
        <v>123.57225800000001</v>
      </c>
      <c r="M1501" t="s">
        <v>16</v>
      </c>
      <c r="N1501">
        <v>-1</v>
      </c>
      <c r="O1501">
        <v>-10</v>
      </c>
      <c r="P1501">
        <f t="shared" si="147"/>
        <v>9</v>
      </c>
      <c r="Q1501" t="s">
        <v>604</v>
      </c>
      <c r="R1501">
        <v>2</v>
      </c>
      <c r="S1501">
        <f t="shared" si="142"/>
        <v>9</v>
      </c>
      <c r="T1501">
        <f t="shared" si="143"/>
        <v>0</v>
      </c>
      <c r="U1501" t="s">
        <v>1003</v>
      </c>
      <c r="V1501" t="s">
        <v>918</v>
      </c>
      <c r="Z1501" s="118">
        <v>1.31</v>
      </c>
      <c r="AA1501" s="106">
        <v>30</v>
      </c>
      <c r="AB1501" s="120">
        <v>4.74</v>
      </c>
      <c r="AC1501" s="2">
        <f t="shared" si="144"/>
        <v>3911.9220000000005</v>
      </c>
      <c r="AE1501" s="2">
        <f t="shared" si="145"/>
        <v>3911.9220000000005</v>
      </c>
      <c r="AG1501" t="str">
        <f t="shared" si="146"/>
        <v/>
      </c>
    </row>
    <row r="1502" spans="1:34">
      <c r="A1502">
        <v>1501</v>
      </c>
      <c r="C1502">
        <v>503</v>
      </c>
      <c r="D1502">
        <v>299</v>
      </c>
      <c r="E1502" t="s">
        <v>605</v>
      </c>
      <c r="F1502" t="s">
        <v>929</v>
      </c>
      <c r="G1502">
        <v>49.488143919999999</v>
      </c>
      <c r="H1502">
        <v>123.57225800000001</v>
      </c>
      <c r="M1502" t="s">
        <v>679</v>
      </c>
      <c r="N1502">
        <v>-10</v>
      </c>
      <c r="O1502">
        <v>-30</v>
      </c>
      <c r="P1502">
        <f t="shared" si="147"/>
        <v>20</v>
      </c>
      <c r="Q1502" t="s">
        <v>89</v>
      </c>
      <c r="R1502">
        <v>2</v>
      </c>
      <c r="S1502">
        <f t="shared" si="142"/>
        <v>20</v>
      </c>
      <c r="T1502">
        <f t="shared" si="143"/>
        <v>0</v>
      </c>
      <c r="U1502" t="s">
        <v>1004</v>
      </c>
      <c r="V1502" t="s">
        <v>918</v>
      </c>
      <c r="Z1502" s="118">
        <v>1.38</v>
      </c>
      <c r="AA1502" s="106">
        <v>30</v>
      </c>
      <c r="AB1502" s="120">
        <v>1.7</v>
      </c>
      <c r="AC1502" s="2">
        <f t="shared" si="144"/>
        <v>3284.3999999999992</v>
      </c>
      <c r="AE1502" s="2">
        <f t="shared" si="145"/>
        <v>3284.3999999999992</v>
      </c>
      <c r="AG1502" t="str">
        <f t="shared" si="146"/>
        <v/>
      </c>
    </row>
    <row r="1503" spans="1:34">
      <c r="A1503">
        <v>1502</v>
      </c>
      <c r="C1503">
        <v>503</v>
      </c>
      <c r="D1503">
        <v>299</v>
      </c>
      <c r="E1503" t="s">
        <v>605</v>
      </c>
      <c r="F1503" t="s">
        <v>929</v>
      </c>
      <c r="G1503">
        <v>49.488143919999999</v>
      </c>
      <c r="H1503">
        <v>123.57225800000001</v>
      </c>
      <c r="M1503" t="s">
        <v>130</v>
      </c>
      <c r="N1503">
        <v>-30</v>
      </c>
      <c r="O1503">
        <v>-52</v>
      </c>
      <c r="P1503">
        <f t="shared" si="147"/>
        <v>22</v>
      </c>
      <c r="Q1503" t="s">
        <v>611</v>
      </c>
      <c r="R1503">
        <v>2</v>
      </c>
      <c r="S1503">
        <f t="shared" si="142"/>
        <v>22</v>
      </c>
      <c r="T1503">
        <f t="shared" si="143"/>
        <v>0</v>
      </c>
      <c r="U1503" t="s">
        <v>1004</v>
      </c>
      <c r="V1503" t="s">
        <v>918</v>
      </c>
      <c r="Z1503" s="118">
        <v>1.38</v>
      </c>
      <c r="AA1503" s="106">
        <v>30</v>
      </c>
      <c r="AB1503" s="120">
        <v>0.54</v>
      </c>
      <c r="AC1503" s="2">
        <f t="shared" si="144"/>
        <v>1147.6079999999997</v>
      </c>
      <c r="AE1503" s="2">
        <f t="shared" si="145"/>
        <v>1147.6079999999997</v>
      </c>
      <c r="AG1503" t="str">
        <f t="shared" si="146"/>
        <v/>
      </c>
    </row>
    <row r="1504" spans="1:34" s="9" customFormat="1">
      <c r="A1504">
        <v>1503</v>
      </c>
      <c r="C1504">
        <v>503</v>
      </c>
      <c r="D1504">
        <v>299</v>
      </c>
      <c r="E1504" s="9" t="s">
        <v>605</v>
      </c>
      <c r="F1504" t="s">
        <v>929</v>
      </c>
      <c r="G1504" s="9">
        <v>49.488143919999999</v>
      </c>
      <c r="H1504" s="9">
        <v>123.57225800000001</v>
      </c>
      <c r="M1504" s="9" t="s">
        <v>21</v>
      </c>
      <c r="N1504" s="9">
        <v>-52</v>
      </c>
      <c r="O1504" s="9">
        <v>-52</v>
      </c>
      <c r="P1504" s="9">
        <f t="shared" si="147"/>
        <v>0</v>
      </c>
      <c r="Q1504" s="9" t="s">
        <v>611</v>
      </c>
      <c r="R1504" s="9">
        <v>2</v>
      </c>
      <c r="S1504" s="9">
        <f t="shared" si="142"/>
        <v>0</v>
      </c>
      <c r="T1504" s="9">
        <f t="shared" si="143"/>
        <v>0</v>
      </c>
      <c r="U1504" t="s">
        <v>1004</v>
      </c>
      <c r="V1504" t="s">
        <v>918</v>
      </c>
      <c r="Z1504" s="118">
        <v>1.63</v>
      </c>
      <c r="AA1504" s="106">
        <v>30</v>
      </c>
      <c r="AB1504" s="120">
        <v>0.55000000000000004</v>
      </c>
      <c r="AC1504" s="2">
        <f t="shared" si="144"/>
        <v>0</v>
      </c>
      <c r="AE1504" s="11">
        <f t="shared" si="145"/>
        <v>0</v>
      </c>
      <c r="AG1504" t="str">
        <f t="shared" si="146"/>
        <v/>
      </c>
      <c r="AH1504"/>
    </row>
    <row r="1505" spans="1:34" s="94" customFormat="1">
      <c r="A1505">
        <v>1504</v>
      </c>
      <c r="B1505" s="94" t="s">
        <v>603</v>
      </c>
      <c r="C1505">
        <v>1</v>
      </c>
      <c r="D1505">
        <v>300</v>
      </c>
      <c r="E1505" s="94" t="s">
        <v>35</v>
      </c>
      <c r="F1505" t="s">
        <v>35</v>
      </c>
      <c r="G1505" s="94">
        <v>50.621109009999998</v>
      </c>
      <c r="H1505" s="94">
        <v>122.4505997</v>
      </c>
      <c r="N1505" s="94">
        <v>0</v>
      </c>
      <c r="O1505" s="94">
        <v>0</v>
      </c>
      <c r="P1505" s="94">
        <f t="shared" si="147"/>
        <v>0</v>
      </c>
      <c r="Q1505" s="94" t="s">
        <v>89</v>
      </c>
      <c r="R1505" s="94">
        <v>2</v>
      </c>
      <c r="S1505" s="94">
        <f t="shared" si="142"/>
        <v>0</v>
      </c>
      <c r="T1505" s="94">
        <f t="shared" si="143"/>
        <v>0</v>
      </c>
      <c r="U1505" t="s">
        <v>1004</v>
      </c>
      <c r="V1505" t="s">
        <v>918</v>
      </c>
      <c r="Z1505" s="118">
        <v>0</v>
      </c>
      <c r="AA1505" s="94">
        <v>40</v>
      </c>
      <c r="AB1505" s="120"/>
      <c r="AC1505" s="2">
        <f t="shared" si="144"/>
        <v>0</v>
      </c>
      <c r="AE1505" s="95">
        <f t="shared" si="145"/>
        <v>0</v>
      </c>
      <c r="AG1505">
        <f t="shared" si="146"/>
        <v>1</v>
      </c>
      <c r="AH1505"/>
    </row>
    <row r="1506" spans="1:34">
      <c r="A1506">
        <v>1505</v>
      </c>
      <c r="B1506" t="s">
        <v>603</v>
      </c>
      <c r="C1506">
        <v>463</v>
      </c>
      <c r="D1506">
        <v>301</v>
      </c>
      <c r="E1506" t="s">
        <v>416</v>
      </c>
      <c r="F1506" t="s">
        <v>932</v>
      </c>
      <c r="G1506">
        <v>49.57460785</v>
      </c>
      <c r="H1506">
        <v>123.49720000000001</v>
      </c>
      <c r="M1506" t="s">
        <v>610</v>
      </c>
      <c r="N1506">
        <v>6</v>
      </c>
      <c r="O1506">
        <v>5</v>
      </c>
      <c r="P1506">
        <f t="shared" si="147"/>
        <v>1</v>
      </c>
      <c r="Q1506" t="s">
        <v>35</v>
      </c>
      <c r="R1506">
        <v>1</v>
      </c>
      <c r="S1506">
        <f t="shared" si="142"/>
        <v>0</v>
      </c>
      <c r="T1506">
        <f t="shared" si="143"/>
        <v>1</v>
      </c>
      <c r="W1506">
        <f>SUM(S1506:S1510)</f>
        <v>2</v>
      </c>
      <c r="X1506">
        <f>SUM(T1506:T1510)</f>
        <v>4</v>
      </c>
      <c r="Y1506">
        <f>X1506+W1506</f>
        <v>6</v>
      </c>
      <c r="Z1506" s="118">
        <v>0.11</v>
      </c>
      <c r="AA1506">
        <v>0</v>
      </c>
      <c r="AB1506" s="120">
        <v>25.58</v>
      </c>
      <c r="AC1506" s="2">
        <f t="shared" si="144"/>
        <v>281.37999999999994</v>
      </c>
      <c r="AD1506" s="2">
        <f>SUM(AC1506:AC1510)</f>
        <v>2968.4920000000002</v>
      </c>
      <c r="AE1506" s="2">
        <f t="shared" si="145"/>
        <v>281.37999999999994</v>
      </c>
      <c r="AF1506" s="2">
        <f>SUM(AE1506:AE1510)</f>
        <v>2968.4920000000002</v>
      </c>
      <c r="AG1506">
        <f t="shared" si="146"/>
        <v>1</v>
      </c>
    </row>
    <row r="1507" spans="1:34">
      <c r="A1507">
        <v>1506</v>
      </c>
      <c r="C1507">
        <v>463</v>
      </c>
      <c r="D1507">
        <v>301</v>
      </c>
      <c r="E1507" t="s">
        <v>416</v>
      </c>
      <c r="F1507" t="s">
        <v>932</v>
      </c>
      <c r="G1507">
        <v>49.57460785</v>
      </c>
      <c r="H1507">
        <v>123.49720000000001</v>
      </c>
      <c r="M1507" t="s">
        <v>14</v>
      </c>
      <c r="N1507">
        <v>3</v>
      </c>
      <c r="O1507">
        <v>1</v>
      </c>
      <c r="P1507">
        <f t="shared" si="147"/>
        <v>2</v>
      </c>
      <c r="Q1507" t="s">
        <v>35</v>
      </c>
      <c r="R1507">
        <v>1</v>
      </c>
      <c r="S1507">
        <f t="shared" si="142"/>
        <v>0</v>
      </c>
      <c r="T1507">
        <f t="shared" si="143"/>
        <v>2</v>
      </c>
      <c r="Z1507" s="118">
        <v>0.11</v>
      </c>
      <c r="AA1507">
        <v>0</v>
      </c>
      <c r="AB1507" s="120">
        <v>25.58</v>
      </c>
      <c r="AC1507" s="2">
        <f t="shared" si="144"/>
        <v>562.75999999999988</v>
      </c>
      <c r="AE1507" s="2">
        <f t="shared" si="145"/>
        <v>562.75999999999988</v>
      </c>
      <c r="AG1507" t="str">
        <f t="shared" si="146"/>
        <v/>
      </c>
    </row>
    <row r="1508" spans="1:34">
      <c r="A1508">
        <v>1507</v>
      </c>
      <c r="C1508">
        <v>463</v>
      </c>
      <c r="D1508">
        <v>301</v>
      </c>
      <c r="E1508" t="s">
        <v>416</v>
      </c>
      <c r="F1508" t="s">
        <v>932</v>
      </c>
      <c r="G1508">
        <v>49.57460785</v>
      </c>
      <c r="H1508">
        <v>123.49720000000001</v>
      </c>
      <c r="M1508" t="s">
        <v>90</v>
      </c>
      <c r="N1508">
        <v>1</v>
      </c>
      <c r="O1508">
        <v>0</v>
      </c>
      <c r="P1508">
        <f t="shared" si="147"/>
        <v>1</v>
      </c>
      <c r="Q1508" t="s">
        <v>35</v>
      </c>
      <c r="R1508">
        <v>1</v>
      </c>
      <c r="S1508">
        <f t="shared" si="142"/>
        <v>0</v>
      </c>
      <c r="T1508">
        <f t="shared" si="143"/>
        <v>1</v>
      </c>
      <c r="Z1508" s="118">
        <v>0.55000000000000004</v>
      </c>
      <c r="AA1508">
        <v>0</v>
      </c>
      <c r="AB1508" s="120">
        <v>19.02</v>
      </c>
      <c r="AC1508" s="2">
        <f t="shared" si="144"/>
        <v>1046.1000000000001</v>
      </c>
      <c r="AE1508" s="2">
        <f t="shared" si="145"/>
        <v>1046.1000000000001</v>
      </c>
      <c r="AG1508" t="str">
        <f t="shared" si="146"/>
        <v/>
      </c>
    </row>
    <row r="1509" spans="1:34">
      <c r="A1509">
        <v>1508</v>
      </c>
      <c r="C1509">
        <v>511</v>
      </c>
      <c r="D1509">
        <v>301</v>
      </c>
      <c r="E1509" t="s">
        <v>416</v>
      </c>
      <c r="F1509" t="s">
        <v>932</v>
      </c>
      <c r="G1509">
        <v>49.57460785</v>
      </c>
      <c r="H1509">
        <v>123.49720000000001</v>
      </c>
      <c r="M1509" t="s">
        <v>129</v>
      </c>
      <c r="N1509">
        <v>0</v>
      </c>
      <c r="O1509">
        <v>-2</v>
      </c>
      <c r="P1509">
        <f t="shared" si="147"/>
        <v>2</v>
      </c>
      <c r="Q1509" t="s">
        <v>604</v>
      </c>
      <c r="R1509">
        <v>2</v>
      </c>
      <c r="S1509">
        <f t="shared" si="142"/>
        <v>2</v>
      </c>
      <c r="T1509">
        <f t="shared" si="143"/>
        <v>0</v>
      </c>
      <c r="U1509" t="s">
        <v>1003</v>
      </c>
      <c r="V1509" t="s">
        <v>918</v>
      </c>
      <c r="Z1509" s="118">
        <v>0.97</v>
      </c>
      <c r="AA1509" s="106">
        <v>30</v>
      </c>
      <c r="AB1509" s="120">
        <v>7.94</v>
      </c>
      <c r="AC1509" s="2">
        <f t="shared" si="144"/>
        <v>1078.252</v>
      </c>
      <c r="AE1509" s="2">
        <f t="shared" si="145"/>
        <v>1078.252</v>
      </c>
      <c r="AG1509" t="str">
        <f t="shared" si="146"/>
        <v/>
      </c>
    </row>
    <row r="1510" spans="1:34" s="9" customFormat="1">
      <c r="A1510">
        <v>1509</v>
      </c>
      <c r="C1510">
        <v>511</v>
      </c>
      <c r="D1510">
        <v>301</v>
      </c>
      <c r="E1510" s="9" t="s">
        <v>416</v>
      </c>
      <c r="F1510" t="s">
        <v>932</v>
      </c>
      <c r="G1510" s="9">
        <v>49.57460785</v>
      </c>
      <c r="H1510" s="9">
        <v>123.49720000000001</v>
      </c>
      <c r="M1510" s="9" t="s">
        <v>416</v>
      </c>
      <c r="N1510" s="9">
        <v>-2</v>
      </c>
      <c r="O1510" s="9">
        <v>-2</v>
      </c>
      <c r="P1510" s="9">
        <f t="shared" si="147"/>
        <v>0</v>
      </c>
      <c r="R1510" s="9">
        <v>2</v>
      </c>
      <c r="S1510" s="9">
        <f t="shared" si="142"/>
        <v>0</v>
      </c>
      <c r="T1510" s="9">
        <f t="shared" si="143"/>
        <v>0</v>
      </c>
      <c r="U1510" t="s">
        <v>1003</v>
      </c>
      <c r="V1510" t="s">
        <v>918</v>
      </c>
      <c r="Z1510" s="118">
        <v>0</v>
      </c>
      <c r="AA1510" s="9">
        <v>0</v>
      </c>
      <c r="AB1510" s="120"/>
      <c r="AC1510" s="2">
        <f t="shared" si="144"/>
        <v>0</v>
      </c>
      <c r="AE1510" s="11">
        <f t="shared" si="145"/>
        <v>0</v>
      </c>
      <c r="AG1510" t="str">
        <f t="shared" si="146"/>
        <v/>
      </c>
      <c r="AH1510"/>
    </row>
    <row r="1511" spans="1:34">
      <c r="A1511">
        <v>1510</v>
      </c>
      <c r="B1511" t="s">
        <v>603</v>
      </c>
      <c r="C1511">
        <v>290</v>
      </c>
      <c r="D1511">
        <v>302</v>
      </c>
      <c r="E1511" t="s">
        <v>619</v>
      </c>
      <c r="F1511" t="s">
        <v>930</v>
      </c>
      <c r="G1511">
        <v>50.349639889999999</v>
      </c>
      <c r="H1511">
        <v>122.72899630000001</v>
      </c>
      <c r="M1511" t="s">
        <v>89</v>
      </c>
      <c r="N1511">
        <v>6</v>
      </c>
      <c r="O1511">
        <v>4</v>
      </c>
      <c r="P1511">
        <f t="shared" si="147"/>
        <v>2</v>
      </c>
      <c r="Q1511" t="s">
        <v>35</v>
      </c>
      <c r="R1511">
        <v>1</v>
      </c>
      <c r="S1511">
        <f t="shared" si="142"/>
        <v>0</v>
      </c>
      <c r="T1511">
        <f t="shared" si="143"/>
        <v>2</v>
      </c>
      <c r="W1511">
        <f>SUM(S1511:S1515)</f>
        <v>23</v>
      </c>
      <c r="X1511">
        <f>SUM(T1511:T1515)</f>
        <v>6</v>
      </c>
      <c r="Y1511">
        <f>X1511+W1511</f>
        <v>29</v>
      </c>
      <c r="Z1511" s="118">
        <v>0.16</v>
      </c>
      <c r="AA1511">
        <v>0</v>
      </c>
      <c r="AB1511" s="120">
        <v>37.4</v>
      </c>
      <c r="AC1511" s="2">
        <f t="shared" si="144"/>
        <v>1196.8</v>
      </c>
      <c r="AD1511" s="2">
        <f>SUM(AC1511:AC1515)</f>
        <v>3694.9760000000001</v>
      </c>
      <c r="AE1511" s="2">
        <f t="shared" si="145"/>
        <v>1196.8</v>
      </c>
      <c r="AF1511" s="2">
        <f>SUM(AE1511:AE1515)</f>
        <v>3694.9760000000001</v>
      </c>
      <c r="AG1511">
        <f t="shared" si="146"/>
        <v>1</v>
      </c>
    </row>
    <row r="1512" spans="1:34">
      <c r="A1512">
        <v>1511</v>
      </c>
      <c r="C1512">
        <v>290</v>
      </c>
      <c r="D1512">
        <v>302</v>
      </c>
      <c r="E1512" t="s">
        <v>619</v>
      </c>
      <c r="F1512" t="s">
        <v>930</v>
      </c>
      <c r="G1512">
        <v>50.349639889999999</v>
      </c>
      <c r="H1512">
        <v>122.72899630000001</v>
      </c>
      <c r="M1512" t="s">
        <v>606</v>
      </c>
      <c r="N1512">
        <v>4</v>
      </c>
      <c r="O1512">
        <v>1</v>
      </c>
      <c r="P1512">
        <f t="shared" si="147"/>
        <v>3</v>
      </c>
      <c r="Q1512" t="s">
        <v>35</v>
      </c>
      <c r="R1512">
        <v>1</v>
      </c>
      <c r="S1512">
        <f t="shared" si="142"/>
        <v>0</v>
      </c>
      <c r="T1512">
        <f t="shared" si="143"/>
        <v>3</v>
      </c>
      <c r="Z1512" s="118">
        <v>0.16</v>
      </c>
      <c r="AA1512">
        <v>0</v>
      </c>
      <c r="AB1512" s="120">
        <v>37.4</v>
      </c>
      <c r="AC1512" s="2">
        <f t="shared" si="144"/>
        <v>1795.1999999999998</v>
      </c>
      <c r="AE1512" s="2">
        <f t="shared" si="145"/>
        <v>1795.1999999999998</v>
      </c>
      <c r="AG1512" t="str">
        <f t="shared" si="146"/>
        <v/>
      </c>
    </row>
    <row r="1513" spans="1:34">
      <c r="A1513">
        <v>1512</v>
      </c>
      <c r="C1513">
        <v>290</v>
      </c>
      <c r="D1513">
        <v>302</v>
      </c>
      <c r="E1513" t="s">
        <v>619</v>
      </c>
      <c r="F1513" t="s">
        <v>930</v>
      </c>
      <c r="G1513">
        <v>50.349639889999999</v>
      </c>
      <c r="H1513">
        <v>122.72899630000001</v>
      </c>
      <c r="M1513" t="s">
        <v>57</v>
      </c>
      <c r="N1513">
        <v>1</v>
      </c>
      <c r="O1513">
        <v>0</v>
      </c>
      <c r="P1513">
        <f t="shared" si="147"/>
        <v>1</v>
      </c>
      <c r="Q1513" t="s">
        <v>35</v>
      </c>
      <c r="R1513">
        <v>1</v>
      </c>
      <c r="S1513">
        <f t="shared" si="142"/>
        <v>0</v>
      </c>
      <c r="T1513">
        <f t="shared" si="143"/>
        <v>1</v>
      </c>
      <c r="Z1513" s="118">
        <v>0.16</v>
      </c>
      <c r="AA1513">
        <v>0</v>
      </c>
      <c r="AB1513" s="120">
        <v>30.85</v>
      </c>
      <c r="AC1513" s="2">
        <f t="shared" si="144"/>
        <v>493.6</v>
      </c>
      <c r="AE1513" s="2">
        <f t="shared" si="145"/>
        <v>493.6</v>
      </c>
      <c r="AG1513" t="str">
        <f t="shared" si="146"/>
        <v/>
      </c>
    </row>
    <row r="1514" spans="1:34">
      <c r="A1514">
        <v>1513</v>
      </c>
      <c r="C1514">
        <v>318</v>
      </c>
      <c r="D1514">
        <v>302</v>
      </c>
      <c r="E1514" t="s">
        <v>619</v>
      </c>
      <c r="F1514" t="s">
        <v>930</v>
      </c>
      <c r="G1514">
        <v>50.349639889999999</v>
      </c>
      <c r="H1514">
        <v>122.72899630000001</v>
      </c>
      <c r="M1514" t="s">
        <v>104</v>
      </c>
      <c r="N1514">
        <v>0</v>
      </c>
      <c r="O1514">
        <v>-1</v>
      </c>
      <c r="P1514">
        <f t="shared" si="147"/>
        <v>1</v>
      </c>
      <c r="Q1514" t="s">
        <v>191</v>
      </c>
      <c r="R1514">
        <v>2</v>
      </c>
      <c r="S1514">
        <f t="shared" si="142"/>
        <v>1</v>
      </c>
      <c r="T1514">
        <f t="shared" si="143"/>
        <v>0</v>
      </c>
      <c r="U1514" t="s">
        <v>1003</v>
      </c>
      <c r="V1514" t="s">
        <v>623</v>
      </c>
      <c r="Z1514" s="118">
        <v>1.07</v>
      </c>
      <c r="AA1514">
        <v>95</v>
      </c>
      <c r="AB1514" s="120">
        <v>3.36</v>
      </c>
      <c r="AC1514" s="2">
        <f t="shared" si="144"/>
        <v>17.976000000000003</v>
      </c>
      <c r="AE1514" s="2">
        <f t="shared" si="145"/>
        <v>17.976000000000003</v>
      </c>
      <c r="AG1514" t="str">
        <f t="shared" si="146"/>
        <v/>
      </c>
    </row>
    <row r="1515" spans="1:34" s="9" customFormat="1">
      <c r="A1515">
        <v>1514</v>
      </c>
      <c r="C1515">
        <v>318</v>
      </c>
      <c r="D1515">
        <v>302</v>
      </c>
      <c r="E1515" s="9" t="s">
        <v>619</v>
      </c>
      <c r="F1515" t="s">
        <v>930</v>
      </c>
      <c r="G1515" s="9">
        <v>50.349639889999999</v>
      </c>
      <c r="H1515" s="9">
        <v>122.72899630000001</v>
      </c>
      <c r="M1515" s="9" t="s">
        <v>743</v>
      </c>
      <c r="N1515" s="9">
        <v>-1</v>
      </c>
      <c r="O1515" s="9">
        <v>-23</v>
      </c>
      <c r="P1515" s="9">
        <f t="shared" si="147"/>
        <v>22</v>
      </c>
      <c r="Q1515" s="9" t="s">
        <v>191</v>
      </c>
      <c r="R1515" s="9">
        <v>2</v>
      </c>
      <c r="S1515" s="9">
        <f t="shared" si="142"/>
        <v>22</v>
      </c>
      <c r="T1515" s="9">
        <f t="shared" si="143"/>
        <v>0</v>
      </c>
      <c r="U1515" t="s">
        <v>1003</v>
      </c>
      <c r="V1515" t="s">
        <v>623</v>
      </c>
      <c r="Z1515" s="118">
        <v>1.45</v>
      </c>
      <c r="AA1515" s="9">
        <v>95</v>
      </c>
      <c r="AB1515" s="120">
        <v>1.2</v>
      </c>
      <c r="AC1515" s="2">
        <f t="shared" si="144"/>
        <v>191.39999999999998</v>
      </c>
      <c r="AE1515" s="11">
        <f t="shared" si="145"/>
        <v>191.39999999999998</v>
      </c>
      <c r="AG1515" t="str">
        <f t="shared" si="146"/>
        <v/>
      </c>
      <c r="AH1515"/>
    </row>
    <row r="1516" spans="1:34">
      <c r="A1516">
        <v>1515</v>
      </c>
      <c r="B1516" t="s">
        <v>603</v>
      </c>
      <c r="C1516">
        <v>598</v>
      </c>
      <c r="D1516">
        <v>303</v>
      </c>
      <c r="E1516" t="s">
        <v>510</v>
      </c>
      <c r="F1516" t="s">
        <v>930</v>
      </c>
      <c r="G1516">
        <v>50.625198359999999</v>
      </c>
      <c r="H1516">
        <v>122.45700069999999</v>
      </c>
      <c r="M1516" t="s">
        <v>89</v>
      </c>
      <c r="N1516">
        <v>2</v>
      </c>
      <c r="O1516">
        <v>0.20000000300000001</v>
      </c>
      <c r="P1516">
        <f t="shared" si="147"/>
        <v>1.799999997</v>
      </c>
      <c r="Q1516" t="s">
        <v>35</v>
      </c>
      <c r="R1516">
        <v>1</v>
      </c>
      <c r="S1516">
        <f t="shared" si="142"/>
        <v>0</v>
      </c>
      <c r="T1516">
        <f t="shared" si="143"/>
        <v>1.799999997</v>
      </c>
      <c r="W1516">
        <f>SUM(S1516:S1519)</f>
        <v>30</v>
      </c>
      <c r="X1516">
        <f>SUM(T1516:T1519)</f>
        <v>2</v>
      </c>
      <c r="Y1516">
        <f>X1516+W1516</f>
        <v>32</v>
      </c>
      <c r="Z1516" s="118">
        <v>0.16</v>
      </c>
      <c r="AA1516">
        <v>0</v>
      </c>
      <c r="AB1516" s="120">
        <v>37.4</v>
      </c>
      <c r="AC1516" s="2">
        <f t="shared" si="144"/>
        <v>1077.1199982047999</v>
      </c>
      <c r="AD1516" s="2">
        <f>SUM(AC1516:AC1519)</f>
        <v>3486.3999999999992</v>
      </c>
      <c r="AE1516" s="2">
        <f t="shared" si="145"/>
        <v>1077.1199982047999</v>
      </c>
      <c r="AF1516" s="2">
        <f>SUM(AE1516:AE1519)</f>
        <v>3486.3999999999992</v>
      </c>
      <c r="AG1516">
        <f t="shared" si="146"/>
        <v>1</v>
      </c>
    </row>
    <row r="1517" spans="1:34">
      <c r="A1517">
        <v>1516</v>
      </c>
      <c r="C1517">
        <v>598</v>
      </c>
      <c r="D1517">
        <v>303</v>
      </c>
      <c r="E1517" t="s">
        <v>510</v>
      </c>
      <c r="F1517" t="s">
        <v>930</v>
      </c>
      <c r="G1517">
        <v>50.625198359999999</v>
      </c>
      <c r="H1517">
        <v>122.45700069999999</v>
      </c>
      <c r="M1517" t="s">
        <v>606</v>
      </c>
      <c r="N1517">
        <v>0.20000000300000001</v>
      </c>
      <c r="O1517">
        <v>0</v>
      </c>
      <c r="P1517">
        <f t="shared" si="147"/>
        <v>0.20000000300000001</v>
      </c>
      <c r="Q1517" t="s">
        <v>35</v>
      </c>
      <c r="R1517">
        <v>1</v>
      </c>
      <c r="S1517">
        <f t="shared" si="142"/>
        <v>0</v>
      </c>
      <c r="T1517">
        <f t="shared" si="143"/>
        <v>0.20000000300000001</v>
      </c>
      <c r="Z1517" s="118">
        <v>0.16</v>
      </c>
      <c r="AA1517">
        <v>0</v>
      </c>
      <c r="AB1517" s="120">
        <v>37.4</v>
      </c>
      <c r="AC1517" s="2">
        <f t="shared" si="144"/>
        <v>119.6800017952</v>
      </c>
      <c r="AE1517" s="2">
        <f t="shared" si="145"/>
        <v>119.6800017952</v>
      </c>
      <c r="AG1517" t="str">
        <f t="shared" si="146"/>
        <v/>
      </c>
    </row>
    <row r="1518" spans="1:34">
      <c r="A1518">
        <v>1517</v>
      </c>
      <c r="C1518">
        <v>648</v>
      </c>
      <c r="D1518">
        <v>303</v>
      </c>
      <c r="E1518" t="s">
        <v>510</v>
      </c>
      <c r="F1518" t="s">
        <v>930</v>
      </c>
      <c r="G1518">
        <v>50.625198359999999</v>
      </c>
      <c r="H1518">
        <v>122.45700069999999</v>
      </c>
      <c r="M1518" t="s">
        <v>101</v>
      </c>
      <c r="N1518">
        <v>0</v>
      </c>
      <c r="O1518">
        <v>-20</v>
      </c>
      <c r="P1518">
        <f t="shared" si="147"/>
        <v>20</v>
      </c>
      <c r="Q1518" t="s">
        <v>89</v>
      </c>
      <c r="R1518">
        <v>2</v>
      </c>
      <c r="S1518">
        <f t="shared" si="142"/>
        <v>20</v>
      </c>
      <c r="T1518">
        <f t="shared" si="143"/>
        <v>0</v>
      </c>
      <c r="U1518" t="s">
        <v>1003</v>
      </c>
      <c r="V1518" t="s">
        <v>623</v>
      </c>
      <c r="Z1518" s="118">
        <v>1.2</v>
      </c>
      <c r="AA1518">
        <v>30</v>
      </c>
      <c r="AB1518" s="120">
        <v>1.2</v>
      </c>
      <c r="AC1518" s="2">
        <f t="shared" si="144"/>
        <v>2015.9999999999995</v>
      </c>
      <c r="AE1518" s="2">
        <f t="shared" si="145"/>
        <v>2015.9999999999995</v>
      </c>
      <c r="AG1518" t="str">
        <f t="shared" si="146"/>
        <v/>
      </c>
    </row>
    <row r="1519" spans="1:34" s="9" customFormat="1">
      <c r="A1519">
        <v>1518</v>
      </c>
      <c r="C1519">
        <v>648</v>
      </c>
      <c r="D1519">
        <v>303</v>
      </c>
      <c r="E1519" s="9" t="s">
        <v>510</v>
      </c>
      <c r="F1519" t="s">
        <v>930</v>
      </c>
      <c r="G1519" s="9">
        <v>50.625198359999999</v>
      </c>
      <c r="H1519" s="9">
        <v>122.45700069999999</v>
      </c>
      <c r="M1519" s="9" t="s">
        <v>19</v>
      </c>
      <c r="N1519" s="9">
        <v>-20</v>
      </c>
      <c r="O1519" s="9">
        <v>-30</v>
      </c>
      <c r="P1519" s="9">
        <f t="shared" si="147"/>
        <v>10</v>
      </c>
      <c r="Q1519" s="9" t="s">
        <v>89</v>
      </c>
      <c r="R1519" s="9">
        <v>2</v>
      </c>
      <c r="S1519" s="9">
        <f t="shared" si="142"/>
        <v>10</v>
      </c>
      <c r="T1519" s="9">
        <f t="shared" si="143"/>
        <v>0</v>
      </c>
      <c r="U1519" t="s">
        <v>1003</v>
      </c>
      <c r="V1519" t="s">
        <v>623</v>
      </c>
      <c r="Z1519" s="118">
        <v>1.2</v>
      </c>
      <c r="AA1519" s="9">
        <v>40</v>
      </c>
      <c r="AB1519" s="120">
        <v>0.38</v>
      </c>
      <c r="AC1519" s="2">
        <f t="shared" si="144"/>
        <v>273.60000000000002</v>
      </c>
      <c r="AE1519" s="11">
        <f t="shared" si="145"/>
        <v>273.60000000000002</v>
      </c>
      <c r="AG1519" t="str">
        <f t="shared" si="146"/>
        <v/>
      </c>
      <c r="AH1519"/>
    </row>
    <row r="1520" spans="1:34">
      <c r="A1520">
        <v>1519</v>
      </c>
      <c r="B1520" t="s">
        <v>603</v>
      </c>
      <c r="C1520">
        <v>294</v>
      </c>
      <c r="D1520">
        <v>304</v>
      </c>
      <c r="E1520" t="s">
        <v>416</v>
      </c>
      <c r="F1520" t="s">
        <v>932</v>
      </c>
      <c r="G1520">
        <v>50.317199709999997</v>
      </c>
      <c r="H1520">
        <v>122.7725983</v>
      </c>
      <c r="M1520" t="s">
        <v>89</v>
      </c>
      <c r="N1520">
        <v>2</v>
      </c>
      <c r="O1520">
        <v>1</v>
      </c>
      <c r="P1520">
        <f t="shared" si="147"/>
        <v>1</v>
      </c>
      <c r="Q1520" t="s">
        <v>35</v>
      </c>
      <c r="R1520">
        <v>1</v>
      </c>
      <c r="S1520">
        <f t="shared" si="142"/>
        <v>0</v>
      </c>
      <c r="T1520">
        <f t="shared" si="143"/>
        <v>1</v>
      </c>
      <c r="W1520">
        <f>SUM(S1520:S1525)</f>
        <v>50</v>
      </c>
      <c r="X1520">
        <f>SUM(T1520:T1525)</f>
        <v>2</v>
      </c>
      <c r="Y1520">
        <f>X1520+W1520</f>
        <v>52</v>
      </c>
      <c r="Z1520" s="118">
        <v>0.11</v>
      </c>
      <c r="AA1520">
        <v>0</v>
      </c>
      <c r="AB1520" s="120">
        <v>25.58</v>
      </c>
      <c r="AC1520" s="2">
        <f t="shared" si="144"/>
        <v>281.37999999999994</v>
      </c>
      <c r="AD1520" s="2">
        <f>SUM(AC1520:AC1525)</f>
        <v>6914.4760000000006</v>
      </c>
      <c r="AE1520" s="2">
        <f t="shared" si="145"/>
        <v>281.37999999999994</v>
      </c>
      <c r="AF1520" s="2">
        <f>SUM(AE1520:AE1525)</f>
        <v>6914.4760000000006</v>
      </c>
      <c r="AG1520">
        <f t="shared" si="146"/>
        <v>1</v>
      </c>
    </row>
    <row r="1521" spans="1:34">
      <c r="A1521">
        <v>1520</v>
      </c>
      <c r="C1521">
        <v>294</v>
      </c>
      <c r="D1521">
        <v>304</v>
      </c>
      <c r="E1521" t="s">
        <v>416</v>
      </c>
      <c r="F1521" t="s">
        <v>932</v>
      </c>
      <c r="G1521">
        <v>50.317199709999997</v>
      </c>
      <c r="H1521">
        <v>122.7725983</v>
      </c>
      <c r="M1521" t="s">
        <v>612</v>
      </c>
      <c r="N1521">
        <v>1</v>
      </c>
      <c r="O1521">
        <v>0</v>
      </c>
      <c r="P1521">
        <f t="shared" si="147"/>
        <v>1</v>
      </c>
      <c r="Q1521" t="s">
        <v>35</v>
      </c>
      <c r="R1521">
        <v>1</v>
      </c>
      <c r="S1521">
        <f t="shared" si="142"/>
        <v>0</v>
      </c>
      <c r="T1521">
        <f t="shared" si="143"/>
        <v>1</v>
      </c>
      <c r="Z1521" s="118">
        <v>0.11</v>
      </c>
      <c r="AA1521">
        <v>0</v>
      </c>
      <c r="AB1521" s="120">
        <v>25.58</v>
      </c>
      <c r="AC1521" s="2">
        <f t="shared" si="144"/>
        <v>281.37999999999994</v>
      </c>
      <c r="AE1521" s="2">
        <f t="shared" si="145"/>
        <v>281.37999999999994</v>
      </c>
      <c r="AG1521" t="str">
        <f t="shared" si="146"/>
        <v/>
      </c>
    </row>
    <row r="1522" spans="1:34">
      <c r="A1522">
        <v>1521</v>
      </c>
      <c r="C1522">
        <v>322</v>
      </c>
      <c r="D1522">
        <v>304</v>
      </c>
      <c r="E1522" t="s">
        <v>416</v>
      </c>
      <c r="F1522" t="s">
        <v>932</v>
      </c>
      <c r="G1522">
        <v>50.317199709999997</v>
      </c>
      <c r="H1522">
        <v>122.7725983</v>
      </c>
      <c r="M1522" t="s">
        <v>104</v>
      </c>
      <c r="N1522">
        <v>0</v>
      </c>
      <c r="O1522">
        <v>-1</v>
      </c>
      <c r="P1522">
        <f t="shared" si="147"/>
        <v>1</v>
      </c>
      <c r="Q1522" t="s">
        <v>191</v>
      </c>
      <c r="R1522">
        <v>2</v>
      </c>
      <c r="S1522">
        <f t="shared" si="142"/>
        <v>1</v>
      </c>
      <c r="T1522">
        <f t="shared" si="143"/>
        <v>0</v>
      </c>
      <c r="U1522" t="s">
        <v>1003</v>
      </c>
      <c r="V1522" t="s">
        <v>918</v>
      </c>
      <c r="Z1522" s="118">
        <v>0.97</v>
      </c>
      <c r="AA1522" s="106">
        <v>30</v>
      </c>
      <c r="AB1522" s="120">
        <v>7.94</v>
      </c>
      <c r="AC1522" s="2">
        <f t="shared" si="144"/>
        <v>539.12599999999998</v>
      </c>
      <c r="AE1522" s="2">
        <f t="shared" si="145"/>
        <v>539.12599999999998</v>
      </c>
      <c r="AG1522" t="str">
        <f t="shared" si="146"/>
        <v/>
      </c>
    </row>
    <row r="1523" spans="1:34">
      <c r="A1523">
        <v>1522</v>
      </c>
      <c r="C1523">
        <v>322</v>
      </c>
      <c r="D1523">
        <v>304</v>
      </c>
      <c r="E1523" t="s">
        <v>416</v>
      </c>
      <c r="F1523" t="s">
        <v>932</v>
      </c>
      <c r="G1523">
        <v>50.317199709999997</v>
      </c>
      <c r="H1523">
        <v>122.7725983</v>
      </c>
      <c r="M1523" t="s">
        <v>744</v>
      </c>
      <c r="N1523">
        <v>-1</v>
      </c>
      <c r="O1523">
        <v>-10</v>
      </c>
      <c r="P1523">
        <f t="shared" si="147"/>
        <v>9</v>
      </c>
      <c r="Q1523" t="s">
        <v>191</v>
      </c>
      <c r="R1523">
        <v>2</v>
      </c>
      <c r="S1523">
        <f t="shared" si="142"/>
        <v>9</v>
      </c>
      <c r="T1523">
        <f t="shared" si="143"/>
        <v>0</v>
      </c>
      <c r="U1523" t="s">
        <v>1003</v>
      </c>
      <c r="V1523" t="s">
        <v>918</v>
      </c>
      <c r="Z1523" s="118">
        <v>1.1000000000000001</v>
      </c>
      <c r="AA1523" s="106">
        <v>30</v>
      </c>
      <c r="AB1523" s="120">
        <v>0.92</v>
      </c>
      <c r="AC1523" s="2">
        <f t="shared" si="144"/>
        <v>637.56000000000006</v>
      </c>
      <c r="AE1523" s="2">
        <f t="shared" si="145"/>
        <v>637.56000000000006</v>
      </c>
      <c r="AG1523" t="str">
        <f t="shared" si="146"/>
        <v/>
      </c>
    </row>
    <row r="1524" spans="1:34">
      <c r="A1524">
        <v>1523</v>
      </c>
      <c r="C1524">
        <v>322</v>
      </c>
      <c r="D1524">
        <v>304</v>
      </c>
      <c r="E1524" t="s">
        <v>416</v>
      </c>
      <c r="F1524" t="s">
        <v>932</v>
      </c>
      <c r="G1524">
        <v>50.317199709999997</v>
      </c>
      <c r="H1524">
        <v>122.7725983</v>
      </c>
      <c r="M1524" t="s">
        <v>687</v>
      </c>
      <c r="N1524">
        <v>-10</v>
      </c>
      <c r="O1524">
        <v>-15</v>
      </c>
      <c r="P1524">
        <f t="shared" si="147"/>
        <v>5</v>
      </c>
      <c r="R1524">
        <v>2</v>
      </c>
      <c r="S1524">
        <f t="shared" si="142"/>
        <v>5</v>
      </c>
      <c r="T1524">
        <f t="shared" si="143"/>
        <v>0</v>
      </c>
      <c r="U1524" t="s">
        <v>1003</v>
      </c>
      <c r="V1524" t="s">
        <v>918</v>
      </c>
      <c r="Z1524" s="118">
        <v>0.97</v>
      </c>
      <c r="AA1524" s="106">
        <v>30</v>
      </c>
      <c r="AB1524" s="120">
        <v>7.94</v>
      </c>
      <c r="AC1524" s="2">
        <f t="shared" si="144"/>
        <v>2695.63</v>
      </c>
      <c r="AE1524" s="2">
        <f t="shared" si="145"/>
        <v>2695.63</v>
      </c>
      <c r="AG1524" t="str">
        <f t="shared" si="146"/>
        <v/>
      </c>
    </row>
    <row r="1525" spans="1:34" s="9" customFormat="1">
      <c r="A1525">
        <v>1524</v>
      </c>
      <c r="C1525">
        <v>322</v>
      </c>
      <c r="D1525">
        <v>304</v>
      </c>
      <c r="E1525" s="9" t="s">
        <v>416</v>
      </c>
      <c r="F1525" t="s">
        <v>932</v>
      </c>
      <c r="G1525" s="9">
        <v>50.317199709999997</v>
      </c>
      <c r="H1525" s="9">
        <v>122.7725983</v>
      </c>
      <c r="M1525" s="9" t="s">
        <v>745</v>
      </c>
      <c r="N1525" s="9">
        <v>-15</v>
      </c>
      <c r="O1525" s="9">
        <v>-50</v>
      </c>
      <c r="P1525" s="9">
        <f t="shared" si="147"/>
        <v>35</v>
      </c>
      <c r="Q1525" s="9" t="s">
        <v>191</v>
      </c>
      <c r="R1525" s="9">
        <v>2</v>
      </c>
      <c r="S1525" s="9">
        <f t="shared" si="142"/>
        <v>35</v>
      </c>
      <c r="T1525" s="9">
        <f t="shared" si="143"/>
        <v>0</v>
      </c>
      <c r="U1525" t="s">
        <v>1003</v>
      </c>
      <c r="V1525" t="s">
        <v>918</v>
      </c>
      <c r="Z1525" s="118">
        <v>1.1000000000000001</v>
      </c>
      <c r="AA1525" s="106">
        <v>30</v>
      </c>
      <c r="AB1525" s="120">
        <v>0.92</v>
      </c>
      <c r="AC1525" s="2">
        <f t="shared" si="144"/>
        <v>2479.4000000000005</v>
      </c>
      <c r="AE1525" s="11">
        <f t="shared" si="145"/>
        <v>2479.4000000000005</v>
      </c>
      <c r="AG1525" t="str">
        <f t="shared" si="146"/>
        <v/>
      </c>
      <c r="AH1525"/>
    </row>
    <row r="1526" spans="1:34">
      <c r="A1526">
        <v>1525</v>
      </c>
      <c r="B1526" t="s">
        <v>603</v>
      </c>
      <c r="C1526">
        <v>277</v>
      </c>
      <c r="D1526">
        <v>305</v>
      </c>
      <c r="E1526" t="s">
        <v>619</v>
      </c>
      <c r="F1526" t="s">
        <v>930</v>
      </c>
      <c r="G1526">
        <v>50.133468630000003</v>
      </c>
      <c r="H1526">
        <v>122.9677963</v>
      </c>
      <c r="M1526" t="s">
        <v>610</v>
      </c>
      <c r="N1526">
        <v>14</v>
      </c>
      <c r="O1526">
        <v>13</v>
      </c>
      <c r="P1526">
        <f t="shared" si="147"/>
        <v>1</v>
      </c>
      <c r="Q1526" t="s">
        <v>35</v>
      </c>
      <c r="R1526">
        <v>1</v>
      </c>
      <c r="S1526">
        <f t="shared" si="142"/>
        <v>0</v>
      </c>
      <c r="T1526">
        <f t="shared" si="143"/>
        <v>1</v>
      </c>
      <c r="W1526">
        <f>SUM(S1526:S1529)</f>
        <v>35</v>
      </c>
      <c r="X1526">
        <f>SUM(T1526:T1529)</f>
        <v>14</v>
      </c>
      <c r="Y1526">
        <f>X1526+W1526</f>
        <v>49</v>
      </c>
      <c r="Z1526" s="118">
        <v>0.16</v>
      </c>
      <c r="AA1526">
        <v>0</v>
      </c>
      <c r="AB1526" s="120">
        <v>37.4</v>
      </c>
      <c r="AC1526" s="2">
        <f t="shared" si="144"/>
        <v>598.4</v>
      </c>
      <c r="AD1526" s="2">
        <f>SUM(AC1526:AC1529)</f>
        <v>7938.6</v>
      </c>
      <c r="AE1526" s="2">
        <f t="shared" si="145"/>
        <v>598.4</v>
      </c>
      <c r="AF1526" s="2">
        <f>SUM(AE1526:AE1529)</f>
        <v>7938.6</v>
      </c>
      <c r="AG1526">
        <f t="shared" si="146"/>
        <v>1</v>
      </c>
    </row>
    <row r="1527" spans="1:34">
      <c r="A1527">
        <v>1526</v>
      </c>
      <c r="C1527">
        <v>277</v>
      </c>
      <c r="D1527">
        <v>305</v>
      </c>
      <c r="E1527" t="s">
        <v>619</v>
      </c>
      <c r="F1527" t="s">
        <v>930</v>
      </c>
      <c r="G1527">
        <v>50.133468630000003</v>
      </c>
      <c r="H1527">
        <v>122.9677963</v>
      </c>
      <c r="M1527" t="s">
        <v>14</v>
      </c>
      <c r="N1527">
        <v>13</v>
      </c>
      <c r="O1527">
        <v>10</v>
      </c>
      <c r="P1527">
        <f t="shared" si="147"/>
        <v>3</v>
      </c>
      <c r="Q1527" t="s">
        <v>35</v>
      </c>
      <c r="R1527">
        <v>1</v>
      </c>
      <c r="S1527">
        <f t="shared" si="142"/>
        <v>0</v>
      </c>
      <c r="T1527">
        <f t="shared" si="143"/>
        <v>3</v>
      </c>
      <c r="Z1527" s="118">
        <v>0.16</v>
      </c>
      <c r="AA1527">
        <v>0</v>
      </c>
      <c r="AB1527" s="120">
        <v>37.4</v>
      </c>
      <c r="AC1527" s="2">
        <f t="shared" si="144"/>
        <v>1795.1999999999998</v>
      </c>
      <c r="AE1527" s="2">
        <f t="shared" si="145"/>
        <v>1795.1999999999998</v>
      </c>
      <c r="AG1527" t="str">
        <f t="shared" si="146"/>
        <v/>
      </c>
    </row>
    <row r="1528" spans="1:34">
      <c r="A1528">
        <v>1527</v>
      </c>
      <c r="C1528">
        <v>277</v>
      </c>
      <c r="D1528">
        <v>305</v>
      </c>
      <c r="E1528" t="s">
        <v>619</v>
      </c>
      <c r="F1528" t="s">
        <v>930</v>
      </c>
      <c r="G1528">
        <v>50.133468630000003</v>
      </c>
      <c r="H1528">
        <v>122.9677963</v>
      </c>
      <c r="M1528" t="s">
        <v>15</v>
      </c>
      <c r="N1528">
        <v>10</v>
      </c>
      <c r="O1528">
        <v>0</v>
      </c>
      <c r="P1528">
        <f t="shared" si="147"/>
        <v>10</v>
      </c>
      <c r="Q1528" t="s">
        <v>35</v>
      </c>
      <c r="R1528">
        <v>1</v>
      </c>
      <c r="S1528">
        <f t="shared" si="142"/>
        <v>0</v>
      </c>
      <c r="T1528">
        <f t="shared" si="143"/>
        <v>10</v>
      </c>
      <c r="Z1528" s="118">
        <v>0.16</v>
      </c>
      <c r="AA1528">
        <v>0</v>
      </c>
      <c r="AB1528" s="120">
        <v>30.85</v>
      </c>
      <c r="AC1528" s="2">
        <f t="shared" si="144"/>
        <v>4936.0000000000009</v>
      </c>
      <c r="AE1528" s="2">
        <f t="shared" si="145"/>
        <v>4936.0000000000009</v>
      </c>
      <c r="AG1528" t="str">
        <f t="shared" si="146"/>
        <v/>
      </c>
    </row>
    <row r="1529" spans="1:34" s="9" customFormat="1">
      <c r="A1529">
        <v>1528</v>
      </c>
      <c r="C1529">
        <v>305</v>
      </c>
      <c r="D1529">
        <v>305</v>
      </c>
      <c r="E1529" s="9" t="s">
        <v>619</v>
      </c>
      <c r="F1529" t="s">
        <v>930</v>
      </c>
      <c r="G1529" s="9">
        <v>50.133468630000003</v>
      </c>
      <c r="H1529" s="9">
        <v>122.9677963</v>
      </c>
      <c r="M1529" s="9" t="s">
        <v>101</v>
      </c>
      <c r="N1529" s="9">
        <v>0</v>
      </c>
      <c r="O1529" s="9">
        <v>-35</v>
      </c>
      <c r="P1529" s="9">
        <f t="shared" si="147"/>
        <v>35</v>
      </c>
      <c r="Q1529" s="9" t="s">
        <v>616</v>
      </c>
      <c r="R1529" s="9">
        <v>2</v>
      </c>
      <c r="S1529" s="9">
        <f t="shared" si="142"/>
        <v>35</v>
      </c>
      <c r="T1529" s="9">
        <f t="shared" si="143"/>
        <v>0</v>
      </c>
      <c r="U1529" t="s">
        <v>1003</v>
      </c>
      <c r="V1529" t="s">
        <v>918</v>
      </c>
      <c r="Z1529" s="118">
        <v>1.45</v>
      </c>
      <c r="AA1529" s="9">
        <v>90</v>
      </c>
      <c r="AB1529" s="120">
        <v>1.2</v>
      </c>
      <c r="AC1529" s="2">
        <f t="shared" si="144"/>
        <v>609</v>
      </c>
      <c r="AE1529" s="11">
        <f t="shared" si="145"/>
        <v>609</v>
      </c>
      <c r="AG1529" t="str">
        <f t="shared" si="146"/>
        <v/>
      </c>
      <c r="AH1529"/>
    </row>
    <row r="1530" spans="1:34">
      <c r="A1530">
        <v>1529</v>
      </c>
      <c r="B1530" t="s">
        <v>603</v>
      </c>
      <c r="C1530">
        <v>267</v>
      </c>
      <c r="D1530">
        <v>306</v>
      </c>
      <c r="E1530" t="s">
        <v>619</v>
      </c>
      <c r="F1530" t="s">
        <v>930</v>
      </c>
      <c r="G1530">
        <v>50.133251190000003</v>
      </c>
      <c r="H1530">
        <v>122.9732971</v>
      </c>
      <c r="M1530" t="s">
        <v>610</v>
      </c>
      <c r="N1530">
        <v>4</v>
      </c>
      <c r="O1530">
        <v>3</v>
      </c>
      <c r="P1530">
        <f t="shared" si="147"/>
        <v>1</v>
      </c>
      <c r="Q1530" t="s">
        <v>35</v>
      </c>
      <c r="R1530">
        <v>1</v>
      </c>
      <c r="S1530">
        <f t="shared" si="142"/>
        <v>0</v>
      </c>
      <c r="T1530">
        <f t="shared" si="143"/>
        <v>1</v>
      </c>
      <c r="W1530">
        <f>SUM(S1530:S1534)</f>
        <v>55</v>
      </c>
      <c r="X1530">
        <f>SUM(T1530:T1534)</f>
        <v>4</v>
      </c>
      <c r="Y1530">
        <f>X1530+W1530</f>
        <v>59</v>
      </c>
      <c r="Z1530" s="118">
        <v>0.16</v>
      </c>
      <c r="AA1530">
        <v>0</v>
      </c>
      <c r="AB1530" s="120">
        <v>37.4</v>
      </c>
      <c r="AC1530" s="2">
        <f t="shared" si="144"/>
        <v>598.4</v>
      </c>
      <c r="AD1530" s="2">
        <f>SUM(AC1530:AC1534)</f>
        <v>4243.5839999999998</v>
      </c>
      <c r="AE1530" s="2">
        <f t="shared" si="145"/>
        <v>598.4</v>
      </c>
      <c r="AF1530" s="2">
        <f>SUM(AE1530:AE1534)</f>
        <v>4243.5839999999998</v>
      </c>
      <c r="AG1530">
        <f t="shared" si="146"/>
        <v>1</v>
      </c>
    </row>
    <row r="1531" spans="1:34">
      <c r="A1531">
        <v>1530</v>
      </c>
      <c r="C1531">
        <v>267</v>
      </c>
      <c r="D1531">
        <v>306</v>
      </c>
      <c r="E1531" t="s">
        <v>619</v>
      </c>
      <c r="F1531" t="s">
        <v>930</v>
      </c>
      <c r="G1531">
        <v>50.133251190000003</v>
      </c>
      <c r="H1531">
        <v>122.9732971</v>
      </c>
      <c r="M1531" t="s">
        <v>14</v>
      </c>
      <c r="N1531">
        <v>3</v>
      </c>
      <c r="O1531">
        <v>2</v>
      </c>
      <c r="P1531">
        <f t="shared" si="147"/>
        <v>1</v>
      </c>
      <c r="Q1531" t="s">
        <v>35</v>
      </c>
      <c r="R1531">
        <v>1</v>
      </c>
      <c r="S1531">
        <f t="shared" si="142"/>
        <v>0</v>
      </c>
      <c r="T1531">
        <f t="shared" si="143"/>
        <v>1</v>
      </c>
      <c r="Z1531" s="118">
        <v>0.16</v>
      </c>
      <c r="AA1531">
        <v>0</v>
      </c>
      <c r="AB1531" s="120">
        <v>37.4</v>
      </c>
      <c r="AC1531" s="2">
        <f t="shared" si="144"/>
        <v>598.4</v>
      </c>
      <c r="AE1531" s="2">
        <f t="shared" si="145"/>
        <v>598.4</v>
      </c>
      <c r="AG1531" t="str">
        <f t="shared" si="146"/>
        <v/>
      </c>
    </row>
    <row r="1532" spans="1:34">
      <c r="A1532">
        <v>1531</v>
      </c>
      <c r="C1532">
        <v>267</v>
      </c>
      <c r="D1532">
        <v>306</v>
      </c>
      <c r="E1532" t="s">
        <v>619</v>
      </c>
      <c r="F1532" t="s">
        <v>930</v>
      </c>
      <c r="G1532">
        <v>50.133251190000003</v>
      </c>
      <c r="H1532">
        <v>122.9732971</v>
      </c>
      <c r="M1532" t="s">
        <v>90</v>
      </c>
      <c r="N1532">
        <v>2</v>
      </c>
      <c r="O1532">
        <v>0</v>
      </c>
      <c r="P1532">
        <f t="shared" si="147"/>
        <v>2</v>
      </c>
      <c r="Q1532" t="s">
        <v>35</v>
      </c>
      <c r="R1532">
        <v>1</v>
      </c>
      <c r="S1532">
        <f t="shared" si="142"/>
        <v>0</v>
      </c>
      <c r="T1532">
        <f t="shared" si="143"/>
        <v>2</v>
      </c>
      <c r="Z1532" s="118">
        <v>0.16</v>
      </c>
      <c r="AA1532">
        <v>0</v>
      </c>
      <c r="AB1532" s="120">
        <v>30.85</v>
      </c>
      <c r="AC1532" s="2">
        <f t="shared" si="144"/>
        <v>987.2</v>
      </c>
      <c r="AE1532" s="2">
        <f t="shared" si="145"/>
        <v>987.2</v>
      </c>
      <c r="AG1532" t="str">
        <f t="shared" si="146"/>
        <v/>
      </c>
    </row>
    <row r="1533" spans="1:34">
      <c r="A1533">
        <v>1532</v>
      </c>
      <c r="C1533">
        <v>295</v>
      </c>
      <c r="D1533">
        <v>306</v>
      </c>
      <c r="E1533" t="s">
        <v>619</v>
      </c>
      <c r="F1533" t="s">
        <v>930</v>
      </c>
      <c r="G1533">
        <v>50.133251190000003</v>
      </c>
      <c r="H1533">
        <v>122.9732971</v>
      </c>
      <c r="M1533" t="s">
        <v>16</v>
      </c>
      <c r="N1533">
        <v>0</v>
      </c>
      <c r="O1533">
        <v>-3</v>
      </c>
      <c r="P1533">
        <f t="shared" si="147"/>
        <v>3</v>
      </c>
      <c r="Q1533" t="s">
        <v>604</v>
      </c>
      <c r="R1533">
        <v>2</v>
      </c>
      <c r="S1533">
        <f t="shared" si="142"/>
        <v>3</v>
      </c>
      <c r="T1533">
        <f t="shared" si="143"/>
        <v>0</v>
      </c>
      <c r="U1533" t="s">
        <v>1004</v>
      </c>
      <c r="V1533" t="s">
        <v>918</v>
      </c>
      <c r="Z1533" s="118">
        <v>1.24</v>
      </c>
      <c r="AA1533">
        <v>80</v>
      </c>
      <c r="AB1533" s="120">
        <v>3.36</v>
      </c>
      <c r="AC1533" s="2">
        <f t="shared" si="144"/>
        <v>249.98399999999998</v>
      </c>
      <c r="AE1533" s="2">
        <f t="shared" si="145"/>
        <v>249.98399999999998</v>
      </c>
      <c r="AG1533" t="str">
        <f t="shared" si="146"/>
        <v/>
      </c>
    </row>
    <row r="1534" spans="1:34" s="9" customFormat="1">
      <c r="A1534">
        <v>1533</v>
      </c>
      <c r="C1534">
        <v>295</v>
      </c>
      <c r="D1534">
        <v>306</v>
      </c>
      <c r="E1534" s="9" t="s">
        <v>619</v>
      </c>
      <c r="F1534" t="s">
        <v>930</v>
      </c>
      <c r="G1534" s="9">
        <v>50.133251190000003</v>
      </c>
      <c r="H1534" s="9">
        <v>122.9732971</v>
      </c>
      <c r="M1534" s="9" t="s">
        <v>101</v>
      </c>
      <c r="N1534" s="9">
        <v>-3</v>
      </c>
      <c r="O1534" s="9">
        <v>-55</v>
      </c>
      <c r="P1534" s="9">
        <f t="shared" si="147"/>
        <v>52</v>
      </c>
      <c r="Q1534" s="9" t="s">
        <v>604</v>
      </c>
      <c r="R1534" s="9">
        <v>2</v>
      </c>
      <c r="S1534" s="9">
        <f t="shared" si="142"/>
        <v>52</v>
      </c>
      <c r="T1534" s="9">
        <f t="shared" si="143"/>
        <v>0</v>
      </c>
      <c r="U1534" t="s">
        <v>1003</v>
      </c>
      <c r="V1534" t="s">
        <v>21</v>
      </c>
      <c r="Z1534" s="118">
        <v>1.45</v>
      </c>
      <c r="AA1534" s="9">
        <v>80</v>
      </c>
      <c r="AB1534" s="120">
        <v>1.2</v>
      </c>
      <c r="AC1534" s="2">
        <f t="shared" si="144"/>
        <v>1809.5999999999997</v>
      </c>
      <c r="AE1534" s="11">
        <f t="shared" si="145"/>
        <v>1809.5999999999997</v>
      </c>
      <c r="AG1534" t="str">
        <f t="shared" si="146"/>
        <v/>
      </c>
      <c r="AH1534" s="25"/>
    </row>
    <row r="1535" spans="1:34">
      <c r="A1535">
        <v>1534</v>
      </c>
      <c r="B1535" t="s">
        <v>603</v>
      </c>
      <c r="C1535">
        <v>262</v>
      </c>
      <c r="D1535">
        <v>307</v>
      </c>
      <c r="E1535" t="s">
        <v>619</v>
      </c>
      <c r="F1535" t="s">
        <v>930</v>
      </c>
      <c r="G1535">
        <v>50.514251710000003</v>
      </c>
      <c r="H1535">
        <v>122.5947037</v>
      </c>
      <c r="M1535" t="s">
        <v>101</v>
      </c>
      <c r="N1535">
        <v>0</v>
      </c>
      <c r="O1535">
        <v>-10</v>
      </c>
      <c r="P1535">
        <f t="shared" si="147"/>
        <v>10</v>
      </c>
      <c r="Q1535" t="s">
        <v>604</v>
      </c>
      <c r="R1535">
        <v>2</v>
      </c>
      <c r="S1535">
        <f t="shared" si="142"/>
        <v>10</v>
      </c>
      <c r="T1535">
        <f t="shared" si="143"/>
        <v>0</v>
      </c>
      <c r="U1535" t="s">
        <v>1003</v>
      </c>
      <c r="V1535" t="s">
        <v>21</v>
      </c>
      <c r="W1535">
        <f>SUM(S1535:S1536)</f>
        <v>10</v>
      </c>
      <c r="X1535">
        <f>SUM(T1535:T1536)</f>
        <v>0</v>
      </c>
      <c r="Y1535">
        <f>X1535+W1535</f>
        <v>10</v>
      </c>
      <c r="Z1535" s="118">
        <v>1.45</v>
      </c>
      <c r="AA1535">
        <v>80</v>
      </c>
      <c r="AB1535" s="120">
        <v>1.2</v>
      </c>
      <c r="AC1535" s="2">
        <f t="shared" si="144"/>
        <v>348</v>
      </c>
      <c r="AD1535" s="2">
        <f>SUM(AC1535:AC1536)</f>
        <v>348</v>
      </c>
      <c r="AE1535" s="2">
        <f t="shared" si="145"/>
        <v>348</v>
      </c>
      <c r="AF1535" s="2">
        <f>SUM(AE1535:AE1536)</f>
        <v>348</v>
      </c>
      <c r="AG1535">
        <f t="shared" si="146"/>
        <v>1</v>
      </c>
      <c r="AH1535" s="25"/>
    </row>
    <row r="1536" spans="1:34" s="9" customFormat="1">
      <c r="A1536">
        <v>1535</v>
      </c>
      <c r="C1536">
        <v>262</v>
      </c>
      <c r="D1536">
        <v>307</v>
      </c>
      <c r="E1536" s="9" t="s">
        <v>619</v>
      </c>
      <c r="F1536" t="s">
        <v>930</v>
      </c>
      <c r="G1536" s="9">
        <v>50.514251710000003</v>
      </c>
      <c r="H1536" s="9">
        <v>122.5947037</v>
      </c>
      <c r="M1536" s="9" t="s">
        <v>416</v>
      </c>
      <c r="N1536" s="9">
        <v>0</v>
      </c>
      <c r="O1536" s="9">
        <v>0</v>
      </c>
      <c r="P1536" s="9">
        <f t="shared" si="147"/>
        <v>0</v>
      </c>
      <c r="R1536" s="9">
        <v>2</v>
      </c>
      <c r="S1536" s="9">
        <f t="shared" si="142"/>
        <v>0</v>
      </c>
      <c r="T1536" s="9">
        <f t="shared" si="143"/>
        <v>0</v>
      </c>
      <c r="U1536" t="s">
        <v>1003</v>
      </c>
      <c r="V1536" t="s">
        <v>623</v>
      </c>
      <c r="Z1536" s="118">
        <v>0</v>
      </c>
      <c r="AA1536" s="9">
        <v>0</v>
      </c>
      <c r="AB1536" s="120"/>
      <c r="AC1536" s="2">
        <f t="shared" si="144"/>
        <v>0</v>
      </c>
      <c r="AE1536" s="11">
        <f t="shared" si="145"/>
        <v>0</v>
      </c>
      <c r="AG1536" t="str">
        <f t="shared" si="146"/>
        <v/>
      </c>
      <c r="AH1536" s="25"/>
    </row>
    <row r="1537" spans="1:34">
      <c r="A1537">
        <v>1536</v>
      </c>
      <c r="B1537" t="s">
        <v>603</v>
      </c>
      <c r="C1537">
        <v>238</v>
      </c>
      <c r="D1537">
        <v>308</v>
      </c>
      <c r="E1537" t="s">
        <v>614</v>
      </c>
      <c r="F1537" t="s">
        <v>930</v>
      </c>
      <c r="G1537">
        <v>50.521800990000003</v>
      </c>
      <c r="H1537">
        <v>122.58740229999999</v>
      </c>
      <c r="M1537" t="s">
        <v>612</v>
      </c>
      <c r="N1537">
        <v>1</v>
      </c>
      <c r="O1537">
        <v>0</v>
      </c>
      <c r="P1537">
        <f t="shared" si="147"/>
        <v>1</v>
      </c>
      <c r="Q1537" t="s">
        <v>35</v>
      </c>
      <c r="R1537">
        <v>1</v>
      </c>
      <c r="S1537">
        <f t="shared" si="142"/>
        <v>0</v>
      </c>
      <c r="T1537">
        <f t="shared" si="143"/>
        <v>1</v>
      </c>
      <c r="W1537">
        <f>SUM(S1537:S1540)</f>
        <v>70</v>
      </c>
      <c r="X1537">
        <f>SUM(T1537:T1540)</f>
        <v>1</v>
      </c>
      <c r="Y1537">
        <f>X1537+W1537</f>
        <v>71</v>
      </c>
      <c r="Z1537" s="118">
        <v>0.16</v>
      </c>
      <c r="AA1537">
        <v>0</v>
      </c>
      <c r="AB1537" s="120">
        <v>37.4</v>
      </c>
      <c r="AC1537" s="2">
        <f t="shared" si="144"/>
        <v>598.4</v>
      </c>
      <c r="AD1537" s="2">
        <f>SUM(AC1537:AC1540)</f>
        <v>13585.808000000001</v>
      </c>
      <c r="AE1537" s="2">
        <f t="shared" si="145"/>
        <v>598.4</v>
      </c>
      <c r="AF1537" s="2">
        <f>SUM(AE1537:AE1540)</f>
        <v>13585.808000000001</v>
      </c>
      <c r="AG1537">
        <f t="shared" si="146"/>
        <v>1</v>
      </c>
      <c r="AH1537" s="102"/>
    </row>
    <row r="1538" spans="1:34">
      <c r="A1538">
        <v>1537</v>
      </c>
      <c r="C1538">
        <v>261</v>
      </c>
      <c r="D1538">
        <v>308</v>
      </c>
      <c r="E1538" t="s">
        <v>614</v>
      </c>
      <c r="F1538" t="s">
        <v>930</v>
      </c>
      <c r="G1538">
        <v>50.521800990000003</v>
      </c>
      <c r="H1538">
        <v>122.58740229999999</v>
      </c>
      <c r="M1538" t="s">
        <v>104</v>
      </c>
      <c r="N1538">
        <v>0</v>
      </c>
      <c r="O1538">
        <v>-14</v>
      </c>
      <c r="P1538">
        <f t="shared" si="147"/>
        <v>14</v>
      </c>
      <c r="Q1538" t="s">
        <v>604</v>
      </c>
      <c r="R1538">
        <v>2</v>
      </c>
      <c r="S1538">
        <f t="shared" ref="S1538:S1601" si="148">IF(R1538=1,0,P1538)</f>
        <v>14</v>
      </c>
      <c r="T1538">
        <f t="shared" ref="T1538:T1601" si="149">IF(R1538=1,P1538,0)</f>
        <v>0</v>
      </c>
      <c r="U1538" t="s">
        <v>1003</v>
      </c>
      <c r="V1538" t="s">
        <v>623</v>
      </c>
      <c r="Z1538" s="118">
        <v>1.07</v>
      </c>
      <c r="AA1538">
        <v>15</v>
      </c>
      <c r="AB1538" s="120">
        <v>3.36</v>
      </c>
      <c r="AC1538" s="2">
        <f t="shared" ref="AC1538:AC1601" si="150">Z1538*AB1538/100*P1538*100*100*((100-AA1538)/100)</f>
        <v>4278.2880000000014</v>
      </c>
      <c r="AE1538" s="2">
        <f t="shared" ref="AE1538:AE1601" si="151">Z1538*AB1538/100*P1538*100*100*((100-AA1538)/100)</f>
        <v>4278.2880000000014</v>
      </c>
      <c r="AG1538" t="str">
        <f t="shared" ref="AG1538:AG1601" si="152">IF(D1537&lt;&gt;D1538,1,"")</f>
        <v/>
      </c>
      <c r="AH1538" s="102"/>
    </row>
    <row r="1539" spans="1:34">
      <c r="A1539">
        <v>1538</v>
      </c>
      <c r="C1539">
        <v>261</v>
      </c>
      <c r="D1539">
        <v>308</v>
      </c>
      <c r="E1539" t="s">
        <v>614</v>
      </c>
      <c r="F1539" t="s">
        <v>930</v>
      </c>
      <c r="G1539">
        <v>50.521800990000003</v>
      </c>
      <c r="H1539">
        <v>122.58740229999999</v>
      </c>
      <c r="M1539" t="s">
        <v>32</v>
      </c>
      <c r="N1539">
        <v>-14</v>
      </c>
      <c r="O1539">
        <v>-32</v>
      </c>
      <c r="P1539">
        <f t="shared" si="147"/>
        <v>18</v>
      </c>
      <c r="Q1539" t="s">
        <v>604</v>
      </c>
      <c r="R1539">
        <v>2</v>
      </c>
      <c r="S1539">
        <f t="shared" si="148"/>
        <v>18</v>
      </c>
      <c r="T1539">
        <f t="shared" si="149"/>
        <v>0</v>
      </c>
      <c r="U1539" t="s">
        <v>1004</v>
      </c>
      <c r="V1539" t="s">
        <v>918</v>
      </c>
      <c r="Z1539" s="118">
        <v>1.62</v>
      </c>
      <c r="AA1539">
        <v>20</v>
      </c>
      <c r="AB1539" s="120">
        <v>1.2</v>
      </c>
      <c r="AC1539" s="2">
        <f t="shared" si="150"/>
        <v>2799.3600000000006</v>
      </c>
      <c r="AE1539" s="2">
        <f t="shared" si="151"/>
        <v>2799.3600000000006</v>
      </c>
      <c r="AG1539" t="str">
        <f t="shared" si="152"/>
        <v/>
      </c>
      <c r="AH1539" s="102"/>
    </row>
    <row r="1540" spans="1:34" s="9" customFormat="1">
      <c r="A1540">
        <v>1539</v>
      </c>
      <c r="C1540">
        <v>261</v>
      </c>
      <c r="D1540">
        <v>308</v>
      </c>
      <c r="E1540" s="9" t="s">
        <v>614</v>
      </c>
      <c r="F1540" t="s">
        <v>930</v>
      </c>
      <c r="G1540" s="9">
        <v>50.521800990000003</v>
      </c>
      <c r="H1540" s="9">
        <v>122.58740229999999</v>
      </c>
      <c r="M1540" s="9" t="s">
        <v>34</v>
      </c>
      <c r="N1540" s="9">
        <v>-32</v>
      </c>
      <c r="O1540" s="9">
        <v>-70</v>
      </c>
      <c r="P1540" s="9">
        <f t="shared" si="147"/>
        <v>38</v>
      </c>
      <c r="Q1540" s="9" t="s">
        <v>604</v>
      </c>
      <c r="R1540" s="9">
        <v>2</v>
      </c>
      <c r="S1540" s="9">
        <f t="shared" si="148"/>
        <v>38</v>
      </c>
      <c r="T1540" s="9">
        <f t="shared" si="149"/>
        <v>0</v>
      </c>
      <c r="U1540" t="s">
        <v>1004</v>
      </c>
      <c r="V1540" t="s">
        <v>918</v>
      </c>
      <c r="Z1540" s="118">
        <v>1.62</v>
      </c>
      <c r="AA1540" s="9">
        <v>20</v>
      </c>
      <c r="AB1540" s="120">
        <v>1.2</v>
      </c>
      <c r="AC1540" s="2">
        <f t="shared" si="150"/>
        <v>5909.76</v>
      </c>
      <c r="AE1540" s="11">
        <f t="shared" si="151"/>
        <v>5909.76</v>
      </c>
      <c r="AG1540" t="str">
        <f t="shared" si="152"/>
        <v/>
      </c>
      <c r="AH1540" s="102"/>
    </row>
    <row r="1541" spans="1:34">
      <c r="A1541">
        <v>1540</v>
      </c>
      <c r="B1541" t="s">
        <v>603</v>
      </c>
      <c r="C1541">
        <v>288</v>
      </c>
      <c r="D1541">
        <v>309</v>
      </c>
      <c r="E1541" t="s">
        <v>619</v>
      </c>
      <c r="F1541" t="s">
        <v>930</v>
      </c>
      <c r="G1541">
        <v>50.410388949999998</v>
      </c>
      <c r="H1541">
        <v>122.70500180000001</v>
      </c>
      <c r="M1541" t="s">
        <v>13</v>
      </c>
      <c r="N1541">
        <v>6</v>
      </c>
      <c r="O1541">
        <v>5</v>
      </c>
      <c r="P1541">
        <f t="shared" si="147"/>
        <v>1</v>
      </c>
      <c r="Q1541" t="s">
        <v>35</v>
      </c>
      <c r="R1541">
        <v>1</v>
      </c>
      <c r="S1541">
        <f t="shared" si="148"/>
        <v>0</v>
      </c>
      <c r="T1541">
        <f t="shared" si="149"/>
        <v>1</v>
      </c>
      <c r="W1541">
        <f>SUM(S1541:S1546)</f>
        <v>65</v>
      </c>
      <c r="X1541">
        <f>SUM(T1541:T1546)</f>
        <v>6</v>
      </c>
      <c r="Y1541">
        <f>X1541+W1541</f>
        <v>71</v>
      </c>
      <c r="Z1541" s="118">
        <v>0.16</v>
      </c>
      <c r="AA1541">
        <v>0</v>
      </c>
      <c r="AB1541" s="120">
        <v>37.4</v>
      </c>
      <c r="AC1541" s="2">
        <f t="shared" si="150"/>
        <v>598.4</v>
      </c>
      <c r="AD1541" s="2">
        <f>SUM(AC1541:AC1546)</f>
        <v>8223.3580000000002</v>
      </c>
      <c r="AE1541" s="2">
        <f t="shared" si="151"/>
        <v>598.4</v>
      </c>
      <c r="AF1541" s="2">
        <f>SUM(AE1541:AE1546)</f>
        <v>8223.3580000000002</v>
      </c>
      <c r="AG1541">
        <f t="shared" si="152"/>
        <v>1</v>
      </c>
    </row>
    <row r="1542" spans="1:34">
      <c r="A1542">
        <v>1541</v>
      </c>
      <c r="C1542">
        <v>288</v>
      </c>
      <c r="D1542">
        <v>309</v>
      </c>
      <c r="E1542" t="s">
        <v>619</v>
      </c>
      <c r="F1542" t="s">
        <v>930</v>
      </c>
      <c r="G1542">
        <v>50.410388949999998</v>
      </c>
      <c r="H1542">
        <v>122.70500180000001</v>
      </c>
      <c r="M1542" t="s">
        <v>612</v>
      </c>
      <c r="N1542">
        <v>5</v>
      </c>
      <c r="O1542">
        <v>2</v>
      </c>
      <c r="P1542">
        <f t="shared" si="147"/>
        <v>3</v>
      </c>
      <c r="Q1542" t="s">
        <v>35</v>
      </c>
      <c r="R1542">
        <v>1</v>
      </c>
      <c r="S1542">
        <f t="shared" si="148"/>
        <v>0</v>
      </c>
      <c r="T1542">
        <f t="shared" si="149"/>
        <v>3</v>
      </c>
      <c r="Z1542" s="118">
        <v>0.16</v>
      </c>
      <c r="AA1542">
        <v>0</v>
      </c>
      <c r="AB1542" s="120">
        <v>37.4</v>
      </c>
      <c r="AC1542" s="2">
        <f t="shared" si="150"/>
        <v>1795.1999999999998</v>
      </c>
      <c r="AE1542" s="2">
        <f t="shared" si="151"/>
        <v>1795.1999999999998</v>
      </c>
      <c r="AG1542" t="str">
        <f t="shared" si="152"/>
        <v/>
      </c>
    </row>
    <row r="1543" spans="1:34">
      <c r="A1543">
        <v>1542</v>
      </c>
      <c r="C1543">
        <v>288</v>
      </c>
      <c r="D1543">
        <v>309</v>
      </c>
      <c r="E1543" t="s">
        <v>619</v>
      </c>
      <c r="F1543" t="s">
        <v>930</v>
      </c>
      <c r="G1543">
        <v>50.410388949999998</v>
      </c>
      <c r="H1543">
        <v>122.70500180000001</v>
      </c>
      <c r="M1543" t="s">
        <v>15</v>
      </c>
      <c r="N1543">
        <v>2</v>
      </c>
      <c r="O1543">
        <v>0</v>
      </c>
      <c r="P1543">
        <f t="shared" si="147"/>
        <v>2</v>
      </c>
      <c r="Q1543" t="s">
        <v>35</v>
      </c>
      <c r="R1543">
        <v>1</v>
      </c>
      <c r="S1543">
        <f t="shared" si="148"/>
        <v>0</v>
      </c>
      <c r="T1543">
        <f t="shared" si="149"/>
        <v>2</v>
      </c>
      <c r="Z1543" s="118">
        <v>0.16</v>
      </c>
      <c r="AA1543">
        <v>0</v>
      </c>
      <c r="AB1543" s="120">
        <v>30.85</v>
      </c>
      <c r="AC1543" s="2">
        <f t="shared" si="150"/>
        <v>987.2</v>
      </c>
      <c r="AE1543" s="2">
        <f t="shared" si="151"/>
        <v>987.2</v>
      </c>
      <c r="AG1543" t="str">
        <f t="shared" si="152"/>
        <v/>
      </c>
    </row>
    <row r="1544" spans="1:34">
      <c r="A1544">
        <v>1543</v>
      </c>
      <c r="C1544">
        <v>316</v>
      </c>
      <c r="D1544">
        <v>309</v>
      </c>
      <c r="E1544" t="s">
        <v>619</v>
      </c>
      <c r="F1544" t="s">
        <v>930</v>
      </c>
      <c r="G1544">
        <v>50.410388949999998</v>
      </c>
      <c r="H1544">
        <v>122.70500180000001</v>
      </c>
      <c r="M1544" t="s">
        <v>104</v>
      </c>
      <c r="N1544">
        <v>0</v>
      </c>
      <c r="O1544">
        <v>-4</v>
      </c>
      <c r="P1544">
        <f t="shared" si="147"/>
        <v>4</v>
      </c>
      <c r="Q1544" t="s">
        <v>191</v>
      </c>
      <c r="R1544">
        <v>2</v>
      </c>
      <c r="S1544">
        <f t="shared" si="148"/>
        <v>4</v>
      </c>
      <c r="T1544">
        <f t="shared" si="149"/>
        <v>0</v>
      </c>
      <c r="U1544" t="s">
        <v>1003</v>
      </c>
      <c r="V1544" t="s">
        <v>623</v>
      </c>
      <c r="Z1544" s="118">
        <v>1.07</v>
      </c>
      <c r="AA1544">
        <v>20</v>
      </c>
      <c r="AB1544" s="120">
        <v>3.36</v>
      </c>
      <c r="AC1544" s="2">
        <f t="shared" si="150"/>
        <v>1150.4640000000002</v>
      </c>
      <c r="AE1544" s="2">
        <f t="shared" si="151"/>
        <v>1150.4640000000002</v>
      </c>
      <c r="AG1544" t="str">
        <f t="shared" si="152"/>
        <v/>
      </c>
    </row>
    <row r="1545" spans="1:34">
      <c r="A1545">
        <v>1544</v>
      </c>
      <c r="C1545">
        <v>316</v>
      </c>
      <c r="D1545">
        <v>309</v>
      </c>
      <c r="E1545" t="s">
        <v>619</v>
      </c>
      <c r="F1545" t="s">
        <v>930</v>
      </c>
      <c r="G1545">
        <v>50.410388949999998</v>
      </c>
      <c r="H1545">
        <v>122.70500180000001</v>
      </c>
      <c r="M1545" t="s">
        <v>101</v>
      </c>
      <c r="N1545">
        <v>-4</v>
      </c>
      <c r="O1545">
        <v>-26</v>
      </c>
      <c r="P1545">
        <f t="shared" si="147"/>
        <v>22</v>
      </c>
      <c r="Q1545" t="s">
        <v>191</v>
      </c>
      <c r="R1545">
        <v>2</v>
      </c>
      <c r="S1545">
        <f t="shared" si="148"/>
        <v>22</v>
      </c>
      <c r="T1545">
        <f t="shared" si="149"/>
        <v>0</v>
      </c>
      <c r="U1545" t="s">
        <v>1003</v>
      </c>
      <c r="V1545" t="s">
        <v>623</v>
      </c>
      <c r="Z1545" s="118">
        <v>1.45</v>
      </c>
      <c r="AA1545">
        <v>20</v>
      </c>
      <c r="AB1545" s="120">
        <v>1.2</v>
      </c>
      <c r="AC1545" s="2">
        <f t="shared" si="150"/>
        <v>3062.3999999999996</v>
      </c>
      <c r="AE1545" s="2">
        <f t="shared" si="151"/>
        <v>3062.3999999999996</v>
      </c>
      <c r="AG1545" t="str">
        <f t="shared" si="152"/>
        <v/>
      </c>
    </row>
    <row r="1546" spans="1:34" s="9" customFormat="1">
      <c r="A1546">
        <v>1545</v>
      </c>
      <c r="C1546">
        <v>316</v>
      </c>
      <c r="D1546">
        <v>309</v>
      </c>
      <c r="E1546" s="9" t="s">
        <v>619</v>
      </c>
      <c r="F1546" t="s">
        <v>930</v>
      </c>
      <c r="G1546" s="9">
        <v>50.410388949999998</v>
      </c>
      <c r="H1546" s="9">
        <v>122.70500180000001</v>
      </c>
      <c r="M1546" s="9" t="s">
        <v>21</v>
      </c>
      <c r="N1546" s="9">
        <v>-26</v>
      </c>
      <c r="O1546" s="9">
        <v>-65</v>
      </c>
      <c r="P1546" s="9">
        <f t="shared" si="147"/>
        <v>39</v>
      </c>
      <c r="Q1546" s="9" t="s">
        <v>613</v>
      </c>
      <c r="R1546" s="9">
        <v>2</v>
      </c>
      <c r="S1546" s="9">
        <f t="shared" si="148"/>
        <v>39</v>
      </c>
      <c r="T1546" s="9">
        <f t="shared" si="149"/>
        <v>0</v>
      </c>
      <c r="U1546" t="s">
        <v>1003</v>
      </c>
      <c r="V1546" t="s">
        <v>623</v>
      </c>
      <c r="Z1546" s="118">
        <v>1.38</v>
      </c>
      <c r="AA1546" s="9">
        <v>70</v>
      </c>
      <c r="AB1546" s="120">
        <v>0.39</v>
      </c>
      <c r="AC1546" s="2">
        <f t="shared" si="150"/>
        <v>629.69400000000007</v>
      </c>
      <c r="AE1546" s="11">
        <f t="shared" si="151"/>
        <v>629.69400000000007</v>
      </c>
      <c r="AG1546" t="str">
        <f t="shared" si="152"/>
        <v/>
      </c>
      <c r="AH1546"/>
    </row>
    <row r="1547" spans="1:34">
      <c r="A1547">
        <v>1546</v>
      </c>
      <c r="B1547" t="s">
        <v>603</v>
      </c>
      <c r="C1547">
        <v>302</v>
      </c>
      <c r="D1547">
        <v>310</v>
      </c>
      <c r="E1547" t="s">
        <v>619</v>
      </c>
      <c r="F1547" t="s">
        <v>930</v>
      </c>
      <c r="G1547">
        <v>50.305248259999999</v>
      </c>
      <c r="H1547">
        <v>122.8104019</v>
      </c>
      <c r="M1547" t="s">
        <v>89</v>
      </c>
      <c r="N1547">
        <v>7</v>
      </c>
      <c r="O1547">
        <v>6</v>
      </c>
      <c r="P1547">
        <f t="shared" ref="P1547:P1610" si="153">ABS(N1547-O1547)</f>
        <v>1</v>
      </c>
      <c r="Q1547" t="s">
        <v>35</v>
      </c>
      <c r="R1547">
        <v>1</v>
      </c>
      <c r="S1547">
        <f t="shared" si="148"/>
        <v>0</v>
      </c>
      <c r="T1547">
        <f t="shared" si="149"/>
        <v>1</v>
      </c>
      <c r="W1547">
        <f>SUM(S1547:S1551)</f>
        <v>47</v>
      </c>
      <c r="X1547">
        <f>SUM(T1547:T1551)</f>
        <v>7</v>
      </c>
      <c r="Y1547">
        <f>X1547+W1547</f>
        <v>54</v>
      </c>
      <c r="Z1547" s="118">
        <v>0.16</v>
      </c>
      <c r="AA1547">
        <v>0</v>
      </c>
      <c r="AB1547" s="120">
        <v>37.4</v>
      </c>
      <c r="AC1547" s="2">
        <f t="shared" si="150"/>
        <v>598.4</v>
      </c>
      <c r="AD1547" s="2">
        <f>SUM(AC1547:AC1551)</f>
        <v>6271.6959999999999</v>
      </c>
      <c r="AE1547" s="2">
        <f t="shared" si="151"/>
        <v>598.4</v>
      </c>
      <c r="AF1547" s="2">
        <f>SUM(AE1547:AE1551)</f>
        <v>6271.6959999999999</v>
      </c>
      <c r="AG1547">
        <f t="shared" si="152"/>
        <v>1</v>
      </c>
    </row>
    <row r="1548" spans="1:34">
      <c r="A1548">
        <v>1547</v>
      </c>
      <c r="C1548">
        <v>302</v>
      </c>
      <c r="D1548">
        <v>310</v>
      </c>
      <c r="E1548" t="s">
        <v>619</v>
      </c>
      <c r="F1548" t="s">
        <v>930</v>
      </c>
      <c r="G1548">
        <v>50.305248259999999</v>
      </c>
      <c r="H1548">
        <v>122.8104019</v>
      </c>
      <c r="M1548" t="s">
        <v>14</v>
      </c>
      <c r="N1548">
        <v>6</v>
      </c>
      <c r="O1548">
        <v>1</v>
      </c>
      <c r="P1548">
        <f t="shared" si="153"/>
        <v>5</v>
      </c>
      <c r="Q1548" t="s">
        <v>35</v>
      </c>
      <c r="R1548">
        <v>1</v>
      </c>
      <c r="S1548">
        <f t="shared" si="148"/>
        <v>0</v>
      </c>
      <c r="T1548">
        <f t="shared" si="149"/>
        <v>5</v>
      </c>
      <c r="Z1548" s="118">
        <v>0.16</v>
      </c>
      <c r="AA1548">
        <v>0</v>
      </c>
      <c r="AB1548" s="120">
        <v>37.4</v>
      </c>
      <c r="AC1548" s="2">
        <f t="shared" si="150"/>
        <v>2992</v>
      </c>
      <c r="AE1548" s="2">
        <f t="shared" si="151"/>
        <v>2992</v>
      </c>
      <c r="AG1548" t="str">
        <f t="shared" si="152"/>
        <v/>
      </c>
    </row>
    <row r="1549" spans="1:34">
      <c r="A1549">
        <v>1548</v>
      </c>
      <c r="C1549">
        <v>302</v>
      </c>
      <c r="D1549">
        <v>310</v>
      </c>
      <c r="E1549" t="s">
        <v>619</v>
      </c>
      <c r="F1549" t="s">
        <v>930</v>
      </c>
      <c r="G1549">
        <v>50.305248259999999</v>
      </c>
      <c r="H1549">
        <v>122.8104019</v>
      </c>
      <c r="M1549" t="s">
        <v>57</v>
      </c>
      <c r="N1549">
        <v>1</v>
      </c>
      <c r="O1549">
        <v>0</v>
      </c>
      <c r="P1549">
        <f t="shared" si="153"/>
        <v>1</v>
      </c>
      <c r="Q1549" t="s">
        <v>35</v>
      </c>
      <c r="R1549">
        <v>1</v>
      </c>
      <c r="S1549">
        <f t="shared" si="148"/>
        <v>0</v>
      </c>
      <c r="T1549">
        <f t="shared" si="149"/>
        <v>1</v>
      </c>
      <c r="Z1549" s="118">
        <v>0.16</v>
      </c>
      <c r="AA1549">
        <v>0</v>
      </c>
      <c r="AB1549" s="120">
        <v>30.85</v>
      </c>
      <c r="AC1549" s="2">
        <f t="shared" si="150"/>
        <v>493.6</v>
      </c>
      <c r="AE1549" s="2">
        <f t="shared" si="151"/>
        <v>493.6</v>
      </c>
      <c r="AG1549" t="str">
        <f t="shared" si="152"/>
        <v/>
      </c>
    </row>
    <row r="1550" spans="1:34">
      <c r="A1550">
        <v>1549</v>
      </c>
      <c r="C1550">
        <v>331</v>
      </c>
      <c r="D1550">
        <v>310</v>
      </c>
      <c r="E1550" t="s">
        <v>619</v>
      </c>
      <c r="F1550" t="s">
        <v>930</v>
      </c>
      <c r="G1550">
        <v>50.305248259999999</v>
      </c>
      <c r="H1550">
        <v>122.8104019</v>
      </c>
      <c r="M1550" t="s">
        <v>129</v>
      </c>
      <c r="N1550">
        <v>0</v>
      </c>
      <c r="O1550">
        <v>-1</v>
      </c>
      <c r="P1550">
        <f t="shared" si="153"/>
        <v>1</v>
      </c>
      <c r="Q1550" t="s">
        <v>604</v>
      </c>
      <c r="R1550">
        <v>2</v>
      </c>
      <c r="S1550">
        <f t="shared" si="148"/>
        <v>1</v>
      </c>
      <c r="T1550">
        <f t="shared" si="149"/>
        <v>0</v>
      </c>
      <c r="U1550" t="s">
        <v>1003</v>
      </c>
      <c r="V1550" t="s">
        <v>623</v>
      </c>
      <c r="Z1550" s="118">
        <v>1.07</v>
      </c>
      <c r="AA1550">
        <v>45</v>
      </c>
      <c r="AB1550" s="120">
        <v>3.36</v>
      </c>
      <c r="AC1550" s="2">
        <f t="shared" si="150"/>
        <v>197.73600000000005</v>
      </c>
      <c r="AE1550" s="2">
        <f t="shared" si="151"/>
        <v>197.73600000000005</v>
      </c>
      <c r="AG1550" t="str">
        <f t="shared" si="152"/>
        <v/>
      </c>
    </row>
    <row r="1551" spans="1:34" s="9" customFormat="1">
      <c r="A1551">
        <v>1550</v>
      </c>
      <c r="C1551">
        <v>331</v>
      </c>
      <c r="D1551">
        <v>310</v>
      </c>
      <c r="E1551" s="9" t="s">
        <v>619</v>
      </c>
      <c r="F1551" t="s">
        <v>930</v>
      </c>
      <c r="G1551" s="9">
        <v>50.305248259999999</v>
      </c>
      <c r="H1551" s="9">
        <v>122.8104019</v>
      </c>
      <c r="M1551" s="9" t="s">
        <v>608</v>
      </c>
      <c r="N1551" s="9">
        <v>-1</v>
      </c>
      <c r="O1551" s="9">
        <v>-47</v>
      </c>
      <c r="P1551" s="9">
        <f t="shared" si="153"/>
        <v>46</v>
      </c>
      <c r="Q1551" s="9" t="s">
        <v>611</v>
      </c>
      <c r="R1551" s="9">
        <v>2</v>
      </c>
      <c r="S1551" s="9">
        <f t="shared" si="148"/>
        <v>46</v>
      </c>
      <c r="T1551" s="9">
        <f t="shared" si="149"/>
        <v>0</v>
      </c>
      <c r="U1551" t="s">
        <v>1003</v>
      </c>
      <c r="V1551" t="s">
        <v>21</v>
      </c>
      <c r="Z1551" s="118">
        <v>1.03</v>
      </c>
      <c r="AA1551" s="9">
        <v>65</v>
      </c>
      <c r="AB1551" s="120">
        <v>1.2</v>
      </c>
      <c r="AC1551" s="2">
        <f t="shared" si="150"/>
        <v>1989.9599999999996</v>
      </c>
      <c r="AE1551" s="11">
        <f t="shared" si="151"/>
        <v>1989.9599999999996</v>
      </c>
      <c r="AG1551" t="str">
        <f t="shared" si="152"/>
        <v/>
      </c>
      <c r="AH1551"/>
    </row>
    <row r="1552" spans="1:34">
      <c r="A1552">
        <v>1551</v>
      </c>
      <c r="B1552" t="s">
        <v>603</v>
      </c>
      <c r="C1552">
        <v>606</v>
      </c>
      <c r="D1552">
        <v>311</v>
      </c>
      <c r="E1552" t="s">
        <v>510</v>
      </c>
      <c r="F1552" t="s">
        <v>930</v>
      </c>
      <c r="G1552">
        <v>50.628898620000001</v>
      </c>
      <c r="H1552">
        <v>122.4869995</v>
      </c>
      <c r="M1552" t="s">
        <v>625</v>
      </c>
      <c r="N1552">
        <v>2</v>
      </c>
      <c r="O1552">
        <v>0</v>
      </c>
      <c r="P1552">
        <f t="shared" si="153"/>
        <v>2</v>
      </c>
      <c r="Q1552" t="s">
        <v>35</v>
      </c>
      <c r="R1552">
        <v>1</v>
      </c>
      <c r="S1552">
        <f t="shared" si="148"/>
        <v>0</v>
      </c>
      <c r="T1552">
        <f t="shared" si="149"/>
        <v>2</v>
      </c>
      <c r="W1552">
        <f>SUM(S1552:S1554)</f>
        <v>60</v>
      </c>
      <c r="X1552">
        <f>SUM(T1552:T1554)</f>
        <v>2</v>
      </c>
      <c r="Y1552">
        <f>X1552+W1552</f>
        <v>62</v>
      </c>
      <c r="Z1552" s="118">
        <v>0.16</v>
      </c>
      <c r="AA1552">
        <v>0</v>
      </c>
      <c r="AB1552" s="120">
        <v>37.4</v>
      </c>
      <c r="AC1552" s="2">
        <f t="shared" si="150"/>
        <v>1196.8</v>
      </c>
      <c r="AD1552" s="2">
        <f>SUM(AC1552:AC1554)</f>
        <v>3314.56</v>
      </c>
      <c r="AE1552" s="2">
        <f t="shared" si="151"/>
        <v>1196.8</v>
      </c>
      <c r="AF1552" s="2">
        <f>SUM(AE1552:AE1554)</f>
        <v>3314.56</v>
      </c>
      <c r="AG1552">
        <f t="shared" si="152"/>
        <v>1</v>
      </c>
    </row>
    <row r="1553" spans="1:34">
      <c r="A1553">
        <v>1552</v>
      </c>
      <c r="C1553">
        <v>656</v>
      </c>
      <c r="D1553">
        <v>311</v>
      </c>
      <c r="E1553" t="s">
        <v>510</v>
      </c>
      <c r="F1553" t="s">
        <v>930</v>
      </c>
      <c r="G1553">
        <v>50.628898620000001</v>
      </c>
      <c r="H1553">
        <v>122.4869995</v>
      </c>
      <c r="M1553" t="s">
        <v>101</v>
      </c>
      <c r="N1553">
        <v>0</v>
      </c>
      <c r="O1553">
        <v>-26</v>
      </c>
      <c r="P1553">
        <f t="shared" si="153"/>
        <v>26</v>
      </c>
      <c r="Q1553" t="s">
        <v>604</v>
      </c>
      <c r="R1553">
        <v>2</v>
      </c>
      <c r="S1553">
        <f t="shared" si="148"/>
        <v>26</v>
      </c>
      <c r="T1553">
        <f t="shared" si="149"/>
        <v>0</v>
      </c>
      <c r="U1553" t="s">
        <v>1003</v>
      </c>
      <c r="V1553" t="s">
        <v>21</v>
      </c>
      <c r="Z1553" s="118">
        <v>1.2</v>
      </c>
      <c r="AA1553">
        <v>60</v>
      </c>
      <c r="AB1553" s="120">
        <v>1.2</v>
      </c>
      <c r="AC1553" s="2">
        <f t="shared" si="150"/>
        <v>1497.6000000000001</v>
      </c>
      <c r="AE1553" s="2">
        <f t="shared" si="151"/>
        <v>1497.6000000000001</v>
      </c>
      <c r="AG1553" t="str">
        <f t="shared" si="152"/>
        <v/>
      </c>
    </row>
    <row r="1554" spans="1:34" s="9" customFormat="1">
      <c r="A1554">
        <v>1553</v>
      </c>
      <c r="C1554">
        <v>656</v>
      </c>
      <c r="D1554">
        <v>311</v>
      </c>
      <c r="E1554" s="9" t="s">
        <v>510</v>
      </c>
      <c r="F1554" t="s">
        <v>930</v>
      </c>
      <c r="G1554" s="9">
        <v>50.628898620000001</v>
      </c>
      <c r="H1554" s="9">
        <v>122.4869995</v>
      </c>
      <c r="M1554" s="9" t="s">
        <v>19</v>
      </c>
      <c r="N1554" s="9">
        <v>-26</v>
      </c>
      <c r="O1554" s="9">
        <v>-60</v>
      </c>
      <c r="P1554" s="9">
        <f t="shared" si="153"/>
        <v>34</v>
      </c>
      <c r="Q1554" s="9" t="s">
        <v>604</v>
      </c>
      <c r="R1554" s="9">
        <v>2</v>
      </c>
      <c r="S1554" s="9">
        <f t="shared" si="148"/>
        <v>34</v>
      </c>
      <c r="T1554" s="9">
        <f t="shared" si="149"/>
        <v>0</v>
      </c>
      <c r="U1554" t="s">
        <v>1003</v>
      </c>
      <c r="V1554" t="s">
        <v>21</v>
      </c>
      <c r="Z1554" s="118">
        <v>1.2</v>
      </c>
      <c r="AA1554" s="9">
        <v>60</v>
      </c>
      <c r="AB1554" s="120">
        <v>0.38</v>
      </c>
      <c r="AC1554" s="2">
        <f t="shared" si="150"/>
        <v>620.16</v>
      </c>
      <c r="AE1554" s="11">
        <f t="shared" si="151"/>
        <v>620.16</v>
      </c>
      <c r="AG1554" t="str">
        <f t="shared" si="152"/>
        <v/>
      </c>
      <c r="AH1554"/>
    </row>
    <row r="1555" spans="1:34" s="102" customFormat="1">
      <c r="A1555" s="102">
        <v>1554</v>
      </c>
      <c r="B1555" s="102" t="s">
        <v>603</v>
      </c>
      <c r="C1555">
        <v>325</v>
      </c>
      <c r="D1555" s="102">
        <v>312</v>
      </c>
      <c r="E1555" s="102" t="s">
        <v>605</v>
      </c>
      <c r="F1555" s="102" t="s">
        <v>929</v>
      </c>
      <c r="G1555" s="102">
        <v>50.298000340000002</v>
      </c>
      <c r="H1555" s="102">
        <v>122.8199997</v>
      </c>
      <c r="M1555" s="102" t="s">
        <v>89</v>
      </c>
      <c r="N1555" s="102">
        <v>6</v>
      </c>
      <c r="O1555" s="102">
        <v>5</v>
      </c>
      <c r="P1555" s="102">
        <f t="shared" si="153"/>
        <v>1</v>
      </c>
      <c r="Q1555" s="102" t="s">
        <v>35</v>
      </c>
      <c r="R1555" s="102">
        <v>1</v>
      </c>
      <c r="S1555" s="102">
        <f t="shared" si="148"/>
        <v>0</v>
      </c>
      <c r="T1555" s="102">
        <f t="shared" si="149"/>
        <v>1</v>
      </c>
      <c r="U1555"/>
      <c r="V1555"/>
      <c r="W1555" s="102">
        <f>SUM(S1555:S1561)</f>
        <v>52</v>
      </c>
      <c r="X1555" s="102">
        <f>SUM(T1555:T1561)</f>
        <v>6</v>
      </c>
      <c r="Y1555" s="102">
        <f>X1555+W1555</f>
        <v>58</v>
      </c>
      <c r="Z1555" s="118">
        <v>0.14000000000000001</v>
      </c>
      <c r="AA1555" s="102">
        <v>0</v>
      </c>
      <c r="AB1555" s="120">
        <v>43.21</v>
      </c>
      <c r="AC1555" s="103">
        <f t="shared" si="150"/>
        <v>604.94000000000005</v>
      </c>
      <c r="AD1555" s="103">
        <f>SUM(AC1555:AC1561)</f>
        <v>16157.183999999997</v>
      </c>
      <c r="AE1555" s="103">
        <f t="shared" si="151"/>
        <v>604.94000000000005</v>
      </c>
      <c r="AF1555" s="103">
        <f>SUM(AE1555:AE1561)</f>
        <v>16157.183999999997</v>
      </c>
      <c r="AG1555" s="102">
        <f t="shared" si="152"/>
        <v>1</v>
      </c>
      <c r="AH1555"/>
    </row>
    <row r="1556" spans="1:34" s="102" customFormat="1">
      <c r="A1556" s="102">
        <v>1555</v>
      </c>
      <c r="C1556">
        <v>325</v>
      </c>
      <c r="D1556" s="102">
        <v>312</v>
      </c>
      <c r="E1556" s="102" t="s">
        <v>605</v>
      </c>
      <c r="F1556" s="102" t="s">
        <v>929</v>
      </c>
      <c r="G1556" s="102">
        <v>50.298000340000002</v>
      </c>
      <c r="H1556" s="102">
        <v>122.8199997</v>
      </c>
      <c r="M1556" s="102" t="s">
        <v>606</v>
      </c>
      <c r="N1556" s="102">
        <v>5</v>
      </c>
      <c r="O1556" s="102">
        <v>3</v>
      </c>
      <c r="P1556" s="102">
        <f t="shared" si="153"/>
        <v>2</v>
      </c>
      <c r="Q1556" s="102" t="s">
        <v>35</v>
      </c>
      <c r="R1556" s="102">
        <v>1</v>
      </c>
      <c r="S1556" s="102">
        <f t="shared" si="148"/>
        <v>0</v>
      </c>
      <c r="T1556" s="102">
        <f t="shared" si="149"/>
        <v>2</v>
      </c>
      <c r="U1556"/>
      <c r="V1556"/>
      <c r="Z1556" s="118">
        <v>0.14000000000000001</v>
      </c>
      <c r="AA1556" s="102">
        <v>0</v>
      </c>
      <c r="AB1556" s="120">
        <v>43.21</v>
      </c>
      <c r="AC1556" s="103">
        <f t="shared" si="150"/>
        <v>1209.8800000000001</v>
      </c>
      <c r="AE1556" s="103">
        <f t="shared" si="151"/>
        <v>1209.8800000000001</v>
      </c>
      <c r="AG1556" s="102" t="str">
        <f t="shared" si="152"/>
        <v/>
      </c>
      <c r="AH1556"/>
    </row>
    <row r="1557" spans="1:34" s="102" customFormat="1">
      <c r="A1557" s="102">
        <v>1556</v>
      </c>
      <c r="C1557">
        <v>325</v>
      </c>
      <c r="D1557" s="102">
        <v>312</v>
      </c>
      <c r="E1557" s="102" t="s">
        <v>605</v>
      </c>
      <c r="F1557" s="102" t="s">
        <v>929</v>
      </c>
      <c r="G1557" s="102">
        <v>50.298000340000002</v>
      </c>
      <c r="H1557" s="102">
        <v>122.8199997</v>
      </c>
      <c r="M1557" s="102" t="s">
        <v>15</v>
      </c>
      <c r="N1557" s="102">
        <v>3</v>
      </c>
      <c r="O1557" s="102">
        <v>0</v>
      </c>
      <c r="P1557" s="102">
        <f t="shared" si="153"/>
        <v>3</v>
      </c>
      <c r="Q1557" s="102" t="s">
        <v>35</v>
      </c>
      <c r="R1557" s="102">
        <v>1</v>
      </c>
      <c r="S1557" s="102">
        <f t="shared" si="148"/>
        <v>0</v>
      </c>
      <c r="T1557" s="102">
        <f t="shared" si="149"/>
        <v>3</v>
      </c>
      <c r="U1557"/>
      <c r="V1557"/>
      <c r="Z1557" s="118">
        <v>0.14000000000000001</v>
      </c>
      <c r="AA1557" s="102">
        <v>0</v>
      </c>
      <c r="AB1557" s="120">
        <v>36.65</v>
      </c>
      <c r="AC1557" s="103">
        <f t="shared" si="150"/>
        <v>1539.3000000000002</v>
      </c>
      <c r="AE1557" s="103">
        <f t="shared" si="151"/>
        <v>1539.3000000000002</v>
      </c>
      <c r="AG1557" s="102" t="str">
        <f t="shared" si="152"/>
        <v/>
      </c>
      <c r="AH1557"/>
    </row>
    <row r="1558" spans="1:34" s="102" customFormat="1">
      <c r="A1558" s="102">
        <v>1557</v>
      </c>
      <c r="C1558">
        <v>355</v>
      </c>
      <c r="D1558" s="102">
        <v>312</v>
      </c>
      <c r="E1558" s="102" t="s">
        <v>605</v>
      </c>
      <c r="F1558" s="102" t="s">
        <v>929</v>
      </c>
      <c r="G1558" s="102">
        <v>50.298000340000002</v>
      </c>
      <c r="H1558" s="102">
        <v>122.8199997</v>
      </c>
      <c r="M1558" s="102" t="s">
        <v>104</v>
      </c>
      <c r="N1558" s="102">
        <v>0</v>
      </c>
      <c r="O1558" s="102">
        <v>-5</v>
      </c>
      <c r="P1558" s="102">
        <f t="shared" si="153"/>
        <v>5</v>
      </c>
      <c r="R1558" s="102">
        <v>2</v>
      </c>
      <c r="S1558" s="102">
        <f t="shared" si="148"/>
        <v>5</v>
      </c>
      <c r="T1558" s="102">
        <f t="shared" si="149"/>
        <v>0</v>
      </c>
      <c r="U1558" t="s">
        <v>1007</v>
      </c>
      <c r="V1558" t="s">
        <v>856</v>
      </c>
      <c r="Z1558" s="118">
        <v>1.31</v>
      </c>
      <c r="AA1558" s="102">
        <v>0</v>
      </c>
      <c r="AB1558" s="120">
        <v>4.74</v>
      </c>
      <c r="AC1558" s="103">
        <f t="shared" si="150"/>
        <v>3104.7000000000003</v>
      </c>
      <c r="AE1558" s="103">
        <f t="shared" si="151"/>
        <v>3104.7000000000003</v>
      </c>
      <c r="AG1558" s="102" t="str">
        <f t="shared" si="152"/>
        <v/>
      </c>
      <c r="AH1558"/>
    </row>
    <row r="1559" spans="1:34" s="102" customFormat="1">
      <c r="A1559" s="102">
        <v>1558</v>
      </c>
      <c r="C1559">
        <v>355</v>
      </c>
      <c r="D1559" s="102">
        <v>312</v>
      </c>
      <c r="E1559" s="102" t="s">
        <v>605</v>
      </c>
      <c r="F1559" s="102" t="s">
        <v>929</v>
      </c>
      <c r="G1559" s="102">
        <v>50.298000340000002</v>
      </c>
      <c r="H1559" s="102">
        <v>122.8199997</v>
      </c>
      <c r="M1559" s="102" t="s">
        <v>58</v>
      </c>
      <c r="N1559" s="102">
        <v>-5</v>
      </c>
      <c r="O1559" s="102">
        <v>-21</v>
      </c>
      <c r="P1559" s="102">
        <f t="shared" si="153"/>
        <v>16</v>
      </c>
      <c r="Q1559" s="102" t="s">
        <v>89</v>
      </c>
      <c r="R1559" s="102">
        <v>2</v>
      </c>
      <c r="S1559" s="102">
        <f t="shared" si="148"/>
        <v>16</v>
      </c>
      <c r="T1559" s="102">
        <f t="shared" si="149"/>
        <v>0</v>
      </c>
      <c r="U1559" t="s">
        <v>1007</v>
      </c>
      <c r="V1559" t="s">
        <v>856</v>
      </c>
      <c r="Z1559" s="118">
        <v>1.38</v>
      </c>
      <c r="AA1559" s="102">
        <v>0</v>
      </c>
      <c r="AB1559" s="120">
        <v>1.7</v>
      </c>
      <c r="AC1559" s="103">
        <f t="shared" si="150"/>
        <v>3753.5999999999995</v>
      </c>
      <c r="AE1559" s="103">
        <f t="shared" si="151"/>
        <v>3753.5999999999995</v>
      </c>
      <c r="AG1559" s="102" t="str">
        <f t="shared" si="152"/>
        <v/>
      </c>
      <c r="AH1559"/>
    </row>
    <row r="1560" spans="1:34" s="102" customFormat="1">
      <c r="A1560" s="102">
        <v>1559</v>
      </c>
      <c r="C1560">
        <v>355</v>
      </c>
      <c r="D1560" s="102">
        <v>312</v>
      </c>
      <c r="E1560" s="102" t="s">
        <v>605</v>
      </c>
      <c r="F1560" s="102" t="s">
        <v>929</v>
      </c>
      <c r="G1560" s="102">
        <v>50.298000340000002</v>
      </c>
      <c r="H1560" s="102">
        <v>122.8199997</v>
      </c>
      <c r="M1560" s="102" t="s">
        <v>59</v>
      </c>
      <c r="N1560" s="102">
        <v>-21</v>
      </c>
      <c r="O1560" s="102">
        <v>-34</v>
      </c>
      <c r="P1560" s="102">
        <f t="shared" si="153"/>
        <v>13</v>
      </c>
      <c r="Q1560" s="102" t="s">
        <v>89</v>
      </c>
      <c r="R1560" s="102">
        <v>2</v>
      </c>
      <c r="S1560" s="102">
        <f t="shared" si="148"/>
        <v>13</v>
      </c>
      <c r="T1560" s="102">
        <f t="shared" si="149"/>
        <v>0</v>
      </c>
      <c r="U1560" t="s">
        <v>1007</v>
      </c>
      <c r="V1560" t="s">
        <v>21</v>
      </c>
      <c r="Z1560" s="118">
        <v>1.38</v>
      </c>
      <c r="AA1560" s="102">
        <v>2</v>
      </c>
      <c r="AB1560" s="120">
        <v>1.7</v>
      </c>
      <c r="AC1560" s="103">
        <f t="shared" si="150"/>
        <v>2988.8039999999992</v>
      </c>
      <c r="AE1560" s="103">
        <f t="shared" si="151"/>
        <v>2988.8039999999992</v>
      </c>
      <c r="AG1560" s="102" t="str">
        <f t="shared" si="152"/>
        <v/>
      </c>
      <c r="AH1560"/>
    </row>
    <row r="1561" spans="1:34" s="44" customFormat="1">
      <c r="A1561" s="102">
        <v>1560</v>
      </c>
      <c r="C1561">
        <v>355</v>
      </c>
      <c r="D1561" s="102">
        <v>312</v>
      </c>
      <c r="E1561" s="44" t="s">
        <v>605</v>
      </c>
      <c r="F1561" s="102" t="s">
        <v>929</v>
      </c>
      <c r="G1561" s="44">
        <v>50.298000340000002</v>
      </c>
      <c r="H1561" s="44">
        <v>122.8199997</v>
      </c>
      <c r="M1561" s="44" t="s">
        <v>60</v>
      </c>
      <c r="N1561" s="44">
        <v>-34</v>
      </c>
      <c r="O1561" s="44">
        <v>-52</v>
      </c>
      <c r="P1561" s="44">
        <f t="shared" si="153"/>
        <v>18</v>
      </c>
      <c r="Q1561" s="44" t="s">
        <v>89</v>
      </c>
      <c r="R1561" s="44">
        <v>2</v>
      </c>
      <c r="S1561" s="44">
        <f t="shared" si="148"/>
        <v>18</v>
      </c>
      <c r="T1561" s="44">
        <f t="shared" si="149"/>
        <v>0</v>
      </c>
      <c r="U1561" t="s">
        <v>1007</v>
      </c>
      <c r="V1561" t="s">
        <v>21</v>
      </c>
      <c r="Z1561" s="118">
        <v>1.38</v>
      </c>
      <c r="AA1561" s="44">
        <v>30</v>
      </c>
      <c r="AB1561" s="120">
        <v>1.7</v>
      </c>
      <c r="AC1561" s="103">
        <f t="shared" si="150"/>
        <v>2955.9599999999987</v>
      </c>
      <c r="AE1561" s="104">
        <f t="shared" si="151"/>
        <v>2955.9599999999987</v>
      </c>
      <c r="AG1561" s="102" t="str">
        <f t="shared" si="152"/>
        <v/>
      </c>
      <c r="AH1561"/>
    </row>
    <row r="1562" spans="1:34">
      <c r="A1562">
        <v>1561</v>
      </c>
      <c r="B1562" t="s">
        <v>603</v>
      </c>
      <c r="C1562">
        <v>284</v>
      </c>
      <c r="D1562">
        <v>313</v>
      </c>
      <c r="E1562" t="s">
        <v>918</v>
      </c>
      <c r="F1562" t="s">
        <v>934</v>
      </c>
      <c r="G1562">
        <v>48.62748337</v>
      </c>
      <c r="H1562">
        <v>124.4981689</v>
      </c>
      <c r="M1562" t="s">
        <v>115</v>
      </c>
      <c r="N1562">
        <v>47</v>
      </c>
      <c r="O1562">
        <v>30</v>
      </c>
      <c r="P1562">
        <f t="shared" si="153"/>
        <v>17</v>
      </c>
      <c r="Q1562" t="s">
        <v>35</v>
      </c>
      <c r="R1562">
        <v>1</v>
      </c>
      <c r="S1562">
        <f t="shared" si="148"/>
        <v>0</v>
      </c>
      <c r="T1562">
        <f t="shared" si="149"/>
        <v>17</v>
      </c>
      <c r="W1562">
        <f>SUM(S1562:S1566)</f>
        <v>0</v>
      </c>
      <c r="X1562">
        <f>SUM(T1562:T1566)</f>
        <v>47</v>
      </c>
      <c r="Y1562">
        <f>X1562+W1562</f>
        <v>47</v>
      </c>
      <c r="Z1562" s="118">
        <v>0.12</v>
      </c>
      <c r="AA1562">
        <v>0</v>
      </c>
      <c r="AB1562" s="120">
        <v>51.68</v>
      </c>
      <c r="AC1562" s="2">
        <f t="shared" si="150"/>
        <v>10542.720000000001</v>
      </c>
      <c r="AD1562" s="2">
        <f>SUM(AC1562:AC1566)</f>
        <v>26253.439999999999</v>
      </c>
      <c r="AE1562" s="2">
        <f t="shared" si="151"/>
        <v>10542.720000000001</v>
      </c>
      <c r="AF1562" s="2">
        <f>SUM(AE1562:AE1566)</f>
        <v>26253.439999999999</v>
      </c>
      <c r="AG1562">
        <f t="shared" si="152"/>
        <v>1</v>
      </c>
    </row>
    <row r="1563" spans="1:34">
      <c r="A1563">
        <v>1562</v>
      </c>
      <c r="C1563">
        <v>284</v>
      </c>
      <c r="D1563">
        <v>313</v>
      </c>
      <c r="E1563" t="s">
        <v>918</v>
      </c>
      <c r="F1563" t="s">
        <v>934</v>
      </c>
      <c r="G1563">
        <v>48.62748337</v>
      </c>
      <c r="H1563">
        <v>124.4981689</v>
      </c>
      <c r="M1563" t="s">
        <v>114</v>
      </c>
      <c r="N1563">
        <v>30</v>
      </c>
      <c r="O1563">
        <v>14</v>
      </c>
      <c r="P1563">
        <f t="shared" si="153"/>
        <v>16</v>
      </c>
      <c r="Q1563" t="s">
        <v>35</v>
      </c>
      <c r="R1563">
        <v>1</v>
      </c>
      <c r="S1563">
        <f t="shared" si="148"/>
        <v>0</v>
      </c>
      <c r="T1563">
        <f t="shared" si="149"/>
        <v>16</v>
      </c>
      <c r="Z1563" s="118">
        <v>0.12</v>
      </c>
      <c r="AA1563">
        <v>0</v>
      </c>
      <c r="AB1563" s="120">
        <v>51.68</v>
      </c>
      <c r="AC1563" s="2">
        <f t="shared" si="150"/>
        <v>9922.56</v>
      </c>
      <c r="AE1563" s="2">
        <f t="shared" si="151"/>
        <v>9922.56</v>
      </c>
      <c r="AG1563" t="str">
        <f t="shared" si="152"/>
        <v/>
      </c>
    </row>
    <row r="1564" spans="1:34">
      <c r="A1564">
        <v>1563</v>
      </c>
      <c r="C1564">
        <v>284</v>
      </c>
      <c r="D1564">
        <v>313</v>
      </c>
      <c r="E1564" t="s">
        <v>918</v>
      </c>
      <c r="F1564" t="s">
        <v>934</v>
      </c>
      <c r="G1564">
        <v>48.62748337</v>
      </c>
      <c r="H1564">
        <v>124.4981689</v>
      </c>
      <c r="M1564" t="s">
        <v>606</v>
      </c>
      <c r="N1564">
        <v>14</v>
      </c>
      <c r="O1564">
        <v>2</v>
      </c>
      <c r="P1564">
        <f t="shared" si="153"/>
        <v>12</v>
      </c>
      <c r="Q1564" t="s">
        <v>35</v>
      </c>
      <c r="R1564">
        <v>1</v>
      </c>
      <c r="S1564">
        <f t="shared" si="148"/>
        <v>0</v>
      </c>
      <c r="T1564">
        <f t="shared" si="149"/>
        <v>12</v>
      </c>
      <c r="Z1564" s="118">
        <v>0.08</v>
      </c>
      <c r="AA1564">
        <v>0</v>
      </c>
      <c r="AB1564" s="120">
        <v>51.68</v>
      </c>
      <c r="AC1564" s="2">
        <f t="shared" si="150"/>
        <v>4961.2800000000007</v>
      </c>
      <c r="AE1564" s="2">
        <f t="shared" si="151"/>
        <v>4961.2800000000007</v>
      </c>
      <c r="AG1564" t="str">
        <f t="shared" si="152"/>
        <v/>
      </c>
    </row>
    <row r="1565" spans="1:34">
      <c r="A1565">
        <v>1564</v>
      </c>
      <c r="C1565">
        <v>284</v>
      </c>
      <c r="D1565">
        <v>313</v>
      </c>
      <c r="E1565" t="s">
        <v>918</v>
      </c>
      <c r="F1565" t="s">
        <v>934</v>
      </c>
      <c r="G1565">
        <v>48.62748337</v>
      </c>
      <c r="H1565">
        <v>124.4981689</v>
      </c>
      <c r="M1565" t="s">
        <v>610</v>
      </c>
      <c r="N1565">
        <v>2</v>
      </c>
      <c r="O1565">
        <v>0</v>
      </c>
      <c r="P1565">
        <f t="shared" si="153"/>
        <v>2</v>
      </c>
      <c r="Q1565" t="s">
        <v>35</v>
      </c>
      <c r="R1565">
        <v>1</v>
      </c>
      <c r="S1565">
        <f t="shared" si="148"/>
        <v>0</v>
      </c>
      <c r="T1565">
        <f t="shared" si="149"/>
        <v>2</v>
      </c>
      <c r="Z1565" s="118">
        <v>0.08</v>
      </c>
      <c r="AA1565">
        <v>0</v>
      </c>
      <c r="AB1565" s="120">
        <v>51.68</v>
      </c>
      <c r="AC1565" s="2">
        <f t="shared" si="150"/>
        <v>826.88000000000011</v>
      </c>
      <c r="AE1565" s="2">
        <f t="shared" si="151"/>
        <v>826.88000000000011</v>
      </c>
      <c r="AG1565" t="str">
        <f t="shared" si="152"/>
        <v/>
      </c>
    </row>
    <row r="1566" spans="1:34" s="9" customFormat="1">
      <c r="A1566">
        <v>1565</v>
      </c>
      <c r="C1566">
        <v>312</v>
      </c>
      <c r="D1566">
        <v>313</v>
      </c>
      <c r="E1566" s="9" t="s">
        <v>918</v>
      </c>
      <c r="F1566" t="s">
        <v>934</v>
      </c>
      <c r="G1566" s="9">
        <v>48.62748337</v>
      </c>
      <c r="H1566" s="9">
        <v>124.4981689</v>
      </c>
      <c r="N1566" s="9">
        <v>0</v>
      </c>
      <c r="O1566" s="9">
        <v>0</v>
      </c>
      <c r="P1566" s="9">
        <f t="shared" si="153"/>
        <v>0</v>
      </c>
      <c r="R1566" s="9">
        <v>2</v>
      </c>
      <c r="S1566" s="9">
        <f t="shared" si="148"/>
        <v>0</v>
      </c>
      <c r="T1566" s="9">
        <f t="shared" si="149"/>
        <v>0</v>
      </c>
      <c r="U1566" t="s">
        <v>1007</v>
      </c>
      <c r="V1566" t="s">
        <v>21</v>
      </c>
      <c r="Z1566" s="118">
        <v>0</v>
      </c>
      <c r="AA1566" s="9">
        <v>0</v>
      </c>
      <c r="AB1566" s="120"/>
      <c r="AC1566" s="2">
        <f t="shared" si="150"/>
        <v>0</v>
      </c>
      <c r="AE1566" s="11">
        <f t="shared" si="151"/>
        <v>0</v>
      </c>
      <c r="AG1566" t="str">
        <f t="shared" si="152"/>
        <v/>
      </c>
      <c r="AH1566"/>
    </row>
    <row r="1567" spans="1:34">
      <c r="A1567">
        <v>1566</v>
      </c>
      <c r="B1567" t="s">
        <v>603</v>
      </c>
      <c r="C1567">
        <v>582</v>
      </c>
      <c r="D1567">
        <v>314</v>
      </c>
      <c r="E1567" t="s">
        <v>619</v>
      </c>
      <c r="F1567" t="s">
        <v>930</v>
      </c>
      <c r="G1567">
        <v>50.6228981</v>
      </c>
      <c r="H1567">
        <v>122.5059967</v>
      </c>
      <c r="M1567" t="s">
        <v>634</v>
      </c>
      <c r="N1567">
        <v>4</v>
      </c>
      <c r="O1567">
        <v>0</v>
      </c>
      <c r="P1567">
        <f t="shared" si="153"/>
        <v>4</v>
      </c>
      <c r="Q1567" t="s">
        <v>35</v>
      </c>
      <c r="R1567">
        <v>1</v>
      </c>
      <c r="S1567">
        <f t="shared" si="148"/>
        <v>0</v>
      </c>
      <c r="T1567">
        <f t="shared" si="149"/>
        <v>4</v>
      </c>
      <c r="W1567">
        <f>SUM(S1567:S1571)</f>
        <v>55</v>
      </c>
      <c r="X1567">
        <f>SUM(T1567:T1571)</f>
        <v>4</v>
      </c>
      <c r="Y1567">
        <f>X1567+W1567</f>
        <v>59</v>
      </c>
      <c r="Z1567" s="118">
        <v>0.16</v>
      </c>
      <c r="AA1567">
        <v>0</v>
      </c>
      <c r="AB1567" s="120">
        <v>37.4</v>
      </c>
      <c r="AC1567" s="2">
        <f t="shared" si="150"/>
        <v>2393.6</v>
      </c>
      <c r="AD1567" s="2">
        <f>SUM(AC1567:AC1571)</f>
        <v>8106.0349999999989</v>
      </c>
      <c r="AE1567" s="2">
        <f t="shared" si="151"/>
        <v>2393.6</v>
      </c>
      <c r="AF1567" s="2">
        <f>SUM(AE1567:AE1571)</f>
        <v>8106.0349999999989</v>
      </c>
      <c r="AG1567">
        <f t="shared" si="152"/>
        <v>1</v>
      </c>
    </row>
    <row r="1568" spans="1:34">
      <c r="A1568">
        <v>1567</v>
      </c>
      <c r="C1568">
        <v>632</v>
      </c>
      <c r="D1568">
        <v>314</v>
      </c>
      <c r="E1568" t="s">
        <v>619</v>
      </c>
      <c r="F1568" t="s">
        <v>930</v>
      </c>
      <c r="G1568">
        <v>50.6228981</v>
      </c>
      <c r="H1568">
        <v>122.5059967</v>
      </c>
      <c r="M1568" t="s">
        <v>608</v>
      </c>
      <c r="N1568">
        <v>-15</v>
      </c>
      <c r="O1568">
        <v>-2</v>
      </c>
      <c r="P1568">
        <f t="shared" si="153"/>
        <v>13</v>
      </c>
      <c r="Q1568" t="s">
        <v>604</v>
      </c>
      <c r="R1568">
        <v>2</v>
      </c>
      <c r="S1568">
        <f t="shared" si="148"/>
        <v>13</v>
      </c>
      <c r="T1568">
        <f t="shared" si="149"/>
        <v>0</v>
      </c>
      <c r="U1568" t="s">
        <v>1003</v>
      </c>
      <c r="V1568" t="s">
        <v>623</v>
      </c>
      <c r="Z1568" s="118">
        <v>1.03</v>
      </c>
      <c r="AA1568">
        <v>25</v>
      </c>
      <c r="AB1568" s="120">
        <v>1.2</v>
      </c>
      <c r="AC1568" s="2">
        <f t="shared" si="150"/>
        <v>1205.0999999999999</v>
      </c>
      <c r="AE1568" s="2">
        <f t="shared" si="151"/>
        <v>1205.0999999999999</v>
      </c>
      <c r="AG1568" t="str">
        <f t="shared" si="152"/>
        <v/>
      </c>
    </row>
    <row r="1569" spans="1:34">
      <c r="A1569">
        <v>1568</v>
      </c>
      <c r="C1569">
        <v>632</v>
      </c>
      <c r="D1569">
        <v>314</v>
      </c>
      <c r="E1569" t="s">
        <v>619</v>
      </c>
      <c r="F1569" t="s">
        <v>930</v>
      </c>
      <c r="G1569">
        <v>50.6228981</v>
      </c>
      <c r="H1569">
        <v>122.5059967</v>
      </c>
      <c r="M1569" t="s">
        <v>23</v>
      </c>
      <c r="N1569">
        <v>0</v>
      </c>
      <c r="O1569">
        <v>-2</v>
      </c>
      <c r="P1569">
        <f t="shared" si="153"/>
        <v>2</v>
      </c>
      <c r="Q1569" t="s">
        <v>604</v>
      </c>
      <c r="R1569">
        <v>2</v>
      </c>
      <c r="S1569">
        <f t="shared" si="148"/>
        <v>2</v>
      </c>
      <c r="T1569">
        <f t="shared" si="149"/>
        <v>0</v>
      </c>
      <c r="U1569" t="s">
        <v>1003</v>
      </c>
      <c r="V1569" t="s">
        <v>623</v>
      </c>
      <c r="Z1569" s="118">
        <v>1.24</v>
      </c>
      <c r="AA1569">
        <v>25</v>
      </c>
      <c r="AB1569" s="120">
        <v>3.36</v>
      </c>
      <c r="AC1569" s="2">
        <f t="shared" si="150"/>
        <v>624.95999999999992</v>
      </c>
      <c r="AE1569" s="2">
        <f t="shared" si="151"/>
        <v>624.95999999999992</v>
      </c>
      <c r="AG1569" t="str">
        <f t="shared" si="152"/>
        <v/>
      </c>
    </row>
    <row r="1570" spans="1:34">
      <c r="A1570">
        <v>1569</v>
      </c>
      <c r="C1570">
        <v>632</v>
      </c>
      <c r="D1570">
        <v>314</v>
      </c>
      <c r="E1570" t="s">
        <v>619</v>
      </c>
      <c r="F1570" t="s">
        <v>930</v>
      </c>
      <c r="G1570">
        <v>50.6228981</v>
      </c>
      <c r="H1570">
        <v>122.5059967</v>
      </c>
      <c r="M1570" t="s">
        <v>101</v>
      </c>
      <c r="N1570">
        <v>-15</v>
      </c>
      <c r="O1570">
        <v>-40</v>
      </c>
      <c r="P1570">
        <f t="shared" si="153"/>
        <v>25</v>
      </c>
      <c r="Q1570" t="s">
        <v>604</v>
      </c>
      <c r="R1570">
        <v>2</v>
      </c>
      <c r="S1570">
        <f t="shared" si="148"/>
        <v>25</v>
      </c>
      <c r="T1570">
        <f t="shared" si="149"/>
        <v>0</v>
      </c>
      <c r="U1570" t="s">
        <v>1003</v>
      </c>
      <c r="V1570" t="s">
        <v>623</v>
      </c>
      <c r="Z1570" s="118">
        <v>1.45</v>
      </c>
      <c r="AA1570">
        <v>25</v>
      </c>
      <c r="AB1570" s="120">
        <v>1.2</v>
      </c>
      <c r="AC1570" s="2">
        <f t="shared" si="150"/>
        <v>3262.4999999999991</v>
      </c>
      <c r="AE1570" s="2">
        <f t="shared" si="151"/>
        <v>3262.4999999999991</v>
      </c>
      <c r="AG1570" t="str">
        <f t="shared" si="152"/>
        <v/>
      </c>
    </row>
    <row r="1571" spans="1:34" s="9" customFormat="1">
      <c r="A1571">
        <v>1570</v>
      </c>
      <c r="C1571">
        <v>632</v>
      </c>
      <c r="D1571">
        <v>314</v>
      </c>
      <c r="E1571" s="9" t="s">
        <v>619</v>
      </c>
      <c r="F1571" t="s">
        <v>930</v>
      </c>
      <c r="G1571" s="9">
        <v>50.6228981</v>
      </c>
      <c r="H1571" s="9">
        <v>122.5059967</v>
      </c>
      <c r="M1571" s="9" t="s">
        <v>19</v>
      </c>
      <c r="N1571" s="9">
        <v>-40</v>
      </c>
      <c r="O1571" s="9">
        <v>-55</v>
      </c>
      <c r="P1571" s="9">
        <f t="shared" si="153"/>
        <v>15</v>
      </c>
      <c r="Q1571" s="9" t="s">
        <v>604</v>
      </c>
      <c r="R1571" s="9">
        <v>2</v>
      </c>
      <c r="S1571" s="9">
        <f t="shared" si="148"/>
        <v>15</v>
      </c>
      <c r="T1571" s="9">
        <f t="shared" si="149"/>
        <v>0</v>
      </c>
      <c r="U1571" t="s">
        <v>1003</v>
      </c>
      <c r="V1571" t="s">
        <v>21</v>
      </c>
      <c r="Z1571" s="118">
        <v>1.45</v>
      </c>
      <c r="AA1571" s="9">
        <v>25</v>
      </c>
      <c r="AB1571" s="120">
        <v>0.38</v>
      </c>
      <c r="AC1571" s="2">
        <f t="shared" si="150"/>
        <v>619.87499999999989</v>
      </c>
      <c r="AE1571" s="11">
        <f t="shared" si="151"/>
        <v>619.87499999999989</v>
      </c>
      <c r="AG1571" t="str">
        <f t="shared" si="152"/>
        <v/>
      </c>
      <c r="AH1571"/>
    </row>
    <row r="1572" spans="1:34">
      <c r="A1572">
        <v>1571</v>
      </c>
      <c r="B1572" t="s">
        <v>603</v>
      </c>
      <c r="C1572">
        <v>751</v>
      </c>
      <c r="D1572">
        <v>315</v>
      </c>
      <c r="E1572" t="s">
        <v>619</v>
      </c>
      <c r="F1572" t="s">
        <v>930</v>
      </c>
      <c r="G1572">
        <v>50.451061250000002</v>
      </c>
      <c r="H1572">
        <v>122.6865997</v>
      </c>
      <c r="M1572" t="s">
        <v>89</v>
      </c>
      <c r="N1572">
        <v>3</v>
      </c>
      <c r="O1572">
        <v>2.5</v>
      </c>
      <c r="P1572">
        <f t="shared" si="153"/>
        <v>0.5</v>
      </c>
      <c r="Q1572" t="s">
        <v>35</v>
      </c>
      <c r="R1572">
        <v>1</v>
      </c>
      <c r="S1572">
        <f t="shared" si="148"/>
        <v>0</v>
      </c>
      <c r="T1572">
        <f t="shared" si="149"/>
        <v>0.5</v>
      </c>
      <c r="W1572">
        <f>SUM(S1572:S1577)</f>
        <v>42</v>
      </c>
      <c r="X1572">
        <f>SUM(T1572:T1577)</f>
        <v>3</v>
      </c>
      <c r="Y1572">
        <f>X1572+W1572</f>
        <v>45</v>
      </c>
      <c r="Z1572" s="118">
        <v>0.16</v>
      </c>
      <c r="AA1572">
        <v>0</v>
      </c>
      <c r="AB1572" s="120">
        <v>37.4</v>
      </c>
      <c r="AC1572" s="2">
        <f t="shared" si="150"/>
        <v>299.2</v>
      </c>
      <c r="AD1572" s="2">
        <f>SUM(AC1572:AC1577)</f>
        <v>5671.2159999999994</v>
      </c>
      <c r="AE1572" s="2">
        <f t="shared" si="151"/>
        <v>299.2</v>
      </c>
      <c r="AF1572" s="2">
        <f>SUM(AE1572:AE1577)</f>
        <v>5671.2159999999994</v>
      </c>
      <c r="AG1572">
        <f t="shared" si="152"/>
        <v>1</v>
      </c>
    </row>
    <row r="1573" spans="1:34">
      <c r="A1573">
        <v>1572</v>
      </c>
      <c r="C1573">
        <v>751</v>
      </c>
      <c r="D1573">
        <v>315</v>
      </c>
      <c r="E1573" t="s">
        <v>619</v>
      </c>
      <c r="F1573" t="s">
        <v>930</v>
      </c>
      <c r="G1573">
        <v>50.451061250000002</v>
      </c>
      <c r="H1573">
        <v>122.6865997</v>
      </c>
      <c r="M1573" t="s">
        <v>612</v>
      </c>
      <c r="N1573">
        <v>2.5</v>
      </c>
      <c r="O1573">
        <v>0.5</v>
      </c>
      <c r="P1573">
        <f t="shared" si="153"/>
        <v>2</v>
      </c>
      <c r="Q1573" t="s">
        <v>35</v>
      </c>
      <c r="R1573">
        <v>1</v>
      </c>
      <c r="S1573">
        <f t="shared" si="148"/>
        <v>0</v>
      </c>
      <c r="T1573">
        <f t="shared" si="149"/>
        <v>2</v>
      </c>
      <c r="Z1573" s="118">
        <v>0.16</v>
      </c>
      <c r="AA1573">
        <v>0</v>
      </c>
      <c r="AB1573" s="120">
        <v>37.4</v>
      </c>
      <c r="AC1573" s="2">
        <f t="shared" si="150"/>
        <v>1196.8</v>
      </c>
      <c r="AE1573" s="2">
        <f t="shared" si="151"/>
        <v>1196.8</v>
      </c>
      <c r="AG1573" t="str">
        <f t="shared" si="152"/>
        <v/>
      </c>
    </row>
    <row r="1574" spans="1:34">
      <c r="A1574">
        <v>1573</v>
      </c>
      <c r="C1574">
        <v>751</v>
      </c>
      <c r="D1574">
        <v>315</v>
      </c>
      <c r="E1574" t="s">
        <v>619</v>
      </c>
      <c r="F1574" t="s">
        <v>930</v>
      </c>
      <c r="G1574">
        <v>50.451061250000002</v>
      </c>
      <c r="H1574">
        <v>122.6865997</v>
      </c>
      <c r="M1574" t="s">
        <v>57</v>
      </c>
      <c r="N1574">
        <v>0.5</v>
      </c>
      <c r="O1574">
        <v>0</v>
      </c>
      <c r="P1574">
        <f t="shared" si="153"/>
        <v>0.5</v>
      </c>
      <c r="Q1574" t="s">
        <v>35</v>
      </c>
      <c r="R1574">
        <v>1</v>
      </c>
      <c r="S1574">
        <f t="shared" si="148"/>
        <v>0</v>
      </c>
      <c r="T1574">
        <f t="shared" si="149"/>
        <v>0.5</v>
      </c>
      <c r="Z1574" s="118">
        <v>0.16</v>
      </c>
      <c r="AA1574">
        <v>0</v>
      </c>
      <c r="AB1574" s="120">
        <v>30.85</v>
      </c>
      <c r="AC1574" s="2">
        <f t="shared" si="150"/>
        <v>246.8</v>
      </c>
      <c r="AE1574" s="2">
        <f t="shared" si="151"/>
        <v>246.8</v>
      </c>
      <c r="AG1574" t="str">
        <f t="shared" si="152"/>
        <v/>
      </c>
    </row>
    <row r="1575" spans="1:34">
      <c r="A1575">
        <v>1574</v>
      </c>
      <c r="C1575">
        <v>809</v>
      </c>
      <c r="D1575">
        <v>315</v>
      </c>
      <c r="E1575" t="s">
        <v>619</v>
      </c>
      <c r="F1575" t="s">
        <v>930</v>
      </c>
      <c r="G1575">
        <v>50.451061250000002</v>
      </c>
      <c r="H1575">
        <v>122.6865997</v>
      </c>
      <c r="M1575" t="s">
        <v>23</v>
      </c>
      <c r="N1575">
        <v>0</v>
      </c>
      <c r="O1575">
        <v>-1</v>
      </c>
      <c r="P1575">
        <f t="shared" si="153"/>
        <v>1</v>
      </c>
      <c r="Q1575" t="s">
        <v>604</v>
      </c>
      <c r="R1575">
        <v>2</v>
      </c>
      <c r="S1575">
        <f t="shared" si="148"/>
        <v>1</v>
      </c>
      <c r="T1575">
        <f t="shared" si="149"/>
        <v>0</v>
      </c>
      <c r="U1575" t="s">
        <v>1003</v>
      </c>
      <c r="V1575" t="s">
        <v>21</v>
      </c>
      <c r="Z1575" s="118">
        <v>1.24</v>
      </c>
      <c r="AA1575">
        <v>10</v>
      </c>
      <c r="AB1575" s="120">
        <v>3.36</v>
      </c>
      <c r="AC1575" s="2">
        <f t="shared" si="150"/>
        <v>374.97599999999994</v>
      </c>
      <c r="AE1575" s="2">
        <f t="shared" si="151"/>
        <v>374.97599999999994</v>
      </c>
      <c r="AG1575" t="str">
        <f t="shared" si="152"/>
        <v/>
      </c>
    </row>
    <row r="1576" spans="1:34">
      <c r="A1576">
        <v>1575</v>
      </c>
      <c r="C1576">
        <v>809</v>
      </c>
      <c r="D1576">
        <v>315</v>
      </c>
      <c r="E1576" t="s">
        <v>619</v>
      </c>
      <c r="F1576" t="s">
        <v>930</v>
      </c>
      <c r="G1576">
        <v>50.451061250000002</v>
      </c>
      <c r="H1576">
        <v>122.6865997</v>
      </c>
      <c r="M1576" t="s">
        <v>608</v>
      </c>
      <c r="N1576">
        <v>-1</v>
      </c>
      <c r="O1576">
        <v>-27</v>
      </c>
      <c r="P1576">
        <f t="shared" si="153"/>
        <v>26</v>
      </c>
      <c r="Q1576" t="s">
        <v>604</v>
      </c>
      <c r="R1576">
        <v>2</v>
      </c>
      <c r="S1576">
        <f t="shared" si="148"/>
        <v>26</v>
      </c>
      <c r="T1576">
        <f t="shared" si="149"/>
        <v>0</v>
      </c>
      <c r="U1576" t="s">
        <v>1004</v>
      </c>
      <c r="V1576" t="s">
        <v>21</v>
      </c>
      <c r="Z1576" s="118">
        <v>1.03</v>
      </c>
      <c r="AA1576">
        <v>10</v>
      </c>
      <c r="AB1576" s="120">
        <v>1.2</v>
      </c>
      <c r="AC1576" s="2">
        <f t="shared" si="150"/>
        <v>2892.24</v>
      </c>
      <c r="AE1576" s="2">
        <f t="shared" si="151"/>
        <v>2892.24</v>
      </c>
      <c r="AG1576" t="str">
        <f t="shared" si="152"/>
        <v/>
      </c>
    </row>
    <row r="1577" spans="1:34" s="9" customFormat="1">
      <c r="A1577">
        <v>1576</v>
      </c>
      <c r="C1577">
        <v>809</v>
      </c>
      <c r="D1577">
        <v>315</v>
      </c>
      <c r="E1577" s="9" t="s">
        <v>619</v>
      </c>
      <c r="F1577" t="s">
        <v>930</v>
      </c>
      <c r="G1577" s="9">
        <v>50.451061250000002</v>
      </c>
      <c r="H1577" s="9">
        <v>122.6865997</v>
      </c>
      <c r="M1577" s="9" t="s">
        <v>19</v>
      </c>
      <c r="N1577" s="9">
        <v>-27</v>
      </c>
      <c r="O1577" s="9">
        <v>-42</v>
      </c>
      <c r="P1577" s="9">
        <f t="shared" si="153"/>
        <v>15</v>
      </c>
      <c r="Q1577" s="9" t="s">
        <v>604</v>
      </c>
      <c r="R1577" s="9">
        <v>2</v>
      </c>
      <c r="S1577" s="9">
        <f t="shared" si="148"/>
        <v>15</v>
      </c>
      <c r="T1577" s="9">
        <f t="shared" si="149"/>
        <v>0</v>
      </c>
      <c r="U1577" t="s">
        <v>1004</v>
      </c>
      <c r="V1577" t="s">
        <v>21</v>
      </c>
      <c r="Z1577" s="118">
        <v>1.45</v>
      </c>
      <c r="AA1577" s="9">
        <v>20</v>
      </c>
      <c r="AB1577" s="120">
        <v>0.38</v>
      </c>
      <c r="AC1577" s="2">
        <f t="shared" si="150"/>
        <v>661.19999999999993</v>
      </c>
      <c r="AE1577" s="11">
        <f t="shared" si="151"/>
        <v>661.19999999999993</v>
      </c>
      <c r="AG1577" t="str">
        <f t="shared" si="152"/>
        <v/>
      </c>
      <c r="AH1577"/>
    </row>
    <row r="1578" spans="1:34" s="102" customFormat="1">
      <c r="A1578" s="102">
        <v>1577</v>
      </c>
      <c r="B1578" s="102" t="s">
        <v>603</v>
      </c>
      <c r="C1578">
        <v>369</v>
      </c>
      <c r="D1578" s="102">
        <v>316</v>
      </c>
      <c r="E1578" s="102" t="s">
        <v>605</v>
      </c>
      <c r="F1578" s="102" t="s">
        <v>929</v>
      </c>
      <c r="G1578" s="102">
        <v>50.195751190000003</v>
      </c>
      <c r="H1578" s="102">
        <v>122.9571991</v>
      </c>
      <c r="M1578" s="102" t="s">
        <v>89</v>
      </c>
      <c r="N1578" s="102">
        <v>25</v>
      </c>
      <c r="O1578" s="102">
        <v>24</v>
      </c>
      <c r="P1578" s="102">
        <f t="shared" si="153"/>
        <v>1</v>
      </c>
      <c r="Q1578" s="102" t="s">
        <v>35</v>
      </c>
      <c r="R1578" s="102">
        <v>1</v>
      </c>
      <c r="S1578" s="102">
        <f t="shared" si="148"/>
        <v>0</v>
      </c>
      <c r="T1578" s="102">
        <f t="shared" si="149"/>
        <v>1</v>
      </c>
      <c r="U1578"/>
      <c r="V1578"/>
      <c r="W1578" s="102">
        <f>SUM(S1578:S1580)</f>
        <v>0</v>
      </c>
      <c r="X1578" s="102">
        <f>SUM(T1578:T1580)</f>
        <v>25</v>
      </c>
      <c r="Y1578" s="102">
        <f>X1578+W1578</f>
        <v>25</v>
      </c>
      <c r="Z1578" s="118">
        <v>0.14000000000000001</v>
      </c>
      <c r="AA1578" s="102">
        <v>0</v>
      </c>
      <c r="AB1578" s="120">
        <v>43.21</v>
      </c>
      <c r="AC1578" s="103">
        <f t="shared" si="150"/>
        <v>604.94000000000005</v>
      </c>
      <c r="AD1578" s="103">
        <f>SUM(AC1578:AC1580)</f>
        <v>15123.500000000002</v>
      </c>
      <c r="AE1578" s="103">
        <f t="shared" si="151"/>
        <v>604.94000000000005</v>
      </c>
      <c r="AF1578" s="103">
        <f>SUM(AE1578:AE1580)</f>
        <v>15123.500000000002</v>
      </c>
      <c r="AG1578" s="102">
        <f t="shared" si="152"/>
        <v>1</v>
      </c>
      <c r="AH1578"/>
    </row>
    <row r="1579" spans="1:34" s="102" customFormat="1">
      <c r="A1579" s="102">
        <v>1578</v>
      </c>
      <c r="C1579">
        <v>369</v>
      </c>
      <c r="D1579" s="102">
        <v>316</v>
      </c>
      <c r="E1579" s="102" t="s">
        <v>605</v>
      </c>
      <c r="F1579" s="102" t="s">
        <v>929</v>
      </c>
      <c r="G1579" s="102">
        <v>50.195751190000003</v>
      </c>
      <c r="H1579" s="102">
        <v>122.9571991</v>
      </c>
      <c r="M1579" s="102" t="s">
        <v>14</v>
      </c>
      <c r="N1579" s="102">
        <v>24</v>
      </c>
      <c r="O1579" s="102">
        <v>0</v>
      </c>
      <c r="P1579" s="102">
        <f t="shared" si="153"/>
        <v>24</v>
      </c>
      <c r="Q1579" s="102" t="s">
        <v>35</v>
      </c>
      <c r="R1579" s="102">
        <v>1</v>
      </c>
      <c r="S1579" s="102">
        <f t="shared" si="148"/>
        <v>0</v>
      </c>
      <c r="T1579" s="102">
        <f t="shared" si="149"/>
        <v>24</v>
      </c>
      <c r="U1579"/>
      <c r="V1579"/>
      <c r="Z1579" s="118">
        <v>0.14000000000000001</v>
      </c>
      <c r="AA1579" s="102">
        <v>0</v>
      </c>
      <c r="AB1579" s="120">
        <v>43.21</v>
      </c>
      <c r="AC1579" s="103">
        <f t="shared" si="150"/>
        <v>14518.560000000001</v>
      </c>
      <c r="AE1579" s="103">
        <f t="shared" si="151"/>
        <v>14518.560000000001</v>
      </c>
      <c r="AG1579" s="102" t="str">
        <f t="shared" si="152"/>
        <v/>
      </c>
      <c r="AH1579"/>
    </row>
    <row r="1580" spans="1:34" s="44" customFormat="1">
      <c r="A1580" s="102">
        <v>1579</v>
      </c>
      <c r="C1580">
        <v>403</v>
      </c>
      <c r="D1580" s="102">
        <v>316</v>
      </c>
      <c r="E1580" s="44" t="s">
        <v>605</v>
      </c>
      <c r="F1580" s="102" t="s">
        <v>929</v>
      </c>
      <c r="G1580" s="44">
        <v>50.195751190000003</v>
      </c>
      <c r="H1580" s="44">
        <v>122.9571991</v>
      </c>
      <c r="M1580" s="44" t="s">
        <v>16</v>
      </c>
      <c r="N1580" s="44">
        <v>0</v>
      </c>
      <c r="O1580" s="44">
        <v>0</v>
      </c>
      <c r="P1580" s="44">
        <f t="shared" si="153"/>
        <v>0</v>
      </c>
      <c r="R1580" s="44">
        <v>2</v>
      </c>
      <c r="S1580" s="44">
        <f t="shared" si="148"/>
        <v>0</v>
      </c>
      <c r="T1580" s="44">
        <f t="shared" si="149"/>
        <v>0</v>
      </c>
      <c r="U1580" t="s">
        <v>1003</v>
      </c>
      <c r="V1580"/>
      <c r="Z1580" s="118">
        <v>1.31</v>
      </c>
      <c r="AA1580" s="44">
        <v>70</v>
      </c>
      <c r="AB1580" s="120">
        <v>4.74</v>
      </c>
      <c r="AC1580" s="103">
        <f t="shared" si="150"/>
        <v>0</v>
      </c>
      <c r="AE1580" s="104">
        <f t="shared" si="151"/>
        <v>0</v>
      </c>
      <c r="AG1580" s="102" t="str">
        <f t="shared" si="152"/>
        <v/>
      </c>
      <c r="AH1580"/>
    </row>
    <row r="1581" spans="1:34">
      <c r="A1581">
        <v>1580</v>
      </c>
      <c r="B1581" t="s">
        <v>603</v>
      </c>
      <c r="C1581">
        <v>462</v>
      </c>
      <c r="D1581">
        <v>317</v>
      </c>
      <c r="E1581" t="s">
        <v>605</v>
      </c>
      <c r="F1581" t="s">
        <v>929</v>
      </c>
      <c r="G1581">
        <v>49.621692660000001</v>
      </c>
      <c r="H1581">
        <v>123.53211210000001</v>
      </c>
      <c r="M1581" t="s">
        <v>610</v>
      </c>
      <c r="N1581">
        <v>9</v>
      </c>
      <c r="O1581">
        <v>6</v>
      </c>
      <c r="P1581">
        <f t="shared" si="153"/>
        <v>3</v>
      </c>
      <c r="Q1581" t="s">
        <v>35</v>
      </c>
      <c r="R1581">
        <v>1</v>
      </c>
      <c r="S1581">
        <f t="shared" si="148"/>
        <v>0</v>
      </c>
      <c r="T1581">
        <f t="shared" si="149"/>
        <v>3</v>
      </c>
      <c r="W1581">
        <f>SUM(S1581:S1585)</f>
        <v>65</v>
      </c>
      <c r="X1581">
        <f>SUM(T1581:T1585)</f>
        <v>9</v>
      </c>
      <c r="Y1581">
        <f>X1581+W1581</f>
        <v>74</v>
      </c>
      <c r="Z1581" s="118">
        <v>0.14000000000000001</v>
      </c>
      <c r="AA1581">
        <v>0</v>
      </c>
      <c r="AB1581" s="120">
        <v>43.21</v>
      </c>
      <c r="AC1581" s="2">
        <f t="shared" si="150"/>
        <v>1814.8200000000002</v>
      </c>
      <c r="AD1581" s="2">
        <f>SUM(AC1581:AC1585)</f>
        <v>20016.5844</v>
      </c>
      <c r="AE1581" s="2">
        <f t="shared" si="151"/>
        <v>1814.8200000000002</v>
      </c>
      <c r="AF1581" s="2">
        <f>SUM(AE1581:AE1585)</f>
        <v>20016.5844</v>
      </c>
      <c r="AG1581">
        <f t="shared" si="152"/>
        <v>1</v>
      </c>
    </row>
    <row r="1582" spans="1:34">
      <c r="A1582">
        <v>1581</v>
      </c>
      <c r="C1582">
        <v>462</v>
      </c>
      <c r="D1582">
        <v>317</v>
      </c>
      <c r="E1582" t="s">
        <v>605</v>
      </c>
      <c r="F1582" t="s">
        <v>929</v>
      </c>
      <c r="G1582">
        <v>49.621692660000001</v>
      </c>
      <c r="H1582">
        <v>123.53211210000001</v>
      </c>
      <c r="M1582" t="s">
        <v>606</v>
      </c>
      <c r="N1582">
        <v>6</v>
      </c>
      <c r="O1582">
        <v>3</v>
      </c>
      <c r="P1582">
        <f t="shared" si="153"/>
        <v>3</v>
      </c>
      <c r="Q1582" t="s">
        <v>35</v>
      </c>
      <c r="R1582">
        <v>1</v>
      </c>
      <c r="S1582">
        <f t="shared" si="148"/>
        <v>0</v>
      </c>
      <c r="T1582">
        <f t="shared" si="149"/>
        <v>3</v>
      </c>
      <c r="Z1582" s="118">
        <v>0.14000000000000001</v>
      </c>
      <c r="AA1582">
        <v>0</v>
      </c>
      <c r="AB1582" s="120">
        <v>43.21</v>
      </c>
      <c r="AC1582" s="2">
        <f t="shared" si="150"/>
        <v>1814.8200000000002</v>
      </c>
      <c r="AE1582" s="2">
        <f t="shared" si="151"/>
        <v>1814.8200000000002</v>
      </c>
      <c r="AG1582" t="str">
        <f t="shared" si="152"/>
        <v/>
      </c>
      <c r="AH1582" s="25"/>
    </row>
    <row r="1583" spans="1:34">
      <c r="A1583">
        <v>1582</v>
      </c>
      <c r="C1583">
        <v>462</v>
      </c>
      <c r="D1583">
        <v>317</v>
      </c>
      <c r="E1583" t="s">
        <v>605</v>
      </c>
      <c r="F1583" t="s">
        <v>929</v>
      </c>
      <c r="G1583">
        <v>49.621692660000001</v>
      </c>
      <c r="H1583">
        <v>123.53211210000001</v>
      </c>
      <c r="M1583" t="s">
        <v>15</v>
      </c>
      <c r="N1583">
        <v>3</v>
      </c>
      <c r="O1583">
        <v>0</v>
      </c>
      <c r="P1583">
        <f t="shared" si="153"/>
        <v>3</v>
      </c>
      <c r="Q1583" t="s">
        <v>35</v>
      </c>
      <c r="R1583">
        <v>1</v>
      </c>
      <c r="S1583">
        <f t="shared" si="148"/>
        <v>0</v>
      </c>
      <c r="T1583">
        <f t="shared" si="149"/>
        <v>3</v>
      </c>
      <c r="Z1583" s="118">
        <v>0.14000000000000001</v>
      </c>
      <c r="AA1583">
        <v>0</v>
      </c>
      <c r="AB1583" s="120">
        <v>36.65</v>
      </c>
      <c r="AC1583" s="2">
        <f t="shared" si="150"/>
        <v>1539.3000000000002</v>
      </c>
      <c r="AE1583" s="2">
        <f t="shared" si="151"/>
        <v>1539.3000000000002</v>
      </c>
      <c r="AG1583" t="str">
        <f t="shared" si="152"/>
        <v/>
      </c>
      <c r="AH1583" s="25"/>
    </row>
    <row r="1584" spans="1:34">
      <c r="A1584">
        <v>1583</v>
      </c>
      <c r="C1584">
        <v>510</v>
      </c>
      <c r="D1584">
        <v>317</v>
      </c>
      <c r="E1584" t="s">
        <v>605</v>
      </c>
      <c r="F1584" t="s">
        <v>929</v>
      </c>
      <c r="G1584">
        <v>49.621692660000001</v>
      </c>
      <c r="H1584">
        <v>123.53211210000001</v>
      </c>
      <c r="M1584" t="s">
        <v>16</v>
      </c>
      <c r="N1584">
        <v>0</v>
      </c>
      <c r="O1584">
        <v>-8</v>
      </c>
      <c r="P1584">
        <f t="shared" si="153"/>
        <v>8</v>
      </c>
      <c r="Q1584" t="s">
        <v>616</v>
      </c>
      <c r="R1584">
        <v>2</v>
      </c>
      <c r="S1584">
        <f t="shared" si="148"/>
        <v>8</v>
      </c>
      <c r="T1584">
        <f t="shared" si="149"/>
        <v>0</v>
      </c>
      <c r="U1584" t="s">
        <v>1003</v>
      </c>
      <c r="Z1584" s="118">
        <v>1.31</v>
      </c>
      <c r="AA1584">
        <v>3</v>
      </c>
      <c r="AB1584" s="120">
        <v>4.74</v>
      </c>
      <c r="AC1584" s="2">
        <f t="shared" si="150"/>
        <v>4818.4944000000005</v>
      </c>
      <c r="AE1584" s="2">
        <f t="shared" si="151"/>
        <v>4818.4944000000005</v>
      </c>
      <c r="AG1584" t="str">
        <f t="shared" si="152"/>
        <v/>
      </c>
    </row>
    <row r="1585" spans="1:34" s="9" customFormat="1">
      <c r="A1585">
        <v>1584</v>
      </c>
      <c r="C1585">
        <v>510</v>
      </c>
      <c r="D1585">
        <v>317</v>
      </c>
      <c r="E1585" s="9" t="s">
        <v>605</v>
      </c>
      <c r="F1585" t="s">
        <v>929</v>
      </c>
      <c r="G1585" s="9">
        <v>49.621692660000001</v>
      </c>
      <c r="H1585" s="9">
        <v>123.53211210000001</v>
      </c>
      <c r="M1585" s="9" t="s">
        <v>18</v>
      </c>
      <c r="N1585" s="9">
        <v>-8</v>
      </c>
      <c r="O1585" s="9">
        <v>-65</v>
      </c>
      <c r="P1585" s="9">
        <f t="shared" si="153"/>
        <v>57</v>
      </c>
      <c r="Q1585" s="9" t="s">
        <v>89</v>
      </c>
      <c r="R1585" s="9">
        <v>2</v>
      </c>
      <c r="S1585" s="9">
        <f t="shared" si="148"/>
        <v>57</v>
      </c>
      <c r="T1585" s="9">
        <f t="shared" si="149"/>
        <v>0</v>
      </c>
      <c r="U1585" t="s">
        <v>1003</v>
      </c>
      <c r="V1585"/>
      <c r="Z1585" s="118">
        <v>1.38</v>
      </c>
      <c r="AA1585" s="9">
        <v>25</v>
      </c>
      <c r="AB1585" s="120">
        <v>1.7</v>
      </c>
      <c r="AC1585" s="2">
        <f t="shared" si="150"/>
        <v>10029.149999999996</v>
      </c>
      <c r="AE1585" s="11">
        <f t="shared" si="151"/>
        <v>10029.149999999996</v>
      </c>
      <c r="AG1585" t="str">
        <f t="shared" si="152"/>
        <v/>
      </c>
      <c r="AH1585"/>
    </row>
    <row r="1586" spans="1:34">
      <c r="A1586">
        <v>1585</v>
      </c>
      <c r="B1586" t="s">
        <v>603</v>
      </c>
      <c r="C1586">
        <v>461</v>
      </c>
      <c r="D1586">
        <v>318</v>
      </c>
      <c r="E1586" t="s">
        <v>607</v>
      </c>
      <c r="F1586" t="s">
        <v>929</v>
      </c>
      <c r="G1586">
        <v>49.621768950000003</v>
      </c>
      <c r="H1586">
        <v>123.5333023</v>
      </c>
      <c r="M1586" t="s">
        <v>13</v>
      </c>
      <c r="N1586">
        <v>8</v>
      </c>
      <c r="O1586">
        <v>6</v>
      </c>
      <c r="P1586">
        <f t="shared" si="153"/>
        <v>2</v>
      </c>
      <c r="Q1586" t="s">
        <v>35</v>
      </c>
      <c r="R1586">
        <v>1</v>
      </c>
      <c r="S1586">
        <f t="shared" si="148"/>
        <v>0</v>
      </c>
      <c r="T1586">
        <f t="shared" si="149"/>
        <v>2</v>
      </c>
      <c r="W1586">
        <f>SUM(S1586:S1591)</f>
        <v>53</v>
      </c>
      <c r="X1586">
        <f>SUM(T1586:T1591)</f>
        <v>8</v>
      </c>
      <c r="Y1586">
        <f>X1586+W1586</f>
        <v>61</v>
      </c>
      <c r="Z1586" s="118">
        <v>0.11</v>
      </c>
      <c r="AA1586">
        <v>0</v>
      </c>
      <c r="AB1586" s="120">
        <v>45.06</v>
      </c>
      <c r="AC1586" s="2">
        <f t="shared" si="150"/>
        <v>991.31999999999994</v>
      </c>
      <c r="AD1586" s="2">
        <f>SUM(AC1586:AC1591)</f>
        <v>23334.128999999997</v>
      </c>
      <c r="AE1586" s="2">
        <f t="shared" si="151"/>
        <v>991.31999999999994</v>
      </c>
      <c r="AF1586" s="2">
        <f>SUM(AE1586:AE1591)</f>
        <v>23334.128999999997</v>
      </c>
      <c r="AG1586">
        <f t="shared" si="152"/>
        <v>1</v>
      </c>
    </row>
    <row r="1587" spans="1:34">
      <c r="A1587">
        <v>1586</v>
      </c>
      <c r="C1587">
        <v>461</v>
      </c>
      <c r="D1587">
        <v>318</v>
      </c>
      <c r="E1587" t="s">
        <v>607</v>
      </c>
      <c r="F1587" t="s">
        <v>929</v>
      </c>
      <c r="G1587">
        <v>49.621768950000003</v>
      </c>
      <c r="H1587">
        <v>123.5333023</v>
      </c>
      <c r="M1587" t="s">
        <v>612</v>
      </c>
      <c r="N1587">
        <v>6</v>
      </c>
      <c r="O1587">
        <v>4</v>
      </c>
      <c r="P1587">
        <f t="shared" si="153"/>
        <v>2</v>
      </c>
      <c r="Q1587" t="s">
        <v>35</v>
      </c>
      <c r="R1587">
        <v>1</v>
      </c>
      <c r="S1587">
        <f t="shared" si="148"/>
        <v>0</v>
      </c>
      <c r="T1587">
        <f t="shared" si="149"/>
        <v>2</v>
      </c>
      <c r="Z1587" s="118">
        <v>0.11</v>
      </c>
      <c r="AA1587">
        <v>0</v>
      </c>
      <c r="AB1587" s="120">
        <v>45.06</v>
      </c>
      <c r="AC1587" s="2">
        <f t="shared" si="150"/>
        <v>991.31999999999994</v>
      </c>
      <c r="AE1587" s="2">
        <f t="shared" si="151"/>
        <v>991.31999999999994</v>
      </c>
      <c r="AG1587" t="str">
        <f t="shared" si="152"/>
        <v/>
      </c>
    </row>
    <row r="1588" spans="1:34">
      <c r="A1588">
        <v>1587</v>
      </c>
      <c r="C1588">
        <v>461</v>
      </c>
      <c r="D1588">
        <v>318</v>
      </c>
      <c r="E1588" t="s">
        <v>607</v>
      </c>
      <c r="F1588" t="s">
        <v>929</v>
      </c>
      <c r="G1588">
        <v>49.621768950000003</v>
      </c>
      <c r="H1588">
        <v>123.5333023</v>
      </c>
      <c r="M1588" t="s">
        <v>15</v>
      </c>
      <c r="N1588">
        <v>4</v>
      </c>
      <c r="O1588">
        <v>0</v>
      </c>
      <c r="P1588">
        <f t="shared" si="153"/>
        <v>4</v>
      </c>
      <c r="Q1588" t="s">
        <v>35</v>
      </c>
      <c r="R1588">
        <v>1</v>
      </c>
      <c r="S1588">
        <f t="shared" si="148"/>
        <v>0</v>
      </c>
      <c r="T1588">
        <f t="shared" si="149"/>
        <v>4</v>
      </c>
      <c r="Z1588" s="118">
        <v>0.11</v>
      </c>
      <c r="AA1588">
        <v>0</v>
      </c>
      <c r="AB1588" s="120">
        <v>38.51</v>
      </c>
      <c r="AC1588" s="2">
        <f t="shared" si="150"/>
        <v>1694.4399999999998</v>
      </c>
      <c r="AE1588" s="2">
        <f t="shared" si="151"/>
        <v>1694.4399999999998</v>
      </c>
      <c r="AG1588" t="str">
        <f t="shared" si="152"/>
        <v/>
      </c>
    </row>
    <row r="1589" spans="1:34">
      <c r="A1589">
        <v>1588</v>
      </c>
      <c r="C1589">
        <v>509</v>
      </c>
      <c r="D1589">
        <v>318</v>
      </c>
      <c r="E1589" t="s">
        <v>607</v>
      </c>
      <c r="F1589" t="s">
        <v>929</v>
      </c>
      <c r="G1589">
        <v>49.621768950000003</v>
      </c>
      <c r="H1589">
        <v>123.5333023</v>
      </c>
      <c r="M1589" t="s">
        <v>129</v>
      </c>
      <c r="N1589">
        <v>0</v>
      </c>
      <c r="O1589">
        <v>-10</v>
      </c>
      <c r="P1589">
        <f t="shared" si="153"/>
        <v>10</v>
      </c>
      <c r="Q1589" t="s">
        <v>89</v>
      </c>
      <c r="R1589">
        <v>2</v>
      </c>
      <c r="S1589">
        <f t="shared" si="148"/>
        <v>10</v>
      </c>
      <c r="T1589">
        <f t="shared" si="149"/>
        <v>0</v>
      </c>
      <c r="U1589" t="s">
        <v>1003</v>
      </c>
      <c r="Z1589" s="118">
        <v>0.93</v>
      </c>
      <c r="AA1589">
        <v>1</v>
      </c>
      <c r="AB1589" s="120">
        <v>10.95</v>
      </c>
      <c r="AC1589" s="2">
        <f t="shared" si="150"/>
        <v>10081.664999999999</v>
      </c>
      <c r="AE1589" s="2">
        <f t="shared" si="151"/>
        <v>10081.664999999999</v>
      </c>
      <c r="AG1589" t="str">
        <f t="shared" si="152"/>
        <v/>
      </c>
    </row>
    <row r="1590" spans="1:34">
      <c r="A1590">
        <v>1589</v>
      </c>
      <c r="C1590">
        <v>509</v>
      </c>
      <c r="D1590">
        <v>318</v>
      </c>
      <c r="E1590" t="s">
        <v>607</v>
      </c>
      <c r="F1590" t="s">
        <v>929</v>
      </c>
      <c r="G1590">
        <v>49.621768950000003</v>
      </c>
      <c r="H1590">
        <v>123.5333023</v>
      </c>
      <c r="M1590" t="s">
        <v>17</v>
      </c>
      <c r="N1590">
        <v>-10</v>
      </c>
      <c r="O1590">
        <v>-38</v>
      </c>
      <c r="P1590">
        <f t="shared" si="153"/>
        <v>28</v>
      </c>
      <c r="Q1590" t="s">
        <v>604</v>
      </c>
      <c r="R1590">
        <v>2</v>
      </c>
      <c r="S1590">
        <f t="shared" si="148"/>
        <v>28</v>
      </c>
      <c r="T1590">
        <f t="shared" si="149"/>
        <v>0</v>
      </c>
      <c r="U1590" t="s">
        <v>1003</v>
      </c>
      <c r="V1590" t="s">
        <v>278</v>
      </c>
      <c r="Z1590" s="118">
        <v>0.86</v>
      </c>
      <c r="AA1590">
        <v>35</v>
      </c>
      <c r="AB1590" s="120">
        <v>3.92</v>
      </c>
      <c r="AC1590" s="2">
        <f t="shared" si="150"/>
        <v>6135.5840000000007</v>
      </c>
      <c r="AE1590" s="2">
        <f t="shared" si="151"/>
        <v>6135.5840000000007</v>
      </c>
      <c r="AG1590" t="str">
        <f t="shared" si="152"/>
        <v/>
      </c>
    </row>
    <row r="1591" spans="1:34" s="9" customFormat="1">
      <c r="A1591">
        <v>1590</v>
      </c>
      <c r="C1591">
        <v>509</v>
      </c>
      <c r="D1591">
        <v>318</v>
      </c>
      <c r="E1591" s="9" t="s">
        <v>607</v>
      </c>
      <c r="F1591" t="s">
        <v>929</v>
      </c>
      <c r="G1591" s="9">
        <v>49.621768950000003</v>
      </c>
      <c r="H1591" s="9">
        <v>123.5333023</v>
      </c>
      <c r="M1591" s="9" t="s">
        <v>18</v>
      </c>
      <c r="N1591" s="9">
        <v>-38</v>
      </c>
      <c r="O1591" s="9">
        <v>-53</v>
      </c>
      <c r="P1591" s="9">
        <f t="shared" si="153"/>
        <v>15</v>
      </c>
      <c r="Q1591" s="9" t="s">
        <v>604</v>
      </c>
      <c r="R1591" s="9">
        <v>2</v>
      </c>
      <c r="S1591" s="9">
        <f t="shared" si="148"/>
        <v>15</v>
      </c>
      <c r="T1591" s="9">
        <f t="shared" si="149"/>
        <v>0</v>
      </c>
      <c r="U1591" t="s">
        <v>889</v>
      </c>
      <c r="V1591" t="s">
        <v>918</v>
      </c>
      <c r="Z1591" s="118">
        <v>1.17</v>
      </c>
      <c r="AA1591" s="9">
        <v>50</v>
      </c>
      <c r="AB1591" s="120">
        <v>3.92</v>
      </c>
      <c r="AC1591" s="2">
        <f t="shared" si="150"/>
        <v>3439.7999999999997</v>
      </c>
      <c r="AE1591" s="11">
        <f t="shared" si="151"/>
        <v>3439.7999999999997</v>
      </c>
      <c r="AG1591" t="str">
        <f t="shared" si="152"/>
        <v/>
      </c>
      <c r="AH1591"/>
    </row>
    <row r="1592" spans="1:34" s="91" customFormat="1">
      <c r="A1592">
        <v>1591</v>
      </c>
      <c r="B1592" s="89" t="s">
        <v>603</v>
      </c>
      <c r="C1592">
        <v>6</v>
      </c>
      <c r="D1592">
        <v>319</v>
      </c>
      <c r="E1592" s="91" t="s">
        <v>35</v>
      </c>
      <c r="F1592" t="s">
        <v>35</v>
      </c>
      <c r="G1592" s="91">
        <v>50.619201660000002</v>
      </c>
      <c r="H1592" s="91">
        <v>122.53700259999999</v>
      </c>
      <c r="N1592" s="91">
        <v>0</v>
      </c>
      <c r="O1592" s="91">
        <v>0</v>
      </c>
      <c r="P1592" s="91">
        <f t="shared" si="153"/>
        <v>0</v>
      </c>
      <c r="Q1592" s="91" t="s">
        <v>604</v>
      </c>
      <c r="R1592" s="91">
        <v>2</v>
      </c>
      <c r="S1592" s="91">
        <f t="shared" si="148"/>
        <v>0</v>
      </c>
      <c r="T1592" s="91">
        <f t="shared" si="149"/>
        <v>0</v>
      </c>
      <c r="U1592" t="s">
        <v>889</v>
      </c>
      <c r="V1592" t="s">
        <v>918</v>
      </c>
      <c r="Z1592" s="118">
        <v>0</v>
      </c>
      <c r="AA1592" s="91">
        <v>60</v>
      </c>
      <c r="AB1592" s="120"/>
      <c r="AC1592" s="2">
        <f t="shared" si="150"/>
        <v>0</v>
      </c>
      <c r="AE1592" s="92">
        <f t="shared" si="151"/>
        <v>0</v>
      </c>
      <c r="AG1592">
        <f t="shared" si="152"/>
        <v>1</v>
      </c>
      <c r="AH1592"/>
    </row>
    <row r="1593" spans="1:34">
      <c r="A1593">
        <v>1592</v>
      </c>
      <c r="B1593" t="s">
        <v>603</v>
      </c>
      <c r="C1593">
        <v>460</v>
      </c>
      <c r="D1593">
        <v>320</v>
      </c>
      <c r="E1593" t="s">
        <v>607</v>
      </c>
      <c r="F1593" t="s">
        <v>929</v>
      </c>
      <c r="G1593">
        <v>49.622329710000002</v>
      </c>
      <c r="H1593">
        <v>123.5359802</v>
      </c>
      <c r="M1593" t="s">
        <v>610</v>
      </c>
      <c r="N1593">
        <v>15</v>
      </c>
      <c r="O1593">
        <v>11</v>
      </c>
      <c r="P1593">
        <f t="shared" si="153"/>
        <v>4</v>
      </c>
      <c r="Q1593" t="s">
        <v>35</v>
      </c>
      <c r="R1593">
        <v>1</v>
      </c>
      <c r="S1593">
        <f t="shared" si="148"/>
        <v>0</v>
      </c>
      <c r="T1593">
        <f t="shared" si="149"/>
        <v>4</v>
      </c>
      <c r="W1593">
        <f>SUM(S1593:S1598)</f>
        <v>77</v>
      </c>
      <c r="X1593">
        <f>SUM(T1593:T1598)</f>
        <v>15</v>
      </c>
      <c r="Y1593">
        <f>X1593+W1593</f>
        <v>92</v>
      </c>
      <c r="Z1593" s="118">
        <v>0.11</v>
      </c>
      <c r="AA1593">
        <v>0</v>
      </c>
      <c r="AB1593" s="120">
        <v>45.06</v>
      </c>
      <c r="AC1593" s="2">
        <f t="shared" si="150"/>
        <v>1982.6399999999999</v>
      </c>
      <c r="AD1593" s="2">
        <f>SUM(AC1593:AC1598)</f>
        <v>37356.5245</v>
      </c>
      <c r="AE1593" s="2">
        <f t="shared" si="151"/>
        <v>1982.6399999999999</v>
      </c>
      <c r="AF1593" s="2">
        <f>SUM(AE1593:AE1598)</f>
        <v>37356.5245</v>
      </c>
      <c r="AG1593">
        <f t="shared" si="152"/>
        <v>1</v>
      </c>
    </row>
    <row r="1594" spans="1:34">
      <c r="A1594">
        <v>1593</v>
      </c>
      <c r="C1594">
        <v>460</v>
      </c>
      <c r="D1594">
        <v>320</v>
      </c>
      <c r="E1594" t="s">
        <v>607</v>
      </c>
      <c r="F1594" t="s">
        <v>929</v>
      </c>
      <c r="G1594">
        <v>49.622329710000002</v>
      </c>
      <c r="H1594">
        <v>123.5359802</v>
      </c>
      <c r="M1594" t="s">
        <v>612</v>
      </c>
      <c r="N1594">
        <v>11</v>
      </c>
      <c r="O1594">
        <v>5</v>
      </c>
      <c r="P1594">
        <f t="shared" si="153"/>
        <v>6</v>
      </c>
      <c r="Q1594" t="s">
        <v>35</v>
      </c>
      <c r="R1594">
        <v>1</v>
      </c>
      <c r="S1594">
        <f t="shared" si="148"/>
        <v>0</v>
      </c>
      <c r="T1594">
        <f t="shared" si="149"/>
        <v>6</v>
      </c>
      <c r="Z1594" s="118">
        <v>0.11</v>
      </c>
      <c r="AA1594">
        <v>0</v>
      </c>
      <c r="AB1594" s="120">
        <v>45.06</v>
      </c>
      <c r="AC1594" s="2">
        <f t="shared" si="150"/>
        <v>2973.96</v>
      </c>
      <c r="AE1594" s="2">
        <f t="shared" si="151"/>
        <v>2973.96</v>
      </c>
      <c r="AG1594" t="str">
        <f t="shared" si="152"/>
        <v/>
      </c>
    </row>
    <row r="1595" spans="1:34">
      <c r="A1595">
        <v>1594</v>
      </c>
      <c r="C1595">
        <v>460</v>
      </c>
      <c r="D1595">
        <v>320</v>
      </c>
      <c r="E1595" t="s">
        <v>607</v>
      </c>
      <c r="F1595" t="s">
        <v>929</v>
      </c>
      <c r="G1595">
        <v>49.622329710000002</v>
      </c>
      <c r="H1595">
        <v>123.5359802</v>
      </c>
      <c r="M1595" t="s">
        <v>627</v>
      </c>
      <c r="N1595">
        <v>5</v>
      </c>
      <c r="O1595">
        <v>0</v>
      </c>
      <c r="P1595">
        <f t="shared" si="153"/>
        <v>5</v>
      </c>
      <c r="Q1595" t="s">
        <v>35</v>
      </c>
      <c r="R1595">
        <v>1</v>
      </c>
      <c r="S1595">
        <f t="shared" si="148"/>
        <v>0</v>
      </c>
      <c r="T1595">
        <f t="shared" si="149"/>
        <v>5</v>
      </c>
      <c r="Z1595" s="118">
        <v>0.11</v>
      </c>
      <c r="AA1595">
        <v>0</v>
      </c>
      <c r="AB1595" s="120">
        <v>38.51</v>
      </c>
      <c r="AC1595" s="2">
        <f t="shared" si="150"/>
        <v>2118.0499999999993</v>
      </c>
      <c r="AE1595" s="2">
        <f t="shared" si="151"/>
        <v>2118.0499999999993</v>
      </c>
      <c r="AG1595" t="str">
        <f t="shared" si="152"/>
        <v/>
      </c>
    </row>
    <row r="1596" spans="1:34">
      <c r="A1596">
        <v>1595</v>
      </c>
      <c r="C1596">
        <v>508</v>
      </c>
      <c r="D1596">
        <v>320</v>
      </c>
      <c r="E1596" t="s">
        <v>607</v>
      </c>
      <c r="F1596" t="s">
        <v>929</v>
      </c>
      <c r="G1596">
        <v>49.622329710000002</v>
      </c>
      <c r="H1596">
        <v>123.5359802</v>
      </c>
      <c r="M1596" t="s">
        <v>104</v>
      </c>
      <c r="N1596">
        <v>0</v>
      </c>
      <c r="O1596">
        <v>-9</v>
      </c>
      <c r="P1596">
        <f t="shared" si="153"/>
        <v>9</v>
      </c>
      <c r="Q1596" t="s">
        <v>616</v>
      </c>
      <c r="R1596">
        <v>2</v>
      </c>
      <c r="S1596">
        <f t="shared" si="148"/>
        <v>9</v>
      </c>
      <c r="T1596">
        <f t="shared" si="149"/>
        <v>0</v>
      </c>
      <c r="U1596" t="s">
        <v>889</v>
      </c>
      <c r="V1596" t="s">
        <v>918</v>
      </c>
      <c r="Z1596" s="118">
        <v>0.93</v>
      </c>
      <c r="AA1596">
        <v>1</v>
      </c>
      <c r="AB1596" s="120">
        <v>10.95</v>
      </c>
      <c r="AC1596" s="2">
        <f t="shared" si="150"/>
        <v>9073.4985000000015</v>
      </c>
      <c r="AE1596" s="2">
        <f t="shared" si="151"/>
        <v>9073.4985000000015</v>
      </c>
      <c r="AG1596" t="str">
        <f t="shared" si="152"/>
        <v/>
      </c>
    </row>
    <row r="1597" spans="1:34">
      <c r="A1597">
        <v>1596</v>
      </c>
      <c r="C1597">
        <v>508</v>
      </c>
      <c r="D1597">
        <v>320</v>
      </c>
      <c r="E1597" t="s">
        <v>607</v>
      </c>
      <c r="F1597" t="s">
        <v>929</v>
      </c>
      <c r="G1597">
        <v>49.622329710000002</v>
      </c>
      <c r="H1597">
        <v>123.5359802</v>
      </c>
      <c r="M1597" t="s">
        <v>17</v>
      </c>
      <c r="N1597">
        <v>-9</v>
      </c>
      <c r="O1597">
        <v>-47</v>
      </c>
      <c r="P1597">
        <f t="shared" si="153"/>
        <v>38</v>
      </c>
      <c r="Q1597" t="s">
        <v>616</v>
      </c>
      <c r="R1597">
        <v>2</v>
      </c>
      <c r="S1597">
        <f t="shared" si="148"/>
        <v>38</v>
      </c>
      <c r="T1597">
        <f t="shared" si="149"/>
        <v>0</v>
      </c>
      <c r="U1597" t="s">
        <v>889</v>
      </c>
      <c r="V1597" t="s">
        <v>918</v>
      </c>
      <c r="Z1597" s="118">
        <v>0.86</v>
      </c>
      <c r="AA1597">
        <v>15</v>
      </c>
      <c r="AB1597" s="120">
        <v>3.92</v>
      </c>
      <c r="AC1597" s="2">
        <f t="shared" si="150"/>
        <v>10888.976000000001</v>
      </c>
      <c r="AE1597" s="2">
        <f t="shared" si="151"/>
        <v>10888.976000000001</v>
      </c>
      <c r="AG1597" t="str">
        <f t="shared" si="152"/>
        <v/>
      </c>
    </row>
    <row r="1598" spans="1:34" s="9" customFormat="1">
      <c r="A1598">
        <v>1597</v>
      </c>
      <c r="C1598">
        <v>508</v>
      </c>
      <c r="D1598">
        <v>320</v>
      </c>
      <c r="E1598" s="9" t="s">
        <v>607</v>
      </c>
      <c r="F1598" t="s">
        <v>929</v>
      </c>
      <c r="G1598" s="9">
        <v>49.622329710000002</v>
      </c>
      <c r="H1598" s="9">
        <v>123.5359802</v>
      </c>
      <c r="M1598" s="9" t="s">
        <v>18</v>
      </c>
      <c r="N1598" s="9">
        <v>-47</v>
      </c>
      <c r="O1598" s="9">
        <v>-77</v>
      </c>
      <c r="P1598" s="9">
        <f t="shared" si="153"/>
        <v>30</v>
      </c>
      <c r="Q1598" s="9" t="s">
        <v>616</v>
      </c>
      <c r="R1598" s="9">
        <v>2</v>
      </c>
      <c r="S1598" s="9">
        <f t="shared" si="148"/>
        <v>30</v>
      </c>
      <c r="T1598" s="9">
        <f t="shared" si="149"/>
        <v>0</v>
      </c>
      <c r="U1598" t="s">
        <v>1003</v>
      </c>
      <c r="V1598" t="s">
        <v>918</v>
      </c>
      <c r="Z1598" s="118">
        <v>1.17</v>
      </c>
      <c r="AA1598" s="9">
        <v>25</v>
      </c>
      <c r="AB1598" s="120">
        <v>3.92</v>
      </c>
      <c r="AC1598" s="2">
        <f t="shared" si="150"/>
        <v>10319.4</v>
      </c>
      <c r="AE1598" s="11">
        <f t="shared" si="151"/>
        <v>10319.4</v>
      </c>
      <c r="AG1598" t="str">
        <f t="shared" si="152"/>
        <v/>
      </c>
      <c r="AH1598"/>
    </row>
    <row r="1599" spans="1:34" s="102" customFormat="1">
      <c r="A1599" s="102">
        <v>1598</v>
      </c>
      <c r="B1599" s="102" t="s">
        <v>603</v>
      </c>
      <c r="C1599">
        <v>411</v>
      </c>
      <c r="D1599" s="102">
        <v>321</v>
      </c>
      <c r="E1599" s="102" t="s">
        <v>605</v>
      </c>
      <c r="F1599" s="102" t="s">
        <v>929</v>
      </c>
      <c r="G1599" s="102">
        <v>50.059810640000002</v>
      </c>
      <c r="H1599" s="102">
        <v>123.10340119999999</v>
      </c>
      <c r="M1599" s="102" t="s">
        <v>16</v>
      </c>
      <c r="N1599" s="102">
        <v>0</v>
      </c>
      <c r="O1599" s="102">
        <v>-1</v>
      </c>
      <c r="P1599" s="102">
        <f t="shared" si="153"/>
        <v>1</v>
      </c>
      <c r="R1599" s="102">
        <v>2</v>
      </c>
      <c r="S1599" s="102">
        <f t="shared" si="148"/>
        <v>1</v>
      </c>
      <c r="T1599" s="102">
        <f t="shared" si="149"/>
        <v>0</v>
      </c>
      <c r="U1599" t="s">
        <v>1003</v>
      </c>
      <c r="V1599" t="s">
        <v>918</v>
      </c>
      <c r="W1599" s="102">
        <f>SUM(S1599:S1600)</f>
        <v>28</v>
      </c>
      <c r="X1599" s="102">
        <f>SUM(T1599:T1600)</f>
        <v>0</v>
      </c>
      <c r="Y1599" s="102">
        <f>X1599+W1599</f>
        <v>28</v>
      </c>
      <c r="Z1599" s="118">
        <v>1.31</v>
      </c>
      <c r="AA1599" s="102">
        <v>0</v>
      </c>
      <c r="AB1599" s="120">
        <v>4.74</v>
      </c>
      <c r="AC1599" s="103">
        <f t="shared" si="150"/>
        <v>620.94000000000005</v>
      </c>
      <c r="AD1599" s="103">
        <f>SUM(AC1599:AC1600)</f>
        <v>3788.0399999999995</v>
      </c>
      <c r="AE1599" s="103">
        <f t="shared" si="151"/>
        <v>620.94000000000005</v>
      </c>
      <c r="AF1599" s="103">
        <f>SUM(AE1599:AE1600)</f>
        <v>3788.0399999999995</v>
      </c>
      <c r="AG1599" s="102">
        <f t="shared" si="152"/>
        <v>1</v>
      </c>
      <c r="AH1599"/>
    </row>
    <row r="1600" spans="1:34" s="44" customFormat="1">
      <c r="A1600" s="102">
        <v>1599</v>
      </c>
      <c r="C1600">
        <v>411</v>
      </c>
      <c r="D1600" s="102">
        <v>321</v>
      </c>
      <c r="E1600" s="44" t="s">
        <v>605</v>
      </c>
      <c r="F1600" s="102" t="s">
        <v>929</v>
      </c>
      <c r="G1600" s="44">
        <v>50.059810640000002</v>
      </c>
      <c r="H1600" s="44">
        <v>123.10340119999999</v>
      </c>
      <c r="M1600" s="44" t="s">
        <v>18</v>
      </c>
      <c r="N1600" s="44">
        <v>-1</v>
      </c>
      <c r="O1600" s="44">
        <v>-28</v>
      </c>
      <c r="P1600" s="44">
        <f t="shared" si="153"/>
        <v>27</v>
      </c>
      <c r="R1600" s="44">
        <v>2</v>
      </c>
      <c r="S1600" s="44">
        <f t="shared" si="148"/>
        <v>27</v>
      </c>
      <c r="T1600" s="44">
        <f t="shared" si="149"/>
        <v>0</v>
      </c>
      <c r="U1600" t="s">
        <v>1003</v>
      </c>
      <c r="V1600" t="s">
        <v>918</v>
      </c>
      <c r="Z1600" s="118">
        <v>1.38</v>
      </c>
      <c r="AA1600" s="44">
        <v>50</v>
      </c>
      <c r="AB1600" s="120">
        <v>1.7</v>
      </c>
      <c r="AC1600" s="103">
        <f t="shared" si="150"/>
        <v>3167.0999999999995</v>
      </c>
      <c r="AE1600" s="104">
        <f t="shared" si="151"/>
        <v>3167.0999999999995</v>
      </c>
      <c r="AG1600" s="102" t="str">
        <f t="shared" si="152"/>
        <v/>
      </c>
      <c r="AH1600"/>
    </row>
    <row r="1601" spans="1:34">
      <c r="A1601">
        <v>1600</v>
      </c>
      <c r="B1601" t="s">
        <v>603</v>
      </c>
      <c r="C1601">
        <v>565</v>
      </c>
      <c r="D1601">
        <v>322</v>
      </c>
      <c r="E1601" t="s">
        <v>619</v>
      </c>
      <c r="F1601" t="s">
        <v>930</v>
      </c>
      <c r="G1601">
        <v>50.608798980000003</v>
      </c>
      <c r="H1601">
        <v>122.5599976</v>
      </c>
      <c r="M1601" t="s">
        <v>89</v>
      </c>
      <c r="N1601">
        <v>22</v>
      </c>
      <c r="O1601">
        <v>20</v>
      </c>
      <c r="P1601">
        <f t="shared" si="153"/>
        <v>2</v>
      </c>
      <c r="Q1601" t="s">
        <v>35</v>
      </c>
      <c r="R1601">
        <v>1</v>
      </c>
      <c r="S1601">
        <f t="shared" si="148"/>
        <v>0</v>
      </c>
      <c r="T1601">
        <f t="shared" si="149"/>
        <v>2</v>
      </c>
      <c r="W1601">
        <f>SUM(S1601:S1604)</f>
        <v>35</v>
      </c>
      <c r="X1601">
        <f>SUM(T1601:T1604)</f>
        <v>22</v>
      </c>
      <c r="Y1601">
        <f>X1601+W1601</f>
        <v>57</v>
      </c>
      <c r="Z1601" s="118">
        <v>0.16</v>
      </c>
      <c r="AA1601">
        <v>0</v>
      </c>
      <c r="AB1601" s="120">
        <v>37.4</v>
      </c>
      <c r="AC1601" s="2">
        <f t="shared" si="150"/>
        <v>1196.8</v>
      </c>
      <c r="AD1601" s="2">
        <f>SUM(AC1601:AC1604)</f>
        <v>18419.419999999998</v>
      </c>
      <c r="AE1601" s="2">
        <f t="shared" si="151"/>
        <v>1196.8</v>
      </c>
      <c r="AF1601" s="2">
        <f>SUM(AE1601:AE1604)</f>
        <v>18419.419999999998</v>
      </c>
      <c r="AG1601">
        <f t="shared" si="152"/>
        <v>1</v>
      </c>
    </row>
    <row r="1602" spans="1:34">
      <c r="A1602">
        <v>1601</v>
      </c>
      <c r="C1602">
        <v>565</v>
      </c>
      <c r="D1602">
        <v>322</v>
      </c>
      <c r="E1602" t="s">
        <v>619</v>
      </c>
      <c r="F1602" t="s">
        <v>930</v>
      </c>
      <c r="G1602">
        <v>50.608798980000003</v>
      </c>
      <c r="H1602">
        <v>122.5599976</v>
      </c>
      <c r="M1602" t="s">
        <v>623</v>
      </c>
      <c r="N1602">
        <v>20</v>
      </c>
      <c r="O1602">
        <v>0</v>
      </c>
      <c r="P1602">
        <f t="shared" si="153"/>
        <v>20</v>
      </c>
      <c r="Q1602" t="s">
        <v>35</v>
      </c>
      <c r="R1602">
        <v>1</v>
      </c>
      <c r="S1602">
        <f t="shared" ref="S1602:S1665" si="154">IF(R1602=1,0,P1602)</f>
        <v>0</v>
      </c>
      <c r="T1602">
        <f t="shared" ref="T1602:T1665" si="155">IF(R1602=1,P1602,0)</f>
        <v>20</v>
      </c>
      <c r="Z1602" s="118">
        <v>0.16</v>
      </c>
      <c r="AA1602">
        <v>0</v>
      </c>
      <c r="AB1602" s="120">
        <v>37.4</v>
      </c>
      <c r="AC1602" s="2">
        <f t="shared" ref="AC1602:AC1665" si="156">Z1602*AB1602/100*P1602*100*100*((100-AA1602)/100)</f>
        <v>11968</v>
      </c>
      <c r="AE1602" s="2">
        <f t="shared" ref="AE1602:AE1665" si="157">Z1602*AB1602/100*P1602*100*100*((100-AA1602)/100)</f>
        <v>11968</v>
      </c>
      <c r="AG1602" t="str">
        <f t="shared" ref="AG1602:AG1665" si="158">IF(D1601&lt;&gt;D1602,1,"")</f>
        <v/>
      </c>
    </row>
    <row r="1603" spans="1:34">
      <c r="A1603">
        <v>1602</v>
      </c>
      <c r="C1603">
        <v>614</v>
      </c>
      <c r="D1603">
        <v>322</v>
      </c>
      <c r="E1603" t="s">
        <v>619</v>
      </c>
      <c r="F1603" t="s">
        <v>930</v>
      </c>
      <c r="G1603">
        <v>50.608798980000003</v>
      </c>
      <c r="H1603">
        <v>122.5599976</v>
      </c>
      <c r="M1603" t="s">
        <v>16</v>
      </c>
      <c r="N1603">
        <v>0</v>
      </c>
      <c r="O1603">
        <v>-2</v>
      </c>
      <c r="P1603">
        <f t="shared" si="153"/>
        <v>2</v>
      </c>
      <c r="R1603">
        <v>2</v>
      </c>
      <c r="S1603">
        <f t="shared" si="154"/>
        <v>2</v>
      </c>
      <c r="T1603">
        <f t="shared" si="155"/>
        <v>0</v>
      </c>
      <c r="U1603" t="s">
        <v>1003</v>
      </c>
      <c r="V1603" t="s">
        <v>21</v>
      </c>
      <c r="Z1603" s="118">
        <v>1.24</v>
      </c>
      <c r="AA1603">
        <v>0</v>
      </c>
      <c r="AB1603" s="120">
        <v>3.36</v>
      </c>
      <c r="AC1603" s="2">
        <f t="shared" si="156"/>
        <v>833.27999999999986</v>
      </c>
      <c r="AE1603" s="2">
        <f t="shared" si="157"/>
        <v>833.27999999999986</v>
      </c>
      <c r="AG1603" t="str">
        <f t="shared" si="158"/>
        <v/>
      </c>
    </row>
    <row r="1604" spans="1:34" s="9" customFormat="1">
      <c r="A1604">
        <v>1603</v>
      </c>
      <c r="C1604">
        <v>614</v>
      </c>
      <c r="D1604">
        <v>322</v>
      </c>
      <c r="E1604" s="9" t="s">
        <v>619</v>
      </c>
      <c r="F1604" t="s">
        <v>930</v>
      </c>
      <c r="G1604" s="9">
        <v>50.608798980000003</v>
      </c>
      <c r="H1604" s="9">
        <v>122.5599976</v>
      </c>
      <c r="M1604" s="9" t="s">
        <v>101</v>
      </c>
      <c r="N1604" s="9">
        <v>-2</v>
      </c>
      <c r="O1604" s="9">
        <v>-35</v>
      </c>
      <c r="P1604" s="9">
        <f t="shared" si="153"/>
        <v>33</v>
      </c>
      <c r="Q1604" s="9" t="s">
        <v>616</v>
      </c>
      <c r="R1604" s="9">
        <v>2</v>
      </c>
      <c r="S1604" s="9">
        <f t="shared" si="154"/>
        <v>33</v>
      </c>
      <c r="T1604" s="9">
        <f t="shared" si="155"/>
        <v>0</v>
      </c>
      <c r="U1604" t="s">
        <v>1003</v>
      </c>
      <c r="V1604" t="s">
        <v>21</v>
      </c>
      <c r="Z1604" s="118">
        <v>1.45</v>
      </c>
      <c r="AA1604" s="9">
        <v>23</v>
      </c>
      <c r="AB1604" s="120">
        <v>1.2</v>
      </c>
      <c r="AC1604" s="2">
        <f t="shared" si="156"/>
        <v>4421.3399999999992</v>
      </c>
      <c r="AE1604" s="11">
        <f t="shared" si="157"/>
        <v>4421.3399999999992</v>
      </c>
      <c r="AG1604" t="str">
        <f t="shared" si="158"/>
        <v/>
      </c>
      <c r="AH1604"/>
    </row>
    <row r="1605" spans="1:34">
      <c r="A1605">
        <v>1604</v>
      </c>
      <c r="B1605" t="s">
        <v>603</v>
      </c>
      <c r="C1605">
        <v>566</v>
      </c>
      <c r="D1605">
        <v>323</v>
      </c>
      <c r="E1605" t="s">
        <v>619</v>
      </c>
      <c r="F1605" t="s">
        <v>930</v>
      </c>
      <c r="G1605">
        <v>50.609100339999998</v>
      </c>
      <c r="H1605">
        <v>122.5599976</v>
      </c>
      <c r="M1605" t="s">
        <v>89</v>
      </c>
      <c r="N1605">
        <v>20</v>
      </c>
      <c r="O1605">
        <v>19</v>
      </c>
      <c r="P1605">
        <f t="shared" si="153"/>
        <v>1</v>
      </c>
      <c r="Q1605" t="s">
        <v>35</v>
      </c>
      <c r="R1605">
        <v>1</v>
      </c>
      <c r="S1605">
        <f t="shared" si="154"/>
        <v>0</v>
      </c>
      <c r="T1605">
        <f t="shared" si="155"/>
        <v>1</v>
      </c>
      <c r="W1605">
        <f>SUM(S1605:S1608)</f>
        <v>20</v>
      </c>
      <c r="X1605">
        <f>SUM(T1605:T1608)</f>
        <v>20</v>
      </c>
      <c r="Y1605">
        <f>X1605+W1605</f>
        <v>40</v>
      </c>
      <c r="Z1605" s="118">
        <v>0.16</v>
      </c>
      <c r="AA1605">
        <v>0</v>
      </c>
      <c r="AB1605" s="120">
        <v>37.4</v>
      </c>
      <c r="AC1605" s="2">
        <f t="shared" si="156"/>
        <v>598.4</v>
      </c>
      <c r="AD1605" s="2">
        <f>SUM(AC1605:AC1608)</f>
        <v>13872.34</v>
      </c>
      <c r="AE1605" s="2">
        <f t="shared" si="157"/>
        <v>598.4</v>
      </c>
      <c r="AF1605" s="2">
        <f>SUM(AE1605:AE1608)</f>
        <v>13872.34</v>
      </c>
      <c r="AG1605">
        <f t="shared" si="158"/>
        <v>1</v>
      </c>
    </row>
    <row r="1606" spans="1:34">
      <c r="A1606">
        <v>1605</v>
      </c>
      <c r="C1606">
        <v>566</v>
      </c>
      <c r="D1606">
        <v>323</v>
      </c>
      <c r="E1606" t="s">
        <v>619</v>
      </c>
      <c r="F1606" t="s">
        <v>930</v>
      </c>
      <c r="G1606">
        <v>50.609100339999998</v>
      </c>
      <c r="H1606">
        <v>122.5599976</v>
      </c>
      <c r="M1606" t="s">
        <v>623</v>
      </c>
      <c r="N1606">
        <v>19</v>
      </c>
      <c r="O1606">
        <v>0</v>
      </c>
      <c r="P1606">
        <f t="shared" si="153"/>
        <v>19</v>
      </c>
      <c r="Q1606" t="s">
        <v>35</v>
      </c>
      <c r="R1606">
        <v>1</v>
      </c>
      <c r="S1606">
        <f t="shared" si="154"/>
        <v>0</v>
      </c>
      <c r="T1606">
        <f t="shared" si="155"/>
        <v>19</v>
      </c>
      <c r="Z1606" s="118">
        <v>0.16</v>
      </c>
      <c r="AA1606">
        <v>0</v>
      </c>
      <c r="AB1606" s="120">
        <v>37.4</v>
      </c>
      <c r="AC1606" s="2">
        <f t="shared" si="156"/>
        <v>11369.6</v>
      </c>
      <c r="AE1606" s="2">
        <f t="shared" si="157"/>
        <v>11369.6</v>
      </c>
      <c r="AG1606" t="str">
        <f t="shared" si="158"/>
        <v/>
      </c>
    </row>
    <row r="1607" spans="1:34">
      <c r="A1607">
        <v>1606</v>
      </c>
      <c r="C1607">
        <v>615</v>
      </c>
      <c r="D1607">
        <v>323</v>
      </c>
      <c r="E1607" t="s">
        <v>619</v>
      </c>
      <c r="F1607" t="s">
        <v>930</v>
      </c>
      <c r="G1607">
        <v>50.609100339999998</v>
      </c>
      <c r="H1607">
        <v>122.5599976</v>
      </c>
      <c r="M1607" t="s">
        <v>16</v>
      </c>
      <c r="N1607">
        <v>0</v>
      </c>
      <c r="O1607">
        <v>-1</v>
      </c>
      <c r="P1607">
        <f t="shared" si="153"/>
        <v>1</v>
      </c>
      <c r="R1607">
        <v>2</v>
      </c>
      <c r="S1607">
        <f t="shared" si="154"/>
        <v>1</v>
      </c>
      <c r="T1607">
        <f t="shared" si="155"/>
        <v>0</v>
      </c>
      <c r="U1607" t="s">
        <v>1003</v>
      </c>
      <c r="V1607" t="s">
        <v>21</v>
      </c>
      <c r="Z1607" s="118">
        <v>1.24</v>
      </c>
      <c r="AA1607">
        <v>0</v>
      </c>
      <c r="AB1607" s="120">
        <v>3.36</v>
      </c>
      <c r="AC1607" s="2">
        <f t="shared" si="156"/>
        <v>416.63999999999993</v>
      </c>
      <c r="AE1607" s="2">
        <f t="shared" si="157"/>
        <v>416.63999999999993</v>
      </c>
      <c r="AG1607" t="str">
        <f t="shared" si="158"/>
        <v/>
      </c>
    </row>
    <row r="1608" spans="1:34" s="9" customFormat="1">
      <c r="A1608">
        <v>1607</v>
      </c>
      <c r="C1608">
        <v>615</v>
      </c>
      <c r="D1608">
        <v>323</v>
      </c>
      <c r="E1608" s="9" t="s">
        <v>619</v>
      </c>
      <c r="F1608" t="s">
        <v>930</v>
      </c>
      <c r="G1608" s="9">
        <v>50.609100339999998</v>
      </c>
      <c r="H1608" s="9">
        <v>122.5599976</v>
      </c>
      <c r="M1608" s="9" t="s">
        <v>101</v>
      </c>
      <c r="N1608" s="9">
        <v>-1</v>
      </c>
      <c r="O1608" s="9">
        <v>-20</v>
      </c>
      <c r="P1608" s="9">
        <f t="shared" si="153"/>
        <v>19</v>
      </c>
      <c r="Q1608" s="9" t="s">
        <v>616</v>
      </c>
      <c r="R1608" s="9">
        <v>2</v>
      </c>
      <c r="S1608" s="9">
        <f t="shared" si="154"/>
        <v>19</v>
      </c>
      <c r="T1608" s="9">
        <f t="shared" si="155"/>
        <v>0</v>
      </c>
      <c r="U1608" t="s">
        <v>1003</v>
      </c>
      <c r="V1608" t="s">
        <v>21</v>
      </c>
      <c r="Z1608" s="118">
        <v>1.45</v>
      </c>
      <c r="AA1608" s="9">
        <v>55</v>
      </c>
      <c r="AB1608" s="120">
        <v>1.2</v>
      </c>
      <c r="AC1608" s="2">
        <f t="shared" si="156"/>
        <v>1487.7</v>
      </c>
      <c r="AE1608" s="11">
        <f t="shared" si="157"/>
        <v>1487.7</v>
      </c>
      <c r="AG1608" t="str">
        <f t="shared" si="158"/>
        <v/>
      </c>
      <c r="AH1608"/>
    </row>
    <row r="1609" spans="1:34">
      <c r="A1609">
        <v>1608</v>
      </c>
      <c r="B1609" t="s">
        <v>603</v>
      </c>
      <c r="C1609">
        <v>459</v>
      </c>
      <c r="D1609">
        <v>324</v>
      </c>
      <c r="E1609" t="s">
        <v>607</v>
      </c>
      <c r="F1609" t="s">
        <v>929</v>
      </c>
      <c r="G1609">
        <v>49.631011960000002</v>
      </c>
      <c r="H1609">
        <v>123.5393143</v>
      </c>
      <c r="M1609" t="s">
        <v>610</v>
      </c>
      <c r="N1609">
        <v>30</v>
      </c>
      <c r="O1609">
        <v>23</v>
      </c>
      <c r="P1609">
        <f t="shared" si="153"/>
        <v>7</v>
      </c>
      <c r="Q1609" t="s">
        <v>35</v>
      </c>
      <c r="R1609">
        <v>1</v>
      </c>
      <c r="S1609">
        <f t="shared" si="154"/>
        <v>0</v>
      </c>
      <c r="T1609">
        <f t="shared" si="155"/>
        <v>7</v>
      </c>
      <c r="W1609">
        <f>SUM(S1609:S1614)</f>
        <v>60</v>
      </c>
      <c r="X1609">
        <f>SUM(T1609:T1614)</f>
        <v>30</v>
      </c>
      <c r="Y1609">
        <f>X1609+W1609</f>
        <v>90</v>
      </c>
      <c r="Z1609" s="118">
        <v>0.11</v>
      </c>
      <c r="AA1609">
        <v>0</v>
      </c>
      <c r="AB1609" s="120">
        <v>45.06</v>
      </c>
      <c r="AC1609" s="2">
        <f t="shared" si="156"/>
        <v>3469.62</v>
      </c>
      <c r="AD1609" s="2">
        <f>SUM(AC1609:AC1614)</f>
        <v>34616.978499999997</v>
      </c>
      <c r="AE1609" s="2">
        <f t="shared" si="157"/>
        <v>3469.62</v>
      </c>
      <c r="AF1609" s="2">
        <f>SUM(AE1609:AE1614)</f>
        <v>34616.978499999997</v>
      </c>
      <c r="AG1609">
        <f t="shared" si="158"/>
        <v>1</v>
      </c>
    </row>
    <row r="1610" spans="1:34">
      <c r="A1610">
        <v>1609</v>
      </c>
      <c r="C1610">
        <v>459</v>
      </c>
      <c r="D1610">
        <v>324</v>
      </c>
      <c r="E1610" t="s">
        <v>607</v>
      </c>
      <c r="F1610" t="s">
        <v>929</v>
      </c>
      <c r="G1610">
        <v>49.631011960000002</v>
      </c>
      <c r="H1610">
        <v>123.5393143</v>
      </c>
      <c r="M1610" t="s">
        <v>612</v>
      </c>
      <c r="N1610">
        <v>23</v>
      </c>
      <c r="O1610">
        <v>11</v>
      </c>
      <c r="P1610">
        <f t="shared" si="153"/>
        <v>12</v>
      </c>
      <c r="Q1610" t="s">
        <v>35</v>
      </c>
      <c r="R1610">
        <v>1</v>
      </c>
      <c r="S1610">
        <f t="shared" si="154"/>
        <v>0</v>
      </c>
      <c r="T1610">
        <f t="shared" si="155"/>
        <v>12</v>
      </c>
      <c r="Z1610" s="118">
        <v>0.11</v>
      </c>
      <c r="AA1610">
        <v>0</v>
      </c>
      <c r="AB1610" s="120">
        <v>45.06</v>
      </c>
      <c r="AC1610" s="2">
        <f t="shared" si="156"/>
        <v>5947.92</v>
      </c>
      <c r="AE1610" s="2">
        <f t="shared" si="157"/>
        <v>5947.92</v>
      </c>
      <c r="AG1610" t="str">
        <f t="shared" si="158"/>
        <v/>
      </c>
    </row>
    <row r="1611" spans="1:34">
      <c r="A1611">
        <v>1610</v>
      </c>
      <c r="C1611">
        <v>459</v>
      </c>
      <c r="D1611">
        <v>324</v>
      </c>
      <c r="E1611" t="s">
        <v>607</v>
      </c>
      <c r="F1611" t="s">
        <v>929</v>
      </c>
      <c r="G1611">
        <v>49.631011960000002</v>
      </c>
      <c r="H1611">
        <v>123.5393143</v>
      </c>
      <c r="M1611" t="s">
        <v>15</v>
      </c>
      <c r="N1611">
        <v>11</v>
      </c>
      <c r="O1611">
        <v>0</v>
      </c>
      <c r="P1611">
        <f t="shared" ref="P1611:P1674" si="159">ABS(N1611-O1611)</f>
        <v>11</v>
      </c>
      <c r="Q1611" t="s">
        <v>35</v>
      </c>
      <c r="R1611">
        <v>1</v>
      </c>
      <c r="S1611">
        <f t="shared" si="154"/>
        <v>0</v>
      </c>
      <c r="T1611">
        <f t="shared" si="155"/>
        <v>11</v>
      </c>
      <c r="Z1611" s="118">
        <v>0.11</v>
      </c>
      <c r="AA1611">
        <v>0</v>
      </c>
      <c r="AB1611" s="120">
        <v>38.51</v>
      </c>
      <c r="AC1611" s="2">
        <f t="shared" si="156"/>
        <v>4659.71</v>
      </c>
      <c r="AE1611" s="2">
        <f t="shared" si="157"/>
        <v>4659.71</v>
      </c>
      <c r="AG1611" t="str">
        <f t="shared" si="158"/>
        <v/>
      </c>
    </row>
    <row r="1612" spans="1:34">
      <c r="A1612">
        <v>1611</v>
      </c>
      <c r="C1612">
        <v>507</v>
      </c>
      <c r="D1612">
        <v>324</v>
      </c>
      <c r="E1612" t="s">
        <v>607</v>
      </c>
      <c r="F1612" t="s">
        <v>929</v>
      </c>
      <c r="G1612">
        <v>49.631011960000002</v>
      </c>
      <c r="H1612">
        <v>123.5393143</v>
      </c>
      <c r="M1612" t="s">
        <v>16</v>
      </c>
      <c r="N1612">
        <v>0</v>
      </c>
      <c r="O1612">
        <v>-5</v>
      </c>
      <c r="P1612">
        <f t="shared" si="159"/>
        <v>5</v>
      </c>
      <c r="Q1612" t="s">
        <v>604</v>
      </c>
      <c r="R1612">
        <v>2</v>
      </c>
      <c r="S1612">
        <f t="shared" si="154"/>
        <v>5</v>
      </c>
      <c r="T1612">
        <f t="shared" si="155"/>
        <v>0</v>
      </c>
      <c r="U1612" t="s">
        <v>1003</v>
      </c>
      <c r="V1612" t="s">
        <v>21</v>
      </c>
      <c r="Z1612" s="118">
        <v>0.93</v>
      </c>
      <c r="AA1612">
        <v>1</v>
      </c>
      <c r="AB1612" s="120">
        <v>10.95</v>
      </c>
      <c r="AC1612" s="2">
        <f t="shared" si="156"/>
        <v>5040.8324999999995</v>
      </c>
      <c r="AE1612" s="2">
        <f t="shared" si="157"/>
        <v>5040.8324999999995</v>
      </c>
      <c r="AG1612" t="str">
        <f t="shared" si="158"/>
        <v/>
      </c>
    </row>
    <row r="1613" spans="1:34">
      <c r="A1613">
        <v>1612</v>
      </c>
      <c r="C1613">
        <v>507</v>
      </c>
      <c r="D1613">
        <v>324</v>
      </c>
      <c r="E1613" t="s">
        <v>607</v>
      </c>
      <c r="F1613" t="s">
        <v>929</v>
      </c>
      <c r="G1613">
        <v>49.631011960000002</v>
      </c>
      <c r="H1613">
        <v>123.5393143</v>
      </c>
      <c r="M1613" t="s">
        <v>17</v>
      </c>
      <c r="N1613">
        <v>-5</v>
      </c>
      <c r="O1613">
        <v>-37</v>
      </c>
      <c r="P1613">
        <f t="shared" si="159"/>
        <v>32</v>
      </c>
      <c r="Q1613" t="s">
        <v>618</v>
      </c>
      <c r="R1613">
        <v>2</v>
      </c>
      <c r="S1613">
        <f t="shared" si="154"/>
        <v>32</v>
      </c>
      <c r="T1613">
        <f t="shared" si="155"/>
        <v>0</v>
      </c>
      <c r="U1613" t="s">
        <v>1003</v>
      </c>
      <c r="V1613" t="s">
        <v>21</v>
      </c>
      <c r="Z1613" s="118">
        <v>0.86</v>
      </c>
      <c r="AA1613">
        <v>15</v>
      </c>
      <c r="AB1613" s="120">
        <v>3.92</v>
      </c>
      <c r="AC1613" s="2">
        <f t="shared" si="156"/>
        <v>9169.6640000000007</v>
      </c>
      <c r="AE1613" s="2">
        <f t="shared" si="157"/>
        <v>9169.6640000000007</v>
      </c>
      <c r="AG1613" t="str">
        <f t="shared" si="158"/>
        <v/>
      </c>
    </row>
    <row r="1614" spans="1:34" s="9" customFormat="1">
      <c r="A1614">
        <v>1613</v>
      </c>
      <c r="C1614">
        <v>507</v>
      </c>
      <c r="D1614">
        <v>324</v>
      </c>
      <c r="E1614" s="9" t="s">
        <v>607</v>
      </c>
      <c r="F1614" t="s">
        <v>929</v>
      </c>
      <c r="G1614" s="9">
        <v>49.631011960000002</v>
      </c>
      <c r="H1614" s="9">
        <v>123.5393143</v>
      </c>
      <c r="M1614" s="9" t="s">
        <v>18</v>
      </c>
      <c r="N1614" s="9">
        <v>-37</v>
      </c>
      <c r="O1614" s="9">
        <v>-60</v>
      </c>
      <c r="P1614" s="9">
        <f t="shared" si="159"/>
        <v>23</v>
      </c>
      <c r="Q1614" s="9" t="s">
        <v>616</v>
      </c>
      <c r="R1614" s="9">
        <v>2</v>
      </c>
      <c r="S1614" s="9">
        <f t="shared" si="154"/>
        <v>23</v>
      </c>
      <c r="T1614" s="9">
        <f t="shared" si="155"/>
        <v>0</v>
      </c>
      <c r="U1614"/>
      <c r="V1614" t="s">
        <v>623</v>
      </c>
      <c r="Z1614" s="118">
        <v>1.17</v>
      </c>
      <c r="AA1614" s="9">
        <v>40</v>
      </c>
      <c r="AB1614" s="120">
        <v>3.92</v>
      </c>
      <c r="AC1614" s="2">
        <f t="shared" si="156"/>
        <v>6329.2319999999991</v>
      </c>
      <c r="AE1614" s="11">
        <f t="shared" si="157"/>
        <v>6329.2319999999991</v>
      </c>
      <c r="AG1614" t="str">
        <f t="shared" si="158"/>
        <v/>
      </c>
      <c r="AH1614"/>
    </row>
    <row r="1615" spans="1:34">
      <c r="A1615">
        <v>1614</v>
      </c>
      <c r="B1615" t="s">
        <v>603</v>
      </c>
      <c r="C1615">
        <v>529</v>
      </c>
      <c r="D1615">
        <v>325</v>
      </c>
      <c r="E1615" t="s">
        <v>605</v>
      </c>
      <c r="F1615" t="s">
        <v>929</v>
      </c>
      <c r="G1615">
        <v>49.159988400000003</v>
      </c>
      <c r="H1615">
        <v>124.0310364</v>
      </c>
      <c r="M1615" t="s">
        <v>89</v>
      </c>
      <c r="N1615">
        <v>4</v>
      </c>
      <c r="O1615">
        <v>3</v>
      </c>
      <c r="P1615">
        <f t="shared" si="159"/>
        <v>1</v>
      </c>
      <c r="Q1615" t="s">
        <v>35</v>
      </c>
      <c r="R1615">
        <v>1</v>
      </c>
      <c r="S1615">
        <f t="shared" si="154"/>
        <v>0</v>
      </c>
      <c r="T1615">
        <f t="shared" si="155"/>
        <v>1</v>
      </c>
      <c r="W1615">
        <f>SUM(S1615:S1620)</f>
        <v>70</v>
      </c>
      <c r="X1615">
        <f>SUM(T1615:T1620)</f>
        <v>4</v>
      </c>
      <c r="Y1615">
        <f>X1615+W1615</f>
        <v>74</v>
      </c>
      <c r="Z1615" s="118">
        <v>0.14000000000000001</v>
      </c>
      <c r="AA1615">
        <v>0</v>
      </c>
      <c r="AB1615" s="120">
        <v>43.21</v>
      </c>
      <c r="AC1615" s="2">
        <f t="shared" si="156"/>
        <v>604.94000000000005</v>
      </c>
      <c r="AD1615" s="2">
        <f>SUM(AC1615:AC1620)</f>
        <v>15175.509999999997</v>
      </c>
      <c r="AE1615" s="2">
        <f t="shared" si="157"/>
        <v>604.94000000000005</v>
      </c>
      <c r="AF1615" s="2">
        <f>SUM(AE1615:AE1620)</f>
        <v>15175.509999999997</v>
      </c>
      <c r="AG1615">
        <f t="shared" si="158"/>
        <v>1</v>
      </c>
    </row>
    <row r="1616" spans="1:34">
      <c r="A1616">
        <v>1615</v>
      </c>
      <c r="C1616">
        <v>529</v>
      </c>
      <c r="D1616">
        <v>325</v>
      </c>
      <c r="E1616" t="s">
        <v>605</v>
      </c>
      <c r="F1616" t="s">
        <v>929</v>
      </c>
      <c r="G1616">
        <v>49.159988400000003</v>
      </c>
      <c r="H1616">
        <v>124.0310364</v>
      </c>
      <c r="M1616" t="s">
        <v>606</v>
      </c>
      <c r="N1616">
        <v>3</v>
      </c>
      <c r="O1616">
        <v>1</v>
      </c>
      <c r="P1616">
        <f t="shared" si="159"/>
        <v>2</v>
      </c>
      <c r="Q1616" t="s">
        <v>35</v>
      </c>
      <c r="R1616">
        <v>1</v>
      </c>
      <c r="S1616">
        <f t="shared" si="154"/>
        <v>0</v>
      </c>
      <c r="T1616">
        <f t="shared" si="155"/>
        <v>2</v>
      </c>
      <c r="Z1616" s="118">
        <v>0.14000000000000001</v>
      </c>
      <c r="AA1616">
        <v>0</v>
      </c>
      <c r="AB1616" s="120">
        <v>43.21</v>
      </c>
      <c r="AC1616" s="2">
        <f t="shared" si="156"/>
        <v>1209.8800000000001</v>
      </c>
      <c r="AE1616" s="2">
        <f t="shared" si="157"/>
        <v>1209.8800000000001</v>
      </c>
      <c r="AG1616" t="str">
        <f t="shared" si="158"/>
        <v/>
      </c>
    </row>
    <row r="1617" spans="1:34">
      <c r="A1617">
        <v>1616</v>
      </c>
      <c r="C1617">
        <v>529</v>
      </c>
      <c r="D1617">
        <v>325</v>
      </c>
      <c r="E1617" t="s">
        <v>605</v>
      </c>
      <c r="F1617" t="s">
        <v>929</v>
      </c>
      <c r="G1617">
        <v>49.159988400000003</v>
      </c>
      <c r="H1617">
        <v>124.0310364</v>
      </c>
      <c r="M1617" t="s">
        <v>15</v>
      </c>
      <c r="N1617">
        <v>1</v>
      </c>
      <c r="O1617">
        <v>0</v>
      </c>
      <c r="P1617">
        <f t="shared" si="159"/>
        <v>1</v>
      </c>
      <c r="Q1617" t="s">
        <v>35</v>
      </c>
      <c r="R1617">
        <v>1</v>
      </c>
      <c r="S1617">
        <f t="shared" si="154"/>
        <v>0</v>
      </c>
      <c r="T1617">
        <f t="shared" si="155"/>
        <v>1</v>
      </c>
      <c r="Z1617" s="118">
        <v>0.14000000000000001</v>
      </c>
      <c r="AA1617">
        <v>0</v>
      </c>
      <c r="AB1617" s="120">
        <v>36.65</v>
      </c>
      <c r="AC1617" s="2">
        <f t="shared" si="156"/>
        <v>513.1</v>
      </c>
      <c r="AE1617" s="2">
        <f t="shared" si="157"/>
        <v>513.1</v>
      </c>
      <c r="AG1617" t="str">
        <f t="shared" si="158"/>
        <v/>
      </c>
    </row>
    <row r="1618" spans="1:34">
      <c r="A1618">
        <v>1617</v>
      </c>
      <c r="C1618">
        <v>577</v>
      </c>
      <c r="D1618">
        <v>325</v>
      </c>
      <c r="E1618" t="s">
        <v>605</v>
      </c>
      <c r="F1618" t="s">
        <v>929</v>
      </c>
      <c r="G1618">
        <v>49.159988400000003</v>
      </c>
      <c r="H1618">
        <v>124.0310364</v>
      </c>
      <c r="M1618" t="s">
        <v>16</v>
      </c>
      <c r="N1618">
        <v>0</v>
      </c>
      <c r="O1618">
        <v>-5</v>
      </c>
      <c r="P1618">
        <f t="shared" si="159"/>
        <v>5</v>
      </c>
      <c r="Q1618" t="s">
        <v>89</v>
      </c>
      <c r="R1618">
        <v>2</v>
      </c>
      <c r="S1618">
        <f t="shared" si="154"/>
        <v>5</v>
      </c>
      <c r="T1618">
        <f t="shared" si="155"/>
        <v>0</v>
      </c>
      <c r="U1618" t="s">
        <v>1003</v>
      </c>
      <c r="V1618" t="s">
        <v>21</v>
      </c>
      <c r="Z1618" s="118">
        <v>1.31</v>
      </c>
      <c r="AA1618">
        <v>30</v>
      </c>
      <c r="AB1618" s="120">
        <v>4.74</v>
      </c>
      <c r="AC1618" s="2">
        <f t="shared" si="156"/>
        <v>2173.29</v>
      </c>
      <c r="AE1618" s="2">
        <f t="shared" si="157"/>
        <v>2173.29</v>
      </c>
      <c r="AG1618" t="str">
        <f t="shared" si="158"/>
        <v/>
      </c>
    </row>
    <row r="1619" spans="1:34">
      <c r="A1619">
        <v>1618</v>
      </c>
      <c r="C1619">
        <v>577</v>
      </c>
      <c r="D1619">
        <v>325</v>
      </c>
      <c r="E1619" t="s">
        <v>605</v>
      </c>
      <c r="F1619" t="s">
        <v>929</v>
      </c>
      <c r="G1619">
        <v>49.159988400000003</v>
      </c>
      <c r="H1619">
        <v>124.0310364</v>
      </c>
      <c r="M1619" t="s">
        <v>59</v>
      </c>
      <c r="N1619">
        <v>-5</v>
      </c>
      <c r="O1619">
        <v>-33</v>
      </c>
      <c r="P1619">
        <f t="shared" si="159"/>
        <v>28</v>
      </c>
      <c r="Q1619" t="s">
        <v>89</v>
      </c>
      <c r="R1619">
        <v>2</v>
      </c>
      <c r="S1619">
        <f t="shared" si="154"/>
        <v>28</v>
      </c>
      <c r="T1619">
        <f t="shared" si="155"/>
        <v>0</v>
      </c>
      <c r="U1619" t="s">
        <v>1003</v>
      </c>
      <c r="V1619" t="s">
        <v>21</v>
      </c>
      <c r="Z1619" s="118">
        <v>1.38</v>
      </c>
      <c r="AA1619">
        <v>30</v>
      </c>
      <c r="AB1619" s="120">
        <v>1.7</v>
      </c>
      <c r="AC1619" s="2">
        <f t="shared" si="156"/>
        <v>4598.1599999999989</v>
      </c>
      <c r="AE1619" s="2">
        <f t="shared" si="157"/>
        <v>4598.1599999999989</v>
      </c>
      <c r="AG1619" t="str">
        <f t="shared" si="158"/>
        <v/>
      </c>
    </row>
    <row r="1620" spans="1:34" s="9" customFormat="1">
      <c r="A1620">
        <v>1619</v>
      </c>
      <c r="C1620">
        <v>577</v>
      </c>
      <c r="D1620">
        <v>325</v>
      </c>
      <c r="E1620" s="9" t="s">
        <v>605</v>
      </c>
      <c r="F1620" t="s">
        <v>929</v>
      </c>
      <c r="G1620" s="9">
        <v>49.159988400000003</v>
      </c>
      <c r="H1620" s="9">
        <v>124.0310364</v>
      </c>
      <c r="M1620" s="9" t="s">
        <v>60</v>
      </c>
      <c r="N1620" s="9">
        <v>-33</v>
      </c>
      <c r="O1620" s="9">
        <v>-70</v>
      </c>
      <c r="P1620" s="9">
        <f t="shared" si="159"/>
        <v>37</v>
      </c>
      <c r="Q1620" s="9" t="s">
        <v>89</v>
      </c>
      <c r="R1620" s="9">
        <v>2</v>
      </c>
      <c r="S1620" s="9">
        <f t="shared" si="154"/>
        <v>37</v>
      </c>
      <c r="T1620" s="9">
        <f t="shared" si="155"/>
        <v>0</v>
      </c>
      <c r="U1620" t="s">
        <v>1003</v>
      </c>
      <c r="V1620" t="s">
        <v>21</v>
      </c>
      <c r="Z1620" s="118">
        <v>1.38</v>
      </c>
      <c r="AA1620" s="9">
        <v>30</v>
      </c>
      <c r="AB1620" s="120">
        <v>1.7</v>
      </c>
      <c r="AC1620" s="2">
        <f t="shared" si="156"/>
        <v>6076.1399999999976</v>
      </c>
      <c r="AE1620" s="11">
        <f t="shared" si="157"/>
        <v>6076.1399999999976</v>
      </c>
      <c r="AG1620" t="str">
        <f t="shared" si="158"/>
        <v/>
      </c>
      <c r="AH1620"/>
    </row>
    <row r="1621" spans="1:34">
      <c r="A1621">
        <v>1620</v>
      </c>
      <c r="B1621" t="s">
        <v>603</v>
      </c>
      <c r="C1621">
        <v>531</v>
      </c>
      <c r="D1621">
        <v>326</v>
      </c>
      <c r="E1621" t="s">
        <v>510</v>
      </c>
      <c r="F1621" t="s">
        <v>930</v>
      </c>
      <c r="G1621">
        <v>48.90501785</v>
      </c>
      <c r="H1621">
        <v>124.3088989</v>
      </c>
      <c r="M1621" t="s">
        <v>89</v>
      </c>
      <c r="N1621">
        <v>15</v>
      </c>
      <c r="O1621">
        <v>12</v>
      </c>
      <c r="P1621">
        <f t="shared" si="159"/>
        <v>3</v>
      </c>
      <c r="Q1621" t="s">
        <v>35</v>
      </c>
      <c r="R1621">
        <v>1</v>
      </c>
      <c r="S1621">
        <f t="shared" si="154"/>
        <v>0</v>
      </c>
      <c r="T1621">
        <f t="shared" si="155"/>
        <v>3</v>
      </c>
      <c r="W1621">
        <f>SUM(S1621:S1626)</f>
        <v>60</v>
      </c>
      <c r="X1621">
        <f>SUM(T1621:T1626)</f>
        <v>15</v>
      </c>
      <c r="Y1621">
        <f>X1621+W1621</f>
        <v>75</v>
      </c>
      <c r="Z1621" s="118">
        <v>0.16</v>
      </c>
      <c r="AA1621">
        <v>0</v>
      </c>
      <c r="AB1621" s="120">
        <v>37.4</v>
      </c>
      <c r="AC1621" s="2">
        <f t="shared" si="156"/>
        <v>1795.1999999999998</v>
      </c>
      <c r="AD1621" s="2">
        <f>SUM(AC1621:AC1626)</f>
        <v>15655.359999999999</v>
      </c>
      <c r="AE1621" s="2">
        <f t="shared" si="157"/>
        <v>1795.1999999999998</v>
      </c>
      <c r="AF1621" s="2">
        <f>SUM(AE1621:AE1626)</f>
        <v>15655.359999999999</v>
      </c>
      <c r="AG1621">
        <f t="shared" si="158"/>
        <v>1</v>
      </c>
    </row>
    <row r="1622" spans="1:34">
      <c r="A1622">
        <v>1621</v>
      </c>
      <c r="C1622">
        <v>531</v>
      </c>
      <c r="D1622">
        <v>326</v>
      </c>
      <c r="E1622" t="s">
        <v>510</v>
      </c>
      <c r="F1622" t="s">
        <v>930</v>
      </c>
      <c r="G1622">
        <v>48.90501785</v>
      </c>
      <c r="H1622">
        <v>124.3088989</v>
      </c>
      <c r="M1622" t="s">
        <v>606</v>
      </c>
      <c r="N1622">
        <v>12</v>
      </c>
      <c r="O1622">
        <v>2</v>
      </c>
      <c r="P1622">
        <f t="shared" si="159"/>
        <v>10</v>
      </c>
      <c r="Q1622" t="s">
        <v>35</v>
      </c>
      <c r="R1622">
        <v>1</v>
      </c>
      <c r="S1622">
        <f t="shared" si="154"/>
        <v>0</v>
      </c>
      <c r="T1622">
        <f t="shared" si="155"/>
        <v>10</v>
      </c>
      <c r="Z1622" s="118">
        <v>0.16</v>
      </c>
      <c r="AA1622">
        <v>0</v>
      </c>
      <c r="AB1622" s="120">
        <v>37.4</v>
      </c>
      <c r="AC1622" s="2">
        <f t="shared" si="156"/>
        <v>5984</v>
      </c>
      <c r="AE1622" s="2">
        <f t="shared" si="157"/>
        <v>5984</v>
      </c>
      <c r="AG1622" t="str">
        <f t="shared" si="158"/>
        <v/>
      </c>
    </row>
    <row r="1623" spans="1:34">
      <c r="A1623">
        <v>1622</v>
      </c>
      <c r="C1623">
        <v>531</v>
      </c>
      <c r="D1623">
        <v>326</v>
      </c>
      <c r="E1623" t="s">
        <v>510</v>
      </c>
      <c r="F1623" t="s">
        <v>930</v>
      </c>
      <c r="G1623">
        <v>48.90501785</v>
      </c>
      <c r="H1623">
        <v>124.3088989</v>
      </c>
      <c r="M1623" t="s">
        <v>90</v>
      </c>
      <c r="N1623">
        <v>2</v>
      </c>
      <c r="O1623">
        <v>0</v>
      </c>
      <c r="P1623">
        <f t="shared" si="159"/>
        <v>2</v>
      </c>
      <c r="Q1623" t="s">
        <v>35</v>
      </c>
      <c r="R1623">
        <v>1</v>
      </c>
      <c r="S1623">
        <f t="shared" si="154"/>
        <v>0</v>
      </c>
      <c r="T1623">
        <f t="shared" si="155"/>
        <v>2</v>
      </c>
      <c r="Z1623" s="118">
        <v>0.16</v>
      </c>
      <c r="AA1623">
        <v>0</v>
      </c>
      <c r="AB1623" s="120">
        <v>30.85</v>
      </c>
      <c r="AC1623" s="2">
        <f t="shared" si="156"/>
        <v>987.2</v>
      </c>
      <c r="AE1623" s="2">
        <f t="shared" si="157"/>
        <v>987.2</v>
      </c>
      <c r="AG1623" t="str">
        <f t="shared" si="158"/>
        <v/>
      </c>
    </row>
    <row r="1624" spans="1:34">
      <c r="A1624">
        <v>1623</v>
      </c>
      <c r="C1624">
        <v>579</v>
      </c>
      <c r="D1624">
        <v>326</v>
      </c>
      <c r="E1624" t="s">
        <v>510</v>
      </c>
      <c r="F1624" t="s">
        <v>930</v>
      </c>
      <c r="G1624">
        <v>48.90501785</v>
      </c>
      <c r="H1624">
        <v>124.3088989</v>
      </c>
      <c r="M1624" t="s">
        <v>23</v>
      </c>
      <c r="N1624">
        <v>0</v>
      </c>
      <c r="O1624">
        <v>-2</v>
      </c>
      <c r="P1624">
        <f t="shared" si="159"/>
        <v>2</v>
      </c>
      <c r="Q1624" t="s">
        <v>604</v>
      </c>
      <c r="R1624">
        <v>2</v>
      </c>
      <c r="S1624">
        <f t="shared" si="154"/>
        <v>2</v>
      </c>
      <c r="T1624">
        <f t="shared" si="155"/>
        <v>0</v>
      </c>
      <c r="U1624" t="s">
        <v>1003</v>
      </c>
      <c r="V1624" t="s">
        <v>623</v>
      </c>
      <c r="Z1624" s="118">
        <v>1.24</v>
      </c>
      <c r="AA1624">
        <v>25</v>
      </c>
      <c r="AB1624" s="120">
        <v>3.36</v>
      </c>
      <c r="AC1624" s="2">
        <f t="shared" si="156"/>
        <v>624.95999999999992</v>
      </c>
      <c r="AE1624" s="2">
        <f t="shared" si="157"/>
        <v>624.95999999999992</v>
      </c>
      <c r="AG1624" t="str">
        <f t="shared" si="158"/>
        <v/>
      </c>
    </row>
    <row r="1625" spans="1:34">
      <c r="A1625">
        <v>1624</v>
      </c>
      <c r="C1625">
        <v>579</v>
      </c>
      <c r="D1625">
        <v>326</v>
      </c>
      <c r="E1625" t="s">
        <v>510</v>
      </c>
      <c r="F1625" t="s">
        <v>930</v>
      </c>
      <c r="G1625">
        <v>48.90501785</v>
      </c>
      <c r="H1625">
        <v>124.3088989</v>
      </c>
      <c r="M1625" t="s">
        <v>608</v>
      </c>
      <c r="N1625">
        <v>-2</v>
      </c>
      <c r="O1625">
        <v>-10</v>
      </c>
      <c r="P1625">
        <f t="shared" si="159"/>
        <v>8</v>
      </c>
      <c r="Q1625" t="s">
        <v>604</v>
      </c>
      <c r="R1625">
        <v>2</v>
      </c>
      <c r="S1625">
        <f t="shared" si="154"/>
        <v>8</v>
      </c>
      <c r="T1625">
        <f t="shared" si="155"/>
        <v>0</v>
      </c>
      <c r="U1625" t="s">
        <v>1003</v>
      </c>
      <c r="V1625" t="s">
        <v>623</v>
      </c>
      <c r="Z1625" s="118">
        <v>1.2</v>
      </c>
      <c r="AA1625">
        <v>25</v>
      </c>
      <c r="AB1625" s="120">
        <v>1.2</v>
      </c>
      <c r="AC1625" s="2">
        <f t="shared" si="156"/>
        <v>864</v>
      </c>
      <c r="AE1625" s="2">
        <f t="shared" si="157"/>
        <v>864</v>
      </c>
      <c r="AG1625" t="str">
        <f t="shared" si="158"/>
        <v/>
      </c>
    </row>
    <row r="1626" spans="1:34" s="9" customFormat="1">
      <c r="A1626">
        <v>1625</v>
      </c>
      <c r="C1626">
        <v>579</v>
      </c>
      <c r="D1626">
        <v>326</v>
      </c>
      <c r="E1626" s="9" t="s">
        <v>510</v>
      </c>
      <c r="F1626" t="s">
        <v>930</v>
      </c>
      <c r="G1626" s="9">
        <v>48.90501785</v>
      </c>
      <c r="H1626" s="9">
        <v>124.3088989</v>
      </c>
      <c r="M1626" s="9" t="s">
        <v>101</v>
      </c>
      <c r="N1626" s="9">
        <v>-10</v>
      </c>
      <c r="O1626" s="9">
        <v>-60</v>
      </c>
      <c r="P1626" s="9">
        <f t="shared" si="159"/>
        <v>50</v>
      </c>
      <c r="Q1626" s="9" t="s">
        <v>604</v>
      </c>
      <c r="R1626" s="9">
        <v>2</v>
      </c>
      <c r="S1626" s="9">
        <f t="shared" si="154"/>
        <v>50</v>
      </c>
      <c r="T1626" s="9">
        <f t="shared" si="155"/>
        <v>0</v>
      </c>
      <c r="U1626" t="s">
        <v>1007</v>
      </c>
      <c r="V1626" t="s">
        <v>918</v>
      </c>
      <c r="Z1626" s="118">
        <v>1.2</v>
      </c>
      <c r="AA1626" s="9">
        <v>25</v>
      </c>
      <c r="AB1626" s="120">
        <v>1.2</v>
      </c>
      <c r="AC1626" s="2">
        <f t="shared" si="156"/>
        <v>5400</v>
      </c>
      <c r="AE1626" s="11">
        <f t="shared" si="157"/>
        <v>5400</v>
      </c>
      <c r="AG1626" t="str">
        <f t="shared" si="158"/>
        <v/>
      </c>
      <c r="AH1626"/>
    </row>
    <row r="1627" spans="1:34">
      <c r="A1627">
        <v>1626</v>
      </c>
      <c r="B1627" t="s">
        <v>603</v>
      </c>
      <c r="C1627">
        <v>541</v>
      </c>
      <c r="D1627">
        <v>327</v>
      </c>
      <c r="E1627" t="s">
        <v>918</v>
      </c>
      <c r="F1627" t="s">
        <v>934</v>
      </c>
      <c r="G1627">
        <v>50.661399840000001</v>
      </c>
      <c r="H1627">
        <v>122.5559998</v>
      </c>
      <c r="M1627" t="s">
        <v>141</v>
      </c>
      <c r="N1627">
        <v>50</v>
      </c>
      <c r="O1627">
        <v>0</v>
      </c>
      <c r="P1627">
        <f t="shared" si="159"/>
        <v>50</v>
      </c>
      <c r="Q1627" t="s">
        <v>35</v>
      </c>
      <c r="R1627">
        <v>1</v>
      </c>
      <c r="S1627">
        <f t="shared" si="154"/>
        <v>0</v>
      </c>
      <c r="T1627">
        <f t="shared" si="155"/>
        <v>50</v>
      </c>
      <c r="W1627">
        <f>SUM(S1627:S1629)</f>
        <v>10</v>
      </c>
      <c r="X1627">
        <f>SUM(T1627:T1629)</f>
        <v>50</v>
      </c>
      <c r="Y1627">
        <f>X1627+W1627</f>
        <v>60</v>
      </c>
      <c r="Z1627" s="118">
        <v>0.12</v>
      </c>
      <c r="AA1627">
        <v>0</v>
      </c>
      <c r="AB1627" s="120">
        <v>51.68</v>
      </c>
      <c r="AC1627" s="2">
        <f t="shared" si="156"/>
        <v>31008</v>
      </c>
      <c r="AD1627" s="2">
        <f>SUM(AC1627:AC1629)</f>
        <v>32855.879999999997</v>
      </c>
      <c r="AE1627" s="2">
        <f t="shared" si="157"/>
        <v>31008</v>
      </c>
      <c r="AF1627" s="2">
        <f>SUM(AE1627:AE1629)</f>
        <v>32855.879999999997</v>
      </c>
      <c r="AG1627">
        <f t="shared" si="158"/>
        <v>1</v>
      </c>
    </row>
    <row r="1628" spans="1:34">
      <c r="A1628">
        <v>1627</v>
      </c>
      <c r="C1628">
        <v>589</v>
      </c>
      <c r="D1628">
        <v>327</v>
      </c>
      <c r="E1628" t="s">
        <v>918</v>
      </c>
      <c r="F1628" t="s">
        <v>934</v>
      </c>
      <c r="G1628">
        <v>50.661399840000001</v>
      </c>
      <c r="H1628">
        <v>122.5559998</v>
      </c>
      <c r="M1628" t="s">
        <v>263</v>
      </c>
      <c r="N1628">
        <v>-50</v>
      </c>
      <c r="O1628">
        <v>-55</v>
      </c>
      <c r="P1628">
        <f t="shared" si="159"/>
        <v>5</v>
      </c>
      <c r="Q1628" t="s">
        <v>618</v>
      </c>
      <c r="R1628">
        <v>2</v>
      </c>
      <c r="S1628">
        <f t="shared" si="154"/>
        <v>5</v>
      </c>
      <c r="T1628">
        <f t="shared" si="155"/>
        <v>0</v>
      </c>
      <c r="U1628" t="s">
        <v>1007</v>
      </c>
      <c r="V1628" t="s">
        <v>918</v>
      </c>
      <c r="Z1628" s="118">
        <v>1.74</v>
      </c>
      <c r="AA1628">
        <v>0</v>
      </c>
      <c r="AB1628" s="120">
        <v>1.18</v>
      </c>
      <c r="AC1628" s="2">
        <f t="shared" si="156"/>
        <v>1026.5999999999999</v>
      </c>
      <c r="AE1628" s="2">
        <f t="shared" si="157"/>
        <v>1026.5999999999999</v>
      </c>
      <c r="AG1628" t="str">
        <f t="shared" si="158"/>
        <v/>
      </c>
    </row>
    <row r="1629" spans="1:34" s="9" customFormat="1">
      <c r="A1629">
        <v>1628</v>
      </c>
      <c r="C1629">
        <v>589</v>
      </c>
      <c r="D1629">
        <v>327</v>
      </c>
      <c r="E1629" s="9" t="s">
        <v>918</v>
      </c>
      <c r="F1629" t="s">
        <v>934</v>
      </c>
      <c r="G1629" s="9">
        <v>50.661399840000001</v>
      </c>
      <c r="H1629" s="9">
        <v>122.5559998</v>
      </c>
      <c r="M1629" s="9" t="s">
        <v>264</v>
      </c>
      <c r="N1629" s="9">
        <v>-55</v>
      </c>
      <c r="O1629" s="9">
        <v>-60</v>
      </c>
      <c r="P1629" s="9">
        <f t="shared" si="159"/>
        <v>5</v>
      </c>
      <c r="Q1629" s="9" t="s">
        <v>618</v>
      </c>
      <c r="R1629" s="9">
        <v>2</v>
      </c>
      <c r="S1629" s="9">
        <f t="shared" si="154"/>
        <v>5</v>
      </c>
      <c r="T1629" s="9">
        <f t="shared" si="155"/>
        <v>0</v>
      </c>
      <c r="U1629" t="s">
        <v>1007</v>
      </c>
      <c r="V1629" t="s">
        <v>623</v>
      </c>
      <c r="Z1629" s="118">
        <v>1.74</v>
      </c>
      <c r="AA1629" s="9">
        <v>20</v>
      </c>
      <c r="AB1629" s="120">
        <v>1.18</v>
      </c>
      <c r="AC1629" s="2">
        <f t="shared" si="156"/>
        <v>821.28</v>
      </c>
      <c r="AE1629" s="11">
        <f t="shared" si="157"/>
        <v>821.28</v>
      </c>
      <c r="AG1629" t="str">
        <f t="shared" si="158"/>
        <v/>
      </c>
      <c r="AH1629"/>
    </row>
    <row r="1630" spans="1:34">
      <c r="A1630">
        <v>1629</v>
      </c>
      <c r="B1630" t="s">
        <v>603</v>
      </c>
      <c r="C1630">
        <v>542</v>
      </c>
      <c r="D1630">
        <v>328</v>
      </c>
      <c r="E1630" t="s">
        <v>57</v>
      </c>
      <c r="F1630" t="s">
        <v>934</v>
      </c>
      <c r="G1630">
        <v>50.661800380000003</v>
      </c>
      <c r="H1630">
        <v>122.5559998</v>
      </c>
      <c r="M1630" t="s">
        <v>635</v>
      </c>
      <c r="N1630">
        <v>40</v>
      </c>
      <c r="O1630">
        <v>12</v>
      </c>
      <c r="P1630">
        <f t="shared" si="159"/>
        <v>28</v>
      </c>
      <c r="Q1630" t="s">
        <v>35</v>
      </c>
      <c r="R1630">
        <v>1</v>
      </c>
      <c r="S1630">
        <f t="shared" si="154"/>
        <v>0</v>
      </c>
      <c r="T1630">
        <f t="shared" si="155"/>
        <v>28</v>
      </c>
      <c r="W1630">
        <f>SUM(S1630:S1633)</f>
        <v>3</v>
      </c>
      <c r="X1630">
        <f>SUM(T1630:T1633)</f>
        <v>37</v>
      </c>
      <c r="Y1630">
        <f>X1630+W1630</f>
        <v>40</v>
      </c>
      <c r="Z1630" s="118">
        <v>0.15</v>
      </c>
      <c r="AA1630">
        <v>0</v>
      </c>
      <c r="AB1630" s="120">
        <v>45.12</v>
      </c>
      <c r="AC1630" s="2">
        <f t="shared" si="156"/>
        <v>18950.400000000001</v>
      </c>
      <c r="AD1630" s="2">
        <f>SUM(AC1630:AC1633)</f>
        <v>28823.010000000002</v>
      </c>
      <c r="AE1630" s="2">
        <f t="shared" si="157"/>
        <v>18950.400000000001</v>
      </c>
      <c r="AF1630" s="2">
        <f>SUM(AE1630:AE1633)</f>
        <v>28823.010000000002</v>
      </c>
      <c r="AG1630">
        <f t="shared" si="158"/>
        <v>1</v>
      </c>
      <c r="AH1630" s="102"/>
    </row>
    <row r="1631" spans="1:34">
      <c r="A1631">
        <v>1630</v>
      </c>
      <c r="C1631">
        <v>542</v>
      </c>
      <c r="D1631">
        <v>328</v>
      </c>
      <c r="E1631" t="s">
        <v>57</v>
      </c>
      <c r="F1631" t="s">
        <v>934</v>
      </c>
      <c r="G1631">
        <v>50.661800380000003</v>
      </c>
      <c r="H1631">
        <v>122.5559998</v>
      </c>
      <c r="M1631" t="s">
        <v>636</v>
      </c>
      <c r="N1631">
        <v>6</v>
      </c>
      <c r="O1631">
        <v>12</v>
      </c>
      <c r="P1631">
        <f t="shared" si="159"/>
        <v>6</v>
      </c>
      <c r="Q1631" t="s">
        <v>35</v>
      </c>
      <c r="R1631">
        <v>1</v>
      </c>
      <c r="S1631">
        <f t="shared" si="154"/>
        <v>0</v>
      </c>
      <c r="T1631">
        <f t="shared" si="155"/>
        <v>6</v>
      </c>
      <c r="Z1631" s="118">
        <v>0.15</v>
      </c>
      <c r="AA1631">
        <v>0</v>
      </c>
      <c r="AB1631" s="120">
        <v>51.68</v>
      </c>
      <c r="AC1631" s="2">
        <f t="shared" si="156"/>
        <v>4651.2</v>
      </c>
      <c r="AE1631" s="2">
        <f t="shared" si="157"/>
        <v>4651.2</v>
      </c>
      <c r="AG1631" t="str">
        <f t="shared" si="158"/>
        <v/>
      </c>
      <c r="AH1631" s="102"/>
    </row>
    <row r="1632" spans="1:34">
      <c r="A1632">
        <v>1631</v>
      </c>
      <c r="C1632">
        <v>542</v>
      </c>
      <c r="D1632">
        <v>328</v>
      </c>
      <c r="E1632" t="s">
        <v>57</v>
      </c>
      <c r="F1632" t="s">
        <v>934</v>
      </c>
      <c r="G1632">
        <v>50.661800380000003</v>
      </c>
      <c r="H1632">
        <v>122.5559998</v>
      </c>
      <c r="M1632" t="s">
        <v>140</v>
      </c>
      <c r="N1632">
        <v>3</v>
      </c>
      <c r="O1632">
        <v>0</v>
      </c>
      <c r="P1632">
        <f t="shared" si="159"/>
        <v>3</v>
      </c>
      <c r="Q1632" t="s">
        <v>35</v>
      </c>
      <c r="R1632">
        <v>1</v>
      </c>
      <c r="S1632">
        <f t="shared" si="154"/>
        <v>0</v>
      </c>
      <c r="T1632">
        <f t="shared" si="155"/>
        <v>3</v>
      </c>
      <c r="Z1632" s="118">
        <v>0.08</v>
      </c>
      <c r="AA1632">
        <v>0</v>
      </c>
      <c r="AB1632" s="120">
        <v>51.68</v>
      </c>
      <c r="AC1632" s="2">
        <f t="shared" si="156"/>
        <v>1240.3200000000002</v>
      </c>
      <c r="AE1632" s="2">
        <f t="shared" si="157"/>
        <v>1240.3200000000002</v>
      </c>
      <c r="AG1632" t="str">
        <f t="shared" si="158"/>
        <v/>
      </c>
    </row>
    <row r="1633" spans="1:34" s="9" customFormat="1">
      <c r="A1633">
        <v>1632</v>
      </c>
      <c r="C1633">
        <v>590</v>
      </c>
      <c r="D1633">
        <v>328</v>
      </c>
      <c r="E1633" s="9" t="s">
        <v>57</v>
      </c>
      <c r="F1633" t="s">
        <v>934</v>
      </c>
      <c r="G1633" s="9">
        <v>50.661800380000003</v>
      </c>
      <c r="H1633" s="9">
        <v>122.5559998</v>
      </c>
      <c r="M1633" s="9" t="s">
        <v>746</v>
      </c>
      <c r="N1633" s="9">
        <v>-3</v>
      </c>
      <c r="O1633" s="9">
        <v>-6</v>
      </c>
      <c r="P1633" s="9">
        <f t="shared" si="159"/>
        <v>3</v>
      </c>
      <c r="R1633" s="9">
        <v>2</v>
      </c>
      <c r="S1633" s="9">
        <f t="shared" si="154"/>
        <v>3</v>
      </c>
      <c r="T1633" s="9">
        <f t="shared" si="155"/>
        <v>0</v>
      </c>
      <c r="U1633" t="s">
        <v>1007</v>
      </c>
      <c r="V1633" t="s">
        <v>623</v>
      </c>
      <c r="Z1633" s="118">
        <v>1.31</v>
      </c>
      <c r="AA1633" s="106">
        <v>0</v>
      </c>
      <c r="AB1633" s="120">
        <v>10.130000000000001</v>
      </c>
      <c r="AC1633" s="2">
        <f t="shared" si="156"/>
        <v>3981.09</v>
      </c>
      <c r="AE1633" s="11">
        <f t="shared" si="157"/>
        <v>3981.09</v>
      </c>
      <c r="AG1633" t="str">
        <f t="shared" si="158"/>
        <v/>
      </c>
      <c r="AH1633"/>
    </row>
    <row r="1634" spans="1:34" s="102" customFormat="1">
      <c r="A1634" s="102">
        <v>1633</v>
      </c>
      <c r="B1634" s="102" t="s">
        <v>603</v>
      </c>
      <c r="C1634">
        <v>402</v>
      </c>
      <c r="D1634" s="102">
        <v>329</v>
      </c>
      <c r="E1634" s="102" t="s">
        <v>605</v>
      </c>
      <c r="F1634" s="102" t="s">
        <v>929</v>
      </c>
      <c r="G1634" s="102">
        <v>50.108139039999998</v>
      </c>
      <c r="H1634" s="102">
        <v>123.11239620000001</v>
      </c>
      <c r="M1634" s="102" t="s">
        <v>16</v>
      </c>
      <c r="N1634" s="102">
        <v>0</v>
      </c>
      <c r="O1634" s="102">
        <v>-17</v>
      </c>
      <c r="P1634" s="102">
        <f t="shared" si="159"/>
        <v>17</v>
      </c>
      <c r="R1634" s="102">
        <v>2</v>
      </c>
      <c r="S1634" s="102">
        <f t="shared" si="154"/>
        <v>17</v>
      </c>
      <c r="T1634" s="102">
        <f t="shared" si="155"/>
        <v>0</v>
      </c>
      <c r="U1634" t="s">
        <v>1003</v>
      </c>
      <c r="V1634" t="s">
        <v>21</v>
      </c>
      <c r="W1634" s="102">
        <f>SUM(S1634:S1635)</f>
        <v>45</v>
      </c>
      <c r="X1634" s="102">
        <f>SUM(T1634:T1635)</f>
        <v>0</v>
      </c>
      <c r="Y1634" s="102">
        <f>X1634+W1634</f>
        <v>45</v>
      </c>
      <c r="Z1634" s="118">
        <v>1.31</v>
      </c>
      <c r="AA1634" s="102">
        <v>0</v>
      </c>
      <c r="AB1634" s="120">
        <v>4.74</v>
      </c>
      <c r="AC1634" s="103">
        <f t="shared" si="156"/>
        <v>10555.980000000001</v>
      </c>
      <c r="AD1634" s="103">
        <f>SUM(AC1634:AC1635)</f>
        <v>14497.26</v>
      </c>
      <c r="AE1634" s="103">
        <f t="shared" si="157"/>
        <v>10555.980000000001</v>
      </c>
      <c r="AF1634" s="103">
        <f>SUM(AE1634:AE1635)</f>
        <v>14497.26</v>
      </c>
      <c r="AG1634" s="102">
        <f t="shared" si="158"/>
        <v>1</v>
      </c>
      <c r="AH1634"/>
    </row>
    <row r="1635" spans="1:34" s="44" customFormat="1">
      <c r="A1635" s="102">
        <v>1634</v>
      </c>
      <c r="C1635">
        <v>402</v>
      </c>
      <c r="D1635" s="102">
        <v>329</v>
      </c>
      <c r="E1635" s="44" t="s">
        <v>605</v>
      </c>
      <c r="F1635" s="102" t="s">
        <v>929</v>
      </c>
      <c r="G1635" s="44">
        <v>50.108139039999998</v>
      </c>
      <c r="H1635" s="44">
        <v>123.11239620000001</v>
      </c>
      <c r="M1635" s="44" t="s">
        <v>177</v>
      </c>
      <c r="N1635" s="44">
        <v>-17</v>
      </c>
      <c r="O1635" s="44">
        <v>-45</v>
      </c>
      <c r="P1635" s="44">
        <f t="shared" si="159"/>
        <v>28</v>
      </c>
      <c r="Q1635" s="44" t="s">
        <v>604</v>
      </c>
      <c r="R1635" s="44">
        <v>2</v>
      </c>
      <c r="S1635" s="44">
        <f t="shared" si="154"/>
        <v>28</v>
      </c>
      <c r="T1635" s="44">
        <f t="shared" si="155"/>
        <v>0</v>
      </c>
      <c r="U1635" t="s">
        <v>1003</v>
      </c>
      <c r="V1635" t="s">
        <v>21</v>
      </c>
      <c r="Z1635" s="118">
        <v>1.38</v>
      </c>
      <c r="AA1635" s="44">
        <v>40</v>
      </c>
      <c r="AB1635" s="120">
        <v>1.7</v>
      </c>
      <c r="AC1635" s="103">
        <f t="shared" si="156"/>
        <v>3941.2799999999993</v>
      </c>
      <c r="AE1635" s="104">
        <f t="shared" si="157"/>
        <v>3941.2799999999993</v>
      </c>
      <c r="AG1635" s="102" t="str">
        <f t="shared" si="158"/>
        <v/>
      </c>
      <c r="AH1635"/>
    </row>
    <row r="1636" spans="1:34" s="102" customFormat="1">
      <c r="A1636" s="102">
        <v>1635</v>
      </c>
      <c r="B1636" s="102" t="s">
        <v>603</v>
      </c>
      <c r="C1636">
        <v>406</v>
      </c>
      <c r="D1636" s="102">
        <v>330</v>
      </c>
      <c r="E1636" s="102" t="s">
        <v>605</v>
      </c>
      <c r="F1636" s="102" t="s">
        <v>929</v>
      </c>
      <c r="G1636" s="102">
        <v>49.947689060000002</v>
      </c>
      <c r="H1636" s="102">
        <v>123.2921982</v>
      </c>
      <c r="M1636" s="102" t="s">
        <v>16</v>
      </c>
      <c r="N1636" s="102">
        <v>0</v>
      </c>
      <c r="O1636" s="102">
        <v>-2</v>
      </c>
      <c r="P1636" s="102">
        <f t="shared" si="159"/>
        <v>2</v>
      </c>
      <c r="Q1636" s="102" t="s">
        <v>611</v>
      </c>
      <c r="R1636" s="102">
        <v>2</v>
      </c>
      <c r="S1636" s="102">
        <f t="shared" si="154"/>
        <v>2</v>
      </c>
      <c r="T1636" s="102">
        <f t="shared" si="155"/>
        <v>0</v>
      </c>
      <c r="U1636" t="s">
        <v>1003</v>
      </c>
      <c r="V1636" t="s">
        <v>21</v>
      </c>
      <c r="W1636" s="102">
        <f>SUM(S1636:S1638)</f>
        <v>59</v>
      </c>
      <c r="X1636" s="102">
        <f>SUM(T1636:T1638)</f>
        <v>0</v>
      </c>
      <c r="Y1636" s="102">
        <f>X1636+W1636</f>
        <v>59</v>
      </c>
      <c r="Z1636" s="118">
        <v>1.31</v>
      </c>
      <c r="AA1636" s="102">
        <v>0</v>
      </c>
      <c r="AB1636" s="120">
        <v>4.74</v>
      </c>
      <c r="AC1636" s="103">
        <f t="shared" si="156"/>
        <v>1241.8800000000001</v>
      </c>
      <c r="AD1636" s="103">
        <f>SUM(AC1636:AC1638)</f>
        <v>8690.43</v>
      </c>
      <c r="AE1636" s="103">
        <f t="shared" si="157"/>
        <v>1241.8800000000001</v>
      </c>
      <c r="AF1636" s="103">
        <f>SUM(AE1636:AE1638)</f>
        <v>8690.43</v>
      </c>
      <c r="AG1636" s="102">
        <f t="shared" si="158"/>
        <v>1</v>
      </c>
      <c r="AH1636"/>
    </row>
    <row r="1637" spans="1:34" s="102" customFormat="1">
      <c r="A1637" s="102">
        <v>1636</v>
      </c>
      <c r="C1637">
        <v>406</v>
      </c>
      <c r="D1637" s="102">
        <v>330</v>
      </c>
      <c r="E1637" s="102" t="s">
        <v>605</v>
      </c>
      <c r="F1637" s="102" t="s">
        <v>929</v>
      </c>
      <c r="G1637" s="102">
        <v>49.947689060000002</v>
      </c>
      <c r="H1637" s="102">
        <v>123.2921982</v>
      </c>
      <c r="M1637" s="102" t="s">
        <v>177</v>
      </c>
      <c r="N1637" s="102">
        <v>-2</v>
      </c>
      <c r="O1637" s="102">
        <v>-15</v>
      </c>
      <c r="P1637" s="102">
        <f t="shared" si="159"/>
        <v>13</v>
      </c>
      <c r="Q1637" s="102" t="s">
        <v>611</v>
      </c>
      <c r="R1637" s="102">
        <v>2</v>
      </c>
      <c r="S1637" s="102">
        <f t="shared" si="154"/>
        <v>13</v>
      </c>
      <c r="T1637" s="102">
        <f t="shared" si="155"/>
        <v>0</v>
      </c>
      <c r="U1637" t="s">
        <v>1003</v>
      </c>
      <c r="V1637" t="s">
        <v>918</v>
      </c>
      <c r="Z1637" s="118">
        <v>1.38</v>
      </c>
      <c r="AA1637" s="102">
        <v>25</v>
      </c>
      <c r="AB1637" s="120">
        <v>1.7</v>
      </c>
      <c r="AC1637" s="103">
        <f t="shared" si="156"/>
        <v>2287.3499999999995</v>
      </c>
      <c r="AE1637" s="103">
        <f t="shared" si="157"/>
        <v>2287.3499999999995</v>
      </c>
      <c r="AG1637" s="102" t="str">
        <f t="shared" si="158"/>
        <v/>
      </c>
      <c r="AH1637"/>
    </row>
    <row r="1638" spans="1:34" s="44" customFormat="1">
      <c r="A1638" s="102">
        <v>1637</v>
      </c>
      <c r="C1638">
        <v>406</v>
      </c>
      <c r="D1638" s="102">
        <v>330</v>
      </c>
      <c r="E1638" s="44" t="s">
        <v>605</v>
      </c>
      <c r="F1638" s="102" t="s">
        <v>929</v>
      </c>
      <c r="G1638" s="44">
        <v>49.947689060000002</v>
      </c>
      <c r="H1638" s="44">
        <v>123.2921982</v>
      </c>
      <c r="M1638" s="44" t="s">
        <v>177</v>
      </c>
      <c r="N1638" s="44">
        <v>-16</v>
      </c>
      <c r="O1638" s="44">
        <v>-60</v>
      </c>
      <c r="P1638" s="44">
        <f t="shared" si="159"/>
        <v>44</v>
      </c>
      <c r="Q1638" s="44" t="s">
        <v>604</v>
      </c>
      <c r="R1638" s="44">
        <v>2</v>
      </c>
      <c r="S1638" s="44">
        <f t="shared" si="154"/>
        <v>44</v>
      </c>
      <c r="T1638" s="44">
        <f t="shared" si="155"/>
        <v>0</v>
      </c>
      <c r="U1638" t="s">
        <v>1003</v>
      </c>
      <c r="V1638" t="s">
        <v>918</v>
      </c>
      <c r="Z1638" s="118">
        <v>1.38</v>
      </c>
      <c r="AA1638" s="44">
        <v>50</v>
      </c>
      <c r="AB1638" s="120">
        <v>1.7</v>
      </c>
      <c r="AC1638" s="103">
        <f t="shared" si="156"/>
        <v>5161.2</v>
      </c>
      <c r="AE1638" s="104">
        <f t="shared" si="157"/>
        <v>5161.2</v>
      </c>
      <c r="AG1638" s="102" t="str">
        <f t="shared" si="158"/>
        <v/>
      </c>
      <c r="AH1638"/>
    </row>
    <row r="1639" spans="1:34">
      <c r="A1639">
        <v>1638</v>
      </c>
      <c r="B1639" t="s">
        <v>603</v>
      </c>
      <c r="C1639">
        <v>751</v>
      </c>
      <c r="D1639">
        <v>331</v>
      </c>
      <c r="E1639" t="s">
        <v>605</v>
      </c>
      <c r="F1639" t="s">
        <v>929</v>
      </c>
      <c r="G1639">
        <v>50.02922058</v>
      </c>
      <c r="H1639">
        <v>123.2136993</v>
      </c>
      <c r="M1639" t="s">
        <v>89</v>
      </c>
      <c r="N1639">
        <v>6</v>
      </c>
      <c r="O1639">
        <v>5</v>
      </c>
      <c r="P1639">
        <f t="shared" si="159"/>
        <v>1</v>
      </c>
      <c r="Q1639" t="s">
        <v>35</v>
      </c>
      <c r="R1639">
        <v>1</v>
      </c>
      <c r="S1639">
        <f t="shared" si="154"/>
        <v>0</v>
      </c>
      <c r="T1639">
        <f t="shared" si="155"/>
        <v>1</v>
      </c>
      <c r="W1639">
        <f>SUM(S1639:S1644)</f>
        <v>47</v>
      </c>
      <c r="X1639">
        <f>SUM(T1639:T1644)</f>
        <v>6</v>
      </c>
      <c r="Y1639">
        <f>X1639+W1639</f>
        <v>53</v>
      </c>
      <c r="Z1639" s="118">
        <v>0.14000000000000001</v>
      </c>
      <c r="AA1639">
        <v>0</v>
      </c>
      <c r="AB1639" s="120">
        <v>43.21</v>
      </c>
      <c r="AC1639" s="2">
        <f t="shared" si="156"/>
        <v>604.94000000000005</v>
      </c>
      <c r="AD1639" s="2">
        <f>SUM(AC1639:AC1644)</f>
        <v>13812.279999999999</v>
      </c>
      <c r="AE1639" s="2">
        <f t="shared" si="157"/>
        <v>604.94000000000005</v>
      </c>
      <c r="AF1639" s="2">
        <f>SUM(AE1639:AE1644)</f>
        <v>13812.279999999999</v>
      </c>
      <c r="AG1639">
        <f t="shared" si="158"/>
        <v>1</v>
      </c>
    </row>
    <row r="1640" spans="1:34">
      <c r="A1640">
        <v>1639</v>
      </c>
      <c r="C1640">
        <v>751</v>
      </c>
      <c r="D1640">
        <v>331</v>
      </c>
      <c r="E1640" t="s">
        <v>605</v>
      </c>
      <c r="F1640" t="s">
        <v>929</v>
      </c>
      <c r="G1640">
        <v>50.02922058</v>
      </c>
      <c r="H1640">
        <v>123.2136993</v>
      </c>
      <c r="M1640" t="s">
        <v>14</v>
      </c>
      <c r="N1640">
        <v>5</v>
      </c>
      <c r="O1640">
        <v>2</v>
      </c>
      <c r="P1640">
        <f t="shared" si="159"/>
        <v>3</v>
      </c>
      <c r="Q1640" t="s">
        <v>35</v>
      </c>
      <c r="R1640">
        <v>1</v>
      </c>
      <c r="S1640">
        <f t="shared" si="154"/>
        <v>0</v>
      </c>
      <c r="T1640">
        <f t="shared" si="155"/>
        <v>3</v>
      </c>
      <c r="Z1640" s="118">
        <v>0.14000000000000001</v>
      </c>
      <c r="AA1640">
        <v>0</v>
      </c>
      <c r="AB1640" s="120">
        <v>43.21</v>
      </c>
      <c r="AC1640" s="2">
        <f t="shared" si="156"/>
        <v>1814.8200000000002</v>
      </c>
      <c r="AE1640" s="2">
        <f t="shared" si="157"/>
        <v>1814.8200000000002</v>
      </c>
      <c r="AG1640" t="str">
        <f t="shared" si="158"/>
        <v/>
      </c>
    </row>
    <row r="1641" spans="1:34">
      <c r="A1641">
        <v>1640</v>
      </c>
      <c r="C1641">
        <v>751</v>
      </c>
      <c r="D1641">
        <v>331</v>
      </c>
      <c r="E1641" t="s">
        <v>605</v>
      </c>
      <c r="F1641" t="s">
        <v>929</v>
      </c>
      <c r="G1641">
        <v>50.02922058</v>
      </c>
      <c r="H1641">
        <v>123.2136993</v>
      </c>
      <c r="M1641" t="s">
        <v>57</v>
      </c>
      <c r="N1641">
        <v>2</v>
      </c>
      <c r="O1641">
        <v>0</v>
      </c>
      <c r="P1641">
        <f t="shared" si="159"/>
        <v>2</v>
      </c>
      <c r="Q1641" t="s">
        <v>35</v>
      </c>
      <c r="R1641">
        <v>1</v>
      </c>
      <c r="S1641">
        <f t="shared" si="154"/>
        <v>0</v>
      </c>
      <c r="T1641">
        <f t="shared" si="155"/>
        <v>2</v>
      </c>
      <c r="Z1641" s="118">
        <v>0.14000000000000001</v>
      </c>
      <c r="AA1641">
        <v>0</v>
      </c>
      <c r="AB1641" s="120">
        <v>36.65</v>
      </c>
      <c r="AC1641" s="2">
        <f t="shared" si="156"/>
        <v>1026.2</v>
      </c>
      <c r="AE1641" s="2">
        <f t="shared" si="157"/>
        <v>1026.2</v>
      </c>
      <c r="AG1641" t="str">
        <f t="shared" si="158"/>
        <v/>
      </c>
    </row>
    <row r="1642" spans="1:34">
      <c r="A1642">
        <v>1641</v>
      </c>
      <c r="C1642">
        <v>809</v>
      </c>
      <c r="D1642">
        <v>331</v>
      </c>
      <c r="E1642" t="s">
        <v>605</v>
      </c>
      <c r="F1642" t="s">
        <v>929</v>
      </c>
      <c r="G1642">
        <v>50.02922058</v>
      </c>
      <c r="H1642">
        <v>123.2136993</v>
      </c>
      <c r="M1642" t="s">
        <v>16</v>
      </c>
      <c r="N1642">
        <v>0</v>
      </c>
      <c r="O1642">
        <v>-5</v>
      </c>
      <c r="P1642">
        <f t="shared" si="159"/>
        <v>5</v>
      </c>
      <c r="Q1642" t="s">
        <v>611</v>
      </c>
      <c r="R1642">
        <v>2</v>
      </c>
      <c r="S1642">
        <f t="shared" si="154"/>
        <v>5</v>
      </c>
      <c r="T1642">
        <f t="shared" si="155"/>
        <v>0</v>
      </c>
      <c r="U1642" t="s">
        <v>1003</v>
      </c>
      <c r="V1642" t="s">
        <v>918</v>
      </c>
      <c r="Z1642" s="118">
        <v>1.31</v>
      </c>
      <c r="AA1642">
        <v>20</v>
      </c>
      <c r="AB1642" s="120">
        <v>4.74</v>
      </c>
      <c r="AC1642" s="2">
        <f t="shared" si="156"/>
        <v>2483.7600000000002</v>
      </c>
      <c r="AE1642" s="2">
        <f t="shared" si="157"/>
        <v>2483.7600000000002</v>
      </c>
      <c r="AG1642" t="str">
        <f t="shared" si="158"/>
        <v/>
      </c>
    </row>
    <row r="1643" spans="1:34">
      <c r="A1643">
        <v>1642</v>
      </c>
      <c r="C1643">
        <v>809</v>
      </c>
      <c r="D1643">
        <v>331</v>
      </c>
      <c r="E1643" t="s">
        <v>605</v>
      </c>
      <c r="F1643" t="s">
        <v>929</v>
      </c>
      <c r="G1643">
        <v>50.02922058</v>
      </c>
      <c r="H1643">
        <v>123.2136993</v>
      </c>
      <c r="M1643" t="s">
        <v>18</v>
      </c>
      <c r="N1643">
        <v>-5</v>
      </c>
      <c r="O1643">
        <v>-21</v>
      </c>
      <c r="P1643">
        <f t="shared" si="159"/>
        <v>16</v>
      </c>
      <c r="Q1643" t="s">
        <v>604</v>
      </c>
      <c r="R1643">
        <v>2</v>
      </c>
      <c r="S1643">
        <f t="shared" si="154"/>
        <v>16</v>
      </c>
      <c r="T1643">
        <f t="shared" si="155"/>
        <v>0</v>
      </c>
      <c r="U1643" t="s">
        <v>1003</v>
      </c>
      <c r="V1643" t="s">
        <v>623</v>
      </c>
      <c r="Z1643" s="118">
        <v>1.38</v>
      </c>
      <c r="AA1643">
        <v>20</v>
      </c>
      <c r="AB1643" s="120">
        <v>1.7</v>
      </c>
      <c r="AC1643" s="2">
        <f t="shared" si="156"/>
        <v>3002.8799999999997</v>
      </c>
      <c r="AE1643" s="2">
        <f t="shared" si="157"/>
        <v>3002.8799999999997</v>
      </c>
      <c r="AG1643" t="str">
        <f t="shared" si="158"/>
        <v/>
      </c>
    </row>
    <row r="1644" spans="1:34" s="9" customFormat="1">
      <c r="A1644">
        <v>1643</v>
      </c>
      <c r="C1644">
        <v>809</v>
      </c>
      <c r="D1644">
        <v>331</v>
      </c>
      <c r="E1644" s="9" t="s">
        <v>605</v>
      </c>
      <c r="F1644" t="s">
        <v>929</v>
      </c>
      <c r="G1644" s="9">
        <v>50.02922058</v>
      </c>
      <c r="H1644" s="9">
        <v>123.2136993</v>
      </c>
      <c r="M1644" s="9" t="s">
        <v>608</v>
      </c>
      <c r="N1644" s="9">
        <v>-21</v>
      </c>
      <c r="O1644" s="9">
        <v>-47</v>
      </c>
      <c r="P1644" s="9">
        <f t="shared" si="159"/>
        <v>26</v>
      </c>
      <c r="Q1644" s="9" t="s">
        <v>611</v>
      </c>
      <c r="R1644" s="9">
        <v>2</v>
      </c>
      <c r="S1644" s="9">
        <f t="shared" si="154"/>
        <v>26</v>
      </c>
      <c r="T1644" s="9">
        <f t="shared" si="155"/>
        <v>0</v>
      </c>
      <c r="U1644" t="s">
        <v>1003</v>
      </c>
      <c r="V1644" t="s">
        <v>623</v>
      </c>
      <c r="Z1644" s="118">
        <v>1.38</v>
      </c>
      <c r="AA1644" s="9">
        <v>20</v>
      </c>
      <c r="AB1644" s="120">
        <v>1.7</v>
      </c>
      <c r="AC1644" s="2">
        <f t="shared" si="156"/>
        <v>4879.6799999999994</v>
      </c>
      <c r="AE1644" s="11">
        <f t="shared" si="157"/>
        <v>4879.6799999999994</v>
      </c>
      <c r="AG1644" t="str">
        <f t="shared" si="158"/>
        <v/>
      </c>
      <c r="AH1644"/>
    </row>
    <row r="1645" spans="1:34">
      <c r="A1645">
        <v>1644</v>
      </c>
      <c r="B1645" t="s">
        <v>603</v>
      </c>
      <c r="C1645">
        <v>287</v>
      </c>
      <c r="D1645">
        <v>332</v>
      </c>
      <c r="E1645" t="s">
        <v>619</v>
      </c>
      <c r="F1645" t="s">
        <v>930</v>
      </c>
      <c r="G1645">
        <v>50.515060419999998</v>
      </c>
      <c r="H1645">
        <v>122.7297974</v>
      </c>
      <c r="M1645" t="s">
        <v>610</v>
      </c>
      <c r="N1645">
        <v>5</v>
      </c>
      <c r="O1645">
        <v>3</v>
      </c>
      <c r="P1645">
        <f t="shared" si="159"/>
        <v>2</v>
      </c>
      <c r="Q1645" t="s">
        <v>35</v>
      </c>
      <c r="R1645">
        <v>1</v>
      </c>
      <c r="S1645">
        <f t="shared" si="154"/>
        <v>0</v>
      </c>
      <c r="T1645">
        <f t="shared" si="155"/>
        <v>2</v>
      </c>
      <c r="W1645">
        <f>SUM(S1645:S1649)</f>
        <v>50</v>
      </c>
      <c r="X1645">
        <f>SUM(T1645:T1649)</f>
        <v>5</v>
      </c>
      <c r="Y1645">
        <f>X1645+W1645</f>
        <v>55</v>
      </c>
      <c r="Z1645" s="118">
        <v>0.16</v>
      </c>
      <c r="AA1645">
        <v>0</v>
      </c>
      <c r="AB1645" s="120">
        <v>37.4</v>
      </c>
      <c r="AC1645" s="2">
        <f t="shared" si="156"/>
        <v>1196.8</v>
      </c>
      <c r="AD1645" s="2">
        <f>SUM(AC1645:AC1649)</f>
        <v>4264.9920000000002</v>
      </c>
      <c r="AE1645" s="2">
        <f t="shared" si="157"/>
        <v>1196.8</v>
      </c>
      <c r="AF1645" s="2">
        <f>SUM(AE1645:AE1649)</f>
        <v>4264.9920000000002</v>
      </c>
      <c r="AG1645">
        <f t="shared" si="158"/>
        <v>1</v>
      </c>
    </row>
    <row r="1646" spans="1:34">
      <c r="A1646">
        <v>1645</v>
      </c>
      <c r="C1646">
        <v>287</v>
      </c>
      <c r="D1646">
        <v>332</v>
      </c>
      <c r="E1646" t="s">
        <v>619</v>
      </c>
      <c r="F1646" t="s">
        <v>930</v>
      </c>
      <c r="G1646">
        <v>50.515060419999998</v>
      </c>
      <c r="H1646">
        <v>122.7297974</v>
      </c>
      <c r="M1646" t="s">
        <v>14</v>
      </c>
      <c r="N1646">
        <v>3</v>
      </c>
      <c r="O1646">
        <v>1</v>
      </c>
      <c r="P1646">
        <f t="shared" si="159"/>
        <v>2</v>
      </c>
      <c r="Q1646" t="s">
        <v>35</v>
      </c>
      <c r="R1646">
        <v>1</v>
      </c>
      <c r="S1646">
        <f t="shared" si="154"/>
        <v>0</v>
      </c>
      <c r="T1646">
        <f t="shared" si="155"/>
        <v>2</v>
      </c>
      <c r="Z1646" s="118">
        <v>0.16</v>
      </c>
      <c r="AA1646">
        <v>0</v>
      </c>
      <c r="AB1646" s="120">
        <v>37.4</v>
      </c>
      <c r="AC1646" s="2">
        <f t="shared" si="156"/>
        <v>1196.8</v>
      </c>
      <c r="AE1646" s="2">
        <f t="shared" si="157"/>
        <v>1196.8</v>
      </c>
      <c r="AG1646" t="str">
        <f t="shared" si="158"/>
        <v/>
      </c>
    </row>
    <row r="1647" spans="1:34">
      <c r="A1647">
        <v>1646</v>
      </c>
      <c r="C1647">
        <v>287</v>
      </c>
      <c r="D1647">
        <v>332</v>
      </c>
      <c r="E1647" t="s">
        <v>619</v>
      </c>
      <c r="F1647" t="s">
        <v>930</v>
      </c>
      <c r="G1647">
        <v>50.515060419999998</v>
      </c>
      <c r="H1647">
        <v>122.7297974</v>
      </c>
      <c r="M1647" t="s">
        <v>15</v>
      </c>
      <c r="N1647">
        <v>1</v>
      </c>
      <c r="O1647">
        <v>0</v>
      </c>
      <c r="P1647">
        <f t="shared" si="159"/>
        <v>1</v>
      </c>
      <c r="Q1647" t="s">
        <v>35</v>
      </c>
      <c r="R1647">
        <v>1</v>
      </c>
      <c r="S1647">
        <f t="shared" si="154"/>
        <v>0</v>
      </c>
      <c r="T1647">
        <f t="shared" si="155"/>
        <v>1</v>
      </c>
      <c r="Z1647" s="118">
        <v>0.16</v>
      </c>
      <c r="AA1647">
        <v>0</v>
      </c>
      <c r="AB1647" s="120">
        <v>30.85</v>
      </c>
      <c r="AC1647" s="2">
        <f t="shared" si="156"/>
        <v>493.6</v>
      </c>
      <c r="AE1647" s="2">
        <f t="shared" si="157"/>
        <v>493.6</v>
      </c>
      <c r="AG1647" t="str">
        <f t="shared" si="158"/>
        <v/>
      </c>
    </row>
    <row r="1648" spans="1:34">
      <c r="A1648">
        <v>1647</v>
      </c>
      <c r="C1648">
        <v>315</v>
      </c>
      <c r="D1648">
        <v>332</v>
      </c>
      <c r="E1648" t="s">
        <v>619</v>
      </c>
      <c r="F1648" t="s">
        <v>930</v>
      </c>
      <c r="G1648">
        <v>50.515060419999998</v>
      </c>
      <c r="H1648">
        <v>122.7297974</v>
      </c>
      <c r="M1648" t="s">
        <v>16</v>
      </c>
      <c r="N1648">
        <v>0</v>
      </c>
      <c r="O1648">
        <v>-2</v>
      </c>
      <c r="P1648">
        <f t="shared" si="159"/>
        <v>2</v>
      </c>
      <c r="Q1648" t="s">
        <v>191</v>
      </c>
      <c r="R1648">
        <v>2</v>
      </c>
      <c r="S1648">
        <f t="shared" si="154"/>
        <v>2</v>
      </c>
      <c r="T1648">
        <f t="shared" si="155"/>
        <v>0</v>
      </c>
      <c r="U1648" t="s">
        <v>1003</v>
      </c>
      <c r="V1648" t="s">
        <v>623</v>
      </c>
      <c r="Z1648" s="118">
        <v>1.24</v>
      </c>
      <c r="AA1648">
        <v>85</v>
      </c>
      <c r="AB1648" s="120">
        <v>3.36</v>
      </c>
      <c r="AC1648" s="2">
        <f t="shared" si="156"/>
        <v>124.99199999999998</v>
      </c>
      <c r="AE1648" s="2">
        <f t="shared" si="157"/>
        <v>124.99199999999998</v>
      </c>
      <c r="AG1648" t="str">
        <f t="shared" si="158"/>
        <v/>
      </c>
    </row>
    <row r="1649" spans="1:34" s="9" customFormat="1">
      <c r="A1649">
        <v>1648</v>
      </c>
      <c r="C1649">
        <v>315</v>
      </c>
      <c r="D1649">
        <v>332</v>
      </c>
      <c r="E1649" s="9" t="s">
        <v>619</v>
      </c>
      <c r="F1649" t="s">
        <v>930</v>
      </c>
      <c r="G1649" s="9">
        <v>50.515060419999998</v>
      </c>
      <c r="H1649" s="9">
        <v>122.7297974</v>
      </c>
      <c r="M1649" s="9" t="s">
        <v>101</v>
      </c>
      <c r="N1649" s="9">
        <v>-2</v>
      </c>
      <c r="O1649" s="9">
        <v>-50</v>
      </c>
      <c r="P1649" s="9">
        <f t="shared" si="159"/>
        <v>48</v>
      </c>
      <c r="Q1649" s="9" t="s">
        <v>611</v>
      </c>
      <c r="R1649" s="9">
        <v>2</v>
      </c>
      <c r="S1649" s="9">
        <f t="shared" si="154"/>
        <v>48</v>
      </c>
      <c r="T1649" s="9">
        <f t="shared" si="155"/>
        <v>0</v>
      </c>
      <c r="U1649" t="s">
        <v>1007</v>
      </c>
      <c r="V1649" t="s">
        <v>278</v>
      </c>
      <c r="Z1649" s="118">
        <v>1.45</v>
      </c>
      <c r="AA1649" s="9">
        <v>85</v>
      </c>
      <c r="AB1649" s="120">
        <v>1.2</v>
      </c>
      <c r="AC1649" s="2">
        <f t="shared" si="156"/>
        <v>1252.8</v>
      </c>
      <c r="AE1649" s="11">
        <f t="shared" si="157"/>
        <v>1252.8</v>
      </c>
      <c r="AG1649" t="str">
        <f t="shared" si="158"/>
        <v/>
      </c>
      <c r="AH1649"/>
    </row>
    <row r="1650" spans="1:34">
      <c r="A1650">
        <v>1649</v>
      </c>
      <c r="B1650" t="s">
        <v>603</v>
      </c>
      <c r="C1650">
        <v>200</v>
      </c>
      <c r="D1650">
        <v>333</v>
      </c>
      <c r="E1650" t="s">
        <v>605</v>
      </c>
      <c r="F1650" t="s">
        <v>929</v>
      </c>
      <c r="G1650">
        <v>49.594108579999997</v>
      </c>
      <c r="H1650">
        <v>123.6660004</v>
      </c>
      <c r="M1650" t="s">
        <v>13</v>
      </c>
      <c r="N1650">
        <v>23</v>
      </c>
      <c r="O1650">
        <v>21</v>
      </c>
      <c r="P1650">
        <f t="shared" si="159"/>
        <v>2</v>
      </c>
      <c r="Q1650" t="s">
        <v>35</v>
      </c>
      <c r="R1650">
        <v>1</v>
      </c>
      <c r="S1650">
        <f t="shared" si="154"/>
        <v>0</v>
      </c>
      <c r="T1650">
        <f t="shared" si="155"/>
        <v>2</v>
      </c>
      <c r="W1650">
        <f>SUM(S1650:S1654)</f>
        <v>34</v>
      </c>
      <c r="X1650">
        <f>SUM(T1650:T1654)</f>
        <v>23</v>
      </c>
      <c r="Y1650">
        <f>X1650+W1650</f>
        <v>57</v>
      </c>
      <c r="Z1650" s="118">
        <v>0.14000000000000001</v>
      </c>
      <c r="AA1650">
        <v>0</v>
      </c>
      <c r="AB1650" s="120">
        <v>43.21</v>
      </c>
      <c r="AC1650" s="2">
        <f t="shared" si="156"/>
        <v>1209.8800000000001</v>
      </c>
      <c r="AD1650" s="2">
        <f>SUM(AC1650:AC1654)</f>
        <v>23797.760000000002</v>
      </c>
      <c r="AE1650" s="2">
        <f t="shared" si="157"/>
        <v>1209.8800000000001</v>
      </c>
      <c r="AF1650" s="2">
        <f>SUM(AE1650:AE1654)</f>
        <v>23797.760000000002</v>
      </c>
      <c r="AG1650">
        <f t="shared" si="158"/>
        <v>1</v>
      </c>
    </row>
    <row r="1651" spans="1:34">
      <c r="A1651">
        <v>1650</v>
      </c>
      <c r="C1651">
        <v>200</v>
      </c>
      <c r="D1651">
        <v>333</v>
      </c>
      <c r="E1651" t="s">
        <v>605</v>
      </c>
      <c r="F1651" t="s">
        <v>929</v>
      </c>
      <c r="G1651">
        <v>49.594108579999997</v>
      </c>
      <c r="H1651">
        <v>123.6660004</v>
      </c>
      <c r="M1651" t="s">
        <v>14</v>
      </c>
      <c r="N1651">
        <v>21</v>
      </c>
      <c r="O1651">
        <v>2</v>
      </c>
      <c r="P1651">
        <f t="shared" si="159"/>
        <v>19</v>
      </c>
      <c r="Q1651" t="s">
        <v>35</v>
      </c>
      <c r="R1651">
        <v>1</v>
      </c>
      <c r="S1651">
        <f t="shared" si="154"/>
        <v>0</v>
      </c>
      <c r="T1651">
        <f t="shared" si="155"/>
        <v>19</v>
      </c>
      <c r="Z1651" s="118">
        <v>0.14000000000000001</v>
      </c>
      <c r="AA1651">
        <v>0</v>
      </c>
      <c r="AB1651" s="120">
        <v>43.21</v>
      </c>
      <c r="AC1651" s="2">
        <f t="shared" si="156"/>
        <v>11493.86</v>
      </c>
      <c r="AE1651" s="2">
        <f t="shared" si="157"/>
        <v>11493.86</v>
      </c>
      <c r="AG1651" t="str">
        <f t="shared" si="158"/>
        <v/>
      </c>
    </row>
    <row r="1652" spans="1:34">
      <c r="A1652">
        <v>1651</v>
      </c>
      <c r="C1652">
        <v>200</v>
      </c>
      <c r="D1652">
        <v>333</v>
      </c>
      <c r="E1652" t="s">
        <v>605</v>
      </c>
      <c r="F1652" t="s">
        <v>929</v>
      </c>
      <c r="G1652">
        <v>49.594108579999997</v>
      </c>
      <c r="H1652">
        <v>123.6660004</v>
      </c>
      <c r="M1652" t="s">
        <v>90</v>
      </c>
      <c r="N1652">
        <v>2</v>
      </c>
      <c r="O1652">
        <v>0</v>
      </c>
      <c r="P1652">
        <f t="shared" si="159"/>
        <v>2</v>
      </c>
      <c r="Q1652" t="s">
        <v>35</v>
      </c>
      <c r="R1652">
        <v>1</v>
      </c>
      <c r="S1652">
        <f t="shared" si="154"/>
        <v>0</v>
      </c>
      <c r="T1652">
        <f t="shared" si="155"/>
        <v>2</v>
      </c>
      <c r="Z1652" s="118">
        <v>0.14000000000000001</v>
      </c>
      <c r="AA1652">
        <v>0</v>
      </c>
      <c r="AB1652" s="120">
        <v>36.65</v>
      </c>
      <c r="AC1652" s="2">
        <f t="shared" si="156"/>
        <v>1026.2</v>
      </c>
      <c r="AE1652" s="2">
        <f t="shared" si="157"/>
        <v>1026.2</v>
      </c>
      <c r="AG1652" t="str">
        <f t="shared" si="158"/>
        <v/>
      </c>
    </row>
    <row r="1653" spans="1:34">
      <c r="A1653">
        <v>1652</v>
      </c>
      <c r="C1653">
        <v>213</v>
      </c>
      <c r="D1653">
        <v>333</v>
      </c>
      <c r="E1653" t="s">
        <v>605</v>
      </c>
      <c r="F1653" t="s">
        <v>929</v>
      </c>
      <c r="G1653">
        <v>49.594108579999997</v>
      </c>
      <c r="H1653">
        <v>123.6660004</v>
      </c>
      <c r="M1653" t="s">
        <v>16</v>
      </c>
      <c r="N1653">
        <v>0</v>
      </c>
      <c r="O1653">
        <v>-11</v>
      </c>
      <c r="P1653">
        <f t="shared" si="159"/>
        <v>11</v>
      </c>
      <c r="Q1653" t="s">
        <v>191</v>
      </c>
      <c r="R1653">
        <v>2</v>
      </c>
      <c r="S1653">
        <f t="shared" si="154"/>
        <v>11</v>
      </c>
      <c r="T1653">
        <f t="shared" si="155"/>
        <v>0</v>
      </c>
      <c r="U1653" t="s">
        <v>1007</v>
      </c>
      <c r="V1653" t="s">
        <v>278</v>
      </c>
      <c r="Z1653" s="118">
        <v>1.31</v>
      </c>
      <c r="AA1653">
        <v>0</v>
      </c>
      <c r="AB1653" s="120">
        <v>4.74</v>
      </c>
      <c r="AC1653" s="2">
        <f t="shared" si="156"/>
        <v>6830.3399999999992</v>
      </c>
      <c r="AE1653" s="2">
        <f t="shared" si="157"/>
        <v>6830.3399999999992</v>
      </c>
      <c r="AG1653" t="str">
        <f t="shared" si="158"/>
        <v/>
      </c>
    </row>
    <row r="1654" spans="1:34" s="9" customFormat="1">
      <c r="A1654">
        <v>1653</v>
      </c>
      <c r="C1654">
        <v>213</v>
      </c>
      <c r="D1654">
        <v>333</v>
      </c>
      <c r="E1654" s="9" t="s">
        <v>605</v>
      </c>
      <c r="F1654" t="s">
        <v>929</v>
      </c>
      <c r="G1654" s="9">
        <v>49.594108579999997</v>
      </c>
      <c r="H1654" s="9">
        <v>123.6660004</v>
      </c>
      <c r="M1654" s="9" t="s">
        <v>18</v>
      </c>
      <c r="N1654" s="9">
        <v>-11</v>
      </c>
      <c r="O1654" s="9">
        <v>-34</v>
      </c>
      <c r="P1654" s="9">
        <f t="shared" si="159"/>
        <v>23</v>
      </c>
      <c r="Q1654" s="9" t="s">
        <v>604</v>
      </c>
      <c r="R1654" s="9">
        <v>2</v>
      </c>
      <c r="S1654" s="9">
        <f t="shared" si="154"/>
        <v>23</v>
      </c>
      <c r="T1654" s="9">
        <f t="shared" si="155"/>
        <v>0</v>
      </c>
      <c r="U1654" t="s">
        <v>1007</v>
      </c>
      <c r="V1654" t="s">
        <v>278</v>
      </c>
      <c r="Z1654" s="118">
        <v>1.38</v>
      </c>
      <c r="AA1654" s="9">
        <v>40</v>
      </c>
      <c r="AB1654" s="120">
        <v>1.7</v>
      </c>
      <c r="AC1654" s="2">
        <f t="shared" si="156"/>
        <v>3237.4799999999991</v>
      </c>
      <c r="AE1654" s="11">
        <f t="shared" si="157"/>
        <v>3237.4799999999991</v>
      </c>
      <c r="AG1654" t="str">
        <f t="shared" si="158"/>
        <v/>
      </c>
      <c r="AH1654"/>
    </row>
    <row r="1655" spans="1:34">
      <c r="A1655">
        <v>1654</v>
      </c>
      <c r="B1655" t="s">
        <v>603</v>
      </c>
      <c r="C1655">
        <v>328</v>
      </c>
      <c r="D1655">
        <v>334</v>
      </c>
      <c r="E1655" t="s">
        <v>416</v>
      </c>
      <c r="F1655" t="s">
        <v>932</v>
      </c>
      <c r="G1655">
        <v>49.96749878</v>
      </c>
      <c r="H1655">
        <v>123.30139920000001</v>
      </c>
      <c r="M1655" t="s">
        <v>89</v>
      </c>
      <c r="N1655">
        <v>24</v>
      </c>
      <c r="O1655">
        <v>20</v>
      </c>
      <c r="P1655">
        <f t="shared" si="159"/>
        <v>4</v>
      </c>
      <c r="Q1655" t="s">
        <v>35</v>
      </c>
      <c r="R1655">
        <v>1</v>
      </c>
      <c r="S1655">
        <f t="shared" si="154"/>
        <v>0</v>
      </c>
      <c r="T1655">
        <f t="shared" si="155"/>
        <v>4</v>
      </c>
      <c r="W1655">
        <f>SUM(S1655:S1658)</f>
        <v>4</v>
      </c>
      <c r="X1655">
        <f>SUM(T1655:T1658)</f>
        <v>24</v>
      </c>
      <c r="Y1655">
        <f>X1655+W1655</f>
        <v>28</v>
      </c>
      <c r="Z1655" s="118">
        <v>0.11</v>
      </c>
      <c r="AA1655">
        <v>0</v>
      </c>
      <c r="AB1655" s="120">
        <v>25.58</v>
      </c>
      <c r="AC1655" s="2">
        <f t="shared" si="156"/>
        <v>1125.5199999999998</v>
      </c>
      <c r="AD1655" s="2">
        <f>SUM(AC1655:AC1658)</f>
        <v>14058.000000000002</v>
      </c>
      <c r="AE1655" s="2">
        <f t="shared" si="157"/>
        <v>1125.5199999999998</v>
      </c>
      <c r="AF1655" s="2">
        <f>SUM(AE1655:AE1658)</f>
        <v>14058.000000000002</v>
      </c>
      <c r="AG1655">
        <f t="shared" si="158"/>
        <v>1</v>
      </c>
    </row>
    <row r="1656" spans="1:34">
      <c r="A1656">
        <v>1655</v>
      </c>
      <c r="C1656">
        <v>328</v>
      </c>
      <c r="D1656">
        <v>334</v>
      </c>
      <c r="E1656" t="s">
        <v>416</v>
      </c>
      <c r="F1656" t="s">
        <v>932</v>
      </c>
      <c r="G1656">
        <v>49.96749878</v>
      </c>
      <c r="H1656">
        <v>123.30139920000001</v>
      </c>
      <c r="M1656" t="s">
        <v>606</v>
      </c>
      <c r="N1656">
        <v>20</v>
      </c>
      <c r="O1656">
        <v>8</v>
      </c>
      <c r="P1656">
        <f t="shared" si="159"/>
        <v>12</v>
      </c>
      <c r="Q1656" t="s">
        <v>35</v>
      </c>
      <c r="R1656">
        <v>1</v>
      </c>
      <c r="S1656">
        <f t="shared" si="154"/>
        <v>0</v>
      </c>
      <c r="T1656">
        <f t="shared" si="155"/>
        <v>12</v>
      </c>
      <c r="Z1656" s="118">
        <v>0.11</v>
      </c>
      <c r="AA1656">
        <v>0</v>
      </c>
      <c r="AB1656" s="120">
        <v>25.58</v>
      </c>
      <c r="AC1656" s="2">
        <f t="shared" si="156"/>
        <v>3376.559999999999</v>
      </c>
      <c r="AE1656" s="2">
        <f t="shared" si="157"/>
        <v>3376.559999999999</v>
      </c>
      <c r="AG1656" t="str">
        <f t="shared" si="158"/>
        <v/>
      </c>
    </row>
    <row r="1657" spans="1:34">
      <c r="A1657">
        <v>1656</v>
      </c>
      <c r="C1657">
        <v>328</v>
      </c>
      <c r="D1657">
        <v>334</v>
      </c>
      <c r="E1657" t="s">
        <v>416</v>
      </c>
      <c r="F1657" t="s">
        <v>932</v>
      </c>
      <c r="G1657">
        <v>49.96749878</v>
      </c>
      <c r="H1657">
        <v>123.30139920000001</v>
      </c>
      <c r="M1657" t="s">
        <v>57</v>
      </c>
      <c r="N1657">
        <v>8</v>
      </c>
      <c r="O1657">
        <v>0</v>
      </c>
      <c r="P1657">
        <f t="shared" si="159"/>
        <v>8</v>
      </c>
      <c r="Q1657" t="s">
        <v>35</v>
      </c>
      <c r="R1657">
        <v>1</v>
      </c>
      <c r="S1657">
        <f t="shared" si="154"/>
        <v>0</v>
      </c>
      <c r="T1657">
        <f t="shared" si="155"/>
        <v>8</v>
      </c>
      <c r="Z1657" s="118">
        <v>0.55000000000000004</v>
      </c>
      <c r="AA1657">
        <v>0</v>
      </c>
      <c r="AB1657" s="120">
        <v>19.02</v>
      </c>
      <c r="AC1657" s="2">
        <f t="shared" si="156"/>
        <v>8368.8000000000011</v>
      </c>
      <c r="AE1657" s="2">
        <f t="shared" si="157"/>
        <v>8368.8000000000011</v>
      </c>
      <c r="AG1657" t="str">
        <f t="shared" si="158"/>
        <v/>
      </c>
    </row>
    <row r="1658" spans="1:34" s="9" customFormat="1">
      <c r="A1658">
        <v>1657</v>
      </c>
      <c r="C1658">
        <v>358</v>
      </c>
      <c r="D1658">
        <v>334</v>
      </c>
      <c r="E1658" s="9" t="s">
        <v>416</v>
      </c>
      <c r="F1658" t="s">
        <v>932</v>
      </c>
      <c r="G1658" s="9">
        <v>49.96749878</v>
      </c>
      <c r="H1658" s="9">
        <v>123.30139920000001</v>
      </c>
      <c r="M1658" s="9" t="s">
        <v>101</v>
      </c>
      <c r="N1658" s="9">
        <v>0</v>
      </c>
      <c r="O1658" s="9">
        <v>-4</v>
      </c>
      <c r="P1658" s="9">
        <f t="shared" si="159"/>
        <v>4</v>
      </c>
      <c r="Q1658" s="9" t="s">
        <v>611</v>
      </c>
      <c r="R1658" s="9">
        <v>2</v>
      </c>
      <c r="S1658" s="9">
        <f t="shared" si="154"/>
        <v>4</v>
      </c>
      <c r="T1658" s="9">
        <f t="shared" si="155"/>
        <v>0</v>
      </c>
      <c r="U1658" t="s">
        <v>1003</v>
      </c>
      <c r="V1658" t="s">
        <v>918</v>
      </c>
      <c r="Z1658" s="118">
        <v>1.1000000000000001</v>
      </c>
      <c r="AA1658" s="9">
        <v>5</v>
      </c>
      <c r="AB1658" s="120">
        <v>2.84</v>
      </c>
      <c r="AC1658" s="2">
        <f t="shared" si="156"/>
        <v>1187.1200000000001</v>
      </c>
      <c r="AE1658" s="11">
        <f t="shared" si="157"/>
        <v>1187.1200000000001</v>
      </c>
      <c r="AG1658" t="str">
        <f t="shared" si="158"/>
        <v/>
      </c>
      <c r="AH1658"/>
    </row>
    <row r="1659" spans="1:34" s="102" customFormat="1">
      <c r="A1659" s="102">
        <v>1658</v>
      </c>
      <c r="B1659" s="102" t="s">
        <v>603</v>
      </c>
      <c r="C1659">
        <v>345</v>
      </c>
      <c r="D1659" s="102">
        <v>335</v>
      </c>
      <c r="E1659" s="102" t="s">
        <v>605</v>
      </c>
      <c r="F1659" s="102" t="s">
        <v>929</v>
      </c>
      <c r="G1659" s="102">
        <v>50.14310837</v>
      </c>
      <c r="H1659" s="102">
        <v>123.1373978</v>
      </c>
      <c r="M1659" s="102" t="s">
        <v>16</v>
      </c>
      <c r="N1659" s="102">
        <v>0</v>
      </c>
      <c r="O1659" s="102">
        <v>-10</v>
      </c>
      <c r="P1659" s="102">
        <f t="shared" si="159"/>
        <v>10</v>
      </c>
      <c r="R1659" s="102">
        <v>2</v>
      </c>
      <c r="S1659" s="102">
        <f t="shared" si="154"/>
        <v>10</v>
      </c>
      <c r="T1659" s="102">
        <f t="shared" si="155"/>
        <v>0</v>
      </c>
      <c r="U1659" t="s">
        <v>1003</v>
      </c>
      <c r="V1659" t="s">
        <v>918</v>
      </c>
      <c r="W1659" s="102">
        <f>SUM(S1659:S1660)</f>
        <v>50</v>
      </c>
      <c r="X1659" s="102">
        <f>SUM(T1659:T1660)</f>
        <v>0</v>
      </c>
      <c r="Y1659" s="102">
        <f>X1659+W1659</f>
        <v>50</v>
      </c>
      <c r="Z1659" s="118">
        <v>1.31</v>
      </c>
      <c r="AA1659" s="102">
        <v>0</v>
      </c>
      <c r="AB1659" s="120">
        <v>4.74</v>
      </c>
      <c r="AC1659" s="103">
        <f t="shared" si="156"/>
        <v>6209.4000000000005</v>
      </c>
      <c r="AD1659" s="103">
        <f>SUM(AC1659:AC1660)</f>
        <v>10901.4</v>
      </c>
      <c r="AE1659" s="103">
        <f t="shared" si="157"/>
        <v>6209.4000000000005</v>
      </c>
      <c r="AF1659" s="103">
        <f>SUM(AE1659:AE1660)</f>
        <v>10901.4</v>
      </c>
      <c r="AG1659" s="102">
        <f t="shared" si="158"/>
        <v>1</v>
      </c>
      <c r="AH1659"/>
    </row>
    <row r="1660" spans="1:34" s="44" customFormat="1">
      <c r="A1660" s="102">
        <v>1659</v>
      </c>
      <c r="C1660">
        <v>345</v>
      </c>
      <c r="D1660" s="102">
        <v>335</v>
      </c>
      <c r="E1660" s="44" t="s">
        <v>605</v>
      </c>
      <c r="F1660" s="102" t="s">
        <v>929</v>
      </c>
      <c r="G1660" s="44">
        <v>50.14310837</v>
      </c>
      <c r="H1660" s="44">
        <v>123.1373978</v>
      </c>
      <c r="M1660" s="44" t="s">
        <v>177</v>
      </c>
      <c r="N1660" s="44">
        <v>-10</v>
      </c>
      <c r="O1660" s="44">
        <v>-50</v>
      </c>
      <c r="P1660" s="44">
        <f t="shared" si="159"/>
        <v>40</v>
      </c>
      <c r="Q1660" s="44" t="s">
        <v>616</v>
      </c>
      <c r="R1660" s="44">
        <v>2</v>
      </c>
      <c r="S1660" s="44">
        <f t="shared" si="154"/>
        <v>40</v>
      </c>
      <c r="T1660" s="44">
        <f t="shared" si="155"/>
        <v>0</v>
      </c>
      <c r="U1660" t="s">
        <v>1003</v>
      </c>
      <c r="V1660" t="s">
        <v>918</v>
      </c>
      <c r="Z1660" s="118">
        <v>1.38</v>
      </c>
      <c r="AA1660" s="44">
        <v>50</v>
      </c>
      <c r="AB1660" s="120">
        <v>1.7</v>
      </c>
      <c r="AC1660" s="103">
        <f t="shared" si="156"/>
        <v>4691.9999999999991</v>
      </c>
      <c r="AE1660" s="104">
        <f t="shared" si="157"/>
        <v>4691.9999999999991</v>
      </c>
      <c r="AG1660" s="102" t="str">
        <f t="shared" si="158"/>
        <v/>
      </c>
      <c r="AH1660"/>
    </row>
    <row r="1661" spans="1:34">
      <c r="A1661">
        <v>1660</v>
      </c>
      <c r="B1661" t="s">
        <v>603</v>
      </c>
      <c r="C1661">
        <v>195</v>
      </c>
      <c r="D1661">
        <v>336</v>
      </c>
      <c r="E1661" t="s">
        <v>605</v>
      </c>
      <c r="F1661" t="s">
        <v>929</v>
      </c>
      <c r="G1661">
        <v>50.382080080000001</v>
      </c>
      <c r="H1661">
        <v>122.91880039999999</v>
      </c>
      <c r="M1661" t="s">
        <v>89</v>
      </c>
      <c r="N1661">
        <v>8</v>
      </c>
      <c r="O1661">
        <v>7</v>
      </c>
      <c r="P1661">
        <f t="shared" si="159"/>
        <v>1</v>
      </c>
      <c r="Q1661" t="s">
        <v>35</v>
      </c>
      <c r="R1661">
        <v>1</v>
      </c>
      <c r="S1661">
        <f t="shared" si="154"/>
        <v>0</v>
      </c>
      <c r="T1661">
        <f t="shared" si="155"/>
        <v>1</v>
      </c>
      <c r="W1661">
        <f>SUM(S1661:S1665)</f>
        <v>32</v>
      </c>
      <c r="X1661">
        <f>SUM(T1661:T1665)</f>
        <v>8</v>
      </c>
      <c r="Y1661">
        <f>X1661+W1661</f>
        <v>40</v>
      </c>
      <c r="Z1661" s="118">
        <v>0.14000000000000001</v>
      </c>
      <c r="AA1661">
        <v>0</v>
      </c>
      <c r="AB1661" s="120">
        <v>43.21</v>
      </c>
      <c r="AC1661" s="2">
        <f t="shared" si="156"/>
        <v>604.94000000000005</v>
      </c>
      <c r="AD1661" s="2">
        <f>SUM(AC1661:AC1665)</f>
        <v>7310.0649999999996</v>
      </c>
      <c r="AE1661" s="2">
        <f t="shared" si="157"/>
        <v>604.94000000000005</v>
      </c>
      <c r="AF1661" s="2">
        <f>SUM(AE1661:AE1665)</f>
        <v>7310.0649999999996</v>
      </c>
      <c r="AG1661">
        <f t="shared" si="158"/>
        <v>1</v>
      </c>
    </row>
    <row r="1662" spans="1:34">
      <c r="A1662">
        <v>1661</v>
      </c>
      <c r="C1662">
        <v>195</v>
      </c>
      <c r="D1662">
        <v>336</v>
      </c>
      <c r="E1662" t="s">
        <v>605</v>
      </c>
      <c r="F1662" t="s">
        <v>929</v>
      </c>
      <c r="G1662">
        <v>50.382080080000001</v>
      </c>
      <c r="H1662">
        <v>122.91880039999999</v>
      </c>
      <c r="M1662" t="s">
        <v>14</v>
      </c>
      <c r="N1662">
        <v>7</v>
      </c>
      <c r="O1662">
        <v>3</v>
      </c>
      <c r="P1662">
        <f t="shared" si="159"/>
        <v>4</v>
      </c>
      <c r="Q1662" t="s">
        <v>35</v>
      </c>
      <c r="R1662">
        <v>1</v>
      </c>
      <c r="S1662">
        <f t="shared" si="154"/>
        <v>0</v>
      </c>
      <c r="T1662">
        <f t="shared" si="155"/>
        <v>4</v>
      </c>
      <c r="Z1662" s="118">
        <v>0.14000000000000001</v>
      </c>
      <c r="AA1662">
        <v>0</v>
      </c>
      <c r="AB1662" s="120">
        <v>43.21</v>
      </c>
      <c r="AC1662" s="2">
        <f t="shared" si="156"/>
        <v>2419.7600000000002</v>
      </c>
      <c r="AE1662" s="2">
        <f t="shared" si="157"/>
        <v>2419.7600000000002</v>
      </c>
      <c r="AG1662" t="str">
        <f t="shared" si="158"/>
        <v/>
      </c>
    </row>
    <row r="1663" spans="1:34">
      <c r="A1663">
        <v>1662</v>
      </c>
      <c r="C1663">
        <v>195</v>
      </c>
      <c r="D1663">
        <v>336</v>
      </c>
      <c r="E1663" t="s">
        <v>605</v>
      </c>
      <c r="F1663" t="s">
        <v>929</v>
      </c>
      <c r="G1663">
        <v>50.382080080000001</v>
      </c>
      <c r="H1663">
        <v>122.91880039999999</v>
      </c>
      <c r="M1663" t="s">
        <v>57</v>
      </c>
      <c r="N1663">
        <v>3</v>
      </c>
      <c r="O1663">
        <v>0</v>
      </c>
      <c r="P1663">
        <f t="shared" si="159"/>
        <v>3</v>
      </c>
      <c r="Q1663" t="s">
        <v>35</v>
      </c>
      <c r="R1663">
        <v>1</v>
      </c>
      <c r="S1663">
        <f t="shared" si="154"/>
        <v>0</v>
      </c>
      <c r="T1663">
        <f t="shared" si="155"/>
        <v>3</v>
      </c>
      <c r="Z1663" s="118">
        <v>0.14000000000000001</v>
      </c>
      <c r="AA1663">
        <v>0</v>
      </c>
      <c r="AB1663" s="120">
        <v>36.65</v>
      </c>
      <c r="AC1663" s="2">
        <f t="shared" si="156"/>
        <v>1539.3000000000002</v>
      </c>
      <c r="AE1663" s="2">
        <f t="shared" si="157"/>
        <v>1539.3000000000002</v>
      </c>
      <c r="AG1663" t="str">
        <f t="shared" si="158"/>
        <v/>
      </c>
    </row>
    <row r="1664" spans="1:34">
      <c r="A1664">
        <v>1663</v>
      </c>
      <c r="C1664">
        <v>208</v>
      </c>
      <c r="D1664">
        <v>336</v>
      </c>
      <c r="E1664" t="s">
        <v>605</v>
      </c>
      <c r="F1664" t="s">
        <v>929</v>
      </c>
      <c r="G1664">
        <v>50.382080080000001</v>
      </c>
      <c r="H1664">
        <v>122.91880039999999</v>
      </c>
      <c r="M1664" t="s">
        <v>16</v>
      </c>
      <c r="N1664">
        <v>0</v>
      </c>
      <c r="O1664">
        <v>-9</v>
      </c>
      <c r="P1664">
        <f t="shared" si="159"/>
        <v>9</v>
      </c>
      <c r="Q1664" t="s">
        <v>611</v>
      </c>
      <c r="R1664">
        <v>2</v>
      </c>
      <c r="S1664">
        <f t="shared" si="154"/>
        <v>9</v>
      </c>
      <c r="T1664">
        <f t="shared" si="155"/>
        <v>0</v>
      </c>
      <c r="U1664" t="s">
        <v>1003</v>
      </c>
      <c r="V1664" t="s">
        <v>918</v>
      </c>
      <c r="Z1664" s="118">
        <v>1.31</v>
      </c>
      <c r="AA1664">
        <v>75</v>
      </c>
      <c r="AB1664" s="120">
        <v>4.74</v>
      </c>
      <c r="AC1664" s="2">
        <f t="shared" si="156"/>
        <v>1397.1150000000002</v>
      </c>
      <c r="AE1664" s="2">
        <f t="shared" si="157"/>
        <v>1397.1150000000002</v>
      </c>
      <c r="AG1664" t="str">
        <f t="shared" si="158"/>
        <v/>
      </c>
    </row>
    <row r="1665" spans="1:34" s="9" customFormat="1">
      <c r="A1665">
        <v>1664</v>
      </c>
      <c r="C1665">
        <v>208</v>
      </c>
      <c r="D1665">
        <v>336</v>
      </c>
      <c r="E1665" s="9" t="s">
        <v>605</v>
      </c>
      <c r="F1665" t="s">
        <v>929</v>
      </c>
      <c r="G1665" s="9">
        <v>50.382080080000001</v>
      </c>
      <c r="H1665" s="9">
        <v>122.91880039999999</v>
      </c>
      <c r="M1665" s="9" t="s">
        <v>18</v>
      </c>
      <c r="N1665" s="9">
        <v>-9</v>
      </c>
      <c r="O1665" s="9">
        <v>-32</v>
      </c>
      <c r="P1665" s="9">
        <f t="shared" si="159"/>
        <v>23</v>
      </c>
      <c r="Q1665" s="9" t="s">
        <v>611</v>
      </c>
      <c r="R1665" s="9">
        <v>2</v>
      </c>
      <c r="S1665" s="9">
        <f t="shared" si="154"/>
        <v>23</v>
      </c>
      <c r="T1665" s="9">
        <f t="shared" si="155"/>
        <v>0</v>
      </c>
      <c r="U1665" t="s">
        <v>1003</v>
      </c>
      <c r="V1665" t="s">
        <v>918</v>
      </c>
      <c r="Z1665" s="118">
        <v>1.38</v>
      </c>
      <c r="AA1665" s="9">
        <v>75</v>
      </c>
      <c r="AB1665" s="120">
        <v>1.7</v>
      </c>
      <c r="AC1665" s="2">
        <f t="shared" si="156"/>
        <v>1348.9499999999996</v>
      </c>
      <c r="AE1665" s="11">
        <f t="shared" si="157"/>
        <v>1348.9499999999996</v>
      </c>
      <c r="AG1665" t="str">
        <f t="shared" si="158"/>
        <v/>
      </c>
      <c r="AH1665"/>
    </row>
    <row r="1666" spans="1:34">
      <c r="A1666">
        <v>1665</v>
      </c>
      <c r="B1666" t="s">
        <v>603</v>
      </c>
      <c r="C1666">
        <v>201</v>
      </c>
      <c r="D1666">
        <v>337</v>
      </c>
      <c r="E1666" t="s">
        <v>910</v>
      </c>
      <c r="F1666" t="s">
        <v>931</v>
      </c>
      <c r="G1666">
        <v>49.499198909999997</v>
      </c>
      <c r="H1666">
        <v>123.8293991</v>
      </c>
      <c r="M1666" t="s">
        <v>13</v>
      </c>
      <c r="N1666">
        <v>12</v>
      </c>
      <c r="O1666">
        <v>11</v>
      </c>
      <c r="P1666">
        <f t="shared" si="159"/>
        <v>1</v>
      </c>
      <c r="Q1666" t="s">
        <v>35</v>
      </c>
      <c r="R1666">
        <v>1</v>
      </c>
      <c r="S1666">
        <f t="shared" ref="S1666:S1729" si="160">IF(R1666=1,0,P1666)</f>
        <v>0</v>
      </c>
      <c r="T1666">
        <f t="shared" ref="T1666:T1729" si="161">IF(R1666=1,P1666,0)</f>
        <v>1</v>
      </c>
      <c r="W1666">
        <f>SUM(S1666:S1672)</f>
        <v>60</v>
      </c>
      <c r="X1666">
        <f>SUM(T1666:T1672)</f>
        <v>12</v>
      </c>
      <c r="Y1666">
        <f>X1666+W1666</f>
        <v>72</v>
      </c>
      <c r="Z1666" s="118">
        <v>0.08</v>
      </c>
      <c r="AA1666">
        <v>0</v>
      </c>
      <c r="AB1666" s="120">
        <v>42.07</v>
      </c>
      <c r="AC1666" s="2">
        <f t="shared" ref="AC1666:AC1729" si="162">Z1666*AB1666/100*P1666*100*100*((100-AA1666)/100)</f>
        <v>336.55999999999995</v>
      </c>
      <c r="AD1666" s="2">
        <f>SUM(AC1666:AC1672)</f>
        <v>25044.244999999999</v>
      </c>
      <c r="AE1666" s="2">
        <f t="shared" ref="AE1666:AE1729" si="163">Z1666*AB1666/100*P1666*100*100*((100-AA1666)/100)</f>
        <v>336.55999999999995</v>
      </c>
      <c r="AF1666" s="2">
        <f>SUM(AE1666:AE1672)</f>
        <v>25044.244999999999</v>
      </c>
      <c r="AG1666">
        <f t="shared" ref="AG1666:AG1729" si="164">IF(D1665&lt;&gt;D1666,1,"")</f>
        <v>1</v>
      </c>
    </row>
    <row r="1667" spans="1:34">
      <c r="A1667">
        <v>1666</v>
      </c>
      <c r="C1667">
        <v>201</v>
      </c>
      <c r="D1667">
        <v>337</v>
      </c>
      <c r="E1667" t="s">
        <v>910</v>
      </c>
      <c r="F1667" t="s">
        <v>931</v>
      </c>
      <c r="G1667">
        <v>49.499198909999997</v>
      </c>
      <c r="H1667">
        <v>123.8293991</v>
      </c>
      <c r="M1667" t="s">
        <v>612</v>
      </c>
      <c r="N1667">
        <v>11</v>
      </c>
      <c r="O1667">
        <v>10</v>
      </c>
      <c r="P1667">
        <f t="shared" si="159"/>
        <v>1</v>
      </c>
      <c r="Q1667" t="s">
        <v>35</v>
      </c>
      <c r="R1667">
        <v>1</v>
      </c>
      <c r="S1667">
        <f t="shared" si="160"/>
        <v>0</v>
      </c>
      <c r="T1667">
        <f t="shared" si="161"/>
        <v>1</v>
      </c>
      <c r="Z1667" s="118">
        <v>0.12</v>
      </c>
      <c r="AA1667">
        <v>0</v>
      </c>
      <c r="AB1667" s="120">
        <v>42.07</v>
      </c>
      <c r="AC1667" s="2">
        <f t="shared" si="162"/>
        <v>504.84</v>
      </c>
      <c r="AE1667" s="2">
        <f t="shared" si="163"/>
        <v>504.84</v>
      </c>
      <c r="AG1667" t="str">
        <f t="shared" si="164"/>
        <v/>
      </c>
    </row>
    <row r="1668" spans="1:34">
      <c r="A1668">
        <v>1667</v>
      </c>
      <c r="C1668">
        <v>201</v>
      </c>
      <c r="D1668">
        <v>337</v>
      </c>
      <c r="E1668" t="s">
        <v>910</v>
      </c>
      <c r="F1668" t="s">
        <v>931</v>
      </c>
      <c r="G1668">
        <v>49.499198909999997</v>
      </c>
      <c r="H1668">
        <v>123.8293991</v>
      </c>
      <c r="M1668" t="s">
        <v>15</v>
      </c>
      <c r="N1668">
        <v>10</v>
      </c>
      <c r="O1668">
        <v>0</v>
      </c>
      <c r="P1668">
        <f t="shared" si="159"/>
        <v>10</v>
      </c>
      <c r="Q1668" t="s">
        <v>35</v>
      </c>
      <c r="R1668">
        <v>1</v>
      </c>
      <c r="S1668">
        <f t="shared" si="160"/>
        <v>0</v>
      </c>
      <c r="T1668">
        <f t="shared" si="161"/>
        <v>10</v>
      </c>
      <c r="Z1668" s="118">
        <v>0.21</v>
      </c>
      <c r="AA1668">
        <v>0</v>
      </c>
      <c r="AB1668" s="120">
        <v>35.51</v>
      </c>
      <c r="AC1668" s="2">
        <f t="shared" si="162"/>
        <v>7457.0999999999995</v>
      </c>
      <c r="AE1668" s="2">
        <f t="shared" si="163"/>
        <v>7457.0999999999995</v>
      </c>
      <c r="AG1668" t="str">
        <f t="shared" si="164"/>
        <v/>
      </c>
    </row>
    <row r="1669" spans="1:34">
      <c r="A1669">
        <v>1668</v>
      </c>
      <c r="C1669">
        <v>214</v>
      </c>
      <c r="D1669">
        <v>337</v>
      </c>
      <c r="E1669" t="s">
        <v>910</v>
      </c>
      <c r="F1669" t="s">
        <v>931</v>
      </c>
      <c r="G1669">
        <v>49.499198909999997</v>
      </c>
      <c r="H1669">
        <v>123.8293991</v>
      </c>
      <c r="M1669" t="s">
        <v>104</v>
      </c>
      <c r="N1669">
        <v>0</v>
      </c>
      <c r="O1669">
        <v>-12</v>
      </c>
      <c r="P1669">
        <f t="shared" si="159"/>
        <v>12</v>
      </c>
      <c r="Q1669" t="s">
        <v>616</v>
      </c>
      <c r="R1669">
        <v>2</v>
      </c>
      <c r="S1669">
        <f t="shared" si="160"/>
        <v>12</v>
      </c>
      <c r="T1669">
        <f t="shared" si="161"/>
        <v>0</v>
      </c>
      <c r="U1669" t="s">
        <v>1006</v>
      </c>
      <c r="V1669" t="s">
        <v>21</v>
      </c>
      <c r="Z1669" s="118">
        <v>1.01</v>
      </c>
      <c r="AA1669">
        <v>5</v>
      </c>
      <c r="AB1669" s="120">
        <v>3.85</v>
      </c>
      <c r="AC1669" s="2">
        <f t="shared" si="162"/>
        <v>4432.8900000000003</v>
      </c>
      <c r="AE1669" s="2">
        <f t="shared" si="163"/>
        <v>4432.8900000000003</v>
      </c>
      <c r="AG1669" t="str">
        <f t="shared" si="164"/>
        <v/>
      </c>
    </row>
    <row r="1670" spans="1:34">
      <c r="A1670">
        <v>1669</v>
      </c>
      <c r="C1670">
        <v>214</v>
      </c>
      <c r="D1670">
        <v>337</v>
      </c>
      <c r="E1670" t="s">
        <v>910</v>
      </c>
      <c r="F1670" t="s">
        <v>931</v>
      </c>
      <c r="G1670">
        <v>49.499198909999997</v>
      </c>
      <c r="H1670">
        <v>123.8293991</v>
      </c>
      <c r="M1670" t="s">
        <v>680</v>
      </c>
      <c r="N1670">
        <v>-12</v>
      </c>
      <c r="O1670">
        <v>-30</v>
      </c>
      <c r="P1670">
        <f t="shared" si="159"/>
        <v>18</v>
      </c>
      <c r="Q1670" t="s">
        <v>616</v>
      </c>
      <c r="R1670">
        <v>2</v>
      </c>
      <c r="S1670">
        <f t="shared" si="160"/>
        <v>18</v>
      </c>
      <c r="T1670">
        <f t="shared" si="161"/>
        <v>0</v>
      </c>
      <c r="U1670" t="s">
        <v>1006</v>
      </c>
      <c r="V1670" t="s">
        <v>21</v>
      </c>
      <c r="Z1670" s="118">
        <v>1.01</v>
      </c>
      <c r="AA1670">
        <v>5</v>
      </c>
      <c r="AB1670" s="120">
        <v>3.85</v>
      </c>
      <c r="AC1670" s="2">
        <f t="shared" si="162"/>
        <v>6649.3350000000009</v>
      </c>
      <c r="AE1670" s="2">
        <f t="shared" si="163"/>
        <v>6649.3350000000009</v>
      </c>
      <c r="AG1670" t="str">
        <f t="shared" si="164"/>
        <v/>
      </c>
    </row>
    <row r="1671" spans="1:34">
      <c r="A1671">
        <v>1670</v>
      </c>
      <c r="C1671">
        <v>214</v>
      </c>
      <c r="D1671">
        <v>337</v>
      </c>
      <c r="E1671" t="s">
        <v>910</v>
      </c>
      <c r="F1671" t="s">
        <v>931</v>
      </c>
      <c r="G1671">
        <v>49.499198909999997</v>
      </c>
      <c r="H1671">
        <v>123.8293991</v>
      </c>
      <c r="M1671" t="s">
        <v>158</v>
      </c>
      <c r="N1671">
        <v>-30</v>
      </c>
      <c r="O1671">
        <v>-60</v>
      </c>
      <c r="P1671">
        <f t="shared" si="159"/>
        <v>30</v>
      </c>
      <c r="Q1671" t="s">
        <v>616</v>
      </c>
      <c r="R1671">
        <v>2</v>
      </c>
      <c r="S1671">
        <f t="shared" si="160"/>
        <v>30</v>
      </c>
      <c r="T1671">
        <f t="shared" si="161"/>
        <v>0</v>
      </c>
      <c r="U1671" t="s">
        <v>1006</v>
      </c>
      <c r="V1671" t="s">
        <v>21</v>
      </c>
      <c r="Z1671" s="118">
        <v>1.44</v>
      </c>
      <c r="AA1671">
        <v>5</v>
      </c>
      <c r="AB1671" s="120">
        <v>1.38</v>
      </c>
      <c r="AC1671" s="2">
        <f t="shared" si="162"/>
        <v>5663.5199999999995</v>
      </c>
      <c r="AE1671" s="2">
        <f t="shared" si="163"/>
        <v>5663.5199999999995</v>
      </c>
      <c r="AG1671" t="str">
        <f t="shared" si="164"/>
        <v/>
      </c>
    </row>
    <row r="1672" spans="1:34" s="9" customFormat="1">
      <c r="A1672">
        <v>1671</v>
      </c>
      <c r="C1672">
        <v>214</v>
      </c>
      <c r="D1672">
        <v>337</v>
      </c>
      <c r="E1672" s="9" t="s">
        <v>910</v>
      </c>
      <c r="F1672" t="s">
        <v>931</v>
      </c>
      <c r="G1672" s="9">
        <v>49.499198909999997</v>
      </c>
      <c r="H1672" s="9">
        <v>123.8293991</v>
      </c>
      <c r="M1672" s="9" t="s">
        <v>159</v>
      </c>
      <c r="N1672" s="9">
        <v>-60</v>
      </c>
      <c r="O1672" s="9">
        <v>-60</v>
      </c>
      <c r="P1672" s="9">
        <f t="shared" si="159"/>
        <v>0</v>
      </c>
      <c r="Q1672" s="9" t="s">
        <v>611</v>
      </c>
      <c r="R1672" s="9">
        <v>2</v>
      </c>
      <c r="S1672" s="9">
        <f t="shared" si="160"/>
        <v>0</v>
      </c>
      <c r="T1672" s="9">
        <f t="shared" si="161"/>
        <v>0</v>
      </c>
      <c r="U1672" t="s">
        <v>1003</v>
      </c>
      <c r="V1672" t="s">
        <v>918</v>
      </c>
      <c r="Z1672" s="118">
        <v>1.44</v>
      </c>
      <c r="AA1672" s="9">
        <v>15</v>
      </c>
      <c r="AB1672" s="120">
        <v>1.38</v>
      </c>
      <c r="AC1672" s="2">
        <f t="shared" si="162"/>
        <v>0</v>
      </c>
      <c r="AE1672" s="11">
        <f t="shared" si="163"/>
        <v>0</v>
      </c>
      <c r="AG1672" t="str">
        <f t="shared" si="164"/>
        <v/>
      </c>
      <c r="AH1672"/>
    </row>
    <row r="1673" spans="1:34">
      <c r="A1673">
        <v>1672</v>
      </c>
      <c r="B1673" t="s">
        <v>603</v>
      </c>
      <c r="C1673">
        <v>569</v>
      </c>
      <c r="D1673">
        <v>338</v>
      </c>
      <c r="E1673" t="s">
        <v>918</v>
      </c>
      <c r="F1673" t="s">
        <v>934</v>
      </c>
      <c r="G1673">
        <v>50.654499049999998</v>
      </c>
      <c r="H1673">
        <v>122.6849976</v>
      </c>
      <c r="M1673" t="s">
        <v>89</v>
      </c>
      <c r="N1673">
        <v>30</v>
      </c>
      <c r="O1673">
        <v>28</v>
      </c>
      <c r="P1673">
        <f t="shared" si="159"/>
        <v>2</v>
      </c>
      <c r="Q1673" t="s">
        <v>35</v>
      </c>
      <c r="R1673">
        <v>1</v>
      </c>
      <c r="S1673">
        <f t="shared" si="160"/>
        <v>0</v>
      </c>
      <c r="T1673">
        <f t="shared" si="161"/>
        <v>2</v>
      </c>
      <c r="W1673">
        <f>SUM(S1673:S1678)</f>
        <v>20</v>
      </c>
      <c r="X1673">
        <f>SUM(T1673:T1678)</f>
        <v>30</v>
      </c>
      <c r="Y1673">
        <f>X1673+W1673</f>
        <v>50</v>
      </c>
      <c r="Z1673" s="118">
        <v>0.08</v>
      </c>
      <c r="AA1673">
        <v>0</v>
      </c>
      <c r="AB1673" s="120">
        <v>51.68</v>
      </c>
      <c r="AC1673" s="2">
        <f t="shared" si="162"/>
        <v>826.88000000000011</v>
      </c>
      <c r="AD1673" s="2">
        <f>SUM(AC1673:AC1678)</f>
        <v>18392.479999999996</v>
      </c>
      <c r="AE1673" s="2">
        <f t="shared" si="163"/>
        <v>826.88000000000011</v>
      </c>
      <c r="AF1673" s="2">
        <f>SUM(AE1673:AE1678)</f>
        <v>18392.479999999996</v>
      </c>
      <c r="AG1673">
        <f t="shared" si="164"/>
        <v>1</v>
      </c>
    </row>
    <row r="1674" spans="1:34">
      <c r="A1674">
        <v>1673</v>
      </c>
      <c r="C1674">
        <v>569</v>
      </c>
      <c r="D1674">
        <v>338</v>
      </c>
      <c r="E1674" t="s">
        <v>918</v>
      </c>
      <c r="F1674" t="s">
        <v>934</v>
      </c>
      <c r="G1674">
        <v>50.654499049999998</v>
      </c>
      <c r="H1674">
        <v>122.6849976</v>
      </c>
      <c r="M1674" t="s">
        <v>140</v>
      </c>
      <c r="N1674">
        <v>28</v>
      </c>
      <c r="O1674">
        <v>25</v>
      </c>
      <c r="P1674">
        <f t="shared" si="159"/>
        <v>3</v>
      </c>
      <c r="Q1674" t="s">
        <v>35</v>
      </c>
      <c r="R1674">
        <v>1</v>
      </c>
      <c r="S1674">
        <f t="shared" si="160"/>
        <v>0</v>
      </c>
      <c r="T1674">
        <f t="shared" si="161"/>
        <v>3</v>
      </c>
      <c r="Z1674" s="118">
        <v>0.08</v>
      </c>
      <c r="AA1674">
        <v>0</v>
      </c>
      <c r="AB1674" s="120">
        <v>51.68</v>
      </c>
      <c r="AC1674" s="2">
        <f t="shared" si="162"/>
        <v>1240.3200000000002</v>
      </c>
      <c r="AE1674" s="2">
        <f t="shared" si="163"/>
        <v>1240.3200000000002</v>
      </c>
      <c r="AG1674" t="str">
        <f t="shared" si="164"/>
        <v/>
      </c>
    </row>
    <row r="1675" spans="1:34">
      <c r="A1675">
        <v>1674</v>
      </c>
      <c r="C1675">
        <v>569</v>
      </c>
      <c r="D1675">
        <v>338</v>
      </c>
      <c r="E1675" t="s">
        <v>918</v>
      </c>
      <c r="F1675" t="s">
        <v>934</v>
      </c>
      <c r="G1675">
        <v>50.654499049999998</v>
      </c>
      <c r="H1675">
        <v>122.6849976</v>
      </c>
      <c r="M1675" t="s">
        <v>114</v>
      </c>
      <c r="N1675">
        <v>25</v>
      </c>
      <c r="O1675">
        <v>1</v>
      </c>
      <c r="P1675">
        <f t="shared" ref="P1675:P1738" si="165">ABS(N1675-O1675)</f>
        <v>24</v>
      </c>
      <c r="Q1675" t="s">
        <v>35</v>
      </c>
      <c r="R1675">
        <v>1</v>
      </c>
      <c r="S1675">
        <f t="shared" si="160"/>
        <v>0</v>
      </c>
      <c r="T1675">
        <f t="shared" si="161"/>
        <v>24</v>
      </c>
      <c r="Z1675" s="118">
        <v>0.12</v>
      </c>
      <c r="AA1675">
        <v>0</v>
      </c>
      <c r="AB1675" s="120">
        <v>51.68</v>
      </c>
      <c r="AC1675" s="2">
        <f t="shared" si="162"/>
        <v>14883.839999999998</v>
      </c>
      <c r="AE1675" s="2">
        <f t="shared" si="163"/>
        <v>14883.839999999998</v>
      </c>
      <c r="AG1675" t="str">
        <f t="shared" si="164"/>
        <v/>
      </c>
    </row>
    <row r="1676" spans="1:34">
      <c r="A1676">
        <v>1675</v>
      </c>
      <c r="C1676">
        <v>569</v>
      </c>
      <c r="D1676">
        <v>338</v>
      </c>
      <c r="E1676" t="s">
        <v>918</v>
      </c>
      <c r="F1676" t="s">
        <v>934</v>
      </c>
      <c r="G1676">
        <v>50.654499049999998</v>
      </c>
      <c r="H1676">
        <v>122.6849976</v>
      </c>
      <c r="M1676" t="s">
        <v>115</v>
      </c>
      <c r="N1676">
        <v>1</v>
      </c>
      <c r="O1676">
        <v>0</v>
      </c>
      <c r="P1676">
        <f t="shared" si="165"/>
        <v>1</v>
      </c>
      <c r="Q1676" t="s">
        <v>35</v>
      </c>
      <c r="R1676">
        <v>1</v>
      </c>
      <c r="S1676">
        <f t="shared" si="160"/>
        <v>0</v>
      </c>
      <c r="T1676">
        <f t="shared" si="161"/>
        <v>1</v>
      </c>
      <c r="Z1676" s="118">
        <v>0.12</v>
      </c>
      <c r="AA1676">
        <v>0</v>
      </c>
      <c r="AB1676" s="120">
        <v>51.68</v>
      </c>
      <c r="AC1676" s="2">
        <f t="shared" si="162"/>
        <v>620.16</v>
      </c>
      <c r="AE1676" s="2">
        <f t="shared" si="163"/>
        <v>620.16</v>
      </c>
      <c r="AG1676" t="str">
        <f t="shared" si="164"/>
        <v/>
      </c>
    </row>
    <row r="1677" spans="1:34">
      <c r="A1677">
        <v>1676</v>
      </c>
      <c r="C1677">
        <v>619</v>
      </c>
      <c r="D1677">
        <v>338</v>
      </c>
      <c r="E1677" t="s">
        <v>918</v>
      </c>
      <c r="F1677" t="s">
        <v>934</v>
      </c>
      <c r="G1677">
        <v>50.654499049999998</v>
      </c>
      <c r="H1677">
        <v>122.6849976</v>
      </c>
      <c r="M1677" t="s">
        <v>263</v>
      </c>
      <c r="N1677">
        <v>0</v>
      </c>
      <c r="O1677">
        <v>-1</v>
      </c>
      <c r="P1677">
        <f t="shared" si="165"/>
        <v>1</v>
      </c>
      <c r="Q1677" t="s">
        <v>191</v>
      </c>
      <c r="R1677">
        <v>2</v>
      </c>
      <c r="S1677">
        <f t="shared" si="160"/>
        <v>1</v>
      </c>
      <c r="T1677">
        <f t="shared" si="161"/>
        <v>0</v>
      </c>
      <c r="U1677" t="s">
        <v>1003</v>
      </c>
      <c r="V1677" t="s">
        <v>918</v>
      </c>
      <c r="Z1677" s="118">
        <v>1.74</v>
      </c>
      <c r="AA1677">
        <v>80</v>
      </c>
      <c r="AB1677" s="120">
        <v>1.18</v>
      </c>
      <c r="AC1677" s="2">
        <f t="shared" si="162"/>
        <v>41.064</v>
      </c>
      <c r="AE1677" s="2">
        <f t="shared" si="163"/>
        <v>41.064</v>
      </c>
      <c r="AG1677" t="str">
        <f t="shared" si="164"/>
        <v/>
      </c>
    </row>
    <row r="1678" spans="1:34" s="9" customFormat="1">
      <c r="A1678">
        <v>1677</v>
      </c>
      <c r="C1678">
        <v>619</v>
      </c>
      <c r="D1678">
        <v>338</v>
      </c>
      <c r="E1678" s="9" t="s">
        <v>918</v>
      </c>
      <c r="F1678" t="s">
        <v>934</v>
      </c>
      <c r="G1678" s="9">
        <v>50.654499049999998</v>
      </c>
      <c r="H1678" s="9">
        <v>122.6849976</v>
      </c>
      <c r="M1678" s="9" t="s">
        <v>264</v>
      </c>
      <c r="N1678" s="9">
        <v>-1</v>
      </c>
      <c r="O1678" s="9">
        <v>-20</v>
      </c>
      <c r="P1678" s="9">
        <f t="shared" si="165"/>
        <v>19</v>
      </c>
      <c r="Q1678" s="9" t="s">
        <v>191</v>
      </c>
      <c r="R1678" s="9">
        <v>2</v>
      </c>
      <c r="S1678" s="9">
        <f t="shared" si="160"/>
        <v>19</v>
      </c>
      <c r="T1678" s="9">
        <f t="shared" si="161"/>
        <v>0</v>
      </c>
      <c r="U1678" t="s">
        <v>1006</v>
      </c>
      <c r="V1678" t="s">
        <v>918</v>
      </c>
      <c r="Z1678" s="118">
        <v>1.74</v>
      </c>
      <c r="AA1678" s="9">
        <v>80</v>
      </c>
      <c r="AB1678" s="120">
        <v>1.18</v>
      </c>
      <c r="AC1678" s="2">
        <f t="shared" si="162"/>
        <v>780.21599999999989</v>
      </c>
      <c r="AE1678" s="11">
        <f t="shared" si="163"/>
        <v>780.21599999999989</v>
      </c>
      <c r="AG1678" t="str">
        <f t="shared" si="164"/>
        <v/>
      </c>
      <c r="AH1678" s="102"/>
    </row>
    <row r="1679" spans="1:34">
      <c r="A1679">
        <v>1678</v>
      </c>
      <c r="B1679" t="s">
        <v>603</v>
      </c>
      <c r="C1679">
        <v>564</v>
      </c>
      <c r="D1679">
        <v>339</v>
      </c>
      <c r="E1679" t="s">
        <v>619</v>
      </c>
      <c r="F1679" t="s">
        <v>930</v>
      </c>
      <c r="G1679">
        <v>50.653499600000004</v>
      </c>
      <c r="H1679">
        <v>122.6900024</v>
      </c>
      <c r="M1679" t="s">
        <v>623</v>
      </c>
      <c r="N1679">
        <v>4</v>
      </c>
      <c r="O1679">
        <v>2</v>
      </c>
      <c r="P1679">
        <f t="shared" si="165"/>
        <v>2</v>
      </c>
      <c r="Q1679" t="s">
        <v>35</v>
      </c>
      <c r="R1679">
        <v>1</v>
      </c>
      <c r="S1679">
        <f t="shared" si="160"/>
        <v>0</v>
      </c>
      <c r="T1679">
        <f t="shared" si="161"/>
        <v>2</v>
      </c>
      <c r="W1679">
        <f>SUM(S1679:S1682)</f>
        <v>39</v>
      </c>
      <c r="X1679">
        <f>SUM(T1679:T1682)</f>
        <v>4</v>
      </c>
      <c r="Y1679">
        <f>X1679+W1679</f>
        <v>43</v>
      </c>
      <c r="Z1679" s="118">
        <v>0.16</v>
      </c>
      <c r="AA1679">
        <v>0</v>
      </c>
      <c r="AB1679" s="120">
        <v>37.4</v>
      </c>
      <c r="AC1679" s="2">
        <f t="shared" si="162"/>
        <v>1196.8</v>
      </c>
      <c r="AD1679" s="2">
        <f>SUM(AC1679:AC1682)</f>
        <v>5072.6899999999996</v>
      </c>
      <c r="AE1679" s="2">
        <f t="shared" si="163"/>
        <v>1196.8</v>
      </c>
      <c r="AF1679" s="2">
        <f>SUM(AE1679:AE1682)</f>
        <v>5072.6899999999996</v>
      </c>
      <c r="AG1679">
        <f t="shared" si="164"/>
        <v>1</v>
      </c>
      <c r="AH1679" s="102"/>
    </row>
    <row r="1680" spans="1:34">
      <c r="A1680">
        <v>1679</v>
      </c>
      <c r="C1680">
        <v>564</v>
      </c>
      <c r="D1680">
        <v>339</v>
      </c>
      <c r="E1680" t="s">
        <v>619</v>
      </c>
      <c r="F1680" t="s">
        <v>930</v>
      </c>
      <c r="G1680">
        <v>50.653499600000004</v>
      </c>
      <c r="H1680">
        <v>122.6900024</v>
      </c>
      <c r="M1680" t="s">
        <v>57</v>
      </c>
      <c r="N1680">
        <v>2</v>
      </c>
      <c r="O1680">
        <v>0</v>
      </c>
      <c r="P1680">
        <f t="shared" si="165"/>
        <v>2</v>
      </c>
      <c r="Q1680" t="s">
        <v>35</v>
      </c>
      <c r="R1680">
        <v>1</v>
      </c>
      <c r="S1680">
        <f t="shared" si="160"/>
        <v>0</v>
      </c>
      <c r="T1680">
        <f t="shared" si="161"/>
        <v>2</v>
      </c>
      <c r="Z1680" s="118">
        <v>0.16</v>
      </c>
      <c r="AA1680">
        <v>0</v>
      </c>
      <c r="AB1680" s="120">
        <v>30.85</v>
      </c>
      <c r="AC1680" s="2">
        <f t="shared" si="162"/>
        <v>987.2</v>
      </c>
      <c r="AE1680" s="2">
        <f t="shared" si="163"/>
        <v>987.2</v>
      </c>
      <c r="AG1680" t="str">
        <f t="shared" si="164"/>
        <v/>
      </c>
      <c r="AH1680" s="102"/>
    </row>
    <row r="1681" spans="1:34">
      <c r="A1681">
        <v>1680</v>
      </c>
      <c r="C1681">
        <v>613</v>
      </c>
      <c r="D1681">
        <v>339</v>
      </c>
      <c r="E1681" t="s">
        <v>619</v>
      </c>
      <c r="F1681" t="s">
        <v>930</v>
      </c>
      <c r="G1681">
        <v>50.653499600000004</v>
      </c>
      <c r="H1681">
        <v>122.6900024</v>
      </c>
      <c r="M1681" t="s">
        <v>101</v>
      </c>
      <c r="N1681">
        <v>0</v>
      </c>
      <c r="O1681">
        <v>-20</v>
      </c>
      <c r="P1681">
        <f t="shared" si="165"/>
        <v>20</v>
      </c>
      <c r="Q1681" t="s">
        <v>604</v>
      </c>
      <c r="R1681">
        <v>2</v>
      </c>
      <c r="S1681">
        <f t="shared" si="160"/>
        <v>20</v>
      </c>
      <c r="T1681">
        <f t="shared" si="161"/>
        <v>0</v>
      </c>
      <c r="U1681" t="s">
        <v>1006</v>
      </c>
      <c r="V1681" t="s">
        <v>918</v>
      </c>
      <c r="Z1681" s="118">
        <v>1.45</v>
      </c>
      <c r="AA1681">
        <v>20</v>
      </c>
      <c r="AB1681" s="120">
        <v>1.2</v>
      </c>
      <c r="AC1681" s="2">
        <f t="shared" si="162"/>
        <v>2784</v>
      </c>
      <c r="AE1681" s="2">
        <f t="shared" si="163"/>
        <v>2784</v>
      </c>
      <c r="AG1681" t="str">
        <f t="shared" si="164"/>
        <v/>
      </c>
      <c r="AH1681" s="102"/>
    </row>
    <row r="1682" spans="1:34" s="9" customFormat="1">
      <c r="A1682">
        <v>1681</v>
      </c>
      <c r="C1682">
        <v>613</v>
      </c>
      <c r="D1682">
        <v>339</v>
      </c>
      <c r="E1682" s="9" t="s">
        <v>619</v>
      </c>
      <c r="F1682" t="s">
        <v>930</v>
      </c>
      <c r="G1682" s="9">
        <v>50.653499600000004</v>
      </c>
      <c r="H1682" s="9">
        <v>122.6900024</v>
      </c>
      <c r="M1682" s="9" t="s">
        <v>19</v>
      </c>
      <c r="N1682" s="9">
        <v>-21</v>
      </c>
      <c r="O1682" s="9">
        <v>-40</v>
      </c>
      <c r="P1682" s="9">
        <f t="shared" si="165"/>
        <v>19</v>
      </c>
      <c r="Q1682" s="9" t="s">
        <v>604</v>
      </c>
      <c r="R1682" s="9">
        <v>2</v>
      </c>
      <c r="S1682" s="9">
        <f t="shared" si="160"/>
        <v>19</v>
      </c>
      <c r="T1682" s="9">
        <f t="shared" si="161"/>
        <v>0</v>
      </c>
      <c r="U1682" t="s">
        <v>1003</v>
      </c>
      <c r="V1682" t="s">
        <v>278</v>
      </c>
      <c r="Z1682" s="118">
        <v>1.45</v>
      </c>
      <c r="AA1682" s="9">
        <v>90</v>
      </c>
      <c r="AB1682" s="120">
        <v>0.38</v>
      </c>
      <c r="AC1682" s="2">
        <f t="shared" si="162"/>
        <v>104.69</v>
      </c>
      <c r="AE1682" s="11">
        <f t="shared" si="163"/>
        <v>104.69</v>
      </c>
      <c r="AG1682" t="str">
        <f t="shared" si="164"/>
        <v/>
      </c>
      <c r="AH1682"/>
    </row>
    <row r="1683" spans="1:34">
      <c r="A1683">
        <v>1682</v>
      </c>
      <c r="B1683" t="s">
        <v>603</v>
      </c>
      <c r="C1683">
        <v>563</v>
      </c>
      <c r="D1683">
        <v>340</v>
      </c>
      <c r="E1683" t="s">
        <v>416</v>
      </c>
      <c r="F1683" t="s">
        <v>932</v>
      </c>
      <c r="G1683">
        <v>50.654701230000001</v>
      </c>
      <c r="H1683">
        <v>122.6920013</v>
      </c>
      <c r="M1683" t="s">
        <v>89</v>
      </c>
      <c r="N1683">
        <v>2</v>
      </c>
      <c r="O1683">
        <v>0.5</v>
      </c>
      <c r="P1683">
        <f t="shared" si="165"/>
        <v>1.5</v>
      </c>
      <c r="Q1683" t="s">
        <v>35</v>
      </c>
      <c r="R1683">
        <v>1</v>
      </c>
      <c r="S1683">
        <f t="shared" si="160"/>
        <v>0</v>
      </c>
      <c r="T1683">
        <f t="shared" si="161"/>
        <v>1.5</v>
      </c>
      <c r="W1683">
        <f>SUM(S1683:S1685)</f>
        <v>9</v>
      </c>
      <c r="X1683">
        <f>SUM(T1683:T1685)</f>
        <v>2</v>
      </c>
      <c r="Y1683">
        <f>X1683+W1683</f>
        <v>11</v>
      </c>
      <c r="Z1683" s="118">
        <v>0.11</v>
      </c>
      <c r="AA1683">
        <v>0</v>
      </c>
      <c r="AB1683" s="120">
        <v>25.58</v>
      </c>
      <c r="AC1683" s="2">
        <f t="shared" si="162"/>
        <v>422.06999999999988</v>
      </c>
      <c r="AD1683" s="2">
        <f>SUM(AC1683:AC1685)</f>
        <v>2502.7640000000001</v>
      </c>
      <c r="AE1683" s="2">
        <f t="shared" si="163"/>
        <v>422.06999999999988</v>
      </c>
      <c r="AF1683" s="2">
        <f>SUM(AE1683:AE1685)</f>
        <v>2502.7640000000001</v>
      </c>
      <c r="AG1683">
        <f t="shared" si="164"/>
        <v>1</v>
      </c>
    </row>
    <row r="1684" spans="1:34">
      <c r="A1684">
        <v>1683</v>
      </c>
      <c r="C1684">
        <v>563</v>
      </c>
      <c r="D1684">
        <v>340</v>
      </c>
      <c r="E1684" t="s">
        <v>416</v>
      </c>
      <c r="F1684" t="s">
        <v>932</v>
      </c>
      <c r="G1684">
        <v>50.654701230000001</v>
      </c>
      <c r="H1684">
        <v>122.6920013</v>
      </c>
      <c r="M1684" t="s">
        <v>623</v>
      </c>
      <c r="N1684">
        <v>0.5</v>
      </c>
      <c r="O1684">
        <v>0</v>
      </c>
      <c r="P1684">
        <f t="shared" si="165"/>
        <v>0.5</v>
      </c>
      <c r="Q1684" t="s">
        <v>35</v>
      </c>
      <c r="R1684">
        <v>1</v>
      </c>
      <c r="S1684">
        <f t="shared" si="160"/>
        <v>0</v>
      </c>
      <c r="T1684">
        <f t="shared" si="161"/>
        <v>0.5</v>
      </c>
      <c r="Z1684" s="118">
        <v>0.11</v>
      </c>
      <c r="AA1684">
        <v>0</v>
      </c>
      <c r="AB1684" s="120">
        <v>25.58</v>
      </c>
      <c r="AC1684" s="2">
        <f t="shared" si="162"/>
        <v>140.68999999999997</v>
      </c>
      <c r="AE1684" s="2">
        <f t="shared" si="163"/>
        <v>140.68999999999997</v>
      </c>
      <c r="AG1684" t="str">
        <f t="shared" si="164"/>
        <v/>
      </c>
    </row>
    <row r="1685" spans="1:34" s="9" customFormat="1">
      <c r="A1685">
        <v>1684</v>
      </c>
      <c r="C1685">
        <v>612</v>
      </c>
      <c r="D1685">
        <v>340</v>
      </c>
      <c r="E1685" s="9" t="s">
        <v>416</v>
      </c>
      <c r="F1685" t="s">
        <v>932</v>
      </c>
      <c r="G1685" s="9">
        <v>50.654701230000001</v>
      </c>
      <c r="H1685" s="9">
        <v>122.6920013</v>
      </c>
      <c r="M1685" s="9" t="s">
        <v>101</v>
      </c>
      <c r="N1685" s="9">
        <v>0</v>
      </c>
      <c r="O1685" s="9">
        <v>-9</v>
      </c>
      <c r="P1685" s="9">
        <f t="shared" si="165"/>
        <v>9</v>
      </c>
      <c r="Q1685" s="9" t="s">
        <v>604</v>
      </c>
      <c r="R1685" s="9">
        <v>2</v>
      </c>
      <c r="S1685" s="9">
        <f t="shared" si="160"/>
        <v>9</v>
      </c>
      <c r="T1685" s="9">
        <f t="shared" si="161"/>
        <v>0</v>
      </c>
      <c r="U1685" t="s">
        <v>1003</v>
      </c>
      <c r="V1685" t="s">
        <v>918</v>
      </c>
      <c r="Z1685" s="118">
        <v>1.1000000000000001</v>
      </c>
      <c r="AA1685" s="9">
        <v>31</v>
      </c>
      <c r="AB1685" s="120">
        <v>2.84</v>
      </c>
      <c r="AC1685" s="2">
        <f t="shared" si="162"/>
        <v>1940.0040000000001</v>
      </c>
      <c r="AE1685" s="11">
        <f t="shared" si="163"/>
        <v>1940.0040000000001</v>
      </c>
      <c r="AG1685" t="str">
        <f t="shared" si="164"/>
        <v/>
      </c>
      <c r="AH1685"/>
    </row>
    <row r="1686" spans="1:34">
      <c r="A1686">
        <v>1685</v>
      </c>
      <c r="B1686" t="s">
        <v>603</v>
      </c>
      <c r="C1686">
        <v>610</v>
      </c>
      <c r="D1686">
        <v>341</v>
      </c>
      <c r="E1686" t="s">
        <v>614</v>
      </c>
      <c r="F1686" t="s">
        <v>930</v>
      </c>
      <c r="G1686">
        <v>50.660800930000001</v>
      </c>
      <c r="H1686">
        <v>122.68800349999999</v>
      </c>
      <c r="M1686" t="s">
        <v>19</v>
      </c>
      <c r="N1686">
        <v>0</v>
      </c>
      <c r="O1686">
        <v>-1</v>
      </c>
      <c r="P1686">
        <f t="shared" si="165"/>
        <v>1</v>
      </c>
      <c r="Q1686" t="s">
        <v>191</v>
      </c>
      <c r="R1686">
        <v>2</v>
      </c>
      <c r="S1686">
        <f t="shared" si="160"/>
        <v>1</v>
      </c>
      <c r="T1686">
        <f t="shared" si="161"/>
        <v>0</v>
      </c>
      <c r="U1686" t="s">
        <v>1003</v>
      </c>
      <c r="V1686" t="s">
        <v>918</v>
      </c>
      <c r="W1686">
        <f>SUM(S1686:S1688)</f>
        <v>32</v>
      </c>
      <c r="X1686">
        <f>SUM(T1686:T1688)</f>
        <v>0</v>
      </c>
      <c r="Y1686">
        <f>X1686+W1686</f>
        <v>32</v>
      </c>
      <c r="Z1686" s="118">
        <v>1.62</v>
      </c>
      <c r="AA1686">
        <v>80</v>
      </c>
      <c r="AB1686" s="120">
        <v>0.38</v>
      </c>
      <c r="AC1686" s="2">
        <f t="shared" si="162"/>
        <v>12.312000000000001</v>
      </c>
      <c r="AE1686" s="2">
        <f t="shared" si="163"/>
        <v>12.312000000000001</v>
      </c>
      <c r="AG1686">
        <f t="shared" si="164"/>
        <v>1</v>
      </c>
    </row>
    <row r="1687" spans="1:34">
      <c r="A1687">
        <v>1686</v>
      </c>
      <c r="C1687">
        <v>610</v>
      </c>
      <c r="D1687">
        <v>341</v>
      </c>
      <c r="E1687" t="s">
        <v>614</v>
      </c>
      <c r="F1687" t="s">
        <v>930</v>
      </c>
      <c r="G1687">
        <v>50.660800930000001</v>
      </c>
      <c r="H1687">
        <v>122.68800349999999</v>
      </c>
      <c r="M1687" t="s">
        <v>104</v>
      </c>
      <c r="N1687">
        <v>-1</v>
      </c>
      <c r="O1687">
        <v>-14</v>
      </c>
      <c r="P1687">
        <f t="shared" si="165"/>
        <v>13</v>
      </c>
      <c r="Q1687" t="s">
        <v>89</v>
      </c>
      <c r="R1687">
        <v>2</v>
      </c>
      <c r="S1687">
        <f t="shared" si="160"/>
        <v>13</v>
      </c>
      <c r="T1687">
        <f t="shared" si="161"/>
        <v>0</v>
      </c>
      <c r="U1687" t="s">
        <v>1006</v>
      </c>
      <c r="V1687" t="s">
        <v>21</v>
      </c>
      <c r="Z1687" s="118">
        <v>1.07</v>
      </c>
      <c r="AA1687">
        <v>17</v>
      </c>
      <c r="AB1687" s="120">
        <v>3.36</v>
      </c>
      <c r="AC1687" s="2">
        <f t="shared" si="162"/>
        <v>3879.220800000001</v>
      </c>
      <c r="AE1687" s="2">
        <f t="shared" si="163"/>
        <v>3879.220800000001</v>
      </c>
      <c r="AG1687" t="str">
        <f t="shared" si="164"/>
        <v/>
      </c>
    </row>
    <row r="1688" spans="1:34" s="9" customFormat="1">
      <c r="A1688">
        <v>1687</v>
      </c>
      <c r="C1688">
        <v>610</v>
      </c>
      <c r="D1688">
        <v>341</v>
      </c>
      <c r="E1688" s="9" t="s">
        <v>614</v>
      </c>
      <c r="F1688" t="s">
        <v>930</v>
      </c>
      <c r="G1688" s="9">
        <v>50.660800930000001</v>
      </c>
      <c r="H1688" s="9">
        <v>122.68800349999999</v>
      </c>
      <c r="M1688" s="9" t="s">
        <v>101</v>
      </c>
      <c r="N1688" s="9">
        <v>-14</v>
      </c>
      <c r="O1688" s="9">
        <v>-32</v>
      </c>
      <c r="P1688" s="9">
        <f t="shared" si="165"/>
        <v>18</v>
      </c>
      <c r="Q1688" s="9" t="s">
        <v>604</v>
      </c>
      <c r="R1688" s="9">
        <v>2</v>
      </c>
      <c r="S1688" s="9">
        <f t="shared" si="160"/>
        <v>18</v>
      </c>
      <c r="T1688" s="9">
        <f t="shared" si="161"/>
        <v>0</v>
      </c>
      <c r="U1688" t="s">
        <v>1006</v>
      </c>
      <c r="V1688" t="s">
        <v>21</v>
      </c>
      <c r="Z1688" s="118">
        <v>1.62</v>
      </c>
      <c r="AA1688" s="9">
        <v>32</v>
      </c>
      <c r="AB1688" s="120">
        <v>1.2</v>
      </c>
      <c r="AC1688" s="2">
        <f t="shared" si="162"/>
        <v>2379.4560000000001</v>
      </c>
      <c r="AE1688" s="11">
        <f t="shared" si="163"/>
        <v>2379.4560000000001</v>
      </c>
      <c r="AG1688" t="str">
        <f t="shared" si="164"/>
        <v/>
      </c>
      <c r="AH1688"/>
    </row>
    <row r="1689" spans="1:34">
      <c r="A1689">
        <v>1688</v>
      </c>
      <c r="B1689" t="s">
        <v>603</v>
      </c>
      <c r="C1689">
        <v>562</v>
      </c>
      <c r="D1689">
        <v>342</v>
      </c>
      <c r="E1689" t="s">
        <v>619</v>
      </c>
      <c r="F1689" t="s">
        <v>930</v>
      </c>
      <c r="G1689">
        <v>50.658100130000001</v>
      </c>
      <c r="H1689">
        <v>122.6910019</v>
      </c>
      <c r="M1689" t="s">
        <v>623</v>
      </c>
      <c r="N1689">
        <v>3</v>
      </c>
      <c r="O1689">
        <v>0</v>
      </c>
      <c r="P1689">
        <f t="shared" si="165"/>
        <v>3</v>
      </c>
      <c r="Q1689" t="s">
        <v>35</v>
      </c>
      <c r="R1689">
        <v>1</v>
      </c>
      <c r="S1689">
        <f t="shared" si="160"/>
        <v>0</v>
      </c>
      <c r="T1689">
        <f t="shared" si="161"/>
        <v>3</v>
      </c>
      <c r="W1689">
        <f>SUM(S1689:S1690)</f>
        <v>35</v>
      </c>
      <c r="X1689">
        <f>SUM(T1689:T1690)</f>
        <v>3</v>
      </c>
      <c r="Y1689">
        <f>X1689+W1689</f>
        <v>38</v>
      </c>
      <c r="Z1689" s="118">
        <v>0.16</v>
      </c>
      <c r="AA1689">
        <v>0</v>
      </c>
      <c r="AB1689" s="120">
        <v>37.4</v>
      </c>
      <c r="AC1689" s="2">
        <f t="shared" si="162"/>
        <v>1795.1999999999998</v>
      </c>
      <c r="AD1689" s="2">
        <f>SUM(AC1689:AC1690)</f>
        <v>11232.600000000002</v>
      </c>
      <c r="AE1689" s="2">
        <f t="shared" si="163"/>
        <v>1795.1999999999998</v>
      </c>
      <c r="AF1689" s="2">
        <f>SUM(AE1689:AE1690)</f>
        <v>11232.600000000002</v>
      </c>
      <c r="AG1689">
        <f t="shared" si="164"/>
        <v>1</v>
      </c>
    </row>
    <row r="1690" spans="1:34" s="9" customFormat="1">
      <c r="A1690">
        <v>1689</v>
      </c>
      <c r="C1690">
        <v>611</v>
      </c>
      <c r="D1690">
        <v>342</v>
      </c>
      <c r="E1690" s="9" t="s">
        <v>619</v>
      </c>
      <c r="F1690" t="s">
        <v>930</v>
      </c>
      <c r="G1690" s="9">
        <v>50.658100130000001</v>
      </c>
      <c r="H1690" s="9">
        <v>122.6910019</v>
      </c>
      <c r="M1690" s="9" t="s">
        <v>104</v>
      </c>
      <c r="N1690" s="9">
        <v>0</v>
      </c>
      <c r="O1690" s="9">
        <v>-35</v>
      </c>
      <c r="P1690" s="9">
        <f t="shared" si="165"/>
        <v>35</v>
      </c>
      <c r="Q1690" s="9" t="s">
        <v>604</v>
      </c>
      <c r="R1690" s="9">
        <v>2</v>
      </c>
      <c r="S1690" s="9">
        <f t="shared" si="160"/>
        <v>35</v>
      </c>
      <c r="T1690" s="9">
        <f t="shared" si="161"/>
        <v>0</v>
      </c>
      <c r="U1690" t="s">
        <v>1003</v>
      </c>
      <c r="V1690" t="s">
        <v>918</v>
      </c>
      <c r="Z1690" s="118">
        <v>1.07</v>
      </c>
      <c r="AA1690" s="9">
        <v>25</v>
      </c>
      <c r="AB1690" s="120">
        <v>3.36</v>
      </c>
      <c r="AC1690" s="2">
        <f t="shared" si="162"/>
        <v>9437.4000000000015</v>
      </c>
      <c r="AE1690" s="11">
        <f t="shared" si="163"/>
        <v>9437.4000000000015</v>
      </c>
      <c r="AG1690" t="str">
        <f t="shared" si="164"/>
        <v/>
      </c>
      <c r="AH1690"/>
    </row>
    <row r="1691" spans="1:34">
      <c r="A1691">
        <v>1690</v>
      </c>
      <c r="B1691" t="s">
        <v>603</v>
      </c>
      <c r="C1691">
        <v>560</v>
      </c>
      <c r="D1691">
        <v>343</v>
      </c>
      <c r="E1691" t="s">
        <v>619</v>
      </c>
      <c r="F1691" t="s">
        <v>930</v>
      </c>
      <c r="G1691">
        <v>50.663200379999999</v>
      </c>
      <c r="H1691">
        <v>122.68699650000001</v>
      </c>
      <c r="M1691" t="s">
        <v>89</v>
      </c>
      <c r="N1691">
        <v>2</v>
      </c>
      <c r="O1691">
        <v>0</v>
      </c>
      <c r="P1691">
        <f t="shared" si="165"/>
        <v>2</v>
      </c>
      <c r="Q1691" t="s">
        <v>35</v>
      </c>
      <c r="R1691">
        <v>1</v>
      </c>
      <c r="S1691">
        <f t="shared" si="160"/>
        <v>0</v>
      </c>
      <c r="T1691">
        <f t="shared" si="161"/>
        <v>2</v>
      </c>
      <c r="W1691">
        <f>SUM(S1691:S1693)</f>
        <v>13</v>
      </c>
      <c r="X1691">
        <f>SUM(T1691:T1693)</f>
        <v>2</v>
      </c>
      <c r="Y1691">
        <f>X1691+W1691</f>
        <v>15</v>
      </c>
      <c r="Z1691" s="118">
        <v>0.16</v>
      </c>
      <c r="AA1691">
        <v>0</v>
      </c>
      <c r="AB1691" s="120">
        <v>37.4</v>
      </c>
      <c r="AC1691" s="2">
        <f t="shared" si="162"/>
        <v>1196.8</v>
      </c>
      <c r="AD1691" s="2">
        <f>SUM(AC1691:AC1693)</f>
        <v>2820.5649999999996</v>
      </c>
      <c r="AE1691" s="2">
        <f t="shared" si="163"/>
        <v>1196.8</v>
      </c>
      <c r="AF1691" s="2">
        <f>SUM(AE1691:AE1693)</f>
        <v>2820.5649999999996</v>
      </c>
      <c r="AG1691">
        <f t="shared" si="164"/>
        <v>1</v>
      </c>
    </row>
    <row r="1692" spans="1:34">
      <c r="A1692">
        <v>1691</v>
      </c>
      <c r="C1692">
        <v>608</v>
      </c>
      <c r="D1692">
        <v>343</v>
      </c>
      <c r="E1692" t="s">
        <v>619</v>
      </c>
      <c r="F1692" t="s">
        <v>930</v>
      </c>
      <c r="G1692">
        <v>50.663200379999999</v>
      </c>
      <c r="H1692">
        <v>122.68699650000001</v>
      </c>
      <c r="M1692" t="s">
        <v>101</v>
      </c>
      <c r="N1692">
        <v>0</v>
      </c>
      <c r="O1692">
        <v>-10</v>
      </c>
      <c r="P1692">
        <f t="shared" si="165"/>
        <v>10</v>
      </c>
      <c r="Q1692" t="s">
        <v>89</v>
      </c>
      <c r="R1692">
        <v>2</v>
      </c>
      <c r="S1692">
        <f t="shared" si="160"/>
        <v>10</v>
      </c>
      <c r="T1692">
        <f t="shared" si="161"/>
        <v>0</v>
      </c>
      <c r="U1692" t="s">
        <v>1003</v>
      </c>
      <c r="V1692" t="s">
        <v>918</v>
      </c>
      <c r="Z1692" s="118">
        <v>1.45</v>
      </c>
      <c r="AA1692">
        <v>9</v>
      </c>
      <c r="AB1692" s="120">
        <v>1.2</v>
      </c>
      <c r="AC1692" s="2">
        <f t="shared" si="162"/>
        <v>1583.3999999999999</v>
      </c>
      <c r="AE1692" s="2">
        <f t="shared" si="163"/>
        <v>1583.3999999999999</v>
      </c>
      <c r="AG1692" t="str">
        <f t="shared" si="164"/>
        <v/>
      </c>
    </row>
    <row r="1693" spans="1:34" s="9" customFormat="1">
      <c r="A1693">
        <v>1692</v>
      </c>
      <c r="C1693">
        <v>608</v>
      </c>
      <c r="D1693">
        <v>343</v>
      </c>
      <c r="E1693" s="9" t="s">
        <v>619</v>
      </c>
      <c r="F1693" t="s">
        <v>930</v>
      </c>
      <c r="G1693" s="9">
        <v>50.663200379999999</v>
      </c>
      <c r="H1693" s="9">
        <v>122.68699650000001</v>
      </c>
      <c r="M1693" s="9" t="s">
        <v>21</v>
      </c>
      <c r="N1693" s="9">
        <v>-10</v>
      </c>
      <c r="O1693" s="9">
        <v>-13</v>
      </c>
      <c r="P1693" s="9">
        <f t="shared" si="165"/>
        <v>3</v>
      </c>
      <c r="Q1693" s="9" t="s">
        <v>191</v>
      </c>
      <c r="R1693" s="9">
        <v>2</v>
      </c>
      <c r="S1693" s="9">
        <f t="shared" si="160"/>
        <v>3</v>
      </c>
      <c r="T1693" s="9">
        <f t="shared" si="161"/>
        <v>0</v>
      </c>
      <c r="U1693" t="s">
        <v>1003</v>
      </c>
      <c r="V1693" t="s">
        <v>918</v>
      </c>
      <c r="Z1693" s="118">
        <v>1.38</v>
      </c>
      <c r="AA1693" s="9">
        <v>75</v>
      </c>
      <c r="AB1693" s="120">
        <v>0.39</v>
      </c>
      <c r="AC1693" s="2">
        <f t="shared" si="162"/>
        <v>40.365000000000002</v>
      </c>
      <c r="AE1693" s="11">
        <f t="shared" si="163"/>
        <v>40.365000000000002</v>
      </c>
      <c r="AG1693" t="str">
        <f t="shared" si="164"/>
        <v/>
      </c>
      <c r="AH1693"/>
    </row>
    <row r="1694" spans="1:34">
      <c r="A1694">
        <v>1693</v>
      </c>
      <c r="B1694" t="s">
        <v>603</v>
      </c>
      <c r="C1694">
        <v>559</v>
      </c>
      <c r="D1694">
        <v>344</v>
      </c>
      <c r="E1694" t="s">
        <v>416</v>
      </c>
      <c r="F1694" t="s">
        <v>932</v>
      </c>
      <c r="G1694">
        <v>50.665500639999998</v>
      </c>
      <c r="H1694">
        <v>122.685997</v>
      </c>
      <c r="M1694" t="s">
        <v>623</v>
      </c>
      <c r="N1694">
        <v>4</v>
      </c>
      <c r="O1694">
        <v>0</v>
      </c>
      <c r="P1694">
        <f t="shared" si="165"/>
        <v>4</v>
      </c>
      <c r="Q1694" t="s">
        <v>35</v>
      </c>
      <c r="R1694">
        <v>1</v>
      </c>
      <c r="S1694">
        <f t="shared" si="160"/>
        <v>0</v>
      </c>
      <c r="T1694">
        <f t="shared" si="161"/>
        <v>4</v>
      </c>
      <c r="W1694">
        <f>SUM(S1694:S1696)</f>
        <v>25</v>
      </c>
      <c r="X1694">
        <f>SUM(T1694:T1696)</f>
        <v>4</v>
      </c>
      <c r="Y1694">
        <f>X1694+W1694</f>
        <v>29</v>
      </c>
      <c r="Z1694" s="118">
        <v>0.11</v>
      </c>
      <c r="AA1694">
        <v>0</v>
      </c>
      <c r="AB1694" s="120">
        <v>25.58</v>
      </c>
      <c r="AC1694" s="2">
        <f t="shared" si="162"/>
        <v>1125.5199999999998</v>
      </c>
      <c r="AD1694" s="2">
        <f>SUM(AC1694:AC1696)</f>
        <v>2201.3199999999997</v>
      </c>
      <c r="AE1694" s="2">
        <f t="shared" si="163"/>
        <v>1125.5199999999998</v>
      </c>
      <c r="AF1694" s="2">
        <f>SUM(AE1694:AE1696)</f>
        <v>2201.3199999999997</v>
      </c>
      <c r="AG1694">
        <f t="shared" si="164"/>
        <v>1</v>
      </c>
      <c r="AH1694" s="102"/>
    </row>
    <row r="1695" spans="1:34">
      <c r="A1695">
        <v>1694</v>
      </c>
      <c r="C1695">
        <v>607</v>
      </c>
      <c r="D1695">
        <v>344</v>
      </c>
      <c r="E1695" t="s">
        <v>416</v>
      </c>
      <c r="F1695" t="s">
        <v>932</v>
      </c>
      <c r="G1695">
        <v>50.665500639999998</v>
      </c>
      <c r="H1695">
        <v>122.685997</v>
      </c>
      <c r="M1695" t="s">
        <v>101</v>
      </c>
      <c r="N1695">
        <v>0</v>
      </c>
      <c r="O1695">
        <v>-5</v>
      </c>
      <c r="P1695">
        <f t="shared" si="165"/>
        <v>5</v>
      </c>
      <c r="Q1695" t="s">
        <v>611</v>
      </c>
      <c r="R1695">
        <v>2</v>
      </c>
      <c r="S1695">
        <f t="shared" si="160"/>
        <v>5</v>
      </c>
      <c r="T1695">
        <f t="shared" si="161"/>
        <v>0</v>
      </c>
      <c r="U1695" t="s">
        <v>1003</v>
      </c>
      <c r="V1695" t="s">
        <v>918</v>
      </c>
      <c r="Z1695" s="118">
        <v>1.1000000000000001</v>
      </c>
      <c r="AA1695">
        <v>70</v>
      </c>
      <c r="AB1695" s="120">
        <v>2.84</v>
      </c>
      <c r="AC1695" s="2">
        <f t="shared" si="162"/>
        <v>468.59999999999997</v>
      </c>
      <c r="AE1695" s="2">
        <f t="shared" si="163"/>
        <v>468.59999999999997</v>
      </c>
      <c r="AG1695" t="str">
        <f t="shared" si="164"/>
        <v/>
      </c>
      <c r="AH1695" s="102"/>
    </row>
    <row r="1696" spans="1:34" s="9" customFormat="1">
      <c r="A1696">
        <v>1695</v>
      </c>
      <c r="C1696">
        <v>607</v>
      </c>
      <c r="D1696">
        <v>344</v>
      </c>
      <c r="E1696" s="9" t="s">
        <v>416</v>
      </c>
      <c r="F1696" t="s">
        <v>932</v>
      </c>
      <c r="G1696" s="9">
        <v>50.665500639999998</v>
      </c>
      <c r="H1696" s="9">
        <v>122.685997</v>
      </c>
      <c r="M1696" s="9" t="s">
        <v>21</v>
      </c>
      <c r="N1696" s="9">
        <v>-25</v>
      </c>
      <c r="O1696" s="9">
        <v>-5</v>
      </c>
      <c r="P1696" s="9">
        <f t="shared" si="165"/>
        <v>20</v>
      </c>
      <c r="Q1696" s="9" t="s">
        <v>191</v>
      </c>
      <c r="R1696" s="9">
        <v>2</v>
      </c>
      <c r="S1696" s="9">
        <f t="shared" si="160"/>
        <v>20</v>
      </c>
      <c r="T1696" s="9">
        <f t="shared" si="161"/>
        <v>0</v>
      </c>
      <c r="U1696" t="s">
        <v>1007</v>
      </c>
      <c r="V1696" t="s">
        <v>278</v>
      </c>
      <c r="Z1696" s="118">
        <v>1.1000000000000001</v>
      </c>
      <c r="AA1696" s="9">
        <v>70</v>
      </c>
      <c r="AB1696" s="120">
        <v>0.92</v>
      </c>
      <c r="AC1696" s="2">
        <f t="shared" si="162"/>
        <v>607.20000000000016</v>
      </c>
      <c r="AE1696" s="11">
        <f t="shared" si="163"/>
        <v>607.20000000000016</v>
      </c>
      <c r="AG1696" t="str">
        <f t="shared" si="164"/>
        <v/>
      </c>
      <c r="AH1696"/>
    </row>
    <row r="1697" spans="1:34">
      <c r="A1697">
        <v>1696</v>
      </c>
      <c r="B1697" t="s">
        <v>603</v>
      </c>
      <c r="C1697">
        <v>561</v>
      </c>
      <c r="D1697">
        <v>345</v>
      </c>
      <c r="E1697" t="s">
        <v>614</v>
      </c>
      <c r="F1697" t="s">
        <v>930</v>
      </c>
      <c r="G1697">
        <v>50.66360092</v>
      </c>
      <c r="H1697">
        <v>122.68800349999999</v>
      </c>
      <c r="M1697" t="s">
        <v>623</v>
      </c>
      <c r="N1697">
        <v>0.5</v>
      </c>
      <c r="O1697">
        <v>0</v>
      </c>
      <c r="P1697">
        <f t="shared" si="165"/>
        <v>0.5</v>
      </c>
      <c r="Q1697" t="s">
        <v>35</v>
      </c>
      <c r="R1697">
        <v>1</v>
      </c>
      <c r="S1697">
        <f t="shared" si="160"/>
        <v>0</v>
      </c>
      <c r="T1697">
        <f t="shared" si="161"/>
        <v>0.5</v>
      </c>
      <c r="W1697">
        <f>SUM(S1697:S1699)</f>
        <v>29</v>
      </c>
      <c r="X1697">
        <f>SUM(T1697:T1699)</f>
        <v>0.5</v>
      </c>
      <c r="Y1697">
        <f>X1697+W1697</f>
        <v>29.5</v>
      </c>
      <c r="Z1697" s="118">
        <v>0.16</v>
      </c>
      <c r="AA1697">
        <v>0</v>
      </c>
      <c r="AB1697" s="120">
        <v>37.4</v>
      </c>
      <c r="AC1697" s="2">
        <f t="shared" si="162"/>
        <v>299.2</v>
      </c>
      <c r="AD1697" s="2">
        <f>SUM(AC1697:AC1699)</f>
        <v>6110.56</v>
      </c>
      <c r="AE1697" s="2">
        <f t="shared" si="163"/>
        <v>299.2</v>
      </c>
      <c r="AF1697" s="2">
        <f>SUM(AE1697:AE1699)</f>
        <v>6110.56</v>
      </c>
      <c r="AG1697">
        <f t="shared" si="164"/>
        <v>1</v>
      </c>
    </row>
    <row r="1698" spans="1:34">
      <c r="A1698">
        <v>1697</v>
      </c>
      <c r="C1698">
        <v>609</v>
      </c>
      <c r="D1698">
        <v>345</v>
      </c>
      <c r="E1698" t="s">
        <v>614</v>
      </c>
      <c r="F1698" t="s">
        <v>930</v>
      </c>
      <c r="G1698">
        <v>50.66360092</v>
      </c>
      <c r="H1698">
        <v>122.68800349999999</v>
      </c>
      <c r="M1698" t="s">
        <v>104</v>
      </c>
      <c r="N1698">
        <v>0</v>
      </c>
      <c r="O1698">
        <v>-10</v>
      </c>
      <c r="P1698">
        <f t="shared" si="165"/>
        <v>10</v>
      </c>
      <c r="Q1698" t="s">
        <v>611</v>
      </c>
      <c r="R1698">
        <v>2</v>
      </c>
      <c r="S1698">
        <f t="shared" si="160"/>
        <v>10</v>
      </c>
      <c r="T1698">
        <f t="shared" si="161"/>
        <v>0</v>
      </c>
      <c r="U1698" t="s">
        <v>1007</v>
      </c>
      <c r="V1698" t="s">
        <v>278</v>
      </c>
      <c r="Z1698" s="118">
        <v>1.07</v>
      </c>
      <c r="AA1698">
        <v>0</v>
      </c>
      <c r="AB1698" s="120">
        <v>3.36</v>
      </c>
      <c r="AC1698" s="2">
        <f t="shared" si="162"/>
        <v>3595.2000000000007</v>
      </c>
      <c r="AE1698" s="2">
        <f t="shared" si="163"/>
        <v>3595.2000000000007</v>
      </c>
      <c r="AG1698" t="str">
        <f t="shared" si="164"/>
        <v/>
      </c>
    </row>
    <row r="1699" spans="1:34" s="9" customFormat="1">
      <c r="A1699">
        <v>1698</v>
      </c>
      <c r="C1699">
        <v>609</v>
      </c>
      <c r="D1699">
        <v>345</v>
      </c>
      <c r="E1699" s="9" t="s">
        <v>614</v>
      </c>
      <c r="F1699" t="s">
        <v>930</v>
      </c>
      <c r="G1699" s="9">
        <v>50.66360092</v>
      </c>
      <c r="H1699" s="9">
        <v>122.68800349999999</v>
      </c>
      <c r="M1699" s="9" t="s">
        <v>101</v>
      </c>
      <c r="N1699" s="9">
        <v>-11</v>
      </c>
      <c r="O1699" s="9">
        <v>-30</v>
      </c>
      <c r="P1699" s="9">
        <f t="shared" si="165"/>
        <v>19</v>
      </c>
      <c r="Q1699" s="9" t="s">
        <v>611</v>
      </c>
      <c r="R1699" s="9">
        <v>2</v>
      </c>
      <c r="S1699" s="9">
        <f t="shared" si="160"/>
        <v>19</v>
      </c>
      <c r="T1699" s="9">
        <f t="shared" si="161"/>
        <v>0</v>
      </c>
      <c r="U1699" t="s">
        <v>1007</v>
      </c>
      <c r="V1699" t="s">
        <v>918</v>
      </c>
      <c r="Z1699" s="118">
        <v>1.62</v>
      </c>
      <c r="AA1699" s="9">
        <v>40</v>
      </c>
      <c r="AB1699" s="120">
        <v>1.2</v>
      </c>
      <c r="AC1699" s="2">
        <f t="shared" si="162"/>
        <v>2216.16</v>
      </c>
      <c r="AE1699" s="11">
        <f t="shared" si="163"/>
        <v>2216.16</v>
      </c>
      <c r="AG1699" t="str">
        <f t="shared" si="164"/>
        <v/>
      </c>
      <c r="AH1699"/>
    </row>
    <row r="1700" spans="1:34" s="102" customFormat="1">
      <c r="A1700" s="102">
        <v>1699</v>
      </c>
      <c r="B1700" s="102" t="s">
        <v>603</v>
      </c>
      <c r="C1700">
        <v>40</v>
      </c>
      <c r="D1700" s="102">
        <v>346</v>
      </c>
      <c r="E1700" s="102" t="s">
        <v>607</v>
      </c>
      <c r="F1700" s="102" t="s">
        <v>929</v>
      </c>
      <c r="G1700" s="102">
        <v>48.668640140000001</v>
      </c>
      <c r="H1700" s="102">
        <v>124.6863022</v>
      </c>
      <c r="M1700" s="102" t="s">
        <v>89</v>
      </c>
      <c r="N1700" s="102">
        <v>7</v>
      </c>
      <c r="O1700" s="102">
        <v>5</v>
      </c>
      <c r="P1700" s="102">
        <f t="shared" si="165"/>
        <v>2</v>
      </c>
      <c r="Q1700" s="102" t="s">
        <v>35</v>
      </c>
      <c r="R1700" s="102">
        <v>1</v>
      </c>
      <c r="S1700" s="102">
        <f t="shared" si="160"/>
        <v>0</v>
      </c>
      <c r="T1700" s="102">
        <f t="shared" si="161"/>
        <v>2</v>
      </c>
      <c r="U1700"/>
      <c r="V1700"/>
      <c r="W1700" s="102">
        <f>SUM(S1700:S1706)</f>
        <v>75</v>
      </c>
      <c r="X1700" s="102">
        <f>SUM(T1700:T1706)</f>
        <v>7</v>
      </c>
      <c r="Y1700" s="102">
        <f>X1700+W1700</f>
        <v>82</v>
      </c>
      <c r="Z1700" s="118">
        <v>0.11</v>
      </c>
      <c r="AA1700" s="102">
        <v>0</v>
      </c>
      <c r="AB1700" s="120">
        <v>45.06</v>
      </c>
      <c r="AC1700" s="103">
        <f t="shared" si="162"/>
        <v>991.31999999999994</v>
      </c>
      <c r="AD1700" s="103">
        <f>SUM(AC1700:AC1706)</f>
        <v>20763.727600000002</v>
      </c>
      <c r="AE1700" s="103">
        <f t="shared" si="163"/>
        <v>991.31999999999994</v>
      </c>
      <c r="AF1700" s="103">
        <f>SUM(AE1700:AE1706)</f>
        <v>20763.727600000002</v>
      </c>
      <c r="AG1700" s="102">
        <f t="shared" si="164"/>
        <v>1</v>
      </c>
      <c r="AH1700"/>
    </row>
    <row r="1701" spans="1:34" s="102" customFormat="1">
      <c r="A1701" s="102">
        <v>1700</v>
      </c>
      <c r="C1701">
        <v>40</v>
      </c>
      <c r="D1701" s="102">
        <v>346</v>
      </c>
      <c r="E1701" s="102" t="s">
        <v>607</v>
      </c>
      <c r="F1701" s="102" t="s">
        <v>929</v>
      </c>
      <c r="G1701" s="102">
        <v>48.668640140000001</v>
      </c>
      <c r="H1701" s="102">
        <v>124.6863022</v>
      </c>
      <c r="M1701" s="102" t="s">
        <v>612</v>
      </c>
      <c r="N1701" s="102">
        <v>5</v>
      </c>
      <c r="O1701" s="102">
        <v>2</v>
      </c>
      <c r="P1701" s="102">
        <f t="shared" si="165"/>
        <v>3</v>
      </c>
      <c r="Q1701" s="102" t="s">
        <v>35</v>
      </c>
      <c r="R1701" s="102">
        <v>1</v>
      </c>
      <c r="S1701" s="102">
        <f t="shared" si="160"/>
        <v>0</v>
      </c>
      <c r="T1701" s="102">
        <f t="shared" si="161"/>
        <v>3</v>
      </c>
      <c r="U1701"/>
      <c r="V1701"/>
      <c r="Z1701" s="118">
        <v>0.11</v>
      </c>
      <c r="AA1701" s="102">
        <v>0</v>
      </c>
      <c r="AB1701" s="120">
        <v>45.06</v>
      </c>
      <c r="AC1701" s="103">
        <f t="shared" si="162"/>
        <v>1486.98</v>
      </c>
      <c r="AE1701" s="103">
        <f t="shared" si="163"/>
        <v>1486.98</v>
      </c>
      <c r="AG1701" s="102" t="str">
        <f t="shared" si="164"/>
        <v/>
      </c>
      <c r="AH1701"/>
    </row>
    <row r="1702" spans="1:34" s="102" customFormat="1">
      <c r="A1702" s="102">
        <v>1701</v>
      </c>
      <c r="C1702">
        <v>40</v>
      </c>
      <c r="D1702" s="102">
        <v>346</v>
      </c>
      <c r="E1702" s="102" t="s">
        <v>607</v>
      </c>
      <c r="F1702" s="102" t="s">
        <v>929</v>
      </c>
      <c r="G1702" s="102">
        <v>48.668640140000001</v>
      </c>
      <c r="H1702" s="102">
        <v>124.6863022</v>
      </c>
      <c r="M1702" s="102" t="s">
        <v>15</v>
      </c>
      <c r="N1702" s="102">
        <v>2</v>
      </c>
      <c r="O1702" s="102">
        <v>0</v>
      </c>
      <c r="P1702" s="102">
        <f t="shared" si="165"/>
        <v>2</v>
      </c>
      <c r="Q1702" s="102" t="s">
        <v>35</v>
      </c>
      <c r="R1702" s="102">
        <v>1</v>
      </c>
      <c r="S1702" s="102">
        <f t="shared" si="160"/>
        <v>0</v>
      </c>
      <c r="T1702" s="102">
        <f t="shared" si="161"/>
        <v>2</v>
      </c>
      <c r="U1702"/>
      <c r="V1702"/>
      <c r="Z1702" s="118">
        <v>0.11</v>
      </c>
      <c r="AA1702" s="102">
        <v>0</v>
      </c>
      <c r="AB1702" s="120">
        <v>38.51</v>
      </c>
      <c r="AC1702" s="103">
        <f t="shared" si="162"/>
        <v>847.21999999999991</v>
      </c>
      <c r="AE1702" s="103">
        <f t="shared" si="163"/>
        <v>847.21999999999991</v>
      </c>
      <c r="AG1702" s="102" t="str">
        <f t="shared" si="164"/>
        <v/>
      </c>
      <c r="AH1702"/>
    </row>
    <row r="1703" spans="1:34" s="102" customFormat="1">
      <c r="A1703" s="102">
        <v>1702</v>
      </c>
      <c r="C1703">
        <v>51</v>
      </c>
      <c r="D1703" s="102">
        <v>346</v>
      </c>
      <c r="E1703" s="102" t="s">
        <v>607</v>
      </c>
      <c r="F1703" s="102" t="s">
        <v>929</v>
      </c>
      <c r="G1703" s="102">
        <v>48.668640140000001</v>
      </c>
      <c r="H1703" s="102">
        <v>124.6863022</v>
      </c>
      <c r="M1703" s="102" t="s">
        <v>176</v>
      </c>
      <c r="N1703" s="102">
        <v>0</v>
      </c>
      <c r="O1703" s="102">
        <v>-7</v>
      </c>
      <c r="P1703" s="102">
        <f t="shared" si="165"/>
        <v>7</v>
      </c>
      <c r="Q1703" s="102" t="s">
        <v>611</v>
      </c>
      <c r="R1703" s="102">
        <v>2</v>
      </c>
      <c r="S1703" s="102">
        <f t="shared" si="160"/>
        <v>7</v>
      </c>
      <c r="T1703" s="102">
        <f t="shared" si="161"/>
        <v>0</v>
      </c>
      <c r="U1703" t="s">
        <v>1007</v>
      </c>
      <c r="V1703" t="s">
        <v>918</v>
      </c>
      <c r="Z1703" s="118">
        <v>0.93</v>
      </c>
      <c r="AA1703" s="102">
        <v>0</v>
      </c>
      <c r="AB1703" s="120">
        <v>10.95</v>
      </c>
      <c r="AC1703" s="103">
        <f t="shared" si="162"/>
        <v>7128.4500000000007</v>
      </c>
      <c r="AE1703" s="103">
        <f t="shared" si="163"/>
        <v>7128.4500000000007</v>
      </c>
      <c r="AG1703" s="102" t="str">
        <f t="shared" si="164"/>
        <v/>
      </c>
      <c r="AH1703"/>
    </row>
    <row r="1704" spans="1:34" s="102" customFormat="1">
      <c r="A1704" s="102">
        <v>1703</v>
      </c>
      <c r="C1704">
        <v>51</v>
      </c>
      <c r="D1704" s="102">
        <v>346</v>
      </c>
      <c r="E1704" s="102" t="s">
        <v>607</v>
      </c>
      <c r="F1704" s="102" t="s">
        <v>929</v>
      </c>
      <c r="G1704" s="102">
        <v>48.668640140000001</v>
      </c>
      <c r="H1704" s="102">
        <v>124.6863022</v>
      </c>
      <c r="M1704" s="102" t="s">
        <v>629</v>
      </c>
      <c r="N1704" s="102">
        <v>-7</v>
      </c>
      <c r="O1704" s="102">
        <v>-15</v>
      </c>
      <c r="P1704" s="102">
        <f t="shared" si="165"/>
        <v>8</v>
      </c>
      <c r="Q1704" s="102" t="s">
        <v>611</v>
      </c>
      <c r="R1704" s="102">
        <v>2</v>
      </c>
      <c r="S1704" s="102">
        <f t="shared" si="160"/>
        <v>8</v>
      </c>
      <c r="T1704" s="102">
        <f t="shared" si="161"/>
        <v>0</v>
      </c>
      <c r="U1704" t="s">
        <v>1007</v>
      </c>
      <c r="V1704" t="s">
        <v>918</v>
      </c>
      <c r="Z1704" s="118">
        <v>0.11</v>
      </c>
      <c r="AA1704" s="102">
        <v>0</v>
      </c>
      <c r="AB1704" s="120">
        <v>38.51</v>
      </c>
      <c r="AC1704" s="103">
        <f t="shared" si="162"/>
        <v>3388.8799999999997</v>
      </c>
      <c r="AE1704" s="103">
        <f t="shared" si="163"/>
        <v>3388.8799999999997</v>
      </c>
      <c r="AG1704" s="102" t="str">
        <f t="shared" si="164"/>
        <v/>
      </c>
      <c r="AH1704"/>
    </row>
    <row r="1705" spans="1:34" s="102" customFormat="1">
      <c r="A1705" s="102">
        <v>1704</v>
      </c>
      <c r="C1705">
        <v>51</v>
      </c>
      <c r="D1705" s="102">
        <v>346</v>
      </c>
      <c r="E1705" s="102" t="s">
        <v>607</v>
      </c>
      <c r="F1705" s="102" t="s">
        <v>929</v>
      </c>
      <c r="G1705" s="102">
        <v>48.668640140000001</v>
      </c>
      <c r="H1705" s="102">
        <v>124.6863022</v>
      </c>
      <c r="M1705" s="102" t="s">
        <v>101</v>
      </c>
      <c r="N1705" s="102">
        <v>-15</v>
      </c>
      <c r="O1705" s="102">
        <v>-28</v>
      </c>
      <c r="P1705" s="102">
        <f t="shared" si="165"/>
        <v>13</v>
      </c>
      <c r="Q1705" s="102" t="s">
        <v>604</v>
      </c>
      <c r="R1705" s="102">
        <v>2</v>
      </c>
      <c r="S1705" s="102">
        <f t="shared" si="160"/>
        <v>13</v>
      </c>
      <c r="T1705" s="102">
        <f t="shared" si="161"/>
        <v>0</v>
      </c>
      <c r="U1705" t="s">
        <v>1012</v>
      </c>
      <c r="V1705" t="s">
        <v>918</v>
      </c>
      <c r="Z1705" s="118">
        <v>1.17</v>
      </c>
      <c r="AA1705" s="102">
        <v>2</v>
      </c>
      <c r="AB1705" s="120">
        <v>3.92</v>
      </c>
      <c r="AC1705" s="103">
        <f t="shared" si="162"/>
        <v>5843.0735999999997</v>
      </c>
      <c r="AE1705" s="103">
        <f t="shared" si="163"/>
        <v>5843.0735999999997</v>
      </c>
      <c r="AG1705" s="102" t="str">
        <f t="shared" si="164"/>
        <v/>
      </c>
      <c r="AH1705"/>
    </row>
    <row r="1706" spans="1:34" s="44" customFormat="1">
      <c r="A1706" s="102">
        <v>1705</v>
      </c>
      <c r="C1706">
        <v>51</v>
      </c>
      <c r="D1706" s="102">
        <v>346</v>
      </c>
      <c r="E1706" s="44" t="s">
        <v>607</v>
      </c>
      <c r="F1706" s="102" t="s">
        <v>929</v>
      </c>
      <c r="G1706" s="44">
        <v>48.668640140000001</v>
      </c>
      <c r="H1706" s="44">
        <v>124.6863022</v>
      </c>
      <c r="M1706" s="44" t="s">
        <v>177</v>
      </c>
      <c r="N1706" s="44">
        <v>-28</v>
      </c>
      <c r="O1706" s="44">
        <v>-75</v>
      </c>
      <c r="P1706" s="44">
        <f t="shared" si="165"/>
        <v>47</v>
      </c>
      <c r="Q1706" s="44" t="s">
        <v>191</v>
      </c>
      <c r="R1706" s="44">
        <v>2</v>
      </c>
      <c r="S1706" s="44">
        <f t="shared" si="160"/>
        <v>47</v>
      </c>
      <c r="T1706" s="44">
        <f t="shared" si="161"/>
        <v>0</v>
      </c>
      <c r="U1706" t="s">
        <v>1012</v>
      </c>
      <c r="V1706" t="s">
        <v>918</v>
      </c>
      <c r="Z1706" s="118">
        <v>1.17</v>
      </c>
      <c r="AA1706" s="44">
        <v>95</v>
      </c>
      <c r="AB1706" s="120">
        <v>3.92</v>
      </c>
      <c r="AC1706" s="103">
        <f t="shared" si="162"/>
        <v>1077.8040000000001</v>
      </c>
      <c r="AE1706" s="104">
        <f t="shared" si="163"/>
        <v>1077.8040000000001</v>
      </c>
      <c r="AG1706" s="102" t="str">
        <f t="shared" si="164"/>
        <v/>
      </c>
      <c r="AH1706"/>
    </row>
    <row r="1707" spans="1:34">
      <c r="A1707">
        <v>1706</v>
      </c>
      <c r="B1707" t="s">
        <v>603</v>
      </c>
      <c r="C1707">
        <v>431</v>
      </c>
      <c r="D1707">
        <v>347</v>
      </c>
      <c r="E1707" t="s">
        <v>607</v>
      </c>
      <c r="F1707" t="s">
        <v>929</v>
      </c>
      <c r="G1707">
        <v>49.178318019999999</v>
      </c>
      <c r="H1707">
        <v>124.212059</v>
      </c>
      <c r="M1707" t="s">
        <v>610</v>
      </c>
      <c r="N1707">
        <v>25</v>
      </c>
      <c r="O1707">
        <v>23</v>
      </c>
      <c r="P1707">
        <f t="shared" si="165"/>
        <v>2</v>
      </c>
      <c r="Q1707" t="s">
        <v>35</v>
      </c>
      <c r="R1707">
        <v>1</v>
      </c>
      <c r="S1707">
        <f t="shared" si="160"/>
        <v>0</v>
      </c>
      <c r="T1707">
        <f t="shared" si="161"/>
        <v>2</v>
      </c>
      <c r="W1707">
        <f>SUM(S1707:S1711)</f>
        <v>65</v>
      </c>
      <c r="X1707">
        <f>SUM(T1707:T1711)</f>
        <v>25</v>
      </c>
      <c r="Y1707">
        <f>X1707+W1707</f>
        <v>90</v>
      </c>
      <c r="Z1707" s="118">
        <v>0.11</v>
      </c>
      <c r="AA1707">
        <v>0</v>
      </c>
      <c r="AB1707" s="120">
        <v>45.06</v>
      </c>
      <c r="AC1707" s="2">
        <f t="shared" si="162"/>
        <v>991.31999999999994</v>
      </c>
      <c r="AD1707" s="2">
        <f>SUM(AC1707:AC1711)</f>
        <v>21203.979500000001</v>
      </c>
      <c r="AE1707" s="2">
        <f t="shared" si="163"/>
        <v>991.31999999999994</v>
      </c>
      <c r="AF1707" s="2">
        <f>SUM(AE1707:AE1711)</f>
        <v>21203.979500000001</v>
      </c>
      <c r="AG1707">
        <f t="shared" si="164"/>
        <v>1</v>
      </c>
    </row>
    <row r="1708" spans="1:34">
      <c r="A1708">
        <v>1707</v>
      </c>
      <c r="C1708">
        <v>431</v>
      </c>
      <c r="D1708">
        <v>347</v>
      </c>
      <c r="E1708" t="s">
        <v>607</v>
      </c>
      <c r="F1708" t="s">
        <v>929</v>
      </c>
      <c r="G1708">
        <v>49.178318019999999</v>
      </c>
      <c r="H1708">
        <v>124.212059</v>
      </c>
      <c r="M1708" t="s">
        <v>14</v>
      </c>
      <c r="N1708">
        <v>23</v>
      </c>
      <c r="O1708">
        <v>5</v>
      </c>
      <c r="P1708">
        <f t="shared" si="165"/>
        <v>18</v>
      </c>
      <c r="Q1708" t="s">
        <v>35</v>
      </c>
      <c r="R1708">
        <v>1</v>
      </c>
      <c r="S1708">
        <f t="shared" si="160"/>
        <v>0</v>
      </c>
      <c r="T1708">
        <f t="shared" si="161"/>
        <v>18</v>
      </c>
      <c r="Z1708" s="118">
        <v>0.11</v>
      </c>
      <c r="AA1708">
        <v>0</v>
      </c>
      <c r="AB1708" s="120">
        <v>45.06</v>
      </c>
      <c r="AC1708" s="2">
        <f t="shared" si="162"/>
        <v>8921.880000000001</v>
      </c>
      <c r="AE1708" s="2">
        <f t="shared" si="163"/>
        <v>8921.880000000001</v>
      </c>
      <c r="AG1708" t="str">
        <f t="shared" si="164"/>
        <v/>
      </c>
    </row>
    <row r="1709" spans="1:34">
      <c r="A1709">
        <v>1708</v>
      </c>
      <c r="C1709">
        <v>431</v>
      </c>
      <c r="D1709">
        <v>347</v>
      </c>
      <c r="E1709" t="s">
        <v>607</v>
      </c>
      <c r="F1709" t="s">
        <v>929</v>
      </c>
      <c r="G1709">
        <v>49.178318019999999</v>
      </c>
      <c r="H1709">
        <v>124.212059</v>
      </c>
      <c r="M1709" t="s">
        <v>15</v>
      </c>
      <c r="N1709">
        <v>5</v>
      </c>
      <c r="O1709">
        <v>0</v>
      </c>
      <c r="P1709">
        <f t="shared" si="165"/>
        <v>5</v>
      </c>
      <c r="Q1709" t="s">
        <v>35</v>
      </c>
      <c r="R1709">
        <v>1</v>
      </c>
      <c r="S1709">
        <f t="shared" si="160"/>
        <v>0</v>
      </c>
      <c r="T1709">
        <f t="shared" si="161"/>
        <v>5</v>
      </c>
      <c r="Z1709" s="118">
        <v>0.11</v>
      </c>
      <c r="AA1709">
        <v>0</v>
      </c>
      <c r="AB1709" s="120">
        <v>38.51</v>
      </c>
      <c r="AC1709" s="2">
        <f t="shared" si="162"/>
        <v>2118.0499999999993</v>
      </c>
      <c r="AE1709" s="2">
        <f t="shared" si="163"/>
        <v>2118.0499999999993</v>
      </c>
      <c r="AG1709" t="str">
        <f t="shared" si="164"/>
        <v/>
      </c>
    </row>
    <row r="1710" spans="1:34">
      <c r="A1710">
        <v>1709</v>
      </c>
      <c r="C1710">
        <v>478</v>
      </c>
      <c r="D1710">
        <v>347</v>
      </c>
      <c r="E1710" t="s">
        <v>607</v>
      </c>
      <c r="F1710" t="s">
        <v>929</v>
      </c>
      <c r="G1710">
        <v>49.178318019999999</v>
      </c>
      <c r="H1710">
        <v>124.212059</v>
      </c>
      <c r="M1710" t="s">
        <v>104</v>
      </c>
      <c r="N1710">
        <v>0</v>
      </c>
      <c r="O1710">
        <v>-3</v>
      </c>
      <c r="P1710">
        <f t="shared" si="165"/>
        <v>3</v>
      </c>
      <c r="Q1710" t="s">
        <v>604</v>
      </c>
      <c r="R1710">
        <v>2</v>
      </c>
      <c r="S1710">
        <f t="shared" si="160"/>
        <v>3</v>
      </c>
      <c r="T1710">
        <f t="shared" si="161"/>
        <v>0</v>
      </c>
      <c r="U1710" t="s">
        <v>1012</v>
      </c>
      <c r="V1710" t="s">
        <v>918</v>
      </c>
      <c r="Z1710" s="118">
        <v>0.93</v>
      </c>
      <c r="AA1710">
        <v>5</v>
      </c>
      <c r="AB1710" s="120">
        <v>10.95</v>
      </c>
      <c r="AC1710" s="2">
        <f t="shared" si="162"/>
        <v>2902.2975000000001</v>
      </c>
      <c r="AE1710" s="2">
        <f t="shared" si="163"/>
        <v>2902.2975000000001</v>
      </c>
      <c r="AG1710" t="str">
        <f t="shared" si="164"/>
        <v/>
      </c>
    </row>
    <row r="1711" spans="1:34" s="9" customFormat="1">
      <c r="A1711">
        <v>1710</v>
      </c>
      <c r="C1711">
        <v>478</v>
      </c>
      <c r="D1711">
        <v>347</v>
      </c>
      <c r="E1711" s="9" t="s">
        <v>607</v>
      </c>
      <c r="F1711" t="s">
        <v>929</v>
      </c>
      <c r="G1711" s="9">
        <v>49.178318019999999</v>
      </c>
      <c r="H1711" s="9">
        <v>124.212059</v>
      </c>
      <c r="M1711" s="9" t="s">
        <v>116</v>
      </c>
      <c r="N1711" s="9">
        <v>-3</v>
      </c>
      <c r="O1711" s="9">
        <v>-65</v>
      </c>
      <c r="P1711" s="9">
        <f t="shared" si="165"/>
        <v>62</v>
      </c>
      <c r="Q1711" s="9" t="s">
        <v>611</v>
      </c>
      <c r="R1711" s="9">
        <v>2</v>
      </c>
      <c r="S1711" s="9">
        <f t="shared" si="160"/>
        <v>62</v>
      </c>
      <c r="T1711" s="9">
        <f t="shared" si="161"/>
        <v>0</v>
      </c>
      <c r="U1711" t="s">
        <v>1007</v>
      </c>
      <c r="V1711" t="s">
        <v>918</v>
      </c>
      <c r="Z1711" s="118">
        <v>0.86</v>
      </c>
      <c r="AA1711" s="9">
        <v>70</v>
      </c>
      <c r="AB1711" s="120">
        <v>3.92</v>
      </c>
      <c r="AC1711" s="2">
        <f t="shared" si="162"/>
        <v>6270.4319999999998</v>
      </c>
      <c r="AE1711" s="11">
        <f t="shared" si="163"/>
        <v>6270.4319999999998</v>
      </c>
      <c r="AG1711" t="str">
        <f t="shared" si="164"/>
        <v/>
      </c>
      <c r="AH1711"/>
    </row>
    <row r="1712" spans="1:34">
      <c r="A1712">
        <v>1711</v>
      </c>
      <c r="B1712" t="s">
        <v>603</v>
      </c>
      <c r="C1712">
        <v>87</v>
      </c>
      <c r="D1712">
        <v>348</v>
      </c>
      <c r="E1712" t="s">
        <v>605</v>
      </c>
      <c r="F1712" t="s">
        <v>929</v>
      </c>
      <c r="G1712">
        <v>48.79536057</v>
      </c>
      <c r="H1712">
        <v>124.6463013</v>
      </c>
      <c r="M1712" t="s">
        <v>13</v>
      </c>
      <c r="N1712">
        <v>8</v>
      </c>
      <c r="O1712">
        <v>7</v>
      </c>
      <c r="P1712">
        <f t="shared" si="165"/>
        <v>1</v>
      </c>
      <c r="Q1712" t="s">
        <v>35</v>
      </c>
      <c r="R1712">
        <v>1</v>
      </c>
      <c r="S1712">
        <f t="shared" si="160"/>
        <v>0</v>
      </c>
      <c r="T1712">
        <f t="shared" si="161"/>
        <v>1</v>
      </c>
      <c r="W1712">
        <f>SUM(S1712:S1715)</f>
        <v>40</v>
      </c>
      <c r="X1712">
        <f>SUM(T1712:T1715)</f>
        <v>8</v>
      </c>
      <c r="Y1712">
        <f>X1712+W1712</f>
        <v>48</v>
      </c>
      <c r="Z1712" s="118">
        <v>0.14000000000000001</v>
      </c>
      <c r="AA1712">
        <v>0</v>
      </c>
      <c r="AB1712" s="120">
        <v>43.21</v>
      </c>
      <c r="AC1712" s="2">
        <f t="shared" si="162"/>
        <v>604.94000000000005</v>
      </c>
      <c r="AD1712" s="2">
        <f>SUM(AC1712:AC1715)</f>
        <v>9072.32</v>
      </c>
      <c r="AE1712" s="2">
        <f t="shared" si="163"/>
        <v>604.94000000000005</v>
      </c>
      <c r="AF1712" s="2">
        <f>SUM(AE1712:AE1715)</f>
        <v>9072.32</v>
      </c>
      <c r="AG1712">
        <f t="shared" si="164"/>
        <v>1</v>
      </c>
    </row>
    <row r="1713" spans="1:34">
      <c r="A1713">
        <v>1712</v>
      </c>
      <c r="C1713">
        <v>87</v>
      </c>
      <c r="D1713">
        <v>348</v>
      </c>
      <c r="E1713" t="s">
        <v>605</v>
      </c>
      <c r="F1713" t="s">
        <v>929</v>
      </c>
      <c r="G1713">
        <v>48.79536057</v>
      </c>
      <c r="H1713">
        <v>124.6463013</v>
      </c>
      <c r="M1713" t="s">
        <v>606</v>
      </c>
      <c r="N1713">
        <v>7</v>
      </c>
      <c r="O1713">
        <v>5</v>
      </c>
      <c r="P1713">
        <f t="shared" si="165"/>
        <v>2</v>
      </c>
      <c r="Q1713" t="s">
        <v>35</v>
      </c>
      <c r="R1713">
        <v>1</v>
      </c>
      <c r="S1713">
        <f t="shared" si="160"/>
        <v>0</v>
      </c>
      <c r="T1713">
        <f t="shared" si="161"/>
        <v>2</v>
      </c>
      <c r="Z1713" s="118">
        <v>0.14000000000000001</v>
      </c>
      <c r="AA1713">
        <v>0</v>
      </c>
      <c r="AB1713" s="120">
        <v>43.21</v>
      </c>
      <c r="AC1713" s="2">
        <f t="shared" si="162"/>
        <v>1209.8800000000001</v>
      </c>
      <c r="AE1713" s="2">
        <f t="shared" si="163"/>
        <v>1209.8800000000001</v>
      </c>
      <c r="AG1713" t="str">
        <f t="shared" si="164"/>
        <v/>
      </c>
    </row>
    <row r="1714" spans="1:34">
      <c r="A1714">
        <v>1713</v>
      </c>
      <c r="C1714">
        <v>87</v>
      </c>
      <c r="D1714">
        <v>348</v>
      </c>
      <c r="E1714" t="s">
        <v>605</v>
      </c>
      <c r="F1714" t="s">
        <v>929</v>
      </c>
      <c r="G1714">
        <v>48.79536057</v>
      </c>
      <c r="H1714">
        <v>124.6463013</v>
      </c>
      <c r="M1714" t="s">
        <v>15</v>
      </c>
      <c r="N1714">
        <v>5</v>
      </c>
      <c r="O1714">
        <v>0</v>
      </c>
      <c r="P1714">
        <f t="shared" si="165"/>
        <v>5</v>
      </c>
      <c r="Q1714" t="s">
        <v>35</v>
      </c>
      <c r="R1714">
        <v>1</v>
      </c>
      <c r="S1714">
        <f t="shared" si="160"/>
        <v>0</v>
      </c>
      <c r="T1714">
        <f t="shared" si="161"/>
        <v>5</v>
      </c>
      <c r="Z1714" s="118">
        <v>0.14000000000000001</v>
      </c>
      <c r="AA1714">
        <v>0</v>
      </c>
      <c r="AB1714" s="120">
        <v>36.65</v>
      </c>
      <c r="AC1714" s="2">
        <f t="shared" si="162"/>
        <v>2565.5</v>
      </c>
      <c r="AE1714" s="2">
        <f t="shared" si="163"/>
        <v>2565.5</v>
      </c>
      <c r="AG1714" t="str">
        <f t="shared" si="164"/>
        <v/>
      </c>
    </row>
    <row r="1715" spans="1:34" s="9" customFormat="1">
      <c r="A1715">
        <v>1714</v>
      </c>
      <c r="C1715">
        <v>100</v>
      </c>
      <c r="D1715">
        <v>348</v>
      </c>
      <c r="E1715" s="9" t="s">
        <v>605</v>
      </c>
      <c r="F1715" t="s">
        <v>929</v>
      </c>
      <c r="G1715" s="9">
        <v>48.79536057</v>
      </c>
      <c r="H1715" s="9">
        <v>124.6463013</v>
      </c>
      <c r="M1715" s="9" t="s">
        <v>18</v>
      </c>
      <c r="N1715" s="9">
        <v>0</v>
      </c>
      <c r="O1715" s="9">
        <v>-40</v>
      </c>
      <c r="P1715" s="9">
        <f t="shared" si="165"/>
        <v>40</v>
      </c>
      <c r="Q1715" s="9" t="s">
        <v>613</v>
      </c>
      <c r="R1715" s="9">
        <v>2</v>
      </c>
      <c r="S1715" s="9">
        <f t="shared" si="160"/>
        <v>40</v>
      </c>
      <c r="T1715" s="9">
        <f t="shared" si="161"/>
        <v>0</v>
      </c>
      <c r="U1715" t="s">
        <v>1012</v>
      </c>
      <c r="V1715" t="s">
        <v>918</v>
      </c>
      <c r="Z1715" s="118">
        <v>1.38</v>
      </c>
      <c r="AA1715" s="9">
        <v>50</v>
      </c>
      <c r="AB1715" s="120">
        <v>1.7</v>
      </c>
      <c r="AC1715" s="2">
        <f t="shared" si="162"/>
        <v>4691.9999999999991</v>
      </c>
      <c r="AE1715" s="11">
        <f t="shared" si="163"/>
        <v>4691.9999999999991</v>
      </c>
      <c r="AG1715" t="str">
        <f t="shared" si="164"/>
        <v/>
      </c>
      <c r="AH1715"/>
    </row>
    <row r="1716" spans="1:34">
      <c r="A1716">
        <v>1715</v>
      </c>
      <c r="B1716" t="s">
        <v>603</v>
      </c>
      <c r="C1716">
        <v>159</v>
      </c>
      <c r="D1716">
        <v>349</v>
      </c>
      <c r="E1716" t="s">
        <v>605</v>
      </c>
      <c r="F1716" t="s">
        <v>929</v>
      </c>
      <c r="G1716">
        <v>48.804111480000003</v>
      </c>
      <c r="H1716">
        <v>124.660202</v>
      </c>
      <c r="M1716" t="s">
        <v>13</v>
      </c>
      <c r="N1716">
        <v>10</v>
      </c>
      <c r="O1716">
        <v>9</v>
      </c>
      <c r="P1716">
        <f t="shared" si="165"/>
        <v>1</v>
      </c>
      <c r="Q1716" t="s">
        <v>35</v>
      </c>
      <c r="R1716">
        <v>1</v>
      </c>
      <c r="S1716">
        <f t="shared" si="160"/>
        <v>0</v>
      </c>
      <c r="T1716">
        <f t="shared" si="161"/>
        <v>1</v>
      </c>
      <c r="W1716">
        <f>SUM(S1716:S1720)</f>
        <v>52</v>
      </c>
      <c r="X1716">
        <f>SUM(T1716:T1720)</f>
        <v>10</v>
      </c>
      <c r="Y1716">
        <f>X1716+W1716</f>
        <v>62</v>
      </c>
      <c r="Z1716" s="118">
        <v>0.14000000000000001</v>
      </c>
      <c r="AA1716">
        <v>0</v>
      </c>
      <c r="AB1716" s="120">
        <v>43.21</v>
      </c>
      <c r="AC1716" s="2">
        <f t="shared" si="162"/>
        <v>604.94000000000005</v>
      </c>
      <c r="AD1716" s="2">
        <f>SUM(AC1716:AC1720)</f>
        <v>15349.56</v>
      </c>
      <c r="AE1716" s="2">
        <f t="shared" si="163"/>
        <v>604.94000000000005</v>
      </c>
      <c r="AF1716" s="2">
        <f>SUM(AE1716:AE1720)</f>
        <v>15349.56</v>
      </c>
      <c r="AG1716">
        <f t="shared" si="164"/>
        <v>1</v>
      </c>
    </row>
    <row r="1717" spans="1:34">
      <c r="A1717">
        <v>1716</v>
      </c>
      <c r="C1717">
        <v>159</v>
      </c>
      <c r="D1717">
        <v>349</v>
      </c>
      <c r="E1717" t="s">
        <v>605</v>
      </c>
      <c r="F1717" t="s">
        <v>929</v>
      </c>
      <c r="G1717">
        <v>48.804111480000003</v>
      </c>
      <c r="H1717">
        <v>124.660202</v>
      </c>
      <c r="M1717" t="s">
        <v>606</v>
      </c>
      <c r="N1717">
        <v>9</v>
      </c>
      <c r="O1717">
        <v>5</v>
      </c>
      <c r="P1717">
        <f t="shared" si="165"/>
        <v>4</v>
      </c>
      <c r="Q1717" t="s">
        <v>35</v>
      </c>
      <c r="R1717">
        <v>1</v>
      </c>
      <c r="S1717">
        <f t="shared" si="160"/>
        <v>0</v>
      </c>
      <c r="T1717">
        <f t="shared" si="161"/>
        <v>4</v>
      </c>
      <c r="Z1717" s="118">
        <v>0.14000000000000001</v>
      </c>
      <c r="AA1717">
        <v>0</v>
      </c>
      <c r="AB1717" s="120">
        <v>43.21</v>
      </c>
      <c r="AC1717" s="2">
        <f t="shared" si="162"/>
        <v>2419.7600000000002</v>
      </c>
      <c r="AE1717" s="2">
        <f t="shared" si="163"/>
        <v>2419.7600000000002</v>
      </c>
      <c r="AG1717" t="str">
        <f t="shared" si="164"/>
        <v/>
      </c>
    </row>
    <row r="1718" spans="1:34">
      <c r="A1718">
        <v>1717</v>
      </c>
      <c r="C1718">
        <v>159</v>
      </c>
      <c r="D1718">
        <v>349</v>
      </c>
      <c r="E1718" t="s">
        <v>605</v>
      </c>
      <c r="F1718" t="s">
        <v>929</v>
      </c>
      <c r="G1718">
        <v>48.804111480000003</v>
      </c>
      <c r="H1718">
        <v>124.660202</v>
      </c>
      <c r="M1718" t="s">
        <v>15</v>
      </c>
      <c r="N1718">
        <v>5</v>
      </c>
      <c r="O1718">
        <v>0</v>
      </c>
      <c r="P1718">
        <f t="shared" si="165"/>
        <v>5</v>
      </c>
      <c r="Q1718" t="s">
        <v>35</v>
      </c>
      <c r="R1718">
        <v>1</v>
      </c>
      <c r="S1718">
        <f t="shared" si="160"/>
        <v>0</v>
      </c>
      <c r="T1718">
        <f t="shared" si="161"/>
        <v>5</v>
      </c>
      <c r="Z1718" s="118">
        <v>0.14000000000000001</v>
      </c>
      <c r="AA1718">
        <v>0</v>
      </c>
      <c r="AB1718" s="120">
        <v>36.65</v>
      </c>
      <c r="AC1718" s="2">
        <f t="shared" si="162"/>
        <v>2565.5</v>
      </c>
      <c r="AE1718" s="2">
        <f t="shared" si="163"/>
        <v>2565.5</v>
      </c>
      <c r="AG1718" t="str">
        <f t="shared" si="164"/>
        <v/>
      </c>
    </row>
    <row r="1719" spans="1:34">
      <c r="A1719">
        <v>1718</v>
      </c>
      <c r="C1719">
        <v>172</v>
      </c>
      <c r="D1719">
        <v>349</v>
      </c>
      <c r="E1719" t="s">
        <v>605</v>
      </c>
      <c r="F1719" t="s">
        <v>929</v>
      </c>
      <c r="G1719">
        <v>48.804111480000003</v>
      </c>
      <c r="H1719">
        <v>124.660202</v>
      </c>
      <c r="M1719" t="s">
        <v>59</v>
      </c>
      <c r="N1719">
        <v>0</v>
      </c>
      <c r="O1719">
        <v>-26</v>
      </c>
      <c r="P1719">
        <f t="shared" si="165"/>
        <v>26</v>
      </c>
      <c r="Q1719" t="s">
        <v>613</v>
      </c>
      <c r="R1719">
        <v>2</v>
      </c>
      <c r="S1719">
        <f t="shared" si="160"/>
        <v>26</v>
      </c>
      <c r="T1719">
        <f t="shared" si="161"/>
        <v>0</v>
      </c>
      <c r="U1719" t="s">
        <v>1012</v>
      </c>
      <c r="V1719" t="s">
        <v>918</v>
      </c>
      <c r="Z1719" s="118">
        <v>1.38</v>
      </c>
      <c r="AA1719">
        <v>15</v>
      </c>
      <c r="AB1719" s="120">
        <v>1.7</v>
      </c>
      <c r="AC1719" s="2">
        <f t="shared" si="162"/>
        <v>5184.6599999999989</v>
      </c>
      <c r="AE1719" s="2">
        <f t="shared" si="163"/>
        <v>5184.6599999999989</v>
      </c>
      <c r="AG1719" t="str">
        <f t="shared" si="164"/>
        <v/>
      </c>
    </row>
    <row r="1720" spans="1:34" s="9" customFormat="1">
      <c r="A1720">
        <v>1719</v>
      </c>
      <c r="C1720">
        <v>172</v>
      </c>
      <c r="D1720">
        <v>349</v>
      </c>
      <c r="E1720" s="9" t="s">
        <v>605</v>
      </c>
      <c r="F1720" t="s">
        <v>929</v>
      </c>
      <c r="G1720" s="9">
        <v>48.804111480000003</v>
      </c>
      <c r="H1720" s="9">
        <v>124.660202</v>
      </c>
      <c r="M1720" s="9" t="s">
        <v>60</v>
      </c>
      <c r="N1720" s="9">
        <v>-26</v>
      </c>
      <c r="O1720" s="9">
        <v>-52</v>
      </c>
      <c r="P1720" s="9">
        <f t="shared" si="165"/>
        <v>26</v>
      </c>
      <c r="Q1720" s="9" t="s">
        <v>613</v>
      </c>
      <c r="R1720" s="9">
        <v>2</v>
      </c>
      <c r="S1720" s="9">
        <f t="shared" si="160"/>
        <v>26</v>
      </c>
      <c r="T1720" s="9">
        <f t="shared" si="161"/>
        <v>0</v>
      </c>
      <c r="U1720" t="s">
        <v>1012</v>
      </c>
      <c r="V1720" t="s">
        <v>918</v>
      </c>
      <c r="Z1720" s="118">
        <v>1.38</v>
      </c>
      <c r="AA1720" s="9">
        <v>25</v>
      </c>
      <c r="AB1720" s="120">
        <v>1.7</v>
      </c>
      <c r="AC1720" s="2">
        <f t="shared" si="162"/>
        <v>4574.6999999999989</v>
      </c>
      <c r="AE1720" s="11">
        <f t="shared" si="163"/>
        <v>4574.6999999999989</v>
      </c>
      <c r="AG1720" t="str">
        <f t="shared" si="164"/>
        <v/>
      </c>
      <c r="AH1720"/>
    </row>
    <row r="1721" spans="1:34">
      <c r="A1721">
        <v>1720</v>
      </c>
      <c r="B1721" t="s">
        <v>603</v>
      </c>
      <c r="C1721">
        <v>74</v>
      </c>
      <c r="D1721">
        <v>350</v>
      </c>
      <c r="E1721" t="s">
        <v>605</v>
      </c>
      <c r="F1721" t="s">
        <v>929</v>
      </c>
      <c r="G1721">
        <v>48.804809570000003</v>
      </c>
      <c r="H1721">
        <v>124.66030120000001</v>
      </c>
      <c r="M1721" t="s">
        <v>13</v>
      </c>
      <c r="N1721">
        <v>8</v>
      </c>
      <c r="O1721">
        <v>7</v>
      </c>
      <c r="P1721">
        <f t="shared" si="165"/>
        <v>1</v>
      </c>
      <c r="Q1721" t="s">
        <v>35</v>
      </c>
      <c r="R1721">
        <v>1</v>
      </c>
      <c r="S1721">
        <f t="shared" si="160"/>
        <v>0</v>
      </c>
      <c r="T1721">
        <f t="shared" si="161"/>
        <v>1</v>
      </c>
      <c r="W1721">
        <f>SUM(S1721:S1725)</f>
        <v>60</v>
      </c>
      <c r="X1721">
        <f>SUM(T1721:T1725)</f>
        <v>8</v>
      </c>
      <c r="Y1721">
        <f>X1721+W1721</f>
        <v>68</v>
      </c>
      <c r="Z1721" s="118">
        <v>0.14000000000000001</v>
      </c>
      <c r="AA1721">
        <v>0</v>
      </c>
      <c r="AB1721" s="120">
        <v>43.21</v>
      </c>
      <c r="AC1721" s="2">
        <f t="shared" si="162"/>
        <v>604.94000000000005</v>
      </c>
      <c r="AD1721" s="2">
        <f>SUM(AC1721:AC1725)</f>
        <v>15071.584999999997</v>
      </c>
      <c r="AE1721" s="2">
        <f t="shared" si="163"/>
        <v>604.94000000000005</v>
      </c>
      <c r="AF1721" s="2">
        <f>SUM(AE1721:AE1725)</f>
        <v>15071.584999999997</v>
      </c>
      <c r="AG1721">
        <f t="shared" si="164"/>
        <v>1</v>
      </c>
    </row>
    <row r="1722" spans="1:34">
      <c r="A1722">
        <v>1721</v>
      </c>
      <c r="C1722">
        <v>74</v>
      </c>
      <c r="D1722">
        <v>350</v>
      </c>
      <c r="E1722" t="s">
        <v>605</v>
      </c>
      <c r="F1722" t="s">
        <v>929</v>
      </c>
      <c r="G1722">
        <v>48.804809570000003</v>
      </c>
      <c r="H1722">
        <v>124.66030120000001</v>
      </c>
      <c r="M1722" t="s">
        <v>606</v>
      </c>
      <c r="N1722">
        <v>7</v>
      </c>
      <c r="O1722">
        <v>5</v>
      </c>
      <c r="P1722">
        <f t="shared" si="165"/>
        <v>2</v>
      </c>
      <c r="Q1722" t="s">
        <v>35</v>
      </c>
      <c r="R1722">
        <v>1</v>
      </c>
      <c r="S1722">
        <f t="shared" si="160"/>
        <v>0</v>
      </c>
      <c r="T1722">
        <f t="shared" si="161"/>
        <v>2</v>
      </c>
      <c r="Z1722" s="118">
        <v>0.14000000000000001</v>
      </c>
      <c r="AA1722">
        <v>0</v>
      </c>
      <c r="AB1722" s="120">
        <v>43.21</v>
      </c>
      <c r="AC1722" s="2">
        <f t="shared" si="162"/>
        <v>1209.8800000000001</v>
      </c>
      <c r="AE1722" s="2">
        <f t="shared" si="163"/>
        <v>1209.8800000000001</v>
      </c>
      <c r="AG1722" t="str">
        <f t="shared" si="164"/>
        <v/>
      </c>
    </row>
    <row r="1723" spans="1:34">
      <c r="A1723">
        <v>1722</v>
      </c>
      <c r="C1723">
        <v>74</v>
      </c>
      <c r="D1723">
        <v>350</v>
      </c>
      <c r="E1723" t="s">
        <v>605</v>
      </c>
      <c r="F1723" t="s">
        <v>929</v>
      </c>
      <c r="G1723">
        <v>48.804809570000003</v>
      </c>
      <c r="H1723">
        <v>124.66030120000001</v>
      </c>
      <c r="M1723" t="s">
        <v>15</v>
      </c>
      <c r="N1723">
        <v>5</v>
      </c>
      <c r="O1723">
        <v>0</v>
      </c>
      <c r="P1723">
        <f t="shared" si="165"/>
        <v>5</v>
      </c>
      <c r="Q1723" t="s">
        <v>35</v>
      </c>
      <c r="R1723">
        <v>1</v>
      </c>
      <c r="S1723">
        <f t="shared" si="160"/>
        <v>0</v>
      </c>
      <c r="T1723">
        <f t="shared" si="161"/>
        <v>5</v>
      </c>
      <c r="Z1723" s="118">
        <v>0.14000000000000001</v>
      </c>
      <c r="AA1723">
        <v>0</v>
      </c>
      <c r="AB1723" s="120">
        <v>36.65</v>
      </c>
      <c r="AC1723" s="2">
        <f t="shared" si="162"/>
        <v>2565.5</v>
      </c>
      <c r="AE1723" s="2">
        <f t="shared" si="163"/>
        <v>2565.5</v>
      </c>
      <c r="AG1723" t="str">
        <f t="shared" si="164"/>
        <v/>
      </c>
    </row>
    <row r="1724" spans="1:34">
      <c r="A1724">
        <v>1723</v>
      </c>
      <c r="C1724">
        <v>87</v>
      </c>
      <c r="D1724">
        <v>350</v>
      </c>
      <c r="E1724" t="s">
        <v>605</v>
      </c>
      <c r="F1724" t="s">
        <v>929</v>
      </c>
      <c r="G1724">
        <v>48.804809570000003</v>
      </c>
      <c r="H1724">
        <v>124.66030120000001</v>
      </c>
      <c r="M1724" t="s">
        <v>104</v>
      </c>
      <c r="N1724">
        <v>0</v>
      </c>
      <c r="O1724">
        <v>-5</v>
      </c>
      <c r="P1724">
        <f t="shared" si="165"/>
        <v>5</v>
      </c>
      <c r="Q1724" t="s">
        <v>613</v>
      </c>
      <c r="R1724">
        <v>2</v>
      </c>
      <c r="S1724">
        <f t="shared" si="160"/>
        <v>5</v>
      </c>
      <c r="T1724">
        <f t="shared" si="161"/>
        <v>0</v>
      </c>
      <c r="U1724" t="s">
        <v>1012</v>
      </c>
      <c r="V1724" t="s">
        <v>918</v>
      </c>
      <c r="Z1724" s="118">
        <v>1.31</v>
      </c>
      <c r="AA1724">
        <v>5</v>
      </c>
      <c r="AB1724" s="120">
        <v>4.74</v>
      </c>
      <c r="AC1724" s="2">
        <f t="shared" si="162"/>
        <v>2949.4650000000001</v>
      </c>
      <c r="AE1724" s="2">
        <f t="shared" si="163"/>
        <v>2949.4650000000001</v>
      </c>
      <c r="AG1724" t="str">
        <f t="shared" si="164"/>
        <v/>
      </c>
    </row>
    <row r="1725" spans="1:34" s="9" customFormat="1">
      <c r="A1725">
        <v>1724</v>
      </c>
      <c r="C1725">
        <v>87</v>
      </c>
      <c r="D1725">
        <v>350</v>
      </c>
      <c r="E1725" s="9" t="s">
        <v>605</v>
      </c>
      <c r="F1725" t="s">
        <v>929</v>
      </c>
      <c r="G1725" s="9">
        <v>48.804809570000003</v>
      </c>
      <c r="H1725" s="9">
        <v>124.66030120000001</v>
      </c>
      <c r="M1725" s="9" t="s">
        <v>18</v>
      </c>
      <c r="N1725" s="9">
        <v>-5</v>
      </c>
      <c r="O1725" s="9">
        <v>-60</v>
      </c>
      <c r="P1725" s="9">
        <f t="shared" si="165"/>
        <v>55</v>
      </c>
      <c r="Q1725" s="9" t="s">
        <v>616</v>
      </c>
      <c r="R1725" s="9">
        <v>2</v>
      </c>
      <c r="S1725" s="9">
        <f t="shared" si="160"/>
        <v>55</v>
      </c>
      <c r="T1725" s="9">
        <f t="shared" si="161"/>
        <v>0</v>
      </c>
      <c r="U1725" t="s">
        <v>1012</v>
      </c>
      <c r="V1725" t="s">
        <v>918</v>
      </c>
      <c r="Z1725" s="118">
        <v>1.38</v>
      </c>
      <c r="AA1725" s="9">
        <v>40</v>
      </c>
      <c r="AB1725" s="120">
        <v>1.7</v>
      </c>
      <c r="AC1725" s="2">
        <f t="shared" si="162"/>
        <v>7741.7999999999975</v>
      </c>
      <c r="AE1725" s="11">
        <f t="shared" si="163"/>
        <v>7741.7999999999975</v>
      </c>
      <c r="AG1725" t="str">
        <f t="shared" si="164"/>
        <v/>
      </c>
      <c r="AH1725"/>
    </row>
    <row r="1726" spans="1:34">
      <c r="A1726">
        <v>1725</v>
      </c>
      <c r="B1726" t="s">
        <v>603</v>
      </c>
      <c r="C1726">
        <v>373</v>
      </c>
      <c r="D1726">
        <v>351</v>
      </c>
      <c r="E1726" t="s">
        <v>605</v>
      </c>
      <c r="F1726" t="s">
        <v>929</v>
      </c>
      <c r="G1726">
        <v>49.247550959999998</v>
      </c>
      <c r="H1726">
        <v>124.2201996</v>
      </c>
      <c r="M1726" t="s">
        <v>89</v>
      </c>
      <c r="N1726">
        <v>2</v>
      </c>
      <c r="O1726">
        <v>0</v>
      </c>
      <c r="P1726">
        <f t="shared" si="165"/>
        <v>2</v>
      </c>
      <c r="Q1726" t="s">
        <v>35</v>
      </c>
      <c r="R1726">
        <v>1</v>
      </c>
      <c r="S1726">
        <f t="shared" si="160"/>
        <v>0</v>
      </c>
      <c r="T1726">
        <f t="shared" si="161"/>
        <v>2</v>
      </c>
      <c r="W1726">
        <f>SUM(S1726:S1730)</f>
        <v>60</v>
      </c>
      <c r="X1726">
        <f>SUM(T1726:T1730)</f>
        <v>2</v>
      </c>
      <c r="Y1726">
        <f>X1726+W1726</f>
        <v>62</v>
      </c>
      <c r="Z1726" s="118">
        <v>0.14000000000000001</v>
      </c>
      <c r="AA1726">
        <v>0</v>
      </c>
      <c r="AB1726" s="120">
        <v>43.21</v>
      </c>
      <c r="AC1726" s="2">
        <f t="shared" si="162"/>
        <v>1209.8800000000001</v>
      </c>
      <c r="AD1726" s="2">
        <f>SUM(AC1726:AC1730)</f>
        <v>10804.9</v>
      </c>
      <c r="AE1726" s="2">
        <f t="shared" si="163"/>
        <v>1209.8800000000001</v>
      </c>
      <c r="AF1726" s="2">
        <f>SUM(AE1726:AE1730)</f>
        <v>10804.9</v>
      </c>
      <c r="AG1726">
        <f t="shared" si="164"/>
        <v>1</v>
      </c>
    </row>
    <row r="1727" spans="1:34">
      <c r="A1727">
        <v>1726</v>
      </c>
      <c r="C1727">
        <v>409</v>
      </c>
      <c r="D1727">
        <v>351</v>
      </c>
      <c r="E1727" t="s">
        <v>605</v>
      </c>
      <c r="F1727" t="s">
        <v>929</v>
      </c>
      <c r="G1727">
        <v>49.247550959999998</v>
      </c>
      <c r="H1727">
        <v>124.2201996</v>
      </c>
      <c r="M1727" t="s">
        <v>691</v>
      </c>
      <c r="N1727">
        <v>0</v>
      </c>
      <c r="O1727">
        <v>-10</v>
      </c>
      <c r="P1727">
        <f t="shared" si="165"/>
        <v>10</v>
      </c>
      <c r="Q1727" t="s">
        <v>616</v>
      </c>
      <c r="R1727">
        <v>2</v>
      </c>
      <c r="S1727">
        <f t="shared" si="160"/>
        <v>10</v>
      </c>
      <c r="T1727">
        <f t="shared" si="161"/>
        <v>0</v>
      </c>
      <c r="U1727" t="s">
        <v>1012</v>
      </c>
      <c r="V1727" t="s">
        <v>918</v>
      </c>
      <c r="Z1727" s="118">
        <v>1.31</v>
      </c>
      <c r="AA1727">
        <v>30</v>
      </c>
      <c r="AB1727" s="120">
        <v>4.74</v>
      </c>
      <c r="AC1727" s="2">
        <f t="shared" si="162"/>
        <v>4346.58</v>
      </c>
      <c r="AE1727" s="2">
        <f t="shared" si="163"/>
        <v>4346.58</v>
      </c>
      <c r="AG1727" t="str">
        <f t="shared" si="164"/>
        <v/>
      </c>
    </row>
    <row r="1728" spans="1:34">
      <c r="A1728">
        <v>1727</v>
      </c>
      <c r="C1728">
        <v>409</v>
      </c>
      <c r="D1728">
        <v>351</v>
      </c>
      <c r="E1728" t="s">
        <v>605</v>
      </c>
      <c r="F1728" t="s">
        <v>929</v>
      </c>
      <c r="G1728">
        <v>49.247550959999998</v>
      </c>
      <c r="H1728">
        <v>124.2201996</v>
      </c>
      <c r="M1728" t="s">
        <v>18</v>
      </c>
      <c r="N1728">
        <v>-10</v>
      </c>
      <c r="O1728">
        <v>-27</v>
      </c>
      <c r="P1728">
        <f t="shared" si="165"/>
        <v>17</v>
      </c>
      <c r="Q1728" t="s">
        <v>604</v>
      </c>
      <c r="R1728">
        <v>2</v>
      </c>
      <c r="S1728">
        <f t="shared" si="160"/>
        <v>17</v>
      </c>
      <c r="T1728">
        <f t="shared" si="161"/>
        <v>0</v>
      </c>
      <c r="U1728" t="s">
        <v>1003</v>
      </c>
      <c r="V1728" t="s">
        <v>623</v>
      </c>
      <c r="Z1728" s="118">
        <v>1.38</v>
      </c>
      <c r="AA1728">
        <v>40</v>
      </c>
      <c r="AB1728" s="120">
        <v>1.7</v>
      </c>
      <c r="AC1728" s="2">
        <f t="shared" si="162"/>
        <v>2392.9199999999992</v>
      </c>
      <c r="AE1728" s="2">
        <f t="shared" si="163"/>
        <v>2392.9199999999992</v>
      </c>
      <c r="AG1728" t="str">
        <f t="shared" si="164"/>
        <v/>
      </c>
    </row>
    <row r="1729" spans="1:34">
      <c r="A1729">
        <v>1728</v>
      </c>
      <c r="C1729">
        <v>409</v>
      </c>
      <c r="D1729">
        <v>351</v>
      </c>
      <c r="E1729" t="s">
        <v>605</v>
      </c>
      <c r="F1729" t="s">
        <v>929</v>
      </c>
      <c r="G1729">
        <v>49.247550959999998</v>
      </c>
      <c r="H1729">
        <v>124.2201996</v>
      </c>
      <c r="M1729" t="s">
        <v>101</v>
      </c>
      <c r="N1729">
        <v>-27</v>
      </c>
      <c r="O1729">
        <v>-45</v>
      </c>
      <c r="P1729">
        <f t="shared" si="165"/>
        <v>18</v>
      </c>
      <c r="Q1729" t="s">
        <v>604</v>
      </c>
      <c r="R1729">
        <v>2</v>
      </c>
      <c r="S1729">
        <f t="shared" si="160"/>
        <v>18</v>
      </c>
      <c r="T1729">
        <f t="shared" si="161"/>
        <v>0</v>
      </c>
      <c r="U1729" t="s">
        <v>1003</v>
      </c>
      <c r="V1729" t="s">
        <v>623</v>
      </c>
      <c r="Z1729" s="118">
        <v>1.19</v>
      </c>
      <c r="AA1729">
        <v>40</v>
      </c>
      <c r="AB1729" s="120">
        <v>1.7</v>
      </c>
      <c r="AC1729" s="2">
        <f t="shared" si="162"/>
        <v>2184.8399999999997</v>
      </c>
      <c r="AE1729" s="2">
        <f t="shared" si="163"/>
        <v>2184.8399999999997</v>
      </c>
      <c r="AG1729" t="str">
        <f t="shared" si="164"/>
        <v/>
      </c>
    </row>
    <row r="1730" spans="1:34" s="9" customFormat="1">
      <c r="A1730">
        <v>1729</v>
      </c>
      <c r="C1730">
        <v>409</v>
      </c>
      <c r="D1730">
        <v>351</v>
      </c>
      <c r="E1730" s="9" t="s">
        <v>605</v>
      </c>
      <c r="F1730" t="s">
        <v>929</v>
      </c>
      <c r="G1730" s="9">
        <v>49.247550959999998</v>
      </c>
      <c r="H1730" s="9">
        <v>124.2201996</v>
      </c>
      <c r="M1730" s="9" t="s">
        <v>27</v>
      </c>
      <c r="N1730" s="9">
        <v>-45</v>
      </c>
      <c r="O1730" s="9">
        <v>-60</v>
      </c>
      <c r="P1730" s="9">
        <f t="shared" si="165"/>
        <v>15</v>
      </c>
      <c r="Q1730" s="9" t="s">
        <v>89</v>
      </c>
      <c r="R1730" s="9">
        <v>2</v>
      </c>
      <c r="S1730" s="9">
        <f t="shared" ref="S1730:S1793" si="166">IF(R1730=1,0,P1730)</f>
        <v>15</v>
      </c>
      <c r="T1730" s="9">
        <f t="shared" ref="T1730:T1793" si="167">IF(R1730=1,P1730,0)</f>
        <v>0</v>
      </c>
      <c r="U1730" t="s">
        <v>1003</v>
      </c>
      <c r="V1730" t="s">
        <v>623</v>
      </c>
      <c r="Z1730" s="118">
        <v>1.38</v>
      </c>
      <c r="AA1730" s="9">
        <v>40</v>
      </c>
      <c r="AB1730" s="120">
        <v>0.54</v>
      </c>
      <c r="AC1730" s="2">
        <f t="shared" ref="AC1730:AC1793" si="168">Z1730*AB1730/100*P1730*100*100*((100-AA1730)/100)</f>
        <v>670.68</v>
      </c>
      <c r="AE1730" s="11">
        <f t="shared" ref="AE1730:AE1793" si="169">Z1730*AB1730/100*P1730*100*100*((100-AA1730)/100)</f>
        <v>670.68</v>
      </c>
      <c r="AG1730" t="str">
        <f t="shared" ref="AG1730:AG1793" si="170">IF(D1729&lt;&gt;D1730,1,"")</f>
        <v/>
      </c>
      <c r="AH1730"/>
    </row>
    <row r="1731" spans="1:34">
      <c r="A1731">
        <v>1730</v>
      </c>
      <c r="B1731" t="s">
        <v>603</v>
      </c>
      <c r="C1731">
        <v>447</v>
      </c>
      <c r="D1731">
        <v>352</v>
      </c>
      <c r="E1731" t="s">
        <v>619</v>
      </c>
      <c r="F1731" t="s">
        <v>930</v>
      </c>
      <c r="G1731">
        <v>49.813194269999997</v>
      </c>
      <c r="H1731">
        <v>123.6579742</v>
      </c>
      <c r="M1731" t="s">
        <v>13</v>
      </c>
      <c r="N1731">
        <v>30</v>
      </c>
      <c r="O1731">
        <v>26</v>
      </c>
      <c r="P1731">
        <f t="shared" si="165"/>
        <v>4</v>
      </c>
      <c r="Q1731" t="s">
        <v>35</v>
      </c>
      <c r="R1731">
        <v>1</v>
      </c>
      <c r="S1731">
        <f t="shared" si="166"/>
        <v>0</v>
      </c>
      <c r="T1731">
        <f t="shared" si="167"/>
        <v>4</v>
      </c>
      <c r="W1731">
        <f>SUM(S1731:S1736)</f>
        <v>40</v>
      </c>
      <c r="X1731">
        <f>SUM(T1731:T1736)</f>
        <v>30</v>
      </c>
      <c r="Y1731">
        <f>X1731+W1731</f>
        <v>70</v>
      </c>
      <c r="Z1731" s="118">
        <v>0.16</v>
      </c>
      <c r="AA1731">
        <v>0</v>
      </c>
      <c r="AB1731" s="120">
        <v>37.4</v>
      </c>
      <c r="AC1731" s="2">
        <f t="shared" si="168"/>
        <v>2393.6</v>
      </c>
      <c r="AD1731" s="2">
        <f>SUM(AC1731:AC1736)</f>
        <v>21531.600000000002</v>
      </c>
      <c r="AE1731" s="2">
        <f t="shared" si="169"/>
        <v>2393.6</v>
      </c>
      <c r="AF1731" s="2">
        <f>SUM(AE1731:AE1736)</f>
        <v>21531.600000000002</v>
      </c>
      <c r="AG1731">
        <f t="shared" si="170"/>
        <v>1</v>
      </c>
    </row>
    <row r="1732" spans="1:34">
      <c r="A1732">
        <v>1731</v>
      </c>
      <c r="C1732">
        <v>447</v>
      </c>
      <c r="D1732">
        <v>352</v>
      </c>
      <c r="E1732" t="s">
        <v>619</v>
      </c>
      <c r="F1732" t="s">
        <v>930</v>
      </c>
      <c r="G1732">
        <v>49.813194269999997</v>
      </c>
      <c r="H1732">
        <v>123.6579742</v>
      </c>
      <c r="M1732" t="s">
        <v>606</v>
      </c>
      <c r="N1732">
        <v>26</v>
      </c>
      <c r="O1732">
        <v>12</v>
      </c>
      <c r="P1732">
        <f t="shared" si="165"/>
        <v>14</v>
      </c>
      <c r="Q1732" t="s">
        <v>35</v>
      </c>
      <c r="R1732">
        <v>1</v>
      </c>
      <c r="S1732">
        <f t="shared" si="166"/>
        <v>0</v>
      </c>
      <c r="T1732">
        <f t="shared" si="167"/>
        <v>14</v>
      </c>
      <c r="Z1732" s="118">
        <v>0.16</v>
      </c>
      <c r="AA1732">
        <v>0</v>
      </c>
      <c r="AB1732" s="120">
        <v>37.4</v>
      </c>
      <c r="AC1732" s="2">
        <f t="shared" si="168"/>
        <v>8377.6</v>
      </c>
      <c r="AE1732" s="2">
        <f t="shared" si="169"/>
        <v>8377.6</v>
      </c>
      <c r="AG1732" t="str">
        <f t="shared" si="170"/>
        <v/>
      </c>
    </row>
    <row r="1733" spans="1:34">
      <c r="A1733">
        <v>1732</v>
      </c>
      <c r="C1733">
        <v>447</v>
      </c>
      <c r="D1733">
        <v>352</v>
      </c>
      <c r="E1733" t="s">
        <v>619</v>
      </c>
      <c r="F1733" t="s">
        <v>930</v>
      </c>
      <c r="G1733">
        <v>49.813194269999997</v>
      </c>
      <c r="H1733">
        <v>123.6579742</v>
      </c>
      <c r="M1733" t="s">
        <v>15</v>
      </c>
      <c r="N1733">
        <v>12</v>
      </c>
      <c r="O1733">
        <v>0</v>
      </c>
      <c r="P1733">
        <f t="shared" si="165"/>
        <v>12</v>
      </c>
      <c r="Q1733" t="s">
        <v>35</v>
      </c>
      <c r="R1733">
        <v>1</v>
      </c>
      <c r="S1733">
        <f t="shared" si="166"/>
        <v>0</v>
      </c>
      <c r="T1733">
        <f t="shared" si="167"/>
        <v>12</v>
      </c>
      <c r="Z1733" s="118">
        <v>0.16</v>
      </c>
      <c r="AA1733">
        <v>0</v>
      </c>
      <c r="AB1733" s="120">
        <v>30.85</v>
      </c>
      <c r="AC1733" s="2">
        <f t="shared" si="168"/>
        <v>5923.2</v>
      </c>
      <c r="AE1733" s="2">
        <f t="shared" si="169"/>
        <v>5923.2</v>
      </c>
      <c r="AG1733" t="str">
        <f t="shared" si="170"/>
        <v/>
      </c>
    </row>
    <row r="1734" spans="1:34">
      <c r="A1734">
        <v>1733</v>
      </c>
      <c r="C1734">
        <v>495</v>
      </c>
      <c r="D1734">
        <v>352</v>
      </c>
      <c r="E1734" t="s">
        <v>619</v>
      </c>
      <c r="F1734" t="s">
        <v>930</v>
      </c>
      <c r="G1734">
        <v>49.813194269999997</v>
      </c>
      <c r="H1734">
        <v>123.6579742</v>
      </c>
      <c r="M1734" t="s">
        <v>747</v>
      </c>
      <c r="N1734">
        <v>0</v>
      </c>
      <c r="O1734">
        <v>-16</v>
      </c>
      <c r="P1734">
        <f t="shared" si="165"/>
        <v>16</v>
      </c>
      <c r="Q1734" t="s">
        <v>604</v>
      </c>
      <c r="R1734">
        <v>2</v>
      </c>
      <c r="S1734">
        <f t="shared" si="166"/>
        <v>16</v>
      </c>
      <c r="T1734">
        <f t="shared" si="167"/>
        <v>0</v>
      </c>
      <c r="U1734" t="s">
        <v>1003</v>
      </c>
      <c r="V1734" t="s">
        <v>623</v>
      </c>
      <c r="Z1734" s="118">
        <v>1.45</v>
      </c>
      <c r="AA1734">
        <v>20</v>
      </c>
      <c r="AB1734" s="120">
        <v>1.2</v>
      </c>
      <c r="AC1734" s="2">
        <f t="shared" si="168"/>
        <v>2227.1999999999998</v>
      </c>
      <c r="AE1734" s="2">
        <f t="shared" si="169"/>
        <v>2227.1999999999998</v>
      </c>
      <c r="AG1734" t="str">
        <f t="shared" si="170"/>
        <v/>
      </c>
    </row>
    <row r="1735" spans="1:34">
      <c r="A1735">
        <v>1734</v>
      </c>
      <c r="C1735">
        <v>495</v>
      </c>
      <c r="D1735">
        <v>352</v>
      </c>
      <c r="E1735" t="s">
        <v>619</v>
      </c>
      <c r="F1735" t="s">
        <v>930</v>
      </c>
      <c r="G1735">
        <v>49.813194269999997</v>
      </c>
      <c r="H1735">
        <v>123.6579742</v>
      </c>
      <c r="M1735" t="s">
        <v>101</v>
      </c>
      <c r="N1735">
        <v>-16</v>
      </c>
      <c r="O1735">
        <v>-36</v>
      </c>
      <c r="P1735">
        <f t="shared" si="165"/>
        <v>20</v>
      </c>
      <c r="Q1735" t="s">
        <v>604</v>
      </c>
      <c r="R1735">
        <v>2</v>
      </c>
      <c r="S1735">
        <f t="shared" si="166"/>
        <v>20</v>
      </c>
      <c r="T1735">
        <f t="shared" si="167"/>
        <v>0</v>
      </c>
      <c r="U1735" t="s">
        <v>1003</v>
      </c>
      <c r="V1735" t="s">
        <v>21</v>
      </c>
      <c r="Z1735" s="118">
        <v>1.45</v>
      </c>
      <c r="AA1735">
        <v>30</v>
      </c>
      <c r="AB1735" s="120">
        <v>1.2</v>
      </c>
      <c r="AC1735" s="2">
        <f t="shared" si="168"/>
        <v>2435.9999999999995</v>
      </c>
      <c r="AE1735" s="2">
        <f t="shared" si="169"/>
        <v>2435.9999999999995</v>
      </c>
      <c r="AG1735" t="str">
        <f t="shared" si="170"/>
        <v/>
      </c>
    </row>
    <row r="1736" spans="1:34" s="9" customFormat="1">
      <c r="A1736">
        <v>1735</v>
      </c>
      <c r="C1736">
        <v>495</v>
      </c>
      <c r="D1736">
        <v>352</v>
      </c>
      <c r="E1736" s="9" t="s">
        <v>619</v>
      </c>
      <c r="F1736" t="s">
        <v>930</v>
      </c>
      <c r="G1736" s="9">
        <v>49.813194269999997</v>
      </c>
      <c r="H1736" s="9">
        <v>123.6579742</v>
      </c>
      <c r="M1736" s="9" t="s">
        <v>101</v>
      </c>
      <c r="N1736" s="9">
        <v>-36</v>
      </c>
      <c r="O1736" s="9">
        <v>-40</v>
      </c>
      <c r="P1736" s="9">
        <f t="shared" si="165"/>
        <v>4</v>
      </c>
      <c r="Q1736" s="9" t="s">
        <v>604</v>
      </c>
      <c r="R1736" s="9">
        <v>2</v>
      </c>
      <c r="S1736" s="9">
        <f t="shared" si="166"/>
        <v>4</v>
      </c>
      <c r="T1736" s="9">
        <f t="shared" si="167"/>
        <v>0</v>
      </c>
      <c r="U1736" t="s">
        <v>1003</v>
      </c>
      <c r="V1736" t="s">
        <v>21</v>
      </c>
      <c r="Z1736" s="118">
        <v>1.45</v>
      </c>
      <c r="AA1736" s="9">
        <v>75</v>
      </c>
      <c r="AB1736" s="120">
        <v>1.2</v>
      </c>
      <c r="AC1736" s="2">
        <f t="shared" si="168"/>
        <v>173.99999999999997</v>
      </c>
      <c r="AE1736" s="11">
        <f t="shared" si="169"/>
        <v>173.99999999999997</v>
      </c>
      <c r="AG1736" t="str">
        <f t="shared" si="170"/>
        <v/>
      </c>
      <c r="AH1736"/>
    </row>
    <row r="1737" spans="1:34">
      <c r="A1737">
        <v>1736</v>
      </c>
      <c r="B1737" t="s">
        <v>603</v>
      </c>
      <c r="C1737">
        <v>320</v>
      </c>
      <c r="D1737">
        <v>353</v>
      </c>
      <c r="E1737" t="s">
        <v>605</v>
      </c>
      <c r="F1737" t="s">
        <v>929</v>
      </c>
      <c r="G1737">
        <v>48.876667019999999</v>
      </c>
      <c r="H1737">
        <v>124.59926609999999</v>
      </c>
      <c r="M1737" t="s">
        <v>89</v>
      </c>
      <c r="N1737">
        <v>9</v>
      </c>
      <c r="O1737">
        <v>8</v>
      </c>
      <c r="P1737">
        <f t="shared" si="165"/>
        <v>1</v>
      </c>
      <c r="Q1737" t="s">
        <v>35</v>
      </c>
      <c r="R1737">
        <v>1</v>
      </c>
      <c r="S1737">
        <f t="shared" si="166"/>
        <v>0</v>
      </c>
      <c r="T1737">
        <f t="shared" si="167"/>
        <v>1</v>
      </c>
      <c r="W1737">
        <f>SUM(S1737:S1741)</f>
        <v>55</v>
      </c>
      <c r="X1737">
        <f>SUM(T1737:T1741)</f>
        <v>9</v>
      </c>
      <c r="Y1737">
        <f>X1737+W1737</f>
        <v>64</v>
      </c>
      <c r="Z1737" s="118">
        <v>0.14000000000000001</v>
      </c>
      <c r="AA1737">
        <v>0</v>
      </c>
      <c r="AB1737" s="120">
        <v>43.21</v>
      </c>
      <c r="AC1737" s="2">
        <f t="shared" si="168"/>
        <v>604.94000000000005</v>
      </c>
      <c r="AD1737" s="2">
        <f>SUM(AC1737:AC1741)</f>
        <v>15984.092000000001</v>
      </c>
      <c r="AE1737" s="2">
        <f t="shared" si="169"/>
        <v>604.94000000000005</v>
      </c>
      <c r="AF1737" s="2">
        <f>SUM(AE1737:AE1741)</f>
        <v>15984.092000000001</v>
      </c>
      <c r="AG1737">
        <f t="shared" si="170"/>
        <v>1</v>
      </c>
    </row>
    <row r="1738" spans="1:34">
      <c r="A1738">
        <v>1737</v>
      </c>
      <c r="C1738">
        <v>320</v>
      </c>
      <c r="D1738">
        <v>353</v>
      </c>
      <c r="E1738" t="s">
        <v>605</v>
      </c>
      <c r="F1738" t="s">
        <v>929</v>
      </c>
      <c r="G1738">
        <v>48.876667019999999</v>
      </c>
      <c r="H1738">
        <v>124.59926609999999</v>
      </c>
      <c r="M1738" t="s">
        <v>612</v>
      </c>
      <c r="N1738">
        <v>8</v>
      </c>
      <c r="O1738">
        <v>1</v>
      </c>
      <c r="P1738">
        <f t="shared" si="165"/>
        <v>7</v>
      </c>
      <c r="Q1738" t="s">
        <v>35</v>
      </c>
      <c r="R1738">
        <v>1</v>
      </c>
      <c r="S1738">
        <f t="shared" si="166"/>
        <v>0</v>
      </c>
      <c r="T1738">
        <f t="shared" si="167"/>
        <v>7</v>
      </c>
      <c r="Z1738" s="118">
        <v>0.14000000000000001</v>
      </c>
      <c r="AA1738">
        <v>0</v>
      </c>
      <c r="AB1738" s="120">
        <v>43.21</v>
      </c>
      <c r="AC1738" s="2">
        <f t="shared" si="168"/>
        <v>4234.5800000000008</v>
      </c>
      <c r="AE1738" s="2">
        <f t="shared" si="169"/>
        <v>4234.5800000000008</v>
      </c>
      <c r="AG1738" t="str">
        <f t="shared" si="170"/>
        <v/>
      </c>
    </row>
    <row r="1739" spans="1:34">
      <c r="A1739">
        <v>1738</v>
      </c>
      <c r="C1739">
        <v>320</v>
      </c>
      <c r="D1739">
        <v>353</v>
      </c>
      <c r="E1739" t="s">
        <v>605</v>
      </c>
      <c r="F1739" t="s">
        <v>929</v>
      </c>
      <c r="G1739">
        <v>48.876667019999999</v>
      </c>
      <c r="H1739">
        <v>124.59926609999999</v>
      </c>
      <c r="M1739" t="s">
        <v>57</v>
      </c>
      <c r="N1739">
        <v>1</v>
      </c>
      <c r="O1739">
        <v>0</v>
      </c>
      <c r="P1739">
        <f t="shared" ref="P1739:P1802" si="171">ABS(N1739-O1739)</f>
        <v>1</v>
      </c>
      <c r="Q1739" t="s">
        <v>35</v>
      </c>
      <c r="R1739">
        <v>1</v>
      </c>
      <c r="S1739">
        <f t="shared" si="166"/>
        <v>0</v>
      </c>
      <c r="T1739">
        <f t="shared" si="167"/>
        <v>1</v>
      </c>
      <c r="Z1739" s="118">
        <v>0.14000000000000001</v>
      </c>
      <c r="AA1739">
        <v>0</v>
      </c>
      <c r="AB1739" s="120">
        <v>36.65</v>
      </c>
      <c r="AC1739" s="2">
        <f t="shared" si="168"/>
        <v>513.1</v>
      </c>
      <c r="AE1739" s="2">
        <f t="shared" si="169"/>
        <v>513.1</v>
      </c>
      <c r="AG1739" t="str">
        <f t="shared" si="170"/>
        <v/>
      </c>
    </row>
    <row r="1740" spans="1:34">
      <c r="A1740">
        <v>1739</v>
      </c>
      <c r="C1740">
        <v>350</v>
      </c>
      <c r="D1740">
        <v>353</v>
      </c>
      <c r="E1740" t="s">
        <v>605</v>
      </c>
      <c r="F1740" t="s">
        <v>929</v>
      </c>
      <c r="G1740">
        <v>48.876667019999999</v>
      </c>
      <c r="H1740">
        <v>124.59926609999999</v>
      </c>
      <c r="M1740" t="s">
        <v>104</v>
      </c>
      <c r="N1740">
        <v>0</v>
      </c>
      <c r="O1740">
        <v>-1</v>
      </c>
      <c r="P1740">
        <f t="shared" si="171"/>
        <v>1</v>
      </c>
      <c r="Q1740" t="s">
        <v>604</v>
      </c>
      <c r="R1740">
        <v>2</v>
      </c>
      <c r="S1740">
        <f t="shared" si="166"/>
        <v>1</v>
      </c>
      <c r="T1740">
        <f t="shared" si="167"/>
        <v>0</v>
      </c>
      <c r="U1740" t="s">
        <v>1003</v>
      </c>
      <c r="V1740" t="s">
        <v>918</v>
      </c>
      <c r="Z1740" s="118">
        <v>1.31</v>
      </c>
      <c r="AA1740">
        <v>20</v>
      </c>
      <c r="AB1740" s="120">
        <v>4.74</v>
      </c>
      <c r="AC1740" s="2">
        <f t="shared" si="168"/>
        <v>496.75200000000007</v>
      </c>
      <c r="AE1740" s="2">
        <f t="shared" si="169"/>
        <v>496.75200000000007</v>
      </c>
      <c r="AG1740" t="str">
        <f t="shared" si="170"/>
        <v/>
      </c>
    </row>
    <row r="1741" spans="1:34" s="9" customFormat="1">
      <c r="A1741">
        <v>1740</v>
      </c>
      <c r="C1741">
        <v>350</v>
      </c>
      <c r="D1741">
        <v>353</v>
      </c>
      <c r="E1741" s="9" t="s">
        <v>605</v>
      </c>
      <c r="F1741" t="s">
        <v>929</v>
      </c>
      <c r="G1741" s="9">
        <v>48.876667019999999</v>
      </c>
      <c r="H1741" s="9">
        <v>124.59926609999999</v>
      </c>
      <c r="M1741" s="9" t="s">
        <v>18</v>
      </c>
      <c r="N1741" s="9">
        <v>-1</v>
      </c>
      <c r="O1741" s="9">
        <v>-55</v>
      </c>
      <c r="P1741" s="9">
        <f t="shared" si="171"/>
        <v>54</v>
      </c>
      <c r="Q1741" s="9" t="s">
        <v>604</v>
      </c>
      <c r="R1741" s="9">
        <v>2</v>
      </c>
      <c r="S1741" s="9">
        <f t="shared" si="166"/>
        <v>54</v>
      </c>
      <c r="T1741" s="9">
        <f t="shared" si="167"/>
        <v>0</v>
      </c>
      <c r="U1741" t="s">
        <v>1003</v>
      </c>
      <c r="V1741" t="s">
        <v>918</v>
      </c>
      <c r="Z1741" s="118">
        <v>1.38</v>
      </c>
      <c r="AA1741" s="9">
        <v>20</v>
      </c>
      <c r="AB1741" s="120">
        <v>1.7</v>
      </c>
      <c r="AC1741" s="2">
        <f t="shared" si="168"/>
        <v>10134.719999999999</v>
      </c>
      <c r="AE1741" s="11">
        <f t="shared" si="169"/>
        <v>10134.719999999999</v>
      </c>
      <c r="AG1741" t="str">
        <f t="shared" si="170"/>
        <v/>
      </c>
      <c r="AH1741"/>
    </row>
    <row r="1742" spans="1:34">
      <c r="A1742">
        <v>1741</v>
      </c>
      <c r="B1742" t="s">
        <v>603</v>
      </c>
      <c r="C1742">
        <v>323</v>
      </c>
      <c r="D1742">
        <v>354</v>
      </c>
      <c r="E1742" t="s">
        <v>605</v>
      </c>
      <c r="F1742" t="s">
        <v>929</v>
      </c>
      <c r="G1742">
        <v>48.877151490000003</v>
      </c>
      <c r="H1742">
        <v>124.5990982</v>
      </c>
      <c r="M1742" t="s">
        <v>89</v>
      </c>
      <c r="N1742">
        <v>14</v>
      </c>
      <c r="O1742">
        <v>12</v>
      </c>
      <c r="P1742">
        <f t="shared" si="171"/>
        <v>2</v>
      </c>
      <c r="Q1742" t="s">
        <v>35</v>
      </c>
      <c r="R1742">
        <v>1</v>
      </c>
      <c r="S1742">
        <f t="shared" si="166"/>
        <v>0</v>
      </c>
      <c r="T1742">
        <f t="shared" si="167"/>
        <v>2</v>
      </c>
      <c r="W1742">
        <f>SUM(S1742:S1747)</f>
        <v>56</v>
      </c>
      <c r="X1742">
        <f>SUM(T1742:T1747)</f>
        <v>14</v>
      </c>
      <c r="Y1742">
        <f>X1742+W1742</f>
        <v>70</v>
      </c>
      <c r="Z1742" s="118">
        <v>0.14000000000000001</v>
      </c>
      <c r="AA1742">
        <v>0</v>
      </c>
      <c r="AB1742" s="120">
        <v>43.21</v>
      </c>
      <c r="AC1742" s="2">
        <f t="shared" si="168"/>
        <v>1209.8800000000001</v>
      </c>
      <c r="AD1742" s="2">
        <f>SUM(AC1742:AC1747)</f>
        <v>18850.71</v>
      </c>
      <c r="AE1742" s="2">
        <f t="shared" si="169"/>
        <v>1209.8800000000001</v>
      </c>
      <c r="AF1742" s="2">
        <f>SUM(AE1742:AE1747)</f>
        <v>18850.71</v>
      </c>
      <c r="AG1742">
        <f t="shared" si="170"/>
        <v>1</v>
      </c>
    </row>
    <row r="1743" spans="1:34">
      <c r="A1743">
        <v>1742</v>
      </c>
      <c r="C1743">
        <v>323</v>
      </c>
      <c r="D1743">
        <v>354</v>
      </c>
      <c r="E1743" t="s">
        <v>605</v>
      </c>
      <c r="F1743" t="s">
        <v>929</v>
      </c>
      <c r="G1743">
        <v>48.877151490000003</v>
      </c>
      <c r="H1743">
        <v>124.5990982</v>
      </c>
      <c r="M1743" t="s">
        <v>612</v>
      </c>
      <c r="N1743">
        <v>12</v>
      </c>
      <c r="O1743">
        <v>1</v>
      </c>
      <c r="P1743">
        <f t="shared" si="171"/>
        <v>11</v>
      </c>
      <c r="Q1743" t="s">
        <v>35</v>
      </c>
      <c r="R1743">
        <v>1</v>
      </c>
      <c r="S1743">
        <f t="shared" si="166"/>
        <v>0</v>
      </c>
      <c r="T1743">
        <f t="shared" si="167"/>
        <v>11</v>
      </c>
      <c r="Z1743" s="118">
        <v>0.14000000000000001</v>
      </c>
      <c r="AA1743">
        <v>0</v>
      </c>
      <c r="AB1743" s="120">
        <v>43.21</v>
      </c>
      <c r="AC1743" s="2">
        <f t="shared" si="168"/>
        <v>6654.34</v>
      </c>
      <c r="AE1743" s="2">
        <f t="shared" si="169"/>
        <v>6654.34</v>
      </c>
      <c r="AG1743" t="str">
        <f t="shared" si="170"/>
        <v/>
      </c>
    </row>
    <row r="1744" spans="1:34">
      <c r="A1744">
        <v>1743</v>
      </c>
      <c r="C1744">
        <v>323</v>
      </c>
      <c r="D1744">
        <v>354</v>
      </c>
      <c r="E1744" t="s">
        <v>605</v>
      </c>
      <c r="F1744" t="s">
        <v>929</v>
      </c>
      <c r="G1744">
        <v>48.877151490000003</v>
      </c>
      <c r="H1744">
        <v>124.5990982</v>
      </c>
      <c r="M1744" t="s">
        <v>57</v>
      </c>
      <c r="N1744">
        <v>1</v>
      </c>
      <c r="O1744">
        <v>0</v>
      </c>
      <c r="P1744">
        <f t="shared" si="171"/>
        <v>1</v>
      </c>
      <c r="Q1744" t="s">
        <v>35</v>
      </c>
      <c r="R1744">
        <v>1</v>
      </c>
      <c r="S1744">
        <f t="shared" si="166"/>
        <v>0</v>
      </c>
      <c r="T1744">
        <f t="shared" si="167"/>
        <v>1</v>
      </c>
      <c r="Z1744" s="118">
        <v>0.14000000000000001</v>
      </c>
      <c r="AA1744">
        <v>0</v>
      </c>
      <c r="AB1744" s="120">
        <v>36.65</v>
      </c>
      <c r="AC1744" s="2">
        <f t="shared" si="168"/>
        <v>513.1</v>
      </c>
      <c r="AE1744" s="2">
        <f t="shared" si="169"/>
        <v>513.1</v>
      </c>
      <c r="AG1744" t="str">
        <f t="shared" si="170"/>
        <v/>
      </c>
    </row>
    <row r="1745" spans="1:34">
      <c r="A1745">
        <v>1744</v>
      </c>
      <c r="C1745">
        <v>353</v>
      </c>
      <c r="D1745">
        <v>354</v>
      </c>
      <c r="E1745" t="s">
        <v>605</v>
      </c>
      <c r="F1745" t="s">
        <v>929</v>
      </c>
      <c r="G1745">
        <v>48.877151490000003</v>
      </c>
      <c r="H1745">
        <v>124.5990982</v>
      </c>
      <c r="M1745" t="s">
        <v>104</v>
      </c>
      <c r="N1745">
        <v>0</v>
      </c>
      <c r="O1745">
        <v>-2</v>
      </c>
      <c r="P1745">
        <f t="shared" si="171"/>
        <v>2</v>
      </c>
      <c r="Q1745" t="s">
        <v>604</v>
      </c>
      <c r="R1745">
        <v>2</v>
      </c>
      <c r="S1745">
        <f t="shared" si="166"/>
        <v>2</v>
      </c>
      <c r="T1745">
        <f t="shared" si="167"/>
        <v>0</v>
      </c>
      <c r="U1745" t="s">
        <v>1003</v>
      </c>
      <c r="V1745" t="s">
        <v>918</v>
      </c>
      <c r="Z1745" s="118">
        <v>1.31</v>
      </c>
      <c r="AA1745">
        <v>0</v>
      </c>
      <c r="AB1745" s="120">
        <v>4.74</v>
      </c>
      <c r="AC1745" s="2">
        <f t="shared" si="168"/>
        <v>1241.8800000000001</v>
      </c>
      <c r="AE1745" s="2">
        <f t="shared" si="169"/>
        <v>1241.8800000000001</v>
      </c>
      <c r="AG1745" t="str">
        <f t="shared" si="170"/>
        <v/>
      </c>
    </row>
    <row r="1746" spans="1:34">
      <c r="A1746">
        <v>1745</v>
      </c>
      <c r="C1746">
        <v>353</v>
      </c>
      <c r="D1746">
        <v>354</v>
      </c>
      <c r="E1746" t="s">
        <v>605</v>
      </c>
      <c r="F1746" t="s">
        <v>929</v>
      </c>
      <c r="G1746">
        <v>48.877151490000003</v>
      </c>
      <c r="H1746">
        <v>124.5990982</v>
      </c>
      <c r="M1746" t="s">
        <v>59</v>
      </c>
      <c r="N1746">
        <v>-2</v>
      </c>
      <c r="O1746">
        <v>-25</v>
      </c>
      <c r="P1746">
        <f t="shared" si="171"/>
        <v>23</v>
      </c>
      <c r="Q1746" t="s">
        <v>604</v>
      </c>
      <c r="R1746">
        <v>2</v>
      </c>
      <c r="S1746">
        <f t="shared" si="166"/>
        <v>23</v>
      </c>
      <c r="T1746">
        <f t="shared" si="167"/>
        <v>0</v>
      </c>
      <c r="U1746" t="s">
        <v>1003</v>
      </c>
      <c r="V1746" t="s">
        <v>918</v>
      </c>
      <c r="Z1746" s="118">
        <v>1.38</v>
      </c>
      <c r="AA1746">
        <v>30</v>
      </c>
      <c r="AB1746" s="120">
        <v>1.7</v>
      </c>
      <c r="AC1746" s="2">
        <f t="shared" si="168"/>
        <v>3777.0599999999986</v>
      </c>
      <c r="AE1746" s="2">
        <f t="shared" si="169"/>
        <v>3777.0599999999986</v>
      </c>
      <c r="AG1746" t="str">
        <f t="shared" si="170"/>
        <v/>
      </c>
    </row>
    <row r="1747" spans="1:34" s="9" customFormat="1">
      <c r="A1747">
        <v>1746</v>
      </c>
      <c r="C1747">
        <v>353</v>
      </c>
      <c r="D1747">
        <v>354</v>
      </c>
      <c r="E1747" s="9" t="s">
        <v>605</v>
      </c>
      <c r="F1747" t="s">
        <v>929</v>
      </c>
      <c r="G1747" s="9">
        <v>48.877151490000003</v>
      </c>
      <c r="H1747" s="9">
        <v>124.5990982</v>
      </c>
      <c r="M1747" s="9" t="s">
        <v>60</v>
      </c>
      <c r="N1747" s="9">
        <v>-25</v>
      </c>
      <c r="O1747" s="9">
        <v>-56</v>
      </c>
      <c r="P1747" s="9">
        <f t="shared" si="171"/>
        <v>31</v>
      </c>
      <c r="Q1747" s="9" t="s">
        <v>604</v>
      </c>
      <c r="R1747" s="9">
        <v>2</v>
      </c>
      <c r="S1747" s="9">
        <f t="shared" si="166"/>
        <v>31</v>
      </c>
      <c r="T1747" s="9">
        <f t="shared" si="167"/>
        <v>0</v>
      </c>
      <c r="U1747" t="s">
        <v>1003</v>
      </c>
      <c r="V1747" t="s">
        <v>918</v>
      </c>
      <c r="Z1747" s="118">
        <v>1.38</v>
      </c>
      <c r="AA1747" s="9">
        <v>25</v>
      </c>
      <c r="AB1747" s="120">
        <v>1.7</v>
      </c>
      <c r="AC1747" s="2">
        <f t="shared" si="168"/>
        <v>5454.4499999999989</v>
      </c>
      <c r="AE1747" s="11">
        <f t="shared" si="169"/>
        <v>5454.4499999999989</v>
      </c>
      <c r="AG1747" t="str">
        <f t="shared" si="170"/>
        <v/>
      </c>
      <c r="AH1747"/>
    </row>
    <row r="1748" spans="1:34">
      <c r="A1748">
        <v>1747</v>
      </c>
      <c r="B1748" t="s">
        <v>603</v>
      </c>
      <c r="C1748">
        <v>733</v>
      </c>
      <c r="D1748">
        <v>355</v>
      </c>
      <c r="E1748" t="s">
        <v>619</v>
      </c>
      <c r="F1748" t="s">
        <v>930</v>
      </c>
      <c r="G1748">
        <v>49.269744869999997</v>
      </c>
      <c r="H1748">
        <v>124.20712279999999</v>
      </c>
      <c r="M1748" t="s">
        <v>13</v>
      </c>
      <c r="N1748">
        <v>9</v>
      </c>
      <c r="O1748">
        <v>7</v>
      </c>
      <c r="P1748">
        <f t="shared" si="171"/>
        <v>2</v>
      </c>
      <c r="Q1748" t="s">
        <v>35</v>
      </c>
      <c r="R1748">
        <v>1</v>
      </c>
      <c r="S1748">
        <f t="shared" si="166"/>
        <v>0</v>
      </c>
      <c r="T1748">
        <f t="shared" si="167"/>
        <v>2</v>
      </c>
      <c r="W1748">
        <f>SUM(S1748:S1753)</f>
        <v>45</v>
      </c>
      <c r="X1748">
        <f>SUM(T1748:T1753)</f>
        <v>9</v>
      </c>
      <c r="Y1748">
        <f>X1748+W1748</f>
        <v>54</v>
      </c>
      <c r="Z1748" s="118">
        <v>0.16</v>
      </c>
      <c r="AA1748">
        <v>0</v>
      </c>
      <c r="AB1748" s="120">
        <v>37.4</v>
      </c>
      <c r="AC1748" s="2">
        <f t="shared" si="168"/>
        <v>1196.8</v>
      </c>
      <c r="AD1748" s="2">
        <f>SUM(AC1748:AC1753)</f>
        <v>9184.6720000000005</v>
      </c>
      <c r="AE1748" s="2">
        <f t="shared" si="169"/>
        <v>1196.8</v>
      </c>
      <c r="AF1748" s="2">
        <f>SUM(AE1748:AE1753)</f>
        <v>9184.6720000000005</v>
      </c>
      <c r="AG1748">
        <f t="shared" si="170"/>
        <v>1</v>
      </c>
    </row>
    <row r="1749" spans="1:34">
      <c r="A1749">
        <v>1748</v>
      </c>
      <c r="C1749">
        <v>733</v>
      </c>
      <c r="D1749">
        <v>355</v>
      </c>
      <c r="E1749" t="s">
        <v>619</v>
      </c>
      <c r="F1749" t="s">
        <v>930</v>
      </c>
      <c r="G1749">
        <v>49.269744869999997</v>
      </c>
      <c r="H1749">
        <v>124.20712279999999</v>
      </c>
      <c r="M1749" t="s">
        <v>606</v>
      </c>
      <c r="N1749">
        <v>7</v>
      </c>
      <c r="O1749">
        <v>2</v>
      </c>
      <c r="P1749">
        <f t="shared" si="171"/>
        <v>5</v>
      </c>
      <c r="Q1749" t="s">
        <v>35</v>
      </c>
      <c r="R1749">
        <v>1</v>
      </c>
      <c r="S1749">
        <f t="shared" si="166"/>
        <v>0</v>
      </c>
      <c r="T1749">
        <f t="shared" si="167"/>
        <v>5</v>
      </c>
      <c r="Z1749" s="118">
        <v>0.16</v>
      </c>
      <c r="AA1749">
        <v>0</v>
      </c>
      <c r="AB1749" s="120">
        <v>37.4</v>
      </c>
      <c r="AC1749" s="2">
        <f t="shared" si="168"/>
        <v>2992</v>
      </c>
      <c r="AE1749" s="2">
        <f t="shared" si="169"/>
        <v>2992</v>
      </c>
      <c r="AG1749" t="str">
        <f t="shared" si="170"/>
        <v/>
      </c>
    </row>
    <row r="1750" spans="1:34">
      <c r="A1750">
        <v>1749</v>
      </c>
      <c r="C1750">
        <v>733</v>
      </c>
      <c r="D1750">
        <v>355</v>
      </c>
      <c r="E1750" t="s">
        <v>619</v>
      </c>
      <c r="F1750" t="s">
        <v>930</v>
      </c>
      <c r="G1750">
        <v>49.269744869999997</v>
      </c>
      <c r="H1750">
        <v>124.20712279999999</v>
      </c>
      <c r="M1750" t="s">
        <v>90</v>
      </c>
      <c r="N1750">
        <v>2</v>
      </c>
      <c r="O1750">
        <v>0</v>
      </c>
      <c r="P1750">
        <f t="shared" si="171"/>
        <v>2</v>
      </c>
      <c r="Q1750" t="s">
        <v>35</v>
      </c>
      <c r="R1750">
        <v>1</v>
      </c>
      <c r="S1750">
        <f t="shared" si="166"/>
        <v>0</v>
      </c>
      <c r="T1750">
        <f t="shared" si="167"/>
        <v>2</v>
      </c>
      <c r="Z1750" s="118">
        <v>0.16</v>
      </c>
      <c r="AA1750">
        <v>0</v>
      </c>
      <c r="AB1750" s="120">
        <v>30.85</v>
      </c>
      <c r="AC1750" s="2">
        <f t="shared" si="168"/>
        <v>987.2</v>
      </c>
      <c r="AE1750" s="2">
        <f t="shared" si="169"/>
        <v>987.2</v>
      </c>
      <c r="AG1750" t="str">
        <f t="shared" si="170"/>
        <v/>
      </c>
    </row>
    <row r="1751" spans="1:34">
      <c r="A1751">
        <v>1750</v>
      </c>
      <c r="C1751">
        <v>790</v>
      </c>
      <c r="D1751">
        <v>355</v>
      </c>
      <c r="E1751" t="s">
        <v>619</v>
      </c>
      <c r="F1751" t="s">
        <v>930</v>
      </c>
      <c r="G1751">
        <v>49.269744869999997</v>
      </c>
      <c r="H1751">
        <v>124.20712279999999</v>
      </c>
      <c r="M1751" t="s">
        <v>104</v>
      </c>
      <c r="N1751">
        <v>0</v>
      </c>
      <c r="O1751">
        <v>-6</v>
      </c>
      <c r="P1751">
        <f t="shared" si="171"/>
        <v>6</v>
      </c>
      <c r="Q1751" t="s">
        <v>611</v>
      </c>
      <c r="R1751">
        <v>2</v>
      </c>
      <c r="S1751">
        <f t="shared" si="166"/>
        <v>6</v>
      </c>
      <c r="T1751">
        <f t="shared" si="167"/>
        <v>0</v>
      </c>
      <c r="U1751" t="s">
        <v>1008</v>
      </c>
      <c r="V1751" t="s">
        <v>918</v>
      </c>
      <c r="Z1751" s="118">
        <v>1.07</v>
      </c>
      <c r="AA1751">
        <v>40</v>
      </c>
      <c r="AB1751" s="120">
        <v>3.36</v>
      </c>
      <c r="AC1751" s="2">
        <f t="shared" si="168"/>
        <v>1294.2719999999999</v>
      </c>
      <c r="AE1751" s="2">
        <f t="shared" si="169"/>
        <v>1294.2719999999999</v>
      </c>
      <c r="AG1751" t="str">
        <f t="shared" si="170"/>
        <v/>
      </c>
    </row>
    <row r="1752" spans="1:34">
      <c r="A1752">
        <v>1751</v>
      </c>
      <c r="C1752">
        <v>790</v>
      </c>
      <c r="D1752">
        <v>355</v>
      </c>
      <c r="E1752" t="s">
        <v>619</v>
      </c>
      <c r="F1752" t="s">
        <v>930</v>
      </c>
      <c r="G1752">
        <v>49.269744869999997</v>
      </c>
      <c r="H1752">
        <v>124.20712279999999</v>
      </c>
      <c r="M1752" t="s">
        <v>101</v>
      </c>
      <c r="N1752">
        <v>-6</v>
      </c>
      <c r="O1752">
        <v>-45</v>
      </c>
      <c r="P1752">
        <f t="shared" si="171"/>
        <v>39</v>
      </c>
      <c r="Q1752" t="s">
        <v>611</v>
      </c>
      <c r="R1752">
        <v>2</v>
      </c>
      <c r="S1752">
        <f t="shared" si="166"/>
        <v>39</v>
      </c>
      <c r="T1752">
        <f t="shared" si="167"/>
        <v>0</v>
      </c>
      <c r="U1752" t="s">
        <v>1008</v>
      </c>
      <c r="V1752" t="s">
        <v>918</v>
      </c>
      <c r="Z1752" s="118">
        <v>1.45</v>
      </c>
      <c r="AA1752">
        <v>60</v>
      </c>
      <c r="AB1752" s="120">
        <v>1.2</v>
      </c>
      <c r="AC1752" s="2">
        <f t="shared" si="168"/>
        <v>2714.4</v>
      </c>
      <c r="AE1752" s="2">
        <f t="shared" si="169"/>
        <v>2714.4</v>
      </c>
      <c r="AG1752" t="str">
        <f t="shared" si="170"/>
        <v/>
      </c>
    </row>
    <row r="1753" spans="1:34" s="9" customFormat="1">
      <c r="A1753">
        <v>1752</v>
      </c>
      <c r="C1753">
        <v>790</v>
      </c>
      <c r="D1753">
        <v>355</v>
      </c>
      <c r="E1753" s="9" t="s">
        <v>619</v>
      </c>
      <c r="F1753" t="s">
        <v>930</v>
      </c>
      <c r="G1753" s="9">
        <v>49.269744869999997</v>
      </c>
      <c r="H1753" s="9">
        <v>124.20712279999999</v>
      </c>
      <c r="M1753" s="9" t="s">
        <v>130</v>
      </c>
      <c r="N1753" s="9">
        <v>-45</v>
      </c>
      <c r="O1753" s="9">
        <v>-45</v>
      </c>
      <c r="P1753" s="9">
        <f t="shared" si="171"/>
        <v>0</v>
      </c>
      <c r="Q1753" s="9" t="s">
        <v>883</v>
      </c>
      <c r="R1753" s="9">
        <v>2</v>
      </c>
      <c r="S1753" s="9">
        <f t="shared" si="166"/>
        <v>0</v>
      </c>
      <c r="T1753" s="9">
        <f t="shared" si="167"/>
        <v>0</v>
      </c>
      <c r="U1753" t="s">
        <v>1008</v>
      </c>
      <c r="V1753" t="s">
        <v>918</v>
      </c>
      <c r="Z1753" s="118">
        <v>1.45</v>
      </c>
      <c r="AA1753" s="9">
        <v>0</v>
      </c>
      <c r="AB1753" s="120">
        <v>0.38</v>
      </c>
      <c r="AC1753" s="2">
        <f t="shared" si="168"/>
        <v>0</v>
      </c>
      <c r="AE1753" s="11">
        <f t="shared" si="169"/>
        <v>0</v>
      </c>
      <c r="AG1753" t="str">
        <f t="shared" si="170"/>
        <v/>
      </c>
      <c r="AH1753"/>
    </row>
    <row r="1754" spans="1:34">
      <c r="A1754">
        <v>1753</v>
      </c>
      <c r="B1754" t="s">
        <v>603</v>
      </c>
      <c r="C1754">
        <v>731</v>
      </c>
      <c r="D1754">
        <v>356</v>
      </c>
      <c r="E1754" t="s">
        <v>915</v>
      </c>
      <c r="F1754" t="s">
        <v>932</v>
      </c>
      <c r="G1754">
        <v>49.299682619999999</v>
      </c>
      <c r="H1754">
        <v>124.1810684</v>
      </c>
      <c r="M1754" t="s">
        <v>610</v>
      </c>
      <c r="N1754">
        <v>6</v>
      </c>
      <c r="O1754">
        <v>2</v>
      </c>
      <c r="P1754">
        <f t="shared" si="171"/>
        <v>4</v>
      </c>
      <c r="Q1754" t="s">
        <v>35</v>
      </c>
      <c r="R1754">
        <v>1</v>
      </c>
      <c r="S1754">
        <f t="shared" si="166"/>
        <v>0</v>
      </c>
      <c r="T1754">
        <f t="shared" si="167"/>
        <v>4</v>
      </c>
      <c r="W1754">
        <f>SUM(S1754:S1758)</f>
        <v>30</v>
      </c>
      <c r="X1754">
        <f>SUM(T1754:T1758)</f>
        <v>6</v>
      </c>
      <c r="Y1754">
        <f>X1754+W1754</f>
        <v>36</v>
      </c>
      <c r="Z1754" s="118">
        <v>0.11</v>
      </c>
      <c r="AA1754">
        <v>0</v>
      </c>
      <c r="AB1754" s="120">
        <v>25.58</v>
      </c>
      <c r="AC1754" s="2">
        <f t="shared" si="168"/>
        <v>1125.5199999999998</v>
      </c>
      <c r="AD1754" s="2">
        <f>SUM(AC1754:AC1758)</f>
        <v>8619.9</v>
      </c>
      <c r="AE1754" s="2">
        <f t="shared" si="169"/>
        <v>1125.5199999999998</v>
      </c>
      <c r="AF1754" s="2">
        <f>SUM(AE1754:AE1758)</f>
        <v>8619.9</v>
      </c>
      <c r="AG1754">
        <f t="shared" si="170"/>
        <v>1</v>
      </c>
    </row>
    <row r="1755" spans="1:34">
      <c r="A1755">
        <v>1754</v>
      </c>
      <c r="C1755">
        <v>731</v>
      </c>
      <c r="D1755">
        <v>356</v>
      </c>
      <c r="E1755" t="s">
        <v>915</v>
      </c>
      <c r="F1755" t="s">
        <v>932</v>
      </c>
      <c r="G1755">
        <v>49.299682619999999</v>
      </c>
      <c r="H1755">
        <v>124.1810684</v>
      </c>
      <c r="M1755" t="s">
        <v>14</v>
      </c>
      <c r="N1755">
        <v>2</v>
      </c>
      <c r="O1755">
        <v>0</v>
      </c>
      <c r="P1755">
        <f t="shared" si="171"/>
        <v>2</v>
      </c>
      <c r="Q1755" t="s">
        <v>35</v>
      </c>
      <c r="R1755">
        <v>1</v>
      </c>
      <c r="S1755">
        <f t="shared" si="166"/>
        <v>0</v>
      </c>
      <c r="T1755">
        <f t="shared" si="167"/>
        <v>2</v>
      </c>
      <c r="Z1755" s="118">
        <v>0.11</v>
      </c>
      <c r="AA1755">
        <v>0</v>
      </c>
      <c r="AB1755" s="120">
        <v>25.58</v>
      </c>
      <c r="AC1755" s="2">
        <f t="shared" si="168"/>
        <v>562.75999999999988</v>
      </c>
      <c r="AE1755" s="2">
        <f t="shared" si="169"/>
        <v>562.75999999999988</v>
      </c>
      <c r="AG1755" t="str">
        <f t="shared" si="170"/>
        <v/>
      </c>
    </row>
    <row r="1756" spans="1:34">
      <c r="A1756">
        <v>1755</v>
      </c>
      <c r="C1756">
        <v>788</v>
      </c>
      <c r="D1756">
        <v>356</v>
      </c>
      <c r="E1756" t="s">
        <v>915</v>
      </c>
      <c r="F1756" t="s">
        <v>932</v>
      </c>
      <c r="G1756">
        <v>49.299682619999999</v>
      </c>
      <c r="H1756">
        <v>124.1810684</v>
      </c>
      <c r="M1756" t="s">
        <v>104</v>
      </c>
      <c r="N1756">
        <v>0</v>
      </c>
      <c r="O1756">
        <v>-30</v>
      </c>
      <c r="P1756">
        <f t="shared" si="171"/>
        <v>30</v>
      </c>
      <c r="Q1756" t="s">
        <v>604</v>
      </c>
      <c r="R1756">
        <v>2</v>
      </c>
      <c r="S1756">
        <f t="shared" si="166"/>
        <v>30</v>
      </c>
      <c r="T1756">
        <f t="shared" si="167"/>
        <v>0</v>
      </c>
      <c r="U1756" t="s">
        <v>1008</v>
      </c>
      <c r="V1756" t="s">
        <v>918</v>
      </c>
      <c r="Z1756" s="118">
        <v>0.97</v>
      </c>
      <c r="AA1756">
        <v>70</v>
      </c>
      <c r="AB1756" s="120">
        <v>7.94</v>
      </c>
      <c r="AC1756" s="2">
        <f t="shared" si="168"/>
        <v>6931.62</v>
      </c>
      <c r="AE1756" s="2">
        <f t="shared" si="169"/>
        <v>6931.62</v>
      </c>
      <c r="AG1756" t="str">
        <f t="shared" si="170"/>
        <v/>
      </c>
    </row>
    <row r="1757" spans="1:34">
      <c r="A1757">
        <v>1756</v>
      </c>
      <c r="C1757">
        <v>788</v>
      </c>
      <c r="D1757">
        <v>356</v>
      </c>
      <c r="E1757" t="s">
        <v>915</v>
      </c>
      <c r="F1757" t="s">
        <v>932</v>
      </c>
      <c r="G1757">
        <v>49.299682619999999</v>
      </c>
      <c r="H1757">
        <v>124.1810684</v>
      </c>
      <c r="M1757" t="s">
        <v>748</v>
      </c>
      <c r="N1757">
        <v>0</v>
      </c>
      <c r="O1757">
        <v>0</v>
      </c>
      <c r="P1757">
        <f t="shared" si="171"/>
        <v>0</v>
      </c>
      <c r="R1757">
        <v>2</v>
      </c>
      <c r="S1757">
        <f t="shared" si="166"/>
        <v>0</v>
      </c>
      <c r="T1757">
        <f t="shared" si="167"/>
        <v>0</v>
      </c>
      <c r="U1757" t="s">
        <v>1003</v>
      </c>
      <c r="V1757" t="s">
        <v>21</v>
      </c>
      <c r="Z1757" s="118">
        <v>1.1000000000000001</v>
      </c>
      <c r="AA1757">
        <v>0</v>
      </c>
      <c r="AB1757" s="120">
        <v>2.84</v>
      </c>
      <c r="AC1757" s="2">
        <f t="shared" si="168"/>
        <v>0</v>
      </c>
      <c r="AE1757" s="2">
        <f t="shared" si="169"/>
        <v>0</v>
      </c>
      <c r="AG1757" t="str">
        <f t="shared" si="170"/>
        <v/>
      </c>
    </row>
    <row r="1758" spans="1:34" s="9" customFormat="1">
      <c r="A1758">
        <v>1757</v>
      </c>
      <c r="C1758">
        <v>731</v>
      </c>
      <c r="D1758">
        <v>356</v>
      </c>
      <c r="E1758" s="9" t="s">
        <v>915</v>
      </c>
      <c r="F1758" t="s">
        <v>932</v>
      </c>
      <c r="G1758" s="9">
        <v>49.299682619999999</v>
      </c>
      <c r="H1758" s="9">
        <v>124.1810684</v>
      </c>
      <c r="M1758" s="9" t="s">
        <v>627</v>
      </c>
      <c r="N1758" s="9">
        <v>0</v>
      </c>
      <c r="O1758" s="9">
        <v>0</v>
      </c>
      <c r="P1758" s="9">
        <f t="shared" si="171"/>
        <v>0</v>
      </c>
      <c r="Q1758" s="9" t="s">
        <v>35</v>
      </c>
      <c r="R1758" s="9">
        <v>1</v>
      </c>
      <c r="S1758" s="9">
        <f t="shared" si="166"/>
        <v>0</v>
      </c>
      <c r="T1758" s="9">
        <f t="shared" si="167"/>
        <v>0</v>
      </c>
      <c r="U1758"/>
      <c r="V1758"/>
      <c r="Z1758" s="118">
        <v>0.55000000000000004</v>
      </c>
      <c r="AA1758" s="9">
        <v>0</v>
      </c>
      <c r="AB1758" s="120">
        <v>19.02</v>
      </c>
      <c r="AC1758" s="2">
        <f t="shared" si="168"/>
        <v>0</v>
      </c>
      <c r="AE1758" s="11">
        <f t="shared" si="169"/>
        <v>0</v>
      </c>
      <c r="AG1758" t="str">
        <f t="shared" si="170"/>
        <v/>
      </c>
      <c r="AH1758"/>
    </row>
    <row r="1759" spans="1:34">
      <c r="A1759">
        <v>1758</v>
      </c>
      <c r="B1759" t="s">
        <v>603</v>
      </c>
      <c r="C1759">
        <v>296</v>
      </c>
      <c r="D1759">
        <v>357</v>
      </c>
      <c r="E1759" t="s">
        <v>416</v>
      </c>
      <c r="F1759" t="s">
        <v>932</v>
      </c>
      <c r="G1759">
        <v>50.504550930000001</v>
      </c>
      <c r="H1759">
        <v>122.98020169999999</v>
      </c>
      <c r="M1759" t="s">
        <v>89</v>
      </c>
      <c r="N1759">
        <v>9</v>
      </c>
      <c r="O1759">
        <v>7</v>
      </c>
      <c r="P1759">
        <f t="shared" si="171"/>
        <v>2</v>
      </c>
      <c r="Q1759" t="s">
        <v>35</v>
      </c>
      <c r="R1759">
        <v>1</v>
      </c>
      <c r="S1759">
        <f t="shared" si="166"/>
        <v>0</v>
      </c>
      <c r="T1759">
        <f t="shared" si="167"/>
        <v>2</v>
      </c>
      <c r="W1759">
        <f>SUM(S1759:S1767)</f>
        <v>54</v>
      </c>
      <c r="X1759">
        <f>SUM(T1759:T1767)</f>
        <v>9</v>
      </c>
      <c r="Y1759">
        <f>X1759+W1759</f>
        <v>63</v>
      </c>
      <c r="Z1759" s="118">
        <v>0.11</v>
      </c>
      <c r="AA1759">
        <v>0</v>
      </c>
      <c r="AB1759" s="120">
        <v>25.58</v>
      </c>
      <c r="AC1759" s="2">
        <f t="shared" si="168"/>
        <v>562.75999999999988</v>
      </c>
      <c r="AD1759" s="2">
        <f>SUM(AC1759:AC1767)</f>
        <v>17888.804000000004</v>
      </c>
      <c r="AE1759" s="2">
        <f t="shared" si="169"/>
        <v>562.75999999999988</v>
      </c>
      <c r="AF1759" s="2">
        <f>SUM(AE1759:AE1767)</f>
        <v>17888.804000000004</v>
      </c>
      <c r="AG1759">
        <f t="shared" si="170"/>
        <v>1</v>
      </c>
    </row>
    <row r="1760" spans="1:34">
      <c r="A1760">
        <v>1759</v>
      </c>
      <c r="C1760">
        <v>296</v>
      </c>
      <c r="D1760">
        <v>357</v>
      </c>
      <c r="E1760" t="s">
        <v>416</v>
      </c>
      <c r="F1760" t="s">
        <v>932</v>
      </c>
      <c r="G1760">
        <v>50.504550930000001</v>
      </c>
      <c r="H1760">
        <v>122.98020169999999</v>
      </c>
      <c r="M1760" t="s">
        <v>612</v>
      </c>
      <c r="N1760">
        <v>7</v>
      </c>
      <c r="O1760">
        <v>6</v>
      </c>
      <c r="P1760">
        <f t="shared" si="171"/>
        <v>1</v>
      </c>
      <c r="Q1760" t="s">
        <v>35</v>
      </c>
      <c r="R1760">
        <v>1</v>
      </c>
      <c r="S1760">
        <f t="shared" si="166"/>
        <v>0</v>
      </c>
      <c r="T1760">
        <f t="shared" si="167"/>
        <v>1</v>
      </c>
      <c r="Z1760" s="118">
        <v>0.11</v>
      </c>
      <c r="AA1760">
        <v>0</v>
      </c>
      <c r="AB1760" s="120">
        <v>25.58</v>
      </c>
      <c r="AC1760" s="2">
        <f t="shared" si="168"/>
        <v>281.37999999999994</v>
      </c>
      <c r="AE1760" s="2">
        <f t="shared" si="169"/>
        <v>281.37999999999994</v>
      </c>
      <c r="AG1760" t="str">
        <f t="shared" si="170"/>
        <v/>
      </c>
    </row>
    <row r="1761" spans="1:34">
      <c r="A1761">
        <v>1760</v>
      </c>
      <c r="C1761">
        <v>296</v>
      </c>
      <c r="D1761">
        <v>357</v>
      </c>
      <c r="E1761" t="s">
        <v>416</v>
      </c>
      <c r="F1761" t="s">
        <v>932</v>
      </c>
      <c r="G1761">
        <v>50.504550930000001</v>
      </c>
      <c r="H1761">
        <v>122.98020169999999</v>
      </c>
      <c r="M1761" t="s">
        <v>627</v>
      </c>
      <c r="N1761">
        <v>6</v>
      </c>
      <c r="O1761">
        <v>0</v>
      </c>
      <c r="P1761">
        <f t="shared" si="171"/>
        <v>6</v>
      </c>
      <c r="Q1761" t="s">
        <v>35</v>
      </c>
      <c r="R1761">
        <v>1</v>
      </c>
      <c r="S1761">
        <f t="shared" si="166"/>
        <v>0</v>
      </c>
      <c r="T1761">
        <f t="shared" si="167"/>
        <v>6</v>
      </c>
      <c r="Z1761" s="118">
        <v>0.55000000000000004</v>
      </c>
      <c r="AA1761">
        <v>0</v>
      </c>
      <c r="AB1761" s="120">
        <v>19.02</v>
      </c>
      <c r="AC1761" s="2">
        <f t="shared" si="168"/>
        <v>6276.6000000000013</v>
      </c>
      <c r="AE1761" s="2">
        <f t="shared" si="169"/>
        <v>6276.6000000000013</v>
      </c>
      <c r="AG1761" t="str">
        <f t="shared" si="170"/>
        <v/>
      </c>
    </row>
    <row r="1762" spans="1:34">
      <c r="A1762">
        <v>1761</v>
      </c>
      <c r="C1762">
        <v>324</v>
      </c>
      <c r="D1762">
        <v>357</v>
      </c>
      <c r="E1762" t="s">
        <v>416</v>
      </c>
      <c r="F1762" t="s">
        <v>932</v>
      </c>
      <c r="G1762">
        <v>50.504550930000001</v>
      </c>
      <c r="H1762">
        <v>122.98020169999999</v>
      </c>
      <c r="M1762" t="s">
        <v>104</v>
      </c>
      <c r="N1762">
        <v>0</v>
      </c>
      <c r="O1762">
        <v>-7</v>
      </c>
      <c r="P1762">
        <f t="shared" si="171"/>
        <v>7</v>
      </c>
      <c r="Q1762" t="s">
        <v>609</v>
      </c>
      <c r="R1762">
        <v>2</v>
      </c>
      <c r="S1762">
        <f t="shared" si="166"/>
        <v>7</v>
      </c>
      <c r="T1762">
        <f t="shared" si="167"/>
        <v>0</v>
      </c>
      <c r="U1762" t="s">
        <v>1003</v>
      </c>
      <c r="V1762" t="s">
        <v>21</v>
      </c>
      <c r="Z1762" s="118">
        <v>0.97</v>
      </c>
      <c r="AA1762">
        <v>0</v>
      </c>
      <c r="AB1762" s="120">
        <v>7.94</v>
      </c>
      <c r="AC1762" s="2">
        <f t="shared" si="168"/>
        <v>5391.26</v>
      </c>
      <c r="AE1762" s="2">
        <f t="shared" si="169"/>
        <v>5391.26</v>
      </c>
      <c r="AG1762" t="str">
        <f t="shared" si="170"/>
        <v/>
      </c>
    </row>
    <row r="1763" spans="1:34">
      <c r="A1763">
        <v>1762</v>
      </c>
      <c r="C1763">
        <v>324</v>
      </c>
      <c r="D1763">
        <v>357</v>
      </c>
      <c r="E1763" t="s">
        <v>416</v>
      </c>
      <c r="F1763" t="s">
        <v>932</v>
      </c>
      <c r="G1763">
        <v>50.504550930000001</v>
      </c>
      <c r="H1763">
        <v>122.98020169999999</v>
      </c>
      <c r="M1763" t="s">
        <v>263</v>
      </c>
      <c r="N1763">
        <v>-7</v>
      </c>
      <c r="O1763">
        <v>-19</v>
      </c>
      <c r="P1763">
        <f t="shared" si="171"/>
        <v>12</v>
      </c>
      <c r="Q1763" t="s">
        <v>604</v>
      </c>
      <c r="R1763">
        <v>2</v>
      </c>
      <c r="S1763">
        <f t="shared" si="166"/>
        <v>12</v>
      </c>
      <c r="T1763">
        <f t="shared" si="167"/>
        <v>0</v>
      </c>
      <c r="U1763" t="s">
        <v>1003</v>
      </c>
      <c r="V1763" t="s">
        <v>21</v>
      </c>
      <c r="Z1763" s="118">
        <v>1.1000000000000001</v>
      </c>
      <c r="AA1763">
        <v>0</v>
      </c>
      <c r="AB1763" s="120">
        <v>0.92</v>
      </c>
      <c r="AC1763" s="2">
        <f t="shared" si="168"/>
        <v>1214.4000000000001</v>
      </c>
      <c r="AE1763" s="2">
        <f t="shared" si="169"/>
        <v>1214.4000000000001</v>
      </c>
      <c r="AG1763" t="str">
        <f t="shared" si="170"/>
        <v/>
      </c>
      <c r="AH1763" s="102"/>
    </row>
    <row r="1764" spans="1:34">
      <c r="A1764">
        <v>1763</v>
      </c>
      <c r="C1764">
        <v>324</v>
      </c>
      <c r="D1764">
        <v>357</v>
      </c>
      <c r="E1764" t="s">
        <v>416</v>
      </c>
      <c r="F1764" t="s">
        <v>932</v>
      </c>
      <c r="G1764">
        <v>50.504550930000001</v>
      </c>
      <c r="H1764">
        <v>122.98020169999999</v>
      </c>
      <c r="M1764" t="s">
        <v>264</v>
      </c>
      <c r="N1764">
        <v>-19</v>
      </c>
      <c r="O1764">
        <v>-37</v>
      </c>
      <c r="P1764">
        <f t="shared" si="171"/>
        <v>18</v>
      </c>
      <c r="Q1764" t="s">
        <v>611</v>
      </c>
      <c r="R1764">
        <v>2</v>
      </c>
      <c r="S1764">
        <f t="shared" si="166"/>
        <v>18</v>
      </c>
      <c r="T1764">
        <f t="shared" si="167"/>
        <v>0</v>
      </c>
      <c r="U1764" t="s">
        <v>1003</v>
      </c>
      <c r="V1764" t="s">
        <v>918</v>
      </c>
      <c r="Z1764" s="118">
        <v>1.1000000000000001</v>
      </c>
      <c r="AA1764">
        <v>0</v>
      </c>
      <c r="AB1764" s="120">
        <v>0.92</v>
      </c>
      <c r="AC1764" s="2">
        <f t="shared" si="168"/>
        <v>1821.6000000000004</v>
      </c>
      <c r="AE1764" s="2">
        <f t="shared" si="169"/>
        <v>1821.6000000000004</v>
      </c>
      <c r="AG1764" t="str">
        <f t="shared" si="170"/>
        <v/>
      </c>
      <c r="AH1764" s="102"/>
    </row>
    <row r="1765" spans="1:34">
      <c r="A1765">
        <v>1764</v>
      </c>
      <c r="C1765">
        <v>324</v>
      </c>
      <c r="D1765">
        <v>357</v>
      </c>
      <c r="E1765" t="s">
        <v>416</v>
      </c>
      <c r="F1765" t="s">
        <v>932</v>
      </c>
      <c r="G1765">
        <v>50.504550930000001</v>
      </c>
      <c r="H1765">
        <v>122.98020169999999</v>
      </c>
      <c r="M1765" t="s">
        <v>688</v>
      </c>
      <c r="N1765">
        <v>-37</v>
      </c>
      <c r="O1765">
        <v>-53</v>
      </c>
      <c r="P1765">
        <f t="shared" si="171"/>
        <v>16</v>
      </c>
      <c r="Q1765" t="s">
        <v>609</v>
      </c>
      <c r="R1765">
        <v>2</v>
      </c>
      <c r="S1765">
        <f t="shared" si="166"/>
        <v>16</v>
      </c>
      <c r="T1765">
        <f t="shared" si="167"/>
        <v>0</v>
      </c>
      <c r="U1765" t="s">
        <v>1003</v>
      </c>
      <c r="V1765" t="s">
        <v>918</v>
      </c>
      <c r="Z1765" s="118">
        <v>1.1000000000000001</v>
      </c>
      <c r="AA1765">
        <v>3</v>
      </c>
      <c r="AB1765" s="120">
        <v>0.92</v>
      </c>
      <c r="AC1765" s="2">
        <f t="shared" si="168"/>
        <v>1570.6240000000003</v>
      </c>
      <c r="AE1765" s="2">
        <f t="shared" si="169"/>
        <v>1570.6240000000003</v>
      </c>
      <c r="AG1765" t="str">
        <f t="shared" si="170"/>
        <v/>
      </c>
      <c r="AH1765" s="102"/>
    </row>
    <row r="1766" spans="1:34">
      <c r="A1766">
        <v>1765</v>
      </c>
      <c r="C1766">
        <v>324</v>
      </c>
      <c r="D1766">
        <v>357</v>
      </c>
      <c r="E1766" t="s">
        <v>416</v>
      </c>
      <c r="F1766" t="s">
        <v>932</v>
      </c>
      <c r="G1766">
        <v>50.504550930000001</v>
      </c>
      <c r="H1766">
        <v>122.98020169999999</v>
      </c>
      <c r="M1766" t="s">
        <v>687</v>
      </c>
      <c r="N1766">
        <v>-53</v>
      </c>
      <c r="O1766">
        <v>-54</v>
      </c>
      <c r="P1766">
        <f t="shared" si="171"/>
        <v>1</v>
      </c>
      <c r="Q1766" t="s">
        <v>609</v>
      </c>
      <c r="R1766">
        <v>2</v>
      </c>
      <c r="S1766">
        <f t="shared" si="166"/>
        <v>1</v>
      </c>
      <c r="T1766">
        <f t="shared" si="167"/>
        <v>0</v>
      </c>
      <c r="U1766" t="s">
        <v>1003</v>
      </c>
      <c r="V1766" t="s">
        <v>1005</v>
      </c>
      <c r="Z1766" s="118">
        <v>0.97</v>
      </c>
      <c r="AA1766">
        <v>0</v>
      </c>
      <c r="AB1766" s="120">
        <v>7.94</v>
      </c>
      <c r="AC1766" s="2">
        <f t="shared" si="168"/>
        <v>770.18000000000006</v>
      </c>
      <c r="AE1766" s="2">
        <f t="shared" si="169"/>
        <v>770.18000000000006</v>
      </c>
      <c r="AG1766" t="str">
        <f t="shared" si="170"/>
        <v/>
      </c>
    </row>
    <row r="1767" spans="1:34" s="9" customFormat="1">
      <c r="A1767">
        <v>1766</v>
      </c>
      <c r="C1767">
        <v>324</v>
      </c>
      <c r="D1767">
        <v>357</v>
      </c>
      <c r="E1767" s="9" t="s">
        <v>416</v>
      </c>
      <c r="F1767" t="s">
        <v>932</v>
      </c>
      <c r="G1767" s="9">
        <v>50.504550930000001</v>
      </c>
      <c r="H1767" s="9">
        <v>122.98020169999999</v>
      </c>
      <c r="M1767" s="9" t="s">
        <v>749</v>
      </c>
      <c r="N1767" s="9">
        <v>-54</v>
      </c>
      <c r="O1767" s="9">
        <v>-54</v>
      </c>
      <c r="P1767" s="9">
        <f t="shared" si="171"/>
        <v>0</v>
      </c>
      <c r="Q1767" s="9" t="s">
        <v>609</v>
      </c>
      <c r="R1767" s="9">
        <v>2</v>
      </c>
      <c r="S1767" s="9">
        <f t="shared" si="166"/>
        <v>0</v>
      </c>
      <c r="T1767" s="9">
        <f t="shared" si="167"/>
        <v>0</v>
      </c>
      <c r="U1767" t="s">
        <v>1003</v>
      </c>
      <c r="V1767" t="s">
        <v>1005</v>
      </c>
      <c r="Z1767" s="118">
        <v>1.1000000000000001</v>
      </c>
      <c r="AA1767" s="9">
        <v>4</v>
      </c>
      <c r="AB1767" s="120">
        <v>0.92</v>
      </c>
      <c r="AC1767" s="2">
        <f t="shared" si="168"/>
        <v>0</v>
      </c>
      <c r="AE1767" s="11">
        <f t="shared" si="169"/>
        <v>0</v>
      </c>
      <c r="AG1767" t="str">
        <f t="shared" si="170"/>
        <v/>
      </c>
      <c r="AH1767"/>
    </row>
    <row r="1768" spans="1:34">
      <c r="A1768">
        <v>1767</v>
      </c>
      <c r="B1768" t="s">
        <v>603</v>
      </c>
      <c r="C1768">
        <v>732</v>
      </c>
      <c r="D1768">
        <v>358</v>
      </c>
      <c r="E1768" t="s">
        <v>619</v>
      </c>
      <c r="F1768" t="s">
        <v>930</v>
      </c>
      <c r="G1768">
        <v>49.267223360000003</v>
      </c>
      <c r="H1768">
        <v>124.2175751</v>
      </c>
      <c r="M1768" t="s">
        <v>637</v>
      </c>
      <c r="N1768">
        <v>4</v>
      </c>
      <c r="O1768">
        <v>2</v>
      </c>
      <c r="P1768">
        <f t="shared" si="171"/>
        <v>2</v>
      </c>
      <c r="Q1768" t="s">
        <v>35</v>
      </c>
      <c r="R1768">
        <v>1</v>
      </c>
      <c r="S1768">
        <f t="shared" si="166"/>
        <v>0</v>
      </c>
      <c r="T1768">
        <f t="shared" si="167"/>
        <v>2</v>
      </c>
      <c r="W1768">
        <f>SUM(S1768:S1771)</f>
        <v>45</v>
      </c>
      <c r="X1768">
        <f>SUM(T1768:T1771)</f>
        <v>4</v>
      </c>
      <c r="Y1768">
        <f>X1768+W1768</f>
        <v>49</v>
      </c>
      <c r="Z1768" s="118">
        <v>0.16</v>
      </c>
      <c r="AA1768">
        <v>0</v>
      </c>
      <c r="AB1768" s="120">
        <v>37.4</v>
      </c>
      <c r="AC1768" s="2">
        <f t="shared" si="168"/>
        <v>1196.8</v>
      </c>
      <c r="AD1768" s="2">
        <f>SUM(AC1768:AC1771)</f>
        <v>4643.232</v>
      </c>
      <c r="AE1768" s="2">
        <f t="shared" si="169"/>
        <v>1196.8</v>
      </c>
      <c r="AF1768" s="2">
        <f>SUM(AE1768:AE1771)</f>
        <v>4643.232</v>
      </c>
      <c r="AG1768">
        <f t="shared" si="170"/>
        <v>1</v>
      </c>
    </row>
    <row r="1769" spans="1:34">
      <c r="A1769">
        <v>1768</v>
      </c>
      <c r="C1769">
        <v>732</v>
      </c>
      <c r="D1769">
        <v>358</v>
      </c>
      <c r="E1769" t="s">
        <v>619</v>
      </c>
      <c r="F1769" t="s">
        <v>930</v>
      </c>
      <c r="G1769">
        <v>49.267223360000003</v>
      </c>
      <c r="H1769">
        <v>124.2175751</v>
      </c>
      <c r="M1769" t="s">
        <v>90</v>
      </c>
      <c r="N1769">
        <v>2</v>
      </c>
      <c r="O1769">
        <v>0</v>
      </c>
      <c r="P1769">
        <f t="shared" si="171"/>
        <v>2</v>
      </c>
      <c r="Q1769" t="s">
        <v>35</v>
      </c>
      <c r="R1769">
        <v>1</v>
      </c>
      <c r="S1769">
        <f t="shared" si="166"/>
        <v>0</v>
      </c>
      <c r="T1769">
        <f t="shared" si="167"/>
        <v>2</v>
      </c>
      <c r="Z1769" s="118">
        <v>0.16</v>
      </c>
      <c r="AA1769">
        <v>0</v>
      </c>
      <c r="AB1769" s="120">
        <v>30.85</v>
      </c>
      <c r="AC1769" s="2">
        <f t="shared" si="168"/>
        <v>987.2</v>
      </c>
      <c r="AE1769" s="2">
        <f t="shared" si="169"/>
        <v>987.2</v>
      </c>
      <c r="AG1769" t="str">
        <f t="shared" si="170"/>
        <v/>
      </c>
    </row>
    <row r="1770" spans="1:34">
      <c r="A1770">
        <v>1769</v>
      </c>
      <c r="C1770">
        <v>789</v>
      </c>
      <c r="D1770">
        <v>358</v>
      </c>
      <c r="E1770" t="s">
        <v>619</v>
      </c>
      <c r="F1770" t="s">
        <v>930</v>
      </c>
      <c r="G1770">
        <v>49.267223360000003</v>
      </c>
      <c r="H1770">
        <v>124.2175751</v>
      </c>
      <c r="M1770" t="s">
        <v>16</v>
      </c>
      <c r="N1770">
        <v>0</v>
      </c>
      <c r="O1770">
        <v>-2</v>
      </c>
      <c r="P1770">
        <f t="shared" si="171"/>
        <v>2</v>
      </c>
      <c r="Q1770" t="s">
        <v>611</v>
      </c>
      <c r="R1770">
        <v>2</v>
      </c>
      <c r="S1770">
        <f t="shared" si="166"/>
        <v>2</v>
      </c>
      <c r="T1770">
        <f t="shared" si="167"/>
        <v>0</v>
      </c>
      <c r="U1770" t="s">
        <v>1003</v>
      </c>
      <c r="V1770" t="s">
        <v>1005</v>
      </c>
      <c r="Z1770" s="118">
        <v>1.24</v>
      </c>
      <c r="AA1770">
        <v>60</v>
      </c>
      <c r="AB1770" s="120">
        <v>3.36</v>
      </c>
      <c r="AC1770" s="2">
        <f t="shared" si="168"/>
        <v>333.31199999999995</v>
      </c>
      <c r="AE1770" s="2">
        <f t="shared" si="169"/>
        <v>333.31199999999995</v>
      </c>
      <c r="AG1770" t="str">
        <f t="shared" si="170"/>
        <v/>
      </c>
    </row>
    <row r="1771" spans="1:34" s="9" customFormat="1">
      <c r="A1771">
        <v>1770</v>
      </c>
      <c r="C1771">
        <v>789</v>
      </c>
      <c r="D1771">
        <v>358</v>
      </c>
      <c r="E1771" s="9" t="s">
        <v>619</v>
      </c>
      <c r="F1771" t="s">
        <v>930</v>
      </c>
      <c r="G1771" s="9">
        <v>49.267223360000003</v>
      </c>
      <c r="H1771" s="9">
        <v>124.2175751</v>
      </c>
      <c r="M1771" s="9" t="s">
        <v>750</v>
      </c>
      <c r="N1771" s="9">
        <v>-2</v>
      </c>
      <c r="O1771" s="9">
        <v>-45</v>
      </c>
      <c r="P1771" s="9">
        <f t="shared" si="171"/>
        <v>43</v>
      </c>
      <c r="Q1771" s="9" t="s">
        <v>191</v>
      </c>
      <c r="R1771" s="9">
        <v>2</v>
      </c>
      <c r="S1771" s="9">
        <f t="shared" si="166"/>
        <v>43</v>
      </c>
      <c r="T1771" s="9">
        <f t="shared" si="167"/>
        <v>0</v>
      </c>
      <c r="U1771" t="s">
        <v>1008</v>
      </c>
      <c r="V1771" t="s">
        <v>918</v>
      </c>
      <c r="Z1771" s="118">
        <v>1.03</v>
      </c>
      <c r="AA1771" s="9">
        <v>60</v>
      </c>
      <c r="AB1771" s="120">
        <v>1.2</v>
      </c>
      <c r="AC1771" s="2">
        <f t="shared" si="168"/>
        <v>2125.9199999999996</v>
      </c>
      <c r="AE1771" s="11">
        <f t="shared" si="169"/>
        <v>2125.9199999999996</v>
      </c>
      <c r="AG1771" t="str">
        <f t="shared" si="170"/>
        <v/>
      </c>
      <c r="AH1771"/>
    </row>
    <row r="1772" spans="1:34">
      <c r="A1772">
        <v>1771</v>
      </c>
      <c r="B1772" t="s">
        <v>603</v>
      </c>
      <c r="C1772">
        <v>21</v>
      </c>
      <c r="D1772">
        <v>359</v>
      </c>
      <c r="E1772" t="s">
        <v>915</v>
      </c>
      <c r="F1772" t="s">
        <v>932</v>
      </c>
      <c r="G1772">
        <v>48.863971710000001</v>
      </c>
      <c r="H1772">
        <v>124.6412964</v>
      </c>
      <c r="M1772" t="s">
        <v>727</v>
      </c>
      <c r="N1772">
        <v>0</v>
      </c>
      <c r="O1772">
        <v>-3</v>
      </c>
      <c r="P1772">
        <f t="shared" si="171"/>
        <v>3</v>
      </c>
      <c r="Q1772" t="s">
        <v>191</v>
      </c>
      <c r="R1772">
        <v>2</v>
      </c>
      <c r="S1772">
        <f t="shared" si="166"/>
        <v>3</v>
      </c>
      <c r="T1772">
        <f t="shared" si="167"/>
        <v>0</v>
      </c>
      <c r="U1772" t="s">
        <v>1008</v>
      </c>
      <c r="V1772" t="s">
        <v>918</v>
      </c>
      <c r="W1772">
        <f>SUM(S1772:S1776)</f>
        <v>120</v>
      </c>
      <c r="X1772">
        <f>SUM(T1772:T1776)</f>
        <v>0</v>
      </c>
      <c r="Y1772">
        <f>X1772+W1772</f>
        <v>120</v>
      </c>
      <c r="Z1772" s="118">
        <v>1.1000000000000001</v>
      </c>
      <c r="AA1772" s="106">
        <v>30</v>
      </c>
      <c r="AB1772" s="120">
        <v>0.92</v>
      </c>
      <c r="AC1772" s="2">
        <f t="shared" si="168"/>
        <v>212.52</v>
      </c>
      <c r="AD1772" s="2">
        <f>SUM(AC1772:AC1776)</f>
        <v>79872.784</v>
      </c>
      <c r="AE1772" s="2">
        <f t="shared" si="169"/>
        <v>212.52</v>
      </c>
      <c r="AF1772" s="2">
        <f>SUM(AE1772:AE1776)</f>
        <v>79872.784</v>
      </c>
      <c r="AG1772">
        <f t="shared" si="170"/>
        <v>1</v>
      </c>
    </row>
    <row r="1773" spans="1:34">
      <c r="A1773">
        <v>1772</v>
      </c>
      <c r="C1773">
        <v>21</v>
      </c>
      <c r="D1773">
        <v>359</v>
      </c>
      <c r="E1773" t="s">
        <v>915</v>
      </c>
      <c r="F1773" t="s">
        <v>932</v>
      </c>
      <c r="G1773">
        <v>48.863971710000001</v>
      </c>
      <c r="H1773">
        <v>124.6412964</v>
      </c>
      <c r="M1773" t="s">
        <v>711</v>
      </c>
      <c r="N1773">
        <v>-3</v>
      </c>
      <c r="O1773">
        <v>-21</v>
      </c>
      <c r="P1773">
        <f t="shared" si="171"/>
        <v>18</v>
      </c>
      <c r="Q1773" t="s">
        <v>604</v>
      </c>
      <c r="R1773">
        <v>2</v>
      </c>
      <c r="S1773">
        <f t="shared" si="166"/>
        <v>18</v>
      </c>
      <c r="T1773">
        <f t="shared" si="167"/>
        <v>0</v>
      </c>
      <c r="U1773" t="s">
        <v>1008</v>
      </c>
      <c r="V1773" t="s">
        <v>918</v>
      </c>
      <c r="Z1773" s="118">
        <v>0.97</v>
      </c>
      <c r="AA1773" s="106">
        <v>30</v>
      </c>
      <c r="AB1773" s="120">
        <v>7.94</v>
      </c>
      <c r="AC1773" s="2">
        <f t="shared" si="168"/>
        <v>9704.268</v>
      </c>
      <c r="AE1773" s="2">
        <f t="shared" si="169"/>
        <v>9704.268</v>
      </c>
      <c r="AG1773" t="str">
        <f t="shared" si="170"/>
        <v/>
      </c>
    </row>
    <row r="1774" spans="1:34">
      <c r="A1774">
        <v>1773</v>
      </c>
      <c r="C1774">
        <v>21</v>
      </c>
      <c r="D1774">
        <v>359</v>
      </c>
      <c r="E1774" t="s">
        <v>915</v>
      </c>
      <c r="F1774" t="s">
        <v>932</v>
      </c>
      <c r="G1774">
        <v>48.863971710000001</v>
      </c>
      <c r="H1774">
        <v>124.6412964</v>
      </c>
      <c r="M1774" t="s">
        <v>701</v>
      </c>
      <c r="N1774">
        <v>-21</v>
      </c>
      <c r="O1774">
        <v>-27</v>
      </c>
      <c r="P1774">
        <f t="shared" si="171"/>
        <v>6</v>
      </c>
      <c r="Q1774" t="s">
        <v>191</v>
      </c>
      <c r="R1774">
        <v>2</v>
      </c>
      <c r="S1774">
        <f t="shared" si="166"/>
        <v>6</v>
      </c>
      <c r="T1774">
        <f t="shared" si="167"/>
        <v>0</v>
      </c>
      <c r="U1774" t="s">
        <v>1008</v>
      </c>
      <c r="V1774" t="s">
        <v>856</v>
      </c>
      <c r="Z1774" s="118">
        <v>1.1000000000000001</v>
      </c>
      <c r="AA1774" s="106">
        <v>20</v>
      </c>
      <c r="AB1774" s="120">
        <v>0.92</v>
      </c>
      <c r="AC1774" s="2">
        <f t="shared" si="168"/>
        <v>485.76000000000005</v>
      </c>
      <c r="AE1774" s="2">
        <f t="shared" si="169"/>
        <v>485.76000000000005</v>
      </c>
      <c r="AG1774" t="str">
        <f t="shared" si="170"/>
        <v/>
      </c>
    </row>
    <row r="1775" spans="1:34">
      <c r="A1775">
        <v>1774</v>
      </c>
      <c r="C1775">
        <v>21</v>
      </c>
      <c r="D1775">
        <v>359</v>
      </c>
      <c r="E1775" t="s">
        <v>915</v>
      </c>
      <c r="F1775" t="s">
        <v>932</v>
      </c>
      <c r="G1775">
        <v>48.863971710000001</v>
      </c>
      <c r="H1775">
        <v>124.6412964</v>
      </c>
      <c r="M1775" t="s">
        <v>730</v>
      </c>
      <c r="N1775">
        <v>-27</v>
      </c>
      <c r="O1775">
        <v>-41</v>
      </c>
      <c r="P1775">
        <f t="shared" si="171"/>
        <v>14</v>
      </c>
      <c r="Q1775" t="s">
        <v>604</v>
      </c>
      <c r="R1775">
        <v>2</v>
      </c>
      <c r="S1775">
        <f t="shared" si="166"/>
        <v>14</v>
      </c>
      <c r="T1775">
        <f t="shared" si="167"/>
        <v>0</v>
      </c>
      <c r="U1775" t="s">
        <v>1008</v>
      </c>
      <c r="V1775" t="s">
        <v>856</v>
      </c>
      <c r="Z1775" s="118">
        <v>0.97</v>
      </c>
      <c r="AA1775" s="106">
        <v>20</v>
      </c>
      <c r="AB1775" s="120">
        <v>7.94</v>
      </c>
      <c r="AC1775" s="2">
        <f t="shared" si="168"/>
        <v>8626.0160000000014</v>
      </c>
      <c r="AE1775" s="2">
        <f t="shared" si="169"/>
        <v>8626.0160000000014</v>
      </c>
      <c r="AG1775" t="str">
        <f t="shared" si="170"/>
        <v/>
      </c>
    </row>
    <row r="1776" spans="1:34" s="9" customFormat="1">
      <c r="A1776">
        <v>1775</v>
      </c>
      <c r="C1776">
        <v>21</v>
      </c>
      <c r="D1776">
        <v>359</v>
      </c>
      <c r="E1776" s="9" t="s">
        <v>915</v>
      </c>
      <c r="F1776" t="s">
        <v>932</v>
      </c>
      <c r="G1776" s="9">
        <v>48.863971710000001</v>
      </c>
      <c r="H1776" s="9">
        <v>124.6412964</v>
      </c>
      <c r="M1776" s="9" t="s">
        <v>735</v>
      </c>
      <c r="N1776" s="9">
        <v>-41</v>
      </c>
      <c r="O1776" s="9">
        <v>-120</v>
      </c>
      <c r="P1776" s="9">
        <f t="shared" si="171"/>
        <v>79</v>
      </c>
      <c r="Q1776" s="9" t="s">
        <v>604</v>
      </c>
      <c r="R1776" s="9">
        <v>2</v>
      </c>
      <c r="S1776" s="9">
        <f t="shared" si="166"/>
        <v>79</v>
      </c>
      <c r="T1776" s="9">
        <f t="shared" si="167"/>
        <v>0</v>
      </c>
      <c r="U1776" t="s">
        <v>1003</v>
      </c>
      <c r="V1776" t="s">
        <v>623</v>
      </c>
      <c r="Z1776" s="118">
        <v>0.97</v>
      </c>
      <c r="AA1776" s="106">
        <v>0</v>
      </c>
      <c r="AB1776" s="120">
        <v>7.94</v>
      </c>
      <c r="AC1776" s="2">
        <f t="shared" si="168"/>
        <v>60844.219999999994</v>
      </c>
      <c r="AE1776" s="11">
        <f t="shared" si="169"/>
        <v>60844.219999999994</v>
      </c>
      <c r="AG1776" t="str">
        <f t="shared" si="170"/>
        <v/>
      </c>
      <c r="AH1776"/>
    </row>
    <row r="1777" spans="1:34">
      <c r="A1777">
        <v>1776</v>
      </c>
      <c r="B1777" t="s">
        <v>603</v>
      </c>
      <c r="C1777">
        <v>158</v>
      </c>
      <c r="D1777">
        <v>360</v>
      </c>
      <c r="E1777" t="s">
        <v>605</v>
      </c>
      <c r="F1777" t="s">
        <v>929</v>
      </c>
      <c r="G1777">
        <v>48.86716843</v>
      </c>
      <c r="H1777">
        <v>124.6687012</v>
      </c>
      <c r="M1777" t="s">
        <v>13</v>
      </c>
      <c r="N1777">
        <v>14</v>
      </c>
      <c r="O1777">
        <v>13</v>
      </c>
      <c r="P1777">
        <f t="shared" si="171"/>
        <v>1</v>
      </c>
      <c r="Q1777" t="s">
        <v>35</v>
      </c>
      <c r="R1777">
        <v>1</v>
      </c>
      <c r="S1777">
        <f t="shared" si="166"/>
        <v>0</v>
      </c>
      <c r="T1777">
        <f t="shared" si="167"/>
        <v>1</v>
      </c>
      <c r="W1777">
        <f>SUM(S1777:S1782)</f>
        <v>33</v>
      </c>
      <c r="X1777">
        <f>SUM(T1777:T1782)</f>
        <v>14</v>
      </c>
      <c r="Y1777">
        <f>X1777+W1777</f>
        <v>47</v>
      </c>
      <c r="Z1777" s="118">
        <v>0.14000000000000001</v>
      </c>
      <c r="AA1777">
        <v>0</v>
      </c>
      <c r="AB1777" s="120">
        <v>43.21</v>
      </c>
      <c r="AC1777" s="2">
        <f t="shared" si="168"/>
        <v>604.94000000000005</v>
      </c>
      <c r="AD1777" s="2">
        <f>SUM(AC1777:AC1782)</f>
        <v>19192.39</v>
      </c>
      <c r="AE1777" s="2">
        <f t="shared" si="169"/>
        <v>604.94000000000005</v>
      </c>
      <c r="AF1777" s="2">
        <f>SUM(AE1777:AE1782)</f>
        <v>19192.39</v>
      </c>
      <c r="AG1777">
        <f t="shared" si="170"/>
        <v>1</v>
      </c>
    </row>
    <row r="1778" spans="1:34">
      <c r="A1778">
        <v>1777</v>
      </c>
      <c r="C1778">
        <v>158</v>
      </c>
      <c r="D1778">
        <v>360</v>
      </c>
      <c r="E1778" t="s">
        <v>605</v>
      </c>
      <c r="F1778" t="s">
        <v>929</v>
      </c>
      <c r="G1778">
        <v>48.86716843</v>
      </c>
      <c r="H1778">
        <v>124.6687012</v>
      </c>
      <c r="M1778" t="s">
        <v>606</v>
      </c>
      <c r="N1778">
        <v>13</v>
      </c>
      <c r="O1778">
        <v>9</v>
      </c>
      <c r="P1778">
        <f t="shared" si="171"/>
        <v>4</v>
      </c>
      <c r="Q1778" t="s">
        <v>35</v>
      </c>
      <c r="R1778">
        <v>1</v>
      </c>
      <c r="S1778">
        <f t="shared" si="166"/>
        <v>0</v>
      </c>
      <c r="T1778">
        <f t="shared" si="167"/>
        <v>4</v>
      </c>
      <c r="Z1778" s="118">
        <v>0.14000000000000001</v>
      </c>
      <c r="AA1778">
        <v>0</v>
      </c>
      <c r="AB1778" s="120">
        <v>43.21</v>
      </c>
      <c r="AC1778" s="2">
        <f t="shared" si="168"/>
        <v>2419.7600000000002</v>
      </c>
      <c r="AE1778" s="2">
        <f t="shared" si="169"/>
        <v>2419.7600000000002</v>
      </c>
      <c r="AG1778" t="str">
        <f t="shared" si="170"/>
        <v/>
      </c>
    </row>
    <row r="1779" spans="1:34">
      <c r="A1779">
        <v>1778</v>
      </c>
      <c r="C1779">
        <v>158</v>
      </c>
      <c r="D1779">
        <v>360</v>
      </c>
      <c r="E1779" t="s">
        <v>605</v>
      </c>
      <c r="F1779" t="s">
        <v>929</v>
      </c>
      <c r="G1779">
        <v>48.86716843</v>
      </c>
      <c r="H1779">
        <v>124.6687012</v>
      </c>
      <c r="M1779" t="s">
        <v>15</v>
      </c>
      <c r="N1779">
        <v>9</v>
      </c>
      <c r="O1779">
        <v>0</v>
      </c>
      <c r="P1779">
        <f t="shared" si="171"/>
        <v>9</v>
      </c>
      <c r="Q1779" t="s">
        <v>35</v>
      </c>
      <c r="R1779">
        <v>1</v>
      </c>
      <c r="S1779">
        <f t="shared" si="166"/>
        <v>0</v>
      </c>
      <c r="T1779">
        <f t="shared" si="167"/>
        <v>9</v>
      </c>
      <c r="Z1779" s="118">
        <v>0.14000000000000001</v>
      </c>
      <c r="AA1779">
        <v>0</v>
      </c>
      <c r="AB1779" s="120">
        <v>36.65</v>
      </c>
      <c r="AC1779" s="2">
        <f t="shared" si="168"/>
        <v>4617.9000000000005</v>
      </c>
      <c r="AE1779" s="2">
        <f t="shared" si="169"/>
        <v>4617.9000000000005</v>
      </c>
      <c r="AG1779" t="str">
        <f t="shared" si="170"/>
        <v/>
      </c>
    </row>
    <row r="1780" spans="1:34">
      <c r="A1780">
        <v>1779</v>
      </c>
      <c r="C1780">
        <v>171</v>
      </c>
      <c r="D1780">
        <v>360</v>
      </c>
      <c r="E1780" t="s">
        <v>605</v>
      </c>
      <c r="F1780" t="s">
        <v>929</v>
      </c>
      <c r="G1780">
        <v>48.86716843</v>
      </c>
      <c r="H1780">
        <v>124.6687012</v>
      </c>
      <c r="M1780" t="s">
        <v>16</v>
      </c>
      <c r="N1780">
        <v>0</v>
      </c>
      <c r="O1780">
        <v>-5</v>
      </c>
      <c r="P1780">
        <f t="shared" si="171"/>
        <v>5</v>
      </c>
      <c r="Q1780" t="s">
        <v>616</v>
      </c>
      <c r="R1780">
        <v>2</v>
      </c>
      <c r="S1780">
        <f t="shared" si="166"/>
        <v>5</v>
      </c>
      <c r="T1780">
        <f t="shared" si="167"/>
        <v>0</v>
      </c>
      <c r="U1780" t="s">
        <v>1003</v>
      </c>
      <c r="V1780" t="s">
        <v>623</v>
      </c>
      <c r="Z1780" s="118">
        <v>1.31</v>
      </c>
      <c r="AA1780">
        <v>10</v>
      </c>
      <c r="AB1780" s="120">
        <v>4.74</v>
      </c>
      <c r="AC1780" s="2">
        <f t="shared" si="168"/>
        <v>2794.2300000000005</v>
      </c>
      <c r="AE1780" s="2">
        <f t="shared" si="169"/>
        <v>2794.2300000000005</v>
      </c>
      <c r="AG1780" t="str">
        <f t="shared" si="170"/>
        <v/>
      </c>
    </row>
    <row r="1781" spans="1:34">
      <c r="A1781">
        <v>1780</v>
      </c>
      <c r="C1781">
        <v>171</v>
      </c>
      <c r="D1781">
        <v>360</v>
      </c>
      <c r="E1781" t="s">
        <v>605</v>
      </c>
      <c r="F1781" t="s">
        <v>929</v>
      </c>
      <c r="G1781">
        <v>48.86716843</v>
      </c>
      <c r="H1781">
        <v>124.6687012</v>
      </c>
      <c r="M1781" t="s">
        <v>23</v>
      </c>
      <c r="N1781">
        <v>-5</v>
      </c>
      <c r="O1781">
        <v>-15</v>
      </c>
      <c r="P1781">
        <f t="shared" si="171"/>
        <v>10</v>
      </c>
      <c r="Q1781" t="s">
        <v>616</v>
      </c>
      <c r="R1781">
        <v>2</v>
      </c>
      <c r="S1781">
        <f t="shared" si="166"/>
        <v>10</v>
      </c>
      <c r="T1781">
        <f t="shared" si="167"/>
        <v>0</v>
      </c>
      <c r="U1781" t="s">
        <v>1003</v>
      </c>
      <c r="V1781" t="s">
        <v>623</v>
      </c>
      <c r="Z1781" s="118">
        <v>1.31</v>
      </c>
      <c r="AA1781">
        <v>10</v>
      </c>
      <c r="AB1781" s="120">
        <v>4.74</v>
      </c>
      <c r="AC1781" s="2">
        <f t="shared" si="168"/>
        <v>5588.4600000000009</v>
      </c>
      <c r="AE1781" s="2">
        <f t="shared" si="169"/>
        <v>5588.4600000000009</v>
      </c>
      <c r="AG1781" t="str">
        <f t="shared" si="170"/>
        <v/>
      </c>
    </row>
    <row r="1782" spans="1:34" s="9" customFormat="1">
      <c r="A1782">
        <v>1781</v>
      </c>
      <c r="C1782">
        <v>171</v>
      </c>
      <c r="D1782">
        <v>360</v>
      </c>
      <c r="E1782" s="9" t="s">
        <v>605</v>
      </c>
      <c r="F1782" t="s">
        <v>929</v>
      </c>
      <c r="G1782" s="9">
        <v>48.86716843</v>
      </c>
      <c r="H1782" s="9">
        <v>124.6687012</v>
      </c>
      <c r="M1782" s="9" t="s">
        <v>18</v>
      </c>
      <c r="N1782" s="9">
        <v>-15</v>
      </c>
      <c r="O1782" s="9">
        <v>-33</v>
      </c>
      <c r="P1782" s="9">
        <f t="shared" si="171"/>
        <v>18</v>
      </c>
      <c r="Q1782" s="9" t="s">
        <v>616</v>
      </c>
      <c r="R1782" s="9">
        <v>2</v>
      </c>
      <c r="S1782" s="9">
        <f t="shared" si="166"/>
        <v>18</v>
      </c>
      <c r="T1782" s="9">
        <f t="shared" si="167"/>
        <v>0</v>
      </c>
      <c r="U1782" t="s">
        <v>1003</v>
      </c>
      <c r="V1782" t="s">
        <v>623</v>
      </c>
      <c r="Z1782" s="118">
        <v>1.38</v>
      </c>
      <c r="AA1782" s="9">
        <v>25</v>
      </c>
      <c r="AB1782" s="120">
        <v>1.7</v>
      </c>
      <c r="AC1782" s="2">
        <f t="shared" si="168"/>
        <v>3167.0999999999985</v>
      </c>
      <c r="AE1782" s="11">
        <f t="shared" si="169"/>
        <v>3167.0999999999985</v>
      </c>
      <c r="AG1782" t="str">
        <f t="shared" si="170"/>
        <v/>
      </c>
      <c r="AH1782"/>
    </row>
    <row r="1783" spans="1:34">
      <c r="A1783">
        <v>1782</v>
      </c>
      <c r="B1783" t="s">
        <v>603</v>
      </c>
      <c r="C1783">
        <v>401</v>
      </c>
      <c r="D1783">
        <v>361</v>
      </c>
      <c r="E1783" t="s">
        <v>605</v>
      </c>
      <c r="F1783" t="s">
        <v>929</v>
      </c>
      <c r="G1783">
        <v>49.796718599999998</v>
      </c>
      <c r="H1783">
        <v>123.76889799999999</v>
      </c>
      <c r="M1783" t="s">
        <v>13</v>
      </c>
      <c r="N1783">
        <v>18</v>
      </c>
      <c r="O1783">
        <v>16</v>
      </c>
      <c r="P1783">
        <f t="shared" si="171"/>
        <v>2</v>
      </c>
      <c r="Q1783" t="s">
        <v>35</v>
      </c>
      <c r="R1783">
        <v>1</v>
      </c>
      <c r="S1783">
        <f t="shared" si="166"/>
        <v>0</v>
      </c>
      <c r="T1783">
        <f t="shared" si="167"/>
        <v>2</v>
      </c>
      <c r="W1783">
        <f>SUM(S1783:S1787)</f>
        <v>35</v>
      </c>
      <c r="X1783">
        <f>SUM(T1783:T1787)</f>
        <v>18</v>
      </c>
      <c r="Y1783">
        <f>X1783+W1783</f>
        <v>53</v>
      </c>
      <c r="Z1783" s="118">
        <v>0.14000000000000001</v>
      </c>
      <c r="AA1783">
        <v>0</v>
      </c>
      <c r="AB1783" s="120">
        <v>43.21</v>
      </c>
      <c r="AC1783" s="2">
        <f t="shared" si="168"/>
        <v>1209.8800000000001</v>
      </c>
      <c r="AD1783" s="2">
        <f>SUM(AC1783:AC1787)</f>
        <v>12341.98</v>
      </c>
      <c r="AE1783" s="2">
        <f t="shared" si="169"/>
        <v>1209.8800000000001</v>
      </c>
      <c r="AF1783" s="2">
        <f>SUM(AE1783:AE1787)</f>
        <v>12341.98</v>
      </c>
      <c r="AG1783">
        <f t="shared" si="170"/>
        <v>1</v>
      </c>
    </row>
    <row r="1784" spans="1:34">
      <c r="A1784">
        <v>1783</v>
      </c>
      <c r="C1784">
        <v>401</v>
      </c>
      <c r="D1784">
        <v>361</v>
      </c>
      <c r="E1784" t="s">
        <v>605</v>
      </c>
      <c r="F1784" t="s">
        <v>929</v>
      </c>
      <c r="G1784">
        <v>49.796718599999998</v>
      </c>
      <c r="H1784">
        <v>123.76889799999999</v>
      </c>
      <c r="M1784" t="s">
        <v>14</v>
      </c>
      <c r="N1784">
        <v>16</v>
      </c>
      <c r="O1784">
        <v>11</v>
      </c>
      <c r="P1784">
        <f t="shared" si="171"/>
        <v>5</v>
      </c>
      <c r="Q1784" t="s">
        <v>35</v>
      </c>
      <c r="R1784">
        <v>1</v>
      </c>
      <c r="S1784">
        <f t="shared" si="166"/>
        <v>0</v>
      </c>
      <c r="T1784">
        <f t="shared" si="167"/>
        <v>5</v>
      </c>
      <c r="Z1784" s="118">
        <v>0.14000000000000001</v>
      </c>
      <c r="AA1784">
        <v>0</v>
      </c>
      <c r="AB1784" s="120">
        <v>43.21</v>
      </c>
      <c r="AC1784" s="2">
        <f t="shared" si="168"/>
        <v>3024.7</v>
      </c>
      <c r="AE1784" s="2">
        <f t="shared" si="169"/>
        <v>3024.7</v>
      </c>
      <c r="AG1784" t="str">
        <f t="shared" si="170"/>
        <v/>
      </c>
      <c r="AH1784" s="102"/>
    </row>
    <row r="1785" spans="1:34">
      <c r="A1785">
        <v>1784</v>
      </c>
      <c r="C1785">
        <v>401</v>
      </c>
      <c r="D1785">
        <v>361</v>
      </c>
      <c r="E1785" t="s">
        <v>605</v>
      </c>
      <c r="F1785" t="s">
        <v>929</v>
      </c>
      <c r="G1785">
        <v>49.796718599999998</v>
      </c>
      <c r="H1785">
        <v>123.76889799999999</v>
      </c>
      <c r="M1785" t="s">
        <v>90</v>
      </c>
      <c r="N1785">
        <v>11</v>
      </c>
      <c r="O1785">
        <v>0</v>
      </c>
      <c r="P1785">
        <f t="shared" si="171"/>
        <v>11</v>
      </c>
      <c r="Q1785" t="s">
        <v>35</v>
      </c>
      <c r="R1785">
        <v>1</v>
      </c>
      <c r="S1785">
        <f t="shared" si="166"/>
        <v>0</v>
      </c>
      <c r="T1785">
        <f t="shared" si="167"/>
        <v>11</v>
      </c>
      <c r="Z1785" s="118">
        <v>0.14000000000000001</v>
      </c>
      <c r="AA1785">
        <v>0</v>
      </c>
      <c r="AB1785" s="120">
        <v>36.65</v>
      </c>
      <c r="AC1785" s="2">
        <f t="shared" si="168"/>
        <v>5644.0999999999995</v>
      </c>
      <c r="AE1785" s="2">
        <f t="shared" si="169"/>
        <v>5644.0999999999995</v>
      </c>
      <c r="AG1785" t="str">
        <f t="shared" si="170"/>
        <v/>
      </c>
      <c r="AH1785" s="102"/>
    </row>
    <row r="1786" spans="1:34">
      <c r="A1786">
        <v>1785</v>
      </c>
      <c r="C1786">
        <v>448</v>
      </c>
      <c r="D1786">
        <v>361</v>
      </c>
      <c r="E1786" t="s">
        <v>605</v>
      </c>
      <c r="F1786" t="s">
        <v>929</v>
      </c>
      <c r="G1786">
        <v>49.796718599999998</v>
      </c>
      <c r="H1786">
        <v>123.76889799999999</v>
      </c>
      <c r="M1786" t="s">
        <v>59</v>
      </c>
      <c r="N1786">
        <v>0</v>
      </c>
      <c r="O1786">
        <v>-15</v>
      </c>
      <c r="P1786">
        <f t="shared" si="171"/>
        <v>15</v>
      </c>
      <c r="Q1786" t="s">
        <v>604</v>
      </c>
      <c r="R1786">
        <v>2</v>
      </c>
      <c r="S1786">
        <f t="shared" si="166"/>
        <v>15</v>
      </c>
      <c r="T1786">
        <f t="shared" si="167"/>
        <v>0</v>
      </c>
      <c r="U1786" t="s">
        <v>1003</v>
      </c>
      <c r="V1786" t="s">
        <v>623</v>
      </c>
      <c r="Z1786" s="118">
        <v>1.38</v>
      </c>
      <c r="AA1786">
        <v>70</v>
      </c>
      <c r="AB1786" s="120">
        <v>1.7</v>
      </c>
      <c r="AC1786" s="2">
        <f t="shared" si="168"/>
        <v>1055.6999999999996</v>
      </c>
      <c r="AE1786" s="2">
        <f t="shared" si="169"/>
        <v>1055.6999999999996</v>
      </c>
      <c r="AG1786" t="str">
        <f t="shared" si="170"/>
        <v/>
      </c>
      <c r="AH1786" s="102"/>
    </row>
    <row r="1787" spans="1:34" s="9" customFormat="1">
      <c r="A1787">
        <v>1786</v>
      </c>
      <c r="C1787">
        <v>448</v>
      </c>
      <c r="D1787">
        <v>361</v>
      </c>
      <c r="E1787" s="9" t="s">
        <v>605</v>
      </c>
      <c r="F1787" t="s">
        <v>929</v>
      </c>
      <c r="G1787" s="9">
        <v>49.796718599999998</v>
      </c>
      <c r="H1787" s="9">
        <v>123.76889799999999</v>
      </c>
      <c r="M1787" s="9" t="s">
        <v>60</v>
      </c>
      <c r="N1787" s="9">
        <v>-15</v>
      </c>
      <c r="O1787" s="9">
        <v>-35</v>
      </c>
      <c r="P1787" s="9">
        <f t="shared" si="171"/>
        <v>20</v>
      </c>
      <c r="Q1787" s="9" t="s">
        <v>604</v>
      </c>
      <c r="R1787" s="9">
        <v>2</v>
      </c>
      <c r="S1787" s="9">
        <f t="shared" si="166"/>
        <v>20</v>
      </c>
      <c r="T1787" s="9">
        <f t="shared" si="167"/>
        <v>0</v>
      </c>
      <c r="U1787" t="s">
        <v>1003</v>
      </c>
      <c r="V1787" t="s">
        <v>623</v>
      </c>
      <c r="Z1787" s="118">
        <v>1.38</v>
      </c>
      <c r="AA1787" s="9">
        <v>70</v>
      </c>
      <c r="AB1787" s="120">
        <v>1.7</v>
      </c>
      <c r="AC1787" s="2">
        <f t="shared" si="168"/>
        <v>1407.5999999999997</v>
      </c>
      <c r="AE1787" s="11">
        <f t="shared" si="169"/>
        <v>1407.5999999999997</v>
      </c>
      <c r="AG1787" t="str">
        <f t="shared" si="170"/>
        <v/>
      </c>
      <c r="AH1787"/>
    </row>
    <row r="1788" spans="1:34">
      <c r="A1788">
        <v>1787</v>
      </c>
      <c r="B1788" t="s">
        <v>603</v>
      </c>
      <c r="C1788">
        <v>96</v>
      </c>
      <c r="D1788">
        <v>362</v>
      </c>
      <c r="E1788" t="s">
        <v>607</v>
      </c>
      <c r="F1788" t="s">
        <v>929</v>
      </c>
      <c r="G1788">
        <v>48.879550930000001</v>
      </c>
      <c r="H1788">
        <v>124.6966019</v>
      </c>
      <c r="M1788" t="s">
        <v>13</v>
      </c>
      <c r="N1788">
        <v>16</v>
      </c>
      <c r="O1788">
        <v>14</v>
      </c>
      <c r="P1788">
        <f t="shared" si="171"/>
        <v>2</v>
      </c>
      <c r="Q1788" t="s">
        <v>35</v>
      </c>
      <c r="R1788">
        <v>1</v>
      </c>
      <c r="S1788">
        <f t="shared" si="166"/>
        <v>0</v>
      </c>
      <c r="T1788">
        <f t="shared" si="167"/>
        <v>2</v>
      </c>
      <c r="W1788">
        <f>SUM(S1788:S1793)</f>
        <v>43</v>
      </c>
      <c r="X1788">
        <f>SUM(T1788:T1793)</f>
        <v>16</v>
      </c>
      <c r="Y1788">
        <f>X1788+W1788</f>
        <v>59</v>
      </c>
      <c r="Z1788" s="118">
        <v>0.11</v>
      </c>
      <c r="AA1788">
        <v>0</v>
      </c>
      <c r="AB1788" s="120">
        <v>45.06</v>
      </c>
      <c r="AC1788" s="2">
        <f t="shared" si="168"/>
        <v>991.31999999999994</v>
      </c>
      <c r="AD1788" s="2">
        <f>SUM(AC1788:AC1793)</f>
        <v>21652.856</v>
      </c>
      <c r="AE1788" s="2">
        <f t="shared" si="169"/>
        <v>991.31999999999994</v>
      </c>
      <c r="AF1788" s="2">
        <f>SUM(AE1788:AE1793)</f>
        <v>21652.856</v>
      </c>
      <c r="AG1788">
        <f t="shared" si="170"/>
        <v>1</v>
      </c>
    </row>
    <row r="1789" spans="1:34">
      <c r="A1789">
        <v>1788</v>
      </c>
      <c r="C1789">
        <v>96</v>
      </c>
      <c r="D1789">
        <v>362</v>
      </c>
      <c r="E1789" t="s">
        <v>607</v>
      </c>
      <c r="F1789" t="s">
        <v>929</v>
      </c>
      <c r="G1789">
        <v>48.879550930000001</v>
      </c>
      <c r="H1789">
        <v>124.6966019</v>
      </c>
      <c r="M1789" t="s">
        <v>606</v>
      </c>
      <c r="N1789">
        <v>14</v>
      </c>
      <c r="O1789">
        <v>8</v>
      </c>
      <c r="P1789">
        <f t="shared" si="171"/>
        <v>6</v>
      </c>
      <c r="Q1789" t="s">
        <v>35</v>
      </c>
      <c r="R1789">
        <v>1</v>
      </c>
      <c r="S1789">
        <f t="shared" si="166"/>
        <v>0</v>
      </c>
      <c r="T1789">
        <f t="shared" si="167"/>
        <v>6</v>
      </c>
      <c r="Z1789" s="118">
        <v>0.11</v>
      </c>
      <c r="AA1789">
        <v>0</v>
      </c>
      <c r="AB1789" s="120">
        <v>45.06</v>
      </c>
      <c r="AC1789" s="2">
        <f t="shared" si="168"/>
        <v>2973.96</v>
      </c>
      <c r="AE1789" s="2">
        <f t="shared" si="169"/>
        <v>2973.96</v>
      </c>
      <c r="AG1789" t="str">
        <f t="shared" si="170"/>
        <v/>
      </c>
    </row>
    <row r="1790" spans="1:34">
      <c r="A1790">
        <v>1789</v>
      </c>
      <c r="C1790">
        <v>96</v>
      </c>
      <c r="D1790">
        <v>362</v>
      </c>
      <c r="E1790" t="s">
        <v>607</v>
      </c>
      <c r="F1790" t="s">
        <v>929</v>
      </c>
      <c r="G1790">
        <v>48.879550930000001</v>
      </c>
      <c r="H1790">
        <v>124.6966019</v>
      </c>
      <c r="M1790" t="s">
        <v>15</v>
      </c>
      <c r="N1790">
        <v>8</v>
      </c>
      <c r="O1790">
        <v>0</v>
      </c>
      <c r="P1790">
        <f t="shared" si="171"/>
        <v>8</v>
      </c>
      <c r="Q1790" t="s">
        <v>35</v>
      </c>
      <c r="R1790">
        <v>1</v>
      </c>
      <c r="S1790">
        <f t="shared" si="166"/>
        <v>0</v>
      </c>
      <c r="T1790">
        <f t="shared" si="167"/>
        <v>8</v>
      </c>
      <c r="Z1790" s="118">
        <v>0.11</v>
      </c>
      <c r="AA1790">
        <v>0</v>
      </c>
      <c r="AB1790" s="120">
        <v>38.51</v>
      </c>
      <c r="AC1790" s="2">
        <f t="shared" si="168"/>
        <v>3388.8799999999997</v>
      </c>
      <c r="AE1790" s="2">
        <f t="shared" si="169"/>
        <v>3388.8799999999997</v>
      </c>
      <c r="AG1790" t="str">
        <f t="shared" si="170"/>
        <v/>
      </c>
    </row>
    <row r="1791" spans="1:34">
      <c r="A1791">
        <v>1790</v>
      </c>
      <c r="C1791">
        <v>109</v>
      </c>
      <c r="D1791">
        <v>362</v>
      </c>
      <c r="E1791" t="s">
        <v>607</v>
      </c>
      <c r="F1791" t="s">
        <v>929</v>
      </c>
      <c r="G1791">
        <v>48.879550930000001</v>
      </c>
      <c r="H1791">
        <v>124.6966019</v>
      </c>
      <c r="M1791" t="s">
        <v>16</v>
      </c>
      <c r="N1791">
        <v>0</v>
      </c>
      <c r="O1791">
        <v>-1</v>
      </c>
      <c r="P1791">
        <f t="shared" si="171"/>
        <v>1</v>
      </c>
      <c r="Q1791" t="s">
        <v>616</v>
      </c>
      <c r="R1791">
        <v>2</v>
      </c>
      <c r="S1791">
        <f t="shared" si="166"/>
        <v>1</v>
      </c>
      <c r="T1791">
        <f t="shared" si="167"/>
        <v>0</v>
      </c>
      <c r="U1791" t="s">
        <v>1008</v>
      </c>
      <c r="V1791" t="s">
        <v>1005</v>
      </c>
      <c r="Z1791" s="118">
        <v>0.93</v>
      </c>
      <c r="AA1791">
        <v>20</v>
      </c>
      <c r="AB1791" s="120">
        <v>10.95</v>
      </c>
      <c r="AC1791" s="2">
        <f t="shared" si="168"/>
        <v>814.68000000000006</v>
      </c>
      <c r="AE1791" s="2">
        <f t="shared" si="169"/>
        <v>814.68000000000006</v>
      </c>
      <c r="AG1791" t="str">
        <f t="shared" si="170"/>
        <v/>
      </c>
    </row>
    <row r="1792" spans="1:34">
      <c r="A1792">
        <v>1791</v>
      </c>
      <c r="C1792">
        <v>109</v>
      </c>
      <c r="D1792">
        <v>362</v>
      </c>
      <c r="E1792" t="s">
        <v>607</v>
      </c>
      <c r="F1792" t="s">
        <v>929</v>
      </c>
      <c r="G1792">
        <v>48.879550930000001</v>
      </c>
      <c r="H1792">
        <v>124.6966019</v>
      </c>
      <c r="M1792" t="s">
        <v>59</v>
      </c>
      <c r="N1792">
        <v>-1</v>
      </c>
      <c r="O1792">
        <v>-43</v>
      </c>
      <c r="P1792">
        <f t="shared" si="171"/>
        <v>42</v>
      </c>
      <c r="Q1792" t="s">
        <v>616</v>
      </c>
      <c r="R1792">
        <v>2</v>
      </c>
      <c r="S1792">
        <f t="shared" si="166"/>
        <v>42</v>
      </c>
      <c r="T1792">
        <f t="shared" si="167"/>
        <v>0</v>
      </c>
      <c r="U1792" t="s">
        <v>1008</v>
      </c>
      <c r="V1792" t="s">
        <v>1005</v>
      </c>
      <c r="Z1792" s="118">
        <v>1.17</v>
      </c>
      <c r="AA1792">
        <v>30</v>
      </c>
      <c r="AB1792" s="120">
        <v>3.92</v>
      </c>
      <c r="AC1792" s="2">
        <f t="shared" si="168"/>
        <v>13484.015999999998</v>
      </c>
      <c r="AE1792" s="2">
        <f t="shared" si="169"/>
        <v>13484.015999999998</v>
      </c>
      <c r="AG1792" t="str">
        <f t="shared" si="170"/>
        <v/>
      </c>
    </row>
    <row r="1793" spans="1:34" s="9" customFormat="1">
      <c r="A1793">
        <v>1792</v>
      </c>
      <c r="C1793">
        <v>109</v>
      </c>
      <c r="D1793">
        <v>362</v>
      </c>
      <c r="E1793" s="9" t="s">
        <v>607</v>
      </c>
      <c r="F1793" t="s">
        <v>929</v>
      </c>
      <c r="G1793" s="9">
        <v>48.879550930000001</v>
      </c>
      <c r="H1793" s="9">
        <v>124.6966019</v>
      </c>
      <c r="M1793" s="9" t="s">
        <v>60</v>
      </c>
      <c r="N1793" s="9">
        <v>-43</v>
      </c>
      <c r="O1793" s="9">
        <v>-43</v>
      </c>
      <c r="P1793" s="9">
        <f t="shared" si="171"/>
        <v>0</v>
      </c>
      <c r="Q1793" s="9" t="s">
        <v>616</v>
      </c>
      <c r="R1793" s="9">
        <v>2</v>
      </c>
      <c r="S1793" s="9">
        <f t="shared" si="166"/>
        <v>0</v>
      </c>
      <c r="T1793" s="9">
        <f t="shared" si="167"/>
        <v>0</v>
      </c>
      <c r="U1793" t="s">
        <v>1003</v>
      </c>
      <c r="V1793" t="s">
        <v>623</v>
      </c>
      <c r="Z1793" s="118">
        <v>1.17</v>
      </c>
      <c r="AA1793" s="9">
        <v>15</v>
      </c>
      <c r="AB1793" s="120">
        <v>3.92</v>
      </c>
      <c r="AC1793" s="2">
        <f t="shared" si="168"/>
        <v>0</v>
      </c>
      <c r="AE1793" s="11">
        <f t="shared" si="169"/>
        <v>0</v>
      </c>
      <c r="AG1793" t="str">
        <f t="shared" si="170"/>
        <v/>
      </c>
      <c r="AH1793"/>
    </row>
    <row r="1794" spans="1:34">
      <c r="A1794">
        <v>1793</v>
      </c>
      <c r="B1794" t="s">
        <v>603</v>
      </c>
      <c r="C1794">
        <v>93</v>
      </c>
      <c r="D1794">
        <v>363</v>
      </c>
      <c r="E1794" t="s">
        <v>605</v>
      </c>
      <c r="F1794" t="s">
        <v>929</v>
      </c>
      <c r="G1794">
        <v>48.817169190000001</v>
      </c>
      <c r="H1794">
        <v>124.77040100000001</v>
      </c>
      <c r="M1794" t="s">
        <v>610</v>
      </c>
      <c r="N1794">
        <v>11</v>
      </c>
      <c r="O1794">
        <v>9</v>
      </c>
      <c r="P1794">
        <f t="shared" si="171"/>
        <v>2</v>
      </c>
      <c r="Q1794" t="s">
        <v>35</v>
      </c>
      <c r="R1794">
        <v>1</v>
      </c>
      <c r="S1794">
        <f t="shared" ref="S1794:S1857" si="172">IF(R1794=1,0,P1794)</f>
        <v>0</v>
      </c>
      <c r="T1794">
        <f t="shared" ref="T1794:T1857" si="173">IF(R1794=1,P1794,0)</f>
        <v>2</v>
      </c>
      <c r="W1794">
        <f>SUM(S1794:S1798)</f>
        <v>75</v>
      </c>
      <c r="X1794">
        <f>SUM(T1794:T1798)</f>
        <v>11</v>
      </c>
      <c r="Y1794">
        <f>X1794+W1794</f>
        <v>86</v>
      </c>
      <c r="Z1794" s="118">
        <v>0.14000000000000001</v>
      </c>
      <c r="AA1794">
        <v>0</v>
      </c>
      <c r="AB1794" s="120">
        <v>43.21</v>
      </c>
      <c r="AC1794" s="2">
        <f t="shared" ref="AC1794:AC1857" si="174">Z1794*AB1794/100*P1794*100*100*((100-AA1794)/100)</f>
        <v>1209.8800000000001</v>
      </c>
      <c r="AD1794" s="2">
        <f>SUM(AC1794:AC1798)</f>
        <v>23711.129999999994</v>
      </c>
      <c r="AE1794" s="2">
        <f t="shared" ref="AE1794:AE1857" si="175">Z1794*AB1794/100*P1794*100*100*((100-AA1794)/100)</f>
        <v>1209.8800000000001</v>
      </c>
      <c r="AF1794" s="2">
        <f>SUM(AE1794:AE1798)</f>
        <v>23711.129999999994</v>
      </c>
      <c r="AG1794">
        <f t="shared" ref="AG1794:AG1857" si="176">IF(D1793&lt;&gt;D1794,1,"")</f>
        <v>1</v>
      </c>
    </row>
    <row r="1795" spans="1:34">
      <c r="A1795">
        <v>1794</v>
      </c>
      <c r="C1795">
        <v>93</v>
      </c>
      <c r="D1795">
        <v>363</v>
      </c>
      <c r="E1795" t="s">
        <v>605</v>
      </c>
      <c r="F1795" t="s">
        <v>929</v>
      </c>
      <c r="G1795">
        <v>48.817169190000001</v>
      </c>
      <c r="H1795">
        <v>124.77040100000001</v>
      </c>
      <c r="M1795" t="s">
        <v>606</v>
      </c>
      <c r="N1795">
        <v>9</v>
      </c>
      <c r="O1795">
        <v>7</v>
      </c>
      <c r="P1795">
        <f t="shared" si="171"/>
        <v>2</v>
      </c>
      <c r="Q1795" t="s">
        <v>35</v>
      </c>
      <c r="R1795">
        <v>1</v>
      </c>
      <c r="S1795">
        <f t="shared" si="172"/>
        <v>0</v>
      </c>
      <c r="T1795">
        <f t="shared" si="173"/>
        <v>2</v>
      </c>
      <c r="Z1795" s="118">
        <v>0.14000000000000001</v>
      </c>
      <c r="AA1795">
        <v>0</v>
      </c>
      <c r="AB1795" s="120">
        <v>43.21</v>
      </c>
      <c r="AC1795" s="2">
        <f t="shared" si="174"/>
        <v>1209.8800000000001</v>
      </c>
      <c r="AE1795" s="2">
        <f t="shared" si="175"/>
        <v>1209.8800000000001</v>
      </c>
      <c r="AG1795" t="str">
        <f t="shared" si="176"/>
        <v/>
      </c>
    </row>
    <row r="1796" spans="1:34">
      <c r="A1796">
        <v>1795</v>
      </c>
      <c r="C1796">
        <v>93</v>
      </c>
      <c r="D1796">
        <v>363</v>
      </c>
      <c r="E1796" t="s">
        <v>605</v>
      </c>
      <c r="F1796" t="s">
        <v>929</v>
      </c>
      <c r="G1796">
        <v>48.817169190000001</v>
      </c>
      <c r="H1796">
        <v>124.77040100000001</v>
      </c>
      <c r="M1796" t="s">
        <v>15</v>
      </c>
      <c r="N1796">
        <v>7</v>
      </c>
      <c r="O1796">
        <v>0</v>
      </c>
      <c r="P1796">
        <f t="shared" si="171"/>
        <v>7</v>
      </c>
      <c r="Q1796" t="s">
        <v>35</v>
      </c>
      <c r="R1796">
        <v>1</v>
      </c>
      <c r="S1796">
        <f t="shared" si="172"/>
        <v>0</v>
      </c>
      <c r="T1796">
        <f t="shared" si="173"/>
        <v>7</v>
      </c>
      <c r="Z1796" s="118">
        <v>0.14000000000000001</v>
      </c>
      <c r="AA1796">
        <v>0</v>
      </c>
      <c r="AB1796" s="120">
        <v>36.65</v>
      </c>
      <c r="AC1796" s="2">
        <f t="shared" si="174"/>
        <v>3591.7000000000003</v>
      </c>
      <c r="AE1796" s="2">
        <f t="shared" si="175"/>
        <v>3591.7000000000003</v>
      </c>
      <c r="AG1796" t="str">
        <f t="shared" si="176"/>
        <v/>
      </c>
    </row>
    <row r="1797" spans="1:34">
      <c r="A1797">
        <v>1796</v>
      </c>
      <c r="C1797">
        <v>106</v>
      </c>
      <c r="D1797">
        <v>363</v>
      </c>
      <c r="E1797" t="s">
        <v>605</v>
      </c>
      <c r="F1797" t="s">
        <v>929</v>
      </c>
      <c r="G1797">
        <v>48.817169190000001</v>
      </c>
      <c r="H1797">
        <v>124.77040100000001</v>
      </c>
      <c r="M1797" t="s">
        <v>23</v>
      </c>
      <c r="N1797">
        <v>0</v>
      </c>
      <c r="O1797">
        <v>-2</v>
      </c>
      <c r="P1797">
        <f t="shared" si="171"/>
        <v>2</v>
      </c>
      <c r="Q1797" t="s">
        <v>613</v>
      </c>
      <c r="R1797">
        <v>2</v>
      </c>
      <c r="S1797">
        <f t="shared" si="172"/>
        <v>2</v>
      </c>
      <c r="T1797">
        <f t="shared" si="173"/>
        <v>0</v>
      </c>
      <c r="U1797" t="s">
        <v>1003</v>
      </c>
      <c r="V1797" t="s">
        <v>623</v>
      </c>
      <c r="Z1797" s="118">
        <v>1.31</v>
      </c>
      <c r="AA1797">
        <v>40</v>
      </c>
      <c r="AB1797" s="120">
        <v>4.74</v>
      </c>
      <c r="AC1797" s="2">
        <f t="shared" si="174"/>
        <v>745.12800000000004</v>
      </c>
      <c r="AE1797" s="2">
        <f t="shared" si="175"/>
        <v>745.12800000000004</v>
      </c>
      <c r="AG1797" t="str">
        <f t="shared" si="176"/>
        <v/>
      </c>
    </row>
    <row r="1798" spans="1:34" s="9" customFormat="1">
      <c r="A1798">
        <v>1797</v>
      </c>
      <c r="C1798">
        <v>106</v>
      </c>
      <c r="D1798">
        <v>363</v>
      </c>
      <c r="E1798" s="9" t="s">
        <v>605</v>
      </c>
      <c r="F1798" t="s">
        <v>929</v>
      </c>
      <c r="G1798" s="9">
        <v>48.817169190000001</v>
      </c>
      <c r="H1798" s="9">
        <v>124.77040100000001</v>
      </c>
      <c r="M1798" s="9" t="s">
        <v>18</v>
      </c>
      <c r="N1798" s="9">
        <v>-2</v>
      </c>
      <c r="O1798" s="9">
        <v>-75</v>
      </c>
      <c r="P1798" s="9">
        <f t="shared" si="171"/>
        <v>73</v>
      </c>
      <c r="Q1798" s="9" t="s">
        <v>89</v>
      </c>
      <c r="R1798" s="9">
        <v>2</v>
      </c>
      <c r="S1798" s="9">
        <f t="shared" si="172"/>
        <v>73</v>
      </c>
      <c r="T1798" s="9">
        <f t="shared" si="173"/>
        <v>0</v>
      </c>
      <c r="U1798" t="s">
        <v>1003</v>
      </c>
      <c r="V1798" t="s">
        <v>623</v>
      </c>
      <c r="Z1798" s="118">
        <v>1.38</v>
      </c>
      <c r="AA1798" s="9">
        <v>1</v>
      </c>
      <c r="AB1798" s="120">
        <v>1.7</v>
      </c>
      <c r="AC1798" s="2">
        <f t="shared" si="174"/>
        <v>16954.541999999994</v>
      </c>
      <c r="AE1798" s="11">
        <f t="shared" si="175"/>
        <v>16954.541999999994</v>
      </c>
      <c r="AG1798" t="str">
        <f t="shared" si="176"/>
        <v/>
      </c>
      <c r="AH1798"/>
    </row>
    <row r="1799" spans="1:34">
      <c r="A1799">
        <v>1798</v>
      </c>
      <c r="B1799" t="s">
        <v>603</v>
      </c>
      <c r="C1799">
        <v>94</v>
      </c>
      <c r="D1799">
        <v>364</v>
      </c>
      <c r="E1799" t="s">
        <v>607</v>
      </c>
      <c r="F1799" t="s">
        <v>929</v>
      </c>
      <c r="G1799">
        <v>48.815940859999998</v>
      </c>
      <c r="H1799">
        <v>124.77449799999999</v>
      </c>
      <c r="M1799" t="s">
        <v>13</v>
      </c>
      <c r="N1799">
        <v>8</v>
      </c>
      <c r="O1799">
        <v>7</v>
      </c>
      <c r="P1799">
        <f t="shared" si="171"/>
        <v>1</v>
      </c>
      <c r="Q1799" t="s">
        <v>35</v>
      </c>
      <c r="R1799">
        <v>1</v>
      </c>
      <c r="S1799">
        <f t="shared" si="172"/>
        <v>0</v>
      </c>
      <c r="T1799">
        <f t="shared" si="173"/>
        <v>1</v>
      </c>
      <c r="W1799">
        <f>SUM(S1799:S1803)</f>
        <v>32</v>
      </c>
      <c r="X1799">
        <f>SUM(T1799:T1803)</f>
        <v>8</v>
      </c>
      <c r="Y1799">
        <f>X1799+W1799</f>
        <v>40</v>
      </c>
      <c r="Z1799" s="118">
        <v>0.11</v>
      </c>
      <c r="AA1799">
        <v>0</v>
      </c>
      <c r="AB1799" s="120">
        <v>45.06</v>
      </c>
      <c r="AC1799" s="2">
        <f t="shared" si="174"/>
        <v>495.65999999999997</v>
      </c>
      <c r="AD1799" s="2">
        <f>SUM(AC1799:AC1803)</f>
        <v>11015.32</v>
      </c>
      <c r="AE1799" s="2">
        <f t="shared" si="175"/>
        <v>495.65999999999997</v>
      </c>
      <c r="AF1799" s="2">
        <f>SUM(AE1799:AE1803)</f>
        <v>11015.32</v>
      </c>
      <c r="AG1799">
        <f t="shared" si="176"/>
        <v>1</v>
      </c>
    </row>
    <row r="1800" spans="1:34">
      <c r="A1800">
        <v>1799</v>
      </c>
      <c r="C1800">
        <v>94</v>
      </c>
      <c r="D1800">
        <v>364</v>
      </c>
      <c r="E1800" t="s">
        <v>607</v>
      </c>
      <c r="F1800" t="s">
        <v>929</v>
      </c>
      <c r="G1800">
        <v>48.815940859999998</v>
      </c>
      <c r="H1800">
        <v>124.77449799999999</v>
      </c>
      <c r="M1800" t="s">
        <v>606</v>
      </c>
      <c r="N1800">
        <v>7</v>
      </c>
      <c r="O1800">
        <v>4</v>
      </c>
      <c r="P1800">
        <f t="shared" si="171"/>
        <v>3</v>
      </c>
      <c r="Q1800" t="s">
        <v>35</v>
      </c>
      <c r="R1800">
        <v>1</v>
      </c>
      <c r="S1800">
        <f t="shared" si="172"/>
        <v>0</v>
      </c>
      <c r="T1800">
        <f t="shared" si="173"/>
        <v>3</v>
      </c>
      <c r="Z1800" s="118">
        <v>0.11</v>
      </c>
      <c r="AA1800">
        <v>0</v>
      </c>
      <c r="AB1800" s="120">
        <v>45.06</v>
      </c>
      <c r="AC1800" s="2">
        <f t="shared" si="174"/>
        <v>1486.98</v>
      </c>
      <c r="AE1800" s="2">
        <f t="shared" si="175"/>
        <v>1486.98</v>
      </c>
      <c r="AG1800" t="str">
        <f t="shared" si="176"/>
        <v/>
      </c>
    </row>
    <row r="1801" spans="1:34">
      <c r="A1801">
        <v>1800</v>
      </c>
      <c r="C1801">
        <v>94</v>
      </c>
      <c r="D1801">
        <v>364</v>
      </c>
      <c r="E1801" t="s">
        <v>607</v>
      </c>
      <c r="F1801" t="s">
        <v>929</v>
      </c>
      <c r="G1801">
        <v>48.815940859999998</v>
      </c>
      <c r="H1801">
        <v>124.77449799999999</v>
      </c>
      <c r="M1801" t="s">
        <v>15</v>
      </c>
      <c r="N1801">
        <v>4</v>
      </c>
      <c r="O1801">
        <v>0</v>
      </c>
      <c r="P1801">
        <f t="shared" si="171"/>
        <v>4</v>
      </c>
      <c r="Q1801" t="s">
        <v>35</v>
      </c>
      <c r="R1801">
        <v>1</v>
      </c>
      <c r="S1801">
        <f t="shared" si="172"/>
        <v>0</v>
      </c>
      <c r="T1801">
        <f t="shared" si="173"/>
        <v>4</v>
      </c>
      <c r="Z1801" s="118">
        <v>0.11</v>
      </c>
      <c r="AA1801">
        <v>0</v>
      </c>
      <c r="AB1801" s="120">
        <v>38.51</v>
      </c>
      <c r="AC1801" s="2">
        <f t="shared" si="174"/>
        <v>1694.4399999999998</v>
      </c>
      <c r="AE1801" s="2">
        <f t="shared" si="175"/>
        <v>1694.4399999999998</v>
      </c>
      <c r="AG1801" t="str">
        <f t="shared" si="176"/>
        <v/>
      </c>
    </row>
    <row r="1802" spans="1:34">
      <c r="A1802">
        <v>1801</v>
      </c>
      <c r="C1802">
        <v>107</v>
      </c>
      <c r="D1802">
        <v>364</v>
      </c>
      <c r="E1802" t="s">
        <v>607</v>
      </c>
      <c r="F1802" t="s">
        <v>929</v>
      </c>
      <c r="G1802">
        <v>48.815940859999998</v>
      </c>
      <c r="H1802">
        <v>124.77449799999999</v>
      </c>
      <c r="M1802" t="s">
        <v>18</v>
      </c>
      <c r="N1802">
        <v>0</v>
      </c>
      <c r="O1802">
        <v>-32</v>
      </c>
      <c r="P1802">
        <f t="shared" si="171"/>
        <v>32</v>
      </c>
      <c r="Q1802" t="s">
        <v>616</v>
      </c>
      <c r="R1802">
        <v>2</v>
      </c>
      <c r="S1802">
        <f t="shared" si="172"/>
        <v>32</v>
      </c>
      <c r="T1802">
        <f t="shared" si="173"/>
        <v>0</v>
      </c>
      <c r="U1802" t="s">
        <v>1003</v>
      </c>
      <c r="V1802" t="s">
        <v>623</v>
      </c>
      <c r="Z1802" s="118">
        <v>1.17</v>
      </c>
      <c r="AA1802">
        <v>50</v>
      </c>
      <c r="AB1802" s="120">
        <v>3.92</v>
      </c>
      <c r="AC1802" s="2">
        <f t="shared" si="174"/>
        <v>7338.2399999999989</v>
      </c>
      <c r="AE1802" s="2">
        <f t="shared" si="175"/>
        <v>7338.2399999999989</v>
      </c>
      <c r="AG1802" t="str">
        <f t="shared" si="176"/>
        <v/>
      </c>
    </row>
    <row r="1803" spans="1:34" s="9" customFormat="1">
      <c r="A1803">
        <v>1802</v>
      </c>
      <c r="C1803">
        <v>107</v>
      </c>
      <c r="D1803">
        <v>364</v>
      </c>
      <c r="E1803" s="9" t="s">
        <v>607</v>
      </c>
      <c r="F1803" t="s">
        <v>929</v>
      </c>
      <c r="G1803" s="9">
        <v>48.815940859999998</v>
      </c>
      <c r="H1803" s="9">
        <v>124.77449799999999</v>
      </c>
      <c r="M1803" s="9" t="s">
        <v>17</v>
      </c>
      <c r="N1803" s="9">
        <v>-32</v>
      </c>
      <c r="O1803" s="9">
        <v>-32</v>
      </c>
      <c r="P1803" s="9">
        <f t="shared" ref="P1803:P1866" si="177">ABS(N1803-O1803)</f>
        <v>0</v>
      </c>
      <c r="Q1803" s="9" t="s">
        <v>616</v>
      </c>
      <c r="R1803" s="9">
        <v>2</v>
      </c>
      <c r="S1803" s="9">
        <f t="shared" si="172"/>
        <v>0</v>
      </c>
      <c r="T1803" s="9">
        <f t="shared" si="173"/>
        <v>0</v>
      </c>
      <c r="U1803" t="s">
        <v>1003</v>
      </c>
      <c r="V1803" t="s">
        <v>623</v>
      </c>
      <c r="Z1803" s="118">
        <v>0.86</v>
      </c>
      <c r="AA1803" s="9">
        <v>70</v>
      </c>
      <c r="AB1803" s="120">
        <v>3.92</v>
      </c>
      <c r="AC1803" s="2">
        <f t="shared" si="174"/>
        <v>0</v>
      </c>
      <c r="AE1803" s="11">
        <f t="shared" si="175"/>
        <v>0</v>
      </c>
      <c r="AG1803" t="str">
        <f t="shared" si="176"/>
        <v/>
      </c>
      <c r="AH1803"/>
    </row>
    <row r="1804" spans="1:34">
      <c r="A1804">
        <v>1803</v>
      </c>
      <c r="B1804" t="s">
        <v>603</v>
      </c>
      <c r="C1804">
        <v>101</v>
      </c>
      <c r="D1804">
        <v>365</v>
      </c>
      <c r="E1804" t="s">
        <v>605</v>
      </c>
      <c r="F1804" t="s">
        <v>929</v>
      </c>
      <c r="G1804">
        <v>48.805580140000004</v>
      </c>
      <c r="H1804">
        <v>124.7883987</v>
      </c>
      <c r="M1804" t="s">
        <v>13</v>
      </c>
      <c r="N1804">
        <v>22.5</v>
      </c>
      <c r="O1804">
        <v>15</v>
      </c>
      <c r="P1804">
        <f t="shared" si="177"/>
        <v>7.5</v>
      </c>
      <c r="Q1804" t="s">
        <v>35</v>
      </c>
      <c r="R1804">
        <v>1</v>
      </c>
      <c r="S1804">
        <f t="shared" si="172"/>
        <v>0</v>
      </c>
      <c r="T1804">
        <f t="shared" si="173"/>
        <v>7.5</v>
      </c>
      <c r="W1804">
        <f>SUM(S1804:S1808)</f>
        <v>70</v>
      </c>
      <c r="X1804">
        <f>SUM(T1804:T1808)</f>
        <v>22.5</v>
      </c>
      <c r="Y1804">
        <f>X1804+W1804</f>
        <v>92.5</v>
      </c>
      <c r="Z1804" s="118">
        <v>0.14000000000000001</v>
      </c>
      <c r="AA1804">
        <v>0</v>
      </c>
      <c r="AB1804" s="120">
        <v>43.21</v>
      </c>
      <c r="AC1804" s="2">
        <f t="shared" si="174"/>
        <v>4537.05</v>
      </c>
      <c r="AD1804" s="2">
        <f>SUM(AC1804:AC1808)</f>
        <v>27034.386999999999</v>
      </c>
      <c r="AE1804" s="2">
        <f t="shared" si="175"/>
        <v>4537.05</v>
      </c>
      <c r="AF1804" s="2">
        <f>SUM(AE1804:AE1808)</f>
        <v>27034.386999999999</v>
      </c>
      <c r="AG1804">
        <f t="shared" si="176"/>
        <v>1</v>
      </c>
    </row>
    <row r="1805" spans="1:34">
      <c r="A1805">
        <v>1804</v>
      </c>
      <c r="C1805">
        <v>101</v>
      </c>
      <c r="D1805">
        <v>365</v>
      </c>
      <c r="E1805" t="s">
        <v>605</v>
      </c>
      <c r="F1805" t="s">
        <v>929</v>
      </c>
      <c r="G1805">
        <v>48.805580140000004</v>
      </c>
      <c r="H1805">
        <v>124.7883987</v>
      </c>
      <c r="M1805" t="s">
        <v>606</v>
      </c>
      <c r="N1805">
        <v>15</v>
      </c>
      <c r="O1805">
        <v>8</v>
      </c>
      <c r="P1805">
        <f t="shared" si="177"/>
        <v>7</v>
      </c>
      <c r="Q1805" t="s">
        <v>35</v>
      </c>
      <c r="R1805">
        <v>1</v>
      </c>
      <c r="S1805">
        <f t="shared" si="172"/>
        <v>0</v>
      </c>
      <c r="T1805">
        <f t="shared" si="173"/>
        <v>7</v>
      </c>
      <c r="Z1805" s="118">
        <v>0.14000000000000001</v>
      </c>
      <c r="AA1805">
        <v>0</v>
      </c>
      <c r="AB1805" s="120">
        <v>43.21</v>
      </c>
      <c r="AC1805" s="2">
        <f t="shared" si="174"/>
        <v>4234.5800000000008</v>
      </c>
      <c r="AE1805" s="2">
        <f t="shared" si="175"/>
        <v>4234.5800000000008</v>
      </c>
      <c r="AG1805" t="str">
        <f t="shared" si="176"/>
        <v/>
      </c>
    </row>
    <row r="1806" spans="1:34">
      <c r="A1806">
        <v>1805</v>
      </c>
      <c r="C1806">
        <v>101</v>
      </c>
      <c r="D1806">
        <v>365</v>
      </c>
      <c r="E1806" t="s">
        <v>605</v>
      </c>
      <c r="F1806" t="s">
        <v>929</v>
      </c>
      <c r="G1806">
        <v>48.805580140000004</v>
      </c>
      <c r="H1806">
        <v>124.7883987</v>
      </c>
      <c r="M1806" t="s">
        <v>15</v>
      </c>
      <c r="N1806">
        <v>8</v>
      </c>
      <c r="O1806">
        <v>0</v>
      </c>
      <c r="P1806">
        <f t="shared" si="177"/>
        <v>8</v>
      </c>
      <c r="Q1806" t="s">
        <v>35</v>
      </c>
      <c r="R1806">
        <v>1</v>
      </c>
      <c r="S1806">
        <f t="shared" si="172"/>
        <v>0</v>
      </c>
      <c r="T1806">
        <f t="shared" si="173"/>
        <v>8</v>
      </c>
      <c r="Z1806" s="118">
        <v>0.14000000000000001</v>
      </c>
      <c r="AA1806">
        <v>0</v>
      </c>
      <c r="AB1806" s="120">
        <v>36.65</v>
      </c>
      <c r="AC1806" s="2">
        <f t="shared" si="174"/>
        <v>4104.8</v>
      </c>
      <c r="AE1806" s="2">
        <f t="shared" si="175"/>
        <v>4104.8</v>
      </c>
      <c r="AG1806" t="str">
        <f t="shared" si="176"/>
        <v/>
      </c>
    </row>
    <row r="1807" spans="1:34">
      <c r="A1807">
        <v>1806</v>
      </c>
      <c r="C1807">
        <v>114</v>
      </c>
      <c r="D1807">
        <v>365</v>
      </c>
      <c r="E1807" t="s">
        <v>605</v>
      </c>
      <c r="F1807" t="s">
        <v>929</v>
      </c>
      <c r="G1807">
        <v>48.805580140000004</v>
      </c>
      <c r="H1807">
        <v>124.7883987</v>
      </c>
      <c r="M1807" t="s">
        <v>23</v>
      </c>
      <c r="N1807">
        <v>0</v>
      </c>
      <c r="O1807">
        <v>-3</v>
      </c>
      <c r="P1807">
        <f t="shared" si="177"/>
        <v>3</v>
      </c>
      <c r="Q1807" t="s">
        <v>616</v>
      </c>
      <c r="R1807">
        <v>2</v>
      </c>
      <c r="S1807">
        <f t="shared" si="172"/>
        <v>3</v>
      </c>
      <c r="T1807">
        <f t="shared" si="173"/>
        <v>0</v>
      </c>
      <c r="U1807" t="s">
        <v>1003</v>
      </c>
      <c r="V1807" t="s">
        <v>918</v>
      </c>
      <c r="Z1807" s="118">
        <v>1.31</v>
      </c>
      <c r="AA1807">
        <v>15</v>
      </c>
      <c r="AB1807" s="120">
        <v>4.74</v>
      </c>
      <c r="AC1807" s="2">
        <f t="shared" si="174"/>
        <v>1583.3969999999999</v>
      </c>
      <c r="AE1807" s="2">
        <f t="shared" si="175"/>
        <v>1583.3969999999999</v>
      </c>
      <c r="AG1807" t="str">
        <f t="shared" si="176"/>
        <v/>
      </c>
    </row>
    <row r="1808" spans="1:34" s="9" customFormat="1">
      <c r="A1808">
        <v>1807</v>
      </c>
      <c r="C1808">
        <v>114</v>
      </c>
      <c r="D1808">
        <v>365</v>
      </c>
      <c r="E1808" s="9" t="s">
        <v>605</v>
      </c>
      <c r="F1808" t="s">
        <v>929</v>
      </c>
      <c r="G1808" s="9">
        <v>48.805580140000004</v>
      </c>
      <c r="H1808" s="9">
        <v>124.7883987</v>
      </c>
      <c r="M1808" s="9" t="s">
        <v>18</v>
      </c>
      <c r="N1808" s="9">
        <v>-3</v>
      </c>
      <c r="O1808" s="9">
        <v>-70</v>
      </c>
      <c r="P1808" s="9">
        <f t="shared" si="177"/>
        <v>67</v>
      </c>
      <c r="Q1808" s="9" t="s">
        <v>616</v>
      </c>
      <c r="R1808" s="9">
        <v>2</v>
      </c>
      <c r="S1808" s="9">
        <f t="shared" si="172"/>
        <v>67</v>
      </c>
      <c r="T1808" s="9">
        <f t="shared" si="173"/>
        <v>0</v>
      </c>
      <c r="U1808" t="s">
        <v>1003</v>
      </c>
      <c r="V1808" t="s">
        <v>918</v>
      </c>
      <c r="Z1808" s="118">
        <v>1.38</v>
      </c>
      <c r="AA1808" s="9">
        <v>20</v>
      </c>
      <c r="AB1808" s="120">
        <v>1.7</v>
      </c>
      <c r="AC1808" s="2">
        <f t="shared" si="174"/>
        <v>12574.559999999998</v>
      </c>
      <c r="AE1808" s="11">
        <f t="shared" si="175"/>
        <v>12574.559999999998</v>
      </c>
      <c r="AG1808" t="str">
        <f t="shared" si="176"/>
        <v/>
      </c>
      <c r="AH1808"/>
    </row>
    <row r="1809" spans="1:34">
      <c r="A1809">
        <v>1808</v>
      </c>
      <c r="B1809" t="s">
        <v>603</v>
      </c>
      <c r="C1809">
        <v>326</v>
      </c>
      <c r="D1809">
        <v>366</v>
      </c>
      <c r="E1809" t="s">
        <v>605</v>
      </c>
      <c r="F1809" t="s">
        <v>929</v>
      </c>
      <c r="G1809">
        <v>48.924850460000002</v>
      </c>
      <c r="H1809">
        <v>124.6707001</v>
      </c>
      <c r="M1809" t="s">
        <v>89</v>
      </c>
      <c r="N1809">
        <v>15</v>
      </c>
      <c r="O1809">
        <v>13</v>
      </c>
      <c r="P1809">
        <f t="shared" si="177"/>
        <v>2</v>
      </c>
      <c r="Q1809" t="s">
        <v>35</v>
      </c>
      <c r="R1809">
        <v>1</v>
      </c>
      <c r="S1809">
        <f t="shared" si="172"/>
        <v>0</v>
      </c>
      <c r="T1809">
        <f t="shared" si="173"/>
        <v>2</v>
      </c>
      <c r="W1809">
        <f>SUM(S1809:S1813)</f>
        <v>27</v>
      </c>
      <c r="X1809">
        <f>SUM(T1809:T1813)</f>
        <v>15</v>
      </c>
      <c r="Y1809">
        <f>X1809+W1809</f>
        <v>42</v>
      </c>
      <c r="Z1809" s="118">
        <v>0.14000000000000001</v>
      </c>
      <c r="AA1809">
        <v>0</v>
      </c>
      <c r="AB1809" s="120">
        <v>43.21</v>
      </c>
      <c r="AC1809" s="2">
        <f t="shared" si="174"/>
        <v>1209.8800000000001</v>
      </c>
      <c r="AD1809" s="2">
        <f>SUM(AC1809:AC1813)</f>
        <v>11275.824000000001</v>
      </c>
      <c r="AE1809" s="2">
        <f t="shared" si="175"/>
        <v>1209.8800000000001</v>
      </c>
      <c r="AF1809" s="2">
        <f>SUM(AE1809:AE1813)</f>
        <v>11275.824000000001</v>
      </c>
      <c r="AG1809">
        <f t="shared" si="176"/>
        <v>1</v>
      </c>
    </row>
    <row r="1810" spans="1:34">
      <c r="A1810">
        <v>1809</v>
      </c>
      <c r="C1810">
        <v>326</v>
      </c>
      <c r="D1810">
        <v>366</v>
      </c>
      <c r="E1810" t="s">
        <v>605</v>
      </c>
      <c r="F1810" t="s">
        <v>929</v>
      </c>
      <c r="G1810">
        <v>48.924850460000002</v>
      </c>
      <c r="H1810">
        <v>124.6707001</v>
      </c>
      <c r="M1810" t="s">
        <v>612</v>
      </c>
      <c r="N1810">
        <v>13</v>
      </c>
      <c r="O1810">
        <v>9</v>
      </c>
      <c r="P1810">
        <f t="shared" si="177"/>
        <v>4</v>
      </c>
      <c r="Q1810" t="s">
        <v>35</v>
      </c>
      <c r="R1810">
        <v>1</v>
      </c>
      <c r="S1810">
        <f t="shared" si="172"/>
        <v>0</v>
      </c>
      <c r="T1810">
        <f t="shared" si="173"/>
        <v>4</v>
      </c>
      <c r="Z1810" s="118">
        <v>0.14000000000000001</v>
      </c>
      <c r="AA1810">
        <v>0</v>
      </c>
      <c r="AB1810" s="120">
        <v>43.21</v>
      </c>
      <c r="AC1810" s="2">
        <f t="shared" si="174"/>
        <v>2419.7600000000002</v>
      </c>
      <c r="AE1810" s="2">
        <f t="shared" si="175"/>
        <v>2419.7600000000002</v>
      </c>
      <c r="AG1810" t="str">
        <f t="shared" si="176"/>
        <v/>
      </c>
    </row>
    <row r="1811" spans="1:34">
      <c r="A1811">
        <v>1810</v>
      </c>
      <c r="C1811">
        <v>326</v>
      </c>
      <c r="D1811">
        <v>366</v>
      </c>
      <c r="E1811" t="s">
        <v>605</v>
      </c>
      <c r="F1811" t="s">
        <v>929</v>
      </c>
      <c r="G1811">
        <v>48.924850460000002</v>
      </c>
      <c r="H1811">
        <v>124.6707001</v>
      </c>
      <c r="M1811" t="s">
        <v>57</v>
      </c>
      <c r="N1811">
        <v>9</v>
      </c>
      <c r="O1811">
        <v>0</v>
      </c>
      <c r="P1811">
        <f t="shared" si="177"/>
        <v>9</v>
      </c>
      <c r="Q1811" t="s">
        <v>35</v>
      </c>
      <c r="R1811">
        <v>1</v>
      </c>
      <c r="S1811">
        <f t="shared" si="172"/>
        <v>0</v>
      </c>
      <c r="T1811">
        <f t="shared" si="173"/>
        <v>9</v>
      </c>
      <c r="Z1811" s="118">
        <v>0.14000000000000001</v>
      </c>
      <c r="AA1811">
        <v>0</v>
      </c>
      <c r="AB1811" s="120">
        <v>36.65</v>
      </c>
      <c r="AC1811" s="2">
        <f t="shared" si="174"/>
        <v>4617.9000000000005</v>
      </c>
      <c r="AE1811" s="2">
        <f t="shared" si="175"/>
        <v>4617.9000000000005</v>
      </c>
      <c r="AG1811" t="str">
        <f t="shared" si="176"/>
        <v/>
      </c>
    </row>
    <row r="1812" spans="1:34">
      <c r="A1812">
        <v>1811</v>
      </c>
      <c r="C1812">
        <v>356</v>
      </c>
      <c r="D1812">
        <v>366</v>
      </c>
      <c r="E1812" t="s">
        <v>605</v>
      </c>
      <c r="F1812" t="s">
        <v>929</v>
      </c>
      <c r="G1812">
        <v>48.924850460000002</v>
      </c>
      <c r="H1812">
        <v>124.6707001</v>
      </c>
      <c r="M1812" t="s">
        <v>104</v>
      </c>
      <c r="N1812">
        <v>0</v>
      </c>
      <c r="O1812">
        <v>-6</v>
      </c>
      <c r="P1812">
        <f t="shared" si="177"/>
        <v>6</v>
      </c>
      <c r="Q1812" t="s">
        <v>604</v>
      </c>
      <c r="R1812">
        <v>2</v>
      </c>
      <c r="S1812">
        <f t="shared" si="172"/>
        <v>6</v>
      </c>
      <c r="T1812">
        <f t="shared" si="173"/>
        <v>0</v>
      </c>
      <c r="U1812" t="s">
        <v>1003</v>
      </c>
      <c r="V1812" t="s">
        <v>918</v>
      </c>
      <c r="Z1812" s="118">
        <v>1.31</v>
      </c>
      <c r="AA1812">
        <v>65</v>
      </c>
      <c r="AB1812" s="120">
        <v>4.74</v>
      </c>
      <c r="AC1812" s="2">
        <f t="shared" si="174"/>
        <v>1303.9739999999999</v>
      </c>
      <c r="AE1812" s="2">
        <f t="shared" si="175"/>
        <v>1303.9739999999999</v>
      </c>
      <c r="AG1812" t="str">
        <f t="shared" si="176"/>
        <v/>
      </c>
    </row>
    <row r="1813" spans="1:34" s="9" customFormat="1">
      <c r="A1813">
        <v>1812</v>
      </c>
      <c r="C1813">
        <v>356</v>
      </c>
      <c r="D1813">
        <v>366</v>
      </c>
      <c r="E1813" s="9" t="s">
        <v>605</v>
      </c>
      <c r="F1813" t="s">
        <v>929</v>
      </c>
      <c r="G1813" s="9">
        <v>48.924850460000002</v>
      </c>
      <c r="H1813" s="9">
        <v>124.6707001</v>
      </c>
      <c r="M1813" s="9" t="s">
        <v>18</v>
      </c>
      <c r="N1813" s="9">
        <v>-6</v>
      </c>
      <c r="O1813" s="9">
        <v>-27</v>
      </c>
      <c r="P1813" s="9">
        <f t="shared" si="177"/>
        <v>21</v>
      </c>
      <c r="Q1813" s="9" t="s">
        <v>604</v>
      </c>
      <c r="R1813" s="9">
        <v>2</v>
      </c>
      <c r="S1813" s="9">
        <f t="shared" si="172"/>
        <v>21</v>
      </c>
      <c r="T1813" s="9">
        <f t="shared" si="173"/>
        <v>0</v>
      </c>
      <c r="U1813" t="s">
        <v>1003</v>
      </c>
      <c r="V1813" t="s">
        <v>21</v>
      </c>
      <c r="Z1813" s="118">
        <v>1.38</v>
      </c>
      <c r="AA1813" s="9">
        <v>65</v>
      </c>
      <c r="AB1813" s="120">
        <v>1.7</v>
      </c>
      <c r="AC1813" s="2">
        <f t="shared" si="174"/>
        <v>1724.3099999999997</v>
      </c>
      <c r="AE1813" s="11">
        <f t="shared" si="175"/>
        <v>1724.3099999999997</v>
      </c>
      <c r="AG1813" t="str">
        <f t="shared" si="176"/>
        <v/>
      </c>
      <c r="AH1813"/>
    </row>
    <row r="1814" spans="1:34">
      <c r="A1814">
        <v>1813</v>
      </c>
      <c r="B1814" t="s">
        <v>603</v>
      </c>
      <c r="C1814">
        <v>407</v>
      </c>
      <c r="D1814">
        <v>367</v>
      </c>
      <c r="E1814" t="s">
        <v>619</v>
      </c>
      <c r="F1814" t="s">
        <v>930</v>
      </c>
      <c r="G1814">
        <v>50.549030299999998</v>
      </c>
      <c r="H1814">
        <v>123.0494995</v>
      </c>
      <c r="M1814" t="s">
        <v>16</v>
      </c>
      <c r="N1814">
        <v>0</v>
      </c>
      <c r="O1814">
        <v>-2</v>
      </c>
      <c r="P1814">
        <f t="shared" si="177"/>
        <v>2</v>
      </c>
      <c r="R1814">
        <v>2</v>
      </c>
      <c r="S1814">
        <f t="shared" si="172"/>
        <v>2</v>
      </c>
      <c r="T1814">
        <f t="shared" si="173"/>
        <v>0</v>
      </c>
      <c r="U1814" t="s">
        <v>1003</v>
      </c>
      <c r="V1814" t="s">
        <v>21</v>
      </c>
      <c r="W1814">
        <f>SUM(S1814:S1815)</f>
        <v>35</v>
      </c>
      <c r="X1814">
        <f>SUM(T1814:T1815)</f>
        <v>0</v>
      </c>
      <c r="Y1814">
        <f>X1814+W1814</f>
        <v>35</v>
      </c>
      <c r="Z1814" s="118">
        <v>1.24</v>
      </c>
      <c r="AA1814">
        <v>0</v>
      </c>
      <c r="AB1814" s="120">
        <v>3.36</v>
      </c>
      <c r="AC1814" s="2">
        <f t="shared" si="174"/>
        <v>833.27999999999986</v>
      </c>
      <c r="AD1814" s="2">
        <f>SUM(AC1814:AC1815)</f>
        <v>2268.7799999999997</v>
      </c>
      <c r="AE1814" s="2">
        <f t="shared" si="175"/>
        <v>833.27999999999986</v>
      </c>
      <c r="AF1814" s="2">
        <f>SUM(AE1814:AE1815)</f>
        <v>2268.7799999999997</v>
      </c>
      <c r="AG1814">
        <f t="shared" si="176"/>
        <v>1</v>
      </c>
    </row>
    <row r="1815" spans="1:34" s="9" customFormat="1">
      <c r="A1815">
        <v>1814</v>
      </c>
      <c r="C1815">
        <v>407</v>
      </c>
      <c r="D1815">
        <v>367</v>
      </c>
      <c r="E1815" s="9" t="s">
        <v>619</v>
      </c>
      <c r="F1815" t="s">
        <v>930</v>
      </c>
      <c r="G1815" s="9">
        <v>50.549030299999998</v>
      </c>
      <c r="H1815" s="9">
        <v>123.0494995</v>
      </c>
      <c r="M1815" s="9" t="s">
        <v>177</v>
      </c>
      <c r="N1815" s="9">
        <v>-2</v>
      </c>
      <c r="O1815" s="9">
        <v>-35</v>
      </c>
      <c r="P1815" s="9">
        <f t="shared" si="177"/>
        <v>33</v>
      </c>
      <c r="Q1815" s="9" t="s">
        <v>611</v>
      </c>
      <c r="R1815" s="9">
        <v>2</v>
      </c>
      <c r="S1815" s="9">
        <f t="shared" si="172"/>
        <v>33</v>
      </c>
      <c r="T1815" s="9">
        <f t="shared" si="173"/>
        <v>0</v>
      </c>
      <c r="U1815" t="s">
        <v>1003</v>
      </c>
      <c r="V1815" t="s">
        <v>1013</v>
      </c>
      <c r="Z1815" s="118">
        <v>1.45</v>
      </c>
      <c r="AA1815" s="9">
        <v>75</v>
      </c>
      <c r="AB1815" s="120">
        <v>1.2</v>
      </c>
      <c r="AC1815" s="2">
        <f t="shared" si="174"/>
        <v>1435.4999999999998</v>
      </c>
      <c r="AE1815" s="11">
        <f t="shared" si="175"/>
        <v>1435.4999999999998</v>
      </c>
      <c r="AG1815" t="str">
        <f t="shared" si="176"/>
        <v/>
      </c>
      <c r="AH1815"/>
    </row>
    <row r="1816" spans="1:34">
      <c r="A1816">
        <v>1815</v>
      </c>
      <c r="B1816" t="s">
        <v>603</v>
      </c>
      <c r="C1816">
        <v>299</v>
      </c>
      <c r="D1816">
        <v>368</v>
      </c>
      <c r="E1816" t="s">
        <v>619</v>
      </c>
      <c r="F1816" t="s">
        <v>930</v>
      </c>
      <c r="G1816">
        <v>50.522190090000002</v>
      </c>
      <c r="H1816">
        <v>123.0854034</v>
      </c>
      <c r="M1816" t="s">
        <v>13</v>
      </c>
      <c r="N1816">
        <v>7</v>
      </c>
      <c r="O1816">
        <v>5</v>
      </c>
      <c r="P1816">
        <f t="shared" si="177"/>
        <v>2</v>
      </c>
      <c r="Q1816" t="s">
        <v>35</v>
      </c>
      <c r="R1816">
        <v>1</v>
      </c>
      <c r="S1816">
        <f t="shared" si="172"/>
        <v>0</v>
      </c>
      <c r="T1816">
        <f t="shared" si="173"/>
        <v>2</v>
      </c>
      <c r="W1816">
        <f>SUM(S1816:S1821)</f>
        <v>20</v>
      </c>
      <c r="X1816">
        <f>SUM(T1816:T1821)</f>
        <v>6</v>
      </c>
      <c r="Y1816">
        <f>X1816+W1816</f>
        <v>26</v>
      </c>
      <c r="Z1816" s="118">
        <v>0.16</v>
      </c>
      <c r="AA1816">
        <v>0</v>
      </c>
      <c r="AB1816" s="120">
        <v>37.4</v>
      </c>
      <c r="AC1816" s="2">
        <f t="shared" si="174"/>
        <v>1196.8</v>
      </c>
      <c r="AD1816" s="2">
        <f>SUM(AC1816:AC1821)</f>
        <v>7522.16</v>
      </c>
      <c r="AE1816" s="2">
        <f t="shared" si="175"/>
        <v>1196.8</v>
      </c>
      <c r="AF1816" s="2">
        <f>SUM(AE1816:AE1821)</f>
        <v>7522.16</v>
      </c>
      <c r="AG1816">
        <f t="shared" si="176"/>
        <v>1</v>
      </c>
    </row>
    <row r="1817" spans="1:34">
      <c r="A1817">
        <v>1816</v>
      </c>
      <c r="C1817">
        <v>299</v>
      </c>
      <c r="D1817">
        <v>368</v>
      </c>
      <c r="E1817" t="s">
        <v>619</v>
      </c>
      <c r="F1817" t="s">
        <v>930</v>
      </c>
      <c r="G1817">
        <v>50.522190090000002</v>
      </c>
      <c r="H1817">
        <v>123.0854034</v>
      </c>
      <c r="M1817" t="s">
        <v>612</v>
      </c>
      <c r="N1817">
        <v>5</v>
      </c>
      <c r="O1817">
        <v>2</v>
      </c>
      <c r="P1817">
        <f t="shared" si="177"/>
        <v>3</v>
      </c>
      <c r="Q1817" t="s">
        <v>35</v>
      </c>
      <c r="R1817">
        <v>1</v>
      </c>
      <c r="S1817">
        <f t="shared" si="172"/>
        <v>0</v>
      </c>
      <c r="T1817">
        <f t="shared" si="173"/>
        <v>3</v>
      </c>
      <c r="Z1817" s="118">
        <v>0.16</v>
      </c>
      <c r="AA1817">
        <v>0</v>
      </c>
      <c r="AB1817" s="120">
        <v>37.4</v>
      </c>
      <c r="AC1817" s="2">
        <f t="shared" si="174"/>
        <v>1795.1999999999998</v>
      </c>
      <c r="AE1817" s="2">
        <f t="shared" si="175"/>
        <v>1795.1999999999998</v>
      </c>
      <c r="AG1817" t="str">
        <f t="shared" si="176"/>
        <v/>
      </c>
    </row>
    <row r="1818" spans="1:34">
      <c r="A1818">
        <v>1817</v>
      </c>
      <c r="C1818">
        <v>299</v>
      </c>
      <c r="D1818">
        <v>368</v>
      </c>
      <c r="E1818" t="s">
        <v>619</v>
      </c>
      <c r="F1818" t="s">
        <v>930</v>
      </c>
      <c r="G1818">
        <v>50.522190090000002</v>
      </c>
      <c r="H1818">
        <v>123.0854034</v>
      </c>
      <c r="M1818" t="s">
        <v>627</v>
      </c>
      <c r="N1818">
        <v>1</v>
      </c>
      <c r="O1818">
        <v>0</v>
      </c>
      <c r="P1818">
        <f t="shared" si="177"/>
        <v>1</v>
      </c>
      <c r="Q1818" t="s">
        <v>35</v>
      </c>
      <c r="R1818">
        <v>1</v>
      </c>
      <c r="S1818">
        <f t="shared" si="172"/>
        <v>0</v>
      </c>
      <c r="T1818">
        <f t="shared" si="173"/>
        <v>1</v>
      </c>
      <c r="Z1818" s="118">
        <v>0.16</v>
      </c>
      <c r="AA1818">
        <v>0</v>
      </c>
      <c r="AB1818" s="120">
        <v>30.85</v>
      </c>
      <c r="AC1818" s="2">
        <f t="shared" si="174"/>
        <v>493.6</v>
      </c>
      <c r="AE1818" s="2">
        <f t="shared" si="175"/>
        <v>493.6</v>
      </c>
      <c r="AG1818" t="str">
        <f t="shared" si="176"/>
        <v/>
      </c>
    </row>
    <row r="1819" spans="1:34">
      <c r="A1819">
        <v>1818</v>
      </c>
      <c r="C1819">
        <v>328</v>
      </c>
      <c r="D1819">
        <v>368</v>
      </c>
      <c r="E1819" t="s">
        <v>619</v>
      </c>
      <c r="F1819" t="s">
        <v>930</v>
      </c>
      <c r="G1819">
        <v>50.522190090000002</v>
      </c>
      <c r="H1819">
        <v>123.0854034</v>
      </c>
      <c r="M1819" t="s">
        <v>104</v>
      </c>
      <c r="N1819">
        <v>0</v>
      </c>
      <c r="O1819">
        <v>-3</v>
      </c>
      <c r="P1819">
        <f t="shared" si="177"/>
        <v>3</v>
      </c>
      <c r="Q1819" t="s">
        <v>611</v>
      </c>
      <c r="R1819">
        <v>2</v>
      </c>
      <c r="S1819">
        <f t="shared" si="172"/>
        <v>3</v>
      </c>
      <c r="T1819">
        <f t="shared" si="173"/>
        <v>0</v>
      </c>
      <c r="U1819" t="s">
        <v>1003</v>
      </c>
      <c r="V1819" t="s">
        <v>1013</v>
      </c>
      <c r="Z1819" s="118">
        <v>1.07</v>
      </c>
      <c r="AA1819">
        <v>0</v>
      </c>
      <c r="AB1819" s="120">
        <v>3.36</v>
      </c>
      <c r="AC1819" s="2">
        <f t="shared" si="174"/>
        <v>1078.56</v>
      </c>
      <c r="AE1819" s="2">
        <f t="shared" si="175"/>
        <v>1078.56</v>
      </c>
      <c r="AG1819" t="str">
        <f t="shared" si="176"/>
        <v/>
      </c>
    </row>
    <row r="1820" spans="1:34">
      <c r="A1820">
        <v>1819</v>
      </c>
      <c r="C1820">
        <v>328</v>
      </c>
      <c r="D1820">
        <v>368</v>
      </c>
      <c r="E1820" t="s">
        <v>619</v>
      </c>
      <c r="F1820" t="s">
        <v>930</v>
      </c>
      <c r="G1820">
        <v>50.522190090000002</v>
      </c>
      <c r="H1820">
        <v>123.0854034</v>
      </c>
      <c r="M1820" t="s">
        <v>32</v>
      </c>
      <c r="N1820">
        <v>-3</v>
      </c>
      <c r="O1820">
        <v>-20</v>
      </c>
      <c r="P1820">
        <f t="shared" si="177"/>
        <v>17</v>
      </c>
      <c r="Q1820" t="s">
        <v>611</v>
      </c>
      <c r="R1820">
        <v>2</v>
      </c>
      <c r="S1820">
        <f t="shared" si="172"/>
        <v>17</v>
      </c>
      <c r="T1820">
        <f t="shared" si="173"/>
        <v>0</v>
      </c>
      <c r="U1820" t="s">
        <v>1003</v>
      </c>
      <c r="V1820" t="s">
        <v>1013</v>
      </c>
      <c r="Z1820" s="118">
        <v>1.45</v>
      </c>
      <c r="AA1820">
        <v>0</v>
      </c>
      <c r="AB1820" s="120">
        <v>1.2</v>
      </c>
      <c r="AC1820" s="2">
        <f t="shared" si="174"/>
        <v>2957.9999999999995</v>
      </c>
      <c r="AE1820" s="2">
        <f t="shared" si="175"/>
        <v>2957.9999999999995</v>
      </c>
      <c r="AG1820" t="str">
        <f t="shared" si="176"/>
        <v/>
      </c>
    </row>
    <row r="1821" spans="1:34" s="9" customFormat="1">
      <c r="A1821">
        <v>1820</v>
      </c>
      <c r="C1821">
        <v>328</v>
      </c>
      <c r="D1821">
        <v>368</v>
      </c>
      <c r="E1821" s="9" t="s">
        <v>619</v>
      </c>
      <c r="F1821" t="s">
        <v>930</v>
      </c>
      <c r="G1821" s="9">
        <v>50.522190090000002</v>
      </c>
      <c r="H1821" s="9">
        <v>123.0854034</v>
      </c>
      <c r="M1821" s="9" t="s">
        <v>34</v>
      </c>
      <c r="N1821" s="9">
        <v>-20</v>
      </c>
      <c r="O1821" s="9">
        <v>-20</v>
      </c>
      <c r="P1821" s="9">
        <f t="shared" si="177"/>
        <v>0</v>
      </c>
      <c r="Q1821" s="9" t="s">
        <v>611</v>
      </c>
      <c r="R1821" s="9">
        <v>2</v>
      </c>
      <c r="S1821" s="9">
        <f t="shared" si="172"/>
        <v>0</v>
      </c>
      <c r="T1821" s="9">
        <f t="shared" si="173"/>
        <v>0</v>
      </c>
      <c r="U1821" t="s">
        <v>1003</v>
      </c>
      <c r="V1821" t="s">
        <v>918</v>
      </c>
      <c r="Z1821" s="118">
        <v>1.45</v>
      </c>
      <c r="AA1821" s="9">
        <v>35</v>
      </c>
      <c r="AB1821" s="120">
        <v>1.2</v>
      </c>
      <c r="AC1821" s="2">
        <f t="shared" si="174"/>
        <v>0</v>
      </c>
      <c r="AE1821" s="11">
        <f t="shared" si="175"/>
        <v>0</v>
      </c>
      <c r="AG1821" t="str">
        <f t="shared" si="176"/>
        <v/>
      </c>
      <c r="AH1821"/>
    </row>
    <row r="1822" spans="1:34">
      <c r="A1822">
        <v>1821</v>
      </c>
      <c r="B1822" t="s">
        <v>603</v>
      </c>
      <c r="C1822">
        <v>307</v>
      </c>
      <c r="D1822">
        <v>369</v>
      </c>
      <c r="E1822" t="s">
        <v>177</v>
      </c>
      <c r="F1822" t="s">
        <v>930</v>
      </c>
      <c r="G1822">
        <v>51.322219850000003</v>
      </c>
      <c r="H1822">
        <v>122.2917023</v>
      </c>
      <c r="M1822" t="s">
        <v>625</v>
      </c>
      <c r="N1822">
        <v>0</v>
      </c>
      <c r="O1822">
        <v>0.20000000300000001</v>
      </c>
      <c r="P1822">
        <f t="shared" si="177"/>
        <v>0.20000000300000001</v>
      </c>
      <c r="Q1822" t="s">
        <v>35</v>
      </c>
      <c r="R1822">
        <v>1</v>
      </c>
      <c r="S1822">
        <f t="shared" si="172"/>
        <v>0</v>
      </c>
      <c r="T1822">
        <f t="shared" si="173"/>
        <v>0.20000000300000001</v>
      </c>
      <c r="W1822">
        <f>SUM(S1822:S1827)</f>
        <v>85</v>
      </c>
      <c r="X1822">
        <f>SUM(T1822:T1827)</f>
        <v>0.20000000300000001</v>
      </c>
      <c r="Y1822">
        <f>X1822+W1822</f>
        <v>85.200000003</v>
      </c>
      <c r="Z1822" s="118">
        <v>0.16</v>
      </c>
      <c r="AA1822">
        <v>0</v>
      </c>
      <c r="AB1822" s="120">
        <v>37.4</v>
      </c>
      <c r="AC1822" s="2">
        <f t="shared" si="174"/>
        <v>119.6800017952</v>
      </c>
      <c r="AD1822" s="2">
        <f>SUM(AC1822:AC1827)</f>
        <v>12256.952001795202</v>
      </c>
      <c r="AE1822" s="2">
        <f t="shared" si="175"/>
        <v>119.6800017952</v>
      </c>
      <c r="AF1822" s="2">
        <f>SUM(AE1822:AE1827)</f>
        <v>12256.952001795202</v>
      </c>
      <c r="AG1822">
        <f t="shared" si="176"/>
        <v>1</v>
      </c>
    </row>
    <row r="1823" spans="1:34">
      <c r="A1823">
        <v>1822</v>
      </c>
      <c r="C1823">
        <v>336</v>
      </c>
      <c r="D1823">
        <v>369</v>
      </c>
      <c r="E1823" t="s">
        <v>177</v>
      </c>
      <c r="F1823" t="s">
        <v>930</v>
      </c>
      <c r="G1823">
        <v>51.322219850000003</v>
      </c>
      <c r="H1823">
        <v>122.2917023</v>
      </c>
      <c r="M1823" t="s">
        <v>678</v>
      </c>
      <c r="N1823">
        <v>-21</v>
      </c>
      <c r="O1823">
        <v>-7</v>
      </c>
      <c r="P1823">
        <f t="shared" si="177"/>
        <v>14</v>
      </c>
      <c r="Q1823" t="s">
        <v>884</v>
      </c>
      <c r="R1823">
        <v>2</v>
      </c>
      <c r="S1823">
        <f t="shared" si="172"/>
        <v>14</v>
      </c>
      <c r="T1823">
        <f t="shared" si="173"/>
        <v>0</v>
      </c>
      <c r="U1823" t="s">
        <v>1003</v>
      </c>
      <c r="V1823" t="s">
        <v>918</v>
      </c>
      <c r="Z1823" s="118">
        <v>1.07</v>
      </c>
      <c r="AA1823" s="106">
        <v>30</v>
      </c>
      <c r="AB1823" s="120">
        <v>3.36</v>
      </c>
      <c r="AC1823" s="2">
        <f t="shared" si="174"/>
        <v>3523.2960000000007</v>
      </c>
      <c r="AE1823" s="2">
        <f t="shared" si="175"/>
        <v>3523.2960000000007</v>
      </c>
      <c r="AG1823" t="str">
        <f t="shared" si="176"/>
        <v/>
      </c>
    </row>
    <row r="1824" spans="1:34">
      <c r="A1824">
        <v>1823</v>
      </c>
      <c r="C1824">
        <v>336</v>
      </c>
      <c r="D1824">
        <v>369</v>
      </c>
      <c r="E1824" t="s">
        <v>177</v>
      </c>
      <c r="F1824" t="s">
        <v>930</v>
      </c>
      <c r="G1824">
        <v>51.322219850000003</v>
      </c>
      <c r="H1824">
        <v>122.2917023</v>
      </c>
      <c r="M1824" t="s">
        <v>677</v>
      </c>
      <c r="N1824">
        <v>0</v>
      </c>
      <c r="O1824">
        <v>-7</v>
      </c>
      <c r="P1824">
        <f t="shared" si="177"/>
        <v>7</v>
      </c>
      <c r="Q1824" t="s">
        <v>89</v>
      </c>
      <c r="R1824">
        <v>2</v>
      </c>
      <c r="S1824">
        <f t="shared" si="172"/>
        <v>7</v>
      </c>
      <c r="T1824">
        <f t="shared" si="173"/>
        <v>0</v>
      </c>
      <c r="U1824" t="s">
        <v>1003</v>
      </c>
      <c r="V1824" t="s">
        <v>21</v>
      </c>
      <c r="Z1824" s="118">
        <v>1.07</v>
      </c>
      <c r="AA1824" s="106">
        <v>40</v>
      </c>
      <c r="AB1824" s="120">
        <v>3.36</v>
      </c>
      <c r="AC1824" s="2">
        <f t="shared" si="174"/>
        <v>1509.9840000000004</v>
      </c>
      <c r="AE1824" s="2">
        <f t="shared" si="175"/>
        <v>1509.9840000000004</v>
      </c>
      <c r="AG1824" t="str">
        <f t="shared" si="176"/>
        <v/>
      </c>
    </row>
    <row r="1825" spans="1:34">
      <c r="A1825">
        <v>1824</v>
      </c>
      <c r="C1825">
        <v>336</v>
      </c>
      <c r="D1825">
        <v>369</v>
      </c>
      <c r="E1825" t="s">
        <v>177</v>
      </c>
      <c r="F1825" t="s">
        <v>930</v>
      </c>
      <c r="G1825">
        <v>51.322219850000003</v>
      </c>
      <c r="H1825">
        <v>122.2917023</v>
      </c>
      <c r="M1825" t="s">
        <v>751</v>
      </c>
      <c r="N1825">
        <v>-21</v>
      </c>
      <c r="O1825">
        <v>-42</v>
      </c>
      <c r="P1825">
        <f t="shared" si="177"/>
        <v>21</v>
      </c>
      <c r="Q1825" t="s">
        <v>89</v>
      </c>
      <c r="R1825">
        <v>2</v>
      </c>
      <c r="S1825">
        <f t="shared" si="172"/>
        <v>21</v>
      </c>
      <c r="T1825">
        <f t="shared" si="173"/>
        <v>0</v>
      </c>
      <c r="U1825" t="s">
        <v>1003</v>
      </c>
      <c r="V1825" t="s">
        <v>21</v>
      </c>
      <c r="Z1825" s="118">
        <v>1.07</v>
      </c>
      <c r="AA1825" s="106">
        <v>40</v>
      </c>
      <c r="AB1825" s="120">
        <v>3.36</v>
      </c>
      <c r="AC1825" s="2">
        <f t="shared" si="174"/>
        <v>4529.9520000000011</v>
      </c>
      <c r="AE1825" s="2">
        <f t="shared" si="175"/>
        <v>4529.9520000000011</v>
      </c>
      <c r="AG1825" t="str">
        <f t="shared" si="176"/>
        <v/>
      </c>
    </row>
    <row r="1826" spans="1:34">
      <c r="A1826">
        <v>1825</v>
      </c>
      <c r="C1826">
        <v>336</v>
      </c>
      <c r="D1826">
        <v>369</v>
      </c>
      <c r="E1826" t="s">
        <v>177</v>
      </c>
      <c r="F1826" t="s">
        <v>930</v>
      </c>
      <c r="G1826">
        <v>51.322219850000003</v>
      </c>
      <c r="H1826">
        <v>122.2917023</v>
      </c>
      <c r="M1826" t="s">
        <v>689</v>
      </c>
      <c r="N1826">
        <v>-42</v>
      </c>
      <c r="O1826">
        <v>-53</v>
      </c>
      <c r="P1826">
        <f t="shared" si="177"/>
        <v>11</v>
      </c>
      <c r="Q1826" t="s">
        <v>89</v>
      </c>
      <c r="R1826">
        <v>2</v>
      </c>
      <c r="S1826">
        <f t="shared" si="172"/>
        <v>11</v>
      </c>
      <c r="T1826">
        <f t="shared" si="173"/>
        <v>0</v>
      </c>
      <c r="U1826" t="s">
        <v>1003</v>
      </c>
      <c r="V1826" t="s">
        <v>918</v>
      </c>
      <c r="Z1826" s="118">
        <v>1.45</v>
      </c>
      <c r="AA1826" s="106">
        <v>30</v>
      </c>
      <c r="AB1826" s="120">
        <v>1.2</v>
      </c>
      <c r="AC1826" s="2">
        <f t="shared" si="174"/>
        <v>1339.7999999999997</v>
      </c>
      <c r="AE1826" s="2">
        <f t="shared" si="175"/>
        <v>1339.7999999999997</v>
      </c>
      <c r="AG1826" t="str">
        <f t="shared" si="176"/>
        <v/>
      </c>
    </row>
    <row r="1827" spans="1:34" s="9" customFormat="1">
      <c r="A1827">
        <v>1826</v>
      </c>
      <c r="C1827">
        <v>336</v>
      </c>
      <c r="D1827">
        <v>369</v>
      </c>
      <c r="E1827" s="9" t="s">
        <v>177</v>
      </c>
      <c r="F1827" t="s">
        <v>930</v>
      </c>
      <c r="G1827" s="9">
        <v>51.322219850000003</v>
      </c>
      <c r="H1827" s="9">
        <v>122.2917023</v>
      </c>
      <c r="M1827" s="9" t="s">
        <v>752</v>
      </c>
      <c r="N1827" s="9">
        <v>-53</v>
      </c>
      <c r="O1827" s="9">
        <v>-85</v>
      </c>
      <c r="P1827" s="9">
        <f t="shared" si="177"/>
        <v>32</v>
      </c>
      <c r="Q1827" s="9" t="s">
        <v>884</v>
      </c>
      <c r="R1827" s="9">
        <v>2</v>
      </c>
      <c r="S1827" s="9">
        <f t="shared" si="172"/>
        <v>32</v>
      </c>
      <c r="T1827" s="9">
        <f t="shared" si="173"/>
        <v>0</v>
      </c>
      <c r="U1827" t="s">
        <v>1003</v>
      </c>
      <c r="V1827" t="s">
        <v>918</v>
      </c>
      <c r="Z1827" s="118">
        <v>1.45</v>
      </c>
      <c r="AA1827" s="106">
        <v>30</v>
      </c>
      <c r="AB1827" s="120">
        <v>0.38</v>
      </c>
      <c r="AC1827" s="2">
        <f t="shared" si="174"/>
        <v>1234.2399999999998</v>
      </c>
      <c r="AE1827" s="11">
        <f t="shared" si="175"/>
        <v>1234.2399999999998</v>
      </c>
      <c r="AG1827" t="str">
        <f t="shared" si="176"/>
        <v/>
      </c>
      <c r="AH1827"/>
    </row>
    <row r="1828" spans="1:34">
      <c r="A1828">
        <v>1827</v>
      </c>
      <c r="B1828" t="s">
        <v>603</v>
      </c>
      <c r="C1828">
        <v>730</v>
      </c>
      <c r="D1828">
        <v>370</v>
      </c>
      <c r="E1828" t="s">
        <v>619</v>
      </c>
      <c r="F1828" t="s">
        <v>930</v>
      </c>
      <c r="G1828">
        <v>49.321861269999999</v>
      </c>
      <c r="H1828">
        <v>124.2946091</v>
      </c>
      <c r="M1828" t="s">
        <v>89</v>
      </c>
      <c r="N1828">
        <v>2</v>
      </c>
      <c r="O1828">
        <v>0.5</v>
      </c>
      <c r="P1828">
        <f t="shared" si="177"/>
        <v>1.5</v>
      </c>
      <c r="Q1828" t="s">
        <v>35</v>
      </c>
      <c r="R1828">
        <v>1</v>
      </c>
      <c r="S1828">
        <f t="shared" si="172"/>
        <v>0</v>
      </c>
      <c r="T1828">
        <f t="shared" si="173"/>
        <v>1.5</v>
      </c>
      <c r="W1828">
        <f>SUM(S1828:S1832)</f>
        <v>70</v>
      </c>
      <c r="X1828">
        <f>SUM(T1828:T1832)</f>
        <v>2</v>
      </c>
      <c r="Y1828">
        <f>X1828+W1828</f>
        <v>72</v>
      </c>
      <c r="Z1828" s="118">
        <v>0.16</v>
      </c>
      <c r="AA1828">
        <v>0</v>
      </c>
      <c r="AB1828" s="120">
        <v>37.4</v>
      </c>
      <c r="AC1828" s="2">
        <f t="shared" si="174"/>
        <v>897.59999999999991</v>
      </c>
      <c r="AD1828" s="2">
        <f>SUM(AC1828:AC1832)</f>
        <v>10761.712</v>
      </c>
      <c r="AE1828" s="2">
        <f t="shared" si="175"/>
        <v>897.59999999999991</v>
      </c>
      <c r="AF1828" s="2">
        <f>SUM(AE1828:AE1832)</f>
        <v>10761.712</v>
      </c>
      <c r="AG1828">
        <f t="shared" si="176"/>
        <v>1</v>
      </c>
    </row>
    <row r="1829" spans="1:34">
      <c r="A1829">
        <v>1828</v>
      </c>
      <c r="C1829">
        <v>730</v>
      </c>
      <c r="D1829">
        <v>370</v>
      </c>
      <c r="E1829" t="s">
        <v>619</v>
      </c>
      <c r="F1829" t="s">
        <v>930</v>
      </c>
      <c r="G1829">
        <v>49.321861269999999</v>
      </c>
      <c r="H1829">
        <v>124.2946091</v>
      </c>
      <c r="M1829" t="s">
        <v>606</v>
      </c>
      <c r="N1829">
        <v>0.5</v>
      </c>
      <c r="O1829">
        <v>0</v>
      </c>
      <c r="P1829">
        <f t="shared" si="177"/>
        <v>0.5</v>
      </c>
      <c r="Q1829" t="s">
        <v>35</v>
      </c>
      <c r="R1829">
        <v>1</v>
      </c>
      <c r="S1829">
        <f t="shared" si="172"/>
        <v>0</v>
      </c>
      <c r="T1829">
        <f t="shared" si="173"/>
        <v>0.5</v>
      </c>
      <c r="Z1829" s="118">
        <v>0.16</v>
      </c>
      <c r="AA1829">
        <v>0</v>
      </c>
      <c r="AB1829" s="120">
        <v>37.4</v>
      </c>
      <c r="AC1829" s="2">
        <f t="shared" si="174"/>
        <v>299.2</v>
      </c>
      <c r="AE1829" s="2">
        <f t="shared" si="175"/>
        <v>299.2</v>
      </c>
      <c r="AG1829" t="str">
        <f t="shared" si="176"/>
        <v/>
      </c>
    </row>
    <row r="1830" spans="1:34">
      <c r="A1830">
        <v>1829</v>
      </c>
      <c r="C1830">
        <v>787</v>
      </c>
      <c r="D1830">
        <v>370</v>
      </c>
      <c r="E1830" t="s">
        <v>619</v>
      </c>
      <c r="F1830" t="s">
        <v>930</v>
      </c>
      <c r="G1830">
        <v>49.321861269999999</v>
      </c>
      <c r="H1830">
        <v>124.2946091</v>
      </c>
      <c r="M1830" t="s">
        <v>104</v>
      </c>
      <c r="N1830">
        <v>0</v>
      </c>
      <c r="O1830">
        <v>-8</v>
      </c>
      <c r="P1830">
        <f t="shared" si="177"/>
        <v>8</v>
      </c>
      <c r="Q1830" t="s">
        <v>885</v>
      </c>
      <c r="R1830">
        <v>2</v>
      </c>
      <c r="S1830">
        <f t="shared" si="172"/>
        <v>8</v>
      </c>
      <c r="T1830">
        <f t="shared" si="173"/>
        <v>0</v>
      </c>
      <c r="U1830" t="s">
        <v>1003</v>
      </c>
      <c r="V1830" t="s">
        <v>918</v>
      </c>
      <c r="Z1830" s="118">
        <v>1.07</v>
      </c>
      <c r="AA1830" s="106">
        <v>30</v>
      </c>
      <c r="AB1830" s="120">
        <v>3.36</v>
      </c>
      <c r="AC1830" s="2">
        <f t="shared" si="174"/>
        <v>2013.3120000000001</v>
      </c>
      <c r="AE1830" s="2">
        <f t="shared" si="175"/>
        <v>2013.3120000000001</v>
      </c>
      <c r="AG1830" t="str">
        <f t="shared" si="176"/>
        <v/>
      </c>
    </row>
    <row r="1831" spans="1:34">
      <c r="A1831">
        <v>1830</v>
      </c>
      <c r="C1831">
        <v>787</v>
      </c>
      <c r="D1831">
        <v>370</v>
      </c>
      <c r="E1831" t="s">
        <v>619</v>
      </c>
      <c r="F1831" t="s">
        <v>930</v>
      </c>
      <c r="G1831">
        <v>49.321861269999999</v>
      </c>
      <c r="H1831">
        <v>124.2946091</v>
      </c>
      <c r="M1831" t="s">
        <v>101</v>
      </c>
      <c r="N1831">
        <v>-8</v>
      </c>
      <c r="O1831">
        <v>-25</v>
      </c>
      <c r="P1831">
        <f t="shared" si="177"/>
        <v>17</v>
      </c>
      <c r="Q1831" t="s">
        <v>191</v>
      </c>
      <c r="R1831">
        <v>2</v>
      </c>
      <c r="S1831">
        <f t="shared" si="172"/>
        <v>17</v>
      </c>
      <c r="T1831">
        <f t="shared" si="173"/>
        <v>0</v>
      </c>
      <c r="U1831" t="s">
        <v>1003</v>
      </c>
      <c r="V1831" t="s">
        <v>918</v>
      </c>
      <c r="Z1831" s="118">
        <v>1.45</v>
      </c>
      <c r="AA1831" s="106">
        <v>30</v>
      </c>
      <c r="AB1831" s="120">
        <v>1.2</v>
      </c>
      <c r="AC1831" s="2">
        <f t="shared" si="174"/>
        <v>2070.5999999999995</v>
      </c>
      <c r="AE1831" s="2">
        <f t="shared" si="175"/>
        <v>2070.5999999999995</v>
      </c>
      <c r="AG1831" t="str">
        <f t="shared" si="176"/>
        <v/>
      </c>
    </row>
    <row r="1832" spans="1:34" s="9" customFormat="1">
      <c r="A1832">
        <v>1831</v>
      </c>
      <c r="C1832">
        <v>787</v>
      </c>
      <c r="D1832">
        <v>370</v>
      </c>
      <c r="E1832" s="9" t="s">
        <v>619</v>
      </c>
      <c r="F1832" t="s">
        <v>930</v>
      </c>
      <c r="G1832" s="9">
        <v>49.321861269999999</v>
      </c>
      <c r="H1832" s="9">
        <v>124.2946091</v>
      </c>
      <c r="M1832" s="9" t="s">
        <v>28</v>
      </c>
      <c r="N1832" s="9">
        <v>-25</v>
      </c>
      <c r="O1832" s="9">
        <v>-70</v>
      </c>
      <c r="P1832" s="9">
        <f t="shared" si="177"/>
        <v>45</v>
      </c>
      <c r="Q1832" s="9" t="s">
        <v>191</v>
      </c>
      <c r="R1832" s="9">
        <v>2</v>
      </c>
      <c r="S1832" s="9">
        <f t="shared" si="172"/>
        <v>45</v>
      </c>
      <c r="T1832" s="9">
        <f t="shared" si="173"/>
        <v>0</v>
      </c>
      <c r="U1832" t="s">
        <v>1003</v>
      </c>
      <c r="V1832" t="s">
        <v>918</v>
      </c>
      <c r="Z1832" s="118">
        <v>1.45</v>
      </c>
      <c r="AA1832" s="106">
        <v>30</v>
      </c>
      <c r="AB1832" s="120">
        <v>1.2</v>
      </c>
      <c r="AC1832" s="2">
        <f t="shared" si="174"/>
        <v>5481</v>
      </c>
      <c r="AE1832" s="11">
        <f t="shared" si="175"/>
        <v>5481</v>
      </c>
      <c r="AG1832" t="str">
        <f t="shared" si="176"/>
        <v/>
      </c>
      <c r="AH1832"/>
    </row>
    <row r="1833" spans="1:34">
      <c r="A1833">
        <v>1832</v>
      </c>
      <c r="B1833" t="s">
        <v>603</v>
      </c>
      <c r="C1833">
        <v>244</v>
      </c>
      <c r="D1833">
        <v>371</v>
      </c>
      <c r="E1833" t="s">
        <v>35</v>
      </c>
      <c r="F1833" t="s">
        <v>35</v>
      </c>
      <c r="G1833">
        <v>48.7262001</v>
      </c>
      <c r="H1833">
        <v>124.93616489999999</v>
      </c>
      <c r="N1833">
        <v>0</v>
      </c>
      <c r="O1833">
        <v>0</v>
      </c>
      <c r="P1833">
        <f t="shared" si="177"/>
        <v>0</v>
      </c>
      <c r="Q1833" t="s">
        <v>900</v>
      </c>
      <c r="R1833">
        <v>2</v>
      </c>
      <c r="S1833">
        <f t="shared" si="172"/>
        <v>0</v>
      </c>
      <c r="T1833">
        <f t="shared" si="173"/>
        <v>0</v>
      </c>
      <c r="U1833" t="s">
        <v>1003</v>
      </c>
      <c r="V1833" t="s">
        <v>918</v>
      </c>
      <c r="W1833">
        <f>SUM(S1833:S1834)</f>
        <v>0</v>
      </c>
      <c r="X1833">
        <f>SUM(T1833:T1834)</f>
        <v>0</v>
      </c>
      <c r="Y1833">
        <f>X1833+W1833</f>
        <v>0</v>
      </c>
      <c r="Z1833" s="118">
        <v>0</v>
      </c>
      <c r="AA1833">
        <v>0</v>
      </c>
      <c r="AC1833" s="2">
        <f t="shared" si="174"/>
        <v>0</v>
      </c>
      <c r="AD1833" s="2">
        <f>SUM(AC1833:AC1834)</f>
        <v>0</v>
      </c>
      <c r="AE1833" s="2">
        <f t="shared" si="175"/>
        <v>0</v>
      </c>
      <c r="AF1833" s="2">
        <f>SUM(AE1833:AE1834)</f>
        <v>0</v>
      </c>
      <c r="AG1833">
        <f t="shared" si="176"/>
        <v>1</v>
      </c>
    </row>
    <row r="1834" spans="1:34" s="9" customFormat="1">
      <c r="A1834">
        <v>1833</v>
      </c>
      <c r="C1834">
        <v>231</v>
      </c>
      <c r="D1834">
        <v>371</v>
      </c>
      <c r="E1834" s="9" t="s">
        <v>35</v>
      </c>
      <c r="F1834" t="s">
        <v>35</v>
      </c>
      <c r="G1834" s="9">
        <v>48.7262001</v>
      </c>
      <c r="H1834" s="9">
        <v>124.93616489999999</v>
      </c>
      <c r="M1834" s="9" t="s">
        <v>104</v>
      </c>
      <c r="N1834" s="9">
        <v>16</v>
      </c>
      <c r="O1834" s="9">
        <v>16</v>
      </c>
      <c r="P1834" s="9">
        <f t="shared" si="177"/>
        <v>0</v>
      </c>
      <c r="Q1834" s="9" t="s">
        <v>35</v>
      </c>
      <c r="R1834" s="9">
        <v>1</v>
      </c>
      <c r="S1834" s="9">
        <f t="shared" si="172"/>
        <v>0</v>
      </c>
      <c r="T1834" s="9">
        <f t="shared" si="173"/>
        <v>0</v>
      </c>
      <c r="U1834"/>
      <c r="V1834"/>
      <c r="Z1834" s="118">
        <v>0</v>
      </c>
      <c r="AA1834" s="9">
        <v>0</v>
      </c>
      <c r="AB1834" s="120"/>
      <c r="AC1834" s="2">
        <f t="shared" si="174"/>
        <v>0</v>
      </c>
      <c r="AE1834" s="11">
        <f t="shared" si="175"/>
        <v>0</v>
      </c>
      <c r="AG1834" t="str">
        <f t="shared" si="176"/>
        <v/>
      </c>
      <c r="AH1834"/>
    </row>
    <row r="1835" spans="1:34">
      <c r="A1835">
        <v>1834</v>
      </c>
      <c r="B1835" t="s">
        <v>603</v>
      </c>
      <c r="C1835">
        <v>722</v>
      </c>
      <c r="D1835">
        <v>372</v>
      </c>
      <c r="E1835" t="s">
        <v>619</v>
      </c>
      <c r="F1835" t="s">
        <v>930</v>
      </c>
      <c r="G1835">
        <v>49.468257899999998</v>
      </c>
      <c r="H1835">
        <v>124.204216</v>
      </c>
      <c r="M1835" t="s">
        <v>89</v>
      </c>
      <c r="N1835">
        <v>5</v>
      </c>
      <c r="O1835">
        <v>3</v>
      </c>
      <c r="P1835">
        <f t="shared" si="177"/>
        <v>2</v>
      </c>
      <c r="Q1835" t="s">
        <v>35</v>
      </c>
      <c r="R1835">
        <v>1</v>
      </c>
      <c r="S1835">
        <f t="shared" si="172"/>
        <v>0</v>
      </c>
      <c r="T1835">
        <f t="shared" si="173"/>
        <v>2</v>
      </c>
      <c r="W1835">
        <f>SUM(S1835:S1841)</f>
        <v>100</v>
      </c>
      <c r="X1835">
        <f>SUM(T1835:T1841)</f>
        <v>5</v>
      </c>
      <c r="Y1835">
        <f>X1835+W1835</f>
        <v>105</v>
      </c>
      <c r="Z1835" s="118">
        <v>0.16</v>
      </c>
      <c r="AA1835">
        <v>0</v>
      </c>
      <c r="AB1835" s="120">
        <v>37.4</v>
      </c>
      <c r="AC1835" s="2">
        <f t="shared" si="174"/>
        <v>1196.8</v>
      </c>
      <c r="AD1835" s="2">
        <f>SUM(AC1835:AC1841)</f>
        <v>9423.3319999999985</v>
      </c>
      <c r="AE1835" s="2">
        <f t="shared" si="175"/>
        <v>1196.8</v>
      </c>
      <c r="AF1835" s="2">
        <f>SUM(AE1835:AE1841)</f>
        <v>9423.3319999999985</v>
      </c>
      <c r="AG1835">
        <f t="shared" si="176"/>
        <v>1</v>
      </c>
    </row>
    <row r="1836" spans="1:34">
      <c r="A1836">
        <v>1835</v>
      </c>
      <c r="C1836">
        <v>722</v>
      </c>
      <c r="D1836">
        <v>372</v>
      </c>
      <c r="E1836" t="s">
        <v>619</v>
      </c>
      <c r="F1836" t="s">
        <v>930</v>
      </c>
      <c r="G1836">
        <v>49.468257899999998</v>
      </c>
      <c r="H1836">
        <v>124.204216</v>
      </c>
      <c r="M1836" t="s">
        <v>623</v>
      </c>
      <c r="N1836">
        <v>3</v>
      </c>
      <c r="O1836">
        <v>0</v>
      </c>
      <c r="P1836">
        <f t="shared" si="177"/>
        <v>3</v>
      </c>
      <c r="Q1836" t="s">
        <v>35</v>
      </c>
      <c r="R1836">
        <v>1</v>
      </c>
      <c r="S1836">
        <f t="shared" si="172"/>
        <v>0</v>
      </c>
      <c r="T1836">
        <f t="shared" si="173"/>
        <v>3</v>
      </c>
      <c r="Z1836" s="118">
        <v>0.16</v>
      </c>
      <c r="AA1836">
        <v>0</v>
      </c>
      <c r="AB1836" s="120">
        <v>37.4</v>
      </c>
      <c r="AC1836" s="2">
        <f t="shared" si="174"/>
        <v>1795.1999999999998</v>
      </c>
      <c r="AE1836" s="2">
        <f t="shared" si="175"/>
        <v>1795.1999999999998</v>
      </c>
      <c r="AG1836" t="str">
        <f t="shared" si="176"/>
        <v/>
      </c>
    </row>
    <row r="1837" spans="1:34">
      <c r="A1837">
        <v>1836</v>
      </c>
      <c r="C1837">
        <v>779</v>
      </c>
      <c r="D1837">
        <v>372</v>
      </c>
      <c r="E1837" t="s">
        <v>619</v>
      </c>
      <c r="F1837" t="s">
        <v>930</v>
      </c>
      <c r="G1837">
        <v>49.468257899999998</v>
      </c>
      <c r="H1837">
        <v>124.204216</v>
      </c>
      <c r="M1837" t="s">
        <v>104</v>
      </c>
      <c r="N1837">
        <v>0</v>
      </c>
      <c r="O1837">
        <v>-3</v>
      </c>
      <c r="P1837">
        <f t="shared" si="177"/>
        <v>3</v>
      </c>
      <c r="R1837">
        <v>2</v>
      </c>
      <c r="S1837">
        <f t="shared" si="172"/>
        <v>3</v>
      </c>
      <c r="T1837">
        <f t="shared" si="173"/>
        <v>0</v>
      </c>
      <c r="U1837" t="s">
        <v>1003</v>
      </c>
      <c r="V1837" t="s">
        <v>623</v>
      </c>
      <c r="Z1837" s="118">
        <v>1.07</v>
      </c>
      <c r="AA1837">
        <v>30</v>
      </c>
      <c r="AB1837" s="120">
        <v>3.36</v>
      </c>
      <c r="AC1837" s="2">
        <f t="shared" si="174"/>
        <v>754.99199999999996</v>
      </c>
      <c r="AE1837" s="2">
        <f t="shared" si="175"/>
        <v>754.99199999999996</v>
      </c>
      <c r="AG1837" t="str">
        <f t="shared" si="176"/>
        <v/>
      </c>
    </row>
    <row r="1838" spans="1:34">
      <c r="A1838">
        <v>1837</v>
      </c>
      <c r="C1838">
        <v>779</v>
      </c>
      <c r="D1838">
        <v>372</v>
      </c>
      <c r="E1838" t="s">
        <v>619</v>
      </c>
      <c r="F1838" t="s">
        <v>930</v>
      </c>
      <c r="G1838">
        <v>49.468257899999998</v>
      </c>
      <c r="H1838">
        <v>124.204216</v>
      </c>
      <c r="M1838" t="s">
        <v>608</v>
      </c>
      <c r="N1838">
        <v>-3</v>
      </c>
      <c r="O1838">
        <v>-33</v>
      </c>
      <c r="P1838">
        <f t="shared" si="177"/>
        <v>30</v>
      </c>
      <c r="Q1838" t="s">
        <v>604</v>
      </c>
      <c r="R1838">
        <v>2</v>
      </c>
      <c r="S1838">
        <f t="shared" si="172"/>
        <v>30</v>
      </c>
      <c r="T1838">
        <f t="shared" si="173"/>
        <v>0</v>
      </c>
      <c r="U1838" t="s">
        <v>1003</v>
      </c>
      <c r="V1838" t="s">
        <v>623</v>
      </c>
      <c r="Z1838" s="118">
        <v>1.03</v>
      </c>
      <c r="AA1838">
        <v>40</v>
      </c>
      <c r="AB1838" s="120">
        <v>1.2</v>
      </c>
      <c r="AC1838" s="2">
        <f t="shared" si="174"/>
        <v>2224.7999999999997</v>
      </c>
      <c r="AE1838" s="2">
        <f t="shared" si="175"/>
        <v>2224.7999999999997</v>
      </c>
      <c r="AG1838" t="str">
        <f t="shared" si="176"/>
        <v/>
      </c>
    </row>
    <row r="1839" spans="1:34">
      <c r="A1839">
        <v>1838</v>
      </c>
      <c r="C1839">
        <v>779</v>
      </c>
      <c r="D1839">
        <v>372</v>
      </c>
      <c r="E1839" t="s">
        <v>619</v>
      </c>
      <c r="F1839" t="s">
        <v>930</v>
      </c>
      <c r="G1839">
        <v>49.468257899999998</v>
      </c>
      <c r="H1839">
        <v>124.204216</v>
      </c>
      <c r="M1839" t="s">
        <v>753</v>
      </c>
      <c r="N1839">
        <v>-33</v>
      </c>
      <c r="O1839">
        <v>-44</v>
      </c>
      <c r="P1839">
        <f t="shared" si="177"/>
        <v>11</v>
      </c>
      <c r="Q1839" t="s">
        <v>609</v>
      </c>
      <c r="R1839">
        <v>2</v>
      </c>
      <c r="S1839">
        <f t="shared" si="172"/>
        <v>11</v>
      </c>
      <c r="T1839">
        <f t="shared" si="173"/>
        <v>0</v>
      </c>
      <c r="U1839" t="s">
        <v>1003</v>
      </c>
      <c r="V1839" t="s">
        <v>623</v>
      </c>
      <c r="Z1839" s="118">
        <v>1.03</v>
      </c>
      <c r="AA1839">
        <v>5</v>
      </c>
      <c r="AB1839" s="120">
        <v>1.2</v>
      </c>
      <c r="AC1839" s="2">
        <f t="shared" si="174"/>
        <v>1291.6199999999999</v>
      </c>
      <c r="AE1839" s="2">
        <f t="shared" si="175"/>
        <v>1291.6199999999999</v>
      </c>
      <c r="AG1839" t="str">
        <f t="shared" si="176"/>
        <v/>
      </c>
    </row>
    <row r="1840" spans="1:34">
      <c r="A1840">
        <v>1839</v>
      </c>
      <c r="C1840">
        <v>779</v>
      </c>
      <c r="D1840">
        <v>372</v>
      </c>
      <c r="E1840" t="s">
        <v>619</v>
      </c>
      <c r="F1840" t="s">
        <v>930</v>
      </c>
      <c r="G1840">
        <v>49.468257899999998</v>
      </c>
      <c r="H1840">
        <v>124.204216</v>
      </c>
      <c r="M1840" t="s">
        <v>754</v>
      </c>
      <c r="N1840">
        <v>-44</v>
      </c>
      <c r="O1840">
        <v>-58</v>
      </c>
      <c r="P1840">
        <f t="shared" si="177"/>
        <v>14</v>
      </c>
      <c r="Q1840" t="s">
        <v>609</v>
      </c>
      <c r="R1840">
        <v>2</v>
      </c>
      <c r="S1840">
        <f t="shared" si="172"/>
        <v>14</v>
      </c>
      <c r="T1840">
        <f t="shared" si="173"/>
        <v>0</v>
      </c>
      <c r="U1840" t="s">
        <v>873</v>
      </c>
      <c r="Z1840" s="118">
        <v>1.45</v>
      </c>
      <c r="AA1840">
        <v>15</v>
      </c>
      <c r="AB1840" s="120">
        <v>0.38</v>
      </c>
      <c r="AC1840" s="2">
        <f t="shared" si="174"/>
        <v>655.68999999999983</v>
      </c>
      <c r="AE1840" s="2">
        <f t="shared" si="175"/>
        <v>655.68999999999983</v>
      </c>
      <c r="AG1840" t="str">
        <f t="shared" si="176"/>
        <v/>
      </c>
    </row>
    <row r="1841" spans="1:34" s="9" customFormat="1">
      <c r="A1841">
        <v>1840</v>
      </c>
      <c r="C1841">
        <v>779</v>
      </c>
      <c r="D1841">
        <v>372</v>
      </c>
      <c r="E1841" s="9" t="s">
        <v>619</v>
      </c>
      <c r="F1841" t="s">
        <v>930</v>
      </c>
      <c r="G1841" s="9">
        <v>49.468257899999998</v>
      </c>
      <c r="H1841" s="9">
        <v>124.204216</v>
      </c>
      <c r="M1841" s="9" t="s">
        <v>755</v>
      </c>
      <c r="N1841" s="9">
        <v>-58</v>
      </c>
      <c r="O1841" s="9">
        <v>-100</v>
      </c>
      <c r="P1841" s="9">
        <f t="shared" si="177"/>
        <v>42</v>
      </c>
      <c r="Q1841" s="9" t="s">
        <v>604</v>
      </c>
      <c r="R1841" s="9">
        <v>2</v>
      </c>
      <c r="S1841" s="9">
        <f t="shared" si="172"/>
        <v>42</v>
      </c>
      <c r="T1841" s="9">
        <f t="shared" si="173"/>
        <v>0</v>
      </c>
      <c r="U1841" t="s">
        <v>873</v>
      </c>
      <c r="V1841"/>
      <c r="Z1841" s="118">
        <v>1.45</v>
      </c>
      <c r="AA1841" s="9">
        <v>35</v>
      </c>
      <c r="AB1841" s="120">
        <v>0.38</v>
      </c>
      <c r="AC1841" s="2">
        <f t="shared" si="174"/>
        <v>1504.23</v>
      </c>
      <c r="AE1841" s="11">
        <f t="shared" si="175"/>
        <v>1504.23</v>
      </c>
      <c r="AG1841" t="str">
        <f t="shared" si="176"/>
        <v/>
      </c>
      <c r="AH1841"/>
    </row>
    <row r="1842" spans="1:34">
      <c r="A1842">
        <v>1841</v>
      </c>
      <c r="B1842" t="s">
        <v>603</v>
      </c>
      <c r="C1842">
        <v>729</v>
      </c>
      <c r="D1842">
        <v>373</v>
      </c>
      <c r="E1842" t="s">
        <v>910</v>
      </c>
      <c r="F1842" t="s">
        <v>931</v>
      </c>
      <c r="G1842">
        <v>49.307876589999999</v>
      </c>
      <c r="H1842">
        <v>124.38055420000001</v>
      </c>
      <c r="M1842" t="s">
        <v>141</v>
      </c>
      <c r="N1842">
        <v>35</v>
      </c>
      <c r="O1842">
        <v>20</v>
      </c>
      <c r="P1842">
        <f t="shared" si="177"/>
        <v>15</v>
      </c>
      <c r="Q1842" t="s">
        <v>35</v>
      </c>
      <c r="R1842">
        <v>1</v>
      </c>
      <c r="S1842">
        <f t="shared" si="172"/>
        <v>0</v>
      </c>
      <c r="T1842">
        <f t="shared" si="173"/>
        <v>15</v>
      </c>
      <c r="W1842">
        <f>SUM(S1842:S1846)</f>
        <v>40</v>
      </c>
      <c r="X1842">
        <f>SUM(T1842:T1846)</f>
        <v>35</v>
      </c>
      <c r="Y1842">
        <f>X1842+W1842</f>
        <v>75</v>
      </c>
      <c r="Z1842" s="118">
        <v>0.12</v>
      </c>
      <c r="AA1842">
        <v>0</v>
      </c>
      <c r="AB1842" s="120">
        <v>42.07</v>
      </c>
      <c r="AC1842" s="2">
        <f t="shared" si="174"/>
        <v>7572.6</v>
      </c>
      <c r="AD1842" s="2">
        <f>SUM(AC1842:AC1846)</f>
        <v>40532.949999999997</v>
      </c>
      <c r="AE1842" s="2">
        <f t="shared" si="175"/>
        <v>7572.6</v>
      </c>
      <c r="AF1842" s="2">
        <f>SUM(AE1842:AE1846)</f>
        <v>40532.949999999997</v>
      </c>
      <c r="AG1842">
        <f t="shared" si="176"/>
        <v>1</v>
      </c>
    </row>
    <row r="1843" spans="1:34">
      <c r="A1843">
        <v>1842</v>
      </c>
      <c r="C1843">
        <v>729</v>
      </c>
      <c r="D1843">
        <v>373</v>
      </c>
      <c r="E1843" t="s">
        <v>910</v>
      </c>
      <c r="F1843" t="s">
        <v>931</v>
      </c>
      <c r="G1843">
        <v>49.307876589999999</v>
      </c>
      <c r="H1843">
        <v>124.38055420000001</v>
      </c>
      <c r="M1843" t="s">
        <v>162</v>
      </c>
      <c r="N1843">
        <v>20</v>
      </c>
      <c r="O1843">
        <v>0</v>
      </c>
      <c r="P1843">
        <f t="shared" si="177"/>
        <v>20</v>
      </c>
      <c r="Q1843" t="s">
        <v>35</v>
      </c>
      <c r="R1843">
        <v>1</v>
      </c>
      <c r="S1843">
        <f t="shared" si="172"/>
        <v>0</v>
      </c>
      <c r="T1843">
        <f t="shared" si="173"/>
        <v>20</v>
      </c>
      <c r="Z1843" s="118">
        <v>0.34</v>
      </c>
      <c r="AA1843">
        <v>0</v>
      </c>
      <c r="AB1843" s="120">
        <v>35.51</v>
      </c>
      <c r="AC1843" s="2">
        <f t="shared" si="174"/>
        <v>24146.799999999996</v>
      </c>
      <c r="AE1843" s="2">
        <f t="shared" si="175"/>
        <v>24146.799999999996</v>
      </c>
      <c r="AG1843" t="str">
        <f t="shared" si="176"/>
        <v/>
      </c>
    </row>
    <row r="1844" spans="1:34">
      <c r="A1844">
        <v>1843</v>
      </c>
      <c r="C1844">
        <v>786</v>
      </c>
      <c r="D1844">
        <v>373</v>
      </c>
      <c r="E1844" t="s">
        <v>910</v>
      </c>
      <c r="F1844" t="s">
        <v>931</v>
      </c>
      <c r="G1844">
        <v>49.307876589999999</v>
      </c>
      <c r="H1844">
        <v>124.38055420000001</v>
      </c>
      <c r="M1844" t="s">
        <v>756</v>
      </c>
      <c r="N1844">
        <v>0</v>
      </c>
      <c r="O1844">
        <v>-15</v>
      </c>
      <c r="P1844">
        <f t="shared" si="177"/>
        <v>15</v>
      </c>
      <c r="Q1844" t="s">
        <v>901</v>
      </c>
      <c r="R1844">
        <v>2</v>
      </c>
      <c r="S1844">
        <f t="shared" si="172"/>
        <v>15</v>
      </c>
      <c r="T1844">
        <f t="shared" si="173"/>
        <v>0</v>
      </c>
      <c r="U1844" t="s">
        <v>873</v>
      </c>
      <c r="Z1844" s="118">
        <v>1.01</v>
      </c>
      <c r="AA1844">
        <v>0</v>
      </c>
      <c r="AB1844" s="120">
        <v>3.85</v>
      </c>
      <c r="AC1844" s="2">
        <f t="shared" si="174"/>
        <v>5832.75</v>
      </c>
      <c r="AE1844" s="2">
        <f t="shared" si="175"/>
        <v>5832.75</v>
      </c>
      <c r="AG1844" t="str">
        <f t="shared" si="176"/>
        <v/>
      </c>
    </row>
    <row r="1845" spans="1:34">
      <c r="A1845">
        <v>1844</v>
      </c>
      <c r="C1845">
        <v>786</v>
      </c>
      <c r="D1845">
        <v>373</v>
      </c>
      <c r="E1845" t="s">
        <v>910</v>
      </c>
      <c r="F1845" t="s">
        <v>931</v>
      </c>
      <c r="G1845">
        <v>49.307876589999999</v>
      </c>
      <c r="H1845">
        <v>124.38055420000001</v>
      </c>
      <c r="M1845" t="s">
        <v>757</v>
      </c>
      <c r="N1845">
        <v>-15</v>
      </c>
      <c r="O1845">
        <v>-30</v>
      </c>
      <c r="P1845">
        <f t="shared" si="177"/>
        <v>15</v>
      </c>
      <c r="Q1845" t="s">
        <v>885</v>
      </c>
      <c r="R1845">
        <v>2</v>
      </c>
      <c r="S1845">
        <f t="shared" si="172"/>
        <v>15</v>
      </c>
      <c r="T1845">
        <f t="shared" si="173"/>
        <v>0</v>
      </c>
      <c r="U1845" t="s">
        <v>873</v>
      </c>
      <c r="Z1845" s="118">
        <v>1.44</v>
      </c>
      <c r="AA1845">
        <v>0</v>
      </c>
      <c r="AB1845" s="120">
        <v>1.38</v>
      </c>
      <c r="AC1845" s="2">
        <f t="shared" si="174"/>
        <v>2980.7999999999997</v>
      </c>
      <c r="AE1845" s="2">
        <f t="shared" si="175"/>
        <v>2980.7999999999997</v>
      </c>
      <c r="AG1845" t="str">
        <f t="shared" si="176"/>
        <v/>
      </c>
    </row>
    <row r="1846" spans="1:34" s="9" customFormat="1">
      <c r="A1846">
        <v>1845</v>
      </c>
      <c r="C1846">
        <v>786</v>
      </c>
      <c r="D1846">
        <v>373</v>
      </c>
      <c r="E1846" s="9" t="s">
        <v>910</v>
      </c>
      <c r="F1846" t="s">
        <v>931</v>
      </c>
      <c r="G1846" s="9">
        <v>49.307876589999999</v>
      </c>
      <c r="H1846" s="9">
        <v>124.38055420000001</v>
      </c>
      <c r="M1846" s="9" t="s">
        <v>758</v>
      </c>
      <c r="N1846" s="9">
        <v>-30</v>
      </c>
      <c r="O1846" s="9">
        <v>-40</v>
      </c>
      <c r="P1846" s="9">
        <f t="shared" si="177"/>
        <v>10</v>
      </c>
      <c r="Q1846" s="9" t="s">
        <v>885</v>
      </c>
      <c r="R1846" s="9">
        <v>2</v>
      </c>
      <c r="S1846" s="9">
        <f t="shared" si="172"/>
        <v>10</v>
      </c>
      <c r="T1846" s="9">
        <f t="shared" si="173"/>
        <v>0</v>
      </c>
      <c r="U1846" t="s">
        <v>873</v>
      </c>
      <c r="V1846"/>
      <c r="Z1846" s="118"/>
      <c r="AA1846" s="9">
        <v>10</v>
      </c>
      <c r="AB1846" s="120">
        <v>1.2</v>
      </c>
      <c r="AC1846" s="2">
        <f t="shared" si="174"/>
        <v>0</v>
      </c>
      <c r="AE1846" s="11">
        <f t="shared" si="175"/>
        <v>0</v>
      </c>
      <c r="AG1846" t="str">
        <f t="shared" si="176"/>
        <v/>
      </c>
      <c r="AH1846"/>
    </row>
    <row r="1847" spans="1:34" s="102" customFormat="1">
      <c r="A1847" s="102">
        <v>1846</v>
      </c>
      <c r="B1847" s="102" t="s">
        <v>603</v>
      </c>
      <c r="C1847">
        <v>370</v>
      </c>
      <c r="D1847" s="102">
        <v>374</v>
      </c>
      <c r="E1847" s="102" t="s">
        <v>619</v>
      </c>
      <c r="F1847" s="102" t="s">
        <v>930</v>
      </c>
      <c r="G1847" s="102">
        <v>50.548889160000002</v>
      </c>
      <c r="H1847" s="102">
        <v>123.1423035</v>
      </c>
      <c r="M1847" s="102" t="s">
        <v>89</v>
      </c>
      <c r="N1847" s="102">
        <v>18</v>
      </c>
      <c r="O1847" s="102">
        <v>15</v>
      </c>
      <c r="P1847" s="102">
        <f t="shared" si="177"/>
        <v>3</v>
      </c>
      <c r="Q1847" s="102" t="s">
        <v>35</v>
      </c>
      <c r="R1847" s="102">
        <v>1</v>
      </c>
      <c r="S1847" s="102">
        <f t="shared" si="172"/>
        <v>0</v>
      </c>
      <c r="T1847" s="102">
        <f t="shared" si="173"/>
        <v>3</v>
      </c>
      <c r="U1847"/>
      <c r="V1847"/>
      <c r="W1847" s="102">
        <f>SUM(S1847:S1850)</f>
        <v>70</v>
      </c>
      <c r="X1847" s="102">
        <f>SUM(T1847:T1850)</f>
        <v>18</v>
      </c>
      <c r="Y1847" s="102">
        <f>X1847+W1847</f>
        <v>88</v>
      </c>
      <c r="Z1847" s="118">
        <v>0.16</v>
      </c>
      <c r="AA1847" s="102">
        <v>0</v>
      </c>
      <c r="AB1847" s="120">
        <v>37.4</v>
      </c>
      <c r="AC1847" s="103">
        <f t="shared" si="174"/>
        <v>1795.1999999999998</v>
      </c>
      <c r="AD1847" s="103">
        <f>SUM(AC1847:AC1850)</f>
        <v>10784.599999999999</v>
      </c>
      <c r="AE1847" s="103">
        <f t="shared" si="175"/>
        <v>1795.1999999999998</v>
      </c>
      <c r="AF1847" s="103">
        <f>SUM(AE1847:AE1850)</f>
        <v>10784.599999999999</v>
      </c>
      <c r="AG1847" s="102">
        <f t="shared" si="176"/>
        <v>1</v>
      </c>
      <c r="AH1847"/>
    </row>
    <row r="1848" spans="1:34" s="102" customFormat="1">
      <c r="A1848" s="102">
        <v>1847</v>
      </c>
      <c r="C1848">
        <v>370</v>
      </c>
      <c r="D1848" s="102">
        <v>374</v>
      </c>
      <c r="E1848" s="102" t="s">
        <v>619</v>
      </c>
      <c r="F1848" s="102" t="s">
        <v>930</v>
      </c>
      <c r="G1848" s="102">
        <v>50.548889160000002</v>
      </c>
      <c r="H1848" s="102">
        <v>123.1423035</v>
      </c>
      <c r="M1848" s="102" t="s">
        <v>606</v>
      </c>
      <c r="N1848" s="102">
        <v>15</v>
      </c>
      <c r="O1848" s="102">
        <v>4</v>
      </c>
      <c r="P1848" s="102">
        <f t="shared" si="177"/>
        <v>11</v>
      </c>
      <c r="Q1848" s="102" t="s">
        <v>35</v>
      </c>
      <c r="R1848" s="102">
        <v>1</v>
      </c>
      <c r="S1848" s="102">
        <f t="shared" si="172"/>
        <v>0</v>
      </c>
      <c r="T1848" s="102">
        <f t="shared" si="173"/>
        <v>11</v>
      </c>
      <c r="U1848"/>
      <c r="V1848"/>
      <c r="Z1848" s="118">
        <v>0.16</v>
      </c>
      <c r="AA1848" s="102">
        <v>0</v>
      </c>
      <c r="AB1848" s="120">
        <v>37.4</v>
      </c>
      <c r="AC1848" s="103">
        <f t="shared" si="174"/>
        <v>6582.4</v>
      </c>
      <c r="AE1848" s="103">
        <f t="shared" si="175"/>
        <v>6582.4</v>
      </c>
      <c r="AG1848" s="102" t="str">
        <f t="shared" si="176"/>
        <v/>
      </c>
      <c r="AH1848"/>
    </row>
    <row r="1849" spans="1:34" s="102" customFormat="1">
      <c r="A1849" s="102">
        <v>1848</v>
      </c>
      <c r="C1849">
        <v>370</v>
      </c>
      <c r="D1849" s="102">
        <v>374</v>
      </c>
      <c r="E1849" s="102" t="s">
        <v>619</v>
      </c>
      <c r="F1849" s="102" t="s">
        <v>930</v>
      </c>
      <c r="G1849" s="102">
        <v>50.548889160000002</v>
      </c>
      <c r="H1849" s="102">
        <v>123.1423035</v>
      </c>
      <c r="M1849" s="102" t="s">
        <v>57</v>
      </c>
      <c r="N1849" s="102">
        <v>4</v>
      </c>
      <c r="O1849" s="102">
        <v>0</v>
      </c>
      <c r="P1849" s="102">
        <f t="shared" si="177"/>
        <v>4</v>
      </c>
      <c r="Q1849" s="102" t="s">
        <v>35</v>
      </c>
      <c r="R1849" s="102">
        <v>1</v>
      </c>
      <c r="S1849" s="102">
        <f t="shared" si="172"/>
        <v>0</v>
      </c>
      <c r="T1849" s="102">
        <f t="shared" si="173"/>
        <v>4</v>
      </c>
      <c r="U1849"/>
      <c r="V1849"/>
      <c r="Z1849" s="118">
        <v>0.16</v>
      </c>
      <c r="AA1849" s="102">
        <v>0</v>
      </c>
      <c r="AB1849" s="120">
        <v>30.85</v>
      </c>
      <c r="AC1849" s="103">
        <f t="shared" si="174"/>
        <v>1974.4</v>
      </c>
      <c r="AE1849" s="103">
        <f t="shared" si="175"/>
        <v>1974.4</v>
      </c>
      <c r="AG1849" s="102" t="str">
        <f t="shared" si="176"/>
        <v/>
      </c>
      <c r="AH1849"/>
    </row>
    <row r="1850" spans="1:34" s="44" customFormat="1">
      <c r="A1850" s="102">
        <v>1849</v>
      </c>
      <c r="C1850">
        <v>404</v>
      </c>
      <c r="D1850" s="102">
        <v>374</v>
      </c>
      <c r="E1850" s="44" t="s">
        <v>619</v>
      </c>
      <c r="F1850" s="102" t="s">
        <v>930</v>
      </c>
      <c r="G1850" s="44">
        <v>50.548889160000002</v>
      </c>
      <c r="H1850" s="44">
        <v>123.1423035</v>
      </c>
      <c r="M1850" s="44" t="s">
        <v>177</v>
      </c>
      <c r="N1850" s="44">
        <v>0</v>
      </c>
      <c r="O1850" s="44">
        <v>-70</v>
      </c>
      <c r="P1850" s="44">
        <f t="shared" si="177"/>
        <v>70</v>
      </c>
      <c r="Q1850" s="44" t="s">
        <v>611</v>
      </c>
      <c r="R1850" s="44">
        <v>2</v>
      </c>
      <c r="S1850" s="44">
        <f t="shared" si="172"/>
        <v>70</v>
      </c>
      <c r="T1850" s="44">
        <f t="shared" si="173"/>
        <v>0</v>
      </c>
      <c r="U1850" t="s">
        <v>1008</v>
      </c>
      <c r="V1850" t="s">
        <v>185</v>
      </c>
      <c r="Z1850" s="118">
        <v>1.03</v>
      </c>
      <c r="AA1850" s="44">
        <v>95</v>
      </c>
      <c r="AB1850" s="120">
        <v>1.2</v>
      </c>
      <c r="AC1850" s="103">
        <f t="shared" si="174"/>
        <v>432.6</v>
      </c>
      <c r="AE1850" s="104">
        <f t="shared" si="175"/>
        <v>432.6</v>
      </c>
      <c r="AG1850" s="102" t="str">
        <f t="shared" si="176"/>
        <v/>
      </c>
      <c r="AH1850"/>
    </row>
    <row r="1851" spans="1:34">
      <c r="A1851">
        <v>1850</v>
      </c>
      <c r="B1851" t="s">
        <v>603</v>
      </c>
      <c r="C1851">
        <v>723</v>
      </c>
      <c r="D1851">
        <v>375</v>
      </c>
      <c r="E1851" t="s">
        <v>916</v>
      </c>
      <c r="F1851" t="s">
        <v>929</v>
      </c>
      <c r="G1851">
        <v>49.476642609999999</v>
      </c>
      <c r="H1851">
        <v>124.27857210000001</v>
      </c>
      <c r="M1851" t="s">
        <v>89</v>
      </c>
      <c r="N1851">
        <v>8</v>
      </c>
      <c r="O1851">
        <v>6</v>
      </c>
      <c r="P1851">
        <f t="shared" si="177"/>
        <v>2</v>
      </c>
      <c r="Q1851" t="s">
        <v>35</v>
      </c>
      <c r="R1851">
        <v>1</v>
      </c>
      <c r="S1851">
        <f t="shared" si="172"/>
        <v>0</v>
      </c>
      <c r="T1851">
        <f t="shared" si="173"/>
        <v>2</v>
      </c>
      <c r="W1851">
        <f>SUM(S1851:S1856)</f>
        <v>55</v>
      </c>
      <c r="X1851">
        <f>SUM(T1851:T1856)</f>
        <v>8</v>
      </c>
      <c r="Y1851">
        <f>X1851+W1851</f>
        <v>63</v>
      </c>
      <c r="Z1851" s="118">
        <v>0.11</v>
      </c>
      <c r="AA1851">
        <v>0</v>
      </c>
      <c r="AC1851" s="2">
        <f t="shared" si="174"/>
        <v>0</v>
      </c>
      <c r="AD1851" s="2">
        <f>SUM(AC1851:AC1856)</f>
        <v>0</v>
      </c>
      <c r="AE1851" s="2">
        <f t="shared" si="175"/>
        <v>0</v>
      </c>
      <c r="AF1851" s="2">
        <f>SUM(AE1851:AE1856)</f>
        <v>0</v>
      </c>
      <c r="AG1851">
        <f t="shared" si="176"/>
        <v>1</v>
      </c>
    </row>
    <row r="1852" spans="1:34">
      <c r="A1852">
        <v>1851</v>
      </c>
      <c r="C1852">
        <v>723</v>
      </c>
      <c r="D1852">
        <v>375</v>
      </c>
      <c r="E1852" t="s">
        <v>916</v>
      </c>
      <c r="F1852" t="s">
        <v>929</v>
      </c>
      <c r="G1852">
        <v>49.476642609999999</v>
      </c>
      <c r="H1852">
        <v>124.27857210000001</v>
      </c>
      <c r="M1852" t="s">
        <v>623</v>
      </c>
      <c r="N1852">
        <v>6</v>
      </c>
      <c r="O1852">
        <v>2</v>
      </c>
      <c r="P1852">
        <f t="shared" si="177"/>
        <v>4</v>
      </c>
      <c r="Q1852" t="s">
        <v>35</v>
      </c>
      <c r="R1852">
        <v>1</v>
      </c>
      <c r="S1852">
        <f t="shared" si="172"/>
        <v>0</v>
      </c>
      <c r="T1852">
        <f t="shared" si="173"/>
        <v>4</v>
      </c>
      <c r="Z1852" s="118">
        <v>0.11</v>
      </c>
      <c r="AA1852">
        <v>0</v>
      </c>
      <c r="AC1852" s="2">
        <f t="shared" si="174"/>
        <v>0</v>
      </c>
      <c r="AE1852" s="2">
        <f t="shared" si="175"/>
        <v>0</v>
      </c>
      <c r="AG1852" t="str">
        <f t="shared" si="176"/>
        <v/>
      </c>
    </row>
    <row r="1853" spans="1:34">
      <c r="A1853">
        <v>1852</v>
      </c>
      <c r="C1853">
        <v>723</v>
      </c>
      <c r="D1853">
        <v>375</v>
      </c>
      <c r="E1853" t="s">
        <v>916</v>
      </c>
      <c r="F1853" t="s">
        <v>929</v>
      </c>
      <c r="G1853">
        <v>49.476642609999999</v>
      </c>
      <c r="H1853">
        <v>124.27857210000001</v>
      </c>
      <c r="M1853" t="s">
        <v>57</v>
      </c>
      <c r="N1853">
        <v>2</v>
      </c>
      <c r="O1853">
        <v>0</v>
      </c>
      <c r="P1853">
        <f t="shared" si="177"/>
        <v>2</v>
      </c>
      <c r="Q1853" t="s">
        <v>35</v>
      </c>
      <c r="R1853">
        <v>1</v>
      </c>
      <c r="S1853">
        <f t="shared" si="172"/>
        <v>0</v>
      </c>
      <c r="T1853">
        <f t="shared" si="173"/>
        <v>2</v>
      </c>
      <c r="Z1853" s="118">
        <v>0.11</v>
      </c>
      <c r="AA1853">
        <v>0</v>
      </c>
      <c r="AC1853" s="2">
        <f t="shared" si="174"/>
        <v>0</v>
      </c>
      <c r="AE1853" s="2">
        <f t="shared" si="175"/>
        <v>0</v>
      </c>
      <c r="AG1853" t="str">
        <f t="shared" si="176"/>
        <v/>
      </c>
    </row>
    <row r="1854" spans="1:34">
      <c r="A1854">
        <v>1853</v>
      </c>
      <c r="C1854">
        <v>780</v>
      </c>
      <c r="D1854">
        <v>375</v>
      </c>
      <c r="E1854" t="s">
        <v>916</v>
      </c>
      <c r="F1854" t="s">
        <v>929</v>
      </c>
      <c r="G1854">
        <v>49.476642609999999</v>
      </c>
      <c r="H1854">
        <v>124.27857210000001</v>
      </c>
      <c r="M1854" t="s">
        <v>18</v>
      </c>
      <c r="N1854">
        <v>0</v>
      </c>
      <c r="O1854">
        <v>-24</v>
      </c>
      <c r="P1854">
        <f t="shared" si="177"/>
        <v>24</v>
      </c>
      <c r="Q1854" t="s">
        <v>604</v>
      </c>
      <c r="R1854">
        <v>2</v>
      </c>
      <c r="S1854">
        <f t="shared" si="172"/>
        <v>24</v>
      </c>
      <c r="T1854">
        <f t="shared" si="173"/>
        <v>0</v>
      </c>
      <c r="U1854" t="s">
        <v>1008</v>
      </c>
      <c r="V1854" t="s">
        <v>185</v>
      </c>
      <c r="Z1854" s="118">
        <v>1.17</v>
      </c>
      <c r="AA1854">
        <v>35</v>
      </c>
      <c r="AC1854" s="2">
        <f t="shared" si="174"/>
        <v>0</v>
      </c>
      <c r="AE1854" s="2">
        <f t="shared" si="175"/>
        <v>0</v>
      </c>
      <c r="AG1854" t="str">
        <f t="shared" si="176"/>
        <v/>
      </c>
    </row>
    <row r="1855" spans="1:34">
      <c r="A1855">
        <v>1854</v>
      </c>
      <c r="C1855">
        <v>780</v>
      </c>
      <c r="D1855">
        <v>375</v>
      </c>
      <c r="E1855" t="s">
        <v>916</v>
      </c>
      <c r="F1855" t="s">
        <v>929</v>
      </c>
      <c r="G1855">
        <v>49.476642609999999</v>
      </c>
      <c r="H1855">
        <v>124.27857210000001</v>
      </c>
      <c r="M1855" t="s">
        <v>679</v>
      </c>
      <c r="N1855">
        <v>-24</v>
      </c>
      <c r="O1855">
        <v>-34</v>
      </c>
      <c r="P1855">
        <f t="shared" si="177"/>
        <v>10</v>
      </c>
      <c r="Q1855" t="s">
        <v>611</v>
      </c>
      <c r="R1855">
        <v>2</v>
      </c>
      <c r="S1855">
        <f t="shared" si="172"/>
        <v>10</v>
      </c>
      <c r="T1855">
        <f t="shared" si="173"/>
        <v>0</v>
      </c>
      <c r="U1855" t="s">
        <v>1008</v>
      </c>
      <c r="V1855" t="s">
        <v>185</v>
      </c>
      <c r="Z1855" s="118">
        <v>1.17</v>
      </c>
      <c r="AA1855">
        <v>10</v>
      </c>
      <c r="AC1855" s="2">
        <f t="shared" si="174"/>
        <v>0</v>
      </c>
      <c r="AE1855" s="2">
        <f t="shared" si="175"/>
        <v>0</v>
      </c>
      <c r="AG1855" t="str">
        <f t="shared" si="176"/>
        <v/>
      </c>
    </row>
    <row r="1856" spans="1:34" s="9" customFormat="1">
      <c r="A1856">
        <v>1855</v>
      </c>
      <c r="C1856">
        <v>780</v>
      </c>
      <c r="D1856">
        <v>375</v>
      </c>
      <c r="E1856" s="9" t="s">
        <v>916</v>
      </c>
      <c r="F1856" t="s">
        <v>929</v>
      </c>
      <c r="G1856" s="9">
        <v>49.476642609999999</v>
      </c>
      <c r="H1856" s="9">
        <v>124.27857210000001</v>
      </c>
      <c r="M1856" s="9" t="s">
        <v>759</v>
      </c>
      <c r="N1856" s="9">
        <v>-34</v>
      </c>
      <c r="O1856" s="9">
        <v>-55</v>
      </c>
      <c r="P1856" s="9">
        <f t="shared" si="177"/>
        <v>21</v>
      </c>
      <c r="Q1856" s="9" t="s">
        <v>611</v>
      </c>
      <c r="R1856" s="9">
        <v>2</v>
      </c>
      <c r="S1856" s="9">
        <f t="shared" si="172"/>
        <v>21</v>
      </c>
      <c r="T1856" s="9">
        <f t="shared" si="173"/>
        <v>0</v>
      </c>
      <c r="U1856" t="s">
        <v>1003</v>
      </c>
      <c r="V1856" t="s">
        <v>1014</v>
      </c>
      <c r="Z1856" s="118">
        <v>1.71</v>
      </c>
      <c r="AA1856" s="9">
        <v>0</v>
      </c>
      <c r="AB1856" s="120"/>
      <c r="AC1856" s="2">
        <f t="shared" si="174"/>
        <v>0</v>
      </c>
      <c r="AE1856" s="11">
        <f t="shared" si="175"/>
        <v>0</v>
      </c>
      <c r="AG1856" t="str">
        <f t="shared" si="176"/>
        <v/>
      </c>
      <c r="AH1856"/>
    </row>
    <row r="1857" spans="1:34">
      <c r="A1857">
        <v>1856</v>
      </c>
      <c r="B1857" t="s">
        <v>603</v>
      </c>
      <c r="C1857">
        <v>724</v>
      </c>
      <c r="D1857">
        <v>376</v>
      </c>
      <c r="E1857" t="s">
        <v>605</v>
      </c>
      <c r="F1857" t="s">
        <v>929</v>
      </c>
      <c r="G1857">
        <v>49.47624588</v>
      </c>
      <c r="H1857">
        <v>124.2852554</v>
      </c>
      <c r="M1857" t="s">
        <v>89</v>
      </c>
      <c r="N1857">
        <v>7</v>
      </c>
      <c r="O1857">
        <v>5</v>
      </c>
      <c r="P1857">
        <f t="shared" si="177"/>
        <v>2</v>
      </c>
      <c r="Q1857" t="s">
        <v>35</v>
      </c>
      <c r="R1857">
        <v>1</v>
      </c>
      <c r="S1857">
        <f t="shared" si="172"/>
        <v>0</v>
      </c>
      <c r="T1857">
        <f t="shared" si="173"/>
        <v>2</v>
      </c>
      <c r="W1857">
        <f>SUM(S1857:S1862)</f>
        <v>60</v>
      </c>
      <c r="X1857">
        <f>SUM(T1857:T1862)</f>
        <v>7</v>
      </c>
      <c r="Y1857">
        <f>X1857+W1857</f>
        <v>67</v>
      </c>
      <c r="Z1857" s="118">
        <v>0.14000000000000001</v>
      </c>
      <c r="AA1857">
        <v>0</v>
      </c>
      <c r="AB1857" s="120">
        <v>43.21</v>
      </c>
      <c r="AC1857" s="2">
        <f t="shared" si="174"/>
        <v>1209.8800000000001</v>
      </c>
      <c r="AD1857" s="2">
        <f>SUM(AC1857:AC1862)</f>
        <v>11233.523999999999</v>
      </c>
      <c r="AE1857" s="2">
        <f t="shared" si="175"/>
        <v>1209.8800000000001</v>
      </c>
      <c r="AF1857" s="2">
        <f>SUM(AE1857:AE1862)</f>
        <v>11233.523999999999</v>
      </c>
      <c r="AG1857">
        <f t="shared" si="176"/>
        <v>1</v>
      </c>
    </row>
    <row r="1858" spans="1:34">
      <c r="A1858">
        <v>1857</v>
      </c>
      <c r="C1858">
        <v>724</v>
      </c>
      <c r="D1858">
        <v>376</v>
      </c>
      <c r="E1858" t="s">
        <v>605</v>
      </c>
      <c r="F1858" t="s">
        <v>929</v>
      </c>
      <c r="G1858">
        <v>49.47624588</v>
      </c>
      <c r="H1858">
        <v>124.2852554</v>
      </c>
      <c r="M1858" t="s">
        <v>623</v>
      </c>
      <c r="N1858">
        <v>5</v>
      </c>
      <c r="O1858">
        <v>2</v>
      </c>
      <c r="P1858">
        <f t="shared" si="177"/>
        <v>3</v>
      </c>
      <c r="Q1858" t="s">
        <v>35</v>
      </c>
      <c r="R1858">
        <v>1</v>
      </c>
      <c r="S1858">
        <f t="shared" ref="S1858:S1921" si="178">IF(R1858=1,0,P1858)</f>
        <v>0</v>
      </c>
      <c r="T1858">
        <f t="shared" ref="T1858:T1921" si="179">IF(R1858=1,P1858,0)</f>
        <v>3</v>
      </c>
      <c r="Z1858" s="118">
        <v>0.14000000000000001</v>
      </c>
      <c r="AA1858">
        <v>0</v>
      </c>
      <c r="AB1858" s="120">
        <v>43.21</v>
      </c>
      <c r="AC1858" s="2">
        <f t="shared" ref="AC1858:AC1921" si="180">Z1858*AB1858/100*P1858*100*100*((100-AA1858)/100)</f>
        <v>1814.8200000000002</v>
      </c>
      <c r="AE1858" s="2">
        <f t="shared" ref="AE1858:AE1921" si="181">Z1858*AB1858/100*P1858*100*100*((100-AA1858)/100)</f>
        <v>1814.8200000000002</v>
      </c>
      <c r="AG1858" t="str">
        <f t="shared" ref="AG1858:AG1921" si="182">IF(D1857&lt;&gt;D1858,1,"")</f>
        <v/>
      </c>
    </row>
    <row r="1859" spans="1:34">
      <c r="A1859">
        <v>1858</v>
      </c>
      <c r="C1859">
        <v>724</v>
      </c>
      <c r="D1859">
        <v>376</v>
      </c>
      <c r="E1859" t="s">
        <v>605</v>
      </c>
      <c r="F1859" t="s">
        <v>929</v>
      </c>
      <c r="G1859">
        <v>49.47624588</v>
      </c>
      <c r="H1859">
        <v>124.2852554</v>
      </c>
      <c r="M1859" t="s">
        <v>57</v>
      </c>
      <c r="N1859">
        <v>2</v>
      </c>
      <c r="O1859">
        <v>0</v>
      </c>
      <c r="P1859">
        <f t="shared" si="177"/>
        <v>2</v>
      </c>
      <c r="Q1859" t="s">
        <v>35</v>
      </c>
      <c r="R1859">
        <v>1</v>
      </c>
      <c r="S1859">
        <f t="shared" si="178"/>
        <v>0</v>
      </c>
      <c r="T1859">
        <f t="shared" si="179"/>
        <v>2</v>
      </c>
      <c r="Z1859" s="118">
        <v>0.14000000000000001</v>
      </c>
      <c r="AA1859">
        <v>0</v>
      </c>
      <c r="AB1859" s="120">
        <v>36.65</v>
      </c>
      <c r="AC1859" s="2">
        <f t="shared" si="180"/>
        <v>1026.2</v>
      </c>
      <c r="AE1859" s="2">
        <f t="shared" si="181"/>
        <v>1026.2</v>
      </c>
      <c r="AG1859" t="str">
        <f t="shared" si="182"/>
        <v/>
      </c>
    </row>
    <row r="1860" spans="1:34">
      <c r="A1860">
        <v>1859</v>
      </c>
      <c r="C1860">
        <v>781</v>
      </c>
      <c r="D1860">
        <v>376</v>
      </c>
      <c r="E1860" t="s">
        <v>605</v>
      </c>
      <c r="F1860" t="s">
        <v>929</v>
      </c>
      <c r="G1860">
        <v>49.47624588</v>
      </c>
      <c r="H1860">
        <v>124.2852554</v>
      </c>
      <c r="M1860" t="s">
        <v>18</v>
      </c>
      <c r="N1860">
        <v>0</v>
      </c>
      <c r="O1860">
        <v>-25</v>
      </c>
      <c r="P1860">
        <f t="shared" si="177"/>
        <v>25</v>
      </c>
      <c r="Q1860" t="s">
        <v>611</v>
      </c>
      <c r="R1860">
        <v>2</v>
      </c>
      <c r="S1860">
        <f t="shared" si="178"/>
        <v>25</v>
      </c>
      <c r="T1860">
        <f t="shared" si="179"/>
        <v>0</v>
      </c>
      <c r="U1860" t="s">
        <v>1008</v>
      </c>
      <c r="V1860" t="s">
        <v>1009</v>
      </c>
      <c r="Z1860" s="118">
        <v>1.38</v>
      </c>
      <c r="AA1860">
        <v>40</v>
      </c>
      <c r="AB1860" s="120">
        <v>1.7</v>
      </c>
      <c r="AC1860" s="2">
        <f t="shared" si="180"/>
        <v>3518.9999999999995</v>
      </c>
      <c r="AE1860" s="2">
        <f t="shared" si="181"/>
        <v>3518.9999999999995</v>
      </c>
      <c r="AG1860" t="str">
        <f t="shared" si="182"/>
        <v/>
      </c>
    </row>
    <row r="1861" spans="1:34">
      <c r="A1861">
        <v>1860</v>
      </c>
      <c r="C1861">
        <v>781</v>
      </c>
      <c r="D1861">
        <v>376</v>
      </c>
      <c r="E1861" t="s">
        <v>605</v>
      </c>
      <c r="F1861" t="s">
        <v>929</v>
      </c>
      <c r="G1861">
        <v>49.47624588</v>
      </c>
      <c r="H1861">
        <v>124.2852554</v>
      </c>
      <c r="M1861" t="s">
        <v>760</v>
      </c>
      <c r="N1861">
        <v>-25</v>
      </c>
      <c r="O1861">
        <v>-42</v>
      </c>
      <c r="P1861">
        <f t="shared" si="177"/>
        <v>17</v>
      </c>
      <c r="Q1861" t="s">
        <v>604</v>
      </c>
      <c r="R1861">
        <v>2</v>
      </c>
      <c r="S1861">
        <f t="shared" si="178"/>
        <v>17</v>
      </c>
      <c r="T1861">
        <f t="shared" si="179"/>
        <v>0</v>
      </c>
      <c r="U1861" t="s">
        <v>1008</v>
      </c>
      <c r="V1861" t="s">
        <v>1009</v>
      </c>
      <c r="Z1861" s="118">
        <v>1.38</v>
      </c>
      <c r="AA1861">
        <v>30</v>
      </c>
      <c r="AB1861" s="120">
        <v>1.7</v>
      </c>
      <c r="AC1861" s="2">
        <f t="shared" si="180"/>
        <v>2791.7399999999989</v>
      </c>
      <c r="AE1861" s="2">
        <f t="shared" si="181"/>
        <v>2791.7399999999989</v>
      </c>
      <c r="AG1861" t="str">
        <f t="shared" si="182"/>
        <v/>
      </c>
    </row>
    <row r="1862" spans="1:34" s="9" customFormat="1">
      <c r="A1862">
        <v>1861</v>
      </c>
      <c r="C1862">
        <v>781</v>
      </c>
      <c r="D1862">
        <v>376</v>
      </c>
      <c r="E1862" s="9" t="s">
        <v>605</v>
      </c>
      <c r="F1862" t="s">
        <v>929</v>
      </c>
      <c r="G1862" s="9">
        <v>49.47624588</v>
      </c>
      <c r="H1862" s="9">
        <v>124.2852554</v>
      </c>
      <c r="M1862" s="9" t="s">
        <v>754</v>
      </c>
      <c r="N1862" s="9">
        <v>-42</v>
      </c>
      <c r="O1862" s="9">
        <v>-60</v>
      </c>
      <c r="P1862" s="9">
        <f t="shared" si="177"/>
        <v>18</v>
      </c>
      <c r="Q1862" s="9" t="s">
        <v>604</v>
      </c>
      <c r="R1862" s="9">
        <v>2</v>
      </c>
      <c r="S1862" s="9">
        <f t="shared" si="178"/>
        <v>18</v>
      </c>
      <c r="T1862" s="9">
        <f t="shared" si="179"/>
        <v>0</v>
      </c>
      <c r="U1862" t="s">
        <v>1008</v>
      </c>
      <c r="V1862" t="s">
        <v>1009</v>
      </c>
      <c r="Z1862" s="118">
        <v>1.38</v>
      </c>
      <c r="AA1862" s="9">
        <v>35</v>
      </c>
      <c r="AB1862" s="120">
        <v>0.54</v>
      </c>
      <c r="AC1862" s="2">
        <f t="shared" si="180"/>
        <v>871.88399999999979</v>
      </c>
      <c r="AE1862" s="11">
        <f t="shared" si="181"/>
        <v>871.88399999999979</v>
      </c>
      <c r="AG1862" t="str">
        <f t="shared" si="182"/>
        <v/>
      </c>
      <c r="AH1862"/>
    </row>
    <row r="1863" spans="1:34">
      <c r="A1863">
        <v>1862</v>
      </c>
      <c r="B1863" t="s">
        <v>603</v>
      </c>
      <c r="C1863">
        <v>725</v>
      </c>
      <c r="D1863">
        <v>377</v>
      </c>
      <c r="E1863" t="s">
        <v>619</v>
      </c>
      <c r="F1863" t="s">
        <v>930</v>
      </c>
      <c r="G1863">
        <v>49.507629389999998</v>
      </c>
      <c r="H1863">
        <v>124.30291750000001</v>
      </c>
      <c r="M1863" t="s">
        <v>89</v>
      </c>
      <c r="N1863">
        <v>9</v>
      </c>
      <c r="O1863">
        <v>7</v>
      </c>
      <c r="P1863">
        <f t="shared" si="177"/>
        <v>2</v>
      </c>
      <c r="Q1863" t="s">
        <v>35</v>
      </c>
      <c r="R1863">
        <v>1</v>
      </c>
      <c r="S1863">
        <f t="shared" si="178"/>
        <v>0</v>
      </c>
      <c r="T1863">
        <f t="shared" si="179"/>
        <v>2</v>
      </c>
      <c r="W1863">
        <f>SUM(S1863:S1869)</f>
        <v>63</v>
      </c>
      <c r="X1863">
        <f>SUM(T1863:T1869)</f>
        <v>9</v>
      </c>
      <c r="Y1863">
        <f>X1863+W1863</f>
        <v>72</v>
      </c>
      <c r="Z1863" s="118">
        <v>0.16</v>
      </c>
      <c r="AA1863">
        <v>0</v>
      </c>
      <c r="AB1863" s="120">
        <v>37.4</v>
      </c>
      <c r="AC1863" s="2">
        <f t="shared" si="180"/>
        <v>1196.8</v>
      </c>
      <c r="AD1863" s="2">
        <f>SUM(AC1863:AC1869)</f>
        <v>13520.76</v>
      </c>
      <c r="AE1863" s="2">
        <f t="shared" si="181"/>
        <v>1196.8</v>
      </c>
      <c r="AF1863" s="2">
        <f>SUM(AE1863:AE1869)</f>
        <v>13520.76</v>
      </c>
      <c r="AG1863">
        <f t="shared" si="182"/>
        <v>1</v>
      </c>
    </row>
    <row r="1864" spans="1:34">
      <c r="A1864">
        <v>1863</v>
      </c>
      <c r="C1864">
        <v>725</v>
      </c>
      <c r="D1864">
        <v>377</v>
      </c>
      <c r="E1864" t="s">
        <v>619</v>
      </c>
      <c r="F1864" t="s">
        <v>930</v>
      </c>
      <c r="G1864">
        <v>49.507629389999998</v>
      </c>
      <c r="H1864">
        <v>124.30291750000001</v>
      </c>
      <c r="M1864" t="s">
        <v>623</v>
      </c>
      <c r="N1864">
        <v>7</v>
      </c>
      <c r="O1864">
        <v>2</v>
      </c>
      <c r="P1864">
        <f t="shared" si="177"/>
        <v>5</v>
      </c>
      <c r="Q1864" t="s">
        <v>35</v>
      </c>
      <c r="R1864">
        <v>1</v>
      </c>
      <c r="S1864">
        <f t="shared" si="178"/>
        <v>0</v>
      </c>
      <c r="T1864">
        <f t="shared" si="179"/>
        <v>5</v>
      </c>
      <c r="Z1864" s="118">
        <v>0.16</v>
      </c>
      <c r="AA1864">
        <v>0</v>
      </c>
      <c r="AB1864" s="120">
        <v>37.4</v>
      </c>
      <c r="AC1864" s="2">
        <f t="shared" si="180"/>
        <v>2992</v>
      </c>
      <c r="AE1864" s="2">
        <f t="shared" si="181"/>
        <v>2992</v>
      </c>
      <c r="AG1864" t="str">
        <f t="shared" si="182"/>
        <v/>
      </c>
    </row>
    <row r="1865" spans="1:34">
      <c r="A1865">
        <v>1864</v>
      </c>
      <c r="C1865">
        <v>725</v>
      </c>
      <c r="D1865">
        <v>377</v>
      </c>
      <c r="E1865" t="s">
        <v>619</v>
      </c>
      <c r="F1865" t="s">
        <v>930</v>
      </c>
      <c r="G1865">
        <v>49.507629389999998</v>
      </c>
      <c r="H1865">
        <v>124.30291750000001</v>
      </c>
      <c r="M1865" t="s">
        <v>57</v>
      </c>
      <c r="N1865">
        <v>2</v>
      </c>
      <c r="O1865">
        <v>0</v>
      </c>
      <c r="P1865">
        <f t="shared" si="177"/>
        <v>2</v>
      </c>
      <c r="Q1865" t="s">
        <v>35</v>
      </c>
      <c r="R1865">
        <v>1</v>
      </c>
      <c r="S1865">
        <f t="shared" si="178"/>
        <v>0</v>
      </c>
      <c r="T1865">
        <f t="shared" si="179"/>
        <v>2</v>
      </c>
      <c r="Z1865" s="118">
        <v>0.16</v>
      </c>
      <c r="AA1865">
        <v>0</v>
      </c>
      <c r="AB1865" s="120">
        <v>30.85</v>
      </c>
      <c r="AC1865" s="2">
        <f t="shared" si="180"/>
        <v>987.2</v>
      </c>
      <c r="AE1865" s="2">
        <f t="shared" si="181"/>
        <v>987.2</v>
      </c>
      <c r="AG1865" t="str">
        <f t="shared" si="182"/>
        <v/>
      </c>
    </row>
    <row r="1866" spans="1:34">
      <c r="A1866">
        <v>1865</v>
      </c>
      <c r="C1866">
        <v>782</v>
      </c>
      <c r="D1866">
        <v>377</v>
      </c>
      <c r="E1866" t="s">
        <v>619</v>
      </c>
      <c r="F1866" t="s">
        <v>930</v>
      </c>
      <c r="G1866">
        <v>49.507629389999998</v>
      </c>
      <c r="H1866">
        <v>124.30291750000001</v>
      </c>
      <c r="M1866" t="s">
        <v>101</v>
      </c>
      <c r="N1866">
        <v>0</v>
      </c>
      <c r="O1866">
        <v>-23</v>
      </c>
      <c r="P1866">
        <f t="shared" si="177"/>
        <v>23</v>
      </c>
      <c r="Q1866" t="s">
        <v>191</v>
      </c>
      <c r="R1866">
        <v>2</v>
      </c>
      <c r="S1866">
        <f t="shared" si="178"/>
        <v>23</v>
      </c>
      <c r="T1866">
        <f t="shared" si="179"/>
        <v>0</v>
      </c>
      <c r="U1866" t="s">
        <v>1008</v>
      </c>
      <c r="V1866" t="s">
        <v>1009</v>
      </c>
      <c r="Z1866" s="118">
        <v>1.45</v>
      </c>
      <c r="AA1866">
        <v>0</v>
      </c>
      <c r="AB1866" s="120">
        <v>1.2</v>
      </c>
      <c r="AC1866" s="2">
        <f t="shared" si="180"/>
        <v>4002.0000000000005</v>
      </c>
      <c r="AE1866" s="2">
        <f t="shared" si="181"/>
        <v>4002.0000000000005</v>
      </c>
      <c r="AG1866" t="str">
        <f t="shared" si="182"/>
        <v/>
      </c>
    </row>
    <row r="1867" spans="1:34">
      <c r="A1867">
        <v>1866</v>
      </c>
      <c r="C1867">
        <v>782</v>
      </c>
      <c r="D1867">
        <v>377</v>
      </c>
      <c r="E1867" t="s">
        <v>619</v>
      </c>
      <c r="F1867" t="s">
        <v>930</v>
      </c>
      <c r="G1867">
        <v>49.507629389999998</v>
      </c>
      <c r="H1867">
        <v>124.30291750000001</v>
      </c>
      <c r="M1867" t="s">
        <v>155</v>
      </c>
      <c r="N1867">
        <v>-23</v>
      </c>
      <c r="O1867">
        <v>-28</v>
      </c>
      <c r="P1867">
        <f t="shared" ref="P1867:P1930" si="183">ABS(N1867-O1867)</f>
        <v>5</v>
      </c>
      <c r="Q1867" t="s">
        <v>609</v>
      </c>
      <c r="R1867">
        <v>2</v>
      </c>
      <c r="S1867">
        <f t="shared" si="178"/>
        <v>5</v>
      </c>
      <c r="T1867">
        <f t="shared" si="179"/>
        <v>0</v>
      </c>
      <c r="U1867" t="s">
        <v>1008</v>
      </c>
      <c r="V1867" t="s">
        <v>1009</v>
      </c>
      <c r="Z1867" s="118">
        <v>1.03</v>
      </c>
      <c r="AA1867">
        <v>0</v>
      </c>
      <c r="AB1867" s="120">
        <v>1.2</v>
      </c>
      <c r="AC1867" s="2">
        <f t="shared" si="180"/>
        <v>618</v>
      </c>
      <c r="AE1867" s="2">
        <f t="shared" si="181"/>
        <v>618</v>
      </c>
      <c r="AG1867" t="str">
        <f t="shared" si="182"/>
        <v/>
      </c>
    </row>
    <row r="1868" spans="1:34">
      <c r="A1868">
        <v>1867</v>
      </c>
      <c r="C1868">
        <v>782</v>
      </c>
      <c r="D1868">
        <v>377</v>
      </c>
      <c r="E1868" t="s">
        <v>619</v>
      </c>
      <c r="F1868" t="s">
        <v>930</v>
      </c>
      <c r="G1868">
        <v>49.507629389999998</v>
      </c>
      <c r="H1868">
        <v>124.30291750000001</v>
      </c>
      <c r="M1868" t="s">
        <v>761</v>
      </c>
      <c r="N1868">
        <v>-28</v>
      </c>
      <c r="O1868">
        <v>-47</v>
      </c>
      <c r="P1868">
        <f t="shared" si="183"/>
        <v>19</v>
      </c>
      <c r="Q1868" t="s">
        <v>604</v>
      </c>
      <c r="R1868">
        <v>2</v>
      </c>
      <c r="S1868">
        <f t="shared" si="178"/>
        <v>19</v>
      </c>
      <c r="T1868">
        <f t="shared" si="179"/>
        <v>0</v>
      </c>
      <c r="U1868" t="s">
        <v>1008</v>
      </c>
      <c r="V1868" t="s">
        <v>278</v>
      </c>
      <c r="Z1868" s="118">
        <v>1.45</v>
      </c>
      <c r="AA1868">
        <v>10</v>
      </c>
      <c r="AB1868" s="120">
        <v>1.2</v>
      </c>
      <c r="AC1868" s="2">
        <f t="shared" si="180"/>
        <v>2975.4</v>
      </c>
      <c r="AE1868" s="2">
        <f t="shared" si="181"/>
        <v>2975.4</v>
      </c>
      <c r="AG1868" t="str">
        <f t="shared" si="182"/>
        <v/>
      </c>
    </row>
    <row r="1869" spans="1:34" s="9" customFormat="1">
      <c r="A1869">
        <v>1868</v>
      </c>
      <c r="C1869">
        <v>782</v>
      </c>
      <c r="D1869">
        <v>377</v>
      </c>
      <c r="E1869" s="9" t="s">
        <v>619</v>
      </c>
      <c r="F1869" t="s">
        <v>930</v>
      </c>
      <c r="G1869" s="9">
        <v>49.507629389999998</v>
      </c>
      <c r="H1869" s="9">
        <v>124.30291750000001</v>
      </c>
      <c r="M1869" s="9" t="s">
        <v>759</v>
      </c>
      <c r="N1869" s="9">
        <v>-47</v>
      </c>
      <c r="O1869" s="9">
        <v>-63</v>
      </c>
      <c r="P1869" s="9">
        <f t="shared" si="183"/>
        <v>16</v>
      </c>
      <c r="Q1869" s="9" t="s">
        <v>604</v>
      </c>
      <c r="R1869" s="9">
        <v>2</v>
      </c>
      <c r="S1869" s="9">
        <f t="shared" si="178"/>
        <v>16</v>
      </c>
      <c r="T1869" s="9">
        <f t="shared" si="179"/>
        <v>0</v>
      </c>
      <c r="U1869" t="s">
        <v>1008</v>
      </c>
      <c r="V1869" t="s">
        <v>278</v>
      </c>
      <c r="Z1869" s="118">
        <v>1.45</v>
      </c>
      <c r="AA1869" s="9">
        <v>15</v>
      </c>
      <c r="AB1869" s="120">
        <v>0.38</v>
      </c>
      <c r="AC1869" s="2">
        <f t="shared" si="180"/>
        <v>749.3599999999999</v>
      </c>
      <c r="AE1869" s="11">
        <f t="shared" si="181"/>
        <v>749.3599999999999</v>
      </c>
      <c r="AG1869" t="str">
        <f t="shared" si="182"/>
        <v/>
      </c>
      <c r="AH1869"/>
    </row>
    <row r="1870" spans="1:34">
      <c r="A1870">
        <v>1869</v>
      </c>
      <c r="B1870" t="s">
        <v>603</v>
      </c>
      <c r="C1870">
        <v>728</v>
      </c>
      <c r="D1870">
        <v>378</v>
      </c>
      <c r="E1870" t="s">
        <v>915</v>
      </c>
      <c r="F1870" t="s">
        <v>932</v>
      </c>
      <c r="G1870">
        <v>49.338161470000003</v>
      </c>
      <c r="H1870">
        <v>124.4776001</v>
      </c>
      <c r="M1870" t="s">
        <v>89</v>
      </c>
      <c r="N1870">
        <v>2</v>
      </c>
      <c r="O1870">
        <v>1</v>
      </c>
      <c r="P1870">
        <f t="shared" si="183"/>
        <v>1</v>
      </c>
      <c r="Q1870" t="s">
        <v>35</v>
      </c>
      <c r="R1870">
        <v>1</v>
      </c>
      <c r="S1870">
        <f t="shared" si="178"/>
        <v>0</v>
      </c>
      <c r="T1870">
        <f t="shared" si="179"/>
        <v>1</v>
      </c>
      <c r="W1870">
        <f>SUM(S1870:S1872)</f>
        <v>14</v>
      </c>
      <c r="X1870">
        <f>SUM(T1870:T1872)</f>
        <v>2</v>
      </c>
      <c r="Y1870">
        <f>X1870+W1870</f>
        <v>16</v>
      </c>
      <c r="Z1870" s="118">
        <v>0.11</v>
      </c>
      <c r="AA1870">
        <v>0</v>
      </c>
      <c r="AB1870" s="120">
        <v>25.58</v>
      </c>
      <c r="AC1870" s="2">
        <f t="shared" si="180"/>
        <v>281.37999999999994</v>
      </c>
      <c r="AD1870" s="2">
        <f>SUM(AC1870:AC1872)</f>
        <v>11570.874</v>
      </c>
      <c r="AE1870" s="2">
        <f t="shared" si="181"/>
        <v>281.37999999999994</v>
      </c>
      <c r="AF1870" s="2">
        <f>SUM(AE1870:AE1872)</f>
        <v>11570.874</v>
      </c>
      <c r="AG1870">
        <f t="shared" si="182"/>
        <v>1</v>
      </c>
    </row>
    <row r="1871" spans="1:34">
      <c r="A1871">
        <v>1870</v>
      </c>
      <c r="C1871">
        <v>728</v>
      </c>
      <c r="D1871">
        <v>378</v>
      </c>
      <c r="E1871" t="s">
        <v>915</v>
      </c>
      <c r="F1871" t="s">
        <v>932</v>
      </c>
      <c r="G1871">
        <v>49.338161470000003</v>
      </c>
      <c r="H1871">
        <v>124.4776001</v>
      </c>
      <c r="M1871" t="s">
        <v>57</v>
      </c>
      <c r="N1871">
        <v>1</v>
      </c>
      <c r="O1871">
        <v>0</v>
      </c>
      <c r="P1871">
        <f t="shared" si="183"/>
        <v>1</v>
      </c>
      <c r="Q1871" t="s">
        <v>35</v>
      </c>
      <c r="R1871">
        <v>1</v>
      </c>
      <c r="S1871">
        <f t="shared" si="178"/>
        <v>0</v>
      </c>
      <c r="T1871">
        <f t="shared" si="179"/>
        <v>1</v>
      </c>
      <c r="Z1871" s="118">
        <v>0.55000000000000004</v>
      </c>
      <c r="AA1871">
        <v>0</v>
      </c>
      <c r="AB1871" s="120">
        <v>19.02</v>
      </c>
      <c r="AC1871" s="2">
        <f t="shared" si="180"/>
        <v>1046.1000000000001</v>
      </c>
      <c r="AE1871" s="2">
        <f t="shared" si="181"/>
        <v>1046.1000000000001</v>
      </c>
      <c r="AG1871" t="str">
        <f t="shared" si="182"/>
        <v/>
      </c>
    </row>
    <row r="1872" spans="1:34" s="9" customFormat="1">
      <c r="A1872">
        <v>1871</v>
      </c>
      <c r="C1872">
        <v>785</v>
      </c>
      <c r="D1872">
        <v>378</v>
      </c>
      <c r="E1872" s="9" t="s">
        <v>915</v>
      </c>
      <c r="F1872" t="s">
        <v>932</v>
      </c>
      <c r="G1872" s="9">
        <v>49.338161470000003</v>
      </c>
      <c r="H1872" s="9">
        <v>124.4776001</v>
      </c>
      <c r="M1872" s="9" t="s">
        <v>104</v>
      </c>
      <c r="N1872" s="9">
        <v>0</v>
      </c>
      <c r="O1872" s="9">
        <v>-14</v>
      </c>
      <c r="P1872" s="9">
        <f t="shared" si="183"/>
        <v>14</v>
      </c>
      <c r="Q1872" s="9" t="s">
        <v>885</v>
      </c>
      <c r="R1872" s="9">
        <v>2</v>
      </c>
      <c r="S1872" s="9">
        <f t="shared" si="178"/>
        <v>14</v>
      </c>
      <c r="T1872" s="9">
        <f t="shared" si="179"/>
        <v>0</v>
      </c>
      <c r="U1872" t="s">
        <v>1008</v>
      </c>
      <c r="V1872" t="s">
        <v>278</v>
      </c>
      <c r="Z1872" s="118">
        <v>0.97</v>
      </c>
      <c r="AA1872" s="9">
        <v>5</v>
      </c>
      <c r="AB1872" s="120">
        <v>7.94</v>
      </c>
      <c r="AC1872" s="2">
        <f t="shared" si="180"/>
        <v>10243.394</v>
      </c>
      <c r="AE1872" s="11">
        <f t="shared" si="181"/>
        <v>10243.394</v>
      </c>
      <c r="AG1872" t="str">
        <f t="shared" si="182"/>
        <v/>
      </c>
      <c r="AH1872"/>
    </row>
    <row r="1873" spans="1:34">
      <c r="A1873">
        <v>1872</v>
      </c>
      <c r="B1873" t="s">
        <v>603</v>
      </c>
      <c r="C1873">
        <v>342</v>
      </c>
      <c r="D1873">
        <v>379</v>
      </c>
      <c r="E1873" t="s">
        <v>910</v>
      </c>
      <c r="F1873" t="s">
        <v>931</v>
      </c>
      <c r="G1873">
        <v>49.342704769999997</v>
      </c>
      <c r="H1873">
        <v>124.4740448</v>
      </c>
      <c r="M1873" t="s">
        <v>140</v>
      </c>
      <c r="N1873">
        <v>18</v>
      </c>
      <c r="O1873">
        <v>12</v>
      </c>
      <c r="P1873">
        <f t="shared" si="183"/>
        <v>6</v>
      </c>
      <c r="Q1873" t="s">
        <v>35</v>
      </c>
      <c r="R1873">
        <v>1</v>
      </c>
      <c r="S1873">
        <f t="shared" si="178"/>
        <v>0</v>
      </c>
      <c r="T1873">
        <f t="shared" si="179"/>
        <v>6</v>
      </c>
      <c r="W1873">
        <f>SUM(S1873:S1880)</f>
        <v>96</v>
      </c>
      <c r="X1873">
        <f>SUM(T1873:T1880)</f>
        <v>18</v>
      </c>
      <c r="Y1873">
        <f>X1873+W1873</f>
        <v>114</v>
      </c>
      <c r="Z1873" s="118">
        <v>0.12</v>
      </c>
      <c r="AA1873">
        <v>0</v>
      </c>
      <c r="AB1873" s="120">
        <v>42.07</v>
      </c>
      <c r="AC1873" s="2">
        <f t="shared" si="180"/>
        <v>3029.04</v>
      </c>
      <c r="AD1873" s="2">
        <f>SUM(AC1873:AC1880)</f>
        <v>19681.319999999996</v>
      </c>
      <c r="AE1873" s="2">
        <f t="shared" si="181"/>
        <v>3029.04</v>
      </c>
      <c r="AF1873" s="2">
        <f>SUM(AE1873:AE1880)</f>
        <v>19681.319999999996</v>
      </c>
      <c r="AG1873">
        <f t="shared" si="182"/>
        <v>1</v>
      </c>
    </row>
    <row r="1874" spans="1:34">
      <c r="A1874">
        <v>1873</v>
      </c>
      <c r="C1874">
        <v>342</v>
      </c>
      <c r="D1874">
        <v>379</v>
      </c>
      <c r="E1874" t="s">
        <v>910</v>
      </c>
      <c r="F1874" t="s">
        <v>931</v>
      </c>
      <c r="G1874">
        <v>49.342704769999997</v>
      </c>
      <c r="H1874">
        <v>124.4740448</v>
      </c>
      <c r="M1874" t="s">
        <v>141</v>
      </c>
      <c r="N1874">
        <v>12</v>
      </c>
      <c r="O1874">
        <v>6</v>
      </c>
      <c r="P1874">
        <f t="shared" si="183"/>
        <v>6</v>
      </c>
      <c r="Q1874" t="s">
        <v>35</v>
      </c>
      <c r="R1874">
        <v>1</v>
      </c>
      <c r="S1874">
        <f t="shared" si="178"/>
        <v>0</v>
      </c>
      <c r="T1874">
        <f t="shared" si="179"/>
        <v>6</v>
      </c>
      <c r="Z1874" s="118">
        <v>0.12</v>
      </c>
      <c r="AA1874">
        <v>0</v>
      </c>
      <c r="AB1874" s="120">
        <v>42.07</v>
      </c>
      <c r="AC1874" s="2">
        <f t="shared" si="180"/>
        <v>3029.04</v>
      </c>
      <c r="AE1874" s="2">
        <f t="shared" si="181"/>
        <v>3029.04</v>
      </c>
      <c r="AG1874" t="str">
        <f t="shared" si="182"/>
        <v/>
      </c>
    </row>
    <row r="1875" spans="1:34">
      <c r="A1875">
        <v>1874</v>
      </c>
      <c r="C1875">
        <v>342</v>
      </c>
      <c r="D1875">
        <v>379</v>
      </c>
      <c r="E1875" t="s">
        <v>910</v>
      </c>
      <c r="F1875" t="s">
        <v>931</v>
      </c>
      <c r="G1875">
        <v>49.342704769999997</v>
      </c>
      <c r="H1875">
        <v>124.4740448</v>
      </c>
      <c r="M1875" t="s">
        <v>104</v>
      </c>
      <c r="N1875">
        <v>6</v>
      </c>
      <c r="O1875">
        <v>0</v>
      </c>
      <c r="P1875">
        <f t="shared" si="183"/>
        <v>6</v>
      </c>
      <c r="Q1875" t="s">
        <v>35</v>
      </c>
      <c r="R1875">
        <v>1</v>
      </c>
      <c r="S1875">
        <f t="shared" si="178"/>
        <v>0</v>
      </c>
      <c r="T1875">
        <f t="shared" si="179"/>
        <v>6</v>
      </c>
      <c r="Z1875" s="118">
        <v>1.01</v>
      </c>
      <c r="AA1875">
        <v>0</v>
      </c>
      <c r="AB1875" s="120">
        <v>3.85</v>
      </c>
      <c r="AC1875" s="2">
        <f t="shared" si="180"/>
        <v>2333.1000000000004</v>
      </c>
      <c r="AE1875" s="2">
        <f t="shared" si="181"/>
        <v>2333.1000000000004</v>
      </c>
      <c r="AG1875" t="str">
        <f t="shared" si="182"/>
        <v/>
      </c>
    </row>
    <row r="1876" spans="1:34">
      <c r="A1876">
        <v>1875</v>
      </c>
      <c r="C1876">
        <v>372</v>
      </c>
      <c r="D1876">
        <v>379</v>
      </c>
      <c r="E1876" t="s">
        <v>910</v>
      </c>
      <c r="F1876" t="s">
        <v>931</v>
      </c>
      <c r="G1876">
        <v>49.342704769999997</v>
      </c>
      <c r="H1876">
        <v>124.4740448</v>
      </c>
      <c r="M1876" t="s">
        <v>615</v>
      </c>
      <c r="N1876">
        <v>0</v>
      </c>
      <c r="O1876">
        <v>-14</v>
      </c>
      <c r="P1876">
        <f t="shared" si="183"/>
        <v>14</v>
      </c>
      <c r="Q1876" t="s">
        <v>885</v>
      </c>
      <c r="R1876">
        <v>2</v>
      </c>
      <c r="S1876">
        <f t="shared" si="178"/>
        <v>14</v>
      </c>
      <c r="T1876">
        <f t="shared" si="179"/>
        <v>0</v>
      </c>
      <c r="U1876" t="s">
        <v>1004</v>
      </c>
      <c r="V1876" t="s">
        <v>21</v>
      </c>
      <c r="Z1876" s="118">
        <v>1.44</v>
      </c>
      <c r="AA1876">
        <v>0</v>
      </c>
      <c r="AB1876" s="120">
        <v>1.38</v>
      </c>
      <c r="AC1876" s="2">
        <f t="shared" si="180"/>
        <v>2782.0799999999995</v>
      </c>
      <c r="AE1876" s="2">
        <f t="shared" si="181"/>
        <v>2782.0799999999995</v>
      </c>
      <c r="AG1876" t="str">
        <f t="shared" si="182"/>
        <v/>
      </c>
    </row>
    <row r="1877" spans="1:34">
      <c r="A1877">
        <v>1876</v>
      </c>
      <c r="C1877">
        <v>372</v>
      </c>
      <c r="D1877">
        <v>379</v>
      </c>
      <c r="E1877" t="s">
        <v>910</v>
      </c>
      <c r="F1877" t="s">
        <v>931</v>
      </c>
      <c r="G1877">
        <v>49.342704769999997</v>
      </c>
      <c r="H1877">
        <v>124.4740448</v>
      </c>
      <c r="M1877" t="s">
        <v>28</v>
      </c>
      <c r="N1877">
        <v>-14</v>
      </c>
      <c r="O1877">
        <v>-39</v>
      </c>
      <c r="P1877">
        <f t="shared" si="183"/>
        <v>25</v>
      </c>
      <c r="Q1877" t="s">
        <v>191</v>
      </c>
      <c r="R1877">
        <v>2</v>
      </c>
      <c r="S1877">
        <f t="shared" si="178"/>
        <v>25</v>
      </c>
      <c r="T1877">
        <f t="shared" si="179"/>
        <v>0</v>
      </c>
      <c r="U1877" t="s">
        <v>1008</v>
      </c>
      <c r="V1877" t="s">
        <v>1005</v>
      </c>
      <c r="Z1877" s="118">
        <v>1.44</v>
      </c>
      <c r="AA1877">
        <v>0</v>
      </c>
      <c r="AB1877" s="120">
        <v>1.38</v>
      </c>
      <c r="AC1877" s="2">
        <f t="shared" si="180"/>
        <v>4967.9999999999991</v>
      </c>
      <c r="AE1877" s="2">
        <f t="shared" si="181"/>
        <v>4967.9999999999991</v>
      </c>
      <c r="AG1877" t="str">
        <f t="shared" si="182"/>
        <v/>
      </c>
    </row>
    <row r="1878" spans="1:34">
      <c r="A1878">
        <v>1877</v>
      </c>
      <c r="C1878">
        <v>372</v>
      </c>
      <c r="D1878">
        <v>379</v>
      </c>
      <c r="E1878" t="s">
        <v>910</v>
      </c>
      <c r="F1878" t="s">
        <v>931</v>
      </c>
      <c r="G1878">
        <v>49.342704769999997</v>
      </c>
      <c r="H1878">
        <v>124.4740448</v>
      </c>
      <c r="M1878" t="s">
        <v>20</v>
      </c>
      <c r="N1878">
        <v>-39</v>
      </c>
      <c r="O1878">
        <v>-41</v>
      </c>
      <c r="P1878">
        <f t="shared" si="183"/>
        <v>2</v>
      </c>
      <c r="Q1878" t="s">
        <v>191</v>
      </c>
      <c r="R1878">
        <v>2</v>
      </c>
      <c r="S1878">
        <f t="shared" si="178"/>
        <v>2</v>
      </c>
      <c r="T1878">
        <f t="shared" si="179"/>
        <v>0</v>
      </c>
      <c r="U1878" t="s">
        <v>1008</v>
      </c>
      <c r="V1878" t="s">
        <v>1005</v>
      </c>
      <c r="Z1878" s="118">
        <v>1.42</v>
      </c>
      <c r="AA1878">
        <v>80</v>
      </c>
      <c r="AB1878" s="120">
        <v>0.45</v>
      </c>
      <c r="AC1878" s="2">
        <f t="shared" si="180"/>
        <v>25.560000000000002</v>
      </c>
      <c r="AE1878" s="2">
        <f t="shared" si="181"/>
        <v>25.560000000000002</v>
      </c>
      <c r="AG1878" t="str">
        <f t="shared" si="182"/>
        <v/>
      </c>
    </row>
    <row r="1879" spans="1:34">
      <c r="A1879">
        <v>1878</v>
      </c>
      <c r="C1879">
        <v>372</v>
      </c>
      <c r="D1879">
        <v>379</v>
      </c>
      <c r="E1879" t="s">
        <v>910</v>
      </c>
      <c r="F1879" t="s">
        <v>931</v>
      </c>
      <c r="G1879">
        <v>49.342704769999997</v>
      </c>
      <c r="H1879">
        <v>124.4740448</v>
      </c>
      <c r="M1879" t="s">
        <v>352</v>
      </c>
      <c r="N1879">
        <v>-41</v>
      </c>
      <c r="O1879">
        <v>-96</v>
      </c>
      <c r="P1879">
        <f t="shared" si="183"/>
        <v>55</v>
      </c>
      <c r="Q1879" t="s">
        <v>21</v>
      </c>
      <c r="R1879">
        <v>2</v>
      </c>
      <c r="S1879">
        <f t="shared" si="178"/>
        <v>55</v>
      </c>
      <c r="T1879">
        <f t="shared" si="179"/>
        <v>0</v>
      </c>
      <c r="U1879" t="s">
        <v>1008</v>
      </c>
      <c r="V1879" t="s">
        <v>1005</v>
      </c>
      <c r="Z1879" s="118">
        <v>1.42</v>
      </c>
      <c r="AA1879">
        <v>0</v>
      </c>
      <c r="AB1879" s="120">
        <v>0.45</v>
      </c>
      <c r="AC1879" s="2">
        <f t="shared" si="180"/>
        <v>3514.4999999999995</v>
      </c>
      <c r="AE1879" s="2">
        <f t="shared" si="181"/>
        <v>3514.4999999999995</v>
      </c>
      <c r="AG1879" t="str">
        <f t="shared" si="182"/>
        <v/>
      </c>
    </row>
    <row r="1880" spans="1:34" s="9" customFormat="1">
      <c r="A1880">
        <v>1879</v>
      </c>
      <c r="C1880">
        <v>372</v>
      </c>
      <c r="D1880">
        <v>379</v>
      </c>
      <c r="E1880" s="9" t="s">
        <v>910</v>
      </c>
      <c r="F1880" t="s">
        <v>931</v>
      </c>
      <c r="G1880" s="9">
        <v>49.342704769999997</v>
      </c>
      <c r="H1880" s="9">
        <v>124.4740448</v>
      </c>
      <c r="M1880" s="9" t="s">
        <v>762</v>
      </c>
      <c r="N1880" s="9">
        <v>-96</v>
      </c>
      <c r="O1880" s="9">
        <v>-96</v>
      </c>
      <c r="P1880" s="9">
        <f t="shared" si="183"/>
        <v>0</v>
      </c>
      <c r="Q1880" s="9" t="s">
        <v>885</v>
      </c>
      <c r="R1880" s="9">
        <v>2</v>
      </c>
      <c r="S1880" s="9">
        <f t="shared" si="178"/>
        <v>0</v>
      </c>
      <c r="T1880" s="9">
        <f t="shared" si="179"/>
        <v>0</v>
      </c>
      <c r="U1880" t="s">
        <v>1008</v>
      </c>
      <c r="V1880" t="s">
        <v>918</v>
      </c>
      <c r="Z1880" s="118">
        <v>1.42</v>
      </c>
      <c r="AA1880" s="9">
        <v>0</v>
      </c>
      <c r="AB1880" s="120">
        <v>0.45</v>
      </c>
      <c r="AC1880" s="2">
        <f t="shared" si="180"/>
        <v>0</v>
      </c>
      <c r="AE1880" s="11">
        <f t="shared" si="181"/>
        <v>0</v>
      </c>
      <c r="AG1880" t="str">
        <f t="shared" si="182"/>
        <v/>
      </c>
      <c r="AH1880"/>
    </row>
    <row r="1881" spans="1:34">
      <c r="A1881">
        <v>1880</v>
      </c>
      <c r="B1881" t="s">
        <v>603</v>
      </c>
      <c r="C1881">
        <v>140</v>
      </c>
      <c r="D1881">
        <v>380</v>
      </c>
      <c r="E1881" t="s">
        <v>416</v>
      </c>
      <c r="F1881" t="s">
        <v>932</v>
      </c>
      <c r="G1881">
        <v>49.22697067</v>
      </c>
      <c r="H1881">
        <v>124.5936966</v>
      </c>
      <c r="M1881" t="s">
        <v>610</v>
      </c>
      <c r="N1881">
        <v>6</v>
      </c>
      <c r="O1881">
        <v>5</v>
      </c>
      <c r="P1881">
        <f t="shared" si="183"/>
        <v>1</v>
      </c>
      <c r="Q1881" t="s">
        <v>35</v>
      </c>
      <c r="R1881">
        <v>1</v>
      </c>
      <c r="S1881">
        <f t="shared" si="178"/>
        <v>0</v>
      </c>
      <c r="T1881">
        <f t="shared" si="179"/>
        <v>1</v>
      </c>
      <c r="W1881">
        <f>SUM(S1881:S1884)</f>
        <v>20</v>
      </c>
      <c r="X1881">
        <f>SUM(T1881:T1884)</f>
        <v>6</v>
      </c>
      <c r="Y1881">
        <f>X1881+W1881</f>
        <v>26</v>
      </c>
      <c r="Z1881" s="118">
        <v>0.11</v>
      </c>
      <c r="AA1881">
        <v>0</v>
      </c>
      <c r="AB1881" s="120">
        <v>25.58</v>
      </c>
      <c r="AC1881" s="2">
        <f t="shared" si="180"/>
        <v>281.37999999999994</v>
      </c>
      <c r="AD1881" s="2">
        <f>SUM(AC1881:AC1884)</f>
        <v>4294.84</v>
      </c>
      <c r="AE1881" s="2">
        <f t="shared" si="181"/>
        <v>281.37999999999994</v>
      </c>
      <c r="AF1881" s="2">
        <f>SUM(AE1881:AE1884)</f>
        <v>4294.84</v>
      </c>
      <c r="AG1881">
        <f t="shared" si="182"/>
        <v>1</v>
      </c>
    </row>
    <row r="1882" spans="1:34">
      <c r="A1882">
        <v>1881</v>
      </c>
      <c r="C1882">
        <v>140</v>
      </c>
      <c r="D1882">
        <v>380</v>
      </c>
      <c r="E1882" t="s">
        <v>416</v>
      </c>
      <c r="F1882" t="s">
        <v>932</v>
      </c>
      <c r="G1882">
        <v>49.22697067</v>
      </c>
      <c r="H1882">
        <v>124.5936966</v>
      </c>
      <c r="M1882" t="s">
        <v>606</v>
      </c>
      <c r="N1882">
        <v>5</v>
      </c>
      <c r="O1882">
        <v>3</v>
      </c>
      <c r="P1882">
        <f t="shared" si="183"/>
        <v>2</v>
      </c>
      <c r="Q1882" t="s">
        <v>35</v>
      </c>
      <c r="R1882">
        <v>1</v>
      </c>
      <c r="S1882">
        <f t="shared" si="178"/>
        <v>0</v>
      </c>
      <c r="T1882">
        <f t="shared" si="179"/>
        <v>2</v>
      </c>
      <c r="Z1882" s="118">
        <v>0.11</v>
      </c>
      <c r="AA1882">
        <v>0</v>
      </c>
      <c r="AB1882" s="120">
        <v>25.58</v>
      </c>
      <c r="AC1882" s="2">
        <f t="shared" si="180"/>
        <v>562.75999999999988</v>
      </c>
      <c r="AE1882" s="2">
        <f t="shared" si="181"/>
        <v>562.75999999999988</v>
      </c>
      <c r="AG1882" t="str">
        <f t="shared" si="182"/>
        <v/>
      </c>
    </row>
    <row r="1883" spans="1:34">
      <c r="A1883">
        <v>1882</v>
      </c>
      <c r="C1883">
        <v>140</v>
      </c>
      <c r="D1883">
        <v>380</v>
      </c>
      <c r="E1883" t="s">
        <v>416</v>
      </c>
      <c r="F1883" t="s">
        <v>932</v>
      </c>
      <c r="G1883">
        <v>49.22697067</v>
      </c>
      <c r="H1883">
        <v>124.5936966</v>
      </c>
      <c r="M1883" t="s">
        <v>15</v>
      </c>
      <c r="N1883">
        <v>3</v>
      </c>
      <c r="O1883">
        <v>0</v>
      </c>
      <c r="P1883">
        <f t="shared" si="183"/>
        <v>3</v>
      </c>
      <c r="Q1883" t="s">
        <v>35</v>
      </c>
      <c r="R1883">
        <v>1</v>
      </c>
      <c r="S1883">
        <f t="shared" si="178"/>
        <v>0</v>
      </c>
      <c r="T1883">
        <f t="shared" si="179"/>
        <v>3</v>
      </c>
      <c r="Z1883" s="118">
        <v>0.55000000000000004</v>
      </c>
      <c r="AA1883">
        <v>0</v>
      </c>
      <c r="AB1883" s="120">
        <v>19.02</v>
      </c>
      <c r="AC1883" s="2">
        <f t="shared" si="180"/>
        <v>3138.3000000000006</v>
      </c>
      <c r="AE1883" s="2">
        <f t="shared" si="181"/>
        <v>3138.3000000000006</v>
      </c>
      <c r="AG1883" t="str">
        <f t="shared" si="182"/>
        <v/>
      </c>
    </row>
    <row r="1884" spans="1:34" s="9" customFormat="1">
      <c r="A1884">
        <v>1883</v>
      </c>
      <c r="C1884">
        <v>153</v>
      </c>
      <c r="D1884">
        <v>380</v>
      </c>
      <c r="E1884" s="9" t="s">
        <v>416</v>
      </c>
      <c r="F1884" t="s">
        <v>932</v>
      </c>
      <c r="G1884" s="9">
        <v>49.22697067</v>
      </c>
      <c r="H1884" s="9">
        <v>124.5936966</v>
      </c>
      <c r="M1884" s="9" t="s">
        <v>743</v>
      </c>
      <c r="N1884" s="9">
        <v>0</v>
      </c>
      <c r="O1884" s="9">
        <v>-20</v>
      </c>
      <c r="P1884" s="9">
        <f t="shared" si="183"/>
        <v>20</v>
      </c>
      <c r="Q1884" s="9" t="s">
        <v>616</v>
      </c>
      <c r="R1884" s="9">
        <v>2</v>
      </c>
      <c r="S1884" s="9">
        <f t="shared" si="178"/>
        <v>20</v>
      </c>
      <c r="T1884" s="9">
        <f t="shared" si="179"/>
        <v>0</v>
      </c>
      <c r="U1884" t="s">
        <v>1008</v>
      </c>
      <c r="V1884" t="s">
        <v>918</v>
      </c>
      <c r="Z1884" s="118">
        <v>1.1000000000000001</v>
      </c>
      <c r="AA1884" s="9">
        <v>95</v>
      </c>
      <c r="AB1884" s="120">
        <v>2.84</v>
      </c>
      <c r="AC1884" s="2">
        <f t="shared" si="180"/>
        <v>312.40000000000003</v>
      </c>
      <c r="AE1884" s="11">
        <f t="shared" si="181"/>
        <v>312.40000000000003</v>
      </c>
      <c r="AG1884" t="str">
        <f t="shared" si="182"/>
        <v/>
      </c>
      <c r="AH1884"/>
    </row>
    <row r="1885" spans="1:34">
      <c r="A1885">
        <v>1884</v>
      </c>
      <c r="B1885" t="s">
        <v>603</v>
      </c>
      <c r="C1885">
        <v>161</v>
      </c>
      <c r="D1885">
        <v>381</v>
      </c>
      <c r="E1885" t="s">
        <v>416</v>
      </c>
      <c r="F1885" t="s">
        <v>932</v>
      </c>
      <c r="G1885">
        <v>49.227890010000003</v>
      </c>
      <c r="H1885">
        <v>124.59449770000001</v>
      </c>
      <c r="M1885" t="s">
        <v>638</v>
      </c>
      <c r="N1885">
        <v>24</v>
      </c>
      <c r="O1885">
        <v>23</v>
      </c>
      <c r="P1885">
        <f t="shared" si="183"/>
        <v>1</v>
      </c>
      <c r="Q1885" t="s">
        <v>35</v>
      </c>
      <c r="R1885">
        <v>1</v>
      </c>
      <c r="S1885">
        <f t="shared" si="178"/>
        <v>0</v>
      </c>
      <c r="T1885">
        <f t="shared" si="179"/>
        <v>1</v>
      </c>
      <c r="W1885">
        <f>SUM(S1885:S1888)</f>
        <v>30</v>
      </c>
      <c r="X1885">
        <f>SUM(T1885:T1888)</f>
        <v>24</v>
      </c>
      <c r="Y1885">
        <f>X1885+W1885</f>
        <v>54</v>
      </c>
      <c r="Z1885" s="118">
        <v>0.11</v>
      </c>
      <c r="AA1885">
        <v>0</v>
      </c>
      <c r="AB1885" s="120">
        <v>25.58</v>
      </c>
      <c r="AC1885" s="2">
        <f t="shared" si="180"/>
        <v>281.37999999999994</v>
      </c>
      <c r="AD1885" s="2">
        <f>SUM(AC1885:AC1888)</f>
        <v>24045.559999999998</v>
      </c>
      <c r="AE1885" s="2">
        <f t="shared" si="181"/>
        <v>281.37999999999994</v>
      </c>
      <c r="AF1885" s="2">
        <f>SUM(AE1885:AE1888)</f>
        <v>24045.559999999998</v>
      </c>
      <c r="AG1885">
        <f t="shared" si="182"/>
        <v>1</v>
      </c>
    </row>
    <row r="1886" spans="1:34">
      <c r="A1886">
        <v>1885</v>
      </c>
      <c r="C1886">
        <v>161</v>
      </c>
      <c r="D1886">
        <v>381</v>
      </c>
      <c r="E1886" t="s">
        <v>416</v>
      </c>
      <c r="F1886" t="s">
        <v>932</v>
      </c>
      <c r="G1886">
        <v>49.227890010000003</v>
      </c>
      <c r="H1886">
        <v>124.59449770000001</v>
      </c>
      <c r="M1886" t="s">
        <v>606</v>
      </c>
      <c r="N1886">
        <v>23</v>
      </c>
      <c r="O1886">
        <v>22</v>
      </c>
      <c r="P1886">
        <f t="shared" si="183"/>
        <v>1</v>
      </c>
      <c r="Q1886" t="s">
        <v>35</v>
      </c>
      <c r="R1886">
        <v>1</v>
      </c>
      <c r="S1886">
        <f t="shared" si="178"/>
        <v>0</v>
      </c>
      <c r="T1886">
        <f t="shared" si="179"/>
        <v>1</v>
      </c>
      <c r="Z1886" s="118">
        <v>0.11</v>
      </c>
      <c r="AA1886">
        <v>0</v>
      </c>
      <c r="AB1886" s="120">
        <v>25.58</v>
      </c>
      <c r="AC1886" s="2">
        <f t="shared" si="180"/>
        <v>281.37999999999994</v>
      </c>
      <c r="AE1886" s="2">
        <f t="shared" si="181"/>
        <v>281.37999999999994</v>
      </c>
      <c r="AG1886" t="str">
        <f t="shared" si="182"/>
        <v/>
      </c>
    </row>
    <row r="1887" spans="1:34">
      <c r="A1887">
        <v>1886</v>
      </c>
      <c r="C1887">
        <v>161</v>
      </c>
      <c r="D1887">
        <v>381</v>
      </c>
      <c r="E1887" t="s">
        <v>416</v>
      </c>
      <c r="F1887" t="s">
        <v>932</v>
      </c>
      <c r="G1887">
        <v>49.227890010000003</v>
      </c>
      <c r="H1887">
        <v>124.59449770000001</v>
      </c>
      <c r="M1887" t="s">
        <v>15</v>
      </c>
      <c r="N1887">
        <v>22</v>
      </c>
      <c r="O1887">
        <v>0</v>
      </c>
      <c r="P1887">
        <f t="shared" si="183"/>
        <v>22</v>
      </c>
      <c r="Q1887" t="s">
        <v>35</v>
      </c>
      <c r="R1887">
        <v>1</v>
      </c>
      <c r="S1887">
        <f t="shared" si="178"/>
        <v>0</v>
      </c>
      <c r="T1887">
        <f t="shared" si="179"/>
        <v>22</v>
      </c>
      <c r="Z1887" s="118">
        <v>0.55000000000000004</v>
      </c>
      <c r="AA1887">
        <v>0</v>
      </c>
      <c r="AB1887" s="120">
        <v>19.02</v>
      </c>
      <c r="AC1887" s="2">
        <f t="shared" si="180"/>
        <v>23014.2</v>
      </c>
      <c r="AE1887" s="2">
        <f t="shared" si="181"/>
        <v>23014.2</v>
      </c>
      <c r="AG1887" t="str">
        <f t="shared" si="182"/>
        <v/>
      </c>
    </row>
    <row r="1888" spans="1:34" s="9" customFormat="1">
      <c r="A1888">
        <v>1887</v>
      </c>
      <c r="C1888">
        <v>174</v>
      </c>
      <c r="D1888">
        <v>381</v>
      </c>
      <c r="E1888" s="9" t="s">
        <v>416</v>
      </c>
      <c r="F1888" t="s">
        <v>932</v>
      </c>
      <c r="G1888" s="9">
        <v>49.227890010000003</v>
      </c>
      <c r="H1888" s="9">
        <v>124.59449770000001</v>
      </c>
      <c r="M1888" s="9" t="s">
        <v>743</v>
      </c>
      <c r="N1888" s="9">
        <v>0</v>
      </c>
      <c r="O1888" s="9">
        <v>-30</v>
      </c>
      <c r="P1888" s="9">
        <f t="shared" si="183"/>
        <v>30</v>
      </c>
      <c r="Q1888" s="9" t="s">
        <v>604</v>
      </c>
      <c r="R1888" s="9">
        <v>2</v>
      </c>
      <c r="S1888" s="9">
        <f t="shared" si="178"/>
        <v>30</v>
      </c>
      <c r="T1888" s="9">
        <f t="shared" si="179"/>
        <v>0</v>
      </c>
      <c r="U1888" t="s">
        <v>1008</v>
      </c>
      <c r="V1888" t="s">
        <v>918</v>
      </c>
      <c r="Z1888" s="118">
        <v>1.1000000000000001</v>
      </c>
      <c r="AA1888" s="9">
        <v>95</v>
      </c>
      <c r="AB1888" s="120">
        <v>2.84</v>
      </c>
      <c r="AC1888" s="2">
        <f t="shared" si="180"/>
        <v>468.6</v>
      </c>
      <c r="AE1888" s="11">
        <f t="shared" si="181"/>
        <v>468.6</v>
      </c>
      <c r="AG1888" t="str">
        <f t="shared" si="182"/>
        <v/>
      </c>
      <c r="AH1888"/>
    </row>
    <row r="1889" spans="1:34" s="102" customFormat="1">
      <c r="A1889" s="102">
        <v>1888</v>
      </c>
      <c r="B1889" s="102" t="s">
        <v>603</v>
      </c>
      <c r="C1889">
        <v>371</v>
      </c>
      <c r="D1889" s="102">
        <v>382</v>
      </c>
      <c r="E1889" s="102" t="s">
        <v>619</v>
      </c>
      <c r="F1889" s="102" t="s">
        <v>930</v>
      </c>
      <c r="G1889" s="102">
        <v>50.57875061</v>
      </c>
      <c r="H1889" s="102">
        <v>123.267601</v>
      </c>
      <c r="M1889" s="102" t="s">
        <v>89</v>
      </c>
      <c r="N1889" s="102">
        <v>3</v>
      </c>
      <c r="O1889" s="102">
        <v>2</v>
      </c>
      <c r="P1889" s="102">
        <f t="shared" si="183"/>
        <v>1</v>
      </c>
      <c r="Q1889" s="102" t="s">
        <v>35</v>
      </c>
      <c r="R1889" s="102">
        <v>1</v>
      </c>
      <c r="S1889" s="102">
        <f t="shared" si="178"/>
        <v>0</v>
      </c>
      <c r="T1889" s="102">
        <f t="shared" si="179"/>
        <v>1</v>
      </c>
      <c r="U1889"/>
      <c r="V1889"/>
      <c r="W1889" s="102">
        <f>SUM(S1889:S1893)</f>
        <v>40</v>
      </c>
      <c r="X1889" s="102">
        <f>SUM(T1889:T1893)</f>
        <v>3</v>
      </c>
      <c r="Y1889" s="102">
        <f>X1889+W1889</f>
        <v>43</v>
      </c>
      <c r="Z1889" s="118">
        <v>0.16</v>
      </c>
      <c r="AA1889" s="102">
        <v>0</v>
      </c>
      <c r="AB1889" s="120">
        <v>37.4</v>
      </c>
      <c r="AC1889" s="103">
        <f t="shared" si="180"/>
        <v>598.4</v>
      </c>
      <c r="AD1889" s="103">
        <f>SUM(AC1889:AC1893)</f>
        <v>3584.12</v>
      </c>
      <c r="AE1889" s="103">
        <f t="shared" si="181"/>
        <v>598.4</v>
      </c>
      <c r="AF1889" s="103">
        <f>SUM(AE1889:AE1893)</f>
        <v>3584.12</v>
      </c>
      <c r="AG1889" s="102">
        <f t="shared" si="182"/>
        <v>1</v>
      </c>
      <c r="AH1889"/>
    </row>
    <row r="1890" spans="1:34" s="102" customFormat="1">
      <c r="A1890" s="102">
        <v>1889</v>
      </c>
      <c r="C1890">
        <v>371</v>
      </c>
      <c r="D1890" s="102">
        <v>382</v>
      </c>
      <c r="E1890" s="102" t="s">
        <v>619</v>
      </c>
      <c r="F1890" s="102" t="s">
        <v>930</v>
      </c>
      <c r="G1890" s="102">
        <v>50.57875061</v>
      </c>
      <c r="H1890" s="102">
        <v>123.267601</v>
      </c>
      <c r="M1890" s="102" t="s">
        <v>623</v>
      </c>
      <c r="N1890" s="102">
        <v>2</v>
      </c>
      <c r="O1890" s="102">
        <v>1</v>
      </c>
      <c r="P1890" s="102">
        <f t="shared" si="183"/>
        <v>1</v>
      </c>
      <c r="Q1890" s="102" t="s">
        <v>35</v>
      </c>
      <c r="R1890" s="102">
        <v>1</v>
      </c>
      <c r="S1890" s="102">
        <f t="shared" si="178"/>
        <v>0</v>
      </c>
      <c r="T1890" s="102">
        <f t="shared" si="179"/>
        <v>1</v>
      </c>
      <c r="U1890"/>
      <c r="V1890"/>
      <c r="Z1890" s="118">
        <v>0.16</v>
      </c>
      <c r="AA1890" s="102">
        <v>0</v>
      </c>
      <c r="AB1890" s="120">
        <v>37.4</v>
      </c>
      <c r="AC1890" s="103">
        <f t="shared" si="180"/>
        <v>598.4</v>
      </c>
      <c r="AE1890" s="103">
        <f t="shared" si="181"/>
        <v>598.4</v>
      </c>
      <c r="AG1890" s="102" t="str">
        <f t="shared" si="182"/>
        <v/>
      </c>
      <c r="AH1890"/>
    </row>
    <row r="1891" spans="1:34" s="102" customFormat="1">
      <c r="A1891" s="102">
        <v>1890</v>
      </c>
      <c r="C1891">
        <v>371</v>
      </c>
      <c r="D1891" s="102">
        <v>382</v>
      </c>
      <c r="E1891" s="102" t="s">
        <v>619</v>
      </c>
      <c r="F1891" s="102" t="s">
        <v>930</v>
      </c>
      <c r="G1891" s="102">
        <v>50.57875061</v>
      </c>
      <c r="H1891" s="102">
        <v>123.267601</v>
      </c>
      <c r="M1891" s="102" t="s">
        <v>57</v>
      </c>
      <c r="N1891" s="102">
        <v>1</v>
      </c>
      <c r="O1891" s="102">
        <v>0</v>
      </c>
      <c r="P1891" s="102">
        <f t="shared" si="183"/>
        <v>1</v>
      </c>
      <c r="Q1891" s="102" t="s">
        <v>35</v>
      </c>
      <c r="R1891" s="102">
        <v>1</v>
      </c>
      <c r="S1891" s="102">
        <f t="shared" si="178"/>
        <v>0</v>
      </c>
      <c r="T1891" s="102">
        <f t="shared" si="179"/>
        <v>1</v>
      </c>
      <c r="U1891"/>
      <c r="V1891"/>
      <c r="Z1891" s="118">
        <v>0.16</v>
      </c>
      <c r="AA1891" s="102">
        <v>0</v>
      </c>
      <c r="AB1891" s="120">
        <v>30.85</v>
      </c>
      <c r="AC1891" s="103">
        <f t="shared" si="180"/>
        <v>493.6</v>
      </c>
      <c r="AE1891" s="103">
        <f t="shared" si="181"/>
        <v>493.6</v>
      </c>
      <c r="AG1891" s="102" t="str">
        <f t="shared" si="182"/>
        <v/>
      </c>
      <c r="AH1891"/>
    </row>
    <row r="1892" spans="1:34" s="102" customFormat="1">
      <c r="A1892" s="102">
        <v>1891</v>
      </c>
      <c r="C1892">
        <v>405</v>
      </c>
      <c r="D1892" s="102">
        <v>382</v>
      </c>
      <c r="E1892" s="102" t="s">
        <v>619</v>
      </c>
      <c r="F1892" s="102" t="s">
        <v>930</v>
      </c>
      <c r="G1892" s="102">
        <v>50.57875061</v>
      </c>
      <c r="H1892" s="102">
        <v>123.267601</v>
      </c>
      <c r="M1892" s="102" t="s">
        <v>16</v>
      </c>
      <c r="N1892" s="102">
        <v>0</v>
      </c>
      <c r="O1892" s="102">
        <v>-3</v>
      </c>
      <c r="P1892" s="102">
        <f t="shared" si="183"/>
        <v>3</v>
      </c>
      <c r="R1892" s="102">
        <v>2</v>
      </c>
      <c r="S1892" s="102">
        <f t="shared" si="178"/>
        <v>3</v>
      </c>
      <c r="T1892" s="102">
        <f t="shared" si="179"/>
        <v>0</v>
      </c>
      <c r="U1892" t="s">
        <v>1008</v>
      </c>
      <c r="V1892" t="s">
        <v>1009</v>
      </c>
      <c r="Z1892" s="118">
        <v>1.24</v>
      </c>
      <c r="AA1892" s="102">
        <v>0</v>
      </c>
      <c r="AB1892" s="120">
        <v>3.36</v>
      </c>
      <c r="AC1892" s="103">
        <f t="shared" si="180"/>
        <v>1249.9199999999998</v>
      </c>
      <c r="AE1892" s="103">
        <f t="shared" si="181"/>
        <v>1249.9199999999998</v>
      </c>
      <c r="AG1892" s="102" t="str">
        <f t="shared" si="182"/>
        <v/>
      </c>
      <c r="AH1892"/>
    </row>
    <row r="1893" spans="1:34" s="44" customFormat="1">
      <c r="A1893" s="102">
        <v>1892</v>
      </c>
      <c r="C1893">
        <v>405</v>
      </c>
      <c r="D1893" s="102">
        <v>382</v>
      </c>
      <c r="E1893" s="44" t="s">
        <v>619</v>
      </c>
      <c r="F1893" s="102" t="s">
        <v>930</v>
      </c>
      <c r="G1893" s="44">
        <v>50.57875061</v>
      </c>
      <c r="H1893" s="44">
        <v>123.267601</v>
      </c>
      <c r="M1893" s="44" t="s">
        <v>101</v>
      </c>
      <c r="N1893" s="44">
        <v>-3</v>
      </c>
      <c r="O1893" s="44">
        <v>-40</v>
      </c>
      <c r="P1893" s="44">
        <f t="shared" si="183"/>
        <v>37</v>
      </c>
      <c r="Q1893" s="44" t="s">
        <v>611</v>
      </c>
      <c r="R1893" s="44">
        <v>2</v>
      </c>
      <c r="S1893" s="44">
        <f t="shared" si="178"/>
        <v>37</v>
      </c>
      <c r="T1893" s="44">
        <f t="shared" si="179"/>
        <v>0</v>
      </c>
      <c r="U1893" t="s">
        <v>1008</v>
      </c>
      <c r="V1893" t="s">
        <v>1009</v>
      </c>
      <c r="Z1893" s="118">
        <v>1.45</v>
      </c>
      <c r="AA1893" s="44">
        <v>90</v>
      </c>
      <c r="AB1893" s="120">
        <v>1.2</v>
      </c>
      <c r="AC1893" s="103">
        <f t="shared" si="180"/>
        <v>643.80000000000007</v>
      </c>
      <c r="AE1893" s="104">
        <f t="shared" si="181"/>
        <v>643.80000000000007</v>
      </c>
      <c r="AG1893" s="102" t="str">
        <f t="shared" si="182"/>
        <v/>
      </c>
      <c r="AH1893"/>
    </row>
    <row r="1894" spans="1:34" s="102" customFormat="1">
      <c r="A1894" s="102">
        <v>1893</v>
      </c>
      <c r="B1894" s="102" t="s">
        <v>603</v>
      </c>
      <c r="C1894">
        <v>319</v>
      </c>
      <c r="D1894" s="102">
        <v>383</v>
      </c>
      <c r="E1894" s="102" t="s">
        <v>619</v>
      </c>
      <c r="F1894" s="102" t="s">
        <v>930</v>
      </c>
      <c r="G1894" s="102">
        <v>50.578361510000001</v>
      </c>
      <c r="H1894" s="102">
        <v>123.2689972</v>
      </c>
      <c r="M1894" s="102" t="s">
        <v>89</v>
      </c>
      <c r="N1894" s="102">
        <v>8</v>
      </c>
      <c r="O1894" s="102">
        <v>2</v>
      </c>
      <c r="P1894" s="102">
        <f t="shared" si="183"/>
        <v>6</v>
      </c>
      <c r="Q1894" s="102" t="s">
        <v>35</v>
      </c>
      <c r="R1894" s="102">
        <v>1</v>
      </c>
      <c r="S1894" s="102">
        <f t="shared" si="178"/>
        <v>0</v>
      </c>
      <c r="T1894" s="102">
        <f t="shared" si="179"/>
        <v>6</v>
      </c>
      <c r="U1894"/>
      <c r="V1894"/>
      <c r="W1894" s="102">
        <f>SUM(S1894:S1900)</f>
        <v>40</v>
      </c>
      <c r="X1894" s="102">
        <f>SUM(T1894:T1900)</f>
        <v>8</v>
      </c>
      <c r="Y1894" s="102">
        <f>X1894+W1894</f>
        <v>48</v>
      </c>
      <c r="Z1894" s="118">
        <v>0.16</v>
      </c>
      <c r="AA1894" s="102">
        <v>0</v>
      </c>
      <c r="AB1894" s="120">
        <v>37.4</v>
      </c>
      <c r="AC1894" s="103">
        <f t="shared" si="180"/>
        <v>3590.3999999999996</v>
      </c>
      <c r="AD1894" s="103">
        <f>SUM(AC1894:AC1900)</f>
        <v>7885.5654999999997</v>
      </c>
      <c r="AE1894" s="103">
        <f t="shared" si="181"/>
        <v>3590.3999999999996</v>
      </c>
      <c r="AF1894" s="103">
        <f>SUM(AE1894:AE1900)</f>
        <v>7885.5654999999997</v>
      </c>
      <c r="AG1894" s="102">
        <f t="shared" si="182"/>
        <v>1</v>
      </c>
      <c r="AH1894"/>
    </row>
    <row r="1895" spans="1:34" s="102" customFormat="1">
      <c r="A1895" s="102">
        <v>1894</v>
      </c>
      <c r="C1895">
        <v>319</v>
      </c>
      <c r="D1895" s="102">
        <v>383</v>
      </c>
      <c r="E1895" s="102" t="s">
        <v>619</v>
      </c>
      <c r="F1895" s="102" t="s">
        <v>930</v>
      </c>
      <c r="G1895" s="102">
        <v>50.578361510000001</v>
      </c>
      <c r="H1895" s="102">
        <v>123.2689972</v>
      </c>
      <c r="M1895" s="102" t="s">
        <v>606</v>
      </c>
      <c r="N1895" s="102">
        <v>2</v>
      </c>
      <c r="O1895" s="102">
        <v>0</v>
      </c>
      <c r="P1895" s="102">
        <f t="shared" si="183"/>
        <v>2</v>
      </c>
      <c r="Q1895" s="102" t="s">
        <v>35</v>
      </c>
      <c r="R1895" s="102">
        <v>1</v>
      </c>
      <c r="S1895" s="102">
        <f t="shared" si="178"/>
        <v>0</v>
      </c>
      <c r="T1895" s="102">
        <f t="shared" si="179"/>
        <v>2</v>
      </c>
      <c r="U1895"/>
      <c r="V1895"/>
      <c r="Z1895" s="118">
        <v>0.16</v>
      </c>
      <c r="AA1895" s="102">
        <v>0</v>
      </c>
      <c r="AB1895" s="120">
        <v>37.4</v>
      </c>
      <c r="AC1895" s="103">
        <f t="shared" si="180"/>
        <v>1196.8</v>
      </c>
      <c r="AE1895" s="103">
        <f t="shared" si="181"/>
        <v>1196.8</v>
      </c>
      <c r="AG1895" s="102" t="str">
        <f t="shared" si="182"/>
        <v/>
      </c>
      <c r="AH1895"/>
    </row>
    <row r="1896" spans="1:34" s="102" customFormat="1">
      <c r="A1896" s="102">
        <v>1895</v>
      </c>
      <c r="C1896">
        <v>349</v>
      </c>
      <c r="D1896" s="102">
        <v>383</v>
      </c>
      <c r="E1896" s="102" t="s">
        <v>619</v>
      </c>
      <c r="F1896" s="102" t="s">
        <v>930</v>
      </c>
      <c r="G1896" s="102">
        <v>50.578361510000001</v>
      </c>
      <c r="H1896" s="102">
        <v>123.2689972</v>
      </c>
      <c r="M1896" s="102" t="s">
        <v>16</v>
      </c>
      <c r="N1896" s="102">
        <v>0</v>
      </c>
      <c r="O1896" s="102">
        <v>-2</v>
      </c>
      <c r="P1896" s="102">
        <f t="shared" si="183"/>
        <v>2</v>
      </c>
      <c r="Q1896" s="102" t="s">
        <v>613</v>
      </c>
      <c r="R1896" s="102">
        <v>2</v>
      </c>
      <c r="S1896" s="102">
        <f t="shared" si="178"/>
        <v>2</v>
      </c>
      <c r="T1896" s="102">
        <f t="shared" si="179"/>
        <v>0</v>
      </c>
      <c r="U1896" t="s">
        <v>1008</v>
      </c>
      <c r="V1896" t="s">
        <v>1009</v>
      </c>
      <c r="Z1896" s="118">
        <v>1.24</v>
      </c>
      <c r="AA1896" s="106">
        <v>20</v>
      </c>
      <c r="AB1896" s="120">
        <v>3.36</v>
      </c>
      <c r="AC1896" s="103">
        <f t="shared" si="180"/>
        <v>666.62399999999991</v>
      </c>
      <c r="AE1896" s="103">
        <f t="shared" si="181"/>
        <v>666.62399999999991</v>
      </c>
      <c r="AG1896" s="102" t="str">
        <f t="shared" si="182"/>
        <v/>
      </c>
      <c r="AH1896"/>
    </row>
    <row r="1897" spans="1:34" s="102" customFormat="1">
      <c r="A1897" s="102">
        <v>1896</v>
      </c>
      <c r="C1897">
        <v>349</v>
      </c>
      <c r="D1897" s="102">
        <v>383</v>
      </c>
      <c r="E1897" s="102" t="s">
        <v>619</v>
      </c>
      <c r="F1897" s="102" t="s">
        <v>930</v>
      </c>
      <c r="G1897" s="102">
        <v>50.578361510000001</v>
      </c>
      <c r="H1897" s="102">
        <v>123.2689972</v>
      </c>
      <c r="M1897" s="102" t="s">
        <v>763</v>
      </c>
      <c r="N1897" s="102">
        <v>-2</v>
      </c>
      <c r="O1897" s="102">
        <v>-4</v>
      </c>
      <c r="P1897" s="102">
        <f t="shared" si="183"/>
        <v>2</v>
      </c>
      <c r="R1897" s="102">
        <v>2</v>
      </c>
      <c r="S1897" s="102">
        <f t="shared" si="178"/>
        <v>2</v>
      </c>
      <c r="T1897" s="102">
        <f t="shared" si="179"/>
        <v>0</v>
      </c>
      <c r="U1897" t="s">
        <v>1008</v>
      </c>
      <c r="V1897" t="s">
        <v>1009</v>
      </c>
      <c r="Z1897" s="118">
        <v>1.24</v>
      </c>
      <c r="AA1897" s="106">
        <v>20</v>
      </c>
      <c r="AB1897" s="120">
        <v>0.39</v>
      </c>
      <c r="AC1897" s="103">
        <f t="shared" si="180"/>
        <v>77.376000000000005</v>
      </c>
      <c r="AE1897" s="103">
        <f t="shared" si="181"/>
        <v>77.376000000000005</v>
      </c>
      <c r="AG1897" s="102" t="str">
        <f t="shared" si="182"/>
        <v/>
      </c>
      <c r="AH1897"/>
    </row>
    <row r="1898" spans="1:34" s="102" customFormat="1">
      <c r="A1898" s="102">
        <v>1897</v>
      </c>
      <c r="C1898">
        <v>349</v>
      </c>
      <c r="D1898" s="102">
        <v>383</v>
      </c>
      <c r="E1898" s="102" t="s">
        <v>619</v>
      </c>
      <c r="F1898" s="102" t="s">
        <v>930</v>
      </c>
      <c r="G1898" s="102">
        <v>50.578361510000001</v>
      </c>
      <c r="H1898" s="102">
        <v>123.2689972</v>
      </c>
      <c r="M1898" s="102" t="s">
        <v>16</v>
      </c>
      <c r="N1898" s="102">
        <v>-4</v>
      </c>
      <c r="O1898" s="102">
        <v>-5</v>
      </c>
      <c r="P1898" s="102">
        <f t="shared" si="183"/>
        <v>1</v>
      </c>
      <c r="Q1898" s="102" t="s">
        <v>611</v>
      </c>
      <c r="R1898" s="102">
        <v>2</v>
      </c>
      <c r="S1898" s="102">
        <f t="shared" si="178"/>
        <v>1</v>
      </c>
      <c r="T1898" s="102">
        <f t="shared" si="179"/>
        <v>0</v>
      </c>
      <c r="U1898" t="s">
        <v>1008</v>
      </c>
      <c r="V1898" t="s">
        <v>1009</v>
      </c>
      <c r="Z1898" s="118">
        <v>1.24</v>
      </c>
      <c r="AA1898" s="106">
        <v>20</v>
      </c>
      <c r="AB1898" s="120">
        <v>3.36</v>
      </c>
      <c r="AC1898" s="103">
        <f t="shared" si="180"/>
        <v>333.31199999999995</v>
      </c>
      <c r="AE1898" s="103">
        <f t="shared" si="181"/>
        <v>333.31199999999995</v>
      </c>
      <c r="AG1898" s="102" t="str">
        <f t="shared" si="182"/>
        <v/>
      </c>
      <c r="AH1898"/>
    </row>
    <row r="1899" spans="1:34" s="102" customFormat="1">
      <c r="A1899" s="102">
        <v>1898</v>
      </c>
      <c r="C1899">
        <v>349</v>
      </c>
      <c r="D1899" s="102">
        <v>383</v>
      </c>
      <c r="E1899" s="102" t="s">
        <v>619</v>
      </c>
      <c r="F1899" s="102" t="s">
        <v>930</v>
      </c>
      <c r="G1899" s="102">
        <v>50.578361510000001</v>
      </c>
      <c r="H1899" s="102">
        <v>123.2689972</v>
      </c>
      <c r="M1899" s="102" t="s">
        <v>101</v>
      </c>
      <c r="N1899" s="102">
        <v>-15</v>
      </c>
      <c r="O1899" s="102">
        <v>-21</v>
      </c>
      <c r="P1899" s="102">
        <f t="shared" si="183"/>
        <v>6</v>
      </c>
      <c r="R1899" s="102">
        <v>2</v>
      </c>
      <c r="S1899" s="102">
        <f t="shared" si="178"/>
        <v>6</v>
      </c>
      <c r="T1899" s="102">
        <f t="shared" si="179"/>
        <v>0</v>
      </c>
      <c r="U1899" t="s">
        <v>1008</v>
      </c>
      <c r="V1899"/>
      <c r="Z1899" s="118">
        <v>1.45</v>
      </c>
      <c r="AA1899" s="106">
        <v>23.5</v>
      </c>
      <c r="AB1899" s="120">
        <v>1.2</v>
      </c>
      <c r="AC1899" s="103">
        <f t="shared" si="180"/>
        <v>798.66</v>
      </c>
      <c r="AE1899" s="103">
        <f t="shared" si="181"/>
        <v>798.66</v>
      </c>
      <c r="AG1899" s="102" t="str">
        <f t="shared" si="182"/>
        <v/>
      </c>
      <c r="AH1899"/>
    </row>
    <row r="1900" spans="1:34" s="44" customFormat="1">
      <c r="A1900" s="102">
        <v>1899</v>
      </c>
      <c r="C1900">
        <v>349</v>
      </c>
      <c r="D1900" s="102">
        <v>383</v>
      </c>
      <c r="E1900" s="44" t="s">
        <v>619</v>
      </c>
      <c r="F1900" s="102" t="s">
        <v>930</v>
      </c>
      <c r="G1900" s="44">
        <v>50.578361510000001</v>
      </c>
      <c r="H1900" s="44">
        <v>123.2689972</v>
      </c>
      <c r="M1900" s="44" t="s">
        <v>19</v>
      </c>
      <c r="N1900" s="44">
        <v>-22</v>
      </c>
      <c r="O1900" s="44">
        <v>-51</v>
      </c>
      <c r="P1900" s="44">
        <f t="shared" si="183"/>
        <v>29</v>
      </c>
      <c r="Q1900" s="44" t="s">
        <v>191</v>
      </c>
      <c r="R1900" s="44">
        <v>2</v>
      </c>
      <c r="S1900" s="44">
        <f t="shared" si="178"/>
        <v>29</v>
      </c>
      <c r="T1900" s="44">
        <f t="shared" si="179"/>
        <v>0</v>
      </c>
      <c r="U1900" t="s">
        <v>1008</v>
      </c>
      <c r="V1900"/>
      <c r="Z1900" s="118">
        <v>1.45</v>
      </c>
      <c r="AA1900" s="106">
        <v>23.5</v>
      </c>
      <c r="AB1900" s="120">
        <v>0.38</v>
      </c>
      <c r="AC1900" s="103">
        <f t="shared" si="180"/>
        <v>1222.3934999999999</v>
      </c>
      <c r="AE1900" s="104">
        <f t="shared" si="181"/>
        <v>1222.3934999999999</v>
      </c>
      <c r="AG1900" s="102" t="str">
        <f t="shared" si="182"/>
        <v/>
      </c>
      <c r="AH1900"/>
    </row>
    <row r="1901" spans="1:34">
      <c r="A1901">
        <v>1900</v>
      </c>
      <c r="B1901" t="s">
        <v>603</v>
      </c>
      <c r="C1901">
        <v>16</v>
      </c>
      <c r="D1901">
        <v>384</v>
      </c>
      <c r="E1901" t="s">
        <v>416</v>
      </c>
      <c r="F1901" t="s">
        <v>932</v>
      </c>
      <c r="G1901">
        <v>48.896640779999998</v>
      </c>
      <c r="H1901">
        <v>124.95670320000001</v>
      </c>
      <c r="M1901" t="s">
        <v>57</v>
      </c>
      <c r="N1901">
        <v>0.5</v>
      </c>
      <c r="O1901">
        <v>0</v>
      </c>
      <c r="P1901">
        <f t="shared" si="183"/>
        <v>0.5</v>
      </c>
      <c r="Q1901" t="s">
        <v>35</v>
      </c>
      <c r="R1901">
        <v>1</v>
      </c>
      <c r="S1901">
        <f t="shared" si="178"/>
        <v>0</v>
      </c>
      <c r="T1901">
        <f t="shared" si="179"/>
        <v>0.5</v>
      </c>
      <c r="W1901">
        <f>SUM(S1901:S1905)</f>
        <v>68</v>
      </c>
      <c r="X1901">
        <f>SUM(T1901:T1905)</f>
        <v>0.5</v>
      </c>
      <c r="Y1901">
        <f>X1901+W1901</f>
        <v>68.5</v>
      </c>
      <c r="Z1901" s="118">
        <v>0.55000000000000004</v>
      </c>
      <c r="AA1901">
        <v>0</v>
      </c>
      <c r="AB1901" s="120">
        <v>19.02</v>
      </c>
      <c r="AC1901" s="2">
        <f t="shared" si="180"/>
        <v>523.05000000000007</v>
      </c>
      <c r="AD1901" s="2">
        <f>SUM(AC1901:AC1905)</f>
        <v>22675.874100000005</v>
      </c>
      <c r="AE1901" s="2">
        <f t="shared" si="181"/>
        <v>523.05000000000007</v>
      </c>
      <c r="AF1901" s="2">
        <f>SUM(AE1901:AE1905)</f>
        <v>22675.874100000005</v>
      </c>
      <c r="AG1901">
        <f t="shared" si="182"/>
        <v>1</v>
      </c>
      <c r="AH1901" s="102"/>
    </row>
    <row r="1902" spans="1:34">
      <c r="A1902">
        <v>1901</v>
      </c>
      <c r="C1902">
        <v>23</v>
      </c>
      <c r="D1902">
        <v>384</v>
      </c>
      <c r="E1902" t="s">
        <v>416</v>
      </c>
      <c r="F1902" t="s">
        <v>932</v>
      </c>
      <c r="G1902">
        <v>48.896640779999998</v>
      </c>
      <c r="H1902">
        <v>124.95670320000001</v>
      </c>
      <c r="M1902" t="s">
        <v>104</v>
      </c>
      <c r="N1902">
        <v>0</v>
      </c>
      <c r="O1902">
        <v>-22</v>
      </c>
      <c r="P1902">
        <f t="shared" si="183"/>
        <v>22</v>
      </c>
      <c r="Q1902" t="s">
        <v>613</v>
      </c>
      <c r="R1902">
        <v>2</v>
      </c>
      <c r="S1902">
        <f t="shared" si="178"/>
        <v>22</v>
      </c>
      <c r="T1902">
        <f t="shared" si="179"/>
        <v>0</v>
      </c>
      <c r="U1902" t="s">
        <v>1008</v>
      </c>
      <c r="Z1902" s="118">
        <v>0.97</v>
      </c>
      <c r="AA1902" s="106">
        <v>23.5</v>
      </c>
      <c r="AB1902" s="120">
        <v>7.94</v>
      </c>
      <c r="AC1902" s="2">
        <f t="shared" si="180"/>
        <v>12962.129400000002</v>
      </c>
      <c r="AE1902" s="2">
        <f t="shared" si="181"/>
        <v>12962.129400000002</v>
      </c>
      <c r="AG1902" t="str">
        <f t="shared" si="182"/>
        <v/>
      </c>
      <c r="AH1902" s="102"/>
    </row>
    <row r="1903" spans="1:34">
      <c r="A1903">
        <v>1902</v>
      </c>
      <c r="C1903">
        <v>23</v>
      </c>
      <c r="D1903">
        <v>384</v>
      </c>
      <c r="E1903" t="s">
        <v>416</v>
      </c>
      <c r="F1903" t="s">
        <v>932</v>
      </c>
      <c r="G1903">
        <v>48.896640779999998</v>
      </c>
      <c r="H1903">
        <v>124.95670320000001</v>
      </c>
      <c r="M1903" t="s">
        <v>764</v>
      </c>
      <c r="N1903">
        <v>-22</v>
      </c>
      <c r="O1903">
        <v>-33</v>
      </c>
      <c r="P1903">
        <f t="shared" si="183"/>
        <v>11</v>
      </c>
      <c r="Q1903" t="s">
        <v>191</v>
      </c>
      <c r="R1903">
        <v>2</v>
      </c>
      <c r="S1903">
        <f t="shared" si="178"/>
        <v>11</v>
      </c>
      <c r="T1903">
        <f t="shared" si="179"/>
        <v>0</v>
      </c>
      <c r="U1903" t="s">
        <v>1008</v>
      </c>
      <c r="Z1903" s="118">
        <v>0.97</v>
      </c>
      <c r="AA1903" s="106">
        <v>23.5</v>
      </c>
      <c r="AB1903" s="120">
        <v>7.94</v>
      </c>
      <c r="AC1903" s="2">
        <f t="shared" si="180"/>
        <v>6481.0647000000008</v>
      </c>
      <c r="AE1903" s="2">
        <f t="shared" si="181"/>
        <v>6481.0647000000008</v>
      </c>
      <c r="AG1903" t="str">
        <f t="shared" si="182"/>
        <v/>
      </c>
    </row>
    <row r="1904" spans="1:34">
      <c r="A1904">
        <v>1903</v>
      </c>
      <c r="C1904">
        <v>23</v>
      </c>
      <c r="D1904">
        <v>384</v>
      </c>
      <c r="E1904" t="s">
        <v>416</v>
      </c>
      <c r="F1904" t="s">
        <v>932</v>
      </c>
      <c r="G1904">
        <v>48.896640779999998</v>
      </c>
      <c r="H1904">
        <v>124.95670320000001</v>
      </c>
      <c r="M1904" t="s">
        <v>701</v>
      </c>
      <c r="N1904">
        <v>-33</v>
      </c>
      <c r="O1904">
        <v>-68</v>
      </c>
      <c r="P1904">
        <f t="shared" si="183"/>
        <v>35</v>
      </c>
      <c r="Q1904" t="s">
        <v>191</v>
      </c>
      <c r="R1904">
        <v>2</v>
      </c>
      <c r="S1904">
        <f t="shared" si="178"/>
        <v>35</v>
      </c>
      <c r="T1904">
        <f t="shared" si="179"/>
        <v>0</v>
      </c>
      <c r="U1904" t="s">
        <v>1008</v>
      </c>
      <c r="Z1904" s="118">
        <v>1.1000000000000001</v>
      </c>
      <c r="AA1904" s="106">
        <v>23.5</v>
      </c>
      <c r="AB1904" s="120">
        <v>0.92</v>
      </c>
      <c r="AC1904" s="2">
        <f t="shared" si="180"/>
        <v>2709.6300000000006</v>
      </c>
      <c r="AE1904" s="2">
        <f t="shared" si="181"/>
        <v>2709.6300000000006</v>
      </c>
      <c r="AG1904" t="str">
        <f t="shared" si="182"/>
        <v/>
      </c>
    </row>
    <row r="1905" spans="1:34" s="9" customFormat="1">
      <c r="A1905">
        <v>1904</v>
      </c>
      <c r="C1905">
        <v>23</v>
      </c>
      <c r="D1905">
        <v>384</v>
      </c>
      <c r="E1905" s="9" t="s">
        <v>416</v>
      </c>
      <c r="F1905" t="s">
        <v>932</v>
      </c>
      <c r="G1905" s="9">
        <v>48.896640779999998</v>
      </c>
      <c r="H1905" s="9">
        <v>124.95670320000001</v>
      </c>
      <c r="M1905" s="9" t="s">
        <v>737</v>
      </c>
      <c r="N1905" s="9">
        <v>-68</v>
      </c>
      <c r="O1905" s="9">
        <v>-68</v>
      </c>
      <c r="P1905" s="9">
        <f t="shared" si="183"/>
        <v>0</v>
      </c>
      <c r="Q1905" s="9" t="s">
        <v>616</v>
      </c>
      <c r="R1905" s="9">
        <v>2</v>
      </c>
      <c r="S1905" s="9">
        <f t="shared" si="178"/>
        <v>0</v>
      </c>
      <c r="T1905" s="9">
        <f t="shared" si="179"/>
        <v>0</v>
      </c>
      <c r="U1905" t="s">
        <v>1006</v>
      </c>
      <c r="V1905" t="s">
        <v>21</v>
      </c>
      <c r="Z1905" s="118">
        <v>1.1000000000000001</v>
      </c>
      <c r="AA1905" s="106">
        <v>40</v>
      </c>
      <c r="AB1905" s="120">
        <v>0.92</v>
      </c>
      <c r="AC1905" s="2">
        <f t="shared" si="180"/>
        <v>0</v>
      </c>
      <c r="AE1905" s="11">
        <f t="shared" si="181"/>
        <v>0</v>
      </c>
      <c r="AG1905" t="str">
        <f t="shared" si="182"/>
        <v/>
      </c>
      <c r="AH1905"/>
    </row>
    <row r="1906" spans="1:34" s="107" customFormat="1">
      <c r="A1906" s="107">
        <v>1905</v>
      </c>
      <c r="B1906" s="107" t="s">
        <v>603</v>
      </c>
      <c r="C1906">
        <v>800</v>
      </c>
      <c r="D1906" s="107">
        <v>385</v>
      </c>
      <c r="E1906" s="107" t="s">
        <v>35</v>
      </c>
      <c r="F1906" s="107" t="s">
        <v>35</v>
      </c>
      <c r="G1906" s="107">
        <v>49.24874878</v>
      </c>
      <c r="H1906" s="107">
        <v>124.61180109999999</v>
      </c>
      <c r="M1906" s="107" t="s">
        <v>13</v>
      </c>
      <c r="N1906" s="107">
        <v>10</v>
      </c>
      <c r="O1906" s="107">
        <v>9</v>
      </c>
      <c r="P1906" s="107">
        <f t="shared" si="183"/>
        <v>1</v>
      </c>
      <c r="Q1906" s="107" t="s">
        <v>35</v>
      </c>
      <c r="R1906" s="107">
        <v>1</v>
      </c>
      <c r="S1906" s="107">
        <f t="shared" si="178"/>
        <v>0</v>
      </c>
      <c r="T1906" s="107">
        <f t="shared" si="179"/>
        <v>1</v>
      </c>
      <c r="U1906"/>
      <c r="V1906"/>
      <c r="W1906" s="107">
        <f>SUM(S1906:S1907)</f>
        <v>0</v>
      </c>
      <c r="X1906" s="107">
        <f>SUM(T1906:T1907)</f>
        <v>3</v>
      </c>
      <c r="Y1906" s="107">
        <f>X1906+W1906</f>
        <v>3</v>
      </c>
      <c r="Z1906" s="118">
        <v>0</v>
      </c>
      <c r="AA1906" s="107">
        <v>0</v>
      </c>
      <c r="AB1906" s="120"/>
      <c r="AC1906" s="108">
        <f t="shared" si="180"/>
        <v>0</v>
      </c>
      <c r="AD1906" s="108">
        <f>SUM(AC1906:AC1907)</f>
        <v>0</v>
      </c>
      <c r="AE1906" s="108">
        <f t="shared" si="181"/>
        <v>0</v>
      </c>
      <c r="AF1906" s="108">
        <f>SUM(AE1906:AE1907)</f>
        <v>0</v>
      </c>
      <c r="AG1906" s="107">
        <f t="shared" si="182"/>
        <v>1</v>
      </c>
      <c r="AH1906"/>
    </row>
    <row r="1907" spans="1:34" s="109" customFormat="1">
      <c r="A1907" s="107">
        <v>1906</v>
      </c>
      <c r="C1907">
        <v>800</v>
      </c>
      <c r="D1907" s="107">
        <v>385</v>
      </c>
      <c r="E1907" s="109" t="s">
        <v>35</v>
      </c>
      <c r="F1907" s="107" t="s">
        <v>35</v>
      </c>
      <c r="G1907" s="109">
        <v>49.24874878</v>
      </c>
      <c r="H1907" s="109">
        <v>124.61180109999999</v>
      </c>
      <c r="M1907" s="109" t="s">
        <v>14</v>
      </c>
      <c r="N1907" s="109">
        <v>9</v>
      </c>
      <c r="O1907" s="109">
        <v>7</v>
      </c>
      <c r="P1907" s="109">
        <f t="shared" si="183"/>
        <v>2</v>
      </c>
      <c r="Q1907" s="109" t="s">
        <v>35</v>
      </c>
      <c r="R1907" s="109">
        <v>1</v>
      </c>
      <c r="S1907" s="109">
        <f t="shared" si="178"/>
        <v>0</v>
      </c>
      <c r="T1907" s="109">
        <f t="shared" si="179"/>
        <v>2</v>
      </c>
      <c r="U1907"/>
      <c r="V1907"/>
      <c r="Z1907" s="118">
        <v>0</v>
      </c>
      <c r="AA1907" s="109">
        <v>0</v>
      </c>
      <c r="AB1907" s="120"/>
      <c r="AC1907" s="108">
        <f t="shared" si="180"/>
        <v>0</v>
      </c>
      <c r="AE1907" s="110">
        <f t="shared" si="181"/>
        <v>0</v>
      </c>
      <c r="AG1907" s="107" t="str">
        <f t="shared" si="182"/>
        <v/>
      </c>
      <c r="AH1907"/>
    </row>
    <row r="1908" spans="1:34" s="102" customFormat="1">
      <c r="A1908" s="102">
        <v>1907</v>
      </c>
      <c r="B1908" s="102" t="s">
        <v>603</v>
      </c>
      <c r="C1908">
        <v>771</v>
      </c>
      <c r="D1908" s="102">
        <v>386</v>
      </c>
      <c r="E1908" s="102" t="s">
        <v>919</v>
      </c>
      <c r="F1908" s="102" t="s">
        <v>934</v>
      </c>
      <c r="G1908" s="102">
        <v>49.242248539999999</v>
      </c>
      <c r="H1908" s="102">
        <v>124.61830140000001</v>
      </c>
      <c r="M1908" s="102" t="s">
        <v>13</v>
      </c>
      <c r="N1908" s="102">
        <v>6</v>
      </c>
      <c r="O1908" s="102">
        <v>5</v>
      </c>
      <c r="P1908" s="102">
        <f t="shared" si="183"/>
        <v>1</v>
      </c>
      <c r="Q1908" s="102" t="s">
        <v>35</v>
      </c>
      <c r="R1908" s="102">
        <v>1</v>
      </c>
      <c r="S1908" s="102">
        <f t="shared" si="178"/>
        <v>0</v>
      </c>
      <c r="T1908" s="102">
        <f t="shared" si="179"/>
        <v>1</v>
      </c>
      <c r="U1908"/>
      <c r="V1908"/>
      <c r="W1908" s="102">
        <f>SUM(S1908:S1910)</f>
        <v>0</v>
      </c>
      <c r="X1908" s="102">
        <f>SUM(T1908:T1910)</f>
        <v>6</v>
      </c>
      <c r="Y1908" s="102">
        <f>X1908+W1908</f>
        <v>6</v>
      </c>
      <c r="Z1908" s="118">
        <v>0.08</v>
      </c>
      <c r="AA1908" s="102">
        <v>0</v>
      </c>
      <c r="AB1908" s="120">
        <v>51.68</v>
      </c>
      <c r="AC1908" s="103">
        <f t="shared" si="180"/>
        <v>413.44000000000005</v>
      </c>
      <c r="AD1908" s="103">
        <f>SUM(AC1908:AC1910)</f>
        <v>3740.8</v>
      </c>
      <c r="AE1908" s="103">
        <f t="shared" si="181"/>
        <v>413.44000000000005</v>
      </c>
      <c r="AF1908" s="103">
        <f>SUM(AE1908:AE1910)</f>
        <v>3740.8</v>
      </c>
      <c r="AG1908" s="102">
        <f t="shared" si="182"/>
        <v>1</v>
      </c>
      <c r="AH1908"/>
    </row>
    <row r="1909" spans="1:34" s="102" customFormat="1">
      <c r="A1909" s="102">
        <v>1908</v>
      </c>
      <c r="C1909">
        <v>771</v>
      </c>
      <c r="D1909" s="102">
        <v>386</v>
      </c>
      <c r="E1909" s="102" t="s">
        <v>919</v>
      </c>
      <c r="F1909" s="102" t="s">
        <v>934</v>
      </c>
      <c r="G1909" s="102">
        <v>49.242248539999999</v>
      </c>
      <c r="H1909" s="102">
        <v>124.61830140000001</v>
      </c>
      <c r="M1909" s="102" t="s">
        <v>14</v>
      </c>
      <c r="N1909" s="102">
        <v>5</v>
      </c>
      <c r="O1909" s="102">
        <v>4</v>
      </c>
      <c r="P1909" s="102">
        <f t="shared" si="183"/>
        <v>1</v>
      </c>
      <c r="Q1909" s="102" t="s">
        <v>35</v>
      </c>
      <c r="R1909" s="102">
        <v>1</v>
      </c>
      <c r="S1909" s="102">
        <f t="shared" si="178"/>
        <v>0</v>
      </c>
      <c r="T1909" s="102">
        <f t="shared" si="179"/>
        <v>1</v>
      </c>
      <c r="U1909"/>
      <c r="V1909"/>
      <c r="Z1909" s="118">
        <v>0.12</v>
      </c>
      <c r="AA1909" s="102">
        <v>0</v>
      </c>
      <c r="AB1909" s="120">
        <v>51.68</v>
      </c>
      <c r="AC1909" s="103">
        <f t="shared" si="180"/>
        <v>620.16</v>
      </c>
      <c r="AE1909" s="103">
        <f t="shared" si="181"/>
        <v>620.16</v>
      </c>
      <c r="AG1909" s="102" t="str">
        <f t="shared" si="182"/>
        <v/>
      </c>
      <c r="AH1909"/>
    </row>
    <row r="1910" spans="1:34" s="44" customFormat="1">
      <c r="A1910" s="102">
        <v>1909</v>
      </c>
      <c r="C1910">
        <v>771</v>
      </c>
      <c r="D1910" s="102">
        <v>386</v>
      </c>
      <c r="E1910" s="44" t="s">
        <v>919</v>
      </c>
      <c r="F1910" s="102" t="s">
        <v>934</v>
      </c>
      <c r="G1910" s="44">
        <v>49.242248539999999</v>
      </c>
      <c r="H1910" s="44">
        <v>124.61830140000001</v>
      </c>
      <c r="M1910" s="44" t="s">
        <v>15</v>
      </c>
      <c r="N1910" s="44">
        <v>4</v>
      </c>
      <c r="O1910" s="44">
        <v>0</v>
      </c>
      <c r="P1910" s="44">
        <f t="shared" si="183"/>
        <v>4</v>
      </c>
      <c r="Q1910" s="44" t="s">
        <v>35</v>
      </c>
      <c r="R1910" s="44">
        <v>1</v>
      </c>
      <c r="S1910" s="44">
        <f t="shared" si="178"/>
        <v>0</v>
      </c>
      <c r="T1910" s="44">
        <f t="shared" si="179"/>
        <v>4</v>
      </c>
      <c r="U1910"/>
      <c r="V1910"/>
      <c r="Z1910" s="118">
        <v>0.15</v>
      </c>
      <c r="AA1910" s="44">
        <v>0</v>
      </c>
      <c r="AB1910" s="120">
        <v>45.12</v>
      </c>
      <c r="AC1910" s="103">
        <f t="shared" si="180"/>
        <v>2707.2000000000003</v>
      </c>
      <c r="AE1910" s="104">
        <f t="shared" si="181"/>
        <v>2707.2000000000003</v>
      </c>
      <c r="AG1910" s="102" t="str">
        <f t="shared" si="182"/>
        <v/>
      </c>
      <c r="AH1910"/>
    </row>
    <row r="1911" spans="1:34" s="44" customFormat="1">
      <c r="A1911" s="102">
        <v>1910</v>
      </c>
      <c r="B1911" s="102" t="s">
        <v>603</v>
      </c>
      <c r="C1911">
        <v>800</v>
      </c>
      <c r="D1911" s="102">
        <v>387</v>
      </c>
      <c r="E1911" s="44" t="s">
        <v>919</v>
      </c>
      <c r="F1911" s="102" t="s">
        <v>934</v>
      </c>
      <c r="G1911" s="44">
        <v>49.24874878</v>
      </c>
      <c r="H1911" s="44">
        <v>124.61180109999999</v>
      </c>
      <c r="M1911" s="44" t="s">
        <v>15</v>
      </c>
      <c r="N1911" s="44">
        <v>7</v>
      </c>
      <c r="O1911" s="44">
        <v>0</v>
      </c>
      <c r="P1911" s="44">
        <f t="shared" si="183"/>
        <v>7</v>
      </c>
      <c r="Q1911" s="44" t="s">
        <v>35</v>
      </c>
      <c r="R1911" s="44">
        <v>1</v>
      </c>
      <c r="S1911" s="44">
        <f t="shared" si="178"/>
        <v>0</v>
      </c>
      <c r="T1911" s="44">
        <f t="shared" si="179"/>
        <v>7</v>
      </c>
      <c r="U1911"/>
      <c r="V1911"/>
      <c r="W1911" s="111">
        <f>SUM(S1911)</f>
        <v>0</v>
      </c>
      <c r="X1911" s="111">
        <f>SUM(T1911)</f>
        <v>7</v>
      </c>
      <c r="Y1911" s="111">
        <f>X1911+W1911</f>
        <v>7</v>
      </c>
      <c r="Z1911" s="118">
        <v>0.15</v>
      </c>
      <c r="AA1911" s="44">
        <v>0</v>
      </c>
      <c r="AB1911" s="120">
        <v>45.12</v>
      </c>
      <c r="AC1911" s="103">
        <f t="shared" si="180"/>
        <v>4737.6000000000004</v>
      </c>
      <c r="AD1911" s="112">
        <f>SUM(AC1911)</f>
        <v>4737.6000000000004</v>
      </c>
      <c r="AE1911" s="112">
        <f t="shared" si="181"/>
        <v>4737.6000000000004</v>
      </c>
      <c r="AF1911" s="104">
        <f>SUM(AE1911)</f>
        <v>4737.6000000000004</v>
      </c>
      <c r="AG1911" s="102">
        <f t="shared" si="182"/>
        <v>1</v>
      </c>
      <c r="AH1911"/>
    </row>
    <row r="1912" spans="1:34" s="9" customFormat="1">
      <c r="A1912">
        <v>1911</v>
      </c>
      <c r="B1912" t="s">
        <v>603</v>
      </c>
      <c r="C1912">
        <v>831</v>
      </c>
      <c r="D1912">
        <v>388</v>
      </c>
      <c r="E1912" s="9" t="s">
        <v>605</v>
      </c>
      <c r="F1912" t="s">
        <v>929</v>
      </c>
      <c r="G1912" s="9">
        <v>49.242248539999999</v>
      </c>
      <c r="H1912" s="9">
        <v>124.61830140000001</v>
      </c>
      <c r="M1912" s="9" t="s">
        <v>23</v>
      </c>
      <c r="N1912" s="9">
        <v>0</v>
      </c>
      <c r="O1912" s="9">
        <v>-1</v>
      </c>
      <c r="P1912" s="9">
        <f t="shared" si="183"/>
        <v>1</v>
      </c>
      <c r="Q1912" s="9" t="s">
        <v>611</v>
      </c>
      <c r="R1912" s="9">
        <v>2</v>
      </c>
      <c r="S1912" s="9">
        <f t="shared" si="178"/>
        <v>1</v>
      </c>
      <c r="T1912" s="9">
        <f t="shared" si="179"/>
        <v>0</v>
      </c>
      <c r="U1912" t="s">
        <v>1006</v>
      </c>
      <c r="V1912" t="s">
        <v>856</v>
      </c>
      <c r="W1912" s="9">
        <f>SUM(S1912)</f>
        <v>1</v>
      </c>
      <c r="X1912" s="9">
        <f>SUM(T1912)</f>
        <v>0</v>
      </c>
      <c r="Y1912" s="9">
        <f>X1912+W1912</f>
        <v>1</v>
      </c>
      <c r="Z1912" s="118">
        <v>1.31</v>
      </c>
      <c r="AA1912" s="106">
        <v>20</v>
      </c>
      <c r="AB1912" s="120">
        <v>4.74</v>
      </c>
      <c r="AC1912" s="2">
        <f t="shared" si="180"/>
        <v>496.75200000000007</v>
      </c>
      <c r="AD1912" s="11">
        <f>SUM(AC1912)</f>
        <v>496.75200000000007</v>
      </c>
      <c r="AE1912" s="11">
        <f t="shared" si="181"/>
        <v>496.75200000000007</v>
      </c>
      <c r="AF1912" s="11">
        <f>SUM(AE1912)</f>
        <v>496.75200000000007</v>
      </c>
      <c r="AG1912">
        <f t="shared" si="182"/>
        <v>1</v>
      </c>
      <c r="AH1912"/>
    </row>
    <row r="1913" spans="1:34">
      <c r="A1913">
        <v>1912</v>
      </c>
      <c r="B1913" t="s">
        <v>603</v>
      </c>
      <c r="C1913">
        <v>860</v>
      </c>
      <c r="D1913">
        <v>389</v>
      </c>
      <c r="E1913" t="s">
        <v>607</v>
      </c>
      <c r="F1913" t="s">
        <v>929</v>
      </c>
      <c r="G1913">
        <v>49.24874878</v>
      </c>
      <c r="H1913">
        <v>124.61180109999999</v>
      </c>
      <c r="M1913" t="s">
        <v>16</v>
      </c>
      <c r="N1913">
        <v>0</v>
      </c>
      <c r="O1913">
        <v>-5</v>
      </c>
      <c r="P1913">
        <f t="shared" si="183"/>
        <v>5</v>
      </c>
      <c r="Q1913" t="s">
        <v>89</v>
      </c>
      <c r="R1913">
        <v>2</v>
      </c>
      <c r="S1913">
        <f t="shared" si="178"/>
        <v>5</v>
      </c>
      <c r="T1913">
        <f t="shared" si="179"/>
        <v>0</v>
      </c>
      <c r="U1913" t="s">
        <v>1004</v>
      </c>
      <c r="V1913" t="s">
        <v>21</v>
      </c>
      <c r="W1913">
        <f>SUM(S1913:S1914)</f>
        <v>40</v>
      </c>
      <c r="X1913">
        <f>SUM(T1913:T1914)</f>
        <v>0</v>
      </c>
      <c r="Y1913">
        <f>X1913+W1913</f>
        <v>40</v>
      </c>
      <c r="Z1913" s="118">
        <v>0.93</v>
      </c>
      <c r="AA1913">
        <v>0</v>
      </c>
      <c r="AB1913" s="120">
        <v>10.95</v>
      </c>
      <c r="AC1913" s="2">
        <f t="shared" si="180"/>
        <v>5091.75</v>
      </c>
      <c r="AD1913" s="2">
        <f>SUM(AC1913:AC1914)</f>
        <v>8631.51</v>
      </c>
      <c r="AE1913" s="2">
        <f t="shared" si="181"/>
        <v>5091.75</v>
      </c>
      <c r="AF1913" s="2">
        <f>SUM(AE1913:AE1914)</f>
        <v>8631.51</v>
      </c>
      <c r="AG1913">
        <f t="shared" si="182"/>
        <v>1</v>
      </c>
    </row>
    <row r="1914" spans="1:34" s="9" customFormat="1">
      <c r="A1914">
        <v>1913</v>
      </c>
      <c r="C1914">
        <v>860</v>
      </c>
      <c r="D1914">
        <v>389</v>
      </c>
      <c r="E1914" s="9" t="s">
        <v>607</v>
      </c>
      <c r="F1914" t="s">
        <v>929</v>
      </c>
      <c r="G1914" s="9">
        <v>49.24874878</v>
      </c>
      <c r="H1914" s="9">
        <v>124.61180109999999</v>
      </c>
      <c r="M1914" s="9" t="s">
        <v>17</v>
      </c>
      <c r="N1914" s="9">
        <v>-5</v>
      </c>
      <c r="O1914" s="9">
        <v>-40</v>
      </c>
      <c r="P1914" s="9">
        <f t="shared" si="183"/>
        <v>35</v>
      </c>
      <c r="Q1914" s="9" t="s">
        <v>604</v>
      </c>
      <c r="R1914" s="9">
        <v>2</v>
      </c>
      <c r="S1914" s="9">
        <f t="shared" si="178"/>
        <v>35</v>
      </c>
      <c r="T1914" s="9">
        <f t="shared" si="179"/>
        <v>0</v>
      </c>
      <c r="U1914" t="s">
        <v>1004</v>
      </c>
      <c r="V1914" t="s">
        <v>21</v>
      </c>
      <c r="Z1914" s="118">
        <v>0.86</v>
      </c>
      <c r="AA1914" s="9">
        <v>70</v>
      </c>
      <c r="AB1914" s="120">
        <v>3.92</v>
      </c>
      <c r="AC1914" s="2">
        <f t="shared" si="180"/>
        <v>3539.7599999999998</v>
      </c>
      <c r="AE1914" s="11">
        <f t="shared" si="181"/>
        <v>3539.7599999999998</v>
      </c>
      <c r="AG1914" t="str">
        <f t="shared" si="182"/>
        <v/>
      </c>
      <c r="AH1914"/>
    </row>
    <row r="1915" spans="1:34">
      <c r="A1915">
        <v>1914</v>
      </c>
      <c r="B1915" t="s">
        <v>603</v>
      </c>
      <c r="C1915">
        <v>831</v>
      </c>
      <c r="D1915">
        <v>390</v>
      </c>
      <c r="E1915" t="s">
        <v>605</v>
      </c>
      <c r="F1915" t="s">
        <v>929</v>
      </c>
      <c r="G1915">
        <v>49.242248539999999</v>
      </c>
      <c r="H1915">
        <v>124.61830140000001</v>
      </c>
      <c r="M1915" t="s">
        <v>59</v>
      </c>
      <c r="N1915">
        <v>-1</v>
      </c>
      <c r="O1915">
        <v>-42</v>
      </c>
      <c r="P1915">
        <f t="shared" si="183"/>
        <v>41</v>
      </c>
      <c r="Q1915" t="s">
        <v>604</v>
      </c>
      <c r="R1915">
        <v>2</v>
      </c>
      <c r="S1915">
        <f t="shared" si="178"/>
        <v>41</v>
      </c>
      <c r="T1915">
        <f t="shared" si="179"/>
        <v>0</v>
      </c>
      <c r="U1915" t="s">
        <v>1004</v>
      </c>
      <c r="W1915">
        <f>SUM(S1915:S1917)</f>
        <v>42</v>
      </c>
      <c r="X1915">
        <f>SUM(T1915:T1917)</f>
        <v>0</v>
      </c>
      <c r="Y1915">
        <f>X1915+W1915</f>
        <v>42</v>
      </c>
      <c r="Z1915" s="118">
        <v>1.38</v>
      </c>
      <c r="AA1915">
        <v>55</v>
      </c>
      <c r="AB1915" s="120">
        <v>1.7</v>
      </c>
      <c r="AC1915" s="2">
        <f t="shared" si="180"/>
        <v>4328.37</v>
      </c>
      <c r="AD1915" s="2">
        <f>SUM(AC1915:AC1917)</f>
        <v>4445.67</v>
      </c>
      <c r="AE1915" s="2">
        <f t="shared" si="181"/>
        <v>4328.37</v>
      </c>
      <c r="AF1915" s="2">
        <f>SUM(AE1915:AE1917)</f>
        <v>4445.67</v>
      </c>
      <c r="AG1915">
        <f t="shared" si="182"/>
        <v>1</v>
      </c>
    </row>
    <row r="1916" spans="1:34">
      <c r="A1916">
        <v>1915</v>
      </c>
      <c r="C1916">
        <v>831</v>
      </c>
      <c r="D1916">
        <v>390</v>
      </c>
      <c r="E1916" t="s">
        <v>605</v>
      </c>
      <c r="F1916" t="s">
        <v>929</v>
      </c>
      <c r="G1916">
        <v>49.242248539999999</v>
      </c>
      <c r="H1916">
        <v>124.61830140000001</v>
      </c>
      <c r="M1916" t="s">
        <v>60</v>
      </c>
      <c r="N1916">
        <v>-42</v>
      </c>
      <c r="O1916">
        <v>-43</v>
      </c>
      <c r="P1916">
        <f t="shared" si="183"/>
        <v>1</v>
      </c>
      <c r="Q1916" t="s">
        <v>604</v>
      </c>
      <c r="R1916">
        <v>2</v>
      </c>
      <c r="S1916">
        <f t="shared" si="178"/>
        <v>1</v>
      </c>
      <c r="T1916">
        <f t="shared" si="179"/>
        <v>0</v>
      </c>
      <c r="U1916" t="s">
        <v>1004</v>
      </c>
      <c r="Z1916" s="118">
        <v>1.38</v>
      </c>
      <c r="AA1916">
        <v>50</v>
      </c>
      <c r="AB1916" s="120">
        <v>1.7</v>
      </c>
      <c r="AC1916" s="2">
        <f t="shared" si="180"/>
        <v>117.29999999999998</v>
      </c>
      <c r="AE1916" s="2">
        <f t="shared" si="181"/>
        <v>117.29999999999998</v>
      </c>
      <c r="AG1916" t="str">
        <f t="shared" si="182"/>
        <v/>
      </c>
    </row>
    <row r="1917" spans="1:34" s="9" customFormat="1">
      <c r="A1917">
        <v>1916</v>
      </c>
      <c r="C1917">
        <v>831</v>
      </c>
      <c r="D1917">
        <v>390</v>
      </c>
      <c r="E1917" s="9" t="s">
        <v>605</v>
      </c>
      <c r="F1917" t="s">
        <v>929</v>
      </c>
      <c r="G1917" s="9">
        <v>49.242248539999999</v>
      </c>
      <c r="H1917" s="9">
        <v>124.61830140000001</v>
      </c>
      <c r="M1917" s="9" t="s">
        <v>416</v>
      </c>
      <c r="N1917" s="9">
        <v>-43</v>
      </c>
      <c r="O1917" s="9">
        <v>-43</v>
      </c>
      <c r="P1917" s="9">
        <f t="shared" si="183"/>
        <v>0</v>
      </c>
      <c r="R1917" s="9">
        <v>2</v>
      </c>
      <c r="S1917" s="9">
        <f t="shared" si="178"/>
        <v>0</v>
      </c>
      <c r="T1917" s="9">
        <f t="shared" si="179"/>
        <v>0</v>
      </c>
      <c r="U1917" t="s">
        <v>1004</v>
      </c>
      <c r="V1917"/>
      <c r="Z1917" s="118">
        <v>0</v>
      </c>
      <c r="AA1917" s="9">
        <v>0</v>
      </c>
      <c r="AB1917" s="120"/>
      <c r="AC1917" s="2">
        <f t="shared" si="180"/>
        <v>0</v>
      </c>
      <c r="AE1917" s="11">
        <f t="shared" si="181"/>
        <v>0</v>
      </c>
      <c r="AG1917" t="str">
        <f t="shared" si="182"/>
        <v/>
      </c>
      <c r="AH1917"/>
    </row>
    <row r="1918" spans="1:34" s="89" customFormat="1">
      <c r="A1918">
        <v>1917</v>
      </c>
      <c r="B1918" s="89" t="s">
        <v>603</v>
      </c>
      <c r="C1918">
        <v>860</v>
      </c>
      <c r="D1918">
        <v>391</v>
      </c>
      <c r="E1918" s="89" t="s">
        <v>607</v>
      </c>
      <c r="F1918" t="s">
        <v>929</v>
      </c>
      <c r="G1918" s="89">
        <v>49.24874878</v>
      </c>
      <c r="H1918" s="89">
        <v>124.61180109999999</v>
      </c>
      <c r="M1918" s="89" t="s">
        <v>21</v>
      </c>
      <c r="N1918" s="89">
        <v>-40</v>
      </c>
      <c r="O1918" s="89">
        <v>-40</v>
      </c>
      <c r="P1918" s="89">
        <f t="shared" si="183"/>
        <v>0</v>
      </c>
      <c r="Q1918" s="89" t="s">
        <v>611</v>
      </c>
      <c r="R1918" s="89">
        <v>2</v>
      </c>
      <c r="S1918" s="89">
        <f t="shared" si="178"/>
        <v>0</v>
      </c>
      <c r="T1918" s="89">
        <f t="shared" si="179"/>
        <v>0</v>
      </c>
      <c r="U1918" t="s">
        <v>1004</v>
      </c>
      <c r="V1918"/>
      <c r="W1918" s="89">
        <f>SUM(S1918:S1919)</f>
        <v>0</v>
      </c>
      <c r="X1918" s="89">
        <f>SUM(T1918:T1919)</f>
        <v>0</v>
      </c>
      <c r="Y1918" s="89">
        <f>X1918+W1918</f>
        <v>0</v>
      </c>
      <c r="Z1918" s="118">
        <v>1.74</v>
      </c>
      <c r="AA1918" s="89">
        <v>70</v>
      </c>
      <c r="AB1918" s="120">
        <v>1.27</v>
      </c>
      <c r="AC1918" s="2">
        <f t="shared" si="180"/>
        <v>0</v>
      </c>
      <c r="AE1918" s="93">
        <f t="shared" si="181"/>
        <v>0</v>
      </c>
      <c r="AG1918">
        <f t="shared" si="182"/>
        <v>1</v>
      </c>
      <c r="AH1918"/>
    </row>
    <row r="1919" spans="1:34" s="91" customFormat="1">
      <c r="A1919">
        <v>1918</v>
      </c>
      <c r="C1919">
        <v>800</v>
      </c>
      <c r="D1919">
        <v>391</v>
      </c>
      <c r="E1919" s="91" t="s">
        <v>607</v>
      </c>
      <c r="F1919" t="s">
        <v>929</v>
      </c>
      <c r="G1919" s="91">
        <v>49.24874878</v>
      </c>
      <c r="H1919" s="91">
        <v>124.61180109999999</v>
      </c>
      <c r="M1919" s="91" t="s">
        <v>191</v>
      </c>
      <c r="N1919" s="91">
        <v>0</v>
      </c>
      <c r="O1919" s="91">
        <v>0</v>
      </c>
      <c r="P1919" s="91">
        <f t="shared" si="183"/>
        <v>0</v>
      </c>
      <c r="Q1919" s="91" t="s">
        <v>35</v>
      </c>
      <c r="R1919" s="91">
        <v>1</v>
      </c>
      <c r="S1919" s="91">
        <f t="shared" si="178"/>
        <v>0</v>
      </c>
      <c r="T1919" s="91">
        <f t="shared" si="179"/>
        <v>0</v>
      </c>
      <c r="U1919"/>
      <c r="V1919"/>
      <c r="Z1919" s="118">
        <v>0</v>
      </c>
      <c r="AA1919" s="91">
        <v>0</v>
      </c>
      <c r="AB1919" s="120"/>
      <c r="AC1919" s="2">
        <f t="shared" si="180"/>
        <v>0</v>
      </c>
      <c r="AE1919" s="92">
        <f t="shared" si="181"/>
        <v>0</v>
      </c>
      <c r="AG1919" t="str">
        <f t="shared" si="182"/>
        <v/>
      </c>
      <c r="AH1919"/>
    </row>
    <row r="1920" spans="1:34">
      <c r="A1920">
        <v>1919</v>
      </c>
      <c r="B1920" t="s">
        <v>603</v>
      </c>
      <c r="C1920">
        <v>376</v>
      </c>
      <c r="D1920">
        <v>392</v>
      </c>
      <c r="E1920" t="s">
        <v>605</v>
      </c>
      <c r="F1920" t="s">
        <v>929</v>
      </c>
      <c r="G1920">
        <v>49.323719019999999</v>
      </c>
      <c r="H1920">
        <v>124.5416031</v>
      </c>
      <c r="M1920" t="s">
        <v>14</v>
      </c>
      <c r="N1920">
        <v>2</v>
      </c>
      <c r="O1920">
        <v>0</v>
      </c>
      <c r="P1920">
        <f t="shared" si="183"/>
        <v>2</v>
      </c>
      <c r="Q1920" t="s">
        <v>35</v>
      </c>
      <c r="R1920">
        <v>1</v>
      </c>
      <c r="S1920">
        <f t="shared" si="178"/>
        <v>0</v>
      </c>
      <c r="T1920">
        <f t="shared" si="179"/>
        <v>2</v>
      </c>
      <c r="W1920">
        <f>SUM(S1920:S1923)</f>
        <v>40</v>
      </c>
      <c r="X1920">
        <f>SUM(T1920:T1923)</f>
        <v>2</v>
      </c>
      <c r="Y1920">
        <f>X1920+W1920</f>
        <v>42</v>
      </c>
      <c r="Z1920" s="118">
        <v>0.14000000000000001</v>
      </c>
      <c r="AA1920">
        <v>0</v>
      </c>
      <c r="AB1920" s="120">
        <v>43.21</v>
      </c>
      <c r="AC1920" s="2">
        <f t="shared" si="180"/>
        <v>1209.8800000000001</v>
      </c>
      <c r="AD1920" s="2">
        <f>SUM(AC1920:AC1923)</f>
        <v>3133.6349999999993</v>
      </c>
      <c r="AE1920" s="2">
        <f t="shared" si="181"/>
        <v>1209.8800000000001</v>
      </c>
      <c r="AF1920" s="2">
        <f>SUM(AE1920:AE1923)</f>
        <v>3133.6349999999993</v>
      </c>
      <c r="AG1920">
        <f t="shared" si="182"/>
        <v>1</v>
      </c>
    </row>
    <row r="1921" spans="1:34">
      <c r="A1921">
        <v>1920</v>
      </c>
      <c r="C1921">
        <v>412</v>
      </c>
      <c r="D1921">
        <v>392</v>
      </c>
      <c r="E1921" t="s">
        <v>605</v>
      </c>
      <c r="F1921" t="s">
        <v>929</v>
      </c>
      <c r="G1921">
        <v>49.323719019999999</v>
      </c>
      <c r="H1921">
        <v>124.5416031</v>
      </c>
      <c r="M1921" t="s">
        <v>18</v>
      </c>
      <c r="N1921">
        <v>0</v>
      </c>
      <c r="O1921">
        <v>-13</v>
      </c>
      <c r="P1921">
        <f t="shared" si="183"/>
        <v>13</v>
      </c>
      <c r="Q1921" t="s">
        <v>611</v>
      </c>
      <c r="R1921">
        <v>2</v>
      </c>
      <c r="S1921">
        <f t="shared" si="178"/>
        <v>13</v>
      </c>
      <c r="T1921">
        <f t="shared" si="179"/>
        <v>0</v>
      </c>
      <c r="U1921" t="s">
        <v>1004</v>
      </c>
      <c r="Z1921" s="118">
        <v>1.38</v>
      </c>
      <c r="AA1921">
        <v>70</v>
      </c>
      <c r="AB1921" s="120">
        <v>1.7</v>
      </c>
      <c r="AC1921" s="2">
        <f t="shared" si="180"/>
        <v>914.93999999999971</v>
      </c>
      <c r="AE1921" s="2">
        <f t="shared" si="181"/>
        <v>914.93999999999971</v>
      </c>
      <c r="AG1921" t="str">
        <f t="shared" si="182"/>
        <v/>
      </c>
    </row>
    <row r="1922" spans="1:34">
      <c r="A1922">
        <v>1921</v>
      </c>
      <c r="C1922">
        <v>412</v>
      </c>
      <c r="D1922">
        <v>392</v>
      </c>
      <c r="E1922" t="s">
        <v>605</v>
      </c>
      <c r="F1922" t="s">
        <v>929</v>
      </c>
      <c r="G1922">
        <v>49.323719019999999</v>
      </c>
      <c r="H1922">
        <v>124.5416031</v>
      </c>
      <c r="M1922" t="s">
        <v>101</v>
      </c>
      <c r="N1922">
        <v>-13</v>
      </c>
      <c r="O1922">
        <v>-30</v>
      </c>
      <c r="P1922">
        <f t="shared" si="183"/>
        <v>17</v>
      </c>
      <c r="Q1922" t="s">
        <v>191</v>
      </c>
      <c r="R1922">
        <v>2</v>
      </c>
      <c r="S1922">
        <f t="shared" ref="S1922:S1985" si="184">IF(R1922=1,0,P1922)</f>
        <v>17</v>
      </c>
      <c r="T1922">
        <f t="shared" ref="T1922:T1985" si="185">IF(R1922=1,P1922,0)</f>
        <v>0</v>
      </c>
      <c r="U1922" t="s">
        <v>1003</v>
      </c>
      <c r="V1922" t="s">
        <v>623</v>
      </c>
      <c r="Z1922" s="118">
        <v>1.19</v>
      </c>
      <c r="AA1922">
        <v>75</v>
      </c>
      <c r="AB1922" s="120">
        <v>1.7</v>
      </c>
      <c r="AC1922" s="2">
        <f t="shared" ref="AC1922:AC1985" si="186">Z1922*AB1922/100*P1922*100*100*((100-AA1922)/100)</f>
        <v>859.77499999999975</v>
      </c>
      <c r="AE1922" s="2">
        <f t="shared" ref="AE1922:AE1985" si="187">Z1922*AB1922/100*P1922*100*100*((100-AA1922)/100)</f>
        <v>859.77499999999975</v>
      </c>
      <c r="AG1922" t="str">
        <f t="shared" ref="AG1922:AG1985" si="188">IF(D1921&lt;&gt;D1922,1,"")</f>
        <v/>
      </c>
    </row>
    <row r="1923" spans="1:34" s="9" customFormat="1">
      <c r="A1923">
        <v>1922</v>
      </c>
      <c r="C1923">
        <v>412</v>
      </c>
      <c r="D1923">
        <v>392</v>
      </c>
      <c r="E1923" s="9" t="s">
        <v>605</v>
      </c>
      <c r="F1923" t="s">
        <v>929</v>
      </c>
      <c r="G1923" s="9">
        <v>49.323719019999999</v>
      </c>
      <c r="H1923" s="9">
        <v>124.5416031</v>
      </c>
      <c r="M1923" s="9" t="s">
        <v>19</v>
      </c>
      <c r="N1923" s="9">
        <v>-30</v>
      </c>
      <c r="O1923" s="9">
        <v>-40</v>
      </c>
      <c r="P1923" s="9">
        <f t="shared" si="183"/>
        <v>10</v>
      </c>
      <c r="Q1923" s="9" t="s">
        <v>191</v>
      </c>
      <c r="R1923" s="9">
        <v>2</v>
      </c>
      <c r="S1923" s="9">
        <f t="shared" si="184"/>
        <v>10</v>
      </c>
      <c r="T1923" s="9">
        <f t="shared" si="185"/>
        <v>0</v>
      </c>
      <c r="U1923" t="s">
        <v>1003</v>
      </c>
      <c r="V1923" t="s">
        <v>623</v>
      </c>
      <c r="Z1923" s="118">
        <v>1.38</v>
      </c>
      <c r="AA1923" s="9">
        <v>80</v>
      </c>
      <c r="AB1923" s="120">
        <v>0.54</v>
      </c>
      <c r="AC1923" s="2">
        <f t="shared" si="186"/>
        <v>149.04</v>
      </c>
      <c r="AE1923" s="11">
        <f t="shared" si="187"/>
        <v>149.04</v>
      </c>
      <c r="AG1923" t="str">
        <f t="shared" si="188"/>
        <v/>
      </c>
      <c r="AH1923"/>
    </row>
    <row r="1924" spans="1:34">
      <c r="A1924">
        <v>1923</v>
      </c>
      <c r="B1924" t="s">
        <v>603</v>
      </c>
      <c r="C1924">
        <v>29</v>
      </c>
      <c r="D1924">
        <v>393</v>
      </c>
      <c r="E1924" t="s">
        <v>909</v>
      </c>
      <c r="F1924" t="s">
        <v>931</v>
      </c>
      <c r="G1924">
        <v>48.775550840000001</v>
      </c>
      <c r="H1924">
        <v>125.0936966</v>
      </c>
      <c r="M1924" t="s">
        <v>610</v>
      </c>
      <c r="N1924">
        <v>44</v>
      </c>
      <c r="O1924">
        <v>41</v>
      </c>
      <c r="P1924">
        <f t="shared" si="183"/>
        <v>3</v>
      </c>
      <c r="Q1924" t="s">
        <v>35</v>
      </c>
      <c r="R1924">
        <v>1</v>
      </c>
      <c r="S1924">
        <f t="shared" si="184"/>
        <v>0</v>
      </c>
      <c r="T1924">
        <f t="shared" si="185"/>
        <v>3</v>
      </c>
      <c r="W1924">
        <f>SUM(S1924:S1929)</f>
        <v>48</v>
      </c>
      <c r="X1924">
        <f>SUM(T1924:T1929)</f>
        <v>44</v>
      </c>
      <c r="Y1924">
        <f>X1924+W1924</f>
        <v>92</v>
      </c>
      <c r="Z1924" s="118">
        <v>0.12</v>
      </c>
      <c r="AA1924">
        <v>0</v>
      </c>
      <c r="AB1924" s="120">
        <v>42.07</v>
      </c>
      <c r="AC1924" s="2">
        <f t="shared" si="186"/>
        <v>1514.52</v>
      </c>
      <c r="AD1924" s="2">
        <f>SUM(AC1924:AC1929)</f>
        <v>37254.122000000003</v>
      </c>
      <c r="AE1924" s="2">
        <f t="shared" si="187"/>
        <v>1514.52</v>
      </c>
      <c r="AF1924" s="2">
        <f>SUM(AE1924:AE1929)</f>
        <v>37254.122000000003</v>
      </c>
      <c r="AG1924">
        <f t="shared" si="188"/>
        <v>1</v>
      </c>
    </row>
    <row r="1925" spans="1:34">
      <c r="A1925">
        <v>1924</v>
      </c>
      <c r="C1925">
        <v>29</v>
      </c>
      <c r="D1925">
        <v>393</v>
      </c>
      <c r="E1925" t="s">
        <v>909</v>
      </c>
      <c r="F1925" t="s">
        <v>931</v>
      </c>
      <c r="G1925">
        <v>48.775550840000001</v>
      </c>
      <c r="H1925">
        <v>125.0936966</v>
      </c>
      <c r="M1925" t="s">
        <v>14</v>
      </c>
      <c r="N1925">
        <v>41</v>
      </c>
      <c r="O1925">
        <v>21</v>
      </c>
      <c r="P1925">
        <f t="shared" si="183"/>
        <v>20</v>
      </c>
      <c r="Q1925" t="s">
        <v>35</v>
      </c>
      <c r="R1925">
        <v>1</v>
      </c>
      <c r="S1925">
        <f t="shared" si="184"/>
        <v>0</v>
      </c>
      <c r="T1925">
        <f t="shared" si="185"/>
        <v>20</v>
      </c>
      <c r="Z1925" s="118">
        <v>0.12</v>
      </c>
      <c r="AA1925">
        <v>0</v>
      </c>
      <c r="AB1925" s="120">
        <v>42.07</v>
      </c>
      <c r="AC1925" s="2">
        <f t="shared" si="186"/>
        <v>10096.799999999999</v>
      </c>
      <c r="AE1925" s="2">
        <f t="shared" si="187"/>
        <v>10096.799999999999</v>
      </c>
      <c r="AG1925" t="str">
        <f t="shared" si="188"/>
        <v/>
      </c>
    </row>
    <row r="1926" spans="1:34">
      <c r="A1926">
        <v>1925</v>
      </c>
      <c r="C1926">
        <v>29</v>
      </c>
      <c r="D1926">
        <v>393</v>
      </c>
      <c r="E1926" t="s">
        <v>909</v>
      </c>
      <c r="F1926" t="s">
        <v>931</v>
      </c>
      <c r="G1926">
        <v>48.775550840000001</v>
      </c>
      <c r="H1926">
        <v>125.0936966</v>
      </c>
      <c r="M1926" t="s">
        <v>15</v>
      </c>
      <c r="N1926">
        <v>21</v>
      </c>
      <c r="O1926">
        <v>0</v>
      </c>
      <c r="P1926">
        <f t="shared" si="183"/>
        <v>21</v>
      </c>
      <c r="Q1926" t="s">
        <v>35</v>
      </c>
      <c r="R1926">
        <v>1</v>
      </c>
      <c r="S1926">
        <f t="shared" si="184"/>
        <v>0</v>
      </c>
      <c r="T1926">
        <f t="shared" si="185"/>
        <v>21</v>
      </c>
      <c r="Z1926" s="118">
        <v>0.21</v>
      </c>
      <c r="AA1926">
        <v>0</v>
      </c>
      <c r="AB1926" s="120">
        <v>35.51</v>
      </c>
      <c r="AC1926" s="2">
        <f t="shared" si="186"/>
        <v>15659.91</v>
      </c>
      <c r="AE1926" s="2">
        <f t="shared" si="187"/>
        <v>15659.91</v>
      </c>
      <c r="AG1926" t="str">
        <f t="shared" si="188"/>
        <v/>
      </c>
    </row>
    <row r="1927" spans="1:34">
      <c r="A1927">
        <v>1926</v>
      </c>
      <c r="C1927">
        <v>38</v>
      </c>
      <c r="D1927">
        <v>393</v>
      </c>
      <c r="E1927" t="s">
        <v>909</v>
      </c>
      <c r="F1927" t="s">
        <v>931</v>
      </c>
      <c r="G1927">
        <v>48.775550840000001</v>
      </c>
      <c r="H1927">
        <v>125.0936966</v>
      </c>
      <c r="M1927" t="s">
        <v>23</v>
      </c>
      <c r="N1927">
        <v>0</v>
      </c>
      <c r="O1927">
        <v>-2</v>
      </c>
      <c r="P1927">
        <f t="shared" si="183"/>
        <v>2</v>
      </c>
      <c r="Q1927" t="s">
        <v>89</v>
      </c>
      <c r="R1927">
        <v>2</v>
      </c>
      <c r="S1927">
        <f t="shared" si="184"/>
        <v>2</v>
      </c>
      <c r="T1927">
        <f t="shared" si="185"/>
        <v>0</v>
      </c>
      <c r="U1927" t="s">
        <v>1003</v>
      </c>
      <c r="V1927" t="s">
        <v>623</v>
      </c>
      <c r="Z1927" s="118">
        <v>1.39</v>
      </c>
      <c r="AA1927">
        <v>0</v>
      </c>
      <c r="AB1927" s="120">
        <v>3.85</v>
      </c>
      <c r="AC1927" s="2">
        <f t="shared" si="186"/>
        <v>1070.3</v>
      </c>
      <c r="AE1927" s="2">
        <f t="shared" si="187"/>
        <v>1070.3</v>
      </c>
      <c r="AG1927" t="str">
        <f t="shared" si="188"/>
        <v/>
      </c>
    </row>
    <row r="1928" spans="1:34">
      <c r="A1928">
        <v>1927</v>
      </c>
      <c r="C1928">
        <v>38</v>
      </c>
      <c r="D1928">
        <v>393</v>
      </c>
      <c r="E1928" t="s">
        <v>909</v>
      </c>
      <c r="F1928" t="s">
        <v>931</v>
      </c>
      <c r="G1928">
        <v>48.775550840000001</v>
      </c>
      <c r="H1928">
        <v>125.0936966</v>
      </c>
      <c r="M1928" t="s">
        <v>28</v>
      </c>
      <c r="N1928">
        <v>-2</v>
      </c>
      <c r="O1928">
        <v>-48</v>
      </c>
      <c r="P1928">
        <f t="shared" si="183"/>
        <v>46</v>
      </c>
      <c r="Q1928" t="s">
        <v>616</v>
      </c>
      <c r="R1928">
        <v>2</v>
      </c>
      <c r="S1928">
        <f t="shared" si="184"/>
        <v>46</v>
      </c>
      <c r="T1928">
        <f t="shared" si="185"/>
        <v>0</v>
      </c>
      <c r="U1928" t="s">
        <v>1003</v>
      </c>
      <c r="V1928" t="s">
        <v>623</v>
      </c>
      <c r="Z1928" s="118">
        <v>1.56</v>
      </c>
      <c r="AA1928">
        <v>10</v>
      </c>
      <c r="AB1928" s="120">
        <v>1.38</v>
      </c>
      <c r="AC1928" s="2">
        <f t="shared" si="186"/>
        <v>8912.5920000000006</v>
      </c>
      <c r="AE1928" s="2">
        <f t="shared" si="187"/>
        <v>8912.5920000000006</v>
      </c>
      <c r="AG1928" t="str">
        <f t="shared" si="188"/>
        <v/>
      </c>
    </row>
    <row r="1929" spans="1:34" s="9" customFormat="1">
      <c r="A1929">
        <v>1928</v>
      </c>
      <c r="C1929">
        <v>38</v>
      </c>
      <c r="D1929">
        <v>393</v>
      </c>
      <c r="E1929" s="9" t="s">
        <v>909</v>
      </c>
      <c r="F1929" t="s">
        <v>931</v>
      </c>
      <c r="G1929" s="9">
        <v>48.775550840000001</v>
      </c>
      <c r="H1929" s="9">
        <v>125.0936966</v>
      </c>
      <c r="M1929" s="9" t="s">
        <v>682</v>
      </c>
      <c r="N1929" s="9">
        <v>-48</v>
      </c>
      <c r="O1929" s="9">
        <v>-48</v>
      </c>
      <c r="P1929" s="9">
        <f t="shared" si="183"/>
        <v>0</v>
      </c>
      <c r="Q1929" s="9" t="s">
        <v>882</v>
      </c>
      <c r="R1929" s="9">
        <v>2</v>
      </c>
      <c r="S1929" s="9">
        <f t="shared" si="184"/>
        <v>0</v>
      </c>
      <c r="T1929" s="9">
        <f t="shared" si="185"/>
        <v>0</v>
      </c>
      <c r="U1929" t="s">
        <v>1003</v>
      </c>
      <c r="V1929" t="s">
        <v>918</v>
      </c>
      <c r="Z1929" s="118">
        <v>1.71</v>
      </c>
      <c r="AA1929" s="9">
        <v>5</v>
      </c>
      <c r="AB1929" s="120">
        <v>0.45</v>
      </c>
      <c r="AC1929" s="2">
        <f t="shared" si="186"/>
        <v>0</v>
      </c>
      <c r="AE1929" s="11">
        <f t="shared" si="187"/>
        <v>0</v>
      </c>
      <c r="AG1929" t="str">
        <f t="shared" si="188"/>
        <v/>
      </c>
      <c r="AH1929"/>
    </row>
    <row r="1930" spans="1:34">
      <c r="A1930">
        <v>1929</v>
      </c>
      <c r="B1930" t="s">
        <v>603</v>
      </c>
      <c r="C1930">
        <v>537</v>
      </c>
      <c r="D1930">
        <v>394</v>
      </c>
      <c r="E1930" t="s">
        <v>605</v>
      </c>
      <c r="F1930" t="s">
        <v>929</v>
      </c>
      <c r="G1930">
        <v>49.105339049999998</v>
      </c>
      <c r="H1930">
        <v>124.7720108</v>
      </c>
      <c r="M1930" t="s">
        <v>89</v>
      </c>
      <c r="N1930">
        <v>6</v>
      </c>
      <c r="O1930">
        <v>5</v>
      </c>
      <c r="P1930">
        <f t="shared" si="183"/>
        <v>1</v>
      </c>
      <c r="Q1930" t="s">
        <v>35</v>
      </c>
      <c r="R1930">
        <v>1</v>
      </c>
      <c r="S1930">
        <f t="shared" si="184"/>
        <v>0</v>
      </c>
      <c r="T1930">
        <f t="shared" si="185"/>
        <v>1</v>
      </c>
      <c r="W1930">
        <f>SUM(S1930:S1934)</f>
        <v>70</v>
      </c>
      <c r="X1930">
        <f>SUM(T1930:T1934)</f>
        <v>6</v>
      </c>
      <c r="Y1930">
        <f>X1930+W1930</f>
        <v>76</v>
      </c>
      <c r="Z1930" s="118">
        <v>0.14000000000000001</v>
      </c>
      <c r="AA1930">
        <v>0</v>
      </c>
      <c r="AB1930" s="120">
        <v>43.21</v>
      </c>
      <c r="AC1930" s="2">
        <f t="shared" si="186"/>
        <v>604.94000000000005</v>
      </c>
      <c r="AD1930" s="2">
        <f>SUM(AC1930:AC1934)</f>
        <v>11159.207999999999</v>
      </c>
      <c r="AE1930" s="2">
        <f t="shared" si="187"/>
        <v>604.94000000000005</v>
      </c>
      <c r="AF1930" s="2">
        <f>SUM(AE1930:AE1934)</f>
        <v>11159.207999999999</v>
      </c>
      <c r="AG1930">
        <f t="shared" si="188"/>
        <v>1</v>
      </c>
    </row>
    <row r="1931" spans="1:34">
      <c r="A1931">
        <v>1930</v>
      </c>
      <c r="C1931">
        <v>537</v>
      </c>
      <c r="D1931">
        <v>394</v>
      </c>
      <c r="E1931" t="s">
        <v>605</v>
      </c>
      <c r="F1931" t="s">
        <v>929</v>
      </c>
      <c r="G1931">
        <v>49.105339049999998</v>
      </c>
      <c r="H1931">
        <v>124.7720108</v>
      </c>
      <c r="M1931" t="s">
        <v>623</v>
      </c>
      <c r="N1931">
        <v>5</v>
      </c>
      <c r="O1931">
        <v>3</v>
      </c>
      <c r="P1931">
        <f t="shared" ref="P1931:P1994" si="189">ABS(N1931-O1931)</f>
        <v>2</v>
      </c>
      <c r="Q1931" t="s">
        <v>35</v>
      </c>
      <c r="R1931">
        <v>1</v>
      </c>
      <c r="S1931">
        <f t="shared" si="184"/>
        <v>0</v>
      </c>
      <c r="T1931">
        <f t="shared" si="185"/>
        <v>2</v>
      </c>
      <c r="Z1931" s="118">
        <v>0.14000000000000001</v>
      </c>
      <c r="AA1931">
        <v>0</v>
      </c>
      <c r="AB1931" s="120">
        <v>43.21</v>
      </c>
      <c r="AC1931" s="2">
        <f t="shared" si="186"/>
        <v>1209.8800000000001</v>
      </c>
      <c r="AE1931" s="2">
        <f t="shared" si="187"/>
        <v>1209.8800000000001</v>
      </c>
      <c r="AG1931" t="str">
        <f t="shared" si="188"/>
        <v/>
      </c>
    </row>
    <row r="1932" spans="1:34">
      <c r="A1932">
        <v>1931</v>
      </c>
      <c r="C1932">
        <v>537</v>
      </c>
      <c r="D1932">
        <v>394</v>
      </c>
      <c r="E1932" t="s">
        <v>605</v>
      </c>
      <c r="F1932" t="s">
        <v>929</v>
      </c>
      <c r="G1932">
        <v>49.105339049999998</v>
      </c>
      <c r="H1932">
        <v>124.7720108</v>
      </c>
      <c r="M1932" t="s">
        <v>57</v>
      </c>
      <c r="N1932">
        <v>3</v>
      </c>
      <c r="O1932">
        <v>0</v>
      </c>
      <c r="P1932">
        <f t="shared" si="189"/>
        <v>3</v>
      </c>
      <c r="Q1932" t="s">
        <v>35</v>
      </c>
      <c r="R1932">
        <v>1</v>
      </c>
      <c r="S1932">
        <f t="shared" si="184"/>
        <v>0</v>
      </c>
      <c r="T1932">
        <f t="shared" si="185"/>
        <v>3</v>
      </c>
      <c r="Z1932" s="118">
        <v>0.14000000000000001</v>
      </c>
      <c r="AA1932">
        <v>0</v>
      </c>
      <c r="AB1932" s="120">
        <v>36.65</v>
      </c>
      <c r="AC1932" s="2">
        <f t="shared" si="186"/>
        <v>1539.3000000000002</v>
      </c>
      <c r="AE1932" s="2">
        <f t="shared" si="187"/>
        <v>1539.3000000000002</v>
      </c>
      <c r="AG1932" t="str">
        <f t="shared" si="188"/>
        <v/>
      </c>
    </row>
    <row r="1933" spans="1:34">
      <c r="A1933">
        <v>1932</v>
      </c>
      <c r="C1933">
        <v>585</v>
      </c>
      <c r="D1933">
        <v>394</v>
      </c>
      <c r="E1933" t="s">
        <v>605</v>
      </c>
      <c r="F1933" t="s">
        <v>929</v>
      </c>
      <c r="G1933">
        <v>49.105339049999998</v>
      </c>
      <c r="H1933">
        <v>124.7720108</v>
      </c>
      <c r="M1933" t="s">
        <v>23</v>
      </c>
      <c r="N1933">
        <v>0</v>
      </c>
      <c r="O1933">
        <v>-8</v>
      </c>
      <c r="P1933">
        <f t="shared" si="189"/>
        <v>8</v>
      </c>
      <c r="Q1933" t="s">
        <v>604</v>
      </c>
      <c r="R1933">
        <v>2</v>
      </c>
      <c r="S1933">
        <f t="shared" si="184"/>
        <v>8</v>
      </c>
      <c r="T1933">
        <f t="shared" si="185"/>
        <v>0</v>
      </c>
      <c r="U1933" t="s">
        <v>1003</v>
      </c>
      <c r="V1933" t="s">
        <v>918</v>
      </c>
      <c r="Z1933" s="118">
        <v>1.31</v>
      </c>
      <c r="AA1933">
        <v>60</v>
      </c>
      <c r="AB1933" s="120">
        <v>4.74</v>
      </c>
      <c r="AC1933" s="2">
        <f t="shared" si="186"/>
        <v>1987.0080000000003</v>
      </c>
      <c r="AE1933" s="2">
        <f t="shared" si="187"/>
        <v>1987.0080000000003</v>
      </c>
      <c r="AG1933" t="str">
        <f t="shared" si="188"/>
        <v/>
      </c>
    </row>
    <row r="1934" spans="1:34" s="9" customFormat="1">
      <c r="A1934">
        <v>1933</v>
      </c>
      <c r="B1934"/>
      <c r="C1934">
        <v>585</v>
      </c>
      <c r="D1934">
        <v>394</v>
      </c>
      <c r="E1934" s="9" t="s">
        <v>605</v>
      </c>
      <c r="F1934" t="s">
        <v>929</v>
      </c>
      <c r="G1934" s="9">
        <v>49.105339049999998</v>
      </c>
      <c r="H1934" s="9">
        <v>124.7720108</v>
      </c>
      <c r="M1934" s="9" t="s">
        <v>18</v>
      </c>
      <c r="N1934" s="9">
        <v>-8</v>
      </c>
      <c r="O1934" s="9">
        <v>-70</v>
      </c>
      <c r="P1934" s="9">
        <f t="shared" si="189"/>
        <v>62</v>
      </c>
      <c r="Q1934" s="9" t="s">
        <v>604</v>
      </c>
      <c r="R1934" s="9">
        <v>2</v>
      </c>
      <c r="S1934" s="9">
        <f t="shared" si="184"/>
        <v>62</v>
      </c>
      <c r="T1934" s="9">
        <f t="shared" si="185"/>
        <v>0</v>
      </c>
      <c r="U1934" t="s">
        <v>1003</v>
      </c>
      <c r="V1934" t="s">
        <v>918</v>
      </c>
      <c r="Z1934" s="118">
        <v>1.38</v>
      </c>
      <c r="AA1934" s="9">
        <v>60</v>
      </c>
      <c r="AB1934" s="120">
        <v>1.7</v>
      </c>
      <c r="AC1934" s="2">
        <f t="shared" si="186"/>
        <v>5818.079999999999</v>
      </c>
      <c r="AE1934" s="11">
        <f t="shared" si="187"/>
        <v>5818.079999999999</v>
      </c>
      <c r="AG1934" t="str">
        <f t="shared" si="188"/>
        <v/>
      </c>
      <c r="AH1934"/>
    </row>
    <row r="1935" spans="1:34">
      <c r="A1935">
        <v>1934</v>
      </c>
      <c r="B1935" t="s">
        <v>603</v>
      </c>
      <c r="C1935">
        <v>194</v>
      </c>
      <c r="D1935">
        <v>395</v>
      </c>
      <c r="E1935" t="s">
        <v>605</v>
      </c>
      <c r="F1935" t="s">
        <v>929</v>
      </c>
      <c r="G1935">
        <v>50.560279850000001</v>
      </c>
      <c r="H1935">
        <v>123.3200989</v>
      </c>
      <c r="M1935" t="s">
        <v>89</v>
      </c>
      <c r="N1935">
        <v>10</v>
      </c>
      <c r="O1935">
        <v>9</v>
      </c>
      <c r="P1935">
        <f t="shared" si="189"/>
        <v>1</v>
      </c>
      <c r="Q1935" t="s">
        <v>35</v>
      </c>
      <c r="R1935">
        <v>1</v>
      </c>
      <c r="S1935">
        <f t="shared" si="184"/>
        <v>0</v>
      </c>
      <c r="T1935">
        <f t="shared" si="185"/>
        <v>1</v>
      </c>
      <c r="W1935">
        <f>SUM(S1935:S1940)</f>
        <v>46</v>
      </c>
      <c r="X1935">
        <f>SUM(T1935:T1940)</f>
        <v>10</v>
      </c>
      <c r="Y1935">
        <f>X1935+W1935</f>
        <v>56</v>
      </c>
      <c r="Z1935" s="118">
        <v>0.14000000000000001</v>
      </c>
      <c r="AA1935">
        <v>0</v>
      </c>
      <c r="AB1935" s="120">
        <v>43.21</v>
      </c>
      <c r="AC1935" s="2">
        <f t="shared" si="186"/>
        <v>604.94000000000005</v>
      </c>
      <c r="AD1935" s="2">
        <f>SUM(AC1935:AC1940)</f>
        <v>15912.896000000001</v>
      </c>
      <c r="AE1935" s="2">
        <f t="shared" si="187"/>
        <v>604.94000000000005</v>
      </c>
      <c r="AF1935" s="2">
        <f>SUM(AE1935:AE1940)</f>
        <v>15912.896000000001</v>
      </c>
      <c r="AG1935">
        <f t="shared" si="188"/>
        <v>1</v>
      </c>
    </row>
    <row r="1936" spans="1:34">
      <c r="A1936">
        <v>1935</v>
      </c>
      <c r="C1936">
        <v>194</v>
      </c>
      <c r="D1936">
        <v>395</v>
      </c>
      <c r="E1936" t="s">
        <v>605</v>
      </c>
      <c r="F1936" t="s">
        <v>929</v>
      </c>
      <c r="G1936">
        <v>50.560279850000001</v>
      </c>
      <c r="H1936">
        <v>123.3200989</v>
      </c>
      <c r="M1936" t="s">
        <v>14</v>
      </c>
      <c r="N1936">
        <v>9</v>
      </c>
      <c r="O1936">
        <v>6</v>
      </c>
      <c r="P1936">
        <f t="shared" si="189"/>
        <v>3</v>
      </c>
      <c r="Q1936" t="s">
        <v>35</v>
      </c>
      <c r="R1936">
        <v>1</v>
      </c>
      <c r="S1936">
        <f t="shared" si="184"/>
        <v>0</v>
      </c>
      <c r="T1936">
        <f t="shared" si="185"/>
        <v>3</v>
      </c>
      <c r="Z1936" s="118">
        <v>0.14000000000000001</v>
      </c>
      <c r="AA1936">
        <v>0</v>
      </c>
      <c r="AB1936" s="120">
        <v>43.21</v>
      </c>
      <c r="AC1936" s="2">
        <f t="shared" si="186"/>
        <v>1814.8200000000002</v>
      </c>
      <c r="AE1936" s="2">
        <f t="shared" si="187"/>
        <v>1814.8200000000002</v>
      </c>
      <c r="AG1936" t="str">
        <f t="shared" si="188"/>
        <v/>
      </c>
    </row>
    <row r="1937" spans="1:34">
      <c r="A1937">
        <v>1936</v>
      </c>
      <c r="C1937">
        <v>194</v>
      </c>
      <c r="D1937">
        <v>395</v>
      </c>
      <c r="E1937" t="s">
        <v>605</v>
      </c>
      <c r="F1937" t="s">
        <v>929</v>
      </c>
      <c r="G1937">
        <v>50.560279850000001</v>
      </c>
      <c r="H1937">
        <v>123.3200989</v>
      </c>
      <c r="M1937" t="s">
        <v>15</v>
      </c>
      <c r="N1937">
        <v>6</v>
      </c>
      <c r="O1937">
        <v>0</v>
      </c>
      <c r="P1937">
        <f t="shared" si="189"/>
        <v>6</v>
      </c>
      <c r="Q1937" t="s">
        <v>35</v>
      </c>
      <c r="R1937">
        <v>1</v>
      </c>
      <c r="S1937">
        <f t="shared" si="184"/>
        <v>0</v>
      </c>
      <c r="T1937">
        <f t="shared" si="185"/>
        <v>6</v>
      </c>
      <c r="Z1937" s="118">
        <v>0.14000000000000001</v>
      </c>
      <c r="AA1937">
        <v>0</v>
      </c>
      <c r="AB1937" s="120">
        <v>36.65</v>
      </c>
      <c r="AC1937" s="2">
        <f t="shared" si="186"/>
        <v>3078.6000000000004</v>
      </c>
      <c r="AE1937" s="2">
        <f t="shared" si="187"/>
        <v>3078.6000000000004</v>
      </c>
      <c r="AG1937" t="str">
        <f t="shared" si="188"/>
        <v/>
      </c>
    </row>
    <row r="1938" spans="1:34">
      <c r="A1938">
        <v>1937</v>
      </c>
      <c r="C1938">
        <v>207</v>
      </c>
      <c r="D1938">
        <v>395</v>
      </c>
      <c r="E1938" t="s">
        <v>605</v>
      </c>
      <c r="F1938" t="s">
        <v>929</v>
      </c>
      <c r="G1938">
        <v>50.560279850000001</v>
      </c>
      <c r="H1938">
        <v>123.3200989</v>
      </c>
      <c r="M1938" t="s">
        <v>16</v>
      </c>
      <c r="N1938">
        <v>0</v>
      </c>
      <c r="O1938">
        <v>-6</v>
      </c>
      <c r="P1938">
        <f t="shared" si="189"/>
        <v>6</v>
      </c>
      <c r="Q1938" t="s">
        <v>611</v>
      </c>
      <c r="R1938">
        <v>2</v>
      </c>
      <c r="S1938">
        <f t="shared" si="184"/>
        <v>6</v>
      </c>
      <c r="T1938">
        <f t="shared" si="185"/>
        <v>0</v>
      </c>
      <c r="U1938" t="s">
        <v>1003</v>
      </c>
      <c r="V1938" t="s">
        <v>856</v>
      </c>
      <c r="Z1938" s="118">
        <v>1.31</v>
      </c>
      <c r="AA1938">
        <v>10</v>
      </c>
      <c r="AB1938" s="120">
        <v>4.74</v>
      </c>
      <c r="AC1938" s="2">
        <f t="shared" si="186"/>
        <v>3353.076</v>
      </c>
      <c r="AE1938" s="2">
        <f t="shared" si="187"/>
        <v>3353.076</v>
      </c>
      <c r="AG1938" t="str">
        <f t="shared" si="188"/>
        <v/>
      </c>
    </row>
    <row r="1939" spans="1:34">
      <c r="A1939">
        <v>1938</v>
      </c>
      <c r="C1939">
        <v>207</v>
      </c>
      <c r="D1939">
        <v>395</v>
      </c>
      <c r="E1939" t="s">
        <v>605</v>
      </c>
      <c r="F1939" t="s">
        <v>929</v>
      </c>
      <c r="G1939">
        <v>50.560279850000001</v>
      </c>
      <c r="H1939">
        <v>123.3200989</v>
      </c>
      <c r="M1939" t="s">
        <v>59</v>
      </c>
      <c r="N1939">
        <v>-6</v>
      </c>
      <c r="O1939">
        <v>-25</v>
      </c>
      <c r="P1939">
        <f t="shared" si="189"/>
        <v>19</v>
      </c>
      <c r="Q1939" t="s">
        <v>611</v>
      </c>
      <c r="R1939">
        <v>2</v>
      </c>
      <c r="S1939">
        <f t="shared" si="184"/>
        <v>19</v>
      </c>
      <c r="T1939">
        <f t="shared" si="185"/>
        <v>0</v>
      </c>
      <c r="U1939" t="s">
        <v>1003</v>
      </c>
      <c r="V1939" t="s">
        <v>856</v>
      </c>
      <c r="Z1939" s="118">
        <v>1.38</v>
      </c>
      <c r="AA1939">
        <v>30</v>
      </c>
      <c r="AB1939" s="120">
        <v>1.7</v>
      </c>
      <c r="AC1939" s="2">
        <f t="shared" si="186"/>
        <v>3120.1799999999989</v>
      </c>
      <c r="AE1939" s="2">
        <f t="shared" si="187"/>
        <v>3120.1799999999989</v>
      </c>
      <c r="AG1939" t="str">
        <f t="shared" si="188"/>
        <v/>
      </c>
    </row>
    <row r="1940" spans="1:34" s="9" customFormat="1">
      <c r="A1940">
        <v>1939</v>
      </c>
      <c r="C1940">
        <v>207</v>
      </c>
      <c r="D1940">
        <v>395</v>
      </c>
      <c r="E1940" s="9" t="s">
        <v>605</v>
      </c>
      <c r="F1940" t="s">
        <v>929</v>
      </c>
      <c r="G1940" s="9">
        <v>50.560279850000001</v>
      </c>
      <c r="H1940" s="9">
        <v>123.3200989</v>
      </c>
      <c r="M1940" s="9" t="s">
        <v>60</v>
      </c>
      <c r="N1940" s="9">
        <v>-25</v>
      </c>
      <c r="O1940" s="9">
        <v>-46</v>
      </c>
      <c r="P1940" s="9">
        <f t="shared" si="189"/>
        <v>21</v>
      </c>
      <c r="Q1940" s="9" t="s">
        <v>611</v>
      </c>
      <c r="R1940" s="9">
        <v>2</v>
      </c>
      <c r="S1940" s="9">
        <f t="shared" si="184"/>
        <v>21</v>
      </c>
      <c r="T1940" s="9">
        <f t="shared" si="185"/>
        <v>0</v>
      </c>
      <c r="U1940" t="s">
        <v>1003</v>
      </c>
      <c r="V1940" t="s">
        <v>856</v>
      </c>
      <c r="Z1940" s="118">
        <v>1.38</v>
      </c>
      <c r="AA1940" s="9">
        <v>20</v>
      </c>
      <c r="AB1940" s="120">
        <v>1.7</v>
      </c>
      <c r="AC1940" s="2">
        <f t="shared" si="186"/>
        <v>3941.2799999999997</v>
      </c>
      <c r="AE1940" s="11">
        <f t="shared" si="187"/>
        <v>3941.2799999999997</v>
      </c>
      <c r="AG1940" t="str">
        <f t="shared" si="188"/>
        <v/>
      </c>
      <c r="AH1940"/>
    </row>
    <row r="1941" spans="1:34">
      <c r="A1941">
        <v>1940</v>
      </c>
      <c r="C1941">
        <v>26</v>
      </c>
      <c r="D1941">
        <v>396</v>
      </c>
      <c r="E1941" t="s">
        <v>416</v>
      </c>
      <c r="F1941" t="s">
        <v>932</v>
      </c>
      <c r="G1941">
        <v>48.82072067</v>
      </c>
      <c r="H1941">
        <v>125.066597</v>
      </c>
      <c r="M1941" t="s">
        <v>13</v>
      </c>
      <c r="N1941">
        <v>1</v>
      </c>
      <c r="O1941">
        <v>0.5</v>
      </c>
      <c r="P1941">
        <f t="shared" si="189"/>
        <v>0.5</v>
      </c>
      <c r="Q1941" t="s">
        <v>35</v>
      </c>
      <c r="R1941">
        <v>1</v>
      </c>
      <c r="S1941">
        <f t="shared" si="184"/>
        <v>0</v>
      </c>
      <c r="T1941">
        <f t="shared" si="185"/>
        <v>0.5</v>
      </c>
      <c r="W1941">
        <f>SUM(S1941:S1946)</f>
        <v>100</v>
      </c>
      <c r="X1941">
        <f>SUM(T1941:T1946)</f>
        <v>1</v>
      </c>
      <c r="Y1941">
        <f>X1941+W1941</f>
        <v>101</v>
      </c>
      <c r="Z1941" s="118">
        <v>0.11</v>
      </c>
      <c r="AA1941">
        <v>0</v>
      </c>
      <c r="AB1941" s="120">
        <v>25.58</v>
      </c>
      <c r="AC1941" s="2">
        <f t="shared" si="186"/>
        <v>140.68999999999997</v>
      </c>
      <c r="AD1941" s="2">
        <f>SUM(AC1941:AC1946)</f>
        <v>17670.060000000005</v>
      </c>
      <c r="AE1941" s="2">
        <f t="shared" si="187"/>
        <v>140.68999999999997</v>
      </c>
      <c r="AF1941" s="2">
        <f>SUM(AE1941:AE1946)</f>
        <v>17670.060000000005</v>
      </c>
      <c r="AG1941">
        <f t="shared" si="188"/>
        <v>1</v>
      </c>
    </row>
    <row r="1942" spans="1:34">
      <c r="A1942">
        <v>1941</v>
      </c>
      <c r="C1942">
        <v>26</v>
      </c>
      <c r="D1942">
        <v>396</v>
      </c>
      <c r="E1942" t="s">
        <v>416</v>
      </c>
      <c r="F1942" t="s">
        <v>932</v>
      </c>
      <c r="G1942">
        <v>48.82072067</v>
      </c>
      <c r="H1942">
        <v>125.066597</v>
      </c>
      <c r="M1942" t="s">
        <v>15</v>
      </c>
      <c r="N1942">
        <v>0.5</v>
      </c>
      <c r="O1942">
        <v>0</v>
      </c>
      <c r="P1942">
        <f t="shared" si="189"/>
        <v>0.5</v>
      </c>
      <c r="Q1942" t="s">
        <v>35</v>
      </c>
      <c r="R1942">
        <v>1</v>
      </c>
      <c r="S1942">
        <f t="shared" si="184"/>
        <v>0</v>
      </c>
      <c r="T1942">
        <f t="shared" si="185"/>
        <v>0.5</v>
      </c>
      <c r="Z1942" s="118">
        <v>0.55000000000000004</v>
      </c>
      <c r="AA1942">
        <v>0</v>
      </c>
      <c r="AB1942" s="120">
        <v>19.02</v>
      </c>
      <c r="AC1942" s="2">
        <f t="shared" si="186"/>
        <v>523.05000000000007</v>
      </c>
      <c r="AE1942" s="2">
        <f t="shared" si="187"/>
        <v>523.05000000000007</v>
      </c>
      <c r="AG1942" t="str">
        <f t="shared" si="188"/>
        <v/>
      </c>
      <c r="AH1942" s="89"/>
    </row>
    <row r="1943" spans="1:34">
      <c r="A1943">
        <v>1942</v>
      </c>
      <c r="C1943">
        <v>35</v>
      </c>
      <c r="D1943">
        <v>396</v>
      </c>
      <c r="E1943" t="s">
        <v>416</v>
      </c>
      <c r="F1943" t="s">
        <v>932</v>
      </c>
      <c r="G1943">
        <v>48.82072067</v>
      </c>
      <c r="H1943">
        <v>125.066597</v>
      </c>
      <c r="M1943" t="s">
        <v>104</v>
      </c>
      <c r="N1943">
        <v>0</v>
      </c>
      <c r="O1943">
        <v>-10</v>
      </c>
      <c r="P1943">
        <f t="shared" si="189"/>
        <v>10</v>
      </c>
      <c r="Q1943" t="s">
        <v>613</v>
      </c>
      <c r="R1943">
        <v>2</v>
      </c>
      <c r="S1943">
        <f t="shared" si="184"/>
        <v>10</v>
      </c>
      <c r="T1943">
        <f t="shared" si="185"/>
        <v>0</v>
      </c>
      <c r="U1943" t="s">
        <v>1003</v>
      </c>
      <c r="V1943" t="s">
        <v>856</v>
      </c>
      <c r="Z1943" s="118">
        <v>0.97</v>
      </c>
      <c r="AA1943" s="106">
        <v>20</v>
      </c>
      <c r="AB1943" s="120">
        <v>7.94</v>
      </c>
      <c r="AC1943" s="2">
        <f t="shared" si="186"/>
        <v>6161.4400000000014</v>
      </c>
      <c r="AE1943" s="2">
        <f t="shared" si="187"/>
        <v>6161.4400000000014</v>
      </c>
      <c r="AG1943" t="str">
        <f t="shared" si="188"/>
        <v/>
      </c>
    </row>
    <row r="1944" spans="1:34">
      <c r="A1944">
        <v>1943</v>
      </c>
      <c r="C1944">
        <v>35</v>
      </c>
      <c r="D1944">
        <v>396</v>
      </c>
      <c r="E1944" t="s">
        <v>416</v>
      </c>
      <c r="F1944" t="s">
        <v>932</v>
      </c>
      <c r="G1944">
        <v>48.82072067</v>
      </c>
      <c r="H1944">
        <v>125.066597</v>
      </c>
      <c r="M1944" t="s">
        <v>680</v>
      </c>
      <c r="N1944">
        <v>-10</v>
      </c>
      <c r="O1944">
        <v>-18</v>
      </c>
      <c r="P1944">
        <f t="shared" si="189"/>
        <v>8</v>
      </c>
      <c r="Q1944" t="s">
        <v>613</v>
      </c>
      <c r="R1944">
        <v>2</v>
      </c>
      <c r="S1944">
        <f t="shared" si="184"/>
        <v>8</v>
      </c>
      <c r="T1944">
        <f t="shared" si="185"/>
        <v>0</v>
      </c>
      <c r="U1944" t="s">
        <v>1008</v>
      </c>
      <c r="V1944" t="s">
        <v>1005</v>
      </c>
      <c r="Z1944" s="118">
        <v>0.97</v>
      </c>
      <c r="AA1944" s="106">
        <v>25</v>
      </c>
      <c r="AB1944" s="120">
        <v>7.94</v>
      </c>
      <c r="AC1944" s="2">
        <f t="shared" si="186"/>
        <v>4621.08</v>
      </c>
      <c r="AE1944" s="2">
        <f t="shared" si="187"/>
        <v>4621.08</v>
      </c>
      <c r="AG1944" t="str">
        <f t="shared" si="188"/>
        <v/>
      </c>
    </row>
    <row r="1945" spans="1:34">
      <c r="A1945">
        <v>1944</v>
      </c>
      <c r="C1945">
        <v>35</v>
      </c>
      <c r="D1945">
        <v>396</v>
      </c>
      <c r="E1945" t="s">
        <v>416</v>
      </c>
      <c r="F1945" t="s">
        <v>932</v>
      </c>
      <c r="G1945">
        <v>48.82072067</v>
      </c>
      <c r="H1945">
        <v>125.066597</v>
      </c>
      <c r="M1945" t="s">
        <v>701</v>
      </c>
      <c r="N1945">
        <v>-18</v>
      </c>
      <c r="O1945">
        <v>-43</v>
      </c>
      <c r="P1945">
        <f t="shared" si="189"/>
        <v>25</v>
      </c>
      <c r="Q1945" t="s">
        <v>89</v>
      </c>
      <c r="R1945">
        <v>2</v>
      </c>
      <c r="S1945">
        <f t="shared" si="184"/>
        <v>25</v>
      </c>
      <c r="T1945">
        <f t="shared" si="185"/>
        <v>0</v>
      </c>
      <c r="U1945" t="s">
        <v>1008</v>
      </c>
      <c r="V1945" t="s">
        <v>1005</v>
      </c>
      <c r="Z1945" s="118">
        <v>1.1000000000000001</v>
      </c>
      <c r="AA1945" s="106">
        <v>25</v>
      </c>
      <c r="AB1945" s="120">
        <v>0.92</v>
      </c>
      <c r="AC1945" s="2">
        <f t="shared" si="186"/>
        <v>1897.5000000000005</v>
      </c>
      <c r="AE1945" s="2">
        <f t="shared" si="187"/>
        <v>1897.5000000000005</v>
      </c>
      <c r="AG1945" t="str">
        <f t="shared" si="188"/>
        <v/>
      </c>
    </row>
    <row r="1946" spans="1:34" s="9" customFormat="1">
      <c r="A1946">
        <v>1945</v>
      </c>
      <c r="C1946">
        <v>35</v>
      </c>
      <c r="D1946">
        <v>396</v>
      </c>
      <c r="E1946" s="9" t="s">
        <v>416</v>
      </c>
      <c r="F1946" t="s">
        <v>932</v>
      </c>
      <c r="G1946" s="9">
        <v>48.82072067</v>
      </c>
      <c r="H1946" s="9">
        <v>125.066597</v>
      </c>
      <c r="M1946" s="9" t="s">
        <v>737</v>
      </c>
      <c r="N1946" s="9">
        <v>-43</v>
      </c>
      <c r="O1946" s="9">
        <v>-100</v>
      </c>
      <c r="P1946" s="9">
        <f t="shared" si="189"/>
        <v>57</v>
      </c>
      <c r="Q1946" s="9" t="s">
        <v>616</v>
      </c>
      <c r="R1946" s="9">
        <v>2</v>
      </c>
      <c r="S1946" s="9">
        <f t="shared" si="184"/>
        <v>57</v>
      </c>
      <c r="T1946" s="9">
        <f t="shared" si="185"/>
        <v>0</v>
      </c>
      <c r="U1946" t="s">
        <v>1008</v>
      </c>
      <c r="V1946" t="s">
        <v>1005</v>
      </c>
      <c r="Z1946" s="118">
        <v>1.1000000000000001</v>
      </c>
      <c r="AA1946" s="106">
        <v>25</v>
      </c>
      <c r="AB1946" s="120">
        <v>0.92</v>
      </c>
      <c r="AC1946" s="2">
        <f t="shared" si="186"/>
        <v>4326.3000000000011</v>
      </c>
      <c r="AE1946" s="11">
        <f t="shared" si="187"/>
        <v>4326.3000000000011</v>
      </c>
      <c r="AG1946" t="str">
        <f t="shared" si="188"/>
        <v/>
      </c>
      <c r="AH1946"/>
    </row>
    <row r="1947" spans="1:34">
      <c r="A1947">
        <v>1946</v>
      </c>
      <c r="C1947">
        <v>15</v>
      </c>
      <c r="D1947">
        <v>397</v>
      </c>
      <c r="E1947" t="s">
        <v>416</v>
      </c>
      <c r="F1947" t="s">
        <v>932</v>
      </c>
      <c r="G1947">
        <v>48.822029110000003</v>
      </c>
      <c r="H1947">
        <v>125.06739810000001</v>
      </c>
      <c r="M1947" t="s">
        <v>610</v>
      </c>
      <c r="N1947">
        <v>1</v>
      </c>
      <c r="O1947">
        <v>0</v>
      </c>
      <c r="P1947">
        <f t="shared" si="189"/>
        <v>1</v>
      </c>
      <c r="Q1947" t="s">
        <v>35</v>
      </c>
      <c r="R1947">
        <v>1</v>
      </c>
      <c r="S1947">
        <f t="shared" si="184"/>
        <v>0</v>
      </c>
      <c r="T1947">
        <f t="shared" si="185"/>
        <v>1</v>
      </c>
      <c r="W1947">
        <f>SUM(S1947:S1949)</f>
        <v>32</v>
      </c>
      <c r="X1947">
        <f>SUM(T1947:T1949)</f>
        <v>1</v>
      </c>
      <c r="Y1947">
        <f>X1947+W1947</f>
        <v>33</v>
      </c>
      <c r="Z1947" s="118">
        <v>0.11</v>
      </c>
      <c r="AA1947">
        <v>0</v>
      </c>
      <c r="AB1947" s="120">
        <v>25.58</v>
      </c>
      <c r="AC1947" s="2">
        <f t="shared" si="186"/>
        <v>281.37999999999994</v>
      </c>
      <c r="AD1947" s="2">
        <f>SUM(AC1947:AC1949)</f>
        <v>3357.8600000000006</v>
      </c>
      <c r="AE1947" s="2">
        <f t="shared" si="187"/>
        <v>281.37999999999994</v>
      </c>
      <c r="AF1947" s="2">
        <f>SUM(AE1947:AE1949)</f>
        <v>3357.8600000000006</v>
      </c>
      <c r="AG1947">
        <f t="shared" si="188"/>
        <v>1</v>
      </c>
    </row>
    <row r="1948" spans="1:34">
      <c r="A1948">
        <v>1947</v>
      </c>
      <c r="C1948">
        <v>22</v>
      </c>
      <c r="D1948">
        <v>397</v>
      </c>
      <c r="E1948" t="s">
        <v>416</v>
      </c>
      <c r="F1948" t="s">
        <v>932</v>
      </c>
      <c r="G1948">
        <v>48.822029110000003</v>
      </c>
      <c r="H1948">
        <v>125.06739810000001</v>
      </c>
      <c r="M1948" t="s">
        <v>727</v>
      </c>
      <c r="N1948">
        <v>0</v>
      </c>
      <c r="O1948">
        <v>-32</v>
      </c>
      <c r="P1948">
        <f t="shared" si="189"/>
        <v>32</v>
      </c>
      <c r="Q1948" t="s">
        <v>191</v>
      </c>
      <c r="R1948">
        <v>2</v>
      </c>
      <c r="S1948">
        <f t="shared" si="184"/>
        <v>32</v>
      </c>
      <c r="T1948">
        <f t="shared" si="185"/>
        <v>0</v>
      </c>
      <c r="U1948" t="s">
        <v>1003</v>
      </c>
      <c r="V1948" t="s">
        <v>1015</v>
      </c>
      <c r="Z1948" s="118">
        <v>1.1000000000000001</v>
      </c>
      <c r="AA1948" s="106">
        <v>5</v>
      </c>
      <c r="AB1948" s="120">
        <v>0.92</v>
      </c>
      <c r="AC1948" s="2">
        <f t="shared" si="186"/>
        <v>3076.4800000000005</v>
      </c>
      <c r="AE1948" s="2">
        <f t="shared" si="187"/>
        <v>3076.4800000000005</v>
      </c>
      <c r="AG1948" t="str">
        <f t="shared" si="188"/>
        <v/>
      </c>
    </row>
    <row r="1949" spans="1:34" s="9" customFormat="1">
      <c r="A1949">
        <v>1948</v>
      </c>
      <c r="C1949">
        <v>22</v>
      </c>
      <c r="D1949">
        <v>397</v>
      </c>
      <c r="E1949" s="9" t="s">
        <v>416</v>
      </c>
      <c r="F1949" t="s">
        <v>932</v>
      </c>
      <c r="G1949" s="9">
        <v>48.822029110000003</v>
      </c>
      <c r="H1949" s="9">
        <v>125.06739810000001</v>
      </c>
      <c r="M1949" s="9" t="s">
        <v>701</v>
      </c>
      <c r="N1949" s="9">
        <v>-32</v>
      </c>
      <c r="O1949" s="9">
        <v>-32</v>
      </c>
      <c r="P1949" s="9">
        <f t="shared" si="189"/>
        <v>0</v>
      </c>
      <c r="Q1949" s="9" t="s">
        <v>616</v>
      </c>
      <c r="R1949" s="9">
        <v>2</v>
      </c>
      <c r="S1949" s="9">
        <f t="shared" si="184"/>
        <v>0</v>
      </c>
      <c r="T1949" s="9">
        <f t="shared" si="185"/>
        <v>0</v>
      </c>
      <c r="U1949" t="s">
        <v>1003</v>
      </c>
      <c r="V1949" t="s">
        <v>1015</v>
      </c>
      <c r="Z1949" s="118">
        <v>1.1000000000000001</v>
      </c>
      <c r="AA1949" s="106">
        <v>5</v>
      </c>
      <c r="AB1949" s="120">
        <v>0.92</v>
      </c>
      <c r="AC1949" s="2">
        <f t="shared" si="186"/>
        <v>0</v>
      </c>
      <c r="AE1949" s="11">
        <f t="shared" si="187"/>
        <v>0</v>
      </c>
      <c r="AG1949" t="str">
        <f t="shared" si="188"/>
        <v/>
      </c>
      <c r="AH1949" s="25"/>
    </row>
    <row r="1950" spans="1:34">
      <c r="A1950">
        <v>1949</v>
      </c>
      <c r="C1950">
        <v>17</v>
      </c>
      <c r="D1950">
        <v>398</v>
      </c>
      <c r="E1950" t="s">
        <v>913</v>
      </c>
      <c r="F1950" t="s">
        <v>930</v>
      </c>
      <c r="G1950">
        <v>48.879360200000001</v>
      </c>
      <c r="H1950">
        <v>125.01439670000001</v>
      </c>
      <c r="M1950" t="s">
        <v>13</v>
      </c>
      <c r="N1950">
        <v>38</v>
      </c>
      <c r="O1950">
        <v>36</v>
      </c>
      <c r="P1950">
        <f t="shared" si="189"/>
        <v>2</v>
      </c>
      <c r="Q1950" t="s">
        <v>35</v>
      </c>
      <c r="R1950">
        <v>1</v>
      </c>
      <c r="S1950">
        <f t="shared" si="184"/>
        <v>0</v>
      </c>
      <c r="T1950">
        <f t="shared" si="185"/>
        <v>2</v>
      </c>
      <c r="W1950">
        <f>SUM(S1950:S1955)</f>
        <v>50</v>
      </c>
      <c r="X1950">
        <f>SUM(T1950:T1955)</f>
        <v>38</v>
      </c>
      <c r="Y1950">
        <f>X1950+W1950</f>
        <v>88</v>
      </c>
      <c r="Z1950" s="118">
        <v>0.16</v>
      </c>
      <c r="AA1950">
        <v>0</v>
      </c>
      <c r="AB1950" s="120">
        <v>37.4</v>
      </c>
      <c r="AC1950" s="2">
        <f t="shared" si="186"/>
        <v>1196.8</v>
      </c>
      <c r="AD1950" s="2">
        <f>SUM(AC1950:AC1955)</f>
        <v>24656.6</v>
      </c>
      <c r="AE1950" s="2">
        <f t="shared" si="187"/>
        <v>1196.8</v>
      </c>
      <c r="AF1950" s="2">
        <f>SUM(AE1950:AE1955)</f>
        <v>24656.6</v>
      </c>
      <c r="AG1950">
        <f t="shared" si="188"/>
        <v>1</v>
      </c>
      <c r="AH1950" s="25"/>
    </row>
    <row r="1951" spans="1:34">
      <c r="A1951">
        <v>1950</v>
      </c>
      <c r="C1951">
        <v>17</v>
      </c>
      <c r="D1951">
        <v>398</v>
      </c>
      <c r="E1951" t="s">
        <v>913</v>
      </c>
      <c r="F1951" t="s">
        <v>930</v>
      </c>
      <c r="G1951">
        <v>48.879360200000001</v>
      </c>
      <c r="H1951">
        <v>125.01439670000001</v>
      </c>
      <c r="M1951" t="s">
        <v>612</v>
      </c>
      <c r="N1951">
        <v>36</v>
      </c>
      <c r="O1951">
        <v>35</v>
      </c>
      <c r="P1951">
        <f t="shared" si="189"/>
        <v>1</v>
      </c>
      <c r="Q1951" t="s">
        <v>35</v>
      </c>
      <c r="R1951">
        <v>1</v>
      </c>
      <c r="S1951">
        <f t="shared" si="184"/>
        <v>0</v>
      </c>
      <c r="T1951">
        <f t="shared" si="185"/>
        <v>1</v>
      </c>
      <c r="Z1951" s="118">
        <v>0.16</v>
      </c>
      <c r="AA1951">
        <v>0</v>
      </c>
      <c r="AB1951" s="120">
        <v>37.4</v>
      </c>
      <c r="AC1951" s="2">
        <f t="shared" si="186"/>
        <v>598.4</v>
      </c>
      <c r="AE1951" s="2">
        <f t="shared" si="187"/>
        <v>598.4</v>
      </c>
      <c r="AG1951" t="str">
        <f t="shared" si="188"/>
        <v/>
      </c>
      <c r="AH1951" s="25"/>
    </row>
    <row r="1952" spans="1:34">
      <c r="A1952">
        <v>1951</v>
      </c>
      <c r="C1952">
        <v>17</v>
      </c>
      <c r="D1952">
        <v>398</v>
      </c>
      <c r="E1952" t="s">
        <v>913</v>
      </c>
      <c r="F1952" t="s">
        <v>930</v>
      </c>
      <c r="G1952">
        <v>48.879360200000001</v>
      </c>
      <c r="H1952">
        <v>125.01439670000001</v>
      </c>
      <c r="M1952" t="s">
        <v>90</v>
      </c>
      <c r="N1952">
        <v>35</v>
      </c>
      <c r="O1952">
        <v>0</v>
      </c>
      <c r="P1952">
        <f t="shared" si="189"/>
        <v>35</v>
      </c>
      <c r="Q1952" t="s">
        <v>35</v>
      </c>
      <c r="R1952">
        <v>1</v>
      </c>
      <c r="S1952">
        <f t="shared" si="184"/>
        <v>0</v>
      </c>
      <c r="T1952">
        <f t="shared" si="185"/>
        <v>35</v>
      </c>
      <c r="Z1952" s="118">
        <v>0.16</v>
      </c>
      <c r="AA1952">
        <v>0</v>
      </c>
      <c r="AB1952" s="120">
        <v>30.85</v>
      </c>
      <c r="AC1952" s="2">
        <f t="shared" si="186"/>
        <v>17276</v>
      </c>
      <c r="AE1952" s="2">
        <f t="shared" si="187"/>
        <v>17276</v>
      </c>
      <c r="AG1952" t="str">
        <f t="shared" si="188"/>
        <v/>
      </c>
    </row>
    <row r="1953" spans="1:34">
      <c r="A1953">
        <v>1952</v>
      </c>
      <c r="C1953">
        <v>24</v>
      </c>
      <c r="D1953">
        <v>398</v>
      </c>
      <c r="E1953" t="s">
        <v>913</v>
      </c>
      <c r="F1953" t="s">
        <v>930</v>
      </c>
      <c r="G1953">
        <v>48.879360200000001</v>
      </c>
      <c r="H1953">
        <v>125.01439670000001</v>
      </c>
      <c r="M1953" t="s">
        <v>101</v>
      </c>
      <c r="N1953">
        <v>0</v>
      </c>
      <c r="O1953">
        <v>-22</v>
      </c>
      <c r="P1953">
        <f t="shared" si="189"/>
        <v>22</v>
      </c>
      <c r="Q1953" t="s">
        <v>616</v>
      </c>
      <c r="R1953">
        <v>2</v>
      </c>
      <c r="S1953">
        <f t="shared" si="184"/>
        <v>22</v>
      </c>
      <c r="T1953">
        <f t="shared" si="185"/>
        <v>0</v>
      </c>
      <c r="U1953" t="s">
        <v>1003</v>
      </c>
      <c r="V1953" t="s">
        <v>1015</v>
      </c>
      <c r="Z1953" s="118">
        <v>1.45</v>
      </c>
      <c r="AA1953">
        <v>5</v>
      </c>
      <c r="AB1953" s="120">
        <v>1.2</v>
      </c>
      <c r="AC1953" s="2">
        <f t="shared" si="186"/>
        <v>3636.5999999999995</v>
      </c>
      <c r="AE1953" s="2">
        <f t="shared" si="187"/>
        <v>3636.5999999999995</v>
      </c>
      <c r="AG1953" t="str">
        <f t="shared" si="188"/>
        <v/>
      </c>
    </row>
    <row r="1954" spans="1:34">
      <c r="A1954">
        <v>1953</v>
      </c>
      <c r="C1954">
        <v>24</v>
      </c>
      <c r="D1954">
        <v>398</v>
      </c>
      <c r="E1954" t="s">
        <v>913</v>
      </c>
      <c r="F1954" t="s">
        <v>930</v>
      </c>
      <c r="G1954">
        <v>48.879360200000001</v>
      </c>
      <c r="H1954">
        <v>125.01439670000001</v>
      </c>
      <c r="M1954" t="s">
        <v>28</v>
      </c>
      <c r="N1954">
        <v>-22</v>
      </c>
      <c r="O1954">
        <v>-50</v>
      </c>
      <c r="P1954">
        <f t="shared" si="189"/>
        <v>28</v>
      </c>
      <c r="Q1954" t="s">
        <v>616</v>
      </c>
      <c r="R1954">
        <v>2</v>
      </c>
      <c r="S1954">
        <f t="shared" si="184"/>
        <v>28</v>
      </c>
      <c r="T1954">
        <f t="shared" si="185"/>
        <v>0</v>
      </c>
      <c r="U1954" t="s">
        <v>1003</v>
      </c>
      <c r="V1954" t="s">
        <v>1005</v>
      </c>
      <c r="Z1954" s="118">
        <v>1.45</v>
      </c>
      <c r="AA1954">
        <v>60</v>
      </c>
      <c r="AB1954" s="120">
        <v>1.2</v>
      </c>
      <c r="AC1954" s="2">
        <f t="shared" si="186"/>
        <v>1948.8000000000002</v>
      </c>
      <c r="AE1954" s="2">
        <f t="shared" si="187"/>
        <v>1948.8000000000002</v>
      </c>
      <c r="AG1954" t="str">
        <f t="shared" si="188"/>
        <v/>
      </c>
    </row>
    <row r="1955" spans="1:34" s="9" customFormat="1">
      <c r="A1955">
        <v>1954</v>
      </c>
      <c r="C1955">
        <v>24</v>
      </c>
      <c r="D1955">
        <v>398</v>
      </c>
      <c r="E1955" s="9" t="s">
        <v>913</v>
      </c>
      <c r="F1955" t="s">
        <v>930</v>
      </c>
      <c r="G1955" s="9">
        <v>48.879360200000001</v>
      </c>
      <c r="H1955" s="9">
        <v>125.01439670000001</v>
      </c>
      <c r="M1955" s="9" t="s">
        <v>21</v>
      </c>
      <c r="N1955" s="9">
        <v>-50</v>
      </c>
      <c r="O1955" s="9">
        <v>-50</v>
      </c>
      <c r="P1955" s="9">
        <f t="shared" si="189"/>
        <v>0</v>
      </c>
      <c r="Q1955" s="9" t="s">
        <v>616</v>
      </c>
      <c r="R1955" s="9">
        <v>2</v>
      </c>
      <c r="S1955" s="9">
        <f t="shared" si="184"/>
        <v>0</v>
      </c>
      <c r="T1955" s="9">
        <f t="shared" si="185"/>
        <v>0</v>
      </c>
      <c r="U1955" t="s">
        <v>1003</v>
      </c>
      <c r="V1955" t="s">
        <v>1005</v>
      </c>
      <c r="Z1955" s="118">
        <v>1.38</v>
      </c>
      <c r="AA1955" s="9">
        <v>50</v>
      </c>
      <c r="AB1955" s="120">
        <v>0.39</v>
      </c>
      <c r="AC1955" s="2">
        <f t="shared" si="186"/>
        <v>0</v>
      </c>
      <c r="AE1955" s="11">
        <f t="shared" si="187"/>
        <v>0</v>
      </c>
      <c r="AG1955" t="str">
        <f t="shared" si="188"/>
        <v/>
      </c>
      <c r="AH1955"/>
    </row>
    <row r="1956" spans="1:34" s="102" customFormat="1">
      <c r="A1956" s="102">
        <v>1955</v>
      </c>
      <c r="C1956">
        <v>293</v>
      </c>
      <c r="D1956" s="102">
        <v>399</v>
      </c>
      <c r="E1956" s="102" t="s">
        <v>619</v>
      </c>
      <c r="F1956" s="102" t="s">
        <v>930</v>
      </c>
      <c r="G1956" s="102">
        <v>49.358638759999998</v>
      </c>
      <c r="H1956" s="102">
        <v>124.540863</v>
      </c>
      <c r="M1956" s="102" t="s">
        <v>16</v>
      </c>
      <c r="N1956" s="102">
        <v>0</v>
      </c>
      <c r="O1956" s="102">
        <v>-1</v>
      </c>
      <c r="P1956" s="102">
        <f t="shared" si="189"/>
        <v>1</v>
      </c>
      <c r="Q1956" s="102" t="s">
        <v>191</v>
      </c>
      <c r="R1956" s="102">
        <v>2</v>
      </c>
      <c r="S1956" s="102">
        <f t="shared" si="184"/>
        <v>1</v>
      </c>
      <c r="T1956" s="102">
        <f t="shared" si="185"/>
        <v>0</v>
      </c>
      <c r="U1956" t="s">
        <v>1007</v>
      </c>
      <c r="V1956" t="s">
        <v>21</v>
      </c>
      <c r="W1956" s="102">
        <f>SUM(S1956:S1961)</f>
        <v>41</v>
      </c>
      <c r="X1956" s="102">
        <f>SUM(T1956:T1961)</f>
        <v>0</v>
      </c>
      <c r="Y1956" s="102">
        <f>X1956+W1956</f>
        <v>41</v>
      </c>
      <c r="Z1956" s="118">
        <v>1.24</v>
      </c>
      <c r="AA1956" s="102">
        <v>0</v>
      </c>
      <c r="AB1956" s="120">
        <v>3.36</v>
      </c>
      <c r="AC1956" s="103">
        <f t="shared" si="186"/>
        <v>416.63999999999993</v>
      </c>
      <c r="AD1956" s="103">
        <f>SUM(AC1956:AC1961)</f>
        <v>6870.12</v>
      </c>
      <c r="AE1956" s="103">
        <f t="shared" si="187"/>
        <v>416.63999999999993</v>
      </c>
      <c r="AF1956" s="103">
        <f>SUM(AE1956:AE1961)</f>
        <v>6870.12</v>
      </c>
      <c r="AG1956" s="102">
        <f t="shared" si="188"/>
        <v>1</v>
      </c>
      <c r="AH1956"/>
    </row>
    <row r="1957" spans="1:34" s="102" customFormat="1">
      <c r="A1957" s="102">
        <v>1956</v>
      </c>
      <c r="C1957">
        <v>293</v>
      </c>
      <c r="D1957" s="102">
        <v>399</v>
      </c>
      <c r="E1957" s="102" t="s">
        <v>619</v>
      </c>
      <c r="F1957" s="102" t="s">
        <v>930</v>
      </c>
      <c r="G1957" s="102">
        <v>49.358638759999998</v>
      </c>
      <c r="H1957" s="102">
        <v>124.540863</v>
      </c>
      <c r="M1957" s="102" t="s">
        <v>177</v>
      </c>
      <c r="N1957" s="102">
        <v>0</v>
      </c>
      <c r="O1957" s="102">
        <v>0</v>
      </c>
      <c r="P1957" s="102">
        <f t="shared" si="189"/>
        <v>0</v>
      </c>
      <c r="R1957" s="102">
        <v>2</v>
      </c>
      <c r="S1957" s="102">
        <f t="shared" si="184"/>
        <v>0</v>
      </c>
      <c r="T1957" s="102">
        <f t="shared" si="185"/>
        <v>0</v>
      </c>
      <c r="U1957" t="s">
        <v>1007</v>
      </c>
      <c r="V1957" t="s">
        <v>21</v>
      </c>
      <c r="Z1957" s="118">
        <v>1.45</v>
      </c>
      <c r="AA1957" s="102">
        <v>10</v>
      </c>
      <c r="AB1957" s="120">
        <v>1.2</v>
      </c>
      <c r="AC1957" s="103">
        <f t="shared" si="186"/>
        <v>0</v>
      </c>
      <c r="AE1957" s="103">
        <f t="shared" si="187"/>
        <v>0</v>
      </c>
      <c r="AG1957" s="102" t="str">
        <f t="shared" si="188"/>
        <v/>
      </c>
      <c r="AH1957"/>
    </row>
    <row r="1958" spans="1:34" s="102" customFormat="1">
      <c r="A1958" s="102">
        <v>1957</v>
      </c>
      <c r="C1958">
        <v>265</v>
      </c>
      <c r="D1958" s="102">
        <v>399</v>
      </c>
      <c r="E1958" s="102" t="s">
        <v>619</v>
      </c>
      <c r="F1958" s="102" t="s">
        <v>930</v>
      </c>
      <c r="G1958" s="102">
        <v>49.358638759999998</v>
      </c>
      <c r="H1958" s="102">
        <v>124.540863</v>
      </c>
      <c r="M1958" s="102" t="s">
        <v>606</v>
      </c>
      <c r="N1958" s="102">
        <v>0</v>
      </c>
      <c r="O1958" s="102">
        <v>0</v>
      </c>
      <c r="P1958" s="102">
        <f t="shared" si="189"/>
        <v>0</v>
      </c>
      <c r="Q1958" s="102" t="s">
        <v>35</v>
      </c>
      <c r="R1958" s="102">
        <v>1</v>
      </c>
      <c r="S1958" s="102">
        <f t="shared" si="184"/>
        <v>0</v>
      </c>
      <c r="T1958" s="102">
        <f t="shared" si="185"/>
        <v>0</v>
      </c>
      <c r="U1958"/>
      <c r="V1958"/>
      <c r="Z1958" s="118">
        <v>0</v>
      </c>
      <c r="AA1958" s="102">
        <v>0</v>
      </c>
      <c r="AB1958" s="120">
        <v>37.4</v>
      </c>
      <c r="AC1958" s="103">
        <f t="shared" si="186"/>
        <v>0</v>
      </c>
      <c r="AE1958" s="103">
        <f t="shared" si="187"/>
        <v>0</v>
      </c>
      <c r="AG1958" s="102" t="str">
        <f t="shared" si="188"/>
        <v/>
      </c>
      <c r="AH1958"/>
    </row>
    <row r="1959" spans="1:34" s="102" customFormat="1">
      <c r="A1959" s="102">
        <v>1958</v>
      </c>
      <c r="C1959">
        <v>294</v>
      </c>
      <c r="D1959" s="102">
        <v>399</v>
      </c>
      <c r="E1959" s="102" t="s">
        <v>619</v>
      </c>
      <c r="F1959" s="102" t="s">
        <v>930</v>
      </c>
      <c r="G1959" s="102">
        <v>49.358638759999998</v>
      </c>
      <c r="H1959" s="102">
        <v>124.5426636</v>
      </c>
      <c r="M1959" s="102" t="s">
        <v>16</v>
      </c>
      <c r="N1959" s="102">
        <v>0</v>
      </c>
      <c r="O1959" s="102">
        <v>-2</v>
      </c>
      <c r="P1959" s="102">
        <f t="shared" si="189"/>
        <v>2</v>
      </c>
      <c r="Q1959" s="102" t="s">
        <v>191</v>
      </c>
      <c r="R1959" s="102">
        <v>2</v>
      </c>
      <c r="S1959" s="102">
        <f t="shared" si="184"/>
        <v>2</v>
      </c>
      <c r="T1959" s="102">
        <f t="shared" si="185"/>
        <v>0</v>
      </c>
      <c r="U1959" t="s">
        <v>1007</v>
      </c>
      <c r="V1959" t="s">
        <v>21</v>
      </c>
      <c r="Z1959" s="118">
        <v>1.24</v>
      </c>
      <c r="AA1959" s="102">
        <v>0</v>
      </c>
      <c r="AB1959" s="120">
        <v>3.36</v>
      </c>
      <c r="AC1959" s="103">
        <f t="shared" si="186"/>
        <v>833.27999999999986</v>
      </c>
      <c r="AE1959" s="103">
        <f t="shared" si="187"/>
        <v>833.27999999999986</v>
      </c>
      <c r="AG1959" s="102" t="str">
        <f t="shared" si="188"/>
        <v/>
      </c>
      <c r="AH1959"/>
    </row>
    <row r="1960" spans="1:34" s="102" customFormat="1">
      <c r="A1960" s="102">
        <v>1959</v>
      </c>
      <c r="C1960">
        <v>294</v>
      </c>
      <c r="D1960" s="102">
        <v>399</v>
      </c>
      <c r="E1960" s="102" t="s">
        <v>619</v>
      </c>
      <c r="F1960" s="102" t="s">
        <v>930</v>
      </c>
      <c r="G1960" s="102">
        <v>49.358638759999998</v>
      </c>
      <c r="H1960" s="102">
        <v>124.5426636</v>
      </c>
      <c r="M1960" s="102" t="s">
        <v>177</v>
      </c>
      <c r="N1960" s="102">
        <v>-2</v>
      </c>
      <c r="O1960" s="102">
        <v>-40</v>
      </c>
      <c r="P1960" s="102">
        <f t="shared" si="189"/>
        <v>38</v>
      </c>
      <c r="Q1960" s="102" t="s">
        <v>191</v>
      </c>
      <c r="R1960" s="102">
        <v>2</v>
      </c>
      <c r="S1960" s="102">
        <f t="shared" si="184"/>
        <v>38</v>
      </c>
      <c r="T1960" s="102">
        <f t="shared" si="185"/>
        <v>0</v>
      </c>
      <c r="U1960" t="s">
        <v>1003</v>
      </c>
      <c r="V1960" t="s">
        <v>623</v>
      </c>
      <c r="Z1960" s="118">
        <v>1.45</v>
      </c>
      <c r="AA1960" s="102">
        <v>15</v>
      </c>
      <c r="AB1960" s="120">
        <v>1.2</v>
      </c>
      <c r="AC1960" s="103">
        <f t="shared" si="186"/>
        <v>5620.2</v>
      </c>
      <c r="AE1960" s="103">
        <f t="shared" si="187"/>
        <v>5620.2</v>
      </c>
      <c r="AG1960" s="102" t="str">
        <f t="shared" si="188"/>
        <v/>
      </c>
      <c r="AH1960"/>
    </row>
    <row r="1961" spans="1:34" s="44" customFormat="1">
      <c r="A1961" s="102">
        <v>1960</v>
      </c>
      <c r="C1961">
        <v>266</v>
      </c>
      <c r="D1961" s="102">
        <v>399</v>
      </c>
      <c r="E1961" s="44" t="s">
        <v>619</v>
      </c>
      <c r="F1961" s="102" t="s">
        <v>930</v>
      </c>
      <c r="G1961" s="44">
        <v>49.358638759999998</v>
      </c>
      <c r="H1961" s="44">
        <v>124.5426636</v>
      </c>
      <c r="M1961" s="44" t="s">
        <v>14</v>
      </c>
      <c r="N1961" s="44">
        <v>0</v>
      </c>
      <c r="O1961" s="44">
        <v>0</v>
      </c>
      <c r="P1961" s="44">
        <f t="shared" si="189"/>
        <v>0</v>
      </c>
      <c r="Q1961" s="44" t="s">
        <v>35</v>
      </c>
      <c r="R1961" s="44">
        <v>1</v>
      </c>
      <c r="S1961" s="44">
        <f t="shared" si="184"/>
        <v>0</v>
      </c>
      <c r="T1961" s="44">
        <f t="shared" si="185"/>
        <v>0</v>
      </c>
      <c r="U1961"/>
      <c r="V1961"/>
      <c r="Z1961" s="118">
        <v>0</v>
      </c>
      <c r="AA1961" s="44">
        <v>0</v>
      </c>
      <c r="AB1961" s="120">
        <v>37.4</v>
      </c>
      <c r="AC1961" s="103">
        <f t="shared" si="186"/>
        <v>0</v>
      </c>
      <c r="AE1961" s="104">
        <f t="shared" si="187"/>
        <v>0</v>
      </c>
      <c r="AG1961" s="102" t="str">
        <f t="shared" si="188"/>
        <v/>
      </c>
      <c r="AH1961"/>
    </row>
    <row r="1962" spans="1:34">
      <c r="A1962">
        <v>1961</v>
      </c>
      <c r="C1962">
        <v>25</v>
      </c>
      <c r="D1962">
        <v>400</v>
      </c>
      <c r="E1962" t="s">
        <v>619</v>
      </c>
      <c r="F1962" t="s">
        <v>930</v>
      </c>
      <c r="G1962">
        <v>49.162109379999997</v>
      </c>
      <c r="H1962">
        <v>124.7789001</v>
      </c>
      <c r="M1962" t="s">
        <v>191</v>
      </c>
      <c r="N1962">
        <v>7</v>
      </c>
      <c r="O1962">
        <v>4</v>
      </c>
      <c r="P1962">
        <f t="shared" si="189"/>
        <v>3</v>
      </c>
      <c r="Q1962" t="s">
        <v>35</v>
      </c>
      <c r="R1962">
        <v>1</v>
      </c>
      <c r="S1962">
        <f t="shared" si="184"/>
        <v>0</v>
      </c>
      <c r="T1962">
        <f t="shared" si="185"/>
        <v>3</v>
      </c>
      <c r="W1962">
        <f>SUM(S1962:S1968)</f>
        <v>25</v>
      </c>
      <c r="X1962">
        <f>SUM(T1962:T1968)</f>
        <v>7</v>
      </c>
      <c r="Y1962">
        <f>X1962+W1962</f>
        <v>32</v>
      </c>
      <c r="Z1962" s="118">
        <v>0</v>
      </c>
      <c r="AA1962">
        <v>0</v>
      </c>
      <c r="AC1962" s="2">
        <f t="shared" si="186"/>
        <v>0</v>
      </c>
      <c r="AD1962" s="2">
        <f>SUM(AC1962:AC1968)</f>
        <v>4074.3999999999996</v>
      </c>
      <c r="AE1962" s="2">
        <f t="shared" si="187"/>
        <v>0</v>
      </c>
      <c r="AF1962" s="2">
        <f>SUM(AE1962:AE1968)</f>
        <v>4074.3999999999996</v>
      </c>
      <c r="AG1962">
        <f t="shared" si="188"/>
        <v>1</v>
      </c>
    </row>
    <row r="1963" spans="1:34">
      <c r="A1963">
        <v>1962</v>
      </c>
      <c r="C1963">
        <v>25</v>
      </c>
      <c r="D1963">
        <v>400</v>
      </c>
      <c r="E1963" t="s">
        <v>619</v>
      </c>
      <c r="F1963" t="s">
        <v>930</v>
      </c>
      <c r="G1963">
        <v>49.162109379999997</v>
      </c>
      <c r="H1963">
        <v>124.7789001</v>
      </c>
      <c r="M1963" t="s">
        <v>13</v>
      </c>
      <c r="N1963">
        <v>4</v>
      </c>
      <c r="O1963">
        <v>3</v>
      </c>
      <c r="P1963">
        <f t="shared" si="189"/>
        <v>1</v>
      </c>
      <c r="Q1963" t="s">
        <v>35</v>
      </c>
      <c r="R1963">
        <v>1</v>
      </c>
      <c r="S1963">
        <f t="shared" si="184"/>
        <v>0</v>
      </c>
      <c r="T1963">
        <f t="shared" si="185"/>
        <v>1</v>
      </c>
      <c r="Z1963" s="118">
        <v>0.16</v>
      </c>
      <c r="AA1963">
        <v>0</v>
      </c>
      <c r="AB1963" s="120">
        <v>37.4</v>
      </c>
      <c r="AC1963" s="2">
        <f t="shared" si="186"/>
        <v>598.4</v>
      </c>
      <c r="AE1963" s="2">
        <f t="shared" si="187"/>
        <v>598.4</v>
      </c>
      <c r="AG1963" t="str">
        <f t="shared" si="188"/>
        <v/>
      </c>
    </row>
    <row r="1964" spans="1:34">
      <c r="A1964">
        <v>1963</v>
      </c>
      <c r="C1964">
        <v>25</v>
      </c>
      <c r="D1964">
        <v>400</v>
      </c>
      <c r="E1964" t="s">
        <v>619</v>
      </c>
      <c r="F1964" t="s">
        <v>930</v>
      </c>
      <c r="G1964">
        <v>49.162109379999997</v>
      </c>
      <c r="H1964">
        <v>124.7789001</v>
      </c>
      <c r="M1964" t="s">
        <v>14</v>
      </c>
      <c r="N1964">
        <v>3</v>
      </c>
      <c r="O1964">
        <v>1</v>
      </c>
      <c r="P1964">
        <f t="shared" si="189"/>
        <v>2</v>
      </c>
      <c r="Q1964" t="s">
        <v>35</v>
      </c>
      <c r="R1964">
        <v>1</v>
      </c>
      <c r="S1964">
        <f t="shared" si="184"/>
        <v>0</v>
      </c>
      <c r="T1964">
        <f t="shared" si="185"/>
        <v>2</v>
      </c>
      <c r="Z1964" s="118">
        <v>0.16</v>
      </c>
      <c r="AA1964">
        <v>0</v>
      </c>
      <c r="AB1964" s="120">
        <v>37.4</v>
      </c>
      <c r="AC1964" s="2">
        <f t="shared" si="186"/>
        <v>1196.8</v>
      </c>
      <c r="AE1964" s="2">
        <f t="shared" si="187"/>
        <v>1196.8</v>
      </c>
      <c r="AG1964" t="str">
        <f t="shared" si="188"/>
        <v/>
      </c>
    </row>
    <row r="1965" spans="1:34">
      <c r="A1965">
        <v>1964</v>
      </c>
      <c r="C1965">
        <v>25</v>
      </c>
      <c r="D1965">
        <v>400</v>
      </c>
      <c r="E1965" t="s">
        <v>619</v>
      </c>
      <c r="F1965" t="s">
        <v>930</v>
      </c>
      <c r="G1965">
        <v>49.162109379999997</v>
      </c>
      <c r="H1965">
        <v>124.7789001</v>
      </c>
      <c r="M1965" t="s">
        <v>90</v>
      </c>
      <c r="N1965">
        <v>1</v>
      </c>
      <c r="O1965">
        <v>0</v>
      </c>
      <c r="P1965">
        <f t="shared" si="189"/>
        <v>1</v>
      </c>
      <c r="Q1965" t="s">
        <v>35</v>
      </c>
      <c r="R1965">
        <v>1</v>
      </c>
      <c r="S1965">
        <f t="shared" si="184"/>
        <v>0</v>
      </c>
      <c r="T1965">
        <f t="shared" si="185"/>
        <v>1</v>
      </c>
      <c r="Z1965" s="118">
        <v>0.16</v>
      </c>
      <c r="AA1965">
        <v>0</v>
      </c>
      <c r="AB1965" s="120">
        <v>30.85</v>
      </c>
      <c r="AC1965" s="2">
        <f t="shared" si="186"/>
        <v>493.6</v>
      </c>
      <c r="AE1965" s="2">
        <f t="shared" si="187"/>
        <v>493.6</v>
      </c>
      <c r="AG1965" t="str">
        <f t="shared" si="188"/>
        <v/>
      </c>
    </row>
    <row r="1966" spans="1:34">
      <c r="A1966">
        <v>1965</v>
      </c>
      <c r="C1966">
        <v>34</v>
      </c>
      <c r="D1966">
        <v>400</v>
      </c>
      <c r="E1966" t="s">
        <v>619</v>
      </c>
      <c r="F1966" t="s">
        <v>930</v>
      </c>
      <c r="G1966">
        <v>49.162109379999997</v>
      </c>
      <c r="H1966">
        <v>124.7789001</v>
      </c>
      <c r="M1966" t="s">
        <v>101</v>
      </c>
      <c r="N1966">
        <v>0</v>
      </c>
      <c r="O1966">
        <v>-15</v>
      </c>
      <c r="P1966">
        <f t="shared" si="189"/>
        <v>15</v>
      </c>
      <c r="Q1966" t="s">
        <v>609</v>
      </c>
      <c r="R1966">
        <v>2</v>
      </c>
      <c r="S1966">
        <f t="shared" si="184"/>
        <v>15</v>
      </c>
      <c r="T1966">
        <f t="shared" si="185"/>
        <v>0</v>
      </c>
      <c r="U1966" t="s">
        <v>1003</v>
      </c>
      <c r="V1966" t="s">
        <v>623</v>
      </c>
      <c r="Z1966" s="118">
        <v>1.45</v>
      </c>
      <c r="AA1966">
        <v>60</v>
      </c>
      <c r="AB1966" s="120">
        <v>1.2</v>
      </c>
      <c r="AC1966" s="2">
        <f t="shared" si="186"/>
        <v>1044</v>
      </c>
      <c r="AE1966" s="2">
        <f t="shared" si="187"/>
        <v>1044</v>
      </c>
      <c r="AG1966" t="str">
        <f t="shared" si="188"/>
        <v/>
      </c>
    </row>
    <row r="1967" spans="1:34">
      <c r="A1967">
        <v>1966</v>
      </c>
      <c r="C1967">
        <v>34</v>
      </c>
      <c r="D1967">
        <v>400</v>
      </c>
      <c r="E1967" t="s">
        <v>619</v>
      </c>
      <c r="F1967" t="s">
        <v>930</v>
      </c>
      <c r="G1967">
        <v>49.162109379999997</v>
      </c>
      <c r="H1967">
        <v>124.7789001</v>
      </c>
      <c r="M1967" t="s">
        <v>18</v>
      </c>
      <c r="N1967">
        <v>-15</v>
      </c>
      <c r="O1967">
        <v>-25</v>
      </c>
      <c r="P1967">
        <f t="shared" si="189"/>
        <v>10</v>
      </c>
      <c r="Q1967" t="s">
        <v>616</v>
      </c>
      <c r="R1967">
        <v>2</v>
      </c>
      <c r="S1967">
        <f t="shared" si="184"/>
        <v>10</v>
      </c>
      <c r="T1967">
        <f t="shared" si="185"/>
        <v>0</v>
      </c>
      <c r="U1967" t="s">
        <v>1003</v>
      </c>
      <c r="V1967" t="s">
        <v>623</v>
      </c>
      <c r="Z1967" s="118">
        <v>1.03</v>
      </c>
      <c r="AA1967">
        <v>40</v>
      </c>
      <c r="AB1967" s="120">
        <v>1.2</v>
      </c>
      <c r="AC1967" s="2">
        <f t="shared" si="186"/>
        <v>741.6</v>
      </c>
      <c r="AE1967" s="2">
        <f t="shared" si="187"/>
        <v>741.6</v>
      </c>
      <c r="AG1967" t="str">
        <f t="shared" si="188"/>
        <v/>
      </c>
    </row>
    <row r="1968" spans="1:34" s="9" customFormat="1">
      <c r="A1968">
        <v>1967</v>
      </c>
      <c r="C1968">
        <v>34</v>
      </c>
      <c r="D1968">
        <v>400</v>
      </c>
      <c r="E1968" s="9" t="s">
        <v>619</v>
      </c>
      <c r="F1968" t="s">
        <v>930</v>
      </c>
      <c r="G1968" s="9">
        <v>49.162109379999997</v>
      </c>
      <c r="H1968" s="9">
        <v>124.7789001</v>
      </c>
      <c r="M1968" s="9" t="s">
        <v>416</v>
      </c>
      <c r="N1968" s="9">
        <v>0</v>
      </c>
      <c r="O1968" s="9">
        <v>0</v>
      </c>
      <c r="P1968" s="9">
        <f t="shared" si="189"/>
        <v>0</v>
      </c>
      <c r="R1968" s="9">
        <v>2</v>
      </c>
      <c r="S1968" s="9">
        <f t="shared" si="184"/>
        <v>0</v>
      </c>
      <c r="T1968" s="9">
        <f t="shared" si="185"/>
        <v>0</v>
      </c>
      <c r="U1968" t="s">
        <v>1003</v>
      </c>
      <c r="V1968" t="s">
        <v>623</v>
      </c>
      <c r="Z1968" s="118">
        <v>0</v>
      </c>
      <c r="AA1968" s="9">
        <v>0</v>
      </c>
      <c r="AB1968" s="120"/>
      <c r="AC1968" s="2">
        <f t="shared" si="186"/>
        <v>0</v>
      </c>
      <c r="AE1968" s="11">
        <f t="shared" si="187"/>
        <v>0</v>
      </c>
      <c r="AG1968" t="str">
        <f t="shared" si="188"/>
        <v/>
      </c>
      <c r="AH1968" s="102"/>
    </row>
    <row r="1969" spans="1:34">
      <c r="A1969">
        <v>1968</v>
      </c>
      <c r="C1969">
        <v>28</v>
      </c>
      <c r="D1969">
        <v>401</v>
      </c>
      <c r="E1969" t="s">
        <v>416</v>
      </c>
      <c r="F1969" t="s">
        <v>932</v>
      </c>
      <c r="G1969">
        <v>49.290138239999997</v>
      </c>
      <c r="H1969">
        <v>124.6573029</v>
      </c>
      <c r="M1969" t="s">
        <v>765</v>
      </c>
      <c r="N1969">
        <v>0</v>
      </c>
      <c r="O1969">
        <v>-38</v>
      </c>
      <c r="P1969">
        <f t="shared" si="189"/>
        <v>38</v>
      </c>
      <c r="Q1969" t="s">
        <v>613</v>
      </c>
      <c r="R1969">
        <v>2</v>
      </c>
      <c r="S1969">
        <f t="shared" si="184"/>
        <v>38</v>
      </c>
      <c r="T1969">
        <f t="shared" si="185"/>
        <v>0</v>
      </c>
      <c r="U1969" t="s">
        <v>1003</v>
      </c>
      <c r="V1969" t="s">
        <v>623</v>
      </c>
      <c r="W1969">
        <f>SUM(S1969:S1974)</f>
        <v>100</v>
      </c>
      <c r="X1969">
        <f>SUM(T1969:T1974)</f>
        <v>0</v>
      </c>
      <c r="Y1969">
        <f>X1969+W1969</f>
        <v>100</v>
      </c>
      <c r="Z1969" s="118">
        <v>0.97</v>
      </c>
      <c r="AA1969">
        <v>0</v>
      </c>
      <c r="AB1969" s="120">
        <v>7.94</v>
      </c>
      <c r="AC1969" s="2">
        <f t="shared" si="186"/>
        <v>29266.840000000004</v>
      </c>
      <c r="AD1969" s="2">
        <f>SUM(AC1969:AC1973)</f>
        <v>43722.100000000006</v>
      </c>
      <c r="AE1969" s="2">
        <f t="shared" si="187"/>
        <v>29266.840000000004</v>
      </c>
      <c r="AF1969" s="2">
        <f>SUM(AE1969:AE1973)</f>
        <v>43722.100000000006</v>
      </c>
      <c r="AG1969">
        <f t="shared" si="188"/>
        <v>1</v>
      </c>
      <c r="AH1969" s="102"/>
    </row>
    <row r="1970" spans="1:34">
      <c r="A1970">
        <v>1969</v>
      </c>
      <c r="C1970">
        <v>28</v>
      </c>
      <c r="D1970">
        <v>401</v>
      </c>
      <c r="E1970" t="s">
        <v>416</v>
      </c>
      <c r="F1970" t="s">
        <v>932</v>
      </c>
      <c r="G1970">
        <v>49.290138239999997</v>
      </c>
      <c r="H1970">
        <v>124.6573029</v>
      </c>
      <c r="M1970" t="s">
        <v>727</v>
      </c>
      <c r="N1970">
        <v>-38</v>
      </c>
      <c r="O1970">
        <v>-65</v>
      </c>
      <c r="P1970">
        <f t="shared" si="189"/>
        <v>27</v>
      </c>
      <c r="Q1970" t="s">
        <v>191</v>
      </c>
      <c r="R1970">
        <v>2</v>
      </c>
      <c r="S1970">
        <f t="shared" si="184"/>
        <v>27</v>
      </c>
      <c r="T1970">
        <f t="shared" si="185"/>
        <v>0</v>
      </c>
      <c r="U1970" t="s">
        <v>1003</v>
      </c>
      <c r="V1970" t="s">
        <v>623</v>
      </c>
      <c r="Z1970" s="118">
        <v>1.1000000000000001</v>
      </c>
      <c r="AA1970">
        <v>90</v>
      </c>
      <c r="AB1970" s="120">
        <v>0.92</v>
      </c>
      <c r="AC1970" s="2">
        <f t="shared" si="186"/>
        <v>273.24000000000007</v>
      </c>
      <c r="AE1970" s="2">
        <f t="shared" si="187"/>
        <v>273.24000000000007</v>
      </c>
      <c r="AG1970" t="str">
        <f t="shared" si="188"/>
        <v/>
      </c>
      <c r="AH1970" s="102"/>
    </row>
    <row r="1971" spans="1:34">
      <c r="A1971">
        <v>1970</v>
      </c>
      <c r="C1971">
        <v>28</v>
      </c>
      <c r="D1971">
        <v>401</v>
      </c>
      <c r="E1971" t="s">
        <v>416</v>
      </c>
      <c r="F1971" t="s">
        <v>932</v>
      </c>
      <c r="G1971">
        <v>49.290138239999997</v>
      </c>
      <c r="H1971">
        <v>124.6573029</v>
      </c>
      <c r="M1971" t="s">
        <v>766</v>
      </c>
      <c r="N1971">
        <v>-65</v>
      </c>
      <c r="O1971">
        <v>-73</v>
      </c>
      <c r="P1971">
        <f t="shared" si="189"/>
        <v>8</v>
      </c>
      <c r="Q1971" t="s">
        <v>616</v>
      </c>
      <c r="R1971">
        <v>2</v>
      </c>
      <c r="S1971">
        <f t="shared" si="184"/>
        <v>8</v>
      </c>
      <c r="T1971">
        <f t="shared" si="185"/>
        <v>0</v>
      </c>
      <c r="U1971" t="s">
        <v>1003</v>
      </c>
      <c r="V1971" t="s">
        <v>918</v>
      </c>
      <c r="Z1971" s="118">
        <v>0.97</v>
      </c>
      <c r="AA1971">
        <v>0</v>
      </c>
      <c r="AB1971" s="120">
        <v>7.94</v>
      </c>
      <c r="AC1971" s="2">
        <f t="shared" si="186"/>
        <v>6161.4400000000005</v>
      </c>
      <c r="AE1971" s="2">
        <f t="shared" si="187"/>
        <v>6161.4400000000005</v>
      </c>
      <c r="AG1971" t="str">
        <f t="shared" si="188"/>
        <v/>
      </c>
    </row>
    <row r="1972" spans="1:34">
      <c r="A1972">
        <v>1971</v>
      </c>
      <c r="C1972">
        <v>28</v>
      </c>
      <c r="D1972">
        <v>401</v>
      </c>
      <c r="E1972" t="s">
        <v>416</v>
      </c>
      <c r="F1972" t="s">
        <v>932</v>
      </c>
      <c r="G1972">
        <v>49.290138239999997</v>
      </c>
      <c r="H1972">
        <v>124.6573029</v>
      </c>
      <c r="M1972" t="s">
        <v>701</v>
      </c>
      <c r="N1972">
        <v>-73</v>
      </c>
      <c r="O1972">
        <v>-82</v>
      </c>
      <c r="P1972">
        <f t="shared" si="189"/>
        <v>9</v>
      </c>
      <c r="Q1972" t="s">
        <v>191</v>
      </c>
      <c r="R1972">
        <v>2</v>
      </c>
      <c r="S1972">
        <f t="shared" si="184"/>
        <v>9</v>
      </c>
      <c r="T1972">
        <f t="shared" si="185"/>
        <v>0</v>
      </c>
      <c r="U1972" t="s">
        <v>1003</v>
      </c>
      <c r="V1972" t="s">
        <v>918</v>
      </c>
      <c r="Z1972" s="118">
        <v>1.1000000000000001</v>
      </c>
      <c r="AA1972">
        <v>65</v>
      </c>
      <c r="AB1972" s="120">
        <v>0.92</v>
      </c>
      <c r="AC1972" s="2">
        <f t="shared" si="186"/>
        <v>318.78000000000003</v>
      </c>
      <c r="AE1972" s="2">
        <f t="shared" si="187"/>
        <v>318.78000000000003</v>
      </c>
      <c r="AG1972" t="str">
        <f t="shared" si="188"/>
        <v/>
      </c>
    </row>
    <row r="1973" spans="1:34">
      <c r="A1973">
        <v>1972</v>
      </c>
      <c r="C1973">
        <v>28</v>
      </c>
      <c r="D1973">
        <v>401</v>
      </c>
      <c r="E1973" t="s">
        <v>416</v>
      </c>
      <c r="F1973" t="s">
        <v>932</v>
      </c>
      <c r="G1973">
        <v>49.290138239999997</v>
      </c>
      <c r="H1973">
        <v>124.6573029</v>
      </c>
      <c r="M1973" t="s">
        <v>767</v>
      </c>
      <c r="N1973">
        <v>-82</v>
      </c>
      <c r="O1973">
        <v>-92</v>
      </c>
      <c r="P1973">
        <f t="shared" si="189"/>
        <v>10</v>
      </c>
      <c r="Q1973" t="s">
        <v>616</v>
      </c>
      <c r="R1973">
        <v>2</v>
      </c>
      <c r="S1973">
        <f t="shared" si="184"/>
        <v>10</v>
      </c>
      <c r="T1973">
        <f t="shared" si="185"/>
        <v>0</v>
      </c>
      <c r="U1973" t="s">
        <v>1003</v>
      </c>
      <c r="V1973" t="s">
        <v>918</v>
      </c>
      <c r="Z1973" s="118">
        <v>0.97</v>
      </c>
      <c r="AA1973">
        <v>0</v>
      </c>
      <c r="AB1973" s="120">
        <v>7.94</v>
      </c>
      <c r="AC1973" s="2">
        <f t="shared" si="186"/>
        <v>7701.8000000000011</v>
      </c>
      <c r="AE1973" s="2">
        <f t="shared" si="187"/>
        <v>7701.8000000000011</v>
      </c>
      <c r="AG1973" t="str">
        <f t="shared" si="188"/>
        <v/>
      </c>
      <c r="AH1973" s="102"/>
    </row>
    <row r="1974" spans="1:34" s="9" customFormat="1">
      <c r="A1974">
        <v>1973</v>
      </c>
      <c r="C1974">
        <v>28</v>
      </c>
      <c r="D1974">
        <v>401</v>
      </c>
      <c r="E1974" s="9" t="s">
        <v>416</v>
      </c>
      <c r="F1974" t="s">
        <v>932</v>
      </c>
      <c r="G1974" s="9">
        <v>49.290138239999997</v>
      </c>
      <c r="H1974" s="9">
        <v>124.6573029</v>
      </c>
      <c r="M1974" s="9" t="s">
        <v>737</v>
      </c>
      <c r="N1974" s="9">
        <v>-92</v>
      </c>
      <c r="O1974" s="9">
        <v>-100</v>
      </c>
      <c r="P1974" s="9">
        <f t="shared" si="189"/>
        <v>8</v>
      </c>
      <c r="Q1974" s="9" t="s">
        <v>191</v>
      </c>
      <c r="R1974" s="9">
        <v>2</v>
      </c>
      <c r="S1974" s="9">
        <f t="shared" si="184"/>
        <v>8</v>
      </c>
      <c r="T1974" s="9">
        <f t="shared" si="185"/>
        <v>0</v>
      </c>
      <c r="U1974" t="s">
        <v>1008</v>
      </c>
      <c r="V1974" t="s">
        <v>1005</v>
      </c>
      <c r="Z1974" s="118">
        <v>1.1000000000000001</v>
      </c>
      <c r="AA1974" s="9">
        <v>90</v>
      </c>
      <c r="AB1974" s="120">
        <v>0.92</v>
      </c>
      <c r="AC1974" s="2">
        <f t="shared" si="186"/>
        <v>80.960000000000022</v>
      </c>
      <c r="AE1974" s="11">
        <f t="shared" si="187"/>
        <v>80.960000000000022</v>
      </c>
      <c r="AG1974" t="str">
        <f t="shared" si="188"/>
        <v/>
      </c>
      <c r="AH1974" s="102"/>
    </row>
    <row r="1975" spans="1:34">
      <c r="A1975">
        <v>1974</v>
      </c>
      <c r="C1975">
        <v>23</v>
      </c>
      <c r="D1975">
        <v>402</v>
      </c>
      <c r="E1975" t="s">
        <v>416</v>
      </c>
      <c r="F1975" t="s">
        <v>932</v>
      </c>
      <c r="G1975">
        <v>49.291610720000001</v>
      </c>
      <c r="H1975">
        <v>124.6559982</v>
      </c>
      <c r="M1975" t="s">
        <v>13</v>
      </c>
      <c r="N1975">
        <v>1</v>
      </c>
      <c r="O1975">
        <v>0</v>
      </c>
      <c r="P1975">
        <f t="shared" si="189"/>
        <v>1</v>
      </c>
      <c r="Q1975" t="s">
        <v>35</v>
      </c>
      <c r="R1975">
        <v>1</v>
      </c>
      <c r="S1975">
        <f t="shared" si="184"/>
        <v>0</v>
      </c>
      <c r="T1975">
        <f t="shared" si="185"/>
        <v>1</v>
      </c>
      <c r="W1975">
        <f>SUM(S1975:S1980)</f>
        <v>100</v>
      </c>
      <c r="X1975">
        <f>SUM(T1975:T1980)</f>
        <v>1</v>
      </c>
      <c r="Y1975">
        <f>X1975+W1975</f>
        <v>101</v>
      </c>
      <c r="Z1975" s="118">
        <v>0.11</v>
      </c>
      <c r="AA1975">
        <v>0</v>
      </c>
      <c r="AB1975" s="120">
        <v>25.58</v>
      </c>
      <c r="AC1975" s="2">
        <f t="shared" si="186"/>
        <v>281.37999999999994</v>
      </c>
      <c r="AD1975" s="2">
        <f>SUM(AC1975:AC1980)</f>
        <v>49068.780000000006</v>
      </c>
      <c r="AE1975" s="2">
        <f t="shared" si="187"/>
        <v>281.37999999999994</v>
      </c>
      <c r="AF1975" s="2">
        <f>SUM(AE1975:AE1980)</f>
        <v>49068.780000000006</v>
      </c>
      <c r="AG1975">
        <f t="shared" si="188"/>
        <v>1</v>
      </c>
      <c r="AH1975" s="102"/>
    </row>
    <row r="1976" spans="1:34">
      <c r="A1976">
        <v>1975</v>
      </c>
      <c r="C1976">
        <v>31</v>
      </c>
      <c r="D1976">
        <v>402</v>
      </c>
      <c r="E1976" t="s">
        <v>416</v>
      </c>
      <c r="F1976" t="s">
        <v>932</v>
      </c>
      <c r="G1976">
        <v>49.291610720000001</v>
      </c>
      <c r="H1976">
        <v>124.6559982</v>
      </c>
      <c r="M1976" t="s">
        <v>727</v>
      </c>
      <c r="N1976">
        <v>0</v>
      </c>
      <c r="O1976">
        <v>-1</v>
      </c>
      <c r="P1976">
        <f t="shared" si="189"/>
        <v>1</v>
      </c>
      <c r="Q1976" t="s">
        <v>604</v>
      </c>
      <c r="R1976">
        <v>2</v>
      </c>
      <c r="S1976">
        <f t="shared" si="184"/>
        <v>1</v>
      </c>
      <c r="T1976">
        <f t="shared" si="185"/>
        <v>0</v>
      </c>
      <c r="U1976" t="s">
        <v>1008</v>
      </c>
      <c r="V1976" t="s">
        <v>1005</v>
      </c>
      <c r="Z1976" s="118">
        <v>1.1000000000000001</v>
      </c>
      <c r="AA1976" s="106">
        <v>25</v>
      </c>
      <c r="AB1976" s="120">
        <v>0.92</v>
      </c>
      <c r="AC1976" s="2">
        <f t="shared" si="186"/>
        <v>75.900000000000006</v>
      </c>
      <c r="AE1976" s="2">
        <f t="shared" si="187"/>
        <v>75.900000000000006</v>
      </c>
      <c r="AG1976" t="str">
        <f t="shared" si="188"/>
        <v/>
      </c>
    </row>
    <row r="1977" spans="1:34">
      <c r="A1977">
        <v>1976</v>
      </c>
      <c r="C1977">
        <v>31</v>
      </c>
      <c r="D1977">
        <v>402</v>
      </c>
      <c r="E1977" t="s">
        <v>416</v>
      </c>
      <c r="F1977" t="s">
        <v>932</v>
      </c>
      <c r="G1977">
        <v>49.291610720000001</v>
      </c>
      <c r="H1977">
        <v>124.6559982</v>
      </c>
      <c r="M1977" t="s">
        <v>711</v>
      </c>
      <c r="N1977">
        <v>-1</v>
      </c>
      <c r="O1977">
        <v>-13</v>
      </c>
      <c r="P1977">
        <f t="shared" si="189"/>
        <v>12</v>
      </c>
      <c r="Q1977" t="s">
        <v>616</v>
      </c>
      <c r="R1977">
        <v>2</v>
      </c>
      <c r="S1977">
        <f t="shared" si="184"/>
        <v>12</v>
      </c>
      <c r="T1977">
        <f t="shared" si="185"/>
        <v>0</v>
      </c>
      <c r="U1977" t="s">
        <v>1008</v>
      </c>
      <c r="V1977" t="s">
        <v>1005</v>
      </c>
      <c r="Z1977" s="118">
        <v>0.97</v>
      </c>
      <c r="AA1977" s="106">
        <v>25</v>
      </c>
      <c r="AB1977" s="120">
        <v>7.94</v>
      </c>
      <c r="AC1977" s="2">
        <f t="shared" si="186"/>
        <v>6931.62</v>
      </c>
      <c r="AE1977" s="2">
        <f t="shared" si="187"/>
        <v>6931.62</v>
      </c>
      <c r="AG1977" t="str">
        <f t="shared" si="188"/>
        <v/>
      </c>
    </row>
    <row r="1978" spans="1:34">
      <c r="A1978">
        <v>1977</v>
      </c>
      <c r="C1978">
        <v>31</v>
      </c>
      <c r="D1978">
        <v>402</v>
      </c>
      <c r="E1978" t="s">
        <v>416</v>
      </c>
      <c r="F1978" t="s">
        <v>932</v>
      </c>
      <c r="G1978">
        <v>49.291610720000001</v>
      </c>
      <c r="H1978">
        <v>124.6559982</v>
      </c>
      <c r="M1978" t="s">
        <v>701</v>
      </c>
      <c r="N1978">
        <v>-13</v>
      </c>
      <c r="O1978">
        <v>-23</v>
      </c>
      <c r="P1978">
        <f t="shared" si="189"/>
        <v>10</v>
      </c>
      <c r="Q1978" t="s">
        <v>191</v>
      </c>
      <c r="R1978">
        <v>2</v>
      </c>
      <c r="S1978">
        <f t="shared" si="184"/>
        <v>10</v>
      </c>
      <c r="T1978">
        <f t="shared" si="185"/>
        <v>0</v>
      </c>
      <c r="U1978" t="s">
        <v>1008</v>
      </c>
      <c r="V1978" t="s">
        <v>1005</v>
      </c>
      <c r="Z1978" s="118">
        <v>1.1000000000000001</v>
      </c>
      <c r="AA1978" s="106">
        <v>25</v>
      </c>
      <c r="AB1978" s="120">
        <v>0.92</v>
      </c>
      <c r="AC1978" s="2">
        <f t="shared" si="186"/>
        <v>759.00000000000023</v>
      </c>
      <c r="AE1978" s="2">
        <f t="shared" si="187"/>
        <v>759.00000000000023</v>
      </c>
      <c r="AG1978" t="str">
        <f t="shared" si="188"/>
        <v/>
      </c>
    </row>
    <row r="1979" spans="1:34">
      <c r="A1979">
        <v>1978</v>
      </c>
      <c r="C1979">
        <v>31</v>
      </c>
      <c r="D1979">
        <v>402</v>
      </c>
      <c r="E1979" t="s">
        <v>416</v>
      </c>
      <c r="F1979" t="s">
        <v>932</v>
      </c>
      <c r="G1979">
        <v>49.291610720000001</v>
      </c>
      <c r="H1979">
        <v>124.6559982</v>
      </c>
      <c r="M1979" t="s">
        <v>730</v>
      </c>
      <c r="N1979">
        <v>-23</v>
      </c>
      <c r="O1979">
        <v>-88</v>
      </c>
      <c r="P1979">
        <f t="shared" si="189"/>
        <v>65</v>
      </c>
      <c r="Q1979" t="s">
        <v>613</v>
      </c>
      <c r="R1979">
        <v>2</v>
      </c>
      <c r="S1979">
        <f t="shared" si="184"/>
        <v>65</v>
      </c>
      <c r="T1979">
        <f t="shared" si="185"/>
        <v>0</v>
      </c>
      <c r="U1979" t="s">
        <v>1003</v>
      </c>
      <c r="V1979" t="s">
        <v>856</v>
      </c>
      <c r="Z1979" s="118">
        <v>0.97</v>
      </c>
      <c r="AA1979" s="106">
        <v>20</v>
      </c>
      <c r="AB1979" s="120">
        <v>7.94</v>
      </c>
      <c r="AC1979" s="2">
        <f t="shared" si="186"/>
        <v>40049.360000000008</v>
      </c>
      <c r="AE1979" s="2">
        <f t="shared" si="187"/>
        <v>40049.360000000008</v>
      </c>
      <c r="AG1979" t="str">
        <f t="shared" si="188"/>
        <v/>
      </c>
    </row>
    <row r="1980" spans="1:34" s="9" customFormat="1">
      <c r="A1980">
        <v>1979</v>
      </c>
      <c r="C1980">
        <v>31</v>
      </c>
      <c r="D1980">
        <v>402</v>
      </c>
      <c r="E1980" s="9" t="s">
        <v>416</v>
      </c>
      <c r="F1980" t="s">
        <v>932</v>
      </c>
      <c r="G1980" s="9">
        <v>49.291610720000001</v>
      </c>
      <c r="H1980" s="9">
        <v>124.6559982</v>
      </c>
      <c r="M1980" s="9" t="s">
        <v>737</v>
      </c>
      <c r="N1980" s="9">
        <v>-88</v>
      </c>
      <c r="O1980" s="9">
        <v>-100</v>
      </c>
      <c r="P1980" s="9">
        <f t="shared" si="189"/>
        <v>12</v>
      </c>
      <c r="Q1980" s="9" t="s">
        <v>191</v>
      </c>
      <c r="R1980" s="9">
        <v>2</v>
      </c>
      <c r="S1980" s="9">
        <f t="shared" si="184"/>
        <v>12</v>
      </c>
      <c r="T1980" s="9">
        <f t="shared" si="185"/>
        <v>0</v>
      </c>
      <c r="U1980" t="s">
        <v>1003</v>
      </c>
      <c r="V1980" t="s">
        <v>856</v>
      </c>
      <c r="Z1980" s="118">
        <v>1.1000000000000001</v>
      </c>
      <c r="AA1980" s="106">
        <v>20</v>
      </c>
      <c r="AB1980" s="120">
        <v>0.92</v>
      </c>
      <c r="AC1980" s="2">
        <f t="shared" si="186"/>
        <v>971.5200000000001</v>
      </c>
      <c r="AE1980" s="11">
        <f t="shared" si="187"/>
        <v>971.5200000000001</v>
      </c>
      <c r="AG1980" t="str">
        <f t="shared" si="188"/>
        <v/>
      </c>
      <c r="AH1980"/>
    </row>
    <row r="1981" spans="1:34">
      <c r="A1981">
        <v>1980</v>
      </c>
      <c r="C1981">
        <v>727</v>
      </c>
      <c r="D1981">
        <v>403</v>
      </c>
      <c r="E1981" t="s">
        <v>605</v>
      </c>
      <c r="F1981" t="s">
        <v>929</v>
      </c>
      <c r="G1981">
        <v>49.341857910000002</v>
      </c>
      <c r="H1981">
        <v>124.6235733</v>
      </c>
      <c r="M1981" t="s">
        <v>89</v>
      </c>
      <c r="N1981">
        <v>8</v>
      </c>
      <c r="O1981">
        <v>6</v>
      </c>
      <c r="P1981">
        <f t="shared" si="189"/>
        <v>2</v>
      </c>
      <c r="Q1981" t="s">
        <v>35</v>
      </c>
      <c r="R1981">
        <v>1</v>
      </c>
      <c r="S1981">
        <f t="shared" si="184"/>
        <v>0</v>
      </c>
      <c r="T1981">
        <f t="shared" si="185"/>
        <v>2</v>
      </c>
      <c r="W1981">
        <f>SUM(S1981:S1985)</f>
        <v>43</v>
      </c>
      <c r="X1981">
        <f>SUM(T1981:T1985)</f>
        <v>8</v>
      </c>
      <c r="Y1981">
        <f>X1981+W1981</f>
        <v>51</v>
      </c>
      <c r="Z1981" s="118">
        <v>0.14000000000000001</v>
      </c>
      <c r="AA1981">
        <v>0</v>
      </c>
      <c r="AB1981" s="120">
        <v>43.21</v>
      </c>
      <c r="AC1981" s="2">
        <f t="shared" si="186"/>
        <v>1209.8800000000001</v>
      </c>
      <c r="AD1981" s="2">
        <f>SUM(AC1981:AC1985)</f>
        <v>7774.02</v>
      </c>
      <c r="AE1981" s="2">
        <f t="shared" si="187"/>
        <v>1209.8800000000001</v>
      </c>
      <c r="AF1981" s="2">
        <f>SUM(AE1981:AE1985)</f>
        <v>7774.02</v>
      </c>
      <c r="AG1981">
        <f t="shared" si="188"/>
        <v>1</v>
      </c>
      <c r="AH1981" s="102"/>
    </row>
    <row r="1982" spans="1:34">
      <c r="A1982">
        <v>1981</v>
      </c>
      <c r="C1982">
        <v>727</v>
      </c>
      <c r="D1982">
        <v>403</v>
      </c>
      <c r="E1982" t="s">
        <v>605</v>
      </c>
      <c r="F1982" t="s">
        <v>929</v>
      </c>
      <c r="G1982">
        <v>49.341857910000002</v>
      </c>
      <c r="H1982">
        <v>124.6235733</v>
      </c>
      <c r="M1982" t="s">
        <v>623</v>
      </c>
      <c r="N1982">
        <v>6</v>
      </c>
      <c r="O1982">
        <v>1</v>
      </c>
      <c r="P1982">
        <f t="shared" si="189"/>
        <v>5</v>
      </c>
      <c r="Q1982" t="s">
        <v>35</v>
      </c>
      <c r="R1982">
        <v>1</v>
      </c>
      <c r="S1982">
        <f t="shared" si="184"/>
        <v>0</v>
      </c>
      <c r="T1982">
        <f t="shared" si="185"/>
        <v>5</v>
      </c>
      <c r="Z1982" s="118">
        <v>0.14000000000000001</v>
      </c>
      <c r="AA1982">
        <v>0</v>
      </c>
      <c r="AB1982" s="120">
        <v>43.21</v>
      </c>
      <c r="AC1982" s="2">
        <f t="shared" si="186"/>
        <v>3024.7</v>
      </c>
      <c r="AE1982" s="2">
        <f t="shared" si="187"/>
        <v>3024.7</v>
      </c>
      <c r="AG1982" t="str">
        <f t="shared" si="188"/>
        <v/>
      </c>
      <c r="AH1982" s="102"/>
    </row>
    <row r="1983" spans="1:34">
      <c r="A1983">
        <v>1982</v>
      </c>
      <c r="C1983">
        <v>727</v>
      </c>
      <c r="D1983">
        <v>403</v>
      </c>
      <c r="E1983" t="s">
        <v>605</v>
      </c>
      <c r="F1983" t="s">
        <v>929</v>
      </c>
      <c r="G1983">
        <v>49.341857910000002</v>
      </c>
      <c r="H1983">
        <v>124.6235733</v>
      </c>
      <c r="M1983" t="s">
        <v>57</v>
      </c>
      <c r="N1983">
        <v>1</v>
      </c>
      <c r="O1983">
        <v>0</v>
      </c>
      <c r="P1983">
        <f t="shared" si="189"/>
        <v>1</v>
      </c>
      <c r="Q1983" t="s">
        <v>35</v>
      </c>
      <c r="R1983">
        <v>1</v>
      </c>
      <c r="S1983">
        <f t="shared" si="184"/>
        <v>0</v>
      </c>
      <c r="T1983">
        <f t="shared" si="185"/>
        <v>1</v>
      </c>
      <c r="Z1983" s="118">
        <v>0.14000000000000001</v>
      </c>
      <c r="AA1983">
        <v>0</v>
      </c>
      <c r="AB1983" s="120">
        <v>36.65</v>
      </c>
      <c r="AC1983" s="2">
        <f t="shared" si="186"/>
        <v>513.1</v>
      </c>
      <c r="AE1983" s="2">
        <f t="shared" si="187"/>
        <v>513.1</v>
      </c>
      <c r="AG1983" t="str">
        <f t="shared" si="188"/>
        <v/>
      </c>
    </row>
    <row r="1984" spans="1:34">
      <c r="A1984">
        <v>1983</v>
      </c>
      <c r="C1984">
        <v>784</v>
      </c>
      <c r="D1984">
        <v>403</v>
      </c>
      <c r="E1984" t="s">
        <v>605</v>
      </c>
      <c r="F1984" t="s">
        <v>929</v>
      </c>
      <c r="G1984">
        <v>49.341857910000002</v>
      </c>
      <c r="H1984">
        <v>124.6235733</v>
      </c>
      <c r="M1984" t="s">
        <v>18</v>
      </c>
      <c r="N1984">
        <v>0</v>
      </c>
      <c r="O1984">
        <v>-43</v>
      </c>
      <c r="P1984">
        <f t="shared" si="189"/>
        <v>43</v>
      </c>
      <c r="Q1984" t="s">
        <v>191</v>
      </c>
      <c r="R1984">
        <v>2</v>
      </c>
      <c r="S1984">
        <f t="shared" si="184"/>
        <v>43</v>
      </c>
      <c r="T1984">
        <f t="shared" si="185"/>
        <v>0</v>
      </c>
      <c r="U1984" t="s">
        <v>1003</v>
      </c>
      <c r="V1984" t="s">
        <v>856</v>
      </c>
      <c r="Z1984" s="118">
        <v>1.38</v>
      </c>
      <c r="AA1984">
        <v>70</v>
      </c>
      <c r="AB1984" s="120">
        <v>1.7</v>
      </c>
      <c r="AC1984" s="2">
        <f t="shared" si="186"/>
        <v>3026.3399999999997</v>
      </c>
      <c r="AE1984" s="2">
        <f t="shared" si="187"/>
        <v>3026.3399999999997</v>
      </c>
      <c r="AG1984" t="str">
        <f t="shared" si="188"/>
        <v/>
      </c>
    </row>
    <row r="1985" spans="1:34" s="9" customFormat="1">
      <c r="A1985">
        <v>1984</v>
      </c>
      <c r="C1985">
        <v>784</v>
      </c>
      <c r="D1985">
        <v>403</v>
      </c>
      <c r="E1985" s="9" t="s">
        <v>605</v>
      </c>
      <c r="F1985" t="s">
        <v>929</v>
      </c>
      <c r="G1985" s="9">
        <v>49.341857910000002</v>
      </c>
      <c r="H1985" s="9">
        <v>124.6235733</v>
      </c>
      <c r="M1985" s="9" t="s">
        <v>19</v>
      </c>
      <c r="N1985" s="9">
        <v>-43</v>
      </c>
      <c r="O1985" s="9">
        <v>-43</v>
      </c>
      <c r="P1985" s="9">
        <f t="shared" si="189"/>
        <v>0</v>
      </c>
      <c r="Q1985" s="9" t="s">
        <v>191</v>
      </c>
      <c r="R1985" s="9">
        <v>2</v>
      </c>
      <c r="S1985" s="9">
        <f t="shared" si="184"/>
        <v>0</v>
      </c>
      <c r="T1985" s="9">
        <f t="shared" si="185"/>
        <v>0</v>
      </c>
      <c r="U1985" t="s">
        <v>1003</v>
      </c>
      <c r="V1985" t="s">
        <v>623</v>
      </c>
      <c r="Z1985" s="118">
        <v>1.38</v>
      </c>
      <c r="AA1985" s="9">
        <v>60</v>
      </c>
      <c r="AB1985" s="120">
        <v>0.54</v>
      </c>
      <c r="AC1985" s="2">
        <f t="shared" si="186"/>
        <v>0</v>
      </c>
      <c r="AE1985" s="11">
        <f t="shared" si="187"/>
        <v>0</v>
      </c>
      <c r="AG1985" t="str">
        <f t="shared" si="188"/>
        <v/>
      </c>
      <c r="AH1985" s="102"/>
    </row>
    <row r="1986" spans="1:34">
      <c r="A1986">
        <v>1985</v>
      </c>
      <c r="C1986">
        <v>535</v>
      </c>
      <c r="D1986">
        <v>404</v>
      </c>
      <c r="E1986" t="s">
        <v>605</v>
      </c>
      <c r="F1986" t="s">
        <v>929</v>
      </c>
      <c r="G1986">
        <v>49.222118379999998</v>
      </c>
      <c r="H1986">
        <v>124.76945499999999</v>
      </c>
      <c r="M1986" t="s">
        <v>89</v>
      </c>
      <c r="N1986">
        <v>4</v>
      </c>
      <c r="O1986">
        <v>3</v>
      </c>
      <c r="P1986">
        <f t="shared" si="189"/>
        <v>1</v>
      </c>
      <c r="Q1986" t="s">
        <v>35</v>
      </c>
      <c r="R1986">
        <v>1</v>
      </c>
      <c r="S1986">
        <f t="shared" ref="S1986:S2049" si="190">IF(R1986=1,0,P1986)</f>
        <v>0</v>
      </c>
      <c r="T1986">
        <f t="shared" ref="T1986:T2049" si="191">IF(R1986=1,P1986,0)</f>
        <v>1</v>
      </c>
      <c r="W1986">
        <f>SUM(S1986:S2001)</f>
        <v>170</v>
      </c>
      <c r="X1986">
        <f>SUM(T1986:T2001)</f>
        <v>8</v>
      </c>
      <c r="Y1986">
        <f>X1986+W1986</f>
        <v>178</v>
      </c>
      <c r="Z1986" s="118">
        <v>0.14000000000000001</v>
      </c>
      <c r="AA1986">
        <v>0</v>
      </c>
      <c r="AB1986" s="120">
        <v>43.21</v>
      </c>
      <c r="AC1986" s="2">
        <f t="shared" ref="AC1986:AC2049" si="192">Z1986*AB1986/100*P1986*100*100*((100-AA1986)/100)</f>
        <v>604.94000000000005</v>
      </c>
      <c r="AD1986" s="2">
        <f>SUM(AC1986:AC2001)</f>
        <v>30696.468000000001</v>
      </c>
      <c r="AE1986" s="2">
        <f t="shared" ref="AE1986:AE2049" si="193">Z1986*AB1986/100*P1986*100*100*((100-AA1986)/100)</f>
        <v>604.94000000000005</v>
      </c>
      <c r="AF1986" s="2">
        <f>SUM(AE1986:AE2001)</f>
        <v>30696.468000000001</v>
      </c>
      <c r="AG1986">
        <f t="shared" ref="AG1986:AG2049" si="194">IF(D1985&lt;&gt;D1986,1,"")</f>
        <v>1</v>
      </c>
    </row>
    <row r="1987" spans="1:34">
      <c r="A1987">
        <v>1986</v>
      </c>
      <c r="C1987">
        <v>536</v>
      </c>
      <c r="D1987">
        <v>405</v>
      </c>
      <c r="E1987" t="s">
        <v>619</v>
      </c>
      <c r="F1987" t="s">
        <v>930</v>
      </c>
      <c r="G1987">
        <v>49.223361969999999</v>
      </c>
      <c r="H1987">
        <v>124.7682114</v>
      </c>
      <c r="M1987" t="s">
        <v>89</v>
      </c>
      <c r="N1987">
        <v>4</v>
      </c>
      <c r="O1987">
        <v>3</v>
      </c>
      <c r="P1987">
        <f t="shared" si="189"/>
        <v>1</v>
      </c>
      <c r="Q1987" t="s">
        <v>35</v>
      </c>
      <c r="R1987">
        <v>1</v>
      </c>
      <c r="S1987">
        <f t="shared" si="190"/>
        <v>0</v>
      </c>
      <c r="T1987">
        <f t="shared" si="191"/>
        <v>1</v>
      </c>
      <c r="Z1987" s="118">
        <v>0.16</v>
      </c>
      <c r="AA1987">
        <v>0</v>
      </c>
      <c r="AB1987" s="120">
        <v>37.4</v>
      </c>
      <c r="AC1987" s="2">
        <f t="shared" si="192"/>
        <v>598.4</v>
      </c>
      <c r="AE1987" s="2">
        <f t="shared" si="193"/>
        <v>598.4</v>
      </c>
      <c r="AG1987">
        <f t="shared" si="194"/>
        <v>1</v>
      </c>
    </row>
    <row r="1988" spans="1:34">
      <c r="A1988">
        <v>1987</v>
      </c>
      <c r="C1988">
        <v>535</v>
      </c>
      <c r="D1988">
        <v>405</v>
      </c>
      <c r="E1988" t="s">
        <v>619</v>
      </c>
      <c r="F1988" t="s">
        <v>930</v>
      </c>
      <c r="G1988">
        <v>49.222118379999998</v>
      </c>
      <c r="H1988">
        <v>124.76945499999999</v>
      </c>
      <c r="M1988" t="s">
        <v>623</v>
      </c>
      <c r="N1988">
        <v>3</v>
      </c>
      <c r="O1988">
        <v>1</v>
      </c>
      <c r="P1988">
        <f t="shared" si="189"/>
        <v>2</v>
      </c>
      <c r="Q1988" t="s">
        <v>35</v>
      </c>
      <c r="R1988">
        <v>1</v>
      </c>
      <c r="S1988">
        <f t="shared" si="190"/>
        <v>0</v>
      </c>
      <c r="T1988">
        <f t="shared" si="191"/>
        <v>2</v>
      </c>
      <c r="Z1988" s="118">
        <v>0.16</v>
      </c>
      <c r="AA1988">
        <v>0</v>
      </c>
      <c r="AB1988" s="120">
        <v>37.4</v>
      </c>
      <c r="AC1988" s="2">
        <f t="shared" si="192"/>
        <v>1196.8</v>
      </c>
      <c r="AE1988" s="2">
        <f t="shared" si="193"/>
        <v>1196.8</v>
      </c>
      <c r="AG1988" t="str">
        <f t="shared" si="194"/>
        <v/>
      </c>
    </row>
    <row r="1989" spans="1:34">
      <c r="A1989">
        <v>1988</v>
      </c>
      <c r="C1989">
        <v>536</v>
      </c>
      <c r="D1989">
        <v>405</v>
      </c>
      <c r="E1989" t="s">
        <v>619</v>
      </c>
      <c r="F1989" t="s">
        <v>930</v>
      </c>
      <c r="G1989">
        <v>49.223361969999999</v>
      </c>
      <c r="H1989">
        <v>124.7682114</v>
      </c>
      <c r="M1989" t="s">
        <v>623</v>
      </c>
      <c r="N1989">
        <v>3</v>
      </c>
      <c r="O1989">
        <v>1</v>
      </c>
      <c r="P1989">
        <f t="shared" si="189"/>
        <v>2</v>
      </c>
      <c r="Q1989" t="s">
        <v>35</v>
      </c>
      <c r="R1989">
        <v>1</v>
      </c>
      <c r="S1989">
        <f t="shared" si="190"/>
        <v>0</v>
      </c>
      <c r="T1989">
        <f t="shared" si="191"/>
        <v>2</v>
      </c>
      <c r="Z1989" s="118">
        <v>0.16</v>
      </c>
      <c r="AA1989">
        <v>0</v>
      </c>
      <c r="AB1989" s="120">
        <v>37.4</v>
      </c>
      <c r="AC1989" s="2">
        <f t="shared" si="192"/>
        <v>1196.8</v>
      </c>
      <c r="AE1989" s="2">
        <f t="shared" si="193"/>
        <v>1196.8</v>
      </c>
      <c r="AG1989" t="str">
        <f t="shared" si="194"/>
        <v/>
      </c>
      <c r="AH1989" s="102"/>
    </row>
    <row r="1990" spans="1:34">
      <c r="A1990">
        <v>1989</v>
      </c>
      <c r="C1990">
        <v>535</v>
      </c>
      <c r="D1990">
        <v>405</v>
      </c>
      <c r="E1990" t="s">
        <v>619</v>
      </c>
      <c r="F1990" t="s">
        <v>930</v>
      </c>
      <c r="G1990">
        <v>49.222118379999998</v>
      </c>
      <c r="H1990">
        <v>124.76945499999999</v>
      </c>
      <c r="M1990" t="s">
        <v>57</v>
      </c>
      <c r="N1990">
        <v>1</v>
      </c>
      <c r="O1990">
        <v>0</v>
      </c>
      <c r="P1990">
        <f t="shared" si="189"/>
        <v>1</v>
      </c>
      <c r="Q1990" t="s">
        <v>35</v>
      </c>
      <c r="R1990">
        <v>1</v>
      </c>
      <c r="S1990">
        <f t="shared" si="190"/>
        <v>0</v>
      </c>
      <c r="T1990">
        <f t="shared" si="191"/>
        <v>1</v>
      </c>
      <c r="Z1990" s="118">
        <v>0.16</v>
      </c>
      <c r="AA1990">
        <v>0</v>
      </c>
      <c r="AB1990" s="120">
        <v>30.85</v>
      </c>
      <c r="AC1990" s="2">
        <f t="shared" si="192"/>
        <v>493.6</v>
      </c>
      <c r="AE1990" s="2">
        <f t="shared" si="193"/>
        <v>493.6</v>
      </c>
      <c r="AG1990" t="str">
        <f t="shared" si="194"/>
        <v/>
      </c>
      <c r="AH1990" s="102"/>
    </row>
    <row r="1991" spans="1:34">
      <c r="A1991">
        <v>1990</v>
      </c>
      <c r="C1991">
        <v>536</v>
      </c>
      <c r="D1991">
        <v>405</v>
      </c>
      <c r="E1991" t="s">
        <v>619</v>
      </c>
      <c r="F1991" t="s">
        <v>930</v>
      </c>
      <c r="G1991">
        <v>49.223361969999999</v>
      </c>
      <c r="H1991">
        <v>124.7682114</v>
      </c>
      <c r="M1991" t="s">
        <v>57</v>
      </c>
      <c r="N1991">
        <v>1</v>
      </c>
      <c r="O1991">
        <v>0</v>
      </c>
      <c r="P1991">
        <f t="shared" si="189"/>
        <v>1</v>
      </c>
      <c r="Q1991" t="s">
        <v>35</v>
      </c>
      <c r="R1991">
        <v>1</v>
      </c>
      <c r="S1991">
        <f t="shared" si="190"/>
        <v>0</v>
      </c>
      <c r="T1991">
        <f t="shared" si="191"/>
        <v>1</v>
      </c>
      <c r="Z1991" s="118">
        <v>0.16</v>
      </c>
      <c r="AA1991">
        <v>0</v>
      </c>
      <c r="AB1991" s="120">
        <v>30.85</v>
      </c>
      <c r="AC1991" s="2">
        <f t="shared" si="192"/>
        <v>493.6</v>
      </c>
      <c r="AE1991" s="2">
        <f t="shared" si="193"/>
        <v>493.6</v>
      </c>
      <c r="AG1991" t="str">
        <f t="shared" si="194"/>
        <v/>
      </c>
      <c r="AH1991" s="102"/>
    </row>
    <row r="1992" spans="1:34">
      <c r="A1992">
        <v>1991</v>
      </c>
      <c r="C1992">
        <v>583</v>
      </c>
      <c r="D1992">
        <v>405</v>
      </c>
      <c r="E1992" t="s">
        <v>619</v>
      </c>
      <c r="F1992" t="s">
        <v>930</v>
      </c>
      <c r="G1992">
        <v>49.222118379999998</v>
      </c>
      <c r="H1992">
        <v>124.76945499999999</v>
      </c>
      <c r="M1992" t="s">
        <v>129</v>
      </c>
      <c r="N1992">
        <v>0</v>
      </c>
      <c r="O1992">
        <v>-6</v>
      </c>
      <c r="P1992">
        <f t="shared" si="189"/>
        <v>6</v>
      </c>
      <c r="Q1992" t="s">
        <v>89</v>
      </c>
      <c r="R1992">
        <v>2</v>
      </c>
      <c r="S1992">
        <f t="shared" si="190"/>
        <v>6</v>
      </c>
      <c r="T1992">
        <f t="shared" si="191"/>
        <v>0</v>
      </c>
      <c r="U1992" t="s">
        <v>1003</v>
      </c>
      <c r="V1992" t="s">
        <v>623</v>
      </c>
      <c r="Z1992" s="118">
        <v>1.07</v>
      </c>
      <c r="AA1992">
        <v>25</v>
      </c>
      <c r="AB1992" s="120">
        <v>3.36</v>
      </c>
      <c r="AC1992" s="2">
        <f t="shared" si="192"/>
        <v>1617.84</v>
      </c>
      <c r="AE1992" s="2">
        <f t="shared" si="193"/>
        <v>1617.84</v>
      </c>
      <c r="AG1992" t="str">
        <f t="shared" si="194"/>
        <v/>
      </c>
    </row>
    <row r="1993" spans="1:34">
      <c r="A1993">
        <v>1992</v>
      </c>
      <c r="C1993">
        <v>584</v>
      </c>
      <c r="D1993">
        <v>405</v>
      </c>
      <c r="E1993" t="s">
        <v>619</v>
      </c>
      <c r="F1993" t="s">
        <v>930</v>
      </c>
      <c r="G1993">
        <v>49.223361969999999</v>
      </c>
      <c r="H1993">
        <v>124.7682114</v>
      </c>
      <c r="M1993" t="s">
        <v>768</v>
      </c>
      <c r="N1993">
        <v>0</v>
      </c>
      <c r="O1993">
        <v>-15</v>
      </c>
      <c r="P1993">
        <f t="shared" si="189"/>
        <v>15</v>
      </c>
      <c r="Q1993" t="s">
        <v>89</v>
      </c>
      <c r="R1993">
        <v>2</v>
      </c>
      <c r="S1993">
        <f t="shared" si="190"/>
        <v>15</v>
      </c>
      <c r="T1993">
        <f t="shared" si="191"/>
        <v>0</v>
      </c>
      <c r="U1993" t="s">
        <v>1003</v>
      </c>
      <c r="V1993" t="s">
        <v>623</v>
      </c>
      <c r="Z1993" s="118">
        <v>1.31</v>
      </c>
      <c r="AA1993">
        <v>20</v>
      </c>
      <c r="AB1993" s="120">
        <v>1.96</v>
      </c>
      <c r="AC1993" s="2">
        <f t="shared" si="192"/>
        <v>3081.1200000000003</v>
      </c>
      <c r="AE1993" s="2">
        <f t="shared" si="193"/>
        <v>3081.1200000000003</v>
      </c>
      <c r="AG1993" t="str">
        <f t="shared" si="194"/>
        <v/>
      </c>
    </row>
    <row r="1994" spans="1:34">
      <c r="A1994">
        <v>1993</v>
      </c>
      <c r="C1994">
        <v>583</v>
      </c>
      <c r="D1994">
        <v>405</v>
      </c>
      <c r="E1994" t="s">
        <v>619</v>
      </c>
      <c r="F1994" t="s">
        <v>930</v>
      </c>
      <c r="G1994">
        <v>49.222118379999998</v>
      </c>
      <c r="H1994">
        <v>124.76945499999999</v>
      </c>
      <c r="M1994" t="s">
        <v>59</v>
      </c>
      <c r="N1994">
        <v>-6</v>
      </c>
      <c r="O1994">
        <v>-21</v>
      </c>
      <c r="P1994">
        <f t="shared" si="189"/>
        <v>15</v>
      </c>
      <c r="Q1994" t="s">
        <v>89</v>
      </c>
      <c r="R1994">
        <v>2</v>
      </c>
      <c r="S1994">
        <f t="shared" si="190"/>
        <v>15</v>
      </c>
      <c r="T1994">
        <f t="shared" si="191"/>
        <v>0</v>
      </c>
      <c r="U1994" t="s">
        <v>1003</v>
      </c>
      <c r="V1994" t="s">
        <v>623</v>
      </c>
      <c r="Z1994" s="118">
        <v>1.03</v>
      </c>
      <c r="AA1994">
        <v>25</v>
      </c>
      <c r="AB1994" s="120">
        <v>1.2</v>
      </c>
      <c r="AC1994" s="2">
        <f t="shared" si="192"/>
        <v>1390.5</v>
      </c>
      <c r="AE1994" s="2">
        <f t="shared" si="193"/>
        <v>1390.5</v>
      </c>
      <c r="AG1994" t="str">
        <f t="shared" si="194"/>
        <v/>
      </c>
    </row>
    <row r="1995" spans="1:34">
      <c r="A1995">
        <v>1994</v>
      </c>
      <c r="C1995">
        <v>583</v>
      </c>
      <c r="D1995">
        <v>405</v>
      </c>
      <c r="E1995" t="s">
        <v>619</v>
      </c>
      <c r="F1995" t="s">
        <v>930</v>
      </c>
      <c r="G1995">
        <v>49.222118379999998</v>
      </c>
      <c r="H1995">
        <v>124.76945499999999</v>
      </c>
      <c r="M1995" t="s">
        <v>60</v>
      </c>
      <c r="N1995">
        <v>-21</v>
      </c>
      <c r="O1995">
        <v>-35</v>
      </c>
      <c r="P1995">
        <f t="shared" ref="P1995:P2058" si="195">ABS(N1995-O1995)</f>
        <v>14</v>
      </c>
      <c r="Q1995" t="s">
        <v>882</v>
      </c>
      <c r="R1995">
        <v>2</v>
      </c>
      <c r="S1995">
        <f t="shared" si="190"/>
        <v>14</v>
      </c>
      <c r="T1995">
        <f t="shared" si="191"/>
        <v>0</v>
      </c>
      <c r="U1995" t="s">
        <v>1003</v>
      </c>
      <c r="V1995" t="s">
        <v>623</v>
      </c>
      <c r="Z1995" s="118">
        <v>1.03</v>
      </c>
      <c r="AA1995">
        <v>25</v>
      </c>
      <c r="AB1995" s="120">
        <v>1.2</v>
      </c>
      <c r="AC1995" s="2">
        <f t="shared" si="192"/>
        <v>1297.8</v>
      </c>
      <c r="AE1995" s="2">
        <f t="shared" si="193"/>
        <v>1297.8</v>
      </c>
      <c r="AG1995" t="str">
        <f t="shared" si="194"/>
        <v/>
      </c>
    </row>
    <row r="1996" spans="1:34">
      <c r="A1996">
        <v>1995</v>
      </c>
      <c r="C1996">
        <v>584</v>
      </c>
      <c r="D1996">
        <v>405</v>
      </c>
      <c r="E1996" t="s">
        <v>619</v>
      </c>
      <c r="F1996" t="s">
        <v>930</v>
      </c>
      <c r="G1996">
        <v>49.223361969999999</v>
      </c>
      <c r="H1996">
        <v>124.7682114</v>
      </c>
      <c r="M1996" t="s">
        <v>32</v>
      </c>
      <c r="N1996">
        <v>-15</v>
      </c>
      <c r="O1996">
        <v>-44</v>
      </c>
      <c r="P1996">
        <f t="shared" si="195"/>
        <v>29</v>
      </c>
      <c r="Q1996" t="s">
        <v>882</v>
      </c>
      <c r="R1996">
        <v>2</v>
      </c>
      <c r="S1996">
        <f t="shared" si="190"/>
        <v>29</v>
      </c>
      <c r="T1996">
        <f t="shared" si="191"/>
        <v>0</v>
      </c>
      <c r="U1996" t="s">
        <v>1003</v>
      </c>
      <c r="V1996" t="s">
        <v>623</v>
      </c>
      <c r="Z1996" s="118">
        <v>1.45</v>
      </c>
      <c r="AA1996">
        <v>20</v>
      </c>
      <c r="AB1996" s="120">
        <v>1.2</v>
      </c>
      <c r="AC1996" s="2">
        <f t="shared" si="192"/>
        <v>4036.7999999999993</v>
      </c>
      <c r="AE1996" s="2">
        <f t="shared" si="193"/>
        <v>4036.7999999999993</v>
      </c>
      <c r="AG1996" t="str">
        <f t="shared" si="194"/>
        <v/>
      </c>
    </row>
    <row r="1997" spans="1:34">
      <c r="A1997">
        <v>1996</v>
      </c>
      <c r="C1997">
        <v>584</v>
      </c>
      <c r="D1997">
        <v>405</v>
      </c>
      <c r="E1997" t="s">
        <v>619</v>
      </c>
      <c r="F1997" t="s">
        <v>930</v>
      </c>
      <c r="G1997">
        <v>49.223361969999999</v>
      </c>
      <c r="H1997">
        <v>124.7682114</v>
      </c>
      <c r="M1997" t="s">
        <v>59</v>
      </c>
      <c r="N1997">
        <v>-44</v>
      </c>
      <c r="O1997">
        <v>-64</v>
      </c>
      <c r="P1997">
        <f t="shared" si="195"/>
        <v>20</v>
      </c>
      <c r="Q1997" t="s">
        <v>89</v>
      </c>
      <c r="R1997">
        <v>2</v>
      </c>
      <c r="S1997">
        <f t="shared" si="190"/>
        <v>20</v>
      </c>
      <c r="T1997">
        <f t="shared" si="191"/>
        <v>0</v>
      </c>
      <c r="U1997" t="s">
        <v>1003</v>
      </c>
      <c r="V1997" t="s">
        <v>623</v>
      </c>
      <c r="Z1997" s="118">
        <v>1.03</v>
      </c>
      <c r="AA1997">
        <v>20</v>
      </c>
      <c r="AB1997" s="120">
        <v>1.2</v>
      </c>
      <c r="AC1997" s="2">
        <f t="shared" si="192"/>
        <v>1977.6000000000001</v>
      </c>
      <c r="AE1997" s="2">
        <f t="shared" si="193"/>
        <v>1977.6000000000001</v>
      </c>
      <c r="AG1997" t="str">
        <f t="shared" si="194"/>
        <v/>
      </c>
    </row>
    <row r="1998" spans="1:34">
      <c r="A1998">
        <v>1997</v>
      </c>
      <c r="C1998">
        <v>583</v>
      </c>
      <c r="D1998">
        <v>405</v>
      </c>
      <c r="E1998" t="s">
        <v>619</v>
      </c>
      <c r="F1998" t="s">
        <v>930</v>
      </c>
      <c r="G1998">
        <v>49.222118379999998</v>
      </c>
      <c r="H1998">
        <v>124.76945499999999</v>
      </c>
      <c r="M1998" t="s">
        <v>61</v>
      </c>
      <c r="N1998">
        <v>-35</v>
      </c>
      <c r="O1998">
        <v>-70</v>
      </c>
      <c r="P1998">
        <f t="shared" si="195"/>
        <v>35</v>
      </c>
      <c r="Q1998" t="s">
        <v>882</v>
      </c>
      <c r="R1998">
        <v>2</v>
      </c>
      <c r="S1998">
        <f t="shared" si="190"/>
        <v>35</v>
      </c>
      <c r="T1998">
        <f t="shared" si="191"/>
        <v>0</v>
      </c>
      <c r="U1998" t="s">
        <v>1003</v>
      </c>
      <c r="V1998" t="s">
        <v>623</v>
      </c>
      <c r="Z1998" s="118">
        <v>1.03</v>
      </c>
      <c r="AA1998">
        <v>25</v>
      </c>
      <c r="AB1998" s="120">
        <v>1.2</v>
      </c>
      <c r="AC1998" s="2">
        <f t="shared" si="192"/>
        <v>3244.5</v>
      </c>
      <c r="AE1998" s="2">
        <f t="shared" si="193"/>
        <v>3244.5</v>
      </c>
      <c r="AG1998" t="str">
        <f t="shared" si="194"/>
        <v/>
      </c>
    </row>
    <row r="1999" spans="1:34">
      <c r="A1999">
        <v>1998</v>
      </c>
      <c r="C1999">
        <v>584</v>
      </c>
      <c r="D1999">
        <v>405</v>
      </c>
      <c r="E1999" t="s">
        <v>619</v>
      </c>
      <c r="F1999" t="s">
        <v>930</v>
      </c>
      <c r="G1999">
        <v>49.223361969999999</v>
      </c>
      <c r="H1999">
        <v>124.7682114</v>
      </c>
      <c r="M1999" t="s">
        <v>705</v>
      </c>
      <c r="N1999">
        <v>-64</v>
      </c>
      <c r="O1999">
        <v>-72</v>
      </c>
      <c r="P1999">
        <f t="shared" si="195"/>
        <v>8</v>
      </c>
      <c r="R1999">
        <v>2</v>
      </c>
      <c r="S1999">
        <f t="shared" si="190"/>
        <v>8</v>
      </c>
      <c r="T1999">
        <f t="shared" si="191"/>
        <v>0</v>
      </c>
      <c r="U1999" t="s">
        <v>1003</v>
      </c>
      <c r="V1999" t="s">
        <v>623</v>
      </c>
      <c r="Z1999" s="118">
        <v>0.16</v>
      </c>
      <c r="AA1999">
        <v>0</v>
      </c>
      <c r="AB1999" s="120">
        <v>37.4</v>
      </c>
      <c r="AC1999" s="2">
        <f t="shared" si="192"/>
        <v>4787.2</v>
      </c>
      <c r="AE1999" s="2">
        <f t="shared" si="193"/>
        <v>4787.2</v>
      </c>
      <c r="AG1999" t="str">
        <f t="shared" si="194"/>
        <v/>
      </c>
    </row>
    <row r="2000" spans="1:34">
      <c r="A2000">
        <v>1999</v>
      </c>
      <c r="C2000">
        <v>584</v>
      </c>
      <c r="D2000">
        <v>405</v>
      </c>
      <c r="E2000" t="s">
        <v>619</v>
      </c>
      <c r="F2000" t="s">
        <v>930</v>
      </c>
      <c r="G2000">
        <v>49.223361969999999</v>
      </c>
      <c r="H2000">
        <v>124.7682114</v>
      </c>
      <c r="M2000" t="s">
        <v>706</v>
      </c>
      <c r="N2000">
        <v>-72</v>
      </c>
      <c r="O2000">
        <v>-83</v>
      </c>
      <c r="P2000">
        <f t="shared" si="195"/>
        <v>11</v>
      </c>
      <c r="Q2000" t="s">
        <v>604</v>
      </c>
      <c r="R2000">
        <v>2</v>
      </c>
      <c r="S2000">
        <f t="shared" si="190"/>
        <v>11</v>
      </c>
      <c r="T2000">
        <f t="shared" si="191"/>
        <v>0</v>
      </c>
      <c r="U2000" t="s">
        <v>1003</v>
      </c>
      <c r="V2000" t="s">
        <v>623</v>
      </c>
      <c r="Z2000" s="118">
        <v>1.24</v>
      </c>
      <c r="AA2000">
        <v>30</v>
      </c>
      <c r="AB2000" s="120">
        <v>3.36</v>
      </c>
      <c r="AC2000" s="2">
        <f t="shared" si="192"/>
        <v>3208.1279999999992</v>
      </c>
      <c r="AE2000" s="2">
        <f t="shared" si="193"/>
        <v>3208.1279999999992</v>
      </c>
      <c r="AG2000" t="str">
        <f t="shared" si="194"/>
        <v/>
      </c>
    </row>
    <row r="2001" spans="1:34" s="9" customFormat="1">
      <c r="A2001">
        <v>2000</v>
      </c>
      <c r="C2001">
        <v>584</v>
      </c>
      <c r="D2001">
        <v>405</v>
      </c>
      <c r="E2001" s="9" t="s">
        <v>619</v>
      </c>
      <c r="F2001" t="s">
        <v>930</v>
      </c>
      <c r="G2001" s="9">
        <v>49.223361969999999</v>
      </c>
      <c r="H2001" s="9">
        <v>124.7682114</v>
      </c>
      <c r="M2001" s="9" t="s">
        <v>60</v>
      </c>
      <c r="N2001" s="9">
        <v>-83</v>
      </c>
      <c r="O2001" s="9">
        <v>-100</v>
      </c>
      <c r="P2001" s="9">
        <f t="shared" si="195"/>
        <v>17</v>
      </c>
      <c r="Q2001" s="9" t="s">
        <v>882</v>
      </c>
      <c r="R2001" s="9">
        <v>2</v>
      </c>
      <c r="S2001" s="9">
        <f t="shared" si="190"/>
        <v>17</v>
      </c>
      <c r="T2001" s="9">
        <f t="shared" si="191"/>
        <v>0</v>
      </c>
      <c r="U2001" t="s">
        <v>1003</v>
      </c>
      <c r="V2001" t="s">
        <v>623</v>
      </c>
      <c r="Z2001" s="118">
        <v>1.03</v>
      </c>
      <c r="AA2001" s="9">
        <v>30</v>
      </c>
      <c r="AB2001" s="120">
        <v>1.2</v>
      </c>
      <c r="AC2001" s="2">
        <f t="shared" si="192"/>
        <v>1470.8399999999997</v>
      </c>
      <c r="AE2001" s="11">
        <f t="shared" si="193"/>
        <v>1470.8399999999997</v>
      </c>
      <c r="AG2001" t="str">
        <f t="shared" si="194"/>
        <v/>
      </c>
      <c r="AH2001"/>
    </row>
    <row r="2002" spans="1:34">
      <c r="A2002">
        <v>2001</v>
      </c>
      <c r="C2002">
        <v>532</v>
      </c>
      <c r="D2002">
        <v>406</v>
      </c>
      <c r="E2002" t="s">
        <v>605</v>
      </c>
      <c r="F2002" t="s">
        <v>929</v>
      </c>
      <c r="G2002">
        <v>49.242107390000001</v>
      </c>
      <c r="H2002">
        <v>124.7518539</v>
      </c>
      <c r="M2002" t="s">
        <v>89</v>
      </c>
      <c r="N2002">
        <v>8</v>
      </c>
      <c r="O2002">
        <v>6</v>
      </c>
      <c r="P2002">
        <f t="shared" si="195"/>
        <v>2</v>
      </c>
      <c r="Q2002" t="s">
        <v>35</v>
      </c>
      <c r="R2002">
        <v>1</v>
      </c>
      <c r="S2002">
        <f t="shared" si="190"/>
        <v>0</v>
      </c>
      <c r="T2002">
        <f t="shared" si="191"/>
        <v>2</v>
      </c>
      <c r="W2002">
        <f>SUM(S2002:S2009)</f>
        <v>80</v>
      </c>
      <c r="X2002">
        <f>SUM(T2002:T2009)</f>
        <v>8</v>
      </c>
      <c r="Y2002">
        <f>X2002+W2002</f>
        <v>88</v>
      </c>
      <c r="Z2002" s="118">
        <v>0.14000000000000001</v>
      </c>
      <c r="AA2002">
        <v>0</v>
      </c>
      <c r="AB2002" s="120">
        <v>43.21</v>
      </c>
      <c r="AC2002" s="2">
        <f t="shared" si="192"/>
        <v>1209.8800000000001</v>
      </c>
      <c r="AD2002" s="2">
        <f>SUM(AC2002:AC2009)</f>
        <v>18428.185999999998</v>
      </c>
      <c r="AE2002" s="2">
        <f t="shared" si="193"/>
        <v>1209.8800000000001</v>
      </c>
      <c r="AF2002" s="2">
        <f>SUM(AE2002:AE2009)</f>
        <v>18428.185999999998</v>
      </c>
      <c r="AG2002">
        <f t="shared" si="194"/>
        <v>1</v>
      </c>
    </row>
    <row r="2003" spans="1:34">
      <c r="A2003">
        <v>2002</v>
      </c>
      <c r="C2003">
        <v>532</v>
      </c>
      <c r="D2003">
        <v>406</v>
      </c>
      <c r="E2003" t="s">
        <v>605</v>
      </c>
      <c r="F2003" t="s">
        <v>929</v>
      </c>
      <c r="G2003">
        <v>49.242107390000001</v>
      </c>
      <c r="H2003">
        <v>124.7518539</v>
      </c>
      <c r="M2003" t="s">
        <v>623</v>
      </c>
      <c r="N2003">
        <v>6</v>
      </c>
      <c r="O2003">
        <v>2</v>
      </c>
      <c r="P2003">
        <f t="shared" si="195"/>
        <v>4</v>
      </c>
      <c r="Q2003" t="s">
        <v>35</v>
      </c>
      <c r="R2003">
        <v>1</v>
      </c>
      <c r="S2003">
        <f t="shared" si="190"/>
        <v>0</v>
      </c>
      <c r="T2003">
        <f t="shared" si="191"/>
        <v>4</v>
      </c>
      <c r="Z2003" s="118">
        <v>0.14000000000000001</v>
      </c>
      <c r="AA2003">
        <v>0</v>
      </c>
      <c r="AB2003" s="120">
        <v>43.21</v>
      </c>
      <c r="AC2003" s="2">
        <f t="shared" si="192"/>
        <v>2419.7600000000002</v>
      </c>
      <c r="AE2003" s="2">
        <f t="shared" si="193"/>
        <v>2419.7600000000002</v>
      </c>
      <c r="AG2003" t="str">
        <f t="shared" si="194"/>
        <v/>
      </c>
    </row>
    <row r="2004" spans="1:34">
      <c r="A2004">
        <v>2003</v>
      </c>
      <c r="C2004">
        <v>532</v>
      </c>
      <c r="D2004">
        <v>406</v>
      </c>
      <c r="E2004" t="s">
        <v>605</v>
      </c>
      <c r="F2004" t="s">
        <v>929</v>
      </c>
      <c r="G2004">
        <v>49.242107390000001</v>
      </c>
      <c r="H2004">
        <v>124.7518539</v>
      </c>
      <c r="M2004" t="s">
        <v>57</v>
      </c>
      <c r="N2004">
        <v>2</v>
      </c>
      <c r="O2004">
        <v>0</v>
      </c>
      <c r="P2004">
        <f t="shared" si="195"/>
        <v>2</v>
      </c>
      <c r="Q2004" t="s">
        <v>35</v>
      </c>
      <c r="R2004">
        <v>1</v>
      </c>
      <c r="S2004">
        <f t="shared" si="190"/>
        <v>0</v>
      </c>
      <c r="T2004">
        <f t="shared" si="191"/>
        <v>2</v>
      </c>
      <c r="Z2004" s="118">
        <v>0.14000000000000001</v>
      </c>
      <c r="AA2004">
        <v>0</v>
      </c>
      <c r="AB2004" s="120">
        <v>36.65</v>
      </c>
      <c r="AC2004" s="2">
        <f t="shared" si="192"/>
        <v>1026.2</v>
      </c>
      <c r="AE2004" s="2">
        <f t="shared" si="193"/>
        <v>1026.2</v>
      </c>
      <c r="AG2004" t="str">
        <f t="shared" si="194"/>
        <v/>
      </c>
    </row>
    <row r="2005" spans="1:34">
      <c r="A2005">
        <v>2004</v>
      </c>
      <c r="C2005">
        <v>580</v>
      </c>
      <c r="D2005">
        <v>406</v>
      </c>
      <c r="E2005" t="s">
        <v>605</v>
      </c>
      <c r="F2005" t="s">
        <v>929</v>
      </c>
      <c r="G2005">
        <v>49.242107390000001</v>
      </c>
      <c r="H2005">
        <v>124.7518539</v>
      </c>
      <c r="M2005" t="s">
        <v>23</v>
      </c>
      <c r="N2005">
        <v>0</v>
      </c>
      <c r="O2005">
        <v>-2</v>
      </c>
      <c r="P2005">
        <f t="shared" si="195"/>
        <v>2</v>
      </c>
      <c r="Q2005" t="s">
        <v>604</v>
      </c>
      <c r="R2005">
        <v>2</v>
      </c>
      <c r="S2005">
        <f t="shared" si="190"/>
        <v>2</v>
      </c>
      <c r="T2005">
        <f t="shared" si="191"/>
        <v>0</v>
      </c>
      <c r="U2005" t="s">
        <v>1008</v>
      </c>
      <c r="V2005" t="s">
        <v>1005</v>
      </c>
      <c r="Z2005" s="118">
        <v>1.31</v>
      </c>
      <c r="AA2005">
        <v>30</v>
      </c>
      <c r="AB2005" s="120">
        <v>4.74</v>
      </c>
      <c r="AC2005" s="2">
        <f t="shared" si="192"/>
        <v>869.31600000000003</v>
      </c>
      <c r="AE2005" s="2">
        <f t="shared" si="193"/>
        <v>869.31600000000003</v>
      </c>
      <c r="AG2005" t="str">
        <f t="shared" si="194"/>
        <v/>
      </c>
    </row>
    <row r="2006" spans="1:34">
      <c r="A2006">
        <v>2005</v>
      </c>
      <c r="C2006">
        <v>580</v>
      </c>
      <c r="D2006">
        <v>406</v>
      </c>
      <c r="E2006" t="s">
        <v>605</v>
      </c>
      <c r="F2006" t="s">
        <v>929</v>
      </c>
      <c r="G2006">
        <v>49.242107390000001</v>
      </c>
      <c r="H2006">
        <v>124.7518539</v>
      </c>
      <c r="M2006" t="s">
        <v>32</v>
      </c>
      <c r="N2006">
        <v>-2</v>
      </c>
      <c r="O2006">
        <v>-10</v>
      </c>
      <c r="P2006">
        <f t="shared" si="195"/>
        <v>8</v>
      </c>
      <c r="Q2006" t="s">
        <v>604</v>
      </c>
      <c r="R2006">
        <v>2</v>
      </c>
      <c r="S2006">
        <f t="shared" si="190"/>
        <v>8</v>
      </c>
      <c r="T2006">
        <f t="shared" si="191"/>
        <v>0</v>
      </c>
      <c r="U2006" t="s">
        <v>1008</v>
      </c>
      <c r="V2006" t="s">
        <v>1005</v>
      </c>
      <c r="Z2006" s="118">
        <v>1.19</v>
      </c>
      <c r="AA2006">
        <v>30</v>
      </c>
      <c r="AB2006" s="120">
        <v>1.7</v>
      </c>
      <c r="AC2006" s="2">
        <f t="shared" si="192"/>
        <v>1132.8799999999997</v>
      </c>
      <c r="AE2006" s="2">
        <f t="shared" si="193"/>
        <v>1132.8799999999997</v>
      </c>
      <c r="AG2006" t="str">
        <f t="shared" si="194"/>
        <v/>
      </c>
    </row>
    <row r="2007" spans="1:34">
      <c r="A2007">
        <v>2006</v>
      </c>
      <c r="C2007">
        <v>580</v>
      </c>
      <c r="D2007">
        <v>406</v>
      </c>
      <c r="E2007" t="s">
        <v>605</v>
      </c>
      <c r="F2007" t="s">
        <v>929</v>
      </c>
      <c r="G2007">
        <v>49.242107390000001</v>
      </c>
      <c r="H2007">
        <v>124.7518539</v>
      </c>
      <c r="M2007" t="s">
        <v>705</v>
      </c>
      <c r="N2007">
        <v>-10</v>
      </c>
      <c r="O2007">
        <v>-15</v>
      </c>
      <c r="P2007">
        <f t="shared" si="195"/>
        <v>5</v>
      </c>
      <c r="R2007">
        <v>2</v>
      </c>
      <c r="S2007">
        <f t="shared" si="190"/>
        <v>5</v>
      </c>
      <c r="T2007">
        <f t="shared" si="191"/>
        <v>0</v>
      </c>
      <c r="U2007" t="s">
        <v>1003</v>
      </c>
      <c r="V2007" t="s">
        <v>918</v>
      </c>
      <c r="Z2007" s="118">
        <v>0.14000000000000001</v>
      </c>
      <c r="AA2007">
        <v>0</v>
      </c>
      <c r="AB2007" s="120">
        <v>36.65</v>
      </c>
      <c r="AC2007" s="2">
        <f t="shared" si="192"/>
        <v>2565.5</v>
      </c>
      <c r="AE2007" s="2">
        <f t="shared" si="193"/>
        <v>2565.5</v>
      </c>
      <c r="AG2007" t="str">
        <f t="shared" si="194"/>
        <v/>
      </c>
    </row>
    <row r="2008" spans="1:34">
      <c r="A2008">
        <v>2007</v>
      </c>
      <c r="C2008">
        <v>580</v>
      </c>
      <c r="D2008">
        <v>406</v>
      </c>
      <c r="E2008" t="s">
        <v>605</v>
      </c>
      <c r="F2008" t="s">
        <v>929</v>
      </c>
      <c r="G2008">
        <v>49.242107390000001</v>
      </c>
      <c r="H2008">
        <v>124.7518539</v>
      </c>
      <c r="M2008" t="s">
        <v>34</v>
      </c>
      <c r="N2008">
        <v>-15</v>
      </c>
      <c r="O2008">
        <v>-31</v>
      </c>
      <c r="P2008">
        <f t="shared" si="195"/>
        <v>16</v>
      </c>
      <c r="Q2008" t="s">
        <v>882</v>
      </c>
      <c r="R2008">
        <v>2</v>
      </c>
      <c r="S2008">
        <f t="shared" si="190"/>
        <v>16</v>
      </c>
      <c r="T2008">
        <f t="shared" si="191"/>
        <v>0</v>
      </c>
      <c r="U2008" t="s">
        <v>1003</v>
      </c>
      <c r="V2008" t="s">
        <v>918</v>
      </c>
      <c r="Z2008" s="118">
        <v>1.19</v>
      </c>
      <c r="AA2008">
        <v>30</v>
      </c>
      <c r="AB2008" s="120">
        <v>1.7</v>
      </c>
      <c r="AC2008" s="2">
        <f t="shared" si="192"/>
        <v>2265.7599999999993</v>
      </c>
      <c r="AE2008" s="2">
        <f t="shared" si="193"/>
        <v>2265.7599999999993</v>
      </c>
      <c r="AG2008" t="str">
        <f t="shared" si="194"/>
        <v/>
      </c>
    </row>
    <row r="2009" spans="1:34" s="9" customFormat="1">
      <c r="A2009">
        <v>2008</v>
      </c>
      <c r="C2009">
        <v>580</v>
      </c>
      <c r="D2009">
        <v>406</v>
      </c>
      <c r="E2009" s="9" t="s">
        <v>605</v>
      </c>
      <c r="F2009" t="s">
        <v>929</v>
      </c>
      <c r="G2009" s="9">
        <v>49.242107390000001</v>
      </c>
      <c r="H2009" s="9">
        <v>124.7518539</v>
      </c>
      <c r="M2009" s="9" t="s">
        <v>75</v>
      </c>
      <c r="N2009" s="9">
        <v>-31</v>
      </c>
      <c r="O2009" s="9">
        <v>-80</v>
      </c>
      <c r="P2009" s="9">
        <f t="shared" si="195"/>
        <v>49</v>
      </c>
      <c r="Q2009" s="9" t="s">
        <v>882</v>
      </c>
      <c r="R2009" s="9">
        <v>2</v>
      </c>
      <c r="S2009" s="9">
        <f t="shared" si="190"/>
        <v>49</v>
      </c>
      <c r="T2009" s="9">
        <f t="shared" si="191"/>
        <v>0</v>
      </c>
      <c r="U2009" t="s">
        <v>1003</v>
      </c>
      <c r="V2009" t="s">
        <v>918</v>
      </c>
      <c r="Z2009" s="118">
        <v>1.19</v>
      </c>
      <c r="AA2009" s="9">
        <v>30</v>
      </c>
      <c r="AB2009" s="120">
        <v>1.7</v>
      </c>
      <c r="AC2009" s="2">
        <f t="shared" si="192"/>
        <v>6938.8899999999985</v>
      </c>
      <c r="AE2009" s="11">
        <f t="shared" si="193"/>
        <v>6938.8899999999985</v>
      </c>
      <c r="AG2009" t="str">
        <f t="shared" si="194"/>
        <v/>
      </c>
      <c r="AH2009" s="102"/>
    </row>
    <row r="2010" spans="1:34">
      <c r="A2010">
        <v>2009</v>
      </c>
      <c r="C2010">
        <v>533</v>
      </c>
      <c r="D2010">
        <v>407</v>
      </c>
      <c r="E2010" t="s">
        <v>607</v>
      </c>
      <c r="F2010" t="s">
        <v>929</v>
      </c>
      <c r="G2010">
        <v>49.240406040000003</v>
      </c>
      <c r="H2010">
        <v>124.7596283</v>
      </c>
      <c r="M2010" t="s">
        <v>89</v>
      </c>
      <c r="N2010">
        <v>10</v>
      </c>
      <c r="O2010">
        <v>8</v>
      </c>
      <c r="P2010">
        <f t="shared" si="195"/>
        <v>2</v>
      </c>
      <c r="Q2010" t="s">
        <v>35</v>
      </c>
      <c r="R2010">
        <v>1</v>
      </c>
      <c r="S2010">
        <f t="shared" si="190"/>
        <v>0</v>
      </c>
      <c r="T2010">
        <f t="shared" si="191"/>
        <v>2</v>
      </c>
      <c r="W2010">
        <f>SUM(S2010:S2015)</f>
        <v>75</v>
      </c>
      <c r="X2010">
        <f>SUM(T2010:T2015)</f>
        <v>10</v>
      </c>
      <c r="Y2010">
        <f>X2010+W2010</f>
        <v>85</v>
      </c>
      <c r="Z2010" s="118">
        <v>0.11</v>
      </c>
      <c r="AA2010">
        <v>0</v>
      </c>
      <c r="AB2010" s="120">
        <v>45.06</v>
      </c>
      <c r="AC2010" s="2">
        <f t="shared" si="192"/>
        <v>991.31999999999994</v>
      </c>
      <c r="AD2010" s="2">
        <f>SUM(AC2010:AC2015)</f>
        <v>34739.191500000001</v>
      </c>
      <c r="AE2010" s="2">
        <f t="shared" si="193"/>
        <v>991.31999999999994</v>
      </c>
      <c r="AF2010" s="2">
        <f>SUM(AE2010:AE2015)</f>
        <v>34739.191500000001</v>
      </c>
      <c r="AG2010">
        <f t="shared" si="194"/>
        <v>1</v>
      </c>
    </row>
    <row r="2011" spans="1:34">
      <c r="A2011">
        <v>2010</v>
      </c>
      <c r="C2011">
        <v>533</v>
      </c>
      <c r="D2011">
        <v>407</v>
      </c>
      <c r="E2011" t="s">
        <v>607</v>
      </c>
      <c r="F2011" t="s">
        <v>929</v>
      </c>
      <c r="G2011">
        <v>49.240406040000003</v>
      </c>
      <c r="H2011">
        <v>124.7596283</v>
      </c>
      <c r="M2011" t="s">
        <v>623</v>
      </c>
      <c r="N2011">
        <v>8</v>
      </c>
      <c r="O2011">
        <v>3</v>
      </c>
      <c r="P2011">
        <f t="shared" si="195"/>
        <v>5</v>
      </c>
      <c r="Q2011" t="s">
        <v>35</v>
      </c>
      <c r="R2011">
        <v>1</v>
      </c>
      <c r="S2011">
        <f t="shared" si="190"/>
        <v>0</v>
      </c>
      <c r="T2011">
        <f t="shared" si="191"/>
        <v>5</v>
      </c>
      <c r="Z2011" s="118">
        <v>0.11</v>
      </c>
      <c r="AA2011">
        <v>0</v>
      </c>
      <c r="AB2011" s="120">
        <v>45.06</v>
      </c>
      <c r="AC2011" s="2">
        <f t="shared" si="192"/>
        <v>2478.3000000000002</v>
      </c>
      <c r="AE2011" s="2">
        <f t="shared" si="193"/>
        <v>2478.3000000000002</v>
      </c>
      <c r="AG2011" t="str">
        <f t="shared" si="194"/>
        <v/>
      </c>
    </row>
    <row r="2012" spans="1:34">
      <c r="A2012">
        <v>2011</v>
      </c>
      <c r="C2012">
        <v>533</v>
      </c>
      <c r="D2012">
        <v>407</v>
      </c>
      <c r="E2012" t="s">
        <v>607</v>
      </c>
      <c r="F2012" t="s">
        <v>929</v>
      </c>
      <c r="G2012">
        <v>49.240406040000003</v>
      </c>
      <c r="H2012">
        <v>124.7596283</v>
      </c>
      <c r="M2012" t="s">
        <v>57</v>
      </c>
      <c r="N2012">
        <v>3</v>
      </c>
      <c r="O2012">
        <v>0</v>
      </c>
      <c r="P2012">
        <f t="shared" si="195"/>
        <v>3</v>
      </c>
      <c r="Q2012" t="s">
        <v>35</v>
      </c>
      <c r="R2012">
        <v>1</v>
      </c>
      <c r="S2012">
        <f t="shared" si="190"/>
        <v>0</v>
      </c>
      <c r="T2012">
        <f t="shared" si="191"/>
        <v>3</v>
      </c>
      <c r="Z2012" s="118">
        <v>0.11</v>
      </c>
      <c r="AA2012">
        <v>0</v>
      </c>
      <c r="AB2012" s="120">
        <v>38.51</v>
      </c>
      <c r="AC2012" s="2">
        <f t="shared" si="192"/>
        <v>1270.83</v>
      </c>
      <c r="AE2012" s="2">
        <f t="shared" si="193"/>
        <v>1270.83</v>
      </c>
      <c r="AG2012" t="str">
        <f t="shared" si="194"/>
        <v/>
      </c>
    </row>
    <row r="2013" spans="1:34">
      <c r="A2013">
        <v>2012</v>
      </c>
      <c r="C2013">
        <v>581</v>
      </c>
      <c r="D2013">
        <v>407</v>
      </c>
      <c r="E2013" t="s">
        <v>607</v>
      </c>
      <c r="F2013" t="s">
        <v>929</v>
      </c>
      <c r="G2013">
        <v>49.240406040000003</v>
      </c>
      <c r="H2013">
        <v>124.7596283</v>
      </c>
      <c r="M2013" t="s">
        <v>704</v>
      </c>
      <c r="N2013">
        <v>0</v>
      </c>
      <c r="O2013">
        <v>-7</v>
      </c>
      <c r="P2013">
        <f t="shared" si="195"/>
        <v>7</v>
      </c>
      <c r="Q2013" t="s">
        <v>882</v>
      </c>
      <c r="R2013">
        <v>2</v>
      </c>
      <c r="S2013">
        <f t="shared" si="190"/>
        <v>7</v>
      </c>
      <c r="T2013">
        <f t="shared" si="191"/>
        <v>0</v>
      </c>
      <c r="U2013" t="s">
        <v>1003</v>
      </c>
      <c r="V2013" t="s">
        <v>918</v>
      </c>
      <c r="Z2013" s="118">
        <v>0.93</v>
      </c>
      <c r="AA2013">
        <v>35</v>
      </c>
      <c r="AB2013" s="120">
        <v>10.95</v>
      </c>
      <c r="AC2013" s="2">
        <f t="shared" si="192"/>
        <v>4633.4925000000003</v>
      </c>
      <c r="AE2013" s="2">
        <f t="shared" si="193"/>
        <v>4633.4925000000003</v>
      </c>
      <c r="AG2013" t="str">
        <f t="shared" si="194"/>
        <v/>
      </c>
    </row>
    <row r="2014" spans="1:34">
      <c r="A2014">
        <v>2013</v>
      </c>
      <c r="C2014">
        <v>581</v>
      </c>
      <c r="D2014">
        <v>407</v>
      </c>
      <c r="E2014" t="s">
        <v>607</v>
      </c>
      <c r="F2014" t="s">
        <v>929</v>
      </c>
      <c r="G2014">
        <v>49.240406040000003</v>
      </c>
      <c r="H2014">
        <v>124.7596283</v>
      </c>
      <c r="M2014" t="s">
        <v>768</v>
      </c>
      <c r="N2014">
        <v>-7</v>
      </c>
      <c r="O2014">
        <v>-21</v>
      </c>
      <c r="P2014">
        <f t="shared" si="195"/>
        <v>14</v>
      </c>
      <c r="Q2014" t="s">
        <v>882</v>
      </c>
      <c r="R2014">
        <v>2</v>
      </c>
      <c r="S2014">
        <f t="shared" si="190"/>
        <v>14</v>
      </c>
      <c r="T2014">
        <f t="shared" si="191"/>
        <v>0</v>
      </c>
      <c r="U2014" t="s">
        <v>1003</v>
      </c>
      <c r="V2014" t="s">
        <v>918</v>
      </c>
      <c r="Z2014" s="118">
        <v>0.93</v>
      </c>
      <c r="AA2014">
        <v>35</v>
      </c>
      <c r="AB2014" s="120">
        <v>10.95</v>
      </c>
      <c r="AC2014" s="2">
        <f t="shared" si="192"/>
        <v>9266.9850000000006</v>
      </c>
      <c r="AE2014" s="2">
        <f t="shared" si="193"/>
        <v>9266.9850000000006</v>
      </c>
      <c r="AG2014" t="str">
        <f t="shared" si="194"/>
        <v/>
      </c>
    </row>
    <row r="2015" spans="1:34" s="9" customFormat="1">
      <c r="A2015">
        <v>2014</v>
      </c>
      <c r="C2015">
        <v>581</v>
      </c>
      <c r="D2015">
        <v>407</v>
      </c>
      <c r="E2015" s="9" t="s">
        <v>607</v>
      </c>
      <c r="F2015" t="s">
        <v>929</v>
      </c>
      <c r="G2015" s="9">
        <v>49.240406040000003</v>
      </c>
      <c r="H2015" s="9">
        <v>124.7596283</v>
      </c>
      <c r="M2015" s="9" t="s">
        <v>59</v>
      </c>
      <c r="N2015" s="9">
        <v>-21</v>
      </c>
      <c r="O2015" s="9">
        <v>-75</v>
      </c>
      <c r="P2015" s="9">
        <f t="shared" si="195"/>
        <v>54</v>
      </c>
      <c r="Q2015" s="9" t="s">
        <v>882</v>
      </c>
      <c r="R2015" s="9">
        <v>2</v>
      </c>
      <c r="S2015" s="9">
        <f t="shared" si="190"/>
        <v>54</v>
      </c>
      <c r="T2015" s="9">
        <f t="shared" si="191"/>
        <v>0</v>
      </c>
      <c r="U2015" t="s">
        <v>1003</v>
      </c>
      <c r="V2015" t="s">
        <v>918</v>
      </c>
      <c r="Z2015" s="118">
        <v>1.17</v>
      </c>
      <c r="AA2015" s="9">
        <v>35</v>
      </c>
      <c r="AB2015" s="120">
        <v>3.92</v>
      </c>
      <c r="AC2015" s="2">
        <f t="shared" si="192"/>
        <v>16098.263999999999</v>
      </c>
      <c r="AE2015" s="11">
        <f t="shared" si="193"/>
        <v>16098.263999999999</v>
      </c>
      <c r="AG2015" t="str">
        <f t="shared" si="194"/>
        <v/>
      </c>
      <c r="AH2015"/>
    </row>
    <row r="2016" spans="1:34">
      <c r="A2016">
        <v>2015</v>
      </c>
      <c r="C2016">
        <v>534</v>
      </c>
      <c r="D2016">
        <v>408</v>
      </c>
      <c r="E2016" t="s">
        <v>605</v>
      </c>
      <c r="F2016" t="s">
        <v>929</v>
      </c>
      <c r="G2016">
        <v>49.23212814</v>
      </c>
      <c r="H2016">
        <v>124.7780151</v>
      </c>
      <c r="M2016" t="s">
        <v>89</v>
      </c>
      <c r="N2016">
        <v>7</v>
      </c>
      <c r="O2016">
        <v>6</v>
      </c>
      <c r="P2016">
        <f t="shared" si="195"/>
        <v>1</v>
      </c>
      <c r="Q2016" t="s">
        <v>35</v>
      </c>
      <c r="R2016">
        <v>1</v>
      </c>
      <c r="S2016">
        <f t="shared" si="190"/>
        <v>0</v>
      </c>
      <c r="T2016">
        <f t="shared" si="191"/>
        <v>1</v>
      </c>
      <c r="W2016">
        <f>SUM(S2016:S2022)</f>
        <v>70</v>
      </c>
      <c r="X2016">
        <f>SUM(T2016:T2022)</f>
        <v>7</v>
      </c>
      <c r="Y2016">
        <f>X2016+W2016</f>
        <v>77</v>
      </c>
      <c r="Z2016" s="118">
        <v>0.14000000000000001</v>
      </c>
      <c r="AA2016">
        <v>0</v>
      </c>
      <c r="AB2016" s="120">
        <v>43.21</v>
      </c>
      <c r="AC2016" s="2">
        <f t="shared" si="192"/>
        <v>604.94000000000005</v>
      </c>
      <c r="AD2016" s="2">
        <f>SUM(AC2016:AC2022)</f>
        <v>14563.808799999999</v>
      </c>
      <c r="AE2016" s="2">
        <f t="shared" si="193"/>
        <v>604.94000000000005</v>
      </c>
      <c r="AF2016" s="2">
        <f>SUM(AE2016:AE2022)</f>
        <v>14563.808799999999</v>
      </c>
      <c r="AG2016">
        <f t="shared" si="194"/>
        <v>1</v>
      </c>
    </row>
    <row r="2017" spans="1:34">
      <c r="A2017">
        <v>2016</v>
      </c>
      <c r="C2017">
        <v>534</v>
      </c>
      <c r="D2017">
        <v>408</v>
      </c>
      <c r="E2017" t="s">
        <v>605</v>
      </c>
      <c r="F2017" t="s">
        <v>929</v>
      </c>
      <c r="G2017">
        <v>49.23212814</v>
      </c>
      <c r="H2017">
        <v>124.7780151</v>
      </c>
      <c r="M2017" t="s">
        <v>623</v>
      </c>
      <c r="N2017">
        <v>6</v>
      </c>
      <c r="O2017">
        <v>1</v>
      </c>
      <c r="P2017">
        <f t="shared" si="195"/>
        <v>5</v>
      </c>
      <c r="Q2017" t="s">
        <v>35</v>
      </c>
      <c r="R2017">
        <v>1</v>
      </c>
      <c r="S2017">
        <f t="shared" si="190"/>
        <v>0</v>
      </c>
      <c r="T2017">
        <f t="shared" si="191"/>
        <v>5</v>
      </c>
      <c r="Z2017" s="118">
        <v>0.14000000000000001</v>
      </c>
      <c r="AA2017">
        <v>0</v>
      </c>
      <c r="AB2017" s="120">
        <v>43.21</v>
      </c>
      <c r="AC2017" s="2">
        <f t="shared" si="192"/>
        <v>3024.7</v>
      </c>
      <c r="AE2017" s="2">
        <f t="shared" si="193"/>
        <v>3024.7</v>
      </c>
      <c r="AG2017" t="str">
        <f t="shared" si="194"/>
        <v/>
      </c>
    </row>
    <row r="2018" spans="1:34">
      <c r="A2018">
        <v>2017</v>
      </c>
      <c r="C2018">
        <v>534</v>
      </c>
      <c r="D2018">
        <v>408</v>
      </c>
      <c r="E2018" t="s">
        <v>605</v>
      </c>
      <c r="F2018" t="s">
        <v>929</v>
      </c>
      <c r="G2018">
        <v>49.23212814</v>
      </c>
      <c r="H2018">
        <v>124.7780151</v>
      </c>
      <c r="M2018" t="s">
        <v>57</v>
      </c>
      <c r="N2018">
        <v>1</v>
      </c>
      <c r="O2018">
        <v>0</v>
      </c>
      <c r="P2018">
        <f t="shared" si="195"/>
        <v>1</v>
      </c>
      <c r="Q2018" t="s">
        <v>35</v>
      </c>
      <c r="R2018">
        <v>1</v>
      </c>
      <c r="S2018">
        <f t="shared" si="190"/>
        <v>0</v>
      </c>
      <c r="T2018">
        <f t="shared" si="191"/>
        <v>1</v>
      </c>
      <c r="Z2018" s="118">
        <v>0.14000000000000001</v>
      </c>
      <c r="AA2018">
        <v>0</v>
      </c>
      <c r="AB2018" s="120">
        <v>36.65</v>
      </c>
      <c r="AC2018" s="2">
        <f t="shared" si="192"/>
        <v>513.1</v>
      </c>
      <c r="AE2018" s="2">
        <f t="shared" si="193"/>
        <v>513.1</v>
      </c>
      <c r="AG2018" t="str">
        <f t="shared" si="194"/>
        <v/>
      </c>
    </row>
    <row r="2019" spans="1:34">
      <c r="A2019">
        <v>2018</v>
      </c>
      <c r="C2019">
        <v>582</v>
      </c>
      <c r="D2019">
        <v>408</v>
      </c>
      <c r="E2019" t="s">
        <v>605</v>
      </c>
      <c r="F2019" t="s">
        <v>929</v>
      </c>
      <c r="G2019">
        <v>49.23212814</v>
      </c>
      <c r="H2019">
        <v>124.7780151</v>
      </c>
      <c r="M2019" t="s">
        <v>16</v>
      </c>
      <c r="N2019">
        <v>0</v>
      </c>
      <c r="O2019">
        <v>-4</v>
      </c>
      <c r="P2019">
        <f t="shared" si="195"/>
        <v>4</v>
      </c>
      <c r="Q2019" t="s">
        <v>882</v>
      </c>
      <c r="R2019">
        <v>2</v>
      </c>
      <c r="S2019">
        <f t="shared" si="190"/>
        <v>4</v>
      </c>
      <c r="T2019">
        <f t="shared" si="191"/>
        <v>0</v>
      </c>
      <c r="U2019" t="s">
        <v>1003</v>
      </c>
      <c r="V2019" t="s">
        <v>918</v>
      </c>
      <c r="Z2019" s="118">
        <v>1.31</v>
      </c>
      <c r="AA2019">
        <v>42</v>
      </c>
      <c r="AB2019" s="120">
        <v>4.74</v>
      </c>
      <c r="AC2019" s="2">
        <f t="shared" si="192"/>
        <v>1440.5808</v>
      </c>
      <c r="AE2019" s="2">
        <f t="shared" si="193"/>
        <v>1440.5808</v>
      </c>
      <c r="AG2019" t="str">
        <f t="shared" si="194"/>
        <v/>
      </c>
    </row>
    <row r="2020" spans="1:34">
      <c r="A2020">
        <v>2019</v>
      </c>
      <c r="C2020">
        <v>582</v>
      </c>
      <c r="D2020">
        <v>408</v>
      </c>
      <c r="E2020" t="s">
        <v>605</v>
      </c>
      <c r="F2020" t="s">
        <v>929</v>
      </c>
      <c r="G2020">
        <v>49.23212814</v>
      </c>
      <c r="H2020">
        <v>124.7780151</v>
      </c>
      <c r="M2020" t="s">
        <v>59</v>
      </c>
      <c r="N2020">
        <v>-4</v>
      </c>
      <c r="O2020">
        <v>-14</v>
      </c>
      <c r="P2020">
        <f t="shared" si="195"/>
        <v>10</v>
      </c>
      <c r="Q2020" t="s">
        <v>882</v>
      </c>
      <c r="R2020">
        <v>2</v>
      </c>
      <c r="S2020">
        <f t="shared" si="190"/>
        <v>10</v>
      </c>
      <c r="T2020">
        <f t="shared" si="191"/>
        <v>0</v>
      </c>
      <c r="U2020" t="s">
        <v>1003</v>
      </c>
      <c r="V2020" t="s">
        <v>918</v>
      </c>
      <c r="Z2020" s="118">
        <v>1.38</v>
      </c>
      <c r="AA2020">
        <v>42</v>
      </c>
      <c r="AB2020" s="120">
        <v>1.7</v>
      </c>
      <c r="AC2020" s="2">
        <f t="shared" si="192"/>
        <v>1360.6799999999996</v>
      </c>
      <c r="AE2020" s="2">
        <f t="shared" si="193"/>
        <v>1360.6799999999996</v>
      </c>
      <c r="AG2020" t="str">
        <f t="shared" si="194"/>
        <v/>
      </c>
    </row>
    <row r="2021" spans="1:34">
      <c r="A2021">
        <v>2020</v>
      </c>
      <c r="C2021">
        <v>582</v>
      </c>
      <c r="D2021">
        <v>408</v>
      </c>
      <c r="E2021" t="s">
        <v>605</v>
      </c>
      <c r="F2021" t="s">
        <v>929</v>
      </c>
      <c r="G2021">
        <v>49.23212814</v>
      </c>
      <c r="H2021">
        <v>124.7780151</v>
      </c>
      <c r="M2021" t="s">
        <v>60</v>
      </c>
      <c r="N2021">
        <v>-14</v>
      </c>
      <c r="O2021">
        <v>-28</v>
      </c>
      <c r="P2021">
        <f t="shared" si="195"/>
        <v>14</v>
      </c>
      <c r="Q2021" t="s">
        <v>882</v>
      </c>
      <c r="R2021">
        <v>2</v>
      </c>
      <c r="S2021">
        <f t="shared" si="190"/>
        <v>14</v>
      </c>
      <c r="T2021">
        <f t="shared" si="191"/>
        <v>0</v>
      </c>
      <c r="U2021" t="s">
        <v>1003</v>
      </c>
      <c r="V2021" t="s">
        <v>918</v>
      </c>
      <c r="Z2021" s="118">
        <v>1.38</v>
      </c>
      <c r="AA2021">
        <v>42</v>
      </c>
      <c r="AB2021" s="120">
        <v>1.7</v>
      </c>
      <c r="AC2021" s="2">
        <f t="shared" si="192"/>
        <v>1904.9519999999998</v>
      </c>
      <c r="AE2021" s="2">
        <f t="shared" si="193"/>
        <v>1904.9519999999998</v>
      </c>
      <c r="AG2021" t="str">
        <f t="shared" si="194"/>
        <v/>
      </c>
    </row>
    <row r="2022" spans="1:34" s="9" customFormat="1">
      <c r="A2022">
        <v>2021</v>
      </c>
      <c r="C2022">
        <v>582</v>
      </c>
      <c r="D2022">
        <v>408</v>
      </c>
      <c r="E2022" s="9" t="s">
        <v>605</v>
      </c>
      <c r="F2022" t="s">
        <v>929</v>
      </c>
      <c r="G2022" s="9">
        <v>49.23212814</v>
      </c>
      <c r="H2022" s="9">
        <v>124.7780151</v>
      </c>
      <c r="M2022" s="9" t="s">
        <v>61</v>
      </c>
      <c r="N2022" s="9">
        <v>-28</v>
      </c>
      <c r="O2022" s="9">
        <v>-70</v>
      </c>
      <c r="P2022" s="9">
        <f t="shared" si="195"/>
        <v>42</v>
      </c>
      <c r="Q2022" s="9" t="s">
        <v>882</v>
      </c>
      <c r="R2022" s="9">
        <v>2</v>
      </c>
      <c r="S2022" s="9">
        <f t="shared" si="190"/>
        <v>42</v>
      </c>
      <c r="T2022" s="9">
        <f t="shared" si="191"/>
        <v>0</v>
      </c>
      <c r="U2022" t="s">
        <v>1003</v>
      </c>
      <c r="V2022" t="s">
        <v>918</v>
      </c>
      <c r="Z2022" s="118">
        <v>1.38</v>
      </c>
      <c r="AA2022" s="9">
        <v>42</v>
      </c>
      <c r="AB2022" s="120">
        <v>1.7</v>
      </c>
      <c r="AC2022" s="2">
        <f t="shared" si="192"/>
        <v>5714.8559999999989</v>
      </c>
      <c r="AE2022" s="11">
        <f t="shared" si="193"/>
        <v>5714.8559999999989</v>
      </c>
      <c r="AG2022" t="str">
        <f t="shared" si="194"/>
        <v/>
      </c>
      <c r="AH2022"/>
    </row>
    <row r="2023" spans="1:34">
      <c r="A2023">
        <v>2022</v>
      </c>
      <c r="C2023">
        <v>702</v>
      </c>
      <c r="D2023">
        <v>409</v>
      </c>
      <c r="E2023" t="s">
        <v>510</v>
      </c>
      <c r="F2023" t="s">
        <v>930</v>
      </c>
      <c r="G2023">
        <v>49.61571884</v>
      </c>
      <c r="H2023">
        <v>124.4010162</v>
      </c>
      <c r="M2023" t="s">
        <v>89</v>
      </c>
      <c r="N2023">
        <v>5</v>
      </c>
      <c r="O2023">
        <v>3</v>
      </c>
      <c r="P2023">
        <f t="shared" si="195"/>
        <v>2</v>
      </c>
      <c r="Q2023" t="s">
        <v>35</v>
      </c>
      <c r="R2023">
        <v>1</v>
      </c>
      <c r="S2023">
        <f t="shared" si="190"/>
        <v>0</v>
      </c>
      <c r="T2023">
        <f t="shared" si="191"/>
        <v>2</v>
      </c>
      <c r="W2023">
        <f>SUM(S2023:S2028)</f>
        <v>63</v>
      </c>
      <c r="X2023">
        <f>SUM(T2023:T2028)</f>
        <v>5</v>
      </c>
      <c r="Y2023">
        <f>X2023+W2023</f>
        <v>68</v>
      </c>
      <c r="Z2023" s="118">
        <v>0.16</v>
      </c>
      <c r="AA2023">
        <v>0</v>
      </c>
      <c r="AB2023" s="120">
        <v>37.4</v>
      </c>
      <c r="AC2023" s="2">
        <f t="shared" si="192"/>
        <v>1196.8</v>
      </c>
      <c r="AD2023" s="2">
        <f>SUM(AC2023:AC2028)</f>
        <v>10780.297599999998</v>
      </c>
      <c r="AE2023" s="2">
        <f t="shared" si="193"/>
        <v>1196.8</v>
      </c>
      <c r="AF2023" s="2">
        <f>SUM(AE2023:AE2028)</f>
        <v>10780.297599999998</v>
      </c>
      <c r="AG2023">
        <f t="shared" si="194"/>
        <v>1</v>
      </c>
    </row>
    <row r="2024" spans="1:34">
      <c r="A2024">
        <v>2023</v>
      </c>
      <c r="C2024">
        <v>702</v>
      </c>
      <c r="D2024">
        <v>409</v>
      </c>
      <c r="E2024" t="s">
        <v>510</v>
      </c>
      <c r="F2024" t="s">
        <v>930</v>
      </c>
      <c r="G2024">
        <v>49.61571884</v>
      </c>
      <c r="H2024">
        <v>124.4010162</v>
      </c>
      <c r="M2024" t="s">
        <v>623</v>
      </c>
      <c r="N2024">
        <v>3</v>
      </c>
      <c r="O2024">
        <v>0</v>
      </c>
      <c r="P2024">
        <f t="shared" si="195"/>
        <v>3</v>
      </c>
      <c r="Q2024" t="s">
        <v>35</v>
      </c>
      <c r="R2024">
        <v>1</v>
      </c>
      <c r="S2024">
        <f t="shared" si="190"/>
        <v>0</v>
      </c>
      <c r="T2024">
        <f t="shared" si="191"/>
        <v>3</v>
      </c>
      <c r="Z2024" s="118">
        <v>0.16</v>
      </c>
      <c r="AA2024">
        <v>0</v>
      </c>
      <c r="AB2024" s="120">
        <v>37.4</v>
      </c>
      <c r="AC2024" s="2">
        <f t="shared" si="192"/>
        <v>1795.1999999999998</v>
      </c>
      <c r="AE2024" s="2">
        <f t="shared" si="193"/>
        <v>1795.1999999999998</v>
      </c>
      <c r="AG2024" t="str">
        <f t="shared" si="194"/>
        <v/>
      </c>
    </row>
    <row r="2025" spans="1:34">
      <c r="A2025">
        <v>2024</v>
      </c>
      <c r="C2025">
        <v>759</v>
      </c>
      <c r="D2025">
        <v>409</v>
      </c>
      <c r="E2025" t="s">
        <v>510</v>
      </c>
      <c r="F2025" t="s">
        <v>930</v>
      </c>
      <c r="G2025">
        <v>49.61571884</v>
      </c>
      <c r="H2025">
        <v>124.4010162</v>
      </c>
      <c r="M2025" t="s">
        <v>104</v>
      </c>
      <c r="N2025">
        <v>0</v>
      </c>
      <c r="O2025">
        <v>-1</v>
      </c>
      <c r="P2025">
        <f t="shared" si="195"/>
        <v>1</v>
      </c>
      <c r="Q2025" t="s">
        <v>611</v>
      </c>
      <c r="R2025">
        <v>2</v>
      </c>
      <c r="S2025">
        <f t="shared" si="190"/>
        <v>1</v>
      </c>
      <c r="T2025">
        <f t="shared" si="191"/>
        <v>0</v>
      </c>
      <c r="U2025" t="s">
        <v>1003</v>
      </c>
      <c r="V2025" t="s">
        <v>918</v>
      </c>
      <c r="Z2025" s="118">
        <v>1.07</v>
      </c>
      <c r="AA2025">
        <v>2</v>
      </c>
      <c r="AB2025" s="120">
        <v>3.36</v>
      </c>
      <c r="AC2025" s="2">
        <f t="shared" si="192"/>
        <v>352.32960000000003</v>
      </c>
      <c r="AE2025" s="2">
        <f t="shared" si="193"/>
        <v>352.32960000000003</v>
      </c>
      <c r="AG2025" t="str">
        <f t="shared" si="194"/>
        <v/>
      </c>
    </row>
    <row r="2026" spans="1:34">
      <c r="A2026">
        <v>2025</v>
      </c>
      <c r="C2026">
        <v>759</v>
      </c>
      <c r="D2026">
        <v>409</v>
      </c>
      <c r="E2026" t="s">
        <v>510</v>
      </c>
      <c r="F2026" t="s">
        <v>930</v>
      </c>
      <c r="G2026">
        <v>49.61571884</v>
      </c>
      <c r="H2026">
        <v>124.4010162</v>
      </c>
      <c r="M2026" t="s">
        <v>101</v>
      </c>
      <c r="N2026">
        <v>-1</v>
      </c>
      <c r="O2026">
        <v>-13</v>
      </c>
      <c r="P2026">
        <f t="shared" si="195"/>
        <v>12</v>
      </c>
      <c r="Q2026" t="s">
        <v>611</v>
      </c>
      <c r="R2026">
        <v>2</v>
      </c>
      <c r="S2026">
        <f t="shared" si="190"/>
        <v>12</v>
      </c>
      <c r="T2026">
        <f t="shared" si="191"/>
        <v>0</v>
      </c>
      <c r="U2026" t="s">
        <v>1003</v>
      </c>
      <c r="V2026" t="s">
        <v>918</v>
      </c>
      <c r="Z2026" s="118">
        <v>1.2</v>
      </c>
      <c r="AA2026">
        <v>6</v>
      </c>
      <c r="AB2026" s="120">
        <v>1.2</v>
      </c>
      <c r="AC2026" s="2">
        <f t="shared" si="192"/>
        <v>1624.32</v>
      </c>
      <c r="AE2026" s="2">
        <f t="shared" si="193"/>
        <v>1624.32</v>
      </c>
      <c r="AG2026" t="str">
        <f t="shared" si="194"/>
        <v/>
      </c>
    </row>
    <row r="2027" spans="1:34">
      <c r="A2027">
        <v>2026</v>
      </c>
      <c r="C2027">
        <v>759</v>
      </c>
      <c r="D2027">
        <v>409</v>
      </c>
      <c r="E2027" t="s">
        <v>510</v>
      </c>
      <c r="F2027" t="s">
        <v>930</v>
      </c>
      <c r="G2027">
        <v>49.61571884</v>
      </c>
      <c r="H2027">
        <v>124.4010162</v>
      </c>
      <c r="M2027" t="s">
        <v>761</v>
      </c>
      <c r="N2027">
        <v>-13</v>
      </c>
      <c r="O2027">
        <v>-47</v>
      </c>
      <c r="P2027">
        <f t="shared" si="195"/>
        <v>34</v>
      </c>
      <c r="Q2027" t="s">
        <v>611</v>
      </c>
      <c r="R2027">
        <v>2</v>
      </c>
      <c r="S2027">
        <f t="shared" si="190"/>
        <v>34</v>
      </c>
      <c r="T2027">
        <f t="shared" si="191"/>
        <v>0</v>
      </c>
      <c r="U2027" t="s">
        <v>1003</v>
      </c>
      <c r="V2027" t="s">
        <v>918</v>
      </c>
      <c r="Z2027" s="118">
        <v>1.45</v>
      </c>
      <c r="AA2027">
        <v>12</v>
      </c>
      <c r="AB2027" s="120">
        <v>1.2</v>
      </c>
      <c r="AC2027" s="2">
        <f t="shared" si="192"/>
        <v>5206.079999999999</v>
      </c>
      <c r="AE2027" s="2">
        <f t="shared" si="193"/>
        <v>5206.079999999999</v>
      </c>
      <c r="AG2027" t="str">
        <f t="shared" si="194"/>
        <v/>
      </c>
    </row>
    <row r="2028" spans="1:34" s="9" customFormat="1">
      <c r="A2028">
        <v>2027</v>
      </c>
      <c r="C2028">
        <v>759</v>
      </c>
      <c r="D2028">
        <v>409</v>
      </c>
      <c r="E2028" s="9" t="s">
        <v>510</v>
      </c>
      <c r="F2028" t="s">
        <v>930</v>
      </c>
      <c r="G2028" s="9">
        <v>49.61571884</v>
      </c>
      <c r="H2028" s="9">
        <v>124.4010162</v>
      </c>
      <c r="M2028" s="9" t="s">
        <v>694</v>
      </c>
      <c r="N2028" s="9">
        <v>-47</v>
      </c>
      <c r="O2028" s="9">
        <v>-63</v>
      </c>
      <c r="P2028" s="9">
        <f t="shared" si="195"/>
        <v>16</v>
      </c>
      <c r="Q2028" s="9" t="s">
        <v>191</v>
      </c>
      <c r="R2028" s="9">
        <v>2</v>
      </c>
      <c r="S2028" s="9">
        <f t="shared" si="190"/>
        <v>16</v>
      </c>
      <c r="T2028" s="9">
        <f t="shared" si="191"/>
        <v>0</v>
      </c>
      <c r="U2028" t="s">
        <v>1003</v>
      </c>
      <c r="V2028" t="s">
        <v>918</v>
      </c>
      <c r="Z2028" s="118">
        <v>1.2</v>
      </c>
      <c r="AA2028" s="9">
        <v>17</v>
      </c>
      <c r="AB2028" s="120">
        <v>0.38</v>
      </c>
      <c r="AC2028" s="2">
        <f t="shared" si="192"/>
        <v>605.56799999999987</v>
      </c>
      <c r="AE2028" s="11">
        <f t="shared" si="193"/>
        <v>605.56799999999987</v>
      </c>
      <c r="AG2028" t="str">
        <f t="shared" si="194"/>
        <v/>
      </c>
      <c r="AH2028"/>
    </row>
    <row r="2029" spans="1:34">
      <c r="A2029">
        <v>2028</v>
      </c>
      <c r="C2029">
        <v>28</v>
      </c>
      <c r="D2029">
        <v>410</v>
      </c>
      <c r="E2029" t="s">
        <v>605</v>
      </c>
      <c r="F2029" t="s">
        <v>929</v>
      </c>
      <c r="G2029">
        <v>49.341419219999999</v>
      </c>
      <c r="H2029">
        <v>124.6776962</v>
      </c>
      <c r="M2029" t="s">
        <v>13</v>
      </c>
      <c r="N2029">
        <v>18</v>
      </c>
      <c r="O2029">
        <v>15</v>
      </c>
      <c r="P2029">
        <f t="shared" si="195"/>
        <v>3</v>
      </c>
      <c r="Q2029" t="s">
        <v>35</v>
      </c>
      <c r="R2029">
        <v>1</v>
      </c>
      <c r="S2029">
        <f t="shared" si="190"/>
        <v>0</v>
      </c>
      <c r="T2029">
        <f t="shared" si="191"/>
        <v>3</v>
      </c>
      <c r="W2029">
        <f>SUM(S2029:S2035)</f>
        <v>118</v>
      </c>
      <c r="X2029">
        <f>SUM(T2029:T2035)</f>
        <v>8</v>
      </c>
      <c r="Y2029">
        <f>X2029+W2029</f>
        <v>126</v>
      </c>
      <c r="Z2029" s="118">
        <v>0.14000000000000001</v>
      </c>
      <c r="AA2029">
        <v>0</v>
      </c>
      <c r="AB2029" s="120">
        <v>43.21</v>
      </c>
      <c r="AC2029" s="2">
        <f t="shared" si="192"/>
        <v>1814.8200000000002</v>
      </c>
      <c r="AD2029" s="2">
        <f>SUM(AC2029:AC2035)</f>
        <v>25142.031999999996</v>
      </c>
      <c r="AE2029" s="2">
        <f t="shared" si="193"/>
        <v>1814.8200000000002</v>
      </c>
      <c r="AF2029" s="2">
        <f>SUM(AE2029:AE2035)</f>
        <v>25142.031999999996</v>
      </c>
      <c r="AG2029">
        <f t="shared" si="194"/>
        <v>1</v>
      </c>
    </row>
    <row r="2030" spans="1:34">
      <c r="A2030">
        <v>2029</v>
      </c>
      <c r="C2030">
        <v>28</v>
      </c>
      <c r="D2030">
        <v>410</v>
      </c>
      <c r="E2030" t="s">
        <v>605</v>
      </c>
      <c r="F2030" t="s">
        <v>929</v>
      </c>
      <c r="G2030">
        <v>49.341419219999999</v>
      </c>
      <c r="H2030">
        <v>124.6776962</v>
      </c>
      <c r="M2030" t="s">
        <v>104</v>
      </c>
      <c r="N2030">
        <v>10</v>
      </c>
      <c r="O2030">
        <v>10</v>
      </c>
      <c r="P2030">
        <f t="shared" si="195"/>
        <v>0</v>
      </c>
      <c r="Q2030" t="s">
        <v>35</v>
      </c>
      <c r="R2030">
        <v>1</v>
      </c>
      <c r="S2030">
        <f t="shared" si="190"/>
        <v>0</v>
      </c>
      <c r="T2030">
        <f t="shared" si="191"/>
        <v>0</v>
      </c>
      <c r="Z2030" s="118">
        <v>1.31</v>
      </c>
      <c r="AA2030">
        <v>0</v>
      </c>
      <c r="AB2030" s="120">
        <v>4.74</v>
      </c>
      <c r="AC2030" s="2">
        <f t="shared" si="192"/>
        <v>0</v>
      </c>
      <c r="AE2030" s="2">
        <f t="shared" si="193"/>
        <v>0</v>
      </c>
      <c r="AG2030" t="str">
        <f t="shared" si="194"/>
        <v/>
      </c>
    </row>
    <row r="2031" spans="1:34">
      <c r="A2031">
        <v>2030</v>
      </c>
      <c r="C2031">
        <v>28</v>
      </c>
      <c r="D2031">
        <v>410</v>
      </c>
      <c r="E2031" t="s">
        <v>605</v>
      </c>
      <c r="F2031" t="s">
        <v>929</v>
      </c>
      <c r="G2031">
        <v>49.341419219999999</v>
      </c>
      <c r="H2031">
        <v>124.6776962</v>
      </c>
      <c r="M2031" t="s">
        <v>612</v>
      </c>
      <c r="N2031">
        <v>15</v>
      </c>
      <c r="O2031">
        <v>10</v>
      </c>
      <c r="P2031">
        <f t="shared" si="195"/>
        <v>5</v>
      </c>
      <c r="Q2031" t="s">
        <v>35</v>
      </c>
      <c r="R2031">
        <v>1</v>
      </c>
      <c r="S2031">
        <f t="shared" si="190"/>
        <v>0</v>
      </c>
      <c r="T2031">
        <f t="shared" si="191"/>
        <v>5</v>
      </c>
      <c r="Z2031" s="118">
        <v>0.14000000000000001</v>
      </c>
      <c r="AA2031">
        <v>0</v>
      </c>
      <c r="AB2031" s="120">
        <v>43.21</v>
      </c>
      <c r="AC2031" s="2">
        <f t="shared" si="192"/>
        <v>3024.7</v>
      </c>
      <c r="AE2031" s="2">
        <f t="shared" si="193"/>
        <v>3024.7</v>
      </c>
      <c r="AG2031" t="str">
        <f t="shared" si="194"/>
        <v/>
      </c>
      <c r="AH2031" s="102"/>
    </row>
    <row r="2032" spans="1:34">
      <c r="A2032">
        <v>2031</v>
      </c>
      <c r="C2032">
        <v>37</v>
      </c>
      <c r="D2032">
        <v>410</v>
      </c>
      <c r="E2032" t="s">
        <v>605</v>
      </c>
      <c r="F2032" t="s">
        <v>929</v>
      </c>
      <c r="G2032">
        <v>49.341419219999999</v>
      </c>
      <c r="H2032">
        <v>124.6776962</v>
      </c>
      <c r="M2032" t="s">
        <v>104</v>
      </c>
      <c r="N2032">
        <v>0</v>
      </c>
      <c r="O2032">
        <v>-10</v>
      </c>
      <c r="P2032">
        <f t="shared" si="195"/>
        <v>10</v>
      </c>
      <c r="Q2032" t="s">
        <v>89</v>
      </c>
      <c r="R2032">
        <v>2</v>
      </c>
      <c r="S2032">
        <f t="shared" si="190"/>
        <v>10</v>
      </c>
      <c r="T2032">
        <f t="shared" si="191"/>
        <v>0</v>
      </c>
      <c r="U2032" t="s">
        <v>1003</v>
      </c>
      <c r="V2032" t="s">
        <v>918</v>
      </c>
      <c r="Z2032" s="118">
        <v>1.31</v>
      </c>
      <c r="AA2032">
        <v>0</v>
      </c>
      <c r="AB2032" s="120">
        <v>4.74</v>
      </c>
      <c r="AC2032" s="2">
        <f t="shared" si="192"/>
        <v>6209.4000000000005</v>
      </c>
      <c r="AE2032" s="2">
        <f t="shared" si="193"/>
        <v>6209.4000000000005</v>
      </c>
      <c r="AG2032" t="str">
        <f t="shared" si="194"/>
        <v/>
      </c>
    </row>
    <row r="2033" spans="1:34">
      <c r="A2033">
        <v>2032</v>
      </c>
      <c r="C2033">
        <v>37</v>
      </c>
      <c r="D2033">
        <v>410</v>
      </c>
      <c r="E2033" t="s">
        <v>605</v>
      </c>
      <c r="F2033" t="s">
        <v>929</v>
      </c>
      <c r="G2033">
        <v>49.341419219999999</v>
      </c>
      <c r="H2033">
        <v>124.6776962</v>
      </c>
      <c r="M2033" t="s">
        <v>769</v>
      </c>
      <c r="N2033">
        <v>-10</v>
      </c>
      <c r="O2033">
        <v>-62</v>
      </c>
      <c r="P2033">
        <f t="shared" si="195"/>
        <v>52</v>
      </c>
      <c r="Q2033" t="s">
        <v>604</v>
      </c>
      <c r="R2033">
        <v>2</v>
      </c>
      <c r="S2033">
        <f t="shared" si="190"/>
        <v>52</v>
      </c>
      <c r="T2033">
        <f t="shared" si="191"/>
        <v>0</v>
      </c>
      <c r="U2033" t="s">
        <v>1003</v>
      </c>
      <c r="V2033" t="s">
        <v>918</v>
      </c>
      <c r="Z2033" s="118">
        <v>1.38</v>
      </c>
      <c r="AA2033">
        <v>5</v>
      </c>
      <c r="AB2033" s="120">
        <v>1.7</v>
      </c>
      <c r="AC2033" s="2">
        <f t="shared" si="192"/>
        <v>11589.239999999996</v>
      </c>
      <c r="AE2033" s="2">
        <f t="shared" si="193"/>
        <v>11589.239999999996</v>
      </c>
      <c r="AG2033" t="str">
        <f t="shared" si="194"/>
        <v/>
      </c>
    </row>
    <row r="2034" spans="1:34">
      <c r="A2034">
        <v>2033</v>
      </c>
      <c r="C2034">
        <v>37</v>
      </c>
      <c r="D2034">
        <v>410</v>
      </c>
      <c r="E2034" t="s">
        <v>605</v>
      </c>
      <c r="F2034" t="s">
        <v>929</v>
      </c>
      <c r="G2034">
        <v>49.341419219999999</v>
      </c>
      <c r="H2034">
        <v>124.6776962</v>
      </c>
      <c r="M2034" t="s">
        <v>739</v>
      </c>
      <c r="N2034">
        <v>-62</v>
      </c>
      <c r="O2034">
        <v>-77</v>
      </c>
      <c r="P2034">
        <f t="shared" si="195"/>
        <v>15</v>
      </c>
      <c r="Q2034" t="s">
        <v>191</v>
      </c>
      <c r="R2034">
        <v>2</v>
      </c>
      <c r="S2034">
        <f t="shared" si="190"/>
        <v>15</v>
      </c>
      <c r="T2034">
        <f t="shared" si="191"/>
        <v>0</v>
      </c>
      <c r="U2034" t="s">
        <v>1003</v>
      </c>
      <c r="V2034" t="s">
        <v>918</v>
      </c>
      <c r="Z2034" s="118">
        <v>1.38</v>
      </c>
      <c r="AA2034">
        <v>40</v>
      </c>
      <c r="AB2034" s="120">
        <v>0.54</v>
      </c>
      <c r="AC2034" s="2">
        <f t="shared" si="192"/>
        <v>670.68</v>
      </c>
      <c r="AE2034" s="2">
        <f t="shared" si="193"/>
        <v>670.68</v>
      </c>
      <c r="AG2034" t="str">
        <f t="shared" si="194"/>
        <v/>
      </c>
    </row>
    <row r="2035" spans="1:34" s="9" customFormat="1">
      <c r="A2035">
        <v>2034</v>
      </c>
      <c r="C2035">
        <v>37</v>
      </c>
      <c r="D2035">
        <v>410</v>
      </c>
      <c r="E2035" s="9" t="s">
        <v>605</v>
      </c>
      <c r="F2035" t="s">
        <v>929</v>
      </c>
      <c r="G2035" s="9">
        <v>49.341419219999999</v>
      </c>
      <c r="H2035" s="9">
        <v>124.6776962</v>
      </c>
      <c r="M2035" s="9" t="s">
        <v>740</v>
      </c>
      <c r="N2035" s="9">
        <v>-77</v>
      </c>
      <c r="O2035" s="9">
        <v>-118</v>
      </c>
      <c r="P2035" s="9">
        <f t="shared" si="195"/>
        <v>41</v>
      </c>
      <c r="Q2035" s="9" t="s">
        <v>191</v>
      </c>
      <c r="R2035" s="9">
        <v>2</v>
      </c>
      <c r="S2035" s="9">
        <f t="shared" si="190"/>
        <v>41</v>
      </c>
      <c r="T2035" s="9">
        <f t="shared" si="191"/>
        <v>0</v>
      </c>
      <c r="U2035" t="s">
        <v>1003</v>
      </c>
      <c r="V2035" t="s">
        <v>918</v>
      </c>
      <c r="Z2035" s="118">
        <v>1.38</v>
      </c>
      <c r="AA2035" s="9">
        <v>40</v>
      </c>
      <c r="AB2035" s="120">
        <v>0.54</v>
      </c>
      <c r="AC2035" s="2">
        <f t="shared" si="192"/>
        <v>1833.1919999999998</v>
      </c>
      <c r="AE2035" s="11">
        <f t="shared" si="193"/>
        <v>1833.1919999999998</v>
      </c>
      <c r="AG2035" t="str">
        <f t="shared" si="194"/>
        <v/>
      </c>
      <c r="AH2035"/>
    </row>
    <row r="2036" spans="1:34">
      <c r="A2036">
        <v>2035</v>
      </c>
      <c r="C2036">
        <v>796</v>
      </c>
      <c r="D2036">
        <v>411</v>
      </c>
      <c r="E2036" t="s">
        <v>911</v>
      </c>
      <c r="F2036" t="s">
        <v>930</v>
      </c>
      <c r="G2036">
        <v>49.34355927</v>
      </c>
      <c r="H2036">
        <v>124.6830978</v>
      </c>
      <c r="M2036" t="s">
        <v>13</v>
      </c>
      <c r="N2036">
        <v>5</v>
      </c>
      <c r="O2036">
        <v>0</v>
      </c>
      <c r="P2036">
        <f t="shared" si="195"/>
        <v>5</v>
      </c>
      <c r="Q2036" t="s">
        <v>35</v>
      </c>
      <c r="R2036">
        <v>1</v>
      </c>
      <c r="S2036">
        <f t="shared" si="190"/>
        <v>0</v>
      </c>
      <c r="T2036">
        <f t="shared" si="191"/>
        <v>5</v>
      </c>
      <c r="W2036">
        <f>SUM(S2036:S2041)</f>
        <v>82</v>
      </c>
      <c r="X2036">
        <f>SUM(T2036:T2041)</f>
        <v>5</v>
      </c>
      <c r="Y2036">
        <f>X2036+W2036</f>
        <v>87</v>
      </c>
      <c r="Z2036" s="118">
        <v>0.16</v>
      </c>
      <c r="AA2036">
        <v>0</v>
      </c>
      <c r="AB2036" s="120">
        <v>37.4</v>
      </c>
      <c r="AC2036" s="2">
        <f t="shared" si="192"/>
        <v>2992</v>
      </c>
      <c r="AD2036" s="2">
        <f>SUM(AC2036:AC2041)</f>
        <v>16150.935999999998</v>
      </c>
      <c r="AE2036" s="2">
        <f t="shared" si="193"/>
        <v>2992</v>
      </c>
      <c r="AF2036" s="2">
        <f>SUM(AE2036:AE2041)</f>
        <v>16150.935999999998</v>
      </c>
      <c r="AG2036">
        <f t="shared" si="194"/>
        <v>1</v>
      </c>
    </row>
    <row r="2037" spans="1:34">
      <c r="A2037">
        <v>2036</v>
      </c>
      <c r="C2037">
        <v>856</v>
      </c>
      <c r="D2037">
        <v>411</v>
      </c>
      <c r="E2037" t="s">
        <v>911</v>
      </c>
      <c r="F2037" t="s">
        <v>930</v>
      </c>
      <c r="G2037">
        <v>49.34355927</v>
      </c>
      <c r="H2037">
        <v>124.6830978</v>
      </c>
      <c r="M2037" t="s">
        <v>129</v>
      </c>
      <c r="N2037">
        <v>0</v>
      </c>
      <c r="O2037">
        <v>-3</v>
      </c>
      <c r="P2037">
        <f t="shared" si="195"/>
        <v>3</v>
      </c>
      <c r="Q2037" t="s">
        <v>604</v>
      </c>
      <c r="R2037">
        <v>2</v>
      </c>
      <c r="S2037">
        <f t="shared" si="190"/>
        <v>3</v>
      </c>
      <c r="T2037">
        <f t="shared" si="191"/>
        <v>0</v>
      </c>
      <c r="U2037" t="s">
        <v>1003</v>
      </c>
      <c r="V2037" t="s">
        <v>918</v>
      </c>
      <c r="Z2037" s="118">
        <v>1.07</v>
      </c>
      <c r="AA2037">
        <v>5</v>
      </c>
      <c r="AB2037" s="120">
        <v>3.36</v>
      </c>
      <c r="AC2037" s="2">
        <f t="shared" si="192"/>
        <v>1024.6319999999998</v>
      </c>
      <c r="AE2037" s="2">
        <f t="shared" si="193"/>
        <v>1024.6319999999998</v>
      </c>
      <c r="AG2037" t="str">
        <f t="shared" si="194"/>
        <v/>
      </c>
    </row>
    <row r="2038" spans="1:34">
      <c r="A2038">
        <v>2037</v>
      </c>
      <c r="C2038">
        <v>856</v>
      </c>
      <c r="D2038">
        <v>411</v>
      </c>
      <c r="E2038" t="s">
        <v>911</v>
      </c>
      <c r="F2038" t="s">
        <v>930</v>
      </c>
      <c r="G2038">
        <v>49.34355927</v>
      </c>
      <c r="H2038">
        <v>124.6830978</v>
      </c>
      <c r="M2038" t="s">
        <v>129</v>
      </c>
      <c r="N2038">
        <v>-3</v>
      </c>
      <c r="O2038">
        <v>-16</v>
      </c>
      <c r="P2038">
        <f t="shared" si="195"/>
        <v>13</v>
      </c>
      <c r="Q2038" t="s">
        <v>611</v>
      </c>
      <c r="R2038">
        <v>2</v>
      </c>
      <c r="S2038">
        <f t="shared" si="190"/>
        <v>13</v>
      </c>
      <c r="T2038">
        <f t="shared" si="191"/>
        <v>0</v>
      </c>
      <c r="U2038" t="s">
        <v>1003</v>
      </c>
      <c r="V2038" t="s">
        <v>918</v>
      </c>
      <c r="Z2038" s="118">
        <v>1.07</v>
      </c>
      <c r="AA2038">
        <v>10</v>
      </c>
      <c r="AB2038" s="120">
        <v>3.36</v>
      </c>
      <c r="AC2038" s="2">
        <f t="shared" si="192"/>
        <v>4206.3840000000009</v>
      </c>
      <c r="AE2038" s="2">
        <f t="shared" si="193"/>
        <v>4206.3840000000009</v>
      </c>
      <c r="AG2038" t="str">
        <f t="shared" si="194"/>
        <v/>
      </c>
    </row>
    <row r="2039" spans="1:34">
      <c r="A2039">
        <v>2038</v>
      </c>
      <c r="C2039">
        <v>856</v>
      </c>
      <c r="D2039">
        <v>411</v>
      </c>
      <c r="E2039" t="s">
        <v>911</v>
      </c>
      <c r="F2039" t="s">
        <v>930</v>
      </c>
      <c r="G2039">
        <v>49.34355927</v>
      </c>
      <c r="H2039">
        <v>124.6830978</v>
      </c>
      <c r="M2039" t="s">
        <v>32</v>
      </c>
      <c r="N2039">
        <v>-16</v>
      </c>
      <c r="O2039">
        <v>-32</v>
      </c>
      <c r="P2039">
        <f t="shared" si="195"/>
        <v>16</v>
      </c>
      <c r="Q2039" t="s">
        <v>611</v>
      </c>
      <c r="R2039">
        <v>2</v>
      </c>
      <c r="S2039">
        <f t="shared" si="190"/>
        <v>16</v>
      </c>
      <c r="T2039">
        <f t="shared" si="191"/>
        <v>0</v>
      </c>
      <c r="U2039" t="s">
        <v>1003</v>
      </c>
      <c r="V2039" t="s">
        <v>918</v>
      </c>
      <c r="Z2039" s="118">
        <v>1.43</v>
      </c>
      <c r="AA2039">
        <v>30</v>
      </c>
      <c r="AB2039" s="120">
        <v>1.2</v>
      </c>
      <c r="AC2039" s="2">
        <f t="shared" si="192"/>
        <v>1921.9199999999994</v>
      </c>
      <c r="AE2039" s="2">
        <f t="shared" si="193"/>
        <v>1921.9199999999994</v>
      </c>
      <c r="AG2039" t="str">
        <f t="shared" si="194"/>
        <v/>
      </c>
    </row>
    <row r="2040" spans="1:34">
      <c r="A2040">
        <v>2039</v>
      </c>
      <c r="C2040">
        <v>856</v>
      </c>
      <c r="D2040">
        <v>411</v>
      </c>
      <c r="E2040" t="s">
        <v>911</v>
      </c>
      <c r="F2040" t="s">
        <v>930</v>
      </c>
      <c r="G2040">
        <v>49.34355927</v>
      </c>
      <c r="H2040">
        <v>124.6830978</v>
      </c>
      <c r="M2040" t="s">
        <v>34</v>
      </c>
      <c r="N2040">
        <v>-32</v>
      </c>
      <c r="O2040">
        <v>-82</v>
      </c>
      <c r="P2040">
        <f t="shared" si="195"/>
        <v>50</v>
      </c>
      <c r="Q2040" t="s">
        <v>611</v>
      </c>
      <c r="R2040">
        <v>2</v>
      </c>
      <c r="S2040">
        <f t="shared" si="190"/>
        <v>50</v>
      </c>
      <c r="T2040">
        <f t="shared" si="191"/>
        <v>0</v>
      </c>
      <c r="U2040" t="s">
        <v>1003</v>
      </c>
      <c r="V2040" t="s">
        <v>918</v>
      </c>
      <c r="Z2040" s="118">
        <v>1.43</v>
      </c>
      <c r="AA2040">
        <v>30</v>
      </c>
      <c r="AB2040" s="120">
        <v>1.2</v>
      </c>
      <c r="AC2040" s="2">
        <f t="shared" si="192"/>
        <v>6005.9999999999982</v>
      </c>
      <c r="AE2040" s="2">
        <f t="shared" si="193"/>
        <v>6005.9999999999982</v>
      </c>
      <c r="AG2040" t="str">
        <f t="shared" si="194"/>
        <v/>
      </c>
    </row>
    <row r="2041" spans="1:34" s="9" customFormat="1">
      <c r="A2041">
        <v>2040</v>
      </c>
      <c r="C2041">
        <v>856</v>
      </c>
      <c r="D2041">
        <v>411</v>
      </c>
      <c r="E2041" s="9" t="s">
        <v>911</v>
      </c>
      <c r="F2041" t="s">
        <v>930</v>
      </c>
      <c r="G2041" s="9">
        <v>49.34355927</v>
      </c>
      <c r="H2041" s="9">
        <v>124.6830978</v>
      </c>
      <c r="M2041" s="9" t="s">
        <v>416</v>
      </c>
      <c r="N2041" s="9">
        <v>-82</v>
      </c>
      <c r="O2041" s="9">
        <v>-82</v>
      </c>
      <c r="P2041" s="9">
        <f t="shared" si="195"/>
        <v>0</v>
      </c>
      <c r="R2041" s="9">
        <v>2</v>
      </c>
      <c r="S2041" s="9">
        <f t="shared" si="190"/>
        <v>0</v>
      </c>
      <c r="T2041" s="9">
        <f t="shared" si="191"/>
        <v>0</v>
      </c>
      <c r="U2041" t="s">
        <v>1008</v>
      </c>
      <c r="V2041" t="s">
        <v>1005</v>
      </c>
      <c r="Z2041" s="118">
        <v>0</v>
      </c>
      <c r="AA2041" s="9">
        <v>0</v>
      </c>
      <c r="AB2041" s="120"/>
      <c r="AC2041" s="2">
        <f t="shared" si="192"/>
        <v>0</v>
      </c>
      <c r="AE2041" s="11">
        <f t="shared" si="193"/>
        <v>0</v>
      </c>
      <c r="AG2041" t="str">
        <f t="shared" si="194"/>
        <v/>
      </c>
      <c r="AH2041"/>
    </row>
    <row r="2042" spans="1:34">
      <c r="A2042">
        <v>2041</v>
      </c>
      <c r="C2042">
        <v>726</v>
      </c>
      <c r="D2042">
        <v>412</v>
      </c>
      <c r="E2042" t="s">
        <v>605</v>
      </c>
      <c r="F2042" t="s">
        <v>929</v>
      </c>
      <c r="G2042">
        <v>49.39604568</v>
      </c>
      <c r="H2042">
        <v>124.6665421</v>
      </c>
      <c r="M2042" t="s">
        <v>89</v>
      </c>
      <c r="N2042">
        <v>4.5</v>
      </c>
      <c r="O2042">
        <v>3</v>
      </c>
      <c r="P2042">
        <f t="shared" si="195"/>
        <v>1.5</v>
      </c>
      <c r="Q2042" t="s">
        <v>35</v>
      </c>
      <c r="R2042">
        <v>1</v>
      </c>
      <c r="S2042">
        <f t="shared" si="190"/>
        <v>0</v>
      </c>
      <c r="T2042">
        <f t="shared" si="191"/>
        <v>1.5</v>
      </c>
      <c r="W2042">
        <f>SUM(S2042:S2046)</f>
        <v>60</v>
      </c>
      <c r="X2042">
        <f>SUM(T2042:T2046)</f>
        <v>4.5</v>
      </c>
      <c r="Y2042">
        <f>X2042+W2042</f>
        <v>64.5</v>
      </c>
      <c r="Z2042" s="118">
        <v>0.14000000000000001</v>
      </c>
      <c r="AA2042">
        <v>0</v>
      </c>
      <c r="AB2042" s="120">
        <v>43.21</v>
      </c>
      <c r="AC2042" s="2">
        <f t="shared" si="192"/>
        <v>907.41000000000008</v>
      </c>
      <c r="AD2042" s="2">
        <f>SUM(AC2042:AC2046)</f>
        <v>11009.535</v>
      </c>
      <c r="AE2042" s="2">
        <f t="shared" si="193"/>
        <v>907.41000000000008</v>
      </c>
      <c r="AF2042" s="2">
        <f>SUM(AE2042:AE2046)</f>
        <v>11009.535</v>
      </c>
      <c r="AG2042">
        <f t="shared" si="194"/>
        <v>1</v>
      </c>
    </row>
    <row r="2043" spans="1:34">
      <c r="A2043">
        <v>2042</v>
      </c>
      <c r="C2043">
        <v>726</v>
      </c>
      <c r="D2043">
        <v>412</v>
      </c>
      <c r="E2043" t="s">
        <v>605</v>
      </c>
      <c r="F2043" t="s">
        <v>929</v>
      </c>
      <c r="G2043">
        <v>49.39604568</v>
      </c>
      <c r="H2043">
        <v>124.6665421</v>
      </c>
      <c r="M2043" t="s">
        <v>623</v>
      </c>
      <c r="N2043">
        <v>3</v>
      </c>
      <c r="O2043">
        <v>1</v>
      </c>
      <c r="P2043">
        <f t="shared" si="195"/>
        <v>2</v>
      </c>
      <c r="Q2043" t="s">
        <v>35</v>
      </c>
      <c r="R2043">
        <v>1</v>
      </c>
      <c r="S2043">
        <f t="shared" si="190"/>
        <v>0</v>
      </c>
      <c r="T2043">
        <f t="shared" si="191"/>
        <v>2</v>
      </c>
      <c r="Z2043" s="118">
        <v>0.14000000000000001</v>
      </c>
      <c r="AA2043">
        <v>0</v>
      </c>
      <c r="AB2043" s="120">
        <v>43.21</v>
      </c>
      <c r="AC2043" s="2">
        <f t="shared" si="192"/>
        <v>1209.8800000000001</v>
      </c>
      <c r="AE2043" s="2">
        <f t="shared" si="193"/>
        <v>1209.8800000000001</v>
      </c>
      <c r="AG2043" t="str">
        <f t="shared" si="194"/>
        <v/>
      </c>
    </row>
    <row r="2044" spans="1:34">
      <c r="A2044">
        <v>2043</v>
      </c>
      <c r="C2044">
        <v>726</v>
      </c>
      <c r="D2044">
        <v>412</v>
      </c>
      <c r="E2044" t="s">
        <v>605</v>
      </c>
      <c r="F2044" t="s">
        <v>929</v>
      </c>
      <c r="G2044">
        <v>49.39604568</v>
      </c>
      <c r="H2044">
        <v>124.6665421</v>
      </c>
      <c r="M2044" t="s">
        <v>57</v>
      </c>
      <c r="N2044">
        <v>1</v>
      </c>
      <c r="O2044">
        <v>0</v>
      </c>
      <c r="P2044">
        <f t="shared" si="195"/>
        <v>1</v>
      </c>
      <c r="Q2044" t="s">
        <v>35</v>
      </c>
      <c r="R2044">
        <v>1</v>
      </c>
      <c r="S2044">
        <f t="shared" si="190"/>
        <v>0</v>
      </c>
      <c r="T2044">
        <f t="shared" si="191"/>
        <v>1</v>
      </c>
      <c r="Z2044" s="118">
        <v>0.14000000000000001</v>
      </c>
      <c r="AA2044">
        <v>0</v>
      </c>
      <c r="AB2044" s="120">
        <v>36.65</v>
      </c>
      <c r="AC2044" s="2">
        <f t="shared" si="192"/>
        <v>513.1</v>
      </c>
      <c r="AE2044" s="2">
        <f t="shared" si="193"/>
        <v>513.1</v>
      </c>
      <c r="AG2044" t="str">
        <f t="shared" si="194"/>
        <v/>
      </c>
    </row>
    <row r="2045" spans="1:34">
      <c r="A2045">
        <v>2044</v>
      </c>
      <c r="C2045">
        <v>783</v>
      </c>
      <c r="D2045">
        <v>412</v>
      </c>
      <c r="E2045" t="s">
        <v>605</v>
      </c>
      <c r="F2045" t="s">
        <v>929</v>
      </c>
      <c r="G2045">
        <v>49.39604568</v>
      </c>
      <c r="H2045">
        <v>124.6665421</v>
      </c>
      <c r="M2045" t="s">
        <v>104</v>
      </c>
      <c r="N2045">
        <v>0</v>
      </c>
      <c r="O2045">
        <v>-1</v>
      </c>
      <c r="P2045">
        <f t="shared" si="195"/>
        <v>1</v>
      </c>
      <c r="R2045">
        <v>2</v>
      </c>
      <c r="S2045">
        <f t="shared" si="190"/>
        <v>1</v>
      </c>
      <c r="T2045">
        <f t="shared" si="191"/>
        <v>0</v>
      </c>
      <c r="U2045" t="s">
        <v>1008</v>
      </c>
      <c r="V2045" t="s">
        <v>1005</v>
      </c>
      <c r="Z2045" s="118">
        <v>1.31</v>
      </c>
      <c r="AA2045">
        <v>0</v>
      </c>
      <c r="AB2045" s="120">
        <v>4.74</v>
      </c>
      <c r="AC2045" s="2">
        <f t="shared" si="192"/>
        <v>620.94000000000005</v>
      </c>
      <c r="AE2045" s="2">
        <f t="shared" si="193"/>
        <v>620.94000000000005</v>
      </c>
      <c r="AG2045" t="str">
        <f t="shared" si="194"/>
        <v/>
      </c>
    </row>
    <row r="2046" spans="1:34" s="9" customFormat="1">
      <c r="A2046">
        <v>2045</v>
      </c>
      <c r="C2046">
        <v>783</v>
      </c>
      <c r="D2046">
        <v>412</v>
      </c>
      <c r="E2046" s="9" t="s">
        <v>605</v>
      </c>
      <c r="F2046" t="s">
        <v>929</v>
      </c>
      <c r="G2046" s="9">
        <v>49.39604568</v>
      </c>
      <c r="H2046" s="9">
        <v>124.6665421</v>
      </c>
      <c r="M2046" s="9" t="s">
        <v>101</v>
      </c>
      <c r="N2046" s="9">
        <v>-1</v>
      </c>
      <c r="O2046" s="9">
        <v>-60</v>
      </c>
      <c r="P2046" s="9">
        <f t="shared" si="195"/>
        <v>59</v>
      </c>
      <c r="Q2046" s="9" t="s">
        <v>611</v>
      </c>
      <c r="R2046" s="9">
        <v>2</v>
      </c>
      <c r="S2046" s="9">
        <f t="shared" si="190"/>
        <v>59</v>
      </c>
      <c r="T2046" s="9">
        <f t="shared" si="191"/>
        <v>0</v>
      </c>
      <c r="U2046" t="s">
        <v>1008</v>
      </c>
      <c r="V2046" t="s">
        <v>1005</v>
      </c>
      <c r="Z2046" s="118">
        <v>1.19</v>
      </c>
      <c r="AA2046" s="9">
        <v>35</v>
      </c>
      <c r="AB2046" s="120">
        <v>1.7</v>
      </c>
      <c r="AC2046" s="2">
        <f t="shared" si="192"/>
        <v>7758.2049999999999</v>
      </c>
      <c r="AE2046" s="11">
        <f t="shared" si="193"/>
        <v>7758.2049999999999</v>
      </c>
      <c r="AG2046" t="str">
        <f t="shared" si="194"/>
        <v/>
      </c>
      <c r="AH2046"/>
    </row>
    <row r="2047" spans="1:34">
      <c r="A2047">
        <v>2046</v>
      </c>
      <c r="C2047">
        <v>778</v>
      </c>
      <c r="D2047">
        <v>413</v>
      </c>
      <c r="E2047" t="s">
        <v>619</v>
      </c>
      <c r="F2047" t="s">
        <v>930</v>
      </c>
      <c r="G2047">
        <v>49.216110229999998</v>
      </c>
      <c r="H2047">
        <v>124.84690089999999</v>
      </c>
      <c r="M2047" t="s">
        <v>13</v>
      </c>
      <c r="N2047">
        <v>2.5</v>
      </c>
      <c r="O2047">
        <v>2</v>
      </c>
      <c r="P2047">
        <f t="shared" si="195"/>
        <v>0.5</v>
      </c>
      <c r="Q2047" t="s">
        <v>35</v>
      </c>
      <c r="R2047">
        <v>1</v>
      </c>
      <c r="S2047">
        <f t="shared" si="190"/>
        <v>0</v>
      </c>
      <c r="T2047">
        <f t="shared" si="191"/>
        <v>0.5</v>
      </c>
      <c r="W2047">
        <f>SUM(S2047:S2052)</f>
        <v>23</v>
      </c>
      <c r="X2047">
        <f>SUM(T2047:T2052)</f>
        <v>2.5</v>
      </c>
      <c r="Y2047">
        <f>X2047+W2047</f>
        <v>25.5</v>
      </c>
      <c r="Z2047" s="118">
        <v>0.16</v>
      </c>
      <c r="AA2047">
        <v>0</v>
      </c>
      <c r="AB2047" s="120">
        <v>37.4</v>
      </c>
      <c r="AC2047" s="2">
        <f t="shared" si="192"/>
        <v>299.2</v>
      </c>
      <c r="AD2047" s="2">
        <f>SUM(AC2047:AC2052)</f>
        <v>3414</v>
      </c>
      <c r="AE2047" s="2">
        <f t="shared" si="193"/>
        <v>299.2</v>
      </c>
      <c r="AF2047" s="2">
        <f>SUM(AE2047:AE2052)</f>
        <v>3414</v>
      </c>
      <c r="AG2047">
        <f t="shared" si="194"/>
        <v>1</v>
      </c>
    </row>
    <row r="2048" spans="1:34">
      <c r="A2048">
        <v>2047</v>
      </c>
      <c r="C2048">
        <v>778</v>
      </c>
      <c r="D2048">
        <v>413</v>
      </c>
      <c r="E2048" t="s">
        <v>619</v>
      </c>
      <c r="F2048" t="s">
        <v>930</v>
      </c>
      <c r="G2048">
        <v>49.216110229999998</v>
      </c>
      <c r="H2048">
        <v>124.84690089999999</v>
      </c>
      <c r="M2048" t="s">
        <v>14</v>
      </c>
      <c r="N2048">
        <v>2</v>
      </c>
      <c r="O2048">
        <v>0.5</v>
      </c>
      <c r="P2048">
        <f t="shared" si="195"/>
        <v>1.5</v>
      </c>
      <c r="Q2048" t="s">
        <v>35</v>
      </c>
      <c r="R2048">
        <v>1</v>
      </c>
      <c r="S2048">
        <f t="shared" si="190"/>
        <v>0</v>
      </c>
      <c r="T2048">
        <f t="shared" si="191"/>
        <v>1.5</v>
      </c>
      <c r="Z2048" s="118">
        <v>0.16</v>
      </c>
      <c r="AA2048">
        <v>0</v>
      </c>
      <c r="AB2048" s="120">
        <v>37.4</v>
      </c>
      <c r="AC2048" s="2">
        <f t="shared" si="192"/>
        <v>897.59999999999991</v>
      </c>
      <c r="AE2048" s="2">
        <f t="shared" si="193"/>
        <v>897.59999999999991</v>
      </c>
      <c r="AG2048" t="str">
        <f t="shared" si="194"/>
        <v/>
      </c>
    </row>
    <row r="2049" spans="1:34">
      <c r="A2049">
        <v>2048</v>
      </c>
      <c r="C2049">
        <v>778</v>
      </c>
      <c r="D2049">
        <v>413</v>
      </c>
      <c r="E2049" t="s">
        <v>619</v>
      </c>
      <c r="F2049" t="s">
        <v>930</v>
      </c>
      <c r="G2049">
        <v>49.216110229999998</v>
      </c>
      <c r="H2049">
        <v>124.84690089999999</v>
      </c>
      <c r="M2049" t="s">
        <v>15</v>
      </c>
      <c r="N2049">
        <v>0.5</v>
      </c>
      <c r="O2049">
        <v>0</v>
      </c>
      <c r="P2049">
        <f t="shared" si="195"/>
        <v>0.5</v>
      </c>
      <c r="Q2049" t="s">
        <v>35</v>
      </c>
      <c r="R2049">
        <v>1</v>
      </c>
      <c r="S2049">
        <f t="shared" si="190"/>
        <v>0</v>
      </c>
      <c r="T2049">
        <f t="shared" si="191"/>
        <v>0.5</v>
      </c>
      <c r="Z2049" s="118">
        <v>0.16</v>
      </c>
      <c r="AA2049">
        <v>0</v>
      </c>
      <c r="AB2049" s="120">
        <v>30.85</v>
      </c>
      <c r="AC2049" s="2">
        <f t="shared" si="192"/>
        <v>246.8</v>
      </c>
      <c r="AE2049" s="2">
        <f t="shared" si="193"/>
        <v>246.8</v>
      </c>
      <c r="AG2049" t="str">
        <f t="shared" si="194"/>
        <v/>
      </c>
    </row>
    <row r="2050" spans="1:34">
      <c r="A2050">
        <v>2049</v>
      </c>
      <c r="C2050">
        <v>838</v>
      </c>
      <c r="D2050">
        <v>413</v>
      </c>
      <c r="E2050" t="s">
        <v>619</v>
      </c>
      <c r="F2050" t="s">
        <v>930</v>
      </c>
      <c r="G2050">
        <v>49.216110229999998</v>
      </c>
      <c r="H2050">
        <v>124.84690089999999</v>
      </c>
      <c r="M2050" t="s">
        <v>743</v>
      </c>
      <c r="N2050">
        <v>0</v>
      </c>
      <c r="O2050">
        <v>-7</v>
      </c>
      <c r="P2050">
        <f t="shared" si="195"/>
        <v>7</v>
      </c>
      <c r="Q2050" t="s">
        <v>616</v>
      </c>
      <c r="R2050">
        <v>2</v>
      </c>
      <c r="S2050">
        <f t="shared" ref="S2050:S2113" si="196">IF(R2050=1,0,P2050)</f>
        <v>7</v>
      </c>
      <c r="T2050">
        <f t="shared" ref="T2050:T2113" si="197">IF(R2050=1,P2050,0)</f>
        <v>0</v>
      </c>
      <c r="U2050" t="s">
        <v>1008</v>
      </c>
      <c r="V2050" t="s">
        <v>1005</v>
      </c>
      <c r="Z2050" s="118">
        <v>1.45</v>
      </c>
      <c r="AA2050">
        <v>60</v>
      </c>
      <c r="AB2050" s="120">
        <v>1.2</v>
      </c>
      <c r="AC2050" s="2">
        <f t="shared" ref="AC2050:AC2113" si="198">Z2050*AB2050/100*P2050*100*100*((100-AA2050)/100)</f>
        <v>487.20000000000005</v>
      </c>
      <c r="AE2050" s="2">
        <f t="shared" ref="AE2050:AE2113" si="199">Z2050*AB2050/100*P2050*100*100*((100-AA2050)/100)</f>
        <v>487.20000000000005</v>
      </c>
      <c r="AG2050" t="str">
        <f t="shared" ref="AG2050:AG2113" si="200">IF(D2049&lt;&gt;D2050,1,"")</f>
        <v/>
      </c>
    </row>
    <row r="2051" spans="1:34">
      <c r="A2051">
        <v>2050</v>
      </c>
      <c r="C2051">
        <v>838</v>
      </c>
      <c r="D2051">
        <v>413</v>
      </c>
      <c r="E2051" t="s">
        <v>619</v>
      </c>
      <c r="F2051" t="s">
        <v>930</v>
      </c>
      <c r="G2051">
        <v>49.216110229999998</v>
      </c>
      <c r="H2051">
        <v>124.84690089999999</v>
      </c>
      <c r="M2051" t="s">
        <v>18</v>
      </c>
      <c r="N2051">
        <v>-7</v>
      </c>
      <c r="O2051">
        <v>-23</v>
      </c>
      <c r="P2051">
        <f t="shared" si="195"/>
        <v>16</v>
      </c>
      <c r="Q2051" t="s">
        <v>616</v>
      </c>
      <c r="R2051">
        <v>2</v>
      </c>
      <c r="S2051">
        <f t="shared" si="196"/>
        <v>16</v>
      </c>
      <c r="T2051">
        <f t="shared" si="197"/>
        <v>0</v>
      </c>
      <c r="U2051" t="s">
        <v>1003</v>
      </c>
      <c r="V2051" t="s">
        <v>1009</v>
      </c>
      <c r="Z2051" s="118">
        <v>1.03</v>
      </c>
      <c r="AA2051">
        <v>25</v>
      </c>
      <c r="AB2051" s="120">
        <v>1.2</v>
      </c>
      <c r="AC2051" s="2">
        <f t="shared" si="198"/>
        <v>1483.1999999999998</v>
      </c>
      <c r="AE2051" s="2">
        <f t="shared" si="199"/>
        <v>1483.1999999999998</v>
      </c>
      <c r="AG2051" t="str">
        <f t="shared" si="200"/>
        <v/>
      </c>
    </row>
    <row r="2052" spans="1:34" s="9" customFormat="1">
      <c r="A2052">
        <v>2051</v>
      </c>
      <c r="C2052">
        <v>838</v>
      </c>
      <c r="D2052">
        <v>413</v>
      </c>
      <c r="E2052" s="9" t="s">
        <v>619</v>
      </c>
      <c r="F2052" t="s">
        <v>930</v>
      </c>
      <c r="G2052" s="9">
        <v>49.216110229999998</v>
      </c>
      <c r="H2052" s="9">
        <v>124.84690089999999</v>
      </c>
      <c r="M2052" s="9" t="s">
        <v>416</v>
      </c>
      <c r="N2052" s="9">
        <v>0</v>
      </c>
      <c r="O2052" s="9">
        <v>0</v>
      </c>
      <c r="P2052" s="9">
        <f t="shared" si="195"/>
        <v>0</v>
      </c>
      <c r="R2052" s="9">
        <v>2</v>
      </c>
      <c r="S2052" s="9">
        <f t="shared" si="196"/>
        <v>0</v>
      </c>
      <c r="T2052" s="9">
        <f t="shared" si="197"/>
        <v>0</v>
      </c>
      <c r="U2052" t="s">
        <v>1003</v>
      </c>
      <c r="V2052" t="s">
        <v>1009</v>
      </c>
      <c r="Z2052" s="118">
        <v>0</v>
      </c>
      <c r="AA2052" s="9">
        <v>0</v>
      </c>
      <c r="AB2052" s="120"/>
      <c r="AC2052" s="2">
        <f t="shared" si="198"/>
        <v>0</v>
      </c>
      <c r="AE2052" s="11">
        <f t="shared" si="199"/>
        <v>0</v>
      </c>
      <c r="AG2052" t="str">
        <f t="shared" si="200"/>
        <v/>
      </c>
      <c r="AH2052"/>
    </row>
    <row r="2053" spans="1:34">
      <c r="A2053">
        <v>2052</v>
      </c>
      <c r="C2053">
        <v>374</v>
      </c>
      <c r="D2053">
        <v>414</v>
      </c>
      <c r="E2053" t="s">
        <v>605</v>
      </c>
      <c r="F2053" t="s">
        <v>929</v>
      </c>
      <c r="G2053">
        <v>49.425220490000001</v>
      </c>
      <c r="H2053">
        <v>124.6667023</v>
      </c>
      <c r="M2053" t="s">
        <v>606</v>
      </c>
      <c r="N2053">
        <v>3.5</v>
      </c>
      <c r="O2053">
        <v>0</v>
      </c>
      <c r="P2053">
        <f t="shared" si="195"/>
        <v>3.5</v>
      </c>
      <c r="Q2053" t="s">
        <v>35</v>
      </c>
      <c r="R2053">
        <v>1</v>
      </c>
      <c r="S2053">
        <f t="shared" si="196"/>
        <v>0</v>
      </c>
      <c r="T2053">
        <f t="shared" si="197"/>
        <v>3.5</v>
      </c>
      <c r="W2053">
        <f>SUM(S2053:S2056)</f>
        <v>65</v>
      </c>
      <c r="X2053">
        <f>SUM(T2053:T2056)</f>
        <v>3.5</v>
      </c>
      <c r="Y2053">
        <f>X2053+W2053</f>
        <v>68.5</v>
      </c>
      <c r="Z2053" s="118">
        <v>0.14000000000000001</v>
      </c>
      <c r="AA2053">
        <v>0</v>
      </c>
      <c r="AB2053" s="120">
        <v>43.21</v>
      </c>
      <c r="AC2053" s="2">
        <f t="shared" si="198"/>
        <v>2117.2900000000004</v>
      </c>
      <c r="AD2053" s="2">
        <f>SUM(AC2053:AC2056)</f>
        <v>9626.7160000000003</v>
      </c>
      <c r="AE2053" s="2">
        <f t="shared" si="199"/>
        <v>2117.2900000000004</v>
      </c>
      <c r="AF2053" s="2">
        <f>SUM(AE2053:AE2056)</f>
        <v>9626.7160000000003</v>
      </c>
      <c r="AG2053">
        <f t="shared" si="200"/>
        <v>1</v>
      </c>
    </row>
    <row r="2054" spans="1:34">
      <c r="A2054">
        <v>2053</v>
      </c>
      <c r="C2054">
        <v>410</v>
      </c>
      <c r="D2054">
        <v>414</v>
      </c>
      <c r="E2054" t="s">
        <v>605</v>
      </c>
      <c r="F2054" t="s">
        <v>929</v>
      </c>
      <c r="G2054">
        <v>49.425220490000001</v>
      </c>
      <c r="H2054">
        <v>124.6667023</v>
      </c>
      <c r="M2054" t="s">
        <v>101</v>
      </c>
      <c r="N2054">
        <v>0</v>
      </c>
      <c r="O2054">
        <v>-20</v>
      </c>
      <c r="P2054">
        <f t="shared" si="195"/>
        <v>20</v>
      </c>
      <c r="Q2054" t="s">
        <v>611</v>
      </c>
      <c r="R2054">
        <v>2</v>
      </c>
      <c r="S2054">
        <f t="shared" si="196"/>
        <v>20</v>
      </c>
      <c r="T2054">
        <f t="shared" si="197"/>
        <v>0</v>
      </c>
      <c r="U2054" t="s">
        <v>1003</v>
      </c>
      <c r="V2054" t="s">
        <v>1009</v>
      </c>
      <c r="Z2054" s="118">
        <v>1.19</v>
      </c>
      <c r="AA2054">
        <v>25</v>
      </c>
      <c r="AB2054" s="120">
        <v>1.7</v>
      </c>
      <c r="AC2054" s="2">
        <f t="shared" si="198"/>
        <v>3034.4999999999995</v>
      </c>
      <c r="AE2054" s="2">
        <f t="shared" si="199"/>
        <v>3034.4999999999995</v>
      </c>
      <c r="AG2054" t="str">
        <f t="shared" si="200"/>
        <v/>
      </c>
    </row>
    <row r="2055" spans="1:34">
      <c r="A2055">
        <v>2054</v>
      </c>
      <c r="C2055">
        <v>410</v>
      </c>
      <c r="D2055">
        <v>414</v>
      </c>
      <c r="E2055" t="s">
        <v>605</v>
      </c>
      <c r="F2055" t="s">
        <v>929</v>
      </c>
      <c r="G2055">
        <v>49.425220490000001</v>
      </c>
      <c r="H2055">
        <v>124.6667023</v>
      </c>
      <c r="M2055" t="s">
        <v>18</v>
      </c>
      <c r="N2055">
        <v>-20</v>
      </c>
      <c r="O2055">
        <v>-38</v>
      </c>
      <c r="P2055">
        <f t="shared" si="195"/>
        <v>18</v>
      </c>
      <c r="Q2055" t="s">
        <v>611</v>
      </c>
      <c r="R2055">
        <v>2</v>
      </c>
      <c r="S2055">
        <f t="shared" si="196"/>
        <v>18</v>
      </c>
      <c r="T2055">
        <f t="shared" si="197"/>
        <v>0</v>
      </c>
      <c r="U2055" t="s">
        <v>1003</v>
      </c>
      <c r="V2055" t="s">
        <v>1009</v>
      </c>
      <c r="Z2055" s="118">
        <v>1.38</v>
      </c>
      <c r="AA2055">
        <v>25</v>
      </c>
      <c r="AB2055" s="120">
        <v>1.7</v>
      </c>
      <c r="AC2055" s="2">
        <f t="shared" si="198"/>
        <v>3167.0999999999985</v>
      </c>
      <c r="AE2055" s="2">
        <f t="shared" si="199"/>
        <v>3167.0999999999985</v>
      </c>
      <c r="AG2055" t="str">
        <f t="shared" si="200"/>
        <v/>
      </c>
    </row>
    <row r="2056" spans="1:34" s="9" customFormat="1">
      <c r="A2056">
        <v>2055</v>
      </c>
      <c r="C2056">
        <v>410</v>
      </c>
      <c r="D2056">
        <v>414</v>
      </c>
      <c r="E2056" s="9" t="s">
        <v>605</v>
      </c>
      <c r="F2056" t="s">
        <v>929</v>
      </c>
      <c r="G2056" s="9">
        <v>49.425220490000001</v>
      </c>
      <c r="H2056" s="9">
        <v>124.6667023</v>
      </c>
      <c r="M2056" s="9" t="s">
        <v>19</v>
      </c>
      <c r="N2056" s="9">
        <v>-38</v>
      </c>
      <c r="O2056" s="9">
        <v>-65</v>
      </c>
      <c r="P2056" s="9">
        <f t="shared" si="195"/>
        <v>27</v>
      </c>
      <c r="Q2056" s="9" t="s">
        <v>191</v>
      </c>
      <c r="R2056" s="9">
        <v>2</v>
      </c>
      <c r="S2056" s="9">
        <f t="shared" si="196"/>
        <v>27</v>
      </c>
      <c r="T2056" s="9">
        <f t="shared" si="197"/>
        <v>0</v>
      </c>
      <c r="U2056" t="s">
        <v>1003</v>
      </c>
      <c r="V2056" t="s">
        <v>21</v>
      </c>
      <c r="Z2056" s="118">
        <v>1.38</v>
      </c>
      <c r="AA2056" s="9">
        <v>35</v>
      </c>
      <c r="AB2056" s="120">
        <v>0.54</v>
      </c>
      <c r="AC2056" s="2">
        <f t="shared" si="198"/>
        <v>1307.826</v>
      </c>
      <c r="AE2056" s="11">
        <f t="shared" si="199"/>
        <v>1307.826</v>
      </c>
      <c r="AG2056" t="str">
        <f t="shared" si="200"/>
        <v/>
      </c>
      <c r="AH2056"/>
    </row>
    <row r="2057" spans="1:34">
      <c r="A2057">
        <v>2056</v>
      </c>
      <c r="C2057">
        <v>27</v>
      </c>
      <c r="D2057">
        <v>415</v>
      </c>
      <c r="E2057" t="s">
        <v>605</v>
      </c>
      <c r="F2057" t="s">
        <v>929</v>
      </c>
      <c r="G2057">
        <v>49.420501710000003</v>
      </c>
      <c r="H2057">
        <v>124.677002</v>
      </c>
      <c r="M2057" t="s">
        <v>639</v>
      </c>
      <c r="N2057">
        <v>10</v>
      </c>
      <c r="O2057">
        <v>8</v>
      </c>
      <c r="P2057">
        <f t="shared" si="195"/>
        <v>2</v>
      </c>
      <c r="Q2057" t="s">
        <v>35</v>
      </c>
      <c r="R2057">
        <v>1</v>
      </c>
      <c r="S2057">
        <f t="shared" si="196"/>
        <v>0</v>
      </c>
      <c r="T2057">
        <f t="shared" si="197"/>
        <v>2</v>
      </c>
      <c r="W2057">
        <f>SUM(S2057:S2063)</f>
        <v>36</v>
      </c>
      <c r="X2057">
        <f>SUM(T2057:T2063)</f>
        <v>10</v>
      </c>
      <c r="Y2057">
        <f>X2057+W2057</f>
        <v>46</v>
      </c>
      <c r="Z2057" s="118">
        <v>0</v>
      </c>
      <c r="AA2057">
        <v>0</v>
      </c>
      <c r="AC2057" s="2">
        <f t="shared" si="198"/>
        <v>0</v>
      </c>
      <c r="AD2057" s="2">
        <f>SUM(AC2057:AC2063)</f>
        <v>8466.4869999999992</v>
      </c>
      <c r="AE2057" s="2">
        <f t="shared" si="199"/>
        <v>0</v>
      </c>
      <c r="AF2057" s="2">
        <f>SUM(AE2057:AE2063)</f>
        <v>8466.4869999999992</v>
      </c>
      <c r="AG2057">
        <f t="shared" si="200"/>
        <v>1</v>
      </c>
    </row>
    <row r="2058" spans="1:34">
      <c r="A2058">
        <v>2057</v>
      </c>
      <c r="C2058">
        <v>27</v>
      </c>
      <c r="D2058">
        <v>415</v>
      </c>
      <c r="E2058" t="s">
        <v>605</v>
      </c>
      <c r="F2058" t="s">
        <v>929</v>
      </c>
      <c r="G2058">
        <v>49.420501710000003</v>
      </c>
      <c r="H2058">
        <v>124.677002</v>
      </c>
      <c r="M2058" t="s">
        <v>13</v>
      </c>
      <c r="N2058">
        <v>8</v>
      </c>
      <c r="O2058">
        <v>7</v>
      </c>
      <c r="P2058">
        <f t="shared" si="195"/>
        <v>1</v>
      </c>
      <c r="Q2058" t="s">
        <v>35</v>
      </c>
      <c r="R2058">
        <v>1</v>
      </c>
      <c r="S2058">
        <f t="shared" si="196"/>
        <v>0</v>
      </c>
      <c r="T2058">
        <f t="shared" si="197"/>
        <v>1</v>
      </c>
      <c r="Z2058" s="118">
        <v>0.14000000000000001</v>
      </c>
      <c r="AA2058">
        <v>0</v>
      </c>
      <c r="AB2058" s="120">
        <v>43.21</v>
      </c>
      <c r="AC2058" s="2">
        <f t="shared" si="198"/>
        <v>604.94000000000005</v>
      </c>
      <c r="AE2058" s="2">
        <f t="shared" si="199"/>
        <v>604.94000000000005</v>
      </c>
      <c r="AG2058" t="str">
        <f t="shared" si="200"/>
        <v/>
      </c>
    </row>
    <row r="2059" spans="1:34">
      <c r="A2059">
        <v>2058</v>
      </c>
      <c r="C2059">
        <v>27</v>
      </c>
      <c r="D2059">
        <v>415</v>
      </c>
      <c r="E2059" t="s">
        <v>605</v>
      </c>
      <c r="F2059" t="s">
        <v>929</v>
      </c>
      <c r="G2059">
        <v>49.420501710000003</v>
      </c>
      <c r="H2059">
        <v>124.677002</v>
      </c>
      <c r="M2059" t="s">
        <v>14</v>
      </c>
      <c r="N2059">
        <v>7</v>
      </c>
      <c r="O2059">
        <v>5</v>
      </c>
      <c r="P2059">
        <f t="shared" ref="P2059:P2122" si="201">ABS(N2059-O2059)</f>
        <v>2</v>
      </c>
      <c r="Q2059" t="s">
        <v>35</v>
      </c>
      <c r="R2059">
        <v>1</v>
      </c>
      <c r="S2059">
        <f t="shared" si="196"/>
        <v>0</v>
      </c>
      <c r="T2059">
        <f t="shared" si="197"/>
        <v>2</v>
      </c>
      <c r="Z2059" s="118">
        <v>0.14000000000000001</v>
      </c>
      <c r="AA2059">
        <v>0</v>
      </c>
      <c r="AB2059" s="120">
        <v>43.21</v>
      </c>
      <c r="AC2059" s="2">
        <f t="shared" si="198"/>
        <v>1209.8800000000001</v>
      </c>
      <c r="AE2059" s="2">
        <f t="shared" si="199"/>
        <v>1209.8800000000001</v>
      </c>
      <c r="AG2059" t="str">
        <f t="shared" si="200"/>
        <v/>
      </c>
    </row>
    <row r="2060" spans="1:34">
      <c r="A2060">
        <v>2059</v>
      </c>
      <c r="C2060">
        <v>27</v>
      </c>
      <c r="D2060">
        <v>415</v>
      </c>
      <c r="E2060" t="s">
        <v>605</v>
      </c>
      <c r="F2060" t="s">
        <v>929</v>
      </c>
      <c r="G2060">
        <v>49.420501710000003</v>
      </c>
      <c r="H2060">
        <v>124.677002</v>
      </c>
      <c r="M2060" t="s">
        <v>15</v>
      </c>
      <c r="N2060">
        <v>5</v>
      </c>
      <c r="O2060">
        <v>0</v>
      </c>
      <c r="P2060">
        <f t="shared" si="201"/>
        <v>5</v>
      </c>
      <c r="Q2060" t="s">
        <v>35</v>
      </c>
      <c r="R2060">
        <v>1</v>
      </c>
      <c r="S2060">
        <f t="shared" si="196"/>
        <v>0</v>
      </c>
      <c r="T2060">
        <f t="shared" si="197"/>
        <v>5</v>
      </c>
      <c r="Z2060" s="118">
        <v>0.14000000000000001</v>
      </c>
      <c r="AA2060">
        <v>0</v>
      </c>
      <c r="AB2060" s="120">
        <v>36.65</v>
      </c>
      <c r="AC2060" s="2">
        <f t="shared" si="198"/>
        <v>2565.5</v>
      </c>
      <c r="AE2060" s="2">
        <f t="shared" si="199"/>
        <v>2565.5</v>
      </c>
      <c r="AG2060" t="str">
        <f t="shared" si="200"/>
        <v/>
      </c>
    </row>
    <row r="2061" spans="1:34">
      <c r="A2061">
        <v>2060</v>
      </c>
      <c r="C2061">
        <v>36</v>
      </c>
      <c r="D2061">
        <v>415</v>
      </c>
      <c r="E2061" t="s">
        <v>605</v>
      </c>
      <c r="F2061" t="s">
        <v>929</v>
      </c>
      <c r="G2061">
        <v>49.420501710000003</v>
      </c>
      <c r="H2061">
        <v>124.677002</v>
      </c>
      <c r="M2061" t="s">
        <v>18</v>
      </c>
      <c r="N2061">
        <v>0</v>
      </c>
      <c r="O2061">
        <v>-14</v>
      </c>
      <c r="P2061">
        <f t="shared" si="201"/>
        <v>14</v>
      </c>
      <c r="Q2061" t="s">
        <v>611</v>
      </c>
      <c r="R2061">
        <v>2</v>
      </c>
      <c r="S2061">
        <f t="shared" si="196"/>
        <v>14</v>
      </c>
      <c r="T2061">
        <f t="shared" si="197"/>
        <v>0</v>
      </c>
      <c r="U2061" t="s">
        <v>1003</v>
      </c>
      <c r="V2061" t="s">
        <v>21</v>
      </c>
      <c r="Z2061" s="118">
        <v>1.38</v>
      </c>
      <c r="AA2061">
        <v>5</v>
      </c>
      <c r="AB2061" s="120">
        <v>1.7</v>
      </c>
      <c r="AC2061" s="2">
        <f t="shared" si="198"/>
        <v>3120.1799999999994</v>
      </c>
      <c r="AE2061" s="2">
        <f t="shared" si="199"/>
        <v>3120.1799999999994</v>
      </c>
      <c r="AG2061" t="str">
        <f t="shared" si="200"/>
        <v/>
      </c>
    </row>
    <row r="2062" spans="1:34">
      <c r="A2062">
        <v>2061</v>
      </c>
      <c r="C2062">
        <v>36</v>
      </c>
      <c r="D2062">
        <v>415</v>
      </c>
      <c r="E2062" t="s">
        <v>605</v>
      </c>
      <c r="F2062" t="s">
        <v>929</v>
      </c>
      <c r="G2062">
        <v>49.420501710000003</v>
      </c>
      <c r="H2062">
        <v>124.677002</v>
      </c>
      <c r="M2062" t="s">
        <v>130</v>
      </c>
      <c r="N2062">
        <v>-14</v>
      </c>
      <c r="O2062">
        <v>-31</v>
      </c>
      <c r="P2062">
        <f t="shared" si="201"/>
        <v>17</v>
      </c>
      <c r="Q2062" t="s">
        <v>191</v>
      </c>
      <c r="R2062">
        <v>2</v>
      </c>
      <c r="S2062">
        <f t="shared" si="196"/>
        <v>17</v>
      </c>
      <c r="T2062">
        <f t="shared" si="197"/>
        <v>0</v>
      </c>
      <c r="U2062" t="s">
        <v>1003</v>
      </c>
      <c r="V2062" t="s">
        <v>21</v>
      </c>
      <c r="Z2062" s="118">
        <v>1.38</v>
      </c>
      <c r="AA2062">
        <v>45</v>
      </c>
      <c r="AB2062" s="120">
        <v>0.54</v>
      </c>
      <c r="AC2062" s="2">
        <f t="shared" si="198"/>
        <v>696.76200000000006</v>
      </c>
      <c r="AE2062" s="2">
        <f t="shared" si="199"/>
        <v>696.76200000000006</v>
      </c>
      <c r="AG2062" t="str">
        <f t="shared" si="200"/>
        <v/>
      </c>
    </row>
    <row r="2063" spans="1:34" s="9" customFormat="1">
      <c r="A2063">
        <v>2062</v>
      </c>
      <c r="C2063">
        <v>36</v>
      </c>
      <c r="D2063">
        <v>415</v>
      </c>
      <c r="E2063" s="9" t="s">
        <v>605</v>
      </c>
      <c r="F2063" t="s">
        <v>929</v>
      </c>
      <c r="G2063" s="9">
        <v>49.420501710000003</v>
      </c>
      <c r="H2063" s="9">
        <v>124.677002</v>
      </c>
      <c r="M2063" s="9" t="s">
        <v>682</v>
      </c>
      <c r="N2063" s="9">
        <v>-31</v>
      </c>
      <c r="O2063" s="9">
        <v>-36</v>
      </c>
      <c r="P2063" s="9">
        <f t="shared" si="201"/>
        <v>5</v>
      </c>
      <c r="Q2063" s="9" t="s">
        <v>191</v>
      </c>
      <c r="R2063" s="9">
        <v>2</v>
      </c>
      <c r="S2063" s="9">
        <f t="shared" si="196"/>
        <v>5</v>
      </c>
      <c r="T2063" s="9">
        <f t="shared" si="197"/>
        <v>0</v>
      </c>
      <c r="U2063" t="s">
        <v>1003</v>
      </c>
      <c r="V2063" t="s">
        <v>21</v>
      </c>
      <c r="Z2063" s="118">
        <v>1.78</v>
      </c>
      <c r="AA2063" s="9">
        <v>45</v>
      </c>
      <c r="AB2063" s="120">
        <v>0.55000000000000004</v>
      </c>
      <c r="AC2063" s="2">
        <f t="shared" si="198"/>
        <v>269.22500000000008</v>
      </c>
      <c r="AE2063" s="11">
        <f t="shared" si="199"/>
        <v>269.22500000000008</v>
      </c>
      <c r="AG2063" t="str">
        <f t="shared" si="200"/>
        <v/>
      </c>
      <c r="AH2063"/>
    </row>
    <row r="2064" spans="1:34">
      <c r="A2064">
        <v>2063</v>
      </c>
      <c r="C2064">
        <v>424</v>
      </c>
      <c r="D2064">
        <v>416</v>
      </c>
      <c r="E2064" t="s">
        <v>605</v>
      </c>
      <c r="F2064" t="s">
        <v>929</v>
      </c>
      <c r="G2064">
        <v>50.059715269999998</v>
      </c>
      <c r="H2064">
        <v>124.0385361</v>
      </c>
      <c r="M2064" t="s">
        <v>610</v>
      </c>
      <c r="N2064">
        <v>26</v>
      </c>
      <c r="O2064">
        <v>24</v>
      </c>
      <c r="P2064">
        <f t="shared" si="201"/>
        <v>2</v>
      </c>
      <c r="Q2064" t="s">
        <v>35</v>
      </c>
      <c r="R2064">
        <v>1</v>
      </c>
      <c r="S2064">
        <f t="shared" si="196"/>
        <v>0</v>
      </c>
      <c r="T2064">
        <f t="shared" si="197"/>
        <v>2</v>
      </c>
      <c r="W2064">
        <f>SUM(S2064:S2069)</f>
        <v>10</v>
      </c>
      <c r="X2064">
        <f>SUM(T2064:T2069)</f>
        <v>26</v>
      </c>
      <c r="Y2064">
        <f>X2064+W2064</f>
        <v>36</v>
      </c>
      <c r="Z2064" s="118">
        <v>0.14000000000000001</v>
      </c>
      <c r="AA2064">
        <v>0</v>
      </c>
      <c r="AB2064" s="120">
        <v>43.21</v>
      </c>
      <c r="AC2064" s="2">
        <f t="shared" si="198"/>
        <v>1209.8800000000001</v>
      </c>
      <c r="AD2064" s="2">
        <f>SUM(AC2064:AC2069)</f>
        <v>15914.82</v>
      </c>
      <c r="AE2064" s="2">
        <f t="shared" si="199"/>
        <v>1209.8800000000001</v>
      </c>
      <c r="AF2064" s="2">
        <f>SUM(AE2064:AE2069)</f>
        <v>15914.82</v>
      </c>
      <c r="AG2064">
        <f t="shared" si="200"/>
        <v>1</v>
      </c>
    </row>
    <row r="2065" spans="1:34">
      <c r="A2065">
        <v>2064</v>
      </c>
      <c r="C2065">
        <v>424</v>
      </c>
      <c r="D2065">
        <v>416</v>
      </c>
      <c r="E2065" t="s">
        <v>605</v>
      </c>
      <c r="F2065" t="s">
        <v>929</v>
      </c>
      <c r="G2065">
        <v>50.059715269999998</v>
      </c>
      <c r="H2065">
        <v>124.0385361</v>
      </c>
      <c r="M2065" t="s">
        <v>14</v>
      </c>
      <c r="N2065">
        <v>24</v>
      </c>
      <c r="O2065">
        <v>15</v>
      </c>
      <c r="P2065">
        <f t="shared" si="201"/>
        <v>9</v>
      </c>
      <c r="Q2065" t="s">
        <v>35</v>
      </c>
      <c r="R2065">
        <v>1</v>
      </c>
      <c r="S2065">
        <f t="shared" si="196"/>
        <v>0</v>
      </c>
      <c r="T2065">
        <f t="shared" si="197"/>
        <v>9</v>
      </c>
      <c r="Z2065" s="118">
        <v>0.14000000000000001</v>
      </c>
      <c r="AA2065">
        <v>0</v>
      </c>
      <c r="AB2065" s="120">
        <v>43.21</v>
      </c>
      <c r="AC2065" s="2">
        <f t="shared" si="198"/>
        <v>5444.4600000000009</v>
      </c>
      <c r="AE2065" s="2">
        <f t="shared" si="199"/>
        <v>5444.4600000000009</v>
      </c>
      <c r="AG2065" t="str">
        <f t="shared" si="200"/>
        <v/>
      </c>
    </row>
    <row r="2066" spans="1:34">
      <c r="A2066">
        <v>2065</v>
      </c>
      <c r="C2066">
        <v>424</v>
      </c>
      <c r="D2066">
        <v>416</v>
      </c>
      <c r="E2066" t="s">
        <v>605</v>
      </c>
      <c r="F2066" t="s">
        <v>929</v>
      </c>
      <c r="G2066">
        <v>50.059715269999998</v>
      </c>
      <c r="H2066">
        <v>124.0385361</v>
      </c>
      <c r="M2066" t="s">
        <v>606</v>
      </c>
      <c r="N2066">
        <v>15</v>
      </c>
      <c r="O2066">
        <v>7</v>
      </c>
      <c r="P2066">
        <f t="shared" si="201"/>
        <v>8</v>
      </c>
      <c r="Q2066" t="s">
        <v>35</v>
      </c>
      <c r="R2066">
        <v>1</v>
      </c>
      <c r="S2066">
        <f t="shared" si="196"/>
        <v>0</v>
      </c>
      <c r="T2066">
        <f t="shared" si="197"/>
        <v>8</v>
      </c>
      <c r="Z2066" s="118">
        <v>0.14000000000000001</v>
      </c>
      <c r="AA2066">
        <v>0</v>
      </c>
      <c r="AB2066" s="120">
        <v>43.21</v>
      </c>
      <c r="AC2066" s="2">
        <f t="shared" si="198"/>
        <v>4839.5200000000004</v>
      </c>
      <c r="AE2066" s="2">
        <f t="shared" si="199"/>
        <v>4839.5200000000004</v>
      </c>
      <c r="AG2066" t="str">
        <f t="shared" si="200"/>
        <v/>
      </c>
    </row>
    <row r="2067" spans="1:34">
      <c r="A2067">
        <v>2066</v>
      </c>
      <c r="C2067">
        <v>424</v>
      </c>
      <c r="D2067">
        <v>416</v>
      </c>
      <c r="E2067" t="s">
        <v>605</v>
      </c>
      <c r="F2067" t="s">
        <v>929</v>
      </c>
      <c r="G2067">
        <v>50.059715269999998</v>
      </c>
      <c r="H2067">
        <v>124.0385361</v>
      </c>
      <c r="M2067" t="s">
        <v>15</v>
      </c>
      <c r="N2067">
        <v>7</v>
      </c>
      <c r="O2067">
        <v>0</v>
      </c>
      <c r="P2067">
        <f t="shared" si="201"/>
        <v>7</v>
      </c>
      <c r="Q2067" t="s">
        <v>35</v>
      </c>
      <c r="R2067">
        <v>1</v>
      </c>
      <c r="S2067">
        <f t="shared" si="196"/>
        <v>0</v>
      </c>
      <c r="T2067">
        <f t="shared" si="197"/>
        <v>7</v>
      </c>
      <c r="Z2067" s="118">
        <v>0.14000000000000001</v>
      </c>
      <c r="AA2067">
        <v>0</v>
      </c>
      <c r="AB2067" s="120">
        <v>36.65</v>
      </c>
      <c r="AC2067" s="2">
        <f t="shared" si="198"/>
        <v>3591.7000000000003</v>
      </c>
      <c r="AE2067" s="2">
        <f t="shared" si="199"/>
        <v>3591.7000000000003</v>
      </c>
      <c r="AG2067" t="str">
        <f t="shared" si="200"/>
        <v/>
      </c>
    </row>
    <row r="2068" spans="1:34">
      <c r="A2068">
        <v>2067</v>
      </c>
      <c r="C2068">
        <v>471</v>
      </c>
      <c r="D2068">
        <v>416</v>
      </c>
      <c r="E2068" t="s">
        <v>605</v>
      </c>
      <c r="F2068" t="s">
        <v>929</v>
      </c>
      <c r="G2068">
        <v>50.059715269999998</v>
      </c>
      <c r="H2068">
        <v>124.0385361</v>
      </c>
      <c r="M2068" t="s">
        <v>116</v>
      </c>
      <c r="N2068">
        <v>0</v>
      </c>
      <c r="O2068">
        <v>-2</v>
      </c>
      <c r="P2068">
        <f t="shared" si="201"/>
        <v>2</v>
      </c>
      <c r="Q2068" t="s">
        <v>89</v>
      </c>
      <c r="R2068">
        <v>2</v>
      </c>
      <c r="S2068">
        <f t="shared" si="196"/>
        <v>2</v>
      </c>
      <c r="T2068">
        <f t="shared" si="197"/>
        <v>0</v>
      </c>
      <c r="U2068" t="s">
        <v>1003</v>
      </c>
      <c r="V2068" t="s">
        <v>21</v>
      </c>
      <c r="Z2068" s="118">
        <v>0.87</v>
      </c>
      <c r="AA2068">
        <v>10</v>
      </c>
      <c r="AB2068" s="120">
        <v>1.7</v>
      </c>
      <c r="AC2068" s="2">
        <f t="shared" si="198"/>
        <v>266.21999999999997</v>
      </c>
      <c r="AE2068" s="2">
        <f t="shared" si="199"/>
        <v>266.21999999999997</v>
      </c>
      <c r="AG2068" t="str">
        <f t="shared" si="200"/>
        <v/>
      </c>
    </row>
    <row r="2069" spans="1:34" s="9" customFormat="1">
      <c r="A2069">
        <v>2068</v>
      </c>
      <c r="C2069">
        <v>471</v>
      </c>
      <c r="D2069">
        <v>416</v>
      </c>
      <c r="E2069" s="9" t="s">
        <v>605</v>
      </c>
      <c r="F2069" t="s">
        <v>929</v>
      </c>
      <c r="G2069" s="9">
        <v>50.059715269999998</v>
      </c>
      <c r="H2069" s="9">
        <v>124.0385361</v>
      </c>
      <c r="M2069" s="9" t="s">
        <v>18</v>
      </c>
      <c r="N2069" s="9">
        <v>-2</v>
      </c>
      <c r="O2069" s="9">
        <v>-10</v>
      </c>
      <c r="P2069" s="9">
        <f t="shared" si="201"/>
        <v>8</v>
      </c>
      <c r="Q2069" s="9" t="s">
        <v>604</v>
      </c>
      <c r="R2069" s="9">
        <v>2</v>
      </c>
      <c r="S2069" s="9">
        <f t="shared" si="196"/>
        <v>8</v>
      </c>
      <c r="T2069" s="9">
        <f t="shared" si="197"/>
        <v>0</v>
      </c>
      <c r="U2069" t="s">
        <v>1008</v>
      </c>
      <c r="V2069" t="s">
        <v>1009</v>
      </c>
      <c r="Z2069" s="118">
        <v>1.38</v>
      </c>
      <c r="AA2069" s="9">
        <v>70</v>
      </c>
      <c r="AB2069" s="120">
        <v>1.7</v>
      </c>
      <c r="AC2069" s="2">
        <f t="shared" si="198"/>
        <v>563.03999999999985</v>
      </c>
      <c r="AE2069" s="11">
        <f t="shared" si="199"/>
        <v>563.03999999999985</v>
      </c>
      <c r="AG2069" t="str">
        <f t="shared" si="200"/>
        <v/>
      </c>
      <c r="AH2069"/>
    </row>
    <row r="2070" spans="1:34">
      <c r="A2070">
        <v>2069</v>
      </c>
      <c r="C2070">
        <v>423</v>
      </c>
      <c r="D2070">
        <v>417</v>
      </c>
      <c r="E2070" t="s">
        <v>605</v>
      </c>
      <c r="F2070" t="s">
        <v>929</v>
      </c>
      <c r="G2070">
        <v>50.059165950000001</v>
      </c>
      <c r="H2070">
        <v>124.0396957</v>
      </c>
      <c r="M2070" t="s">
        <v>610</v>
      </c>
      <c r="N2070">
        <v>35</v>
      </c>
      <c r="O2070">
        <v>28</v>
      </c>
      <c r="P2070">
        <f t="shared" si="201"/>
        <v>7</v>
      </c>
      <c r="Q2070" t="s">
        <v>35</v>
      </c>
      <c r="R2070">
        <v>1</v>
      </c>
      <c r="S2070">
        <f t="shared" si="196"/>
        <v>0</v>
      </c>
      <c r="T2070">
        <f t="shared" si="197"/>
        <v>7</v>
      </c>
      <c r="W2070">
        <f>SUM(S2070:S2076)</f>
        <v>21</v>
      </c>
      <c r="X2070">
        <f>SUM(T2070:T2076)</f>
        <v>35</v>
      </c>
      <c r="Y2070">
        <f>X2070+W2070</f>
        <v>56</v>
      </c>
      <c r="Z2070" s="118">
        <v>0.14000000000000001</v>
      </c>
      <c r="AA2070">
        <v>0</v>
      </c>
      <c r="AB2070" s="120">
        <v>43.21</v>
      </c>
      <c r="AC2070" s="2">
        <f t="shared" si="198"/>
        <v>4234.5800000000008</v>
      </c>
      <c r="AD2070" s="2">
        <f>SUM(AC2070:AC2076)</f>
        <v>25508.02</v>
      </c>
      <c r="AE2070" s="2">
        <f t="shared" si="199"/>
        <v>4234.5800000000008</v>
      </c>
      <c r="AF2070" s="2">
        <f>SUM(AE2070:AE2076)</f>
        <v>25508.02</v>
      </c>
      <c r="AG2070">
        <f t="shared" si="200"/>
        <v>1</v>
      </c>
    </row>
    <row r="2071" spans="1:34">
      <c r="A2071">
        <v>2070</v>
      </c>
      <c r="C2071">
        <v>423</v>
      </c>
      <c r="D2071">
        <v>417</v>
      </c>
      <c r="E2071" t="s">
        <v>605</v>
      </c>
      <c r="F2071" t="s">
        <v>929</v>
      </c>
      <c r="G2071">
        <v>50.059165950000001</v>
      </c>
      <c r="H2071">
        <v>124.0396957</v>
      </c>
      <c r="M2071" t="s">
        <v>606</v>
      </c>
      <c r="N2071">
        <v>28</v>
      </c>
      <c r="O2071">
        <v>18</v>
      </c>
      <c r="P2071">
        <f t="shared" si="201"/>
        <v>10</v>
      </c>
      <c r="Q2071" t="s">
        <v>35</v>
      </c>
      <c r="R2071">
        <v>1</v>
      </c>
      <c r="S2071">
        <f t="shared" si="196"/>
        <v>0</v>
      </c>
      <c r="T2071">
        <f t="shared" si="197"/>
        <v>10</v>
      </c>
      <c r="Z2071" s="118">
        <v>0.14000000000000001</v>
      </c>
      <c r="AA2071">
        <v>0</v>
      </c>
      <c r="AB2071" s="120">
        <v>43.21</v>
      </c>
      <c r="AC2071" s="2">
        <f t="shared" si="198"/>
        <v>6049.4</v>
      </c>
      <c r="AE2071" s="2">
        <f t="shared" si="199"/>
        <v>6049.4</v>
      </c>
      <c r="AG2071" t="str">
        <f t="shared" si="200"/>
        <v/>
      </c>
    </row>
    <row r="2072" spans="1:34">
      <c r="A2072">
        <v>2071</v>
      </c>
      <c r="C2072">
        <v>423</v>
      </c>
      <c r="D2072">
        <v>417</v>
      </c>
      <c r="E2072" t="s">
        <v>605</v>
      </c>
      <c r="F2072" t="s">
        <v>929</v>
      </c>
      <c r="G2072">
        <v>50.059165950000001</v>
      </c>
      <c r="H2072">
        <v>124.0396957</v>
      </c>
      <c r="M2072" t="s">
        <v>15</v>
      </c>
      <c r="N2072">
        <v>18</v>
      </c>
      <c r="O2072">
        <v>0</v>
      </c>
      <c r="P2072">
        <f t="shared" si="201"/>
        <v>18</v>
      </c>
      <c r="Q2072" t="s">
        <v>35</v>
      </c>
      <c r="R2072">
        <v>1</v>
      </c>
      <c r="S2072">
        <f t="shared" si="196"/>
        <v>0</v>
      </c>
      <c r="T2072">
        <f t="shared" si="197"/>
        <v>18</v>
      </c>
      <c r="Z2072" s="118">
        <v>0.14000000000000001</v>
      </c>
      <c r="AA2072">
        <v>0</v>
      </c>
      <c r="AB2072" s="120">
        <v>36.65</v>
      </c>
      <c r="AC2072" s="2">
        <f t="shared" si="198"/>
        <v>9235.8000000000011</v>
      </c>
      <c r="AE2072" s="2">
        <f t="shared" si="199"/>
        <v>9235.8000000000011</v>
      </c>
      <c r="AG2072" t="str">
        <f t="shared" si="200"/>
        <v/>
      </c>
    </row>
    <row r="2073" spans="1:34">
      <c r="A2073">
        <v>2072</v>
      </c>
      <c r="C2073">
        <v>470</v>
      </c>
      <c r="D2073">
        <v>417</v>
      </c>
      <c r="E2073" t="s">
        <v>605</v>
      </c>
      <c r="F2073" t="s">
        <v>929</v>
      </c>
      <c r="G2073">
        <v>50.059165950000001</v>
      </c>
      <c r="H2073">
        <v>124.0396957</v>
      </c>
      <c r="M2073" t="s">
        <v>16</v>
      </c>
      <c r="N2073">
        <v>0</v>
      </c>
      <c r="O2073">
        <v>-5</v>
      </c>
      <c r="P2073">
        <f t="shared" si="201"/>
        <v>5</v>
      </c>
      <c r="Q2073" t="s">
        <v>604</v>
      </c>
      <c r="R2073">
        <v>2</v>
      </c>
      <c r="S2073">
        <f t="shared" si="196"/>
        <v>5</v>
      </c>
      <c r="T2073">
        <f t="shared" si="197"/>
        <v>0</v>
      </c>
      <c r="U2073" t="s">
        <v>1008</v>
      </c>
      <c r="V2073" t="s">
        <v>1009</v>
      </c>
      <c r="Z2073" s="118">
        <v>1.31</v>
      </c>
      <c r="AA2073">
        <v>0</v>
      </c>
      <c r="AB2073" s="120">
        <v>4.74</v>
      </c>
      <c r="AC2073" s="2">
        <f t="shared" si="198"/>
        <v>3104.7000000000003</v>
      </c>
      <c r="AE2073" s="2">
        <f t="shared" si="199"/>
        <v>3104.7000000000003</v>
      </c>
      <c r="AG2073" t="str">
        <f t="shared" si="200"/>
        <v/>
      </c>
    </row>
    <row r="2074" spans="1:34">
      <c r="A2074">
        <v>2073</v>
      </c>
      <c r="C2074">
        <v>470</v>
      </c>
      <c r="D2074">
        <v>417</v>
      </c>
      <c r="E2074" t="s">
        <v>605</v>
      </c>
      <c r="F2074" t="s">
        <v>929</v>
      </c>
      <c r="G2074">
        <v>50.059165950000001</v>
      </c>
      <c r="H2074">
        <v>124.0396957</v>
      </c>
      <c r="M2074" t="s">
        <v>116</v>
      </c>
      <c r="N2074">
        <v>-5</v>
      </c>
      <c r="O2074">
        <v>-8</v>
      </c>
      <c r="P2074">
        <f t="shared" si="201"/>
        <v>3</v>
      </c>
      <c r="Q2074" t="s">
        <v>89</v>
      </c>
      <c r="R2074">
        <v>2</v>
      </c>
      <c r="S2074">
        <f t="shared" si="196"/>
        <v>3</v>
      </c>
      <c r="T2074">
        <f t="shared" si="197"/>
        <v>0</v>
      </c>
      <c r="U2074" t="s">
        <v>1003</v>
      </c>
      <c r="V2074" t="s">
        <v>856</v>
      </c>
      <c r="Z2074" s="118">
        <v>0.87</v>
      </c>
      <c r="AA2074">
        <v>0</v>
      </c>
      <c r="AB2074" s="120">
        <v>1.7</v>
      </c>
      <c r="AC2074" s="2">
        <f t="shared" si="198"/>
        <v>443.70000000000005</v>
      </c>
      <c r="AE2074" s="2">
        <f t="shared" si="199"/>
        <v>443.70000000000005</v>
      </c>
      <c r="AG2074" t="str">
        <f t="shared" si="200"/>
        <v/>
      </c>
    </row>
    <row r="2075" spans="1:34">
      <c r="A2075">
        <v>2074</v>
      </c>
      <c r="C2075">
        <v>470</v>
      </c>
      <c r="D2075">
        <v>417</v>
      </c>
      <c r="E2075" t="s">
        <v>605</v>
      </c>
      <c r="F2075" t="s">
        <v>929</v>
      </c>
      <c r="G2075">
        <v>50.059165950000001</v>
      </c>
      <c r="H2075">
        <v>124.0396957</v>
      </c>
      <c r="M2075" t="s">
        <v>18</v>
      </c>
      <c r="N2075">
        <v>-8</v>
      </c>
      <c r="O2075">
        <v>-21</v>
      </c>
      <c r="P2075">
        <f t="shared" si="201"/>
        <v>13</v>
      </c>
      <c r="Q2075" t="s">
        <v>604</v>
      </c>
      <c r="R2075">
        <v>2</v>
      </c>
      <c r="S2075">
        <f t="shared" si="196"/>
        <v>13</v>
      </c>
      <c r="T2075">
        <f t="shared" si="197"/>
        <v>0</v>
      </c>
      <c r="U2075" t="s">
        <v>1003</v>
      </c>
      <c r="V2075" t="s">
        <v>856</v>
      </c>
      <c r="Z2075" s="118">
        <v>1.38</v>
      </c>
      <c r="AA2075">
        <v>20</v>
      </c>
      <c r="AB2075" s="120">
        <v>1.7</v>
      </c>
      <c r="AC2075" s="2">
        <f t="shared" si="198"/>
        <v>2439.8399999999997</v>
      </c>
      <c r="AE2075" s="2">
        <f t="shared" si="199"/>
        <v>2439.8399999999997</v>
      </c>
      <c r="AG2075" t="str">
        <f t="shared" si="200"/>
        <v/>
      </c>
    </row>
    <row r="2076" spans="1:34" s="9" customFormat="1">
      <c r="A2076">
        <v>2075</v>
      </c>
      <c r="C2076">
        <v>470</v>
      </c>
      <c r="D2076">
        <v>417</v>
      </c>
      <c r="E2076" s="9" t="s">
        <v>605</v>
      </c>
      <c r="F2076" t="s">
        <v>929</v>
      </c>
      <c r="G2076" s="9">
        <v>50.059165950000001</v>
      </c>
      <c r="H2076" s="9">
        <v>124.0396957</v>
      </c>
      <c r="M2076" s="9" t="s">
        <v>416</v>
      </c>
      <c r="N2076" s="9">
        <v>-21</v>
      </c>
      <c r="O2076" s="9">
        <v>-21</v>
      </c>
      <c r="P2076" s="9">
        <f t="shared" si="201"/>
        <v>0</v>
      </c>
      <c r="R2076" s="9">
        <v>2</v>
      </c>
      <c r="S2076" s="9">
        <f t="shared" si="196"/>
        <v>0</v>
      </c>
      <c r="T2076" s="9">
        <f t="shared" si="197"/>
        <v>0</v>
      </c>
      <c r="U2076" t="s">
        <v>1003</v>
      </c>
      <c r="V2076" t="s">
        <v>856</v>
      </c>
      <c r="Z2076" s="118">
        <v>0</v>
      </c>
      <c r="AA2076" s="9">
        <v>0</v>
      </c>
      <c r="AB2076" s="120"/>
      <c r="AC2076" s="2">
        <f t="shared" si="198"/>
        <v>0</v>
      </c>
      <c r="AE2076" s="11">
        <f t="shared" si="199"/>
        <v>0</v>
      </c>
      <c r="AG2076" t="str">
        <f t="shared" si="200"/>
        <v/>
      </c>
      <c r="AH2076"/>
    </row>
    <row r="2077" spans="1:34">
      <c r="A2077">
        <v>2076</v>
      </c>
      <c r="C2077">
        <v>425</v>
      </c>
      <c r="D2077">
        <v>418</v>
      </c>
      <c r="E2077" t="s">
        <v>605</v>
      </c>
      <c r="F2077" t="s">
        <v>929</v>
      </c>
      <c r="G2077">
        <v>50.061191559999997</v>
      </c>
      <c r="H2077">
        <v>124.0384598</v>
      </c>
      <c r="M2077" t="s">
        <v>610</v>
      </c>
      <c r="N2077">
        <v>34</v>
      </c>
      <c r="O2077">
        <v>29</v>
      </c>
      <c r="P2077">
        <f t="shared" si="201"/>
        <v>5</v>
      </c>
      <c r="Q2077" t="s">
        <v>35</v>
      </c>
      <c r="R2077">
        <v>1</v>
      </c>
      <c r="S2077">
        <f t="shared" si="196"/>
        <v>0</v>
      </c>
      <c r="T2077">
        <f t="shared" si="197"/>
        <v>5</v>
      </c>
      <c r="W2077">
        <f>SUM(S2077:S2082)</f>
        <v>23</v>
      </c>
      <c r="X2077">
        <f>SUM(T2077:T2082)</f>
        <v>34</v>
      </c>
      <c r="Y2077">
        <f>X2077+W2077</f>
        <v>57</v>
      </c>
      <c r="Z2077" s="118">
        <v>0.14000000000000001</v>
      </c>
      <c r="AA2077">
        <v>0</v>
      </c>
      <c r="AB2077" s="120">
        <v>43.21</v>
      </c>
      <c r="AC2077" s="2">
        <f t="shared" si="198"/>
        <v>3024.7</v>
      </c>
      <c r="AD2077" s="2">
        <f>SUM(AC2077:AC2082)</f>
        <v>28969.732000000004</v>
      </c>
      <c r="AE2077" s="2">
        <f t="shared" si="199"/>
        <v>3024.7</v>
      </c>
      <c r="AF2077" s="2">
        <f>SUM(AE2077:AE2082)</f>
        <v>28969.732000000004</v>
      </c>
      <c r="AG2077">
        <f t="shared" si="200"/>
        <v>1</v>
      </c>
    </row>
    <row r="2078" spans="1:34">
      <c r="A2078">
        <v>2077</v>
      </c>
      <c r="C2078">
        <v>425</v>
      </c>
      <c r="D2078">
        <v>418</v>
      </c>
      <c r="E2078" t="s">
        <v>605</v>
      </c>
      <c r="F2078" t="s">
        <v>929</v>
      </c>
      <c r="G2078">
        <v>50.061191559999997</v>
      </c>
      <c r="H2078">
        <v>124.0384598</v>
      </c>
      <c r="M2078" t="s">
        <v>606</v>
      </c>
      <c r="N2078">
        <v>29</v>
      </c>
      <c r="O2078">
        <v>4</v>
      </c>
      <c r="P2078">
        <f t="shared" si="201"/>
        <v>25</v>
      </c>
      <c r="Q2078" t="s">
        <v>35</v>
      </c>
      <c r="R2078">
        <v>1</v>
      </c>
      <c r="S2078">
        <f t="shared" si="196"/>
        <v>0</v>
      </c>
      <c r="T2078">
        <f t="shared" si="197"/>
        <v>25</v>
      </c>
      <c r="Z2078" s="118">
        <v>0.14000000000000001</v>
      </c>
      <c r="AA2078">
        <v>0</v>
      </c>
      <c r="AB2078" s="120">
        <v>43.21</v>
      </c>
      <c r="AC2078" s="2">
        <f t="shared" si="198"/>
        <v>15123.500000000002</v>
      </c>
      <c r="AE2078" s="2">
        <f t="shared" si="199"/>
        <v>15123.500000000002</v>
      </c>
      <c r="AG2078" t="str">
        <f t="shared" si="200"/>
        <v/>
      </c>
    </row>
    <row r="2079" spans="1:34">
      <c r="A2079">
        <v>2078</v>
      </c>
      <c r="C2079">
        <v>425</v>
      </c>
      <c r="D2079">
        <v>418</v>
      </c>
      <c r="E2079" t="s">
        <v>605</v>
      </c>
      <c r="F2079" t="s">
        <v>929</v>
      </c>
      <c r="G2079">
        <v>50.061191559999997</v>
      </c>
      <c r="H2079">
        <v>124.0384598</v>
      </c>
      <c r="M2079" t="s">
        <v>15</v>
      </c>
      <c r="N2079">
        <v>4</v>
      </c>
      <c r="O2079">
        <v>0</v>
      </c>
      <c r="P2079">
        <f t="shared" si="201"/>
        <v>4</v>
      </c>
      <c r="Q2079" t="s">
        <v>35</v>
      </c>
      <c r="R2079">
        <v>1</v>
      </c>
      <c r="S2079">
        <f t="shared" si="196"/>
        <v>0</v>
      </c>
      <c r="T2079">
        <f t="shared" si="197"/>
        <v>4</v>
      </c>
      <c r="Z2079" s="118">
        <v>0.14000000000000001</v>
      </c>
      <c r="AA2079">
        <v>0</v>
      </c>
      <c r="AB2079" s="120">
        <v>36.65</v>
      </c>
      <c r="AC2079" s="2">
        <f t="shared" si="198"/>
        <v>2052.4</v>
      </c>
      <c r="AE2079" s="2">
        <f t="shared" si="199"/>
        <v>2052.4</v>
      </c>
      <c r="AG2079" t="str">
        <f t="shared" si="200"/>
        <v/>
      </c>
    </row>
    <row r="2080" spans="1:34">
      <c r="A2080">
        <v>2079</v>
      </c>
      <c r="C2080">
        <v>472</v>
      </c>
      <c r="D2080">
        <v>418</v>
      </c>
      <c r="E2080" t="s">
        <v>605</v>
      </c>
      <c r="F2080" t="s">
        <v>929</v>
      </c>
      <c r="G2080">
        <v>50.061191559999997</v>
      </c>
      <c r="H2080">
        <v>124.0384598</v>
      </c>
      <c r="M2080" t="s">
        <v>16</v>
      </c>
      <c r="N2080">
        <v>0</v>
      </c>
      <c r="O2080">
        <v>-16</v>
      </c>
      <c r="P2080">
        <f t="shared" si="201"/>
        <v>16</v>
      </c>
      <c r="Q2080" t="s">
        <v>611</v>
      </c>
      <c r="R2080">
        <v>2</v>
      </c>
      <c r="S2080">
        <f t="shared" si="196"/>
        <v>16</v>
      </c>
      <c r="T2080">
        <f t="shared" si="197"/>
        <v>0</v>
      </c>
      <c r="U2080" t="s">
        <v>1008</v>
      </c>
      <c r="V2080" t="s">
        <v>185</v>
      </c>
      <c r="Z2080" s="118">
        <v>1.31</v>
      </c>
      <c r="AA2080">
        <v>20</v>
      </c>
      <c r="AB2080" s="120">
        <v>4.74</v>
      </c>
      <c r="AC2080" s="2">
        <f t="shared" si="198"/>
        <v>7948.0320000000011</v>
      </c>
      <c r="AE2080" s="2">
        <f t="shared" si="199"/>
        <v>7948.0320000000011</v>
      </c>
      <c r="AG2080" t="str">
        <f t="shared" si="200"/>
        <v/>
      </c>
    </row>
    <row r="2081" spans="1:34">
      <c r="A2081">
        <v>2080</v>
      </c>
      <c r="C2081">
        <v>472</v>
      </c>
      <c r="D2081">
        <v>418</v>
      </c>
      <c r="E2081" t="s">
        <v>605</v>
      </c>
      <c r="F2081" t="s">
        <v>929</v>
      </c>
      <c r="G2081">
        <v>50.061191559999997</v>
      </c>
      <c r="H2081">
        <v>124.0384598</v>
      </c>
      <c r="M2081" t="s">
        <v>18</v>
      </c>
      <c r="N2081">
        <v>-16</v>
      </c>
      <c r="O2081">
        <v>-23</v>
      </c>
      <c r="P2081">
        <f t="shared" si="201"/>
        <v>7</v>
      </c>
      <c r="Q2081" t="s">
        <v>611</v>
      </c>
      <c r="R2081">
        <v>2</v>
      </c>
      <c r="S2081">
        <f t="shared" si="196"/>
        <v>7</v>
      </c>
      <c r="T2081">
        <f t="shared" si="197"/>
        <v>0</v>
      </c>
      <c r="U2081" t="s">
        <v>1008</v>
      </c>
      <c r="V2081" t="s">
        <v>185</v>
      </c>
      <c r="Z2081" s="118">
        <v>1.38</v>
      </c>
      <c r="AA2081">
        <v>50</v>
      </c>
      <c r="AB2081" s="120">
        <v>1.7</v>
      </c>
      <c r="AC2081" s="2">
        <f t="shared" si="198"/>
        <v>821.09999999999991</v>
      </c>
      <c r="AE2081" s="2">
        <f t="shared" si="199"/>
        <v>821.09999999999991</v>
      </c>
      <c r="AG2081" t="str">
        <f t="shared" si="200"/>
        <v/>
      </c>
    </row>
    <row r="2082" spans="1:34" s="9" customFormat="1">
      <c r="A2082">
        <v>2081</v>
      </c>
      <c r="C2082">
        <v>472</v>
      </c>
      <c r="D2082">
        <v>418</v>
      </c>
      <c r="E2082" s="9" t="s">
        <v>605</v>
      </c>
      <c r="F2082" t="s">
        <v>929</v>
      </c>
      <c r="G2082" s="9">
        <v>50.061191559999997</v>
      </c>
      <c r="H2082" s="9">
        <v>124.0384598</v>
      </c>
      <c r="M2082" s="9" t="s">
        <v>21</v>
      </c>
      <c r="N2082" s="9">
        <v>-23</v>
      </c>
      <c r="O2082" s="9">
        <v>-23</v>
      </c>
      <c r="P2082" s="9">
        <f t="shared" si="201"/>
        <v>0</v>
      </c>
      <c r="R2082" s="9">
        <v>2</v>
      </c>
      <c r="S2082" s="9">
        <f t="shared" si="196"/>
        <v>0</v>
      </c>
      <c r="T2082" s="9">
        <f t="shared" si="197"/>
        <v>0</v>
      </c>
      <c r="U2082" t="s">
        <v>1008</v>
      </c>
      <c r="V2082" t="s">
        <v>185</v>
      </c>
      <c r="Z2082" s="118">
        <v>1.63</v>
      </c>
      <c r="AA2082" s="9">
        <v>0</v>
      </c>
      <c r="AB2082" s="120">
        <v>0.55000000000000004</v>
      </c>
      <c r="AC2082" s="2">
        <f t="shared" si="198"/>
        <v>0</v>
      </c>
      <c r="AE2082" s="11">
        <f t="shared" si="199"/>
        <v>0</v>
      </c>
      <c r="AG2082" t="str">
        <f t="shared" si="200"/>
        <v/>
      </c>
      <c r="AH2082"/>
    </row>
    <row r="2083" spans="1:34">
      <c r="A2083">
        <v>2082</v>
      </c>
      <c r="C2083">
        <v>375</v>
      </c>
      <c r="D2083">
        <v>419</v>
      </c>
      <c r="E2083" t="s">
        <v>605</v>
      </c>
      <c r="F2083" t="s">
        <v>929</v>
      </c>
      <c r="G2083">
        <v>49.430358890000001</v>
      </c>
      <c r="H2083">
        <v>124.66979980000001</v>
      </c>
      <c r="M2083" t="s">
        <v>606</v>
      </c>
      <c r="N2083">
        <v>3</v>
      </c>
      <c r="O2083">
        <v>0</v>
      </c>
      <c r="P2083">
        <f t="shared" si="201"/>
        <v>3</v>
      </c>
      <c r="Q2083" t="s">
        <v>35</v>
      </c>
      <c r="R2083">
        <v>1</v>
      </c>
      <c r="S2083">
        <f t="shared" si="196"/>
        <v>0</v>
      </c>
      <c r="T2083">
        <f t="shared" si="197"/>
        <v>3</v>
      </c>
      <c r="W2083">
        <f>SUM(S2083:S2087)</f>
        <v>75</v>
      </c>
      <c r="X2083">
        <f>SUM(T2083:T2087)</f>
        <v>3</v>
      </c>
      <c r="Y2083">
        <f>X2083+W2083</f>
        <v>78</v>
      </c>
      <c r="Z2083" s="118">
        <v>0.14000000000000001</v>
      </c>
      <c r="AA2083">
        <v>0</v>
      </c>
      <c r="AB2083" s="120">
        <v>43.21</v>
      </c>
      <c r="AC2083" s="2">
        <f t="shared" si="198"/>
        <v>1814.8200000000002</v>
      </c>
      <c r="AD2083" s="2">
        <f>SUM(AC2083:AC2087)</f>
        <v>20329.5</v>
      </c>
      <c r="AE2083" s="2">
        <f t="shared" si="199"/>
        <v>1814.8200000000002</v>
      </c>
      <c r="AF2083" s="2">
        <f>SUM(AE2083:AE2087)</f>
        <v>20329.5</v>
      </c>
      <c r="AG2083">
        <f t="shared" si="200"/>
        <v>1</v>
      </c>
    </row>
    <row r="2084" spans="1:34">
      <c r="A2084">
        <v>2083</v>
      </c>
      <c r="C2084">
        <v>411</v>
      </c>
      <c r="D2084">
        <v>419</v>
      </c>
      <c r="E2084" t="s">
        <v>605</v>
      </c>
      <c r="F2084" t="s">
        <v>929</v>
      </c>
      <c r="G2084">
        <v>49.430358890000001</v>
      </c>
      <c r="H2084">
        <v>124.66979980000001</v>
      </c>
      <c r="M2084" t="s">
        <v>691</v>
      </c>
      <c r="N2084">
        <v>0</v>
      </c>
      <c r="O2084">
        <v>-20</v>
      </c>
      <c r="P2084">
        <f t="shared" si="201"/>
        <v>20</v>
      </c>
      <c r="Q2084" t="s">
        <v>616</v>
      </c>
      <c r="R2084">
        <v>2</v>
      </c>
      <c r="S2084">
        <f t="shared" si="196"/>
        <v>20</v>
      </c>
      <c r="T2084">
        <f t="shared" si="197"/>
        <v>0</v>
      </c>
      <c r="U2084" t="s">
        <v>1008</v>
      </c>
      <c r="V2084" t="s">
        <v>1005</v>
      </c>
      <c r="Z2084" s="118">
        <v>1.31</v>
      </c>
      <c r="AA2084">
        <v>20</v>
      </c>
      <c r="AB2084" s="120">
        <v>4.74</v>
      </c>
      <c r="AC2084" s="2">
        <f t="shared" si="198"/>
        <v>9935.0400000000009</v>
      </c>
      <c r="AE2084" s="2">
        <f t="shared" si="199"/>
        <v>9935.0400000000009</v>
      </c>
      <c r="AG2084" t="str">
        <f t="shared" si="200"/>
        <v/>
      </c>
    </row>
    <row r="2085" spans="1:34">
      <c r="A2085">
        <v>2084</v>
      </c>
      <c r="C2085">
        <v>411</v>
      </c>
      <c r="D2085">
        <v>419</v>
      </c>
      <c r="E2085" t="s">
        <v>605</v>
      </c>
      <c r="F2085" t="s">
        <v>929</v>
      </c>
      <c r="G2085">
        <v>49.430358890000001</v>
      </c>
      <c r="H2085">
        <v>124.66979980000001</v>
      </c>
      <c r="M2085" t="s">
        <v>101</v>
      </c>
      <c r="N2085">
        <v>-20</v>
      </c>
      <c r="O2085">
        <v>-35</v>
      </c>
      <c r="P2085">
        <f t="shared" si="201"/>
        <v>15</v>
      </c>
      <c r="Q2085" t="s">
        <v>89</v>
      </c>
      <c r="R2085">
        <v>2</v>
      </c>
      <c r="S2085">
        <f t="shared" si="196"/>
        <v>15</v>
      </c>
      <c r="T2085">
        <f t="shared" si="197"/>
        <v>0</v>
      </c>
      <c r="U2085" t="s">
        <v>1008</v>
      </c>
      <c r="V2085" t="s">
        <v>1005</v>
      </c>
      <c r="Z2085" s="118">
        <v>1.19</v>
      </c>
      <c r="AA2085">
        <v>20</v>
      </c>
      <c r="AB2085" s="120">
        <v>1.7</v>
      </c>
      <c r="AC2085" s="2">
        <f t="shared" si="198"/>
        <v>2427.6</v>
      </c>
      <c r="AE2085" s="2">
        <f t="shared" si="199"/>
        <v>2427.6</v>
      </c>
      <c r="AG2085" t="str">
        <f t="shared" si="200"/>
        <v/>
      </c>
    </row>
    <row r="2086" spans="1:34">
      <c r="A2086">
        <v>2085</v>
      </c>
      <c r="C2086">
        <v>411</v>
      </c>
      <c r="D2086">
        <v>419</v>
      </c>
      <c r="E2086" t="s">
        <v>605</v>
      </c>
      <c r="F2086" t="s">
        <v>929</v>
      </c>
      <c r="G2086">
        <v>49.430358890000001</v>
      </c>
      <c r="H2086">
        <v>124.66979980000001</v>
      </c>
      <c r="M2086" t="s">
        <v>18</v>
      </c>
      <c r="N2086">
        <v>-35</v>
      </c>
      <c r="O2086">
        <v>-65</v>
      </c>
      <c r="P2086">
        <f t="shared" si="201"/>
        <v>30</v>
      </c>
      <c r="Q2086" t="s">
        <v>604</v>
      </c>
      <c r="R2086">
        <v>2</v>
      </c>
      <c r="S2086">
        <f t="shared" si="196"/>
        <v>30</v>
      </c>
      <c r="T2086">
        <f t="shared" si="197"/>
        <v>0</v>
      </c>
      <c r="U2086" t="s">
        <v>1008</v>
      </c>
      <c r="V2086" t="s">
        <v>1005</v>
      </c>
      <c r="Z2086" s="118">
        <v>1.38</v>
      </c>
      <c r="AA2086">
        <v>20</v>
      </c>
      <c r="AB2086" s="120">
        <v>1.7</v>
      </c>
      <c r="AC2086" s="2">
        <f t="shared" si="198"/>
        <v>5630.3999999999987</v>
      </c>
      <c r="AE2086" s="2">
        <f t="shared" si="199"/>
        <v>5630.3999999999987</v>
      </c>
      <c r="AG2086" t="str">
        <f t="shared" si="200"/>
        <v/>
      </c>
    </row>
    <row r="2087" spans="1:34" s="9" customFormat="1">
      <c r="A2087">
        <v>2086</v>
      </c>
      <c r="C2087">
        <v>411</v>
      </c>
      <c r="D2087">
        <v>419</v>
      </c>
      <c r="E2087" s="9" t="s">
        <v>605</v>
      </c>
      <c r="F2087" t="s">
        <v>929</v>
      </c>
      <c r="G2087" s="9">
        <v>49.430358890000001</v>
      </c>
      <c r="H2087" s="9">
        <v>124.66979980000001</v>
      </c>
      <c r="M2087" s="9" t="s">
        <v>19</v>
      </c>
      <c r="N2087" s="9">
        <v>-65</v>
      </c>
      <c r="O2087" s="9">
        <v>-75</v>
      </c>
      <c r="P2087" s="9">
        <f t="shared" si="201"/>
        <v>10</v>
      </c>
      <c r="Q2087" s="9" t="s">
        <v>89</v>
      </c>
      <c r="R2087" s="9">
        <v>2</v>
      </c>
      <c r="S2087" s="9">
        <f t="shared" si="196"/>
        <v>10</v>
      </c>
      <c r="T2087" s="9">
        <f t="shared" si="197"/>
        <v>0</v>
      </c>
      <c r="U2087" t="s">
        <v>1003</v>
      </c>
      <c r="V2087" t="s">
        <v>918</v>
      </c>
      <c r="Z2087" s="118">
        <v>1.38</v>
      </c>
      <c r="AA2087" s="9">
        <v>30</v>
      </c>
      <c r="AB2087" s="120">
        <v>0.54</v>
      </c>
      <c r="AC2087" s="2">
        <f t="shared" si="198"/>
        <v>521.63999999999987</v>
      </c>
      <c r="AE2087" s="11">
        <f t="shared" si="199"/>
        <v>521.63999999999987</v>
      </c>
      <c r="AG2087" t="str">
        <f t="shared" si="200"/>
        <v/>
      </c>
      <c r="AH2087"/>
    </row>
    <row r="2088" spans="1:34">
      <c r="A2088">
        <v>2087</v>
      </c>
      <c r="C2088">
        <v>10</v>
      </c>
      <c r="D2088">
        <v>420</v>
      </c>
      <c r="E2088" t="s">
        <v>605</v>
      </c>
      <c r="F2088" t="s">
        <v>929</v>
      </c>
      <c r="G2088">
        <v>49.398670199999998</v>
      </c>
      <c r="H2088">
        <v>124.7221985</v>
      </c>
      <c r="M2088" t="s">
        <v>13</v>
      </c>
      <c r="N2088">
        <v>3</v>
      </c>
      <c r="O2088">
        <v>2.5</v>
      </c>
      <c r="P2088">
        <f t="shared" si="201"/>
        <v>0.5</v>
      </c>
      <c r="Q2088" t="s">
        <v>35</v>
      </c>
      <c r="R2088">
        <v>1</v>
      </c>
      <c r="S2088">
        <f t="shared" si="196"/>
        <v>0</v>
      </c>
      <c r="T2088">
        <f t="shared" si="197"/>
        <v>0.5</v>
      </c>
      <c r="W2088">
        <f>SUM(S2088:S2092)</f>
        <v>28</v>
      </c>
      <c r="X2088">
        <f>SUM(T2088:T2092)</f>
        <v>3</v>
      </c>
      <c r="Y2088">
        <f>X2088+W2088</f>
        <v>31</v>
      </c>
      <c r="Z2088" s="118">
        <v>0.14000000000000001</v>
      </c>
      <c r="AA2088">
        <v>0</v>
      </c>
      <c r="AB2088" s="120">
        <v>43.21</v>
      </c>
      <c r="AC2088" s="2">
        <f t="shared" si="198"/>
        <v>302.47000000000003</v>
      </c>
      <c r="AD2088" s="2">
        <f>SUM(AC2088:AC2092)</f>
        <v>4067.9799999999996</v>
      </c>
      <c r="AE2088" s="2">
        <f t="shared" si="199"/>
        <v>302.47000000000003</v>
      </c>
      <c r="AF2088" s="2">
        <f>SUM(AE2088:AE2092)</f>
        <v>4067.9799999999996</v>
      </c>
      <c r="AG2088">
        <f t="shared" si="200"/>
        <v>1</v>
      </c>
    </row>
    <row r="2089" spans="1:34">
      <c r="A2089">
        <v>2088</v>
      </c>
      <c r="C2089">
        <v>10</v>
      </c>
      <c r="D2089">
        <v>420</v>
      </c>
      <c r="E2089" t="s">
        <v>605</v>
      </c>
      <c r="F2089" t="s">
        <v>929</v>
      </c>
      <c r="G2089">
        <v>49.398670199999998</v>
      </c>
      <c r="H2089">
        <v>124.7221985</v>
      </c>
      <c r="M2089" t="s">
        <v>14</v>
      </c>
      <c r="N2089">
        <v>2.5</v>
      </c>
      <c r="O2089">
        <v>0.5</v>
      </c>
      <c r="P2089">
        <f t="shared" si="201"/>
        <v>2</v>
      </c>
      <c r="Q2089" t="s">
        <v>35</v>
      </c>
      <c r="R2089">
        <v>1</v>
      </c>
      <c r="S2089">
        <f t="shared" si="196"/>
        <v>0</v>
      </c>
      <c r="T2089">
        <f t="shared" si="197"/>
        <v>2</v>
      </c>
      <c r="Z2089" s="118">
        <v>0.14000000000000001</v>
      </c>
      <c r="AA2089">
        <v>0</v>
      </c>
      <c r="AB2089" s="120">
        <v>43.21</v>
      </c>
      <c r="AC2089" s="2">
        <f t="shared" si="198"/>
        <v>1209.8800000000001</v>
      </c>
      <c r="AE2089" s="2">
        <f t="shared" si="199"/>
        <v>1209.8800000000001</v>
      </c>
      <c r="AG2089" t="str">
        <f t="shared" si="200"/>
        <v/>
      </c>
    </row>
    <row r="2090" spans="1:34">
      <c r="A2090">
        <v>2089</v>
      </c>
      <c r="C2090">
        <v>10</v>
      </c>
      <c r="D2090">
        <v>420</v>
      </c>
      <c r="E2090" t="s">
        <v>605</v>
      </c>
      <c r="F2090" t="s">
        <v>929</v>
      </c>
      <c r="G2090">
        <v>49.398670199999998</v>
      </c>
      <c r="H2090">
        <v>124.7221985</v>
      </c>
      <c r="M2090" t="s">
        <v>15</v>
      </c>
      <c r="N2090">
        <v>0.5</v>
      </c>
      <c r="O2090">
        <v>0</v>
      </c>
      <c r="P2090">
        <f t="shared" si="201"/>
        <v>0.5</v>
      </c>
      <c r="Q2090" t="s">
        <v>35</v>
      </c>
      <c r="R2090">
        <v>1</v>
      </c>
      <c r="S2090">
        <f t="shared" si="196"/>
        <v>0</v>
      </c>
      <c r="T2090">
        <f t="shared" si="197"/>
        <v>0.5</v>
      </c>
      <c r="Z2090" s="118">
        <v>0.14000000000000001</v>
      </c>
      <c r="AA2090">
        <v>0</v>
      </c>
      <c r="AB2090" s="120">
        <v>36.65</v>
      </c>
      <c r="AC2090" s="2">
        <f t="shared" si="198"/>
        <v>256.55</v>
      </c>
      <c r="AE2090" s="2">
        <f t="shared" si="199"/>
        <v>256.55</v>
      </c>
      <c r="AG2090" t="str">
        <f t="shared" si="200"/>
        <v/>
      </c>
    </row>
    <row r="2091" spans="1:34">
      <c r="A2091">
        <v>2090</v>
      </c>
      <c r="C2091">
        <v>16</v>
      </c>
      <c r="D2091">
        <v>420</v>
      </c>
      <c r="E2091" t="s">
        <v>605</v>
      </c>
      <c r="F2091" t="s">
        <v>929</v>
      </c>
      <c r="G2091">
        <v>49.398670199999998</v>
      </c>
      <c r="H2091">
        <v>124.7221985</v>
      </c>
      <c r="M2091" t="s">
        <v>18</v>
      </c>
      <c r="N2091">
        <v>0</v>
      </c>
      <c r="O2091">
        <v>-28</v>
      </c>
      <c r="P2091">
        <f t="shared" si="201"/>
        <v>28</v>
      </c>
      <c r="Q2091" t="s">
        <v>611</v>
      </c>
      <c r="R2091">
        <v>2</v>
      </c>
      <c r="S2091">
        <f t="shared" si="196"/>
        <v>28</v>
      </c>
      <c r="T2091">
        <f t="shared" si="197"/>
        <v>0</v>
      </c>
      <c r="U2091" t="s">
        <v>1003</v>
      </c>
      <c r="V2091" t="s">
        <v>918</v>
      </c>
      <c r="Z2091" s="118">
        <v>1.38</v>
      </c>
      <c r="AA2091">
        <v>65</v>
      </c>
      <c r="AB2091" s="120">
        <v>1.7</v>
      </c>
      <c r="AC2091" s="2">
        <f t="shared" si="198"/>
        <v>2299.0799999999995</v>
      </c>
      <c r="AE2091" s="2">
        <f t="shared" si="199"/>
        <v>2299.0799999999995</v>
      </c>
      <c r="AG2091" t="str">
        <f t="shared" si="200"/>
        <v/>
      </c>
    </row>
    <row r="2092" spans="1:34" s="9" customFormat="1">
      <c r="A2092">
        <v>2091</v>
      </c>
      <c r="C2092">
        <v>16</v>
      </c>
      <c r="D2092">
        <v>420</v>
      </c>
      <c r="E2092" s="9" t="s">
        <v>605</v>
      </c>
      <c r="F2092" t="s">
        <v>929</v>
      </c>
      <c r="G2092" s="9">
        <v>49.398670199999998</v>
      </c>
      <c r="H2092" s="9">
        <v>124.7221985</v>
      </c>
      <c r="M2092" s="9" t="s">
        <v>416</v>
      </c>
      <c r="N2092" s="9">
        <v>-28</v>
      </c>
      <c r="O2092" s="9">
        <v>-28</v>
      </c>
      <c r="P2092" s="9">
        <f t="shared" si="201"/>
        <v>0</v>
      </c>
      <c r="R2092" s="9">
        <v>2</v>
      </c>
      <c r="S2092" s="9">
        <f t="shared" si="196"/>
        <v>0</v>
      </c>
      <c r="T2092" s="9">
        <f t="shared" si="197"/>
        <v>0</v>
      </c>
      <c r="U2092" t="s">
        <v>1003</v>
      </c>
      <c r="V2092" t="s">
        <v>918</v>
      </c>
      <c r="Z2092" s="118">
        <v>0</v>
      </c>
      <c r="AA2092" s="9">
        <v>0</v>
      </c>
      <c r="AB2092" s="120"/>
      <c r="AC2092" s="2">
        <f t="shared" si="198"/>
        <v>0</v>
      </c>
      <c r="AE2092" s="11">
        <f t="shared" si="199"/>
        <v>0</v>
      </c>
      <c r="AG2092" t="str">
        <f t="shared" si="200"/>
        <v/>
      </c>
      <c r="AH2092"/>
    </row>
    <row r="2093" spans="1:34">
      <c r="A2093">
        <v>2092</v>
      </c>
      <c r="C2093">
        <v>704</v>
      </c>
      <c r="D2093">
        <v>421</v>
      </c>
      <c r="E2093" t="s">
        <v>619</v>
      </c>
      <c r="F2093" t="s">
        <v>930</v>
      </c>
      <c r="G2093">
        <v>49.677936549999998</v>
      </c>
      <c r="H2093">
        <v>124.45869449999999</v>
      </c>
      <c r="M2093" t="s">
        <v>89</v>
      </c>
      <c r="N2093">
        <v>20</v>
      </c>
      <c r="O2093">
        <v>18</v>
      </c>
      <c r="P2093">
        <f t="shared" si="201"/>
        <v>2</v>
      </c>
      <c r="Q2093" t="s">
        <v>35</v>
      </c>
      <c r="R2093">
        <v>1</v>
      </c>
      <c r="S2093">
        <f t="shared" si="196"/>
        <v>0</v>
      </c>
      <c r="T2093">
        <f t="shared" si="197"/>
        <v>2</v>
      </c>
      <c r="W2093">
        <f>SUM(S2093:S2098)</f>
        <v>25</v>
      </c>
      <c r="X2093">
        <f>SUM(T2093:T2098)</f>
        <v>20</v>
      </c>
      <c r="Y2093">
        <f>X2093+W2093</f>
        <v>45</v>
      </c>
      <c r="Z2093" s="118">
        <v>0.16</v>
      </c>
      <c r="AA2093">
        <v>0</v>
      </c>
      <c r="AB2093" s="120">
        <v>37.4</v>
      </c>
      <c r="AC2093" s="2">
        <f t="shared" si="198"/>
        <v>1196.8</v>
      </c>
      <c r="AD2093" s="2">
        <f>SUM(AC2093:AC2098)</f>
        <v>15140.788799999998</v>
      </c>
      <c r="AE2093" s="2">
        <f t="shared" si="199"/>
        <v>1196.8</v>
      </c>
      <c r="AF2093" s="2">
        <f>SUM(AE2093:AE2098)</f>
        <v>15140.788799999998</v>
      </c>
      <c r="AG2093">
        <f t="shared" si="200"/>
        <v>1</v>
      </c>
    </row>
    <row r="2094" spans="1:34">
      <c r="A2094">
        <v>2093</v>
      </c>
      <c r="C2094">
        <v>704</v>
      </c>
      <c r="D2094">
        <v>421</v>
      </c>
      <c r="E2094" t="s">
        <v>619</v>
      </c>
      <c r="F2094" t="s">
        <v>930</v>
      </c>
      <c r="G2094">
        <v>49.677936549999998</v>
      </c>
      <c r="H2094">
        <v>124.45869449999999</v>
      </c>
      <c r="M2094" t="s">
        <v>623</v>
      </c>
      <c r="N2094">
        <v>18</v>
      </c>
      <c r="O2094">
        <v>3</v>
      </c>
      <c r="P2094">
        <f t="shared" si="201"/>
        <v>15</v>
      </c>
      <c r="Q2094" t="s">
        <v>35</v>
      </c>
      <c r="R2094">
        <v>1</v>
      </c>
      <c r="S2094">
        <f t="shared" si="196"/>
        <v>0</v>
      </c>
      <c r="T2094">
        <f t="shared" si="197"/>
        <v>15</v>
      </c>
      <c r="Z2094" s="118">
        <v>0.16</v>
      </c>
      <c r="AA2094">
        <v>0</v>
      </c>
      <c r="AB2094" s="120">
        <v>37.4</v>
      </c>
      <c r="AC2094" s="2">
        <f t="shared" si="198"/>
        <v>8976</v>
      </c>
      <c r="AE2094" s="2">
        <f t="shared" si="199"/>
        <v>8976</v>
      </c>
      <c r="AG2094" t="str">
        <f t="shared" si="200"/>
        <v/>
      </c>
    </row>
    <row r="2095" spans="1:34">
      <c r="A2095">
        <v>2094</v>
      </c>
      <c r="C2095">
        <v>704</v>
      </c>
      <c r="D2095">
        <v>421</v>
      </c>
      <c r="E2095" t="s">
        <v>619</v>
      </c>
      <c r="F2095" t="s">
        <v>930</v>
      </c>
      <c r="G2095">
        <v>49.677936549999998</v>
      </c>
      <c r="H2095">
        <v>124.45869449999999</v>
      </c>
      <c r="M2095" t="s">
        <v>57</v>
      </c>
      <c r="N2095">
        <v>3</v>
      </c>
      <c r="O2095">
        <v>0</v>
      </c>
      <c r="P2095">
        <f t="shared" si="201"/>
        <v>3</v>
      </c>
      <c r="Q2095" t="s">
        <v>35</v>
      </c>
      <c r="R2095">
        <v>1</v>
      </c>
      <c r="S2095">
        <f t="shared" si="196"/>
        <v>0</v>
      </c>
      <c r="T2095">
        <f t="shared" si="197"/>
        <v>3</v>
      </c>
      <c r="Z2095" s="118">
        <v>0.16</v>
      </c>
      <c r="AA2095">
        <v>0</v>
      </c>
      <c r="AB2095" s="120">
        <v>30.85</v>
      </c>
      <c r="AC2095" s="2">
        <f t="shared" si="198"/>
        <v>1480.8</v>
      </c>
      <c r="AE2095" s="2">
        <f t="shared" si="199"/>
        <v>1480.8</v>
      </c>
      <c r="AG2095" t="str">
        <f t="shared" si="200"/>
        <v/>
      </c>
    </row>
    <row r="2096" spans="1:34">
      <c r="A2096">
        <v>2095</v>
      </c>
      <c r="C2096">
        <v>761</v>
      </c>
      <c r="D2096">
        <v>421</v>
      </c>
      <c r="E2096" t="s">
        <v>619</v>
      </c>
      <c r="F2096" t="s">
        <v>930</v>
      </c>
      <c r="G2096">
        <v>49.677936549999998</v>
      </c>
      <c r="H2096">
        <v>124.45869449999999</v>
      </c>
      <c r="M2096" t="s">
        <v>104</v>
      </c>
      <c r="N2096">
        <v>0</v>
      </c>
      <c r="O2096">
        <v>-3</v>
      </c>
      <c r="P2096">
        <f t="shared" si="201"/>
        <v>3</v>
      </c>
      <c r="Q2096" t="s">
        <v>604</v>
      </c>
      <c r="R2096">
        <v>2</v>
      </c>
      <c r="S2096">
        <f t="shared" si="196"/>
        <v>3</v>
      </c>
      <c r="T2096">
        <f t="shared" si="197"/>
        <v>0</v>
      </c>
      <c r="U2096" t="s">
        <v>1003</v>
      </c>
      <c r="V2096" t="s">
        <v>918</v>
      </c>
      <c r="Z2096" s="118">
        <v>1.07</v>
      </c>
      <c r="AA2096">
        <v>2</v>
      </c>
      <c r="AB2096" s="120">
        <v>3.36</v>
      </c>
      <c r="AC2096" s="2">
        <f t="shared" si="198"/>
        <v>1056.9887999999999</v>
      </c>
      <c r="AE2096" s="2">
        <f t="shared" si="199"/>
        <v>1056.9887999999999</v>
      </c>
      <c r="AG2096" t="str">
        <f t="shared" si="200"/>
        <v/>
      </c>
    </row>
    <row r="2097" spans="1:34">
      <c r="A2097">
        <v>2096</v>
      </c>
      <c r="C2097">
        <v>761</v>
      </c>
      <c r="D2097">
        <v>421</v>
      </c>
      <c r="E2097" t="s">
        <v>619</v>
      </c>
      <c r="F2097" t="s">
        <v>930</v>
      </c>
      <c r="G2097">
        <v>49.677936549999998</v>
      </c>
      <c r="H2097">
        <v>124.45869449999999</v>
      </c>
      <c r="M2097" t="s">
        <v>101</v>
      </c>
      <c r="N2097">
        <v>-3</v>
      </c>
      <c r="O2097">
        <v>-15</v>
      </c>
      <c r="P2097">
        <f t="shared" si="201"/>
        <v>12</v>
      </c>
      <c r="Q2097" t="s">
        <v>604</v>
      </c>
      <c r="R2097">
        <v>2</v>
      </c>
      <c r="S2097">
        <f t="shared" si="196"/>
        <v>12</v>
      </c>
      <c r="T2097">
        <f t="shared" si="197"/>
        <v>0</v>
      </c>
      <c r="U2097" t="s">
        <v>1003</v>
      </c>
      <c r="V2097" t="s">
        <v>918</v>
      </c>
      <c r="Z2097" s="118">
        <v>1.45</v>
      </c>
      <c r="AA2097">
        <v>10</v>
      </c>
      <c r="AB2097" s="120">
        <v>1.2</v>
      </c>
      <c r="AC2097" s="2">
        <f t="shared" si="198"/>
        <v>1879.2</v>
      </c>
      <c r="AE2097" s="2">
        <f t="shared" si="199"/>
        <v>1879.2</v>
      </c>
      <c r="AG2097" t="str">
        <f t="shared" si="200"/>
        <v/>
      </c>
    </row>
    <row r="2098" spans="1:34" s="9" customFormat="1">
      <c r="A2098">
        <v>2097</v>
      </c>
      <c r="C2098">
        <v>761</v>
      </c>
      <c r="D2098">
        <v>421</v>
      </c>
      <c r="E2098" s="9" t="s">
        <v>619</v>
      </c>
      <c r="F2098" t="s">
        <v>930</v>
      </c>
      <c r="G2098" s="9">
        <v>49.677936549999998</v>
      </c>
      <c r="H2098" s="9">
        <v>124.45869449999999</v>
      </c>
      <c r="M2098" s="9" t="s">
        <v>759</v>
      </c>
      <c r="N2098" s="9">
        <v>-15</v>
      </c>
      <c r="O2098" s="9">
        <v>-25</v>
      </c>
      <c r="P2098" s="9">
        <f t="shared" si="201"/>
        <v>10</v>
      </c>
      <c r="Q2098" s="9" t="s">
        <v>604</v>
      </c>
      <c r="R2098" s="9">
        <v>2</v>
      </c>
      <c r="S2098" s="9">
        <f t="shared" si="196"/>
        <v>10</v>
      </c>
      <c r="T2098" s="9">
        <f t="shared" si="197"/>
        <v>0</v>
      </c>
      <c r="U2098" t="s">
        <v>1003</v>
      </c>
      <c r="V2098" t="s">
        <v>918</v>
      </c>
      <c r="Z2098" s="118">
        <v>1.45</v>
      </c>
      <c r="AA2098" s="9">
        <v>0</v>
      </c>
      <c r="AB2098" s="120">
        <v>0.38</v>
      </c>
      <c r="AC2098" s="2">
        <f t="shared" si="198"/>
        <v>551</v>
      </c>
      <c r="AE2098" s="11">
        <f t="shared" si="199"/>
        <v>551</v>
      </c>
      <c r="AG2098" t="str">
        <f t="shared" si="200"/>
        <v/>
      </c>
      <c r="AH2098"/>
    </row>
    <row r="2099" spans="1:34" s="102" customFormat="1">
      <c r="A2099" s="102">
        <v>2098</v>
      </c>
      <c r="C2099">
        <v>415</v>
      </c>
      <c r="D2099" s="102">
        <v>422</v>
      </c>
      <c r="E2099" s="102" t="s">
        <v>619</v>
      </c>
      <c r="F2099" s="102" t="s">
        <v>930</v>
      </c>
      <c r="G2099" s="102">
        <v>49.439754489999999</v>
      </c>
      <c r="H2099" s="102">
        <v>124.70543670000001</v>
      </c>
      <c r="M2099" s="102" t="s">
        <v>89</v>
      </c>
      <c r="N2099" s="102">
        <v>3</v>
      </c>
      <c r="O2099" s="102">
        <v>2</v>
      </c>
      <c r="P2099" s="102">
        <f t="shared" si="201"/>
        <v>1</v>
      </c>
      <c r="Q2099" s="102" t="s">
        <v>35</v>
      </c>
      <c r="R2099" s="102">
        <v>1</v>
      </c>
      <c r="S2099" s="102">
        <f t="shared" si="196"/>
        <v>0</v>
      </c>
      <c r="T2099" s="102">
        <f t="shared" si="197"/>
        <v>1</v>
      </c>
      <c r="U2099"/>
      <c r="V2099"/>
      <c r="W2099" s="102">
        <f>SUM(S2099:S2103)</f>
        <v>2</v>
      </c>
      <c r="X2099" s="102">
        <f>SUM(T2099:T2103)</f>
        <v>3</v>
      </c>
      <c r="Y2099" s="102">
        <f>X2099+W2099</f>
        <v>5</v>
      </c>
      <c r="Z2099" s="118">
        <v>0.16</v>
      </c>
      <c r="AA2099" s="102">
        <v>0</v>
      </c>
      <c r="AB2099" s="120">
        <v>37.4</v>
      </c>
      <c r="AC2099" s="103">
        <f t="shared" si="198"/>
        <v>598.4</v>
      </c>
      <c r="AD2099" s="103">
        <f>SUM(AC2099:AC2103)</f>
        <v>2523.6799999999998</v>
      </c>
      <c r="AE2099" s="103">
        <f t="shared" si="199"/>
        <v>598.4</v>
      </c>
      <c r="AF2099" s="103">
        <f>SUM(AE2099:AE2103)</f>
        <v>2523.6799999999998</v>
      </c>
      <c r="AG2099" s="102">
        <f t="shared" si="200"/>
        <v>1</v>
      </c>
      <c r="AH2099"/>
    </row>
    <row r="2100" spans="1:34" s="102" customFormat="1">
      <c r="A2100" s="102">
        <v>2099</v>
      </c>
      <c r="C2100">
        <v>415</v>
      </c>
      <c r="D2100" s="102">
        <v>422</v>
      </c>
      <c r="E2100" s="102" t="s">
        <v>619</v>
      </c>
      <c r="F2100" s="102" t="s">
        <v>930</v>
      </c>
      <c r="G2100" s="102">
        <v>49.439754489999999</v>
      </c>
      <c r="H2100" s="102">
        <v>124.70543670000001</v>
      </c>
      <c r="M2100" s="102" t="s">
        <v>623</v>
      </c>
      <c r="N2100" s="102">
        <v>2</v>
      </c>
      <c r="O2100" s="102">
        <v>1</v>
      </c>
      <c r="P2100" s="102">
        <f t="shared" si="201"/>
        <v>1</v>
      </c>
      <c r="Q2100" s="102" t="s">
        <v>35</v>
      </c>
      <c r="R2100" s="102">
        <v>1</v>
      </c>
      <c r="S2100" s="102">
        <f t="shared" si="196"/>
        <v>0</v>
      </c>
      <c r="T2100" s="102">
        <f t="shared" si="197"/>
        <v>1</v>
      </c>
      <c r="U2100"/>
      <c r="V2100"/>
      <c r="Z2100" s="118">
        <v>0.16</v>
      </c>
      <c r="AA2100" s="102">
        <v>0</v>
      </c>
      <c r="AB2100" s="120">
        <v>37.4</v>
      </c>
      <c r="AC2100" s="103">
        <f t="shared" si="198"/>
        <v>598.4</v>
      </c>
      <c r="AE2100" s="103">
        <f t="shared" si="199"/>
        <v>598.4</v>
      </c>
      <c r="AG2100" s="102" t="str">
        <f t="shared" si="200"/>
        <v/>
      </c>
      <c r="AH2100"/>
    </row>
    <row r="2101" spans="1:34" s="102" customFormat="1">
      <c r="A2101" s="102">
        <v>2100</v>
      </c>
      <c r="C2101">
        <v>415</v>
      </c>
      <c r="D2101" s="102">
        <v>422</v>
      </c>
      <c r="E2101" s="102" t="s">
        <v>619</v>
      </c>
      <c r="F2101" s="102" t="s">
        <v>930</v>
      </c>
      <c r="G2101" s="102">
        <v>49.439754489999999</v>
      </c>
      <c r="H2101" s="102">
        <v>124.70543670000001</v>
      </c>
      <c r="M2101" s="102" t="s">
        <v>57</v>
      </c>
      <c r="N2101" s="102">
        <v>1</v>
      </c>
      <c r="O2101" s="102">
        <v>0</v>
      </c>
      <c r="P2101" s="102">
        <f t="shared" si="201"/>
        <v>1</v>
      </c>
      <c r="Q2101" s="102" t="s">
        <v>35</v>
      </c>
      <c r="R2101" s="102">
        <v>1</v>
      </c>
      <c r="S2101" s="102">
        <f t="shared" si="196"/>
        <v>0</v>
      </c>
      <c r="T2101" s="102">
        <f t="shared" si="197"/>
        <v>1</v>
      </c>
      <c r="U2101"/>
      <c r="V2101"/>
      <c r="Z2101" s="118">
        <v>0.16</v>
      </c>
      <c r="AA2101" s="102">
        <v>0</v>
      </c>
      <c r="AB2101" s="120">
        <v>30.85</v>
      </c>
      <c r="AC2101" s="103">
        <f t="shared" si="198"/>
        <v>493.6</v>
      </c>
      <c r="AE2101" s="103">
        <f t="shared" si="199"/>
        <v>493.6</v>
      </c>
      <c r="AG2101" s="102" t="str">
        <f t="shared" si="200"/>
        <v/>
      </c>
      <c r="AH2101"/>
    </row>
    <row r="2102" spans="1:34" s="102" customFormat="1">
      <c r="A2102" s="102">
        <v>2101</v>
      </c>
      <c r="C2102">
        <v>462</v>
      </c>
      <c r="D2102" s="102">
        <v>422</v>
      </c>
      <c r="E2102" s="102" t="s">
        <v>619</v>
      </c>
      <c r="F2102" s="102" t="s">
        <v>930</v>
      </c>
      <c r="G2102" s="102">
        <v>49.439754489999999</v>
      </c>
      <c r="H2102" s="102">
        <v>124.70543670000001</v>
      </c>
      <c r="M2102" s="102" t="s">
        <v>16</v>
      </c>
      <c r="N2102" s="102">
        <v>0</v>
      </c>
      <c r="O2102" s="102">
        <v>-2</v>
      </c>
      <c r="P2102" s="102">
        <f t="shared" si="201"/>
        <v>2</v>
      </c>
      <c r="R2102" s="102">
        <v>2</v>
      </c>
      <c r="S2102" s="102">
        <f t="shared" si="196"/>
        <v>2</v>
      </c>
      <c r="T2102" s="102">
        <f t="shared" si="197"/>
        <v>0</v>
      </c>
      <c r="U2102" t="s">
        <v>1003</v>
      </c>
      <c r="V2102" t="s">
        <v>918</v>
      </c>
      <c r="Z2102" s="118">
        <v>1.24</v>
      </c>
      <c r="AA2102" s="102">
        <v>0</v>
      </c>
      <c r="AB2102" s="120">
        <v>3.36</v>
      </c>
      <c r="AC2102" s="103">
        <f t="shared" si="198"/>
        <v>833.27999999999986</v>
      </c>
      <c r="AE2102" s="103">
        <f t="shared" si="199"/>
        <v>833.27999999999986</v>
      </c>
      <c r="AG2102" s="102" t="str">
        <f t="shared" si="200"/>
        <v/>
      </c>
      <c r="AH2102"/>
    </row>
    <row r="2103" spans="1:34" s="44" customFormat="1">
      <c r="A2103" s="102">
        <v>2102</v>
      </c>
      <c r="C2103">
        <v>462</v>
      </c>
      <c r="D2103" s="102">
        <v>422</v>
      </c>
      <c r="E2103" s="44" t="s">
        <v>619</v>
      </c>
      <c r="F2103" s="102" t="s">
        <v>930</v>
      </c>
      <c r="G2103" s="44">
        <v>49.439754489999999</v>
      </c>
      <c r="H2103" s="44">
        <v>124.70543670000001</v>
      </c>
      <c r="M2103" s="44" t="s">
        <v>101</v>
      </c>
      <c r="N2103" s="44">
        <v>-2</v>
      </c>
      <c r="O2103" s="44">
        <v>-2</v>
      </c>
      <c r="P2103" s="44">
        <f t="shared" si="201"/>
        <v>0</v>
      </c>
      <c r="Q2103" s="44" t="s">
        <v>191</v>
      </c>
      <c r="R2103" s="44">
        <v>2</v>
      </c>
      <c r="S2103" s="44">
        <f t="shared" si="196"/>
        <v>0</v>
      </c>
      <c r="T2103" s="44">
        <f t="shared" si="197"/>
        <v>0</v>
      </c>
      <c r="U2103" t="s">
        <v>1003</v>
      </c>
      <c r="V2103" t="s">
        <v>918</v>
      </c>
      <c r="Z2103" s="118">
        <v>1.45</v>
      </c>
      <c r="AA2103" s="44">
        <v>40</v>
      </c>
      <c r="AB2103" s="120">
        <v>1.2</v>
      </c>
      <c r="AC2103" s="103">
        <f t="shared" si="198"/>
        <v>0</v>
      </c>
      <c r="AE2103" s="104">
        <f t="shared" si="199"/>
        <v>0</v>
      </c>
      <c r="AG2103" s="102" t="str">
        <f t="shared" si="200"/>
        <v/>
      </c>
      <c r="AH2103"/>
    </row>
    <row r="2104" spans="1:34">
      <c r="A2104">
        <v>2103</v>
      </c>
      <c r="C2104">
        <v>760</v>
      </c>
      <c r="D2104">
        <v>423</v>
      </c>
      <c r="E2104" t="s">
        <v>605</v>
      </c>
      <c r="F2104" t="s">
        <v>929</v>
      </c>
      <c r="G2104">
        <v>49.858551030000001</v>
      </c>
      <c r="H2104">
        <v>124.2956009</v>
      </c>
      <c r="M2104" t="s">
        <v>13</v>
      </c>
      <c r="N2104">
        <v>9</v>
      </c>
      <c r="O2104">
        <v>8</v>
      </c>
      <c r="P2104">
        <f t="shared" si="201"/>
        <v>1</v>
      </c>
      <c r="Q2104" t="s">
        <v>35</v>
      </c>
      <c r="R2104">
        <v>1</v>
      </c>
      <c r="S2104">
        <f t="shared" si="196"/>
        <v>0</v>
      </c>
      <c r="T2104">
        <f t="shared" si="197"/>
        <v>1</v>
      </c>
      <c r="W2104">
        <f>SUM(S2104:S2109)</f>
        <v>60</v>
      </c>
      <c r="X2104">
        <f>SUM(T2104:T2109)</f>
        <v>9</v>
      </c>
      <c r="Y2104">
        <f>X2104+W2104</f>
        <v>69</v>
      </c>
      <c r="Z2104" s="118">
        <v>0.14000000000000001</v>
      </c>
      <c r="AA2104">
        <v>0</v>
      </c>
      <c r="AB2104" s="120">
        <v>43.21</v>
      </c>
      <c r="AC2104" s="2">
        <f t="shared" si="198"/>
        <v>604.94000000000005</v>
      </c>
      <c r="AD2104" s="2">
        <f>SUM(AC2104:AC2109)</f>
        <v>17921.245999999999</v>
      </c>
      <c r="AE2104" s="2">
        <f t="shared" si="199"/>
        <v>604.94000000000005</v>
      </c>
      <c r="AF2104" s="2">
        <f>SUM(AE2104:AE2109)</f>
        <v>17921.245999999999</v>
      </c>
      <c r="AG2104">
        <f t="shared" si="200"/>
        <v>1</v>
      </c>
    </row>
    <row r="2105" spans="1:34">
      <c r="A2105">
        <v>2104</v>
      </c>
      <c r="C2105">
        <v>760</v>
      </c>
      <c r="D2105">
        <v>423</v>
      </c>
      <c r="E2105" t="s">
        <v>605</v>
      </c>
      <c r="F2105" t="s">
        <v>929</v>
      </c>
      <c r="G2105">
        <v>49.858551030000001</v>
      </c>
      <c r="H2105">
        <v>124.2956009</v>
      </c>
      <c r="M2105" t="s">
        <v>606</v>
      </c>
      <c r="N2105">
        <v>8</v>
      </c>
      <c r="O2105">
        <v>4</v>
      </c>
      <c r="P2105">
        <f t="shared" si="201"/>
        <v>4</v>
      </c>
      <c r="Q2105" t="s">
        <v>35</v>
      </c>
      <c r="R2105">
        <v>1</v>
      </c>
      <c r="S2105">
        <f t="shared" si="196"/>
        <v>0</v>
      </c>
      <c r="T2105">
        <f t="shared" si="197"/>
        <v>4</v>
      </c>
      <c r="Z2105" s="118">
        <v>0.14000000000000001</v>
      </c>
      <c r="AA2105">
        <v>0</v>
      </c>
      <c r="AB2105" s="120">
        <v>43.21</v>
      </c>
      <c r="AC2105" s="2">
        <f t="shared" si="198"/>
        <v>2419.7600000000002</v>
      </c>
      <c r="AE2105" s="2">
        <f t="shared" si="199"/>
        <v>2419.7600000000002</v>
      </c>
      <c r="AG2105" t="str">
        <f t="shared" si="200"/>
        <v/>
      </c>
    </row>
    <row r="2106" spans="1:34">
      <c r="A2106">
        <v>2105</v>
      </c>
      <c r="C2106">
        <v>760</v>
      </c>
      <c r="D2106">
        <v>423</v>
      </c>
      <c r="E2106" t="s">
        <v>605</v>
      </c>
      <c r="F2106" t="s">
        <v>929</v>
      </c>
      <c r="G2106">
        <v>49.858551030000001</v>
      </c>
      <c r="H2106">
        <v>124.2956009</v>
      </c>
      <c r="M2106" t="s">
        <v>90</v>
      </c>
      <c r="N2106">
        <v>4</v>
      </c>
      <c r="O2106">
        <v>0</v>
      </c>
      <c r="P2106">
        <f t="shared" si="201"/>
        <v>4</v>
      </c>
      <c r="Q2106" t="s">
        <v>35</v>
      </c>
      <c r="R2106">
        <v>1</v>
      </c>
      <c r="S2106">
        <f t="shared" si="196"/>
        <v>0</v>
      </c>
      <c r="T2106">
        <f t="shared" si="197"/>
        <v>4</v>
      </c>
      <c r="Z2106" s="118">
        <v>0.14000000000000001</v>
      </c>
      <c r="AA2106">
        <v>0</v>
      </c>
      <c r="AB2106" s="120">
        <v>36.65</v>
      </c>
      <c r="AC2106" s="2">
        <f t="shared" si="198"/>
        <v>2052.4</v>
      </c>
      <c r="AE2106" s="2">
        <f t="shared" si="199"/>
        <v>2052.4</v>
      </c>
      <c r="AG2106" t="str">
        <f t="shared" si="200"/>
        <v/>
      </c>
    </row>
    <row r="2107" spans="1:34">
      <c r="A2107">
        <v>2106</v>
      </c>
      <c r="C2107">
        <v>819</v>
      </c>
      <c r="D2107">
        <v>423</v>
      </c>
      <c r="E2107" t="s">
        <v>605</v>
      </c>
      <c r="F2107" t="s">
        <v>929</v>
      </c>
      <c r="G2107">
        <v>49.858551030000001</v>
      </c>
      <c r="H2107">
        <v>124.2956009</v>
      </c>
      <c r="M2107" t="s">
        <v>16</v>
      </c>
      <c r="N2107">
        <v>0</v>
      </c>
      <c r="O2107">
        <v>-4</v>
      </c>
      <c r="P2107">
        <f t="shared" si="201"/>
        <v>4</v>
      </c>
      <c r="Q2107" t="s">
        <v>604</v>
      </c>
      <c r="R2107">
        <v>2</v>
      </c>
      <c r="S2107">
        <f t="shared" si="196"/>
        <v>4</v>
      </c>
      <c r="T2107">
        <f t="shared" si="197"/>
        <v>0</v>
      </c>
      <c r="U2107" t="s">
        <v>1003</v>
      </c>
      <c r="V2107" t="s">
        <v>918</v>
      </c>
      <c r="Z2107" s="118">
        <v>1.31</v>
      </c>
      <c r="AA2107">
        <v>15</v>
      </c>
      <c r="AB2107" s="120">
        <v>4.74</v>
      </c>
      <c r="AC2107" s="2">
        <f t="shared" si="198"/>
        <v>2111.1959999999999</v>
      </c>
      <c r="AE2107" s="2">
        <f t="shared" si="199"/>
        <v>2111.1959999999999</v>
      </c>
      <c r="AG2107" t="str">
        <f t="shared" si="200"/>
        <v/>
      </c>
    </row>
    <row r="2108" spans="1:34">
      <c r="A2108">
        <v>2107</v>
      </c>
      <c r="C2108">
        <v>819</v>
      </c>
      <c r="D2108">
        <v>423</v>
      </c>
      <c r="E2108" t="s">
        <v>605</v>
      </c>
      <c r="F2108" t="s">
        <v>929</v>
      </c>
      <c r="G2108">
        <v>49.858551030000001</v>
      </c>
      <c r="H2108">
        <v>124.2956009</v>
      </c>
      <c r="M2108" t="s">
        <v>59</v>
      </c>
      <c r="N2108">
        <v>-4</v>
      </c>
      <c r="O2108">
        <v>-23</v>
      </c>
      <c r="P2108">
        <f t="shared" si="201"/>
        <v>19</v>
      </c>
      <c r="Q2108" t="s">
        <v>604</v>
      </c>
      <c r="R2108">
        <v>2</v>
      </c>
      <c r="S2108">
        <f t="shared" si="196"/>
        <v>19</v>
      </c>
      <c r="T2108">
        <f t="shared" si="197"/>
        <v>0</v>
      </c>
      <c r="U2108" t="s">
        <v>1008</v>
      </c>
      <c r="V2108" t="s">
        <v>918</v>
      </c>
      <c r="Z2108" s="118">
        <v>1.38</v>
      </c>
      <c r="AA2108">
        <v>15</v>
      </c>
      <c r="AB2108" s="120">
        <v>1.7</v>
      </c>
      <c r="AC2108" s="2">
        <f t="shared" si="198"/>
        <v>3788.7899999999986</v>
      </c>
      <c r="AE2108" s="2">
        <f t="shared" si="199"/>
        <v>3788.7899999999986</v>
      </c>
      <c r="AG2108" t="str">
        <f t="shared" si="200"/>
        <v/>
      </c>
    </row>
    <row r="2109" spans="1:34" s="9" customFormat="1">
      <c r="A2109">
        <v>2108</v>
      </c>
      <c r="C2109">
        <v>819</v>
      </c>
      <c r="D2109">
        <v>423</v>
      </c>
      <c r="E2109" s="9" t="s">
        <v>605</v>
      </c>
      <c r="F2109" t="s">
        <v>929</v>
      </c>
      <c r="G2109" s="9">
        <v>49.858551030000001</v>
      </c>
      <c r="H2109" s="9">
        <v>124.2956009</v>
      </c>
      <c r="M2109" s="9" t="s">
        <v>60</v>
      </c>
      <c r="N2109" s="9">
        <v>-23</v>
      </c>
      <c r="O2109" s="9">
        <v>-60</v>
      </c>
      <c r="P2109" s="9">
        <f t="shared" si="201"/>
        <v>37</v>
      </c>
      <c r="Q2109" s="9" t="s">
        <v>604</v>
      </c>
      <c r="R2109" s="9">
        <v>2</v>
      </c>
      <c r="S2109" s="9">
        <f t="shared" si="196"/>
        <v>37</v>
      </c>
      <c r="T2109" s="9">
        <f t="shared" si="197"/>
        <v>0</v>
      </c>
      <c r="U2109" t="s">
        <v>1008</v>
      </c>
      <c r="V2109" t="s">
        <v>918</v>
      </c>
      <c r="Z2109" s="118">
        <v>1.38</v>
      </c>
      <c r="AA2109" s="9">
        <v>20</v>
      </c>
      <c r="AB2109" s="120">
        <v>1.7</v>
      </c>
      <c r="AC2109" s="2">
        <f t="shared" si="198"/>
        <v>6944.159999999998</v>
      </c>
      <c r="AE2109" s="11">
        <f t="shared" si="199"/>
        <v>6944.159999999998</v>
      </c>
      <c r="AG2109" t="str">
        <f t="shared" si="200"/>
        <v/>
      </c>
      <c r="AH2109"/>
    </row>
    <row r="2110" spans="1:34" s="102" customFormat="1">
      <c r="A2110" s="102">
        <v>2109</v>
      </c>
      <c r="C2110">
        <v>414</v>
      </c>
      <c r="D2110" s="102">
        <v>424</v>
      </c>
      <c r="E2110" s="102" t="s">
        <v>619</v>
      </c>
      <c r="F2110" s="102" t="s">
        <v>930</v>
      </c>
      <c r="G2110" s="102">
        <v>49.443294530000003</v>
      </c>
      <c r="H2110" s="102">
        <v>124.72508999999999</v>
      </c>
      <c r="M2110" s="102" t="s">
        <v>610</v>
      </c>
      <c r="N2110" s="102">
        <v>8</v>
      </c>
      <c r="O2110" s="102">
        <v>6</v>
      </c>
      <c r="P2110" s="102">
        <f t="shared" si="201"/>
        <v>2</v>
      </c>
      <c r="Q2110" s="102" t="s">
        <v>35</v>
      </c>
      <c r="R2110" s="102">
        <v>1</v>
      </c>
      <c r="S2110" s="102">
        <f t="shared" si="196"/>
        <v>0</v>
      </c>
      <c r="T2110" s="102">
        <f t="shared" si="197"/>
        <v>2</v>
      </c>
      <c r="U2110"/>
      <c r="V2110"/>
      <c r="W2110" s="102">
        <f>SUM(S2110:S2114)</f>
        <v>40</v>
      </c>
      <c r="X2110" s="102">
        <f>SUM(T2110:T2114)</f>
        <v>8</v>
      </c>
      <c r="Y2110" s="102">
        <f>X2110+W2110</f>
        <v>48</v>
      </c>
      <c r="Z2110" s="118">
        <v>0.16</v>
      </c>
      <c r="AA2110" s="102">
        <v>0</v>
      </c>
      <c r="AB2110" s="120">
        <v>37.4</v>
      </c>
      <c r="AC2110" s="103">
        <f t="shared" si="198"/>
        <v>1196.8</v>
      </c>
      <c r="AD2110" s="103">
        <f>SUM(AC2110:AC2114)</f>
        <v>13329.930399999997</v>
      </c>
      <c r="AE2110" s="103">
        <f t="shared" si="199"/>
        <v>1196.8</v>
      </c>
      <c r="AF2110" s="103">
        <f>SUM(AE2110:AE2114)</f>
        <v>13329.930399999997</v>
      </c>
      <c r="AG2110" s="102">
        <f t="shared" si="200"/>
        <v>1</v>
      </c>
      <c r="AH2110"/>
    </row>
    <row r="2111" spans="1:34" s="102" customFormat="1">
      <c r="A2111" s="102">
        <v>2110</v>
      </c>
      <c r="C2111">
        <v>414</v>
      </c>
      <c r="D2111" s="102">
        <v>424</v>
      </c>
      <c r="E2111" s="102" t="s">
        <v>619</v>
      </c>
      <c r="F2111" s="102" t="s">
        <v>930</v>
      </c>
      <c r="G2111" s="102">
        <v>49.443294530000003</v>
      </c>
      <c r="H2111" s="102">
        <v>124.72508999999999</v>
      </c>
      <c r="M2111" s="102" t="s">
        <v>14</v>
      </c>
      <c r="N2111" s="102">
        <v>6</v>
      </c>
      <c r="O2111" s="102">
        <v>5</v>
      </c>
      <c r="P2111" s="102">
        <f t="shared" si="201"/>
        <v>1</v>
      </c>
      <c r="Q2111" s="102" t="s">
        <v>35</v>
      </c>
      <c r="R2111" s="102">
        <v>1</v>
      </c>
      <c r="S2111" s="102">
        <f t="shared" si="196"/>
        <v>0</v>
      </c>
      <c r="T2111" s="102">
        <f t="shared" si="197"/>
        <v>1</v>
      </c>
      <c r="U2111"/>
      <c r="V2111"/>
      <c r="Z2111" s="118">
        <v>0.16</v>
      </c>
      <c r="AA2111" s="102">
        <v>0</v>
      </c>
      <c r="AB2111" s="120">
        <v>37.4</v>
      </c>
      <c r="AC2111" s="103">
        <f t="shared" si="198"/>
        <v>598.4</v>
      </c>
      <c r="AE2111" s="103">
        <f t="shared" si="199"/>
        <v>598.4</v>
      </c>
      <c r="AG2111" s="102" t="str">
        <f t="shared" si="200"/>
        <v/>
      </c>
      <c r="AH2111"/>
    </row>
    <row r="2112" spans="1:34" s="102" customFormat="1">
      <c r="A2112" s="102">
        <v>2111</v>
      </c>
      <c r="C2112">
        <v>414</v>
      </c>
      <c r="D2112" s="102">
        <v>424</v>
      </c>
      <c r="E2112" s="102" t="s">
        <v>619</v>
      </c>
      <c r="F2112" s="102" t="s">
        <v>930</v>
      </c>
      <c r="G2112" s="102">
        <v>49.443294530000003</v>
      </c>
      <c r="H2112" s="102">
        <v>124.72508999999999</v>
      </c>
      <c r="M2112" s="102" t="s">
        <v>606</v>
      </c>
      <c r="N2112" s="102">
        <v>5</v>
      </c>
      <c r="O2112" s="102">
        <v>0</v>
      </c>
      <c r="P2112" s="102">
        <f t="shared" si="201"/>
        <v>5</v>
      </c>
      <c r="Q2112" s="102" t="s">
        <v>35</v>
      </c>
      <c r="R2112" s="102">
        <v>1</v>
      </c>
      <c r="S2112" s="102">
        <f t="shared" si="196"/>
        <v>0</v>
      </c>
      <c r="T2112" s="102">
        <f t="shared" si="197"/>
        <v>5</v>
      </c>
      <c r="U2112"/>
      <c r="V2112"/>
      <c r="Z2112" s="118">
        <v>0.16</v>
      </c>
      <c r="AA2112" s="102">
        <v>0</v>
      </c>
      <c r="AB2112" s="120">
        <v>37.4</v>
      </c>
      <c r="AC2112" s="103">
        <f t="shared" si="198"/>
        <v>2992</v>
      </c>
      <c r="AE2112" s="103">
        <f t="shared" si="199"/>
        <v>2992</v>
      </c>
      <c r="AG2112" s="102" t="str">
        <f t="shared" si="200"/>
        <v/>
      </c>
      <c r="AH2112"/>
    </row>
    <row r="2113" spans="1:34" s="102" customFormat="1">
      <c r="A2113" s="102">
        <v>2112</v>
      </c>
      <c r="C2113">
        <v>461</v>
      </c>
      <c r="D2113" s="102">
        <v>424</v>
      </c>
      <c r="E2113" s="102" t="s">
        <v>619</v>
      </c>
      <c r="F2113" s="102" t="s">
        <v>930</v>
      </c>
      <c r="G2113" s="102">
        <v>49.443294530000003</v>
      </c>
      <c r="H2113" s="102">
        <v>124.72508999999999</v>
      </c>
      <c r="M2113" s="102" t="s">
        <v>16</v>
      </c>
      <c r="N2113" s="102">
        <v>0</v>
      </c>
      <c r="O2113" s="102">
        <v>-7</v>
      </c>
      <c r="P2113" s="102">
        <f t="shared" si="201"/>
        <v>7</v>
      </c>
      <c r="Q2113" s="102" t="s">
        <v>191</v>
      </c>
      <c r="R2113" s="102">
        <v>2</v>
      </c>
      <c r="S2113" s="102">
        <f t="shared" si="196"/>
        <v>7</v>
      </c>
      <c r="T2113" s="102">
        <f t="shared" si="197"/>
        <v>0</v>
      </c>
      <c r="U2113" t="s">
        <v>1008</v>
      </c>
      <c r="V2113" t="s">
        <v>918</v>
      </c>
      <c r="Z2113" s="118">
        <v>1.24</v>
      </c>
      <c r="AA2113" s="102">
        <v>2</v>
      </c>
      <c r="AB2113" s="120">
        <v>3.36</v>
      </c>
      <c r="AC2113" s="103">
        <f t="shared" si="198"/>
        <v>2858.1503999999995</v>
      </c>
      <c r="AE2113" s="103">
        <f t="shared" si="199"/>
        <v>2858.1503999999995</v>
      </c>
      <c r="AG2113" s="102" t="str">
        <f t="shared" si="200"/>
        <v/>
      </c>
      <c r="AH2113"/>
    </row>
    <row r="2114" spans="1:34" s="44" customFormat="1">
      <c r="A2114" s="102">
        <v>2113</v>
      </c>
      <c r="C2114">
        <v>461</v>
      </c>
      <c r="D2114" s="102">
        <v>424</v>
      </c>
      <c r="E2114" s="44" t="s">
        <v>619</v>
      </c>
      <c r="F2114" s="102" t="s">
        <v>930</v>
      </c>
      <c r="G2114" s="44">
        <v>49.443294530000003</v>
      </c>
      <c r="H2114" s="44">
        <v>124.72508999999999</v>
      </c>
      <c r="M2114" s="44" t="s">
        <v>101</v>
      </c>
      <c r="N2114" s="44">
        <v>0</v>
      </c>
      <c r="O2114" s="44">
        <v>-33</v>
      </c>
      <c r="P2114" s="44">
        <f t="shared" si="201"/>
        <v>33</v>
      </c>
      <c r="Q2114" s="44" t="s">
        <v>191</v>
      </c>
      <c r="R2114" s="44">
        <v>2</v>
      </c>
      <c r="S2114" s="44">
        <f t="shared" ref="S2114:S2177" si="202">IF(R2114=1,0,P2114)</f>
        <v>33</v>
      </c>
      <c r="T2114" s="44">
        <f t="shared" ref="T2114:T2177" si="203">IF(R2114=1,P2114,0)</f>
        <v>0</v>
      </c>
      <c r="U2114" t="s">
        <v>1008</v>
      </c>
      <c r="V2114" t="s">
        <v>918</v>
      </c>
      <c r="Z2114" s="118">
        <v>1.45</v>
      </c>
      <c r="AA2114" s="44">
        <v>1</v>
      </c>
      <c r="AB2114" s="120">
        <v>1.2</v>
      </c>
      <c r="AC2114" s="103">
        <f t="shared" ref="AC2114:AC2177" si="204">Z2114*AB2114/100*P2114*100*100*((100-AA2114)/100)</f>
        <v>5684.579999999999</v>
      </c>
      <c r="AE2114" s="104">
        <f t="shared" ref="AE2114:AE2177" si="205">Z2114*AB2114/100*P2114*100*100*((100-AA2114)/100)</f>
        <v>5684.579999999999</v>
      </c>
      <c r="AG2114" s="102" t="str">
        <f t="shared" ref="AG2114:AG2177" si="206">IF(D2113&lt;&gt;D2114,1,"")</f>
        <v/>
      </c>
      <c r="AH2114"/>
    </row>
    <row r="2115" spans="1:34">
      <c r="A2115">
        <v>2114</v>
      </c>
      <c r="C2115">
        <v>719</v>
      </c>
      <c r="D2115">
        <v>425</v>
      </c>
      <c r="E2115" t="s">
        <v>619</v>
      </c>
      <c r="F2115" t="s">
        <v>930</v>
      </c>
      <c r="G2115">
        <v>49.526599879999999</v>
      </c>
      <c r="H2115">
        <v>124.6437225</v>
      </c>
      <c r="M2115" t="s">
        <v>89</v>
      </c>
      <c r="N2115">
        <v>5.5</v>
      </c>
      <c r="O2115">
        <v>5</v>
      </c>
      <c r="P2115">
        <f t="shared" si="201"/>
        <v>0.5</v>
      </c>
      <c r="Q2115" t="s">
        <v>35</v>
      </c>
      <c r="R2115">
        <v>1</v>
      </c>
      <c r="S2115">
        <f t="shared" si="202"/>
        <v>0</v>
      </c>
      <c r="T2115">
        <f t="shared" si="203"/>
        <v>0.5</v>
      </c>
      <c r="W2115">
        <f>SUM(S2115:S2119)</f>
        <v>22</v>
      </c>
      <c r="X2115">
        <f>SUM(T2115:T2119)</f>
        <v>5.5</v>
      </c>
      <c r="Y2115">
        <f>X2115+W2115</f>
        <v>27.5</v>
      </c>
      <c r="Z2115" s="118">
        <v>0.16</v>
      </c>
      <c r="AA2115">
        <v>0</v>
      </c>
      <c r="AB2115" s="120">
        <v>37.4</v>
      </c>
      <c r="AC2115" s="2">
        <f t="shared" si="204"/>
        <v>299.2</v>
      </c>
      <c r="AD2115" s="2">
        <f>SUM(AC2115:AC2119)</f>
        <v>6632.8639999999996</v>
      </c>
      <c r="AE2115" s="2">
        <f t="shared" si="205"/>
        <v>299.2</v>
      </c>
      <c r="AF2115" s="2">
        <f>SUM(AE2115:AE2119)</f>
        <v>6632.8639999999996</v>
      </c>
      <c r="AG2115">
        <f t="shared" si="206"/>
        <v>1</v>
      </c>
    </row>
    <row r="2116" spans="1:34">
      <c r="A2116">
        <v>2115</v>
      </c>
      <c r="C2116">
        <v>719</v>
      </c>
      <c r="D2116">
        <v>425</v>
      </c>
      <c r="E2116" t="s">
        <v>619</v>
      </c>
      <c r="F2116" t="s">
        <v>930</v>
      </c>
      <c r="G2116">
        <v>49.526599879999999</v>
      </c>
      <c r="H2116">
        <v>124.6437225</v>
      </c>
      <c r="M2116" t="s">
        <v>623</v>
      </c>
      <c r="N2116">
        <v>5</v>
      </c>
      <c r="O2116">
        <v>3</v>
      </c>
      <c r="P2116">
        <f t="shared" si="201"/>
        <v>2</v>
      </c>
      <c r="Q2116" t="s">
        <v>35</v>
      </c>
      <c r="R2116">
        <v>1</v>
      </c>
      <c r="S2116">
        <f t="shared" si="202"/>
        <v>0</v>
      </c>
      <c r="T2116">
        <f t="shared" si="203"/>
        <v>2</v>
      </c>
      <c r="Z2116" s="118">
        <v>0.16</v>
      </c>
      <c r="AA2116">
        <v>0</v>
      </c>
      <c r="AB2116" s="120">
        <v>37.4</v>
      </c>
      <c r="AC2116" s="2">
        <f t="shared" si="204"/>
        <v>1196.8</v>
      </c>
      <c r="AE2116" s="2">
        <f t="shared" si="205"/>
        <v>1196.8</v>
      </c>
      <c r="AG2116" t="str">
        <f t="shared" si="206"/>
        <v/>
      </c>
    </row>
    <row r="2117" spans="1:34">
      <c r="A2117">
        <v>2116</v>
      </c>
      <c r="C2117">
        <v>719</v>
      </c>
      <c r="D2117">
        <v>425</v>
      </c>
      <c r="E2117" t="s">
        <v>619</v>
      </c>
      <c r="F2117" t="s">
        <v>930</v>
      </c>
      <c r="G2117">
        <v>49.526599879999999</v>
      </c>
      <c r="H2117">
        <v>124.6437225</v>
      </c>
      <c r="M2117" t="s">
        <v>57</v>
      </c>
      <c r="N2117">
        <v>3</v>
      </c>
      <c r="O2117">
        <v>0</v>
      </c>
      <c r="P2117">
        <f t="shared" si="201"/>
        <v>3</v>
      </c>
      <c r="Q2117" t="s">
        <v>35</v>
      </c>
      <c r="R2117">
        <v>1</v>
      </c>
      <c r="S2117">
        <f t="shared" si="202"/>
        <v>0</v>
      </c>
      <c r="T2117">
        <f t="shared" si="203"/>
        <v>3</v>
      </c>
      <c r="Z2117" s="118">
        <v>0.16</v>
      </c>
      <c r="AA2117">
        <v>0</v>
      </c>
      <c r="AB2117" s="120">
        <v>30.85</v>
      </c>
      <c r="AC2117" s="2">
        <f t="shared" si="204"/>
        <v>1480.8</v>
      </c>
      <c r="AE2117" s="2">
        <f t="shared" si="205"/>
        <v>1480.8</v>
      </c>
      <c r="AG2117" t="str">
        <f t="shared" si="206"/>
        <v/>
      </c>
    </row>
    <row r="2118" spans="1:34">
      <c r="A2118">
        <v>2117</v>
      </c>
      <c r="C2118">
        <v>776</v>
      </c>
      <c r="D2118">
        <v>425</v>
      </c>
      <c r="E2118" t="s">
        <v>619</v>
      </c>
      <c r="F2118" t="s">
        <v>930</v>
      </c>
      <c r="G2118">
        <v>49.526599879999999</v>
      </c>
      <c r="H2118">
        <v>124.6437225</v>
      </c>
      <c r="M2118" t="s">
        <v>104</v>
      </c>
      <c r="N2118">
        <v>0</v>
      </c>
      <c r="O2118">
        <v>-4</v>
      </c>
      <c r="P2118">
        <f t="shared" si="201"/>
        <v>4</v>
      </c>
      <c r="Q2118" t="s">
        <v>604</v>
      </c>
      <c r="R2118">
        <v>2</v>
      </c>
      <c r="S2118">
        <f t="shared" si="202"/>
        <v>4</v>
      </c>
      <c r="T2118">
        <f t="shared" si="203"/>
        <v>0</v>
      </c>
      <c r="U2118" t="s">
        <v>1003</v>
      </c>
      <c r="V2118" t="s">
        <v>856</v>
      </c>
      <c r="Z2118" s="118">
        <v>1.07</v>
      </c>
      <c r="AA2118" s="106">
        <v>20</v>
      </c>
      <c r="AB2118" s="120">
        <v>3.36</v>
      </c>
      <c r="AC2118" s="2">
        <f t="shared" si="204"/>
        <v>1150.4640000000002</v>
      </c>
      <c r="AE2118" s="2">
        <f t="shared" si="205"/>
        <v>1150.4640000000002</v>
      </c>
      <c r="AG2118" t="str">
        <f t="shared" si="206"/>
        <v/>
      </c>
    </row>
    <row r="2119" spans="1:34" s="9" customFormat="1">
      <c r="A2119">
        <v>2118</v>
      </c>
      <c r="C2119">
        <v>776</v>
      </c>
      <c r="D2119">
        <v>425</v>
      </c>
      <c r="E2119" s="9" t="s">
        <v>619</v>
      </c>
      <c r="F2119" t="s">
        <v>930</v>
      </c>
      <c r="G2119" s="9">
        <v>49.526599879999999</v>
      </c>
      <c r="H2119" s="9">
        <v>124.6437225</v>
      </c>
      <c r="M2119" s="9" t="s">
        <v>101</v>
      </c>
      <c r="N2119" s="9">
        <v>-4</v>
      </c>
      <c r="O2119" s="9">
        <v>-22</v>
      </c>
      <c r="P2119" s="9">
        <f t="shared" si="201"/>
        <v>18</v>
      </c>
      <c r="Q2119" s="9" t="s">
        <v>611</v>
      </c>
      <c r="R2119" s="9">
        <v>2</v>
      </c>
      <c r="S2119" s="9">
        <f t="shared" si="202"/>
        <v>18</v>
      </c>
      <c r="T2119" s="9">
        <f t="shared" si="203"/>
        <v>0</v>
      </c>
      <c r="U2119" t="s">
        <v>1003</v>
      </c>
      <c r="V2119" t="s">
        <v>856</v>
      </c>
      <c r="Z2119" s="118">
        <v>1.45</v>
      </c>
      <c r="AA2119" s="106">
        <v>20</v>
      </c>
      <c r="AB2119" s="120">
        <v>1.2</v>
      </c>
      <c r="AC2119" s="2">
        <f t="shared" si="204"/>
        <v>2505.6</v>
      </c>
      <c r="AE2119" s="11">
        <f t="shared" si="205"/>
        <v>2505.6</v>
      </c>
      <c r="AG2119" t="str">
        <f t="shared" si="206"/>
        <v/>
      </c>
      <c r="AH2119"/>
    </row>
    <row r="2120" spans="1:34">
      <c r="A2120">
        <v>2119</v>
      </c>
      <c r="C2120">
        <v>417</v>
      </c>
      <c r="D2120">
        <v>426</v>
      </c>
      <c r="E2120" t="s">
        <v>605</v>
      </c>
      <c r="F2120" t="s">
        <v>929</v>
      </c>
      <c r="G2120">
        <v>50.08654404</v>
      </c>
      <c r="H2120">
        <v>124.08885189999999</v>
      </c>
      <c r="M2120" t="s">
        <v>610</v>
      </c>
      <c r="N2120">
        <v>4</v>
      </c>
      <c r="O2120">
        <v>3</v>
      </c>
      <c r="P2120">
        <f t="shared" si="201"/>
        <v>1</v>
      </c>
      <c r="Q2120" t="s">
        <v>35</v>
      </c>
      <c r="R2120">
        <v>1</v>
      </c>
      <c r="S2120">
        <f t="shared" si="202"/>
        <v>0</v>
      </c>
      <c r="T2120">
        <f t="shared" si="203"/>
        <v>1</v>
      </c>
      <c r="W2120">
        <f>SUM(S2120:S2123)</f>
        <v>55</v>
      </c>
      <c r="X2120">
        <f>SUM(T2120:T2123)</f>
        <v>4</v>
      </c>
      <c r="Y2120">
        <f>X2120+W2120</f>
        <v>59</v>
      </c>
      <c r="Z2120" s="118">
        <v>0.14000000000000001</v>
      </c>
      <c r="AA2120">
        <v>0</v>
      </c>
      <c r="AB2120" s="120">
        <v>43.21</v>
      </c>
      <c r="AC2120" s="2">
        <f t="shared" si="204"/>
        <v>604.94000000000005</v>
      </c>
      <c r="AE2120" s="2">
        <f t="shared" si="205"/>
        <v>604.94000000000005</v>
      </c>
      <c r="AG2120">
        <f t="shared" si="206"/>
        <v>1</v>
      </c>
    </row>
    <row r="2121" spans="1:34">
      <c r="A2121">
        <v>2120</v>
      </c>
      <c r="C2121">
        <v>417</v>
      </c>
      <c r="D2121">
        <v>426</v>
      </c>
      <c r="E2121" t="s">
        <v>605</v>
      </c>
      <c r="F2121" t="s">
        <v>929</v>
      </c>
      <c r="G2121">
        <v>50.08654404</v>
      </c>
      <c r="H2121">
        <v>124.08885189999999</v>
      </c>
      <c r="M2121" t="s">
        <v>15</v>
      </c>
      <c r="N2121">
        <v>3</v>
      </c>
      <c r="O2121">
        <v>0</v>
      </c>
      <c r="P2121">
        <f t="shared" si="201"/>
        <v>3</v>
      </c>
      <c r="Q2121" t="s">
        <v>35</v>
      </c>
      <c r="R2121">
        <v>1</v>
      </c>
      <c r="S2121">
        <f t="shared" si="202"/>
        <v>0</v>
      </c>
      <c r="T2121">
        <f t="shared" si="203"/>
        <v>3</v>
      </c>
      <c r="Z2121" s="118">
        <v>0.14000000000000001</v>
      </c>
      <c r="AA2121">
        <v>0</v>
      </c>
      <c r="AB2121" s="120">
        <v>36.65</v>
      </c>
      <c r="AC2121" s="2">
        <f t="shared" si="204"/>
        <v>1539.3000000000002</v>
      </c>
      <c r="AE2121" s="2">
        <f t="shared" si="205"/>
        <v>1539.3000000000002</v>
      </c>
      <c r="AG2121" t="str">
        <f t="shared" si="206"/>
        <v/>
      </c>
    </row>
    <row r="2122" spans="1:34">
      <c r="A2122">
        <v>2121</v>
      </c>
      <c r="C2122">
        <v>464</v>
      </c>
      <c r="D2122">
        <v>426</v>
      </c>
      <c r="E2122" t="s">
        <v>605</v>
      </c>
      <c r="F2122" t="s">
        <v>929</v>
      </c>
      <c r="G2122">
        <v>50.08654404</v>
      </c>
      <c r="H2122">
        <v>124.08885189999999</v>
      </c>
      <c r="M2122" t="s">
        <v>770</v>
      </c>
      <c r="N2122">
        <v>0</v>
      </c>
      <c r="O2122">
        <v>-25</v>
      </c>
      <c r="P2122">
        <f t="shared" si="201"/>
        <v>25</v>
      </c>
      <c r="R2122">
        <v>2</v>
      </c>
      <c r="S2122">
        <f t="shared" si="202"/>
        <v>25</v>
      </c>
      <c r="T2122">
        <f t="shared" si="203"/>
        <v>0</v>
      </c>
      <c r="U2122" t="s">
        <v>1008</v>
      </c>
      <c r="V2122" t="s">
        <v>918</v>
      </c>
      <c r="Z2122" s="118">
        <v>0</v>
      </c>
      <c r="AA2122">
        <v>95</v>
      </c>
      <c r="AC2122" s="2">
        <f t="shared" si="204"/>
        <v>0</v>
      </c>
      <c r="AE2122" s="2">
        <f t="shared" si="205"/>
        <v>0</v>
      </c>
      <c r="AG2122" t="str">
        <f t="shared" si="206"/>
        <v/>
      </c>
    </row>
    <row r="2123" spans="1:34" s="9" customFormat="1">
      <c r="A2123">
        <v>2122</v>
      </c>
      <c r="C2123">
        <v>464</v>
      </c>
      <c r="D2123">
        <v>426</v>
      </c>
      <c r="E2123" s="9" t="s">
        <v>605</v>
      </c>
      <c r="F2123" t="s">
        <v>929</v>
      </c>
      <c r="G2123" s="9">
        <v>50.08654404</v>
      </c>
      <c r="H2123" s="9">
        <v>124.08885189999999</v>
      </c>
      <c r="M2123" s="9" t="s">
        <v>18</v>
      </c>
      <c r="N2123" s="9">
        <v>-25</v>
      </c>
      <c r="O2123" s="9">
        <v>-55</v>
      </c>
      <c r="P2123" s="9">
        <f t="shared" ref="P2123:P2186" si="207">ABS(N2123-O2123)</f>
        <v>30</v>
      </c>
      <c r="Q2123" s="9" t="s">
        <v>611</v>
      </c>
      <c r="R2123" s="9">
        <v>2</v>
      </c>
      <c r="S2123" s="9">
        <f t="shared" si="202"/>
        <v>30</v>
      </c>
      <c r="T2123" s="9">
        <f t="shared" si="203"/>
        <v>0</v>
      </c>
      <c r="U2123" t="s">
        <v>1008</v>
      </c>
      <c r="V2123" t="s">
        <v>918</v>
      </c>
      <c r="Z2123" s="118">
        <v>1.38</v>
      </c>
      <c r="AA2123" s="9">
        <v>35</v>
      </c>
      <c r="AB2123" s="120">
        <v>1.7</v>
      </c>
      <c r="AC2123" s="2">
        <f t="shared" si="204"/>
        <v>4574.6999999999989</v>
      </c>
      <c r="AE2123" s="11">
        <f t="shared" si="205"/>
        <v>4574.6999999999989</v>
      </c>
      <c r="AG2123" t="str">
        <f t="shared" si="206"/>
        <v/>
      </c>
      <c r="AH2123"/>
    </row>
    <row r="2124" spans="1:34">
      <c r="A2124">
        <v>2123</v>
      </c>
      <c r="C2124">
        <v>315</v>
      </c>
      <c r="D2124">
        <v>427</v>
      </c>
      <c r="E2124" t="s">
        <v>605</v>
      </c>
      <c r="F2124" t="s">
        <v>929</v>
      </c>
      <c r="G2124">
        <v>50.089031220000003</v>
      </c>
      <c r="H2124">
        <v>124.08730319999999</v>
      </c>
      <c r="M2124" t="s">
        <v>610</v>
      </c>
      <c r="N2124">
        <v>5</v>
      </c>
      <c r="O2124">
        <v>3</v>
      </c>
      <c r="P2124">
        <f t="shared" si="207"/>
        <v>2</v>
      </c>
      <c r="Q2124" t="s">
        <v>35</v>
      </c>
      <c r="R2124">
        <v>1</v>
      </c>
      <c r="S2124">
        <f t="shared" si="202"/>
        <v>0</v>
      </c>
      <c r="T2124">
        <f t="shared" si="203"/>
        <v>2</v>
      </c>
      <c r="W2124">
        <f>SUM(S2124:S2128)</f>
        <v>55</v>
      </c>
      <c r="X2124">
        <f>SUM(T2124:T2128)</f>
        <v>5</v>
      </c>
      <c r="Y2124">
        <f>X2124+W2124</f>
        <v>60</v>
      </c>
      <c r="Z2124" s="118">
        <v>0.14000000000000001</v>
      </c>
      <c r="AA2124">
        <v>0</v>
      </c>
      <c r="AB2124" s="120">
        <v>43.21</v>
      </c>
      <c r="AC2124" s="2">
        <f t="shared" si="204"/>
        <v>1209.8800000000001</v>
      </c>
      <c r="AD2124" s="2">
        <f>SUM(AC2124:AC2128)</f>
        <v>13897.670399999999</v>
      </c>
      <c r="AE2124" s="2">
        <f t="shared" si="205"/>
        <v>1209.8800000000001</v>
      </c>
      <c r="AF2124" s="2">
        <f>SUM(AE2124:AE2128)</f>
        <v>13897.670399999999</v>
      </c>
      <c r="AG2124">
        <f t="shared" si="206"/>
        <v>1</v>
      </c>
    </row>
    <row r="2125" spans="1:34">
      <c r="A2125">
        <v>2124</v>
      </c>
      <c r="C2125">
        <v>315</v>
      </c>
      <c r="D2125">
        <v>427</v>
      </c>
      <c r="E2125" t="s">
        <v>605</v>
      </c>
      <c r="F2125" t="s">
        <v>929</v>
      </c>
      <c r="G2125">
        <v>50.089031220000003</v>
      </c>
      <c r="H2125">
        <v>124.08730319999999</v>
      </c>
      <c r="M2125" t="s">
        <v>606</v>
      </c>
      <c r="N2125">
        <v>3</v>
      </c>
      <c r="O2125">
        <v>1</v>
      </c>
      <c r="P2125">
        <f t="shared" si="207"/>
        <v>2</v>
      </c>
      <c r="Q2125" t="s">
        <v>35</v>
      </c>
      <c r="R2125">
        <v>1</v>
      </c>
      <c r="S2125">
        <f t="shared" si="202"/>
        <v>0</v>
      </c>
      <c r="T2125">
        <f t="shared" si="203"/>
        <v>2</v>
      </c>
      <c r="Z2125" s="118">
        <v>0.14000000000000001</v>
      </c>
      <c r="AA2125">
        <v>0</v>
      </c>
      <c r="AB2125" s="120">
        <v>43.21</v>
      </c>
      <c r="AC2125" s="2">
        <f t="shared" si="204"/>
        <v>1209.8800000000001</v>
      </c>
      <c r="AE2125" s="2">
        <f t="shared" si="205"/>
        <v>1209.8800000000001</v>
      </c>
      <c r="AG2125" t="str">
        <f t="shared" si="206"/>
        <v/>
      </c>
    </row>
    <row r="2126" spans="1:34">
      <c r="A2126">
        <v>2125</v>
      </c>
      <c r="C2126">
        <v>315</v>
      </c>
      <c r="D2126">
        <v>427</v>
      </c>
      <c r="E2126" t="s">
        <v>605</v>
      </c>
      <c r="F2126" t="s">
        <v>929</v>
      </c>
      <c r="G2126">
        <v>50.089031220000003</v>
      </c>
      <c r="H2126">
        <v>124.08730319999999</v>
      </c>
      <c r="M2126" t="s">
        <v>15</v>
      </c>
      <c r="N2126">
        <v>1</v>
      </c>
      <c r="O2126">
        <v>0</v>
      </c>
      <c r="P2126">
        <f t="shared" si="207"/>
        <v>1</v>
      </c>
      <c r="Q2126" t="s">
        <v>35</v>
      </c>
      <c r="R2126">
        <v>1</v>
      </c>
      <c r="S2126">
        <f t="shared" si="202"/>
        <v>0</v>
      </c>
      <c r="T2126">
        <f t="shared" si="203"/>
        <v>1</v>
      </c>
      <c r="Z2126" s="118">
        <v>0.14000000000000001</v>
      </c>
      <c r="AA2126">
        <v>0</v>
      </c>
      <c r="AB2126" s="120">
        <v>36.65</v>
      </c>
      <c r="AC2126" s="2">
        <f t="shared" si="204"/>
        <v>513.1</v>
      </c>
      <c r="AE2126" s="2">
        <f t="shared" si="205"/>
        <v>513.1</v>
      </c>
      <c r="AG2126" t="str">
        <f t="shared" si="206"/>
        <v/>
      </c>
    </row>
    <row r="2127" spans="1:34">
      <c r="A2127">
        <v>2126</v>
      </c>
      <c r="C2127">
        <v>344</v>
      </c>
      <c r="D2127">
        <v>427</v>
      </c>
      <c r="E2127" t="s">
        <v>605</v>
      </c>
      <c r="F2127" t="s">
        <v>929</v>
      </c>
      <c r="G2127">
        <v>50.089031220000003</v>
      </c>
      <c r="H2127">
        <v>124.08730319999999</v>
      </c>
      <c r="M2127" t="s">
        <v>104</v>
      </c>
      <c r="N2127">
        <v>0</v>
      </c>
      <c r="O2127">
        <v>-12</v>
      </c>
      <c r="P2127">
        <f t="shared" si="207"/>
        <v>12</v>
      </c>
      <c r="Q2127" t="s">
        <v>604</v>
      </c>
      <c r="R2127">
        <v>2</v>
      </c>
      <c r="S2127">
        <f t="shared" si="202"/>
        <v>12</v>
      </c>
      <c r="T2127">
        <f t="shared" si="203"/>
        <v>0</v>
      </c>
      <c r="U2127" t="s">
        <v>1008</v>
      </c>
      <c r="V2127" t="s">
        <v>918</v>
      </c>
      <c r="Z2127" s="118">
        <v>1.31</v>
      </c>
      <c r="AA2127">
        <v>7</v>
      </c>
      <c r="AB2127" s="120">
        <v>4.74</v>
      </c>
      <c r="AC2127" s="2">
        <f t="shared" si="204"/>
        <v>6929.6904000000004</v>
      </c>
      <c r="AE2127" s="2">
        <f t="shared" si="205"/>
        <v>6929.6904000000004</v>
      </c>
      <c r="AG2127" t="str">
        <f t="shared" si="206"/>
        <v/>
      </c>
    </row>
    <row r="2128" spans="1:34" s="9" customFormat="1">
      <c r="A2128">
        <v>2127</v>
      </c>
      <c r="C2128">
        <v>344</v>
      </c>
      <c r="D2128">
        <v>427</v>
      </c>
      <c r="E2128" s="9" t="s">
        <v>605</v>
      </c>
      <c r="F2128" t="s">
        <v>929</v>
      </c>
      <c r="G2128" s="9">
        <v>50.089031220000003</v>
      </c>
      <c r="H2128" s="9">
        <v>124.08730319999999</v>
      </c>
      <c r="M2128" s="9" t="s">
        <v>18</v>
      </c>
      <c r="N2128" s="9">
        <v>-12</v>
      </c>
      <c r="O2128" s="9">
        <v>-55</v>
      </c>
      <c r="P2128" s="9">
        <f t="shared" si="207"/>
        <v>43</v>
      </c>
      <c r="Q2128" s="9" t="s">
        <v>611</v>
      </c>
      <c r="R2128" s="9">
        <v>2</v>
      </c>
      <c r="S2128" s="9">
        <f t="shared" si="202"/>
        <v>43</v>
      </c>
      <c r="T2128" s="9">
        <f t="shared" si="203"/>
        <v>0</v>
      </c>
      <c r="U2128" t="s">
        <v>1003</v>
      </c>
      <c r="V2128"/>
      <c r="Z2128" s="118">
        <v>1.38</v>
      </c>
      <c r="AA2128" s="9">
        <v>60</v>
      </c>
      <c r="AB2128" s="120">
        <v>1.7</v>
      </c>
      <c r="AC2128" s="2">
        <f t="shared" si="204"/>
        <v>4035.12</v>
      </c>
      <c r="AE2128" s="11">
        <f t="shared" si="205"/>
        <v>4035.12</v>
      </c>
      <c r="AG2128" t="str">
        <f t="shared" si="206"/>
        <v/>
      </c>
      <c r="AH2128"/>
    </row>
    <row r="2129" spans="1:34">
      <c r="A2129">
        <v>2128</v>
      </c>
      <c r="C2129">
        <v>13</v>
      </c>
      <c r="D2129">
        <v>428</v>
      </c>
      <c r="E2129" t="s">
        <v>416</v>
      </c>
      <c r="F2129" t="s">
        <v>932</v>
      </c>
      <c r="G2129">
        <v>49.426471710000001</v>
      </c>
      <c r="H2129">
        <v>124.7535019</v>
      </c>
      <c r="M2129" t="s">
        <v>13</v>
      </c>
      <c r="N2129">
        <v>12</v>
      </c>
      <c r="O2129">
        <v>10</v>
      </c>
      <c r="P2129">
        <f t="shared" si="207"/>
        <v>2</v>
      </c>
      <c r="Q2129" t="s">
        <v>35</v>
      </c>
      <c r="R2129">
        <v>1</v>
      </c>
      <c r="S2129">
        <f t="shared" si="202"/>
        <v>0</v>
      </c>
      <c r="T2129">
        <f t="shared" si="203"/>
        <v>2</v>
      </c>
      <c r="W2129">
        <f>SUM(S2129:S2134)</f>
        <v>23</v>
      </c>
      <c r="X2129">
        <f>SUM(T2129:T2134)</f>
        <v>12</v>
      </c>
      <c r="Y2129">
        <f>X2129+W2129</f>
        <v>35</v>
      </c>
      <c r="Z2129" s="118">
        <v>0.11</v>
      </c>
      <c r="AA2129">
        <v>0</v>
      </c>
      <c r="AB2129" s="120">
        <v>25.58</v>
      </c>
      <c r="AC2129" s="2">
        <f t="shared" si="204"/>
        <v>562.75999999999988</v>
      </c>
      <c r="AD2129" s="2">
        <f>SUM(AC2129:AC2134)</f>
        <v>17407.923999999999</v>
      </c>
      <c r="AE2129" s="2">
        <f t="shared" si="205"/>
        <v>562.75999999999988</v>
      </c>
      <c r="AF2129" s="2">
        <f>SUM(AE2129:AE2134)</f>
        <v>17407.923999999999</v>
      </c>
      <c r="AG2129">
        <f t="shared" si="206"/>
        <v>1</v>
      </c>
    </row>
    <row r="2130" spans="1:34">
      <c r="A2130">
        <v>2129</v>
      </c>
      <c r="C2130">
        <v>13</v>
      </c>
      <c r="D2130">
        <v>428</v>
      </c>
      <c r="E2130" t="s">
        <v>416</v>
      </c>
      <c r="F2130" t="s">
        <v>932</v>
      </c>
      <c r="G2130">
        <v>49.426471710000001</v>
      </c>
      <c r="H2130">
        <v>124.7535019</v>
      </c>
      <c r="M2130" t="s">
        <v>612</v>
      </c>
      <c r="N2130">
        <v>10</v>
      </c>
      <c r="O2130">
        <v>9</v>
      </c>
      <c r="P2130">
        <f t="shared" si="207"/>
        <v>1</v>
      </c>
      <c r="Q2130" t="s">
        <v>35</v>
      </c>
      <c r="R2130">
        <v>1</v>
      </c>
      <c r="S2130">
        <f t="shared" si="202"/>
        <v>0</v>
      </c>
      <c r="T2130">
        <f t="shared" si="203"/>
        <v>1</v>
      </c>
      <c r="Z2130" s="118">
        <v>0.11</v>
      </c>
      <c r="AA2130">
        <v>0</v>
      </c>
      <c r="AB2130" s="120">
        <v>25.58</v>
      </c>
      <c r="AC2130" s="2">
        <f t="shared" si="204"/>
        <v>281.37999999999994</v>
      </c>
      <c r="AE2130" s="2">
        <f t="shared" si="205"/>
        <v>281.37999999999994</v>
      </c>
      <c r="AG2130" t="str">
        <f t="shared" si="206"/>
        <v/>
      </c>
    </row>
    <row r="2131" spans="1:34">
      <c r="A2131">
        <v>2130</v>
      </c>
      <c r="C2131">
        <v>13</v>
      </c>
      <c r="D2131">
        <v>428</v>
      </c>
      <c r="E2131" t="s">
        <v>416</v>
      </c>
      <c r="F2131" t="s">
        <v>932</v>
      </c>
      <c r="G2131">
        <v>49.426471710000001</v>
      </c>
      <c r="H2131">
        <v>124.7535019</v>
      </c>
      <c r="M2131" t="s">
        <v>627</v>
      </c>
      <c r="N2131">
        <v>9</v>
      </c>
      <c r="O2131">
        <v>0</v>
      </c>
      <c r="P2131">
        <f t="shared" si="207"/>
        <v>9</v>
      </c>
      <c r="Q2131" t="s">
        <v>35</v>
      </c>
      <c r="R2131">
        <v>1</v>
      </c>
      <c r="S2131">
        <f t="shared" si="202"/>
        <v>0</v>
      </c>
      <c r="T2131">
        <f t="shared" si="203"/>
        <v>9</v>
      </c>
      <c r="Z2131" s="118">
        <v>0.55000000000000004</v>
      </c>
      <c r="AA2131">
        <v>0</v>
      </c>
      <c r="AB2131" s="120">
        <v>19.02</v>
      </c>
      <c r="AC2131" s="2">
        <f t="shared" si="204"/>
        <v>9414.9</v>
      </c>
      <c r="AE2131" s="2">
        <f t="shared" si="205"/>
        <v>9414.9</v>
      </c>
      <c r="AG2131" t="str">
        <f t="shared" si="206"/>
        <v/>
      </c>
    </row>
    <row r="2132" spans="1:34">
      <c r="A2132">
        <v>2131</v>
      </c>
      <c r="C2132">
        <v>19</v>
      </c>
      <c r="D2132">
        <v>428</v>
      </c>
      <c r="E2132" t="s">
        <v>416</v>
      </c>
      <c r="F2132" t="s">
        <v>932</v>
      </c>
      <c r="G2132">
        <v>49.426471710000001</v>
      </c>
      <c r="H2132">
        <v>124.7535019</v>
      </c>
      <c r="M2132" t="s">
        <v>680</v>
      </c>
      <c r="N2132">
        <v>0</v>
      </c>
      <c r="O2132">
        <v>-6</v>
      </c>
      <c r="P2132">
        <f t="shared" si="207"/>
        <v>6</v>
      </c>
      <c r="Q2132" t="s">
        <v>616</v>
      </c>
      <c r="R2132">
        <v>2</v>
      </c>
      <c r="S2132">
        <f t="shared" si="202"/>
        <v>6</v>
      </c>
      <c r="T2132">
        <f t="shared" si="203"/>
        <v>0</v>
      </c>
      <c r="U2132" t="s">
        <v>1003</v>
      </c>
      <c r="Z2132" s="118">
        <v>0.97</v>
      </c>
      <c r="AA2132">
        <v>20</v>
      </c>
      <c r="AB2132" s="120">
        <v>7.94</v>
      </c>
      <c r="AC2132" s="2">
        <f t="shared" si="204"/>
        <v>3696.864</v>
      </c>
      <c r="AE2132" s="2">
        <f t="shared" si="205"/>
        <v>3696.864</v>
      </c>
      <c r="AG2132" t="str">
        <f t="shared" si="206"/>
        <v/>
      </c>
    </row>
    <row r="2133" spans="1:34">
      <c r="A2133">
        <v>2132</v>
      </c>
      <c r="C2133">
        <v>19</v>
      </c>
      <c r="D2133">
        <v>428</v>
      </c>
      <c r="E2133" t="s">
        <v>416</v>
      </c>
      <c r="F2133" t="s">
        <v>932</v>
      </c>
      <c r="G2133">
        <v>49.426471710000001</v>
      </c>
      <c r="H2133">
        <v>124.7535019</v>
      </c>
      <c r="M2133" t="s">
        <v>18</v>
      </c>
      <c r="N2133">
        <v>-6</v>
      </c>
      <c r="O2133">
        <v>-23</v>
      </c>
      <c r="P2133">
        <f t="shared" si="207"/>
        <v>17</v>
      </c>
      <c r="Q2133" t="s">
        <v>604</v>
      </c>
      <c r="R2133">
        <v>2</v>
      </c>
      <c r="S2133">
        <f t="shared" si="202"/>
        <v>17</v>
      </c>
      <c r="T2133">
        <f t="shared" si="203"/>
        <v>0</v>
      </c>
      <c r="U2133" t="s">
        <v>1003</v>
      </c>
      <c r="V2133" t="s">
        <v>918</v>
      </c>
      <c r="Z2133" s="118">
        <v>1.1000000000000001</v>
      </c>
      <c r="AA2133">
        <v>35</v>
      </c>
      <c r="AB2133" s="120">
        <v>2.84</v>
      </c>
      <c r="AC2133" s="2">
        <f t="shared" si="204"/>
        <v>3452.0199999999995</v>
      </c>
      <c r="AE2133" s="2">
        <f t="shared" si="205"/>
        <v>3452.0199999999995</v>
      </c>
      <c r="AG2133" t="str">
        <f t="shared" si="206"/>
        <v/>
      </c>
    </row>
    <row r="2134" spans="1:34" s="9" customFormat="1">
      <c r="A2134">
        <v>2133</v>
      </c>
      <c r="C2134">
        <v>19</v>
      </c>
      <c r="D2134">
        <v>428</v>
      </c>
      <c r="E2134" s="9" t="s">
        <v>416</v>
      </c>
      <c r="F2134" t="s">
        <v>932</v>
      </c>
      <c r="G2134" s="9">
        <v>49.426471710000001</v>
      </c>
      <c r="H2134" s="9">
        <v>124.7535019</v>
      </c>
      <c r="M2134" s="9" t="s">
        <v>29</v>
      </c>
      <c r="N2134" s="9">
        <v>-23</v>
      </c>
      <c r="O2134" s="9">
        <v>-23</v>
      </c>
      <c r="P2134" s="9">
        <f t="shared" si="207"/>
        <v>0</v>
      </c>
      <c r="Q2134" s="9" t="s">
        <v>611</v>
      </c>
      <c r="R2134" s="9">
        <v>2</v>
      </c>
      <c r="S2134" s="9">
        <f t="shared" si="202"/>
        <v>0</v>
      </c>
      <c r="T2134" s="9">
        <f t="shared" si="203"/>
        <v>0</v>
      </c>
      <c r="U2134" t="s">
        <v>1003</v>
      </c>
      <c r="V2134" t="s">
        <v>918</v>
      </c>
      <c r="Z2134" s="118">
        <v>1.1000000000000001</v>
      </c>
      <c r="AA2134" s="9">
        <v>40</v>
      </c>
      <c r="AB2134" s="120">
        <v>2.84</v>
      </c>
      <c r="AC2134" s="2">
        <f t="shared" si="204"/>
        <v>0</v>
      </c>
      <c r="AE2134" s="11">
        <f t="shared" si="205"/>
        <v>0</v>
      </c>
      <c r="AG2134" t="str">
        <f t="shared" si="206"/>
        <v/>
      </c>
      <c r="AH2134"/>
    </row>
    <row r="2135" spans="1:34">
      <c r="A2135">
        <v>2134</v>
      </c>
      <c r="C2135">
        <v>24</v>
      </c>
      <c r="D2135">
        <v>429</v>
      </c>
      <c r="E2135" t="s">
        <v>913</v>
      </c>
      <c r="F2135" t="s">
        <v>930</v>
      </c>
      <c r="G2135">
        <v>49.42618942</v>
      </c>
      <c r="H2135">
        <v>124.7544022</v>
      </c>
      <c r="M2135" t="s">
        <v>13</v>
      </c>
      <c r="N2135">
        <v>3</v>
      </c>
      <c r="O2135">
        <v>1</v>
      </c>
      <c r="P2135">
        <f t="shared" si="207"/>
        <v>2</v>
      </c>
      <c r="Q2135" t="s">
        <v>35</v>
      </c>
      <c r="R2135">
        <v>1</v>
      </c>
      <c r="S2135">
        <f t="shared" si="202"/>
        <v>0</v>
      </c>
      <c r="T2135">
        <f t="shared" si="203"/>
        <v>2</v>
      </c>
      <c r="W2135">
        <f>SUM(S2135:S2140)</f>
        <v>50</v>
      </c>
      <c r="X2135">
        <f>SUM(T2135:T2140)</f>
        <v>3</v>
      </c>
      <c r="Y2135">
        <f>X2135+W2135</f>
        <v>53</v>
      </c>
      <c r="Z2135" s="118">
        <v>0.16</v>
      </c>
      <c r="AA2135">
        <v>0</v>
      </c>
      <c r="AB2135" s="120">
        <v>37.4</v>
      </c>
      <c r="AC2135" s="2">
        <f t="shared" si="204"/>
        <v>1196.8</v>
      </c>
      <c r="AD2135" s="2">
        <f>SUM(AC2135:AC2140)</f>
        <v>6530.6720000000005</v>
      </c>
      <c r="AE2135" s="2">
        <f t="shared" si="205"/>
        <v>1196.8</v>
      </c>
      <c r="AF2135" s="2">
        <f>SUM(AE2135:AE2140)</f>
        <v>6530.6720000000005</v>
      </c>
      <c r="AG2135">
        <f t="shared" si="206"/>
        <v>1</v>
      </c>
    </row>
    <row r="2136" spans="1:34">
      <c r="A2136">
        <v>2135</v>
      </c>
      <c r="C2136">
        <v>24</v>
      </c>
      <c r="D2136">
        <v>429</v>
      </c>
      <c r="E2136" t="s">
        <v>913</v>
      </c>
      <c r="F2136" t="s">
        <v>930</v>
      </c>
      <c r="G2136">
        <v>49.42618942</v>
      </c>
      <c r="H2136">
        <v>124.7544022</v>
      </c>
      <c r="M2136" t="s">
        <v>57</v>
      </c>
      <c r="N2136">
        <v>1</v>
      </c>
      <c r="O2136">
        <v>0</v>
      </c>
      <c r="P2136">
        <f t="shared" si="207"/>
        <v>1</v>
      </c>
      <c r="Q2136" t="s">
        <v>35</v>
      </c>
      <c r="R2136">
        <v>1</v>
      </c>
      <c r="S2136">
        <f t="shared" si="202"/>
        <v>0</v>
      </c>
      <c r="T2136">
        <f t="shared" si="203"/>
        <v>1</v>
      </c>
      <c r="Z2136" s="118">
        <v>0.16</v>
      </c>
      <c r="AA2136">
        <v>0</v>
      </c>
      <c r="AB2136" s="120">
        <v>30.85</v>
      </c>
      <c r="AC2136" s="2">
        <f t="shared" si="204"/>
        <v>493.6</v>
      </c>
      <c r="AE2136" s="2">
        <f t="shared" si="205"/>
        <v>493.6</v>
      </c>
      <c r="AG2136" t="str">
        <f t="shared" si="206"/>
        <v/>
      </c>
    </row>
    <row r="2137" spans="1:34">
      <c r="A2137">
        <v>2136</v>
      </c>
      <c r="C2137">
        <v>33</v>
      </c>
      <c r="D2137">
        <v>429</v>
      </c>
      <c r="E2137" t="s">
        <v>913</v>
      </c>
      <c r="F2137" t="s">
        <v>930</v>
      </c>
      <c r="G2137">
        <v>49.42618942</v>
      </c>
      <c r="H2137">
        <v>124.7544022</v>
      </c>
      <c r="M2137" t="s">
        <v>104</v>
      </c>
      <c r="N2137">
        <v>0</v>
      </c>
      <c r="O2137">
        <v>-13</v>
      </c>
      <c r="P2137">
        <f t="shared" si="207"/>
        <v>13</v>
      </c>
      <c r="Q2137" t="s">
        <v>604</v>
      </c>
      <c r="R2137">
        <v>2</v>
      </c>
      <c r="S2137">
        <f t="shared" si="202"/>
        <v>13</v>
      </c>
      <c r="T2137">
        <f t="shared" si="203"/>
        <v>0</v>
      </c>
      <c r="U2137" t="s">
        <v>1003</v>
      </c>
      <c r="V2137" t="s">
        <v>918</v>
      </c>
      <c r="Z2137" s="118">
        <v>1.07</v>
      </c>
      <c r="AA2137">
        <v>80</v>
      </c>
      <c r="AB2137" s="120">
        <v>3.36</v>
      </c>
      <c r="AC2137" s="2">
        <f t="shared" si="204"/>
        <v>934.75200000000029</v>
      </c>
      <c r="AE2137" s="2">
        <f t="shared" si="205"/>
        <v>934.75200000000029</v>
      </c>
      <c r="AG2137" t="str">
        <f t="shared" si="206"/>
        <v/>
      </c>
    </row>
    <row r="2138" spans="1:34">
      <c r="A2138">
        <v>2137</v>
      </c>
      <c r="C2138">
        <v>33</v>
      </c>
      <c r="D2138">
        <v>429</v>
      </c>
      <c r="E2138" t="s">
        <v>913</v>
      </c>
      <c r="F2138" t="s">
        <v>930</v>
      </c>
      <c r="G2138">
        <v>49.42618942</v>
      </c>
      <c r="H2138">
        <v>124.7544022</v>
      </c>
      <c r="M2138" t="s">
        <v>680</v>
      </c>
      <c r="N2138">
        <v>-13</v>
      </c>
      <c r="O2138">
        <v>-24</v>
      </c>
      <c r="P2138">
        <f t="shared" si="207"/>
        <v>11</v>
      </c>
      <c r="Q2138" t="s">
        <v>89</v>
      </c>
      <c r="R2138">
        <v>2</v>
      </c>
      <c r="S2138">
        <f t="shared" si="202"/>
        <v>11</v>
      </c>
      <c r="T2138">
        <f t="shared" si="203"/>
        <v>0</v>
      </c>
      <c r="U2138" t="s">
        <v>1003</v>
      </c>
      <c r="Z2138" s="118">
        <v>1.07</v>
      </c>
      <c r="AA2138">
        <v>50</v>
      </c>
      <c r="AB2138" s="120">
        <v>3.36</v>
      </c>
      <c r="AC2138" s="2">
        <f t="shared" si="204"/>
        <v>1977.3600000000001</v>
      </c>
      <c r="AE2138" s="2">
        <f t="shared" si="205"/>
        <v>1977.3600000000001</v>
      </c>
      <c r="AG2138" t="str">
        <f t="shared" si="206"/>
        <v/>
      </c>
    </row>
    <row r="2139" spans="1:34">
      <c r="A2139">
        <v>2138</v>
      </c>
      <c r="C2139">
        <v>33</v>
      </c>
      <c r="D2139">
        <v>429</v>
      </c>
      <c r="E2139" t="s">
        <v>913</v>
      </c>
      <c r="F2139" t="s">
        <v>930</v>
      </c>
      <c r="G2139">
        <v>49.42618942</v>
      </c>
      <c r="H2139">
        <v>124.7544022</v>
      </c>
      <c r="M2139" t="s">
        <v>18</v>
      </c>
      <c r="N2139">
        <v>-24</v>
      </c>
      <c r="O2139">
        <v>-50</v>
      </c>
      <c r="P2139">
        <f t="shared" si="207"/>
        <v>26</v>
      </c>
      <c r="Q2139" t="s">
        <v>616</v>
      </c>
      <c r="R2139">
        <v>2</v>
      </c>
      <c r="S2139">
        <f t="shared" si="202"/>
        <v>26</v>
      </c>
      <c r="T2139">
        <f t="shared" si="203"/>
        <v>0</v>
      </c>
      <c r="U2139" t="s">
        <v>1003</v>
      </c>
      <c r="Z2139" s="118">
        <v>1.03</v>
      </c>
      <c r="AA2139">
        <v>40</v>
      </c>
      <c r="AB2139" s="120">
        <v>1.2</v>
      </c>
      <c r="AC2139" s="2">
        <f t="shared" si="204"/>
        <v>1928.1599999999996</v>
      </c>
      <c r="AE2139" s="2">
        <f t="shared" si="205"/>
        <v>1928.1599999999996</v>
      </c>
      <c r="AG2139" t="str">
        <f t="shared" si="206"/>
        <v/>
      </c>
    </row>
    <row r="2140" spans="1:34" s="9" customFormat="1">
      <c r="A2140">
        <v>2139</v>
      </c>
      <c r="C2140">
        <v>33</v>
      </c>
      <c r="D2140">
        <v>429</v>
      </c>
      <c r="E2140" s="9" t="s">
        <v>913</v>
      </c>
      <c r="F2140" t="s">
        <v>930</v>
      </c>
      <c r="G2140" s="9">
        <v>49.42618942</v>
      </c>
      <c r="H2140" s="9">
        <v>124.7544022</v>
      </c>
      <c r="M2140" s="9" t="s">
        <v>771</v>
      </c>
      <c r="N2140" s="9">
        <v>-50</v>
      </c>
      <c r="O2140" s="9">
        <v>-50</v>
      </c>
      <c r="P2140" s="9">
        <f t="shared" si="207"/>
        <v>0</v>
      </c>
      <c r="Q2140" s="9" t="s">
        <v>613</v>
      </c>
      <c r="R2140" s="9">
        <v>2</v>
      </c>
      <c r="S2140" s="9">
        <f t="shared" si="202"/>
        <v>0</v>
      </c>
      <c r="T2140" s="9">
        <f t="shared" si="203"/>
        <v>0</v>
      </c>
      <c r="U2140" t="s">
        <v>1008</v>
      </c>
      <c r="V2140" t="s">
        <v>1009</v>
      </c>
      <c r="Z2140" s="118">
        <v>1.38</v>
      </c>
      <c r="AA2140" s="9">
        <v>0</v>
      </c>
      <c r="AB2140" s="120">
        <v>0.39</v>
      </c>
      <c r="AC2140" s="2">
        <f t="shared" si="204"/>
        <v>0</v>
      </c>
      <c r="AE2140" s="11">
        <f t="shared" si="205"/>
        <v>0</v>
      </c>
      <c r="AG2140" t="str">
        <f t="shared" si="206"/>
        <v/>
      </c>
      <c r="AH2140"/>
    </row>
    <row r="2141" spans="1:34">
      <c r="A2141">
        <v>2140</v>
      </c>
      <c r="C2141">
        <v>703</v>
      </c>
      <c r="D2141">
        <v>430</v>
      </c>
      <c r="E2141" t="s">
        <v>619</v>
      </c>
      <c r="F2141" t="s">
        <v>930</v>
      </c>
      <c r="G2141">
        <v>49.690280909999998</v>
      </c>
      <c r="H2141">
        <v>124.4922104</v>
      </c>
      <c r="M2141" t="s">
        <v>89</v>
      </c>
      <c r="N2141">
        <v>15</v>
      </c>
      <c r="O2141">
        <v>12</v>
      </c>
      <c r="P2141">
        <f t="shared" si="207"/>
        <v>3</v>
      </c>
      <c r="Q2141" t="s">
        <v>35</v>
      </c>
      <c r="R2141">
        <v>1</v>
      </c>
      <c r="S2141">
        <f t="shared" si="202"/>
        <v>0</v>
      </c>
      <c r="T2141">
        <f t="shared" si="203"/>
        <v>3</v>
      </c>
      <c r="W2141">
        <f>SUM(S2141:S2146)</f>
        <v>48</v>
      </c>
      <c r="X2141">
        <f>SUM(T2141:T2146)</f>
        <v>15</v>
      </c>
      <c r="Y2141">
        <f>X2141+W2141</f>
        <v>63</v>
      </c>
      <c r="Z2141" s="118">
        <v>0.16</v>
      </c>
      <c r="AA2141">
        <v>0</v>
      </c>
      <c r="AB2141" s="120">
        <v>37.4</v>
      </c>
      <c r="AC2141" s="2">
        <f t="shared" si="204"/>
        <v>1795.1999999999998</v>
      </c>
      <c r="AD2141" s="2">
        <f>SUM(AC2141:AC2146)</f>
        <v>15066.975999999999</v>
      </c>
      <c r="AE2141" s="2">
        <f t="shared" si="205"/>
        <v>1795.1999999999998</v>
      </c>
      <c r="AF2141" s="2">
        <f>SUM(AE2141:AE2146)</f>
        <v>15066.975999999999</v>
      </c>
      <c r="AG2141">
        <f t="shared" si="206"/>
        <v>1</v>
      </c>
    </row>
    <row r="2142" spans="1:34">
      <c r="A2142">
        <v>2141</v>
      </c>
      <c r="C2142">
        <v>703</v>
      </c>
      <c r="D2142">
        <v>430</v>
      </c>
      <c r="E2142" t="s">
        <v>619</v>
      </c>
      <c r="F2142" t="s">
        <v>930</v>
      </c>
      <c r="G2142">
        <v>49.690280909999998</v>
      </c>
      <c r="H2142">
        <v>124.4922104</v>
      </c>
      <c r="M2142" t="s">
        <v>623</v>
      </c>
      <c r="N2142">
        <v>12</v>
      </c>
      <c r="O2142">
        <v>2</v>
      </c>
      <c r="P2142">
        <f t="shared" si="207"/>
        <v>10</v>
      </c>
      <c r="Q2142" t="s">
        <v>35</v>
      </c>
      <c r="R2142">
        <v>1</v>
      </c>
      <c r="S2142">
        <f t="shared" si="202"/>
        <v>0</v>
      </c>
      <c r="T2142">
        <f t="shared" si="203"/>
        <v>10</v>
      </c>
      <c r="Z2142" s="118">
        <v>0.16</v>
      </c>
      <c r="AA2142">
        <v>0</v>
      </c>
      <c r="AB2142" s="120">
        <v>37.4</v>
      </c>
      <c r="AC2142" s="2">
        <f t="shared" si="204"/>
        <v>5984</v>
      </c>
      <c r="AE2142" s="2">
        <f t="shared" si="205"/>
        <v>5984</v>
      </c>
      <c r="AG2142" t="str">
        <f t="shared" si="206"/>
        <v/>
      </c>
    </row>
    <row r="2143" spans="1:34">
      <c r="A2143">
        <v>2142</v>
      </c>
      <c r="C2143">
        <v>703</v>
      </c>
      <c r="D2143">
        <v>430</v>
      </c>
      <c r="E2143" t="s">
        <v>619</v>
      </c>
      <c r="F2143" t="s">
        <v>930</v>
      </c>
      <c r="G2143">
        <v>49.690280909999998</v>
      </c>
      <c r="H2143">
        <v>124.4922104</v>
      </c>
      <c r="M2143" t="s">
        <v>57</v>
      </c>
      <c r="N2143">
        <v>2</v>
      </c>
      <c r="O2143">
        <v>0</v>
      </c>
      <c r="P2143">
        <f t="shared" si="207"/>
        <v>2</v>
      </c>
      <c r="Q2143" t="s">
        <v>35</v>
      </c>
      <c r="R2143">
        <v>1</v>
      </c>
      <c r="S2143">
        <f t="shared" si="202"/>
        <v>0</v>
      </c>
      <c r="T2143">
        <f t="shared" si="203"/>
        <v>2</v>
      </c>
      <c r="Z2143" s="118">
        <v>0.16</v>
      </c>
      <c r="AA2143">
        <v>0</v>
      </c>
      <c r="AB2143" s="120">
        <v>30.85</v>
      </c>
      <c r="AC2143" s="2">
        <f t="shared" si="204"/>
        <v>987.2</v>
      </c>
      <c r="AE2143" s="2">
        <f t="shared" si="205"/>
        <v>987.2</v>
      </c>
      <c r="AG2143" t="str">
        <f t="shared" si="206"/>
        <v/>
      </c>
    </row>
    <row r="2144" spans="1:34">
      <c r="A2144">
        <v>2143</v>
      </c>
      <c r="C2144">
        <v>760</v>
      </c>
      <c r="D2144">
        <v>430</v>
      </c>
      <c r="E2144" t="s">
        <v>619</v>
      </c>
      <c r="F2144" t="s">
        <v>930</v>
      </c>
      <c r="G2144">
        <v>49.690280909999998</v>
      </c>
      <c r="H2144">
        <v>124.4922104</v>
      </c>
      <c r="M2144" t="s">
        <v>104</v>
      </c>
      <c r="N2144">
        <v>0</v>
      </c>
      <c r="O2144">
        <v>-8</v>
      </c>
      <c r="P2144">
        <f t="shared" si="207"/>
        <v>8</v>
      </c>
      <c r="Q2144" t="s">
        <v>885</v>
      </c>
      <c r="R2144">
        <v>2</v>
      </c>
      <c r="S2144">
        <f t="shared" si="202"/>
        <v>8</v>
      </c>
      <c r="T2144">
        <f t="shared" si="203"/>
        <v>0</v>
      </c>
      <c r="U2144" t="s">
        <v>1008</v>
      </c>
      <c r="V2144" t="s">
        <v>1009</v>
      </c>
      <c r="Z2144" s="118">
        <v>1.07</v>
      </c>
      <c r="AA2144">
        <v>15</v>
      </c>
      <c r="AB2144" s="120">
        <v>3.36</v>
      </c>
      <c r="AC2144" s="2">
        <f t="shared" si="204"/>
        <v>2444.7360000000003</v>
      </c>
      <c r="AE2144" s="2">
        <f t="shared" si="205"/>
        <v>2444.7360000000003</v>
      </c>
      <c r="AG2144" t="str">
        <f t="shared" si="206"/>
        <v/>
      </c>
    </row>
    <row r="2145" spans="1:34">
      <c r="A2145">
        <v>2144</v>
      </c>
      <c r="C2145">
        <v>760</v>
      </c>
      <c r="D2145">
        <v>430</v>
      </c>
      <c r="E2145" t="s">
        <v>619</v>
      </c>
      <c r="F2145" t="s">
        <v>930</v>
      </c>
      <c r="G2145">
        <v>49.690280909999998</v>
      </c>
      <c r="H2145">
        <v>124.4922104</v>
      </c>
      <c r="M2145" t="s">
        <v>101</v>
      </c>
      <c r="N2145">
        <v>-8</v>
      </c>
      <c r="O2145">
        <v>-40</v>
      </c>
      <c r="P2145">
        <f t="shared" si="207"/>
        <v>32</v>
      </c>
      <c r="Q2145" t="s">
        <v>604</v>
      </c>
      <c r="R2145">
        <v>2</v>
      </c>
      <c r="S2145">
        <f t="shared" si="202"/>
        <v>32</v>
      </c>
      <c r="T2145">
        <f t="shared" si="203"/>
        <v>0</v>
      </c>
      <c r="U2145" t="s">
        <v>1003</v>
      </c>
      <c r="V2145" t="s">
        <v>21</v>
      </c>
      <c r="Z2145" s="118">
        <v>1.45</v>
      </c>
      <c r="AA2145">
        <v>52</v>
      </c>
      <c r="AB2145" s="120">
        <v>1.2</v>
      </c>
      <c r="AC2145" s="2">
        <f t="shared" si="204"/>
        <v>2672.6399999999994</v>
      </c>
      <c r="AE2145" s="2">
        <f t="shared" si="205"/>
        <v>2672.6399999999994</v>
      </c>
      <c r="AG2145" t="str">
        <f t="shared" si="206"/>
        <v/>
      </c>
    </row>
    <row r="2146" spans="1:34" s="9" customFormat="1">
      <c r="A2146">
        <v>2145</v>
      </c>
      <c r="C2146">
        <v>760</v>
      </c>
      <c r="D2146">
        <v>430</v>
      </c>
      <c r="E2146" s="9" t="s">
        <v>619</v>
      </c>
      <c r="F2146" t="s">
        <v>930</v>
      </c>
      <c r="G2146" s="9">
        <v>49.690280909999998</v>
      </c>
      <c r="H2146" s="9">
        <v>124.4922104</v>
      </c>
      <c r="M2146" s="9" t="s">
        <v>615</v>
      </c>
      <c r="N2146" s="9">
        <v>-40</v>
      </c>
      <c r="O2146" s="9">
        <v>-48</v>
      </c>
      <c r="P2146" s="9">
        <f t="shared" si="207"/>
        <v>8</v>
      </c>
      <c r="Q2146" s="9" t="s">
        <v>604</v>
      </c>
      <c r="R2146" s="9">
        <v>2</v>
      </c>
      <c r="S2146" s="9">
        <f t="shared" si="202"/>
        <v>8</v>
      </c>
      <c r="T2146" s="9">
        <f t="shared" si="203"/>
        <v>0</v>
      </c>
      <c r="U2146" t="s">
        <v>1003</v>
      </c>
      <c r="V2146" t="s">
        <v>21</v>
      </c>
      <c r="Z2146" s="118">
        <v>1.45</v>
      </c>
      <c r="AA2146" s="9">
        <v>15</v>
      </c>
      <c r="AB2146" s="120">
        <v>1.2</v>
      </c>
      <c r="AC2146" s="2">
        <f t="shared" si="204"/>
        <v>1183.1999999999998</v>
      </c>
      <c r="AE2146" s="11">
        <f t="shared" si="205"/>
        <v>1183.1999999999998</v>
      </c>
      <c r="AG2146" t="str">
        <f t="shared" si="206"/>
        <v/>
      </c>
      <c r="AH2146"/>
    </row>
    <row r="2147" spans="1:34">
      <c r="A2147">
        <v>2146</v>
      </c>
      <c r="C2147">
        <v>372</v>
      </c>
      <c r="D2147">
        <v>431</v>
      </c>
      <c r="E2147" t="s">
        <v>605</v>
      </c>
      <c r="F2147" t="s">
        <v>929</v>
      </c>
      <c r="G2147">
        <v>49.44882965</v>
      </c>
      <c r="H2147">
        <v>124.73500060000001</v>
      </c>
      <c r="M2147" t="s">
        <v>14</v>
      </c>
      <c r="N2147">
        <v>6</v>
      </c>
      <c r="O2147">
        <v>2</v>
      </c>
      <c r="P2147">
        <f t="shared" si="207"/>
        <v>4</v>
      </c>
      <c r="Q2147" t="s">
        <v>35</v>
      </c>
      <c r="R2147">
        <v>1</v>
      </c>
      <c r="S2147">
        <f t="shared" si="202"/>
        <v>0</v>
      </c>
      <c r="T2147">
        <f t="shared" si="203"/>
        <v>4</v>
      </c>
      <c r="W2147">
        <f>SUM(S2147:S2152)</f>
        <v>55</v>
      </c>
      <c r="X2147">
        <f>SUM(T2147:T2152)</f>
        <v>6</v>
      </c>
      <c r="Y2147">
        <f>X2147+W2147</f>
        <v>61</v>
      </c>
      <c r="Z2147" s="118">
        <v>0.14000000000000001</v>
      </c>
      <c r="AA2147">
        <v>0</v>
      </c>
      <c r="AB2147" s="120">
        <v>43.21</v>
      </c>
      <c r="AC2147" s="2">
        <f t="shared" si="204"/>
        <v>2419.7600000000002</v>
      </c>
      <c r="AD2147" s="2">
        <f>SUM(AC2147:AC2152)</f>
        <v>14172.844000000001</v>
      </c>
      <c r="AE2147" s="2">
        <f t="shared" si="205"/>
        <v>2419.7600000000002</v>
      </c>
      <c r="AF2147" s="2">
        <f>SUM(AE2147:AE2152)</f>
        <v>14172.844000000001</v>
      </c>
      <c r="AG2147">
        <f t="shared" si="206"/>
        <v>1</v>
      </c>
    </row>
    <row r="2148" spans="1:34">
      <c r="A2148">
        <v>2147</v>
      </c>
      <c r="C2148">
        <v>372</v>
      </c>
      <c r="D2148">
        <v>431</v>
      </c>
      <c r="E2148" t="s">
        <v>605</v>
      </c>
      <c r="F2148" t="s">
        <v>929</v>
      </c>
      <c r="G2148">
        <v>49.44882965</v>
      </c>
      <c r="H2148">
        <v>124.73500060000001</v>
      </c>
      <c r="M2148" t="s">
        <v>15</v>
      </c>
      <c r="N2148">
        <v>2</v>
      </c>
      <c r="O2148">
        <v>0</v>
      </c>
      <c r="P2148">
        <f t="shared" si="207"/>
        <v>2</v>
      </c>
      <c r="Q2148" t="s">
        <v>35</v>
      </c>
      <c r="R2148">
        <v>1</v>
      </c>
      <c r="S2148">
        <f t="shared" si="202"/>
        <v>0</v>
      </c>
      <c r="T2148">
        <f t="shared" si="203"/>
        <v>2</v>
      </c>
      <c r="Z2148" s="118">
        <v>0.14000000000000001</v>
      </c>
      <c r="AA2148">
        <v>0</v>
      </c>
      <c r="AB2148" s="120">
        <v>36.65</v>
      </c>
      <c r="AC2148" s="2">
        <f t="shared" si="204"/>
        <v>1026.2</v>
      </c>
      <c r="AE2148" s="2">
        <f t="shared" si="205"/>
        <v>1026.2</v>
      </c>
      <c r="AG2148" t="str">
        <f t="shared" si="206"/>
        <v/>
      </c>
    </row>
    <row r="2149" spans="1:34">
      <c r="A2149">
        <v>2148</v>
      </c>
      <c r="C2149">
        <v>408</v>
      </c>
      <c r="D2149">
        <v>431</v>
      </c>
      <c r="E2149" t="s">
        <v>605</v>
      </c>
      <c r="F2149" t="s">
        <v>929</v>
      </c>
      <c r="G2149">
        <v>49.44882965</v>
      </c>
      <c r="H2149">
        <v>124.73500060000001</v>
      </c>
      <c r="M2149" t="s">
        <v>16</v>
      </c>
      <c r="N2149">
        <v>0</v>
      </c>
      <c r="O2149">
        <v>-2</v>
      </c>
      <c r="P2149">
        <f t="shared" si="207"/>
        <v>2</v>
      </c>
      <c r="Q2149" t="s">
        <v>191</v>
      </c>
      <c r="R2149">
        <v>2</v>
      </c>
      <c r="S2149">
        <f t="shared" si="202"/>
        <v>2</v>
      </c>
      <c r="T2149">
        <f t="shared" si="203"/>
        <v>0</v>
      </c>
      <c r="U2149" t="s">
        <v>1003</v>
      </c>
      <c r="V2149" t="s">
        <v>21</v>
      </c>
      <c r="Z2149" s="118">
        <v>1.31</v>
      </c>
      <c r="AA2149">
        <v>2</v>
      </c>
      <c r="AB2149" s="120">
        <v>4.74</v>
      </c>
      <c r="AC2149" s="2">
        <f t="shared" si="204"/>
        <v>1217.0424</v>
      </c>
      <c r="AE2149" s="2">
        <f t="shared" si="205"/>
        <v>1217.0424</v>
      </c>
      <c r="AG2149" t="str">
        <f t="shared" si="206"/>
        <v/>
      </c>
    </row>
    <row r="2150" spans="1:34">
      <c r="A2150">
        <v>2149</v>
      </c>
      <c r="C2150">
        <v>408</v>
      </c>
      <c r="D2150">
        <v>431</v>
      </c>
      <c r="E2150" t="s">
        <v>605</v>
      </c>
      <c r="F2150" t="s">
        <v>929</v>
      </c>
      <c r="G2150">
        <v>49.44882965</v>
      </c>
      <c r="H2150">
        <v>124.73500060000001</v>
      </c>
      <c r="M2150" t="s">
        <v>18</v>
      </c>
      <c r="N2150">
        <v>-2</v>
      </c>
      <c r="O2150">
        <v>-14</v>
      </c>
      <c r="P2150">
        <f t="shared" si="207"/>
        <v>12</v>
      </c>
      <c r="Q2150" t="s">
        <v>191</v>
      </c>
      <c r="R2150">
        <v>2</v>
      </c>
      <c r="S2150">
        <f t="shared" si="202"/>
        <v>12</v>
      </c>
      <c r="T2150">
        <f t="shared" si="203"/>
        <v>0</v>
      </c>
      <c r="U2150" t="s">
        <v>1003</v>
      </c>
      <c r="V2150" t="s">
        <v>21</v>
      </c>
      <c r="Z2150" s="118">
        <v>1.38</v>
      </c>
      <c r="AA2150">
        <v>2</v>
      </c>
      <c r="AB2150" s="120">
        <v>1.7</v>
      </c>
      <c r="AC2150" s="2">
        <f t="shared" si="204"/>
        <v>2758.8959999999993</v>
      </c>
      <c r="AE2150" s="2">
        <f t="shared" si="205"/>
        <v>2758.8959999999993</v>
      </c>
      <c r="AG2150" t="str">
        <f t="shared" si="206"/>
        <v/>
      </c>
    </row>
    <row r="2151" spans="1:34">
      <c r="A2151">
        <v>2150</v>
      </c>
      <c r="C2151">
        <v>408</v>
      </c>
      <c r="D2151">
        <v>431</v>
      </c>
      <c r="E2151" t="s">
        <v>605</v>
      </c>
      <c r="F2151" t="s">
        <v>929</v>
      </c>
      <c r="G2151">
        <v>49.44882965</v>
      </c>
      <c r="H2151">
        <v>124.73500060000001</v>
      </c>
      <c r="M2151" t="s">
        <v>101</v>
      </c>
      <c r="N2151">
        <v>-14</v>
      </c>
      <c r="O2151">
        <v>-44</v>
      </c>
      <c r="P2151">
        <f t="shared" si="207"/>
        <v>30</v>
      </c>
      <c r="Q2151" t="s">
        <v>191</v>
      </c>
      <c r="R2151">
        <v>2</v>
      </c>
      <c r="S2151">
        <f t="shared" si="202"/>
        <v>30</v>
      </c>
      <c r="T2151">
        <f t="shared" si="203"/>
        <v>0</v>
      </c>
      <c r="U2151" t="s">
        <v>1003</v>
      </c>
      <c r="V2151" t="s">
        <v>918</v>
      </c>
      <c r="Z2151" s="118">
        <v>1.19</v>
      </c>
      <c r="AA2151">
        <v>2</v>
      </c>
      <c r="AB2151" s="120">
        <v>1.7</v>
      </c>
      <c r="AC2151" s="2">
        <f t="shared" si="204"/>
        <v>5947.62</v>
      </c>
      <c r="AE2151" s="2">
        <f t="shared" si="205"/>
        <v>5947.62</v>
      </c>
      <c r="AG2151" t="str">
        <f t="shared" si="206"/>
        <v/>
      </c>
    </row>
    <row r="2152" spans="1:34" s="9" customFormat="1">
      <c r="A2152">
        <v>2151</v>
      </c>
      <c r="C2152">
        <v>408</v>
      </c>
      <c r="D2152">
        <v>431</v>
      </c>
      <c r="E2152" s="9" t="s">
        <v>605</v>
      </c>
      <c r="F2152" t="s">
        <v>929</v>
      </c>
      <c r="G2152" s="9">
        <v>49.44882965</v>
      </c>
      <c r="H2152" s="9">
        <v>124.73500060000001</v>
      </c>
      <c r="M2152" s="9" t="s">
        <v>19</v>
      </c>
      <c r="N2152" s="9">
        <v>-44</v>
      </c>
      <c r="O2152" s="9">
        <v>-55</v>
      </c>
      <c r="P2152" s="9">
        <f t="shared" si="207"/>
        <v>11</v>
      </c>
      <c r="Q2152" s="9" t="s">
        <v>191</v>
      </c>
      <c r="R2152" s="9">
        <v>2</v>
      </c>
      <c r="S2152" s="9">
        <f t="shared" si="202"/>
        <v>11</v>
      </c>
      <c r="T2152" s="9">
        <f t="shared" si="203"/>
        <v>0</v>
      </c>
      <c r="U2152" t="s">
        <v>1003</v>
      </c>
      <c r="V2152" t="s">
        <v>918</v>
      </c>
      <c r="Z2152" s="118">
        <v>1.38</v>
      </c>
      <c r="AA2152" s="9">
        <v>2</v>
      </c>
      <c r="AB2152" s="120">
        <v>0.54</v>
      </c>
      <c r="AC2152" s="2">
        <f t="shared" si="204"/>
        <v>803.32559999999989</v>
      </c>
      <c r="AE2152" s="11">
        <f t="shared" si="205"/>
        <v>803.32559999999989</v>
      </c>
      <c r="AG2152" t="str">
        <f t="shared" si="206"/>
        <v/>
      </c>
      <c r="AH2152"/>
    </row>
    <row r="2153" spans="1:34">
      <c r="A2153">
        <v>2152</v>
      </c>
      <c r="C2153">
        <v>427</v>
      </c>
      <c r="D2153">
        <v>432</v>
      </c>
      <c r="E2153" t="s">
        <v>605</v>
      </c>
      <c r="F2153" t="s">
        <v>929</v>
      </c>
      <c r="G2153">
        <v>50.274505619999999</v>
      </c>
      <c r="H2153">
        <v>123.90981290000001</v>
      </c>
      <c r="M2153" t="s">
        <v>606</v>
      </c>
      <c r="N2153">
        <v>14</v>
      </c>
      <c r="O2153">
        <v>6</v>
      </c>
      <c r="P2153">
        <f t="shared" si="207"/>
        <v>8</v>
      </c>
      <c r="Q2153" t="s">
        <v>35</v>
      </c>
      <c r="R2153">
        <v>1</v>
      </c>
      <c r="S2153">
        <f t="shared" si="202"/>
        <v>0</v>
      </c>
      <c r="T2153">
        <f t="shared" si="203"/>
        <v>8</v>
      </c>
      <c r="W2153">
        <f>SUM(S2153:S2158)</f>
        <v>68</v>
      </c>
      <c r="X2153">
        <f>SUM(T2153:T2158)</f>
        <v>14</v>
      </c>
      <c r="Y2153">
        <f>X2153+W2153</f>
        <v>82</v>
      </c>
      <c r="Z2153" s="118">
        <v>0.14000000000000001</v>
      </c>
      <c r="AA2153">
        <v>0</v>
      </c>
      <c r="AB2153" s="120">
        <v>43.21</v>
      </c>
      <c r="AC2153" s="2">
        <f t="shared" si="204"/>
        <v>4839.5200000000004</v>
      </c>
      <c r="AD2153" s="2">
        <f>SUM(AC2153:AC2158)</f>
        <v>22707.399999999998</v>
      </c>
      <c r="AE2153" s="2">
        <f t="shared" si="205"/>
        <v>4839.5200000000004</v>
      </c>
      <c r="AF2153" s="2">
        <f>SUM(AE2153:AE2158)</f>
        <v>22707.399999999998</v>
      </c>
      <c r="AG2153">
        <f t="shared" si="206"/>
        <v>1</v>
      </c>
    </row>
    <row r="2154" spans="1:34">
      <c r="A2154">
        <v>2153</v>
      </c>
      <c r="C2154">
        <v>427</v>
      </c>
      <c r="D2154">
        <v>432</v>
      </c>
      <c r="E2154" t="s">
        <v>605</v>
      </c>
      <c r="F2154" t="s">
        <v>929</v>
      </c>
      <c r="G2154">
        <v>50.274505619999999</v>
      </c>
      <c r="H2154">
        <v>123.90981290000001</v>
      </c>
      <c r="M2154" t="s">
        <v>15</v>
      </c>
      <c r="N2154">
        <v>6</v>
      </c>
      <c r="O2154">
        <v>0</v>
      </c>
      <c r="P2154">
        <f t="shared" si="207"/>
        <v>6</v>
      </c>
      <c r="Q2154" t="s">
        <v>35</v>
      </c>
      <c r="R2154">
        <v>1</v>
      </c>
      <c r="S2154">
        <f t="shared" si="202"/>
        <v>0</v>
      </c>
      <c r="T2154">
        <f t="shared" si="203"/>
        <v>6</v>
      </c>
      <c r="Z2154" s="118">
        <v>0.14000000000000001</v>
      </c>
      <c r="AA2154">
        <v>0</v>
      </c>
      <c r="AB2154" s="120">
        <v>36.65</v>
      </c>
      <c r="AC2154" s="2">
        <f t="shared" si="204"/>
        <v>3078.6000000000004</v>
      </c>
      <c r="AE2154" s="2">
        <f t="shared" si="205"/>
        <v>3078.6000000000004</v>
      </c>
      <c r="AG2154" t="str">
        <f t="shared" si="206"/>
        <v/>
      </c>
    </row>
    <row r="2155" spans="1:34">
      <c r="A2155">
        <v>2154</v>
      </c>
      <c r="C2155">
        <v>474</v>
      </c>
      <c r="D2155">
        <v>432</v>
      </c>
      <c r="E2155" t="s">
        <v>605</v>
      </c>
      <c r="F2155" t="s">
        <v>929</v>
      </c>
      <c r="G2155">
        <v>50.274505619999999</v>
      </c>
      <c r="H2155">
        <v>123.90981290000001</v>
      </c>
      <c r="M2155" t="s">
        <v>16</v>
      </c>
      <c r="N2155">
        <v>0</v>
      </c>
      <c r="O2155">
        <v>-3</v>
      </c>
      <c r="P2155">
        <f t="shared" si="207"/>
        <v>3</v>
      </c>
      <c r="Q2155" t="s">
        <v>616</v>
      </c>
      <c r="R2155">
        <v>2</v>
      </c>
      <c r="S2155">
        <f t="shared" si="202"/>
        <v>3</v>
      </c>
      <c r="T2155">
        <f t="shared" si="203"/>
        <v>0</v>
      </c>
      <c r="U2155" t="s">
        <v>1003</v>
      </c>
      <c r="V2155" t="s">
        <v>918</v>
      </c>
      <c r="Z2155" s="118">
        <v>1.31</v>
      </c>
      <c r="AA2155">
        <v>0</v>
      </c>
      <c r="AB2155" s="120">
        <v>4.74</v>
      </c>
      <c r="AC2155" s="2">
        <f t="shared" si="204"/>
        <v>1862.82</v>
      </c>
      <c r="AE2155" s="2">
        <f t="shared" si="205"/>
        <v>1862.82</v>
      </c>
      <c r="AG2155" t="str">
        <f t="shared" si="206"/>
        <v/>
      </c>
    </row>
    <row r="2156" spans="1:34">
      <c r="A2156">
        <v>2155</v>
      </c>
      <c r="C2156">
        <v>474</v>
      </c>
      <c r="D2156">
        <v>432</v>
      </c>
      <c r="E2156" t="s">
        <v>605</v>
      </c>
      <c r="F2156" t="s">
        <v>929</v>
      </c>
      <c r="G2156">
        <v>50.274505619999999</v>
      </c>
      <c r="H2156">
        <v>123.90981290000001</v>
      </c>
      <c r="M2156" t="s">
        <v>59</v>
      </c>
      <c r="N2156">
        <v>-3</v>
      </c>
      <c r="O2156">
        <v>-26</v>
      </c>
      <c r="P2156">
        <f t="shared" si="207"/>
        <v>23</v>
      </c>
      <c r="Q2156" t="s">
        <v>191</v>
      </c>
      <c r="R2156">
        <v>2</v>
      </c>
      <c r="S2156">
        <f t="shared" si="202"/>
        <v>23</v>
      </c>
      <c r="T2156">
        <f t="shared" si="203"/>
        <v>0</v>
      </c>
      <c r="U2156" t="s">
        <v>1003</v>
      </c>
      <c r="Z2156" s="118">
        <v>1.38</v>
      </c>
      <c r="AA2156">
        <v>0</v>
      </c>
      <c r="AB2156" s="120">
        <v>1.7</v>
      </c>
      <c r="AC2156" s="2">
        <f t="shared" si="204"/>
        <v>5395.7999999999984</v>
      </c>
      <c r="AE2156" s="2">
        <f t="shared" si="205"/>
        <v>5395.7999999999984</v>
      </c>
      <c r="AG2156" t="str">
        <f t="shared" si="206"/>
        <v/>
      </c>
    </row>
    <row r="2157" spans="1:34">
      <c r="A2157">
        <v>2156</v>
      </c>
      <c r="C2157">
        <v>474</v>
      </c>
      <c r="D2157">
        <v>432</v>
      </c>
      <c r="E2157" t="s">
        <v>605</v>
      </c>
      <c r="F2157" t="s">
        <v>929</v>
      </c>
      <c r="G2157">
        <v>50.274505619999999</v>
      </c>
      <c r="H2157">
        <v>123.90981290000001</v>
      </c>
      <c r="M2157" t="s">
        <v>60</v>
      </c>
      <c r="N2157">
        <v>-26</v>
      </c>
      <c r="O2157">
        <v>-56</v>
      </c>
      <c r="P2157">
        <f t="shared" si="207"/>
        <v>30</v>
      </c>
      <c r="Q2157" t="s">
        <v>902</v>
      </c>
      <c r="R2157">
        <v>2</v>
      </c>
      <c r="S2157">
        <f t="shared" si="202"/>
        <v>30</v>
      </c>
      <c r="T2157">
        <f t="shared" si="203"/>
        <v>0</v>
      </c>
      <c r="U2157" t="s">
        <v>1003</v>
      </c>
      <c r="Z2157" s="118">
        <v>1.38</v>
      </c>
      <c r="AA2157">
        <v>5</v>
      </c>
      <c r="AB2157" s="120">
        <v>1.7</v>
      </c>
      <c r="AC2157" s="2">
        <f t="shared" si="204"/>
        <v>6686.0999999999976</v>
      </c>
      <c r="AE2157" s="2">
        <f t="shared" si="205"/>
        <v>6686.0999999999976</v>
      </c>
      <c r="AG2157" t="str">
        <f t="shared" si="206"/>
        <v/>
      </c>
    </row>
    <row r="2158" spans="1:34" s="9" customFormat="1">
      <c r="A2158">
        <v>2157</v>
      </c>
      <c r="C2158">
        <v>474</v>
      </c>
      <c r="D2158">
        <v>432</v>
      </c>
      <c r="E2158" s="9" t="s">
        <v>605</v>
      </c>
      <c r="F2158" t="s">
        <v>929</v>
      </c>
      <c r="G2158" s="9">
        <v>50.274505619999999</v>
      </c>
      <c r="H2158" s="9">
        <v>123.90981290000001</v>
      </c>
      <c r="M2158" s="9" t="s">
        <v>61</v>
      </c>
      <c r="N2158" s="9">
        <v>-56</v>
      </c>
      <c r="O2158" s="9">
        <v>-68</v>
      </c>
      <c r="P2158" s="9">
        <f t="shared" si="207"/>
        <v>12</v>
      </c>
      <c r="Q2158" s="9" t="s">
        <v>890</v>
      </c>
      <c r="R2158" s="9">
        <v>2</v>
      </c>
      <c r="S2158" s="9">
        <f t="shared" si="202"/>
        <v>12</v>
      </c>
      <c r="T2158" s="9">
        <f t="shared" si="203"/>
        <v>0</v>
      </c>
      <c r="U2158" t="s">
        <v>1003</v>
      </c>
      <c r="V2158"/>
      <c r="Z2158" s="118">
        <v>1.38</v>
      </c>
      <c r="AA2158" s="9">
        <v>70</v>
      </c>
      <c r="AB2158" s="120">
        <v>1.7</v>
      </c>
      <c r="AC2158" s="2">
        <f t="shared" si="204"/>
        <v>844.55999999999983</v>
      </c>
      <c r="AE2158" s="11">
        <f t="shared" si="205"/>
        <v>844.55999999999983</v>
      </c>
      <c r="AG2158" t="str">
        <f t="shared" si="206"/>
        <v/>
      </c>
      <c r="AH2158"/>
    </row>
    <row r="2159" spans="1:34">
      <c r="A2159">
        <v>2158</v>
      </c>
      <c r="C2159">
        <v>795</v>
      </c>
      <c r="D2159">
        <v>433</v>
      </c>
      <c r="E2159" t="s">
        <v>605</v>
      </c>
      <c r="F2159" t="s">
        <v>929</v>
      </c>
      <c r="G2159">
        <v>49.44552994</v>
      </c>
      <c r="H2159">
        <v>124.7397003</v>
      </c>
      <c r="M2159" t="s">
        <v>13</v>
      </c>
      <c r="N2159">
        <v>5</v>
      </c>
      <c r="O2159">
        <v>4</v>
      </c>
      <c r="P2159">
        <f t="shared" si="207"/>
        <v>1</v>
      </c>
      <c r="Q2159" t="s">
        <v>35</v>
      </c>
      <c r="R2159">
        <v>1</v>
      </c>
      <c r="S2159">
        <f t="shared" si="202"/>
        <v>0</v>
      </c>
      <c r="T2159">
        <f t="shared" si="203"/>
        <v>1</v>
      </c>
      <c r="W2159">
        <f>SUM(S2159:S2165)</f>
        <v>104</v>
      </c>
      <c r="X2159">
        <f>SUM(T2159:T2165)</f>
        <v>5</v>
      </c>
      <c r="Y2159">
        <f>X2159+W2159</f>
        <v>109</v>
      </c>
      <c r="Z2159" s="118">
        <v>0.14000000000000001</v>
      </c>
      <c r="AA2159">
        <v>0</v>
      </c>
      <c r="AB2159" s="120">
        <v>43.21</v>
      </c>
      <c r="AC2159" s="2">
        <f t="shared" si="204"/>
        <v>604.94000000000005</v>
      </c>
      <c r="AD2159" s="2">
        <f>SUM(AC2159:AC2165)</f>
        <v>22467.41599999999</v>
      </c>
      <c r="AE2159" s="2">
        <f t="shared" si="205"/>
        <v>604.94000000000005</v>
      </c>
      <c r="AF2159" s="2">
        <f>SUM(AE2159:AE2165)</f>
        <v>22467.41599999999</v>
      </c>
      <c r="AG2159">
        <f t="shared" si="206"/>
        <v>1</v>
      </c>
    </row>
    <row r="2160" spans="1:34">
      <c r="A2160">
        <v>2159</v>
      </c>
      <c r="C2160">
        <v>795</v>
      </c>
      <c r="D2160">
        <v>433</v>
      </c>
      <c r="E2160" t="s">
        <v>605</v>
      </c>
      <c r="F2160" t="s">
        <v>929</v>
      </c>
      <c r="G2160">
        <v>49.44552994</v>
      </c>
      <c r="H2160">
        <v>124.7397003</v>
      </c>
      <c r="M2160" t="s">
        <v>606</v>
      </c>
      <c r="N2160">
        <v>4</v>
      </c>
      <c r="O2160">
        <v>3</v>
      </c>
      <c r="P2160">
        <f t="shared" si="207"/>
        <v>1</v>
      </c>
      <c r="Q2160" t="s">
        <v>35</v>
      </c>
      <c r="R2160">
        <v>1</v>
      </c>
      <c r="S2160">
        <f t="shared" si="202"/>
        <v>0</v>
      </c>
      <c r="T2160">
        <f t="shared" si="203"/>
        <v>1</v>
      </c>
      <c r="Z2160" s="118">
        <v>0.14000000000000001</v>
      </c>
      <c r="AA2160">
        <v>0</v>
      </c>
      <c r="AB2160" s="120">
        <v>43.21</v>
      </c>
      <c r="AC2160" s="2">
        <f t="shared" si="204"/>
        <v>604.94000000000005</v>
      </c>
      <c r="AE2160" s="2">
        <f t="shared" si="205"/>
        <v>604.94000000000005</v>
      </c>
      <c r="AG2160" t="str">
        <f t="shared" si="206"/>
        <v/>
      </c>
    </row>
    <row r="2161" spans="1:34">
      <c r="A2161">
        <v>2160</v>
      </c>
      <c r="C2161">
        <v>795</v>
      </c>
      <c r="D2161">
        <v>433</v>
      </c>
      <c r="E2161" t="s">
        <v>605</v>
      </c>
      <c r="F2161" t="s">
        <v>929</v>
      </c>
      <c r="G2161">
        <v>49.44552994</v>
      </c>
      <c r="H2161">
        <v>124.7397003</v>
      </c>
      <c r="M2161" t="s">
        <v>121</v>
      </c>
      <c r="N2161">
        <v>3</v>
      </c>
      <c r="O2161">
        <v>0</v>
      </c>
      <c r="P2161">
        <f t="shared" si="207"/>
        <v>3</v>
      </c>
      <c r="Q2161" t="s">
        <v>35</v>
      </c>
      <c r="R2161">
        <v>1</v>
      </c>
      <c r="S2161">
        <f t="shared" si="202"/>
        <v>0</v>
      </c>
      <c r="T2161">
        <f t="shared" si="203"/>
        <v>3</v>
      </c>
      <c r="Z2161" s="118">
        <v>0.14000000000000001</v>
      </c>
      <c r="AA2161">
        <v>0</v>
      </c>
      <c r="AB2161" s="120">
        <v>36.65</v>
      </c>
      <c r="AC2161" s="2">
        <f t="shared" si="204"/>
        <v>1539.3000000000002</v>
      </c>
      <c r="AE2161" s="2">
        <f t="shared" si="205"/>
        <v>1539.3000000000002</v>
      </c>
      <c r="AG2161" t="str">
        <f t="shared" si="206"/>
        <v/>
      </c>
    </row>
    <row r="2162" spans="1:34">
      <c r="A2162">
        <v>2161</v>
      </c>
      <c r="C2162">
        <v>855</v>
      </c>
      <c r="D2162">
        <v>433</v>
      </c>
      <c r="E2162" t="s">
        <v>605</v>
      </c>
      <c r="F2162" t="s">
        <v>929</v>
      </c>
      <c r="G2162">
        <v>49.44552994</v>
      </c>
      <c r="H2162">
        <v>124.7397003</v>
      </c>
      <c r="M2162" t="s">
        <v>23</v>
      </c>
      <c r="N2162">
        <v>0</v>
      </c>
      <c r="O2162">
        <v>-1</v>
      </c>
      <c r="P2162">
        <f t="shared" si="207"/>
        <v>1</v>
      </c>
      <c r="Q2162" t="s">
        <v>191</v>
      </c>
      <c r="R2162">
        <v>2</v>
      </c>
      <c r="S2162">
        <f t="shared" si="202"/>
        <v>1</v>
      </c>
      <c r="T2162">
        <f t="shared" si="203"/>
        <v>0</v>
      </c>
      <c r="U2162" t="s">
        <v>1003</v>
      </c>
      <c r="Z2162" s="118">
        <v>1.31</v>
      </c>
      <c r="AA2162">
        <v>0</v>
      </c>
      <c r="AB2162" s="120">
        <v>4.74</v>
      </c>
      <c r="AC2162" s="2">
        <f t="shared" si="204"/>
        <v>620.94000000000005</v>
      </c>
      <c r="AE2162" s="2">
        <f t="shared" si="205"/>
        <v>620.94000000000005</v>
      </c>
      <c r="AG2162" t="str">
        <f t="shared" si="206"/>
        <v/>
      </c>
    </row>
    <row r="2163" spans="1:34">
      <c r="A2163">
        <v>2162</v>
      </c>
      <c r="C2163">
        <v>855</v>
      </c>
      <c r="D2163">
        <v>433</v>
      </c>
      <c r="E2163" t="s">
        <v>605</v>
      </c>
      <c r="F2163" t="s">
        <v>929</v>
      </c>
      <c r="G2163">
        <v>49.44552994</v>
      </c>
      <c r="H2163">
        <v>124.7397003</v>
      </c>
      <c r="M2163" t="s">
        <v>18</v>
      </c>
      <c r="N2163">
        <v>-1</v>
      </c>
      <c r="O2163">
        <v>-73</v>
      </c>
      <c r="P2163">
        <f t="shared" si="207"/>
        <v>72</v>
      </c>
      <c r="Q2163" t="s">
        <v>611</v>
      </c>
      <c r="R2163">
        <v>2</v>
      </c>
      <c r="S2163">
        <f t="shared" si="202"/>
        <v>72</v>
      </c>
      <c r="T2163">
        <f t="shared" si="203"/>
        <v>0</v>
      </c>
      <c r="U2163" t="s">
        <v>1008</v>
      </c>
      <c r="V2163" t="s">
        <v>918</v>
      </c>
      <c r="Z2163" s="118">
        <v>1.38</v>
      </c>
      <c r="AA2163">
        <v>2</v>
      </c>
      <c r="AB2163" s="120">
        <v>1.7</v>
      </c>
      <c r="AC2163" s="2">
        <f t="shared" si="204"/>
        <v>16553.375999999993</v>
      </c>
      <c r="AE2163" s="2">
        <f t="shared" si="205"/>
        <v>16553.375999999993</v>
      </c>
      <c r="AG2163" t="str">
        <f t="shared" si="206"/>
        <v/>
      </c>
    </row>
    <row r="2164" spans="1:34">
      <c r="A2164">
        <v>2163</v>
      </c>
      <c r="C2164">
        <v>855</v>
      </c>
      <c r="D2164">
        <v>433</v>
      </c>
      <c r="E2164" t="s">
        <v>605</v>
      </c>
      <c r="F2164" t="s">
        <v>929</v>
      </c>
      <c r="G2164">
        <v>49.44552994</v>
      </c>
      <c r="H2164">
        <v>124.7397003</v>
      </c>
      <c r="M2164" t="s">
        <v>130</v>
      </c>
      <c r="N2164">
        <v>-73</v>
      </c>
      <c r="O2164">
        <v>-94</v>
      </c>
      <c r="P2164">
        <f t="shared" si="207"/>
        <v>21</v>
      </c>
      <c r="Q2164" t="s">
        <v>611</v>
      </c>
      <c r="R2164">
        <v>2</v>
      </c>
      <c r="S2164">
        <f t="shared" si="202"/>
        <v>21</v>
      </c>
      <c r="T2164">
        <f t="shared" si="203"/>
        <v>0</v>
      </c>
      <c r="U2164" t="s">
        <v>1008</v>
      </c>
      <c r="V2164" t="s">
        <v>918</v>
      </c>
      <c r="Z2164" s="118">
        <v>1.38</v>
      </c>
      <c r="AA2164">
        <v>0</v>
      </c>
      <c r="AB2164" s="120">
        <v>0.54</v>
      </c>
      <c r="AC2164" s="2">
        <f t="shared" si="204"/>
        <v>1564.9199999999998</v>
      </c>
      <c r="AE2164" s="2">
        <f t="shared" si="205"/>
        <v>1564.9199999999998</v>
      </c>
      <c r="AG2164" t="str">
        <f t="shared" si="206"/>
        <v/>
      </c>
    </row>
    <row r="2165" spans="1:34" s="9" customFormat="1">
      <c r="A2165">
        <v>2164</v>
      </c>
      <c r="C2165">
        <v>855</v>
      </c>
      <c r="D2165">
        <v>433</v>
      </c>
      <c r="E2165" s="9" t="s">
        <v>605</v>
      </c>
      <c r="F2165" t="s">
        <v>929</v>
      </c>
      <c r="G2165" s="9">
        <v>49.44552994</v>
      </c>
      <c r="H2165" s="9">
        <v>124.7397003</v>
      </c>
      <c r="M2165" s="9" t="s">
        <v>772</v>
      </c>
      <c r="N2165" s="9">
        <v>-94</v>
      </c>
      <c r="O2165" s="9">
        <v>-104</v>
      </c>
      <c r="P2165" s="9">
        <f t="shared" si="207"/>
        <v>10</v>
      </c>
      <c r="Q2165" s="9" t="s">
        <v>191</v>
      </c>
      <c r="R2165" s="9">
        <v>2</v>
      </c>
      <c r="S2165" s="9">
        <f t="shared" si="202"/>
        <v>10</v>
      </c>
      <c r="T2165" s="9">
        <f t="shared" si="203"/>
        <v>0</v>
      </c>
      <c r="U2165" t="s">
        <v>1008</v>
      </c>
      <c r="V2165" t="s">
        <v>918</v>
      </c>
      <c r="Z2165" s="118">
        <v>1.78</v>
      </c>
      <c r="AA2165" s="9">
        <v>0</v>
      </c>
      <c r="AB2165" s="120">
        <v>0.55000000000000004</v>
      </c>
      <c r="AC2165" s="2">
        <f t="shared" si="204"/>
        <v>979.00000000000011</v>
      </c>
      <c r="AE2165" s="11">
        <f t="shared" si="205"/>
        <v>979.00000000000011</v>
      </c>
      <c r="AG2165" t="str">
        <f t="shared" si="206"/>
        <v/>
      </c>
      <c r="AH2165"/>
    </row>
    <row r="2166" spans="1:34">
      <c r="A2166">
        <v>2165</v>
      </c>
      <c r="C2166">
        <v>426</v>
      </c>
      <c r="D2166">
        <v>434</v>
      </c>
      <c r="E2166" t="s">
        <v>607</v>
      </c>
      <c r="F2166" t="s">
        <v>929</v>
      </c>
      <c r="G2166">
        <v>50.272960660000003</v>
      </c>
      <c r="H2166">
        <v>123.9126129</v>
      </c>
      <c r="M2166" t="s">
        <v>610</v>
      </c>
      <c r="N2166">
        <v>34</v>
      </c>
      <c r="O2166">
        <v>32</v>
      </c>
      <c r="P2166">
        <f t="shared" si="207"/>
        <v>2</v>
      </c>
      <c r="Q2166" t="s">
        <v>35</v>
      </c>
      <c r="R2166">
        <v>1</v>
      </c>
      <c r="S2166">
        <f t="shared" si="202"/>
        <v>0</v>
      </c>
      <c r="T2166">
        <f t="shared" si="203"/>
        <v>2</v>
      </c>
      <c r="W2166">
        <f>SUM(S2166:S2172)</f>
        <v>26</v>
      </c>
      <c r="X2166">
        <f>SUM(T2166:T2172)</f>
        <v>34</v>
      </c>
      <c r="Y2166">
        <f>X2166+W2166</f>
        <v>60</v>
      </c>
      <c r="Z2166" s="118">
        <v>0.11</v>
      </c>
      <c r="AA2166">
        <v>0</v>
      </c>
      <c r="AB2166" s="120">
        <v>45.06</v>
      </c>
      <c r="AC2166" s="2">
        <f t="shared" si="204"/>
        <v>991.31999999999994</v>
      </c>
      <c r="AD2166" s="2">
        <f>SUM(AC2166:AC2172)</f>
        <v>28621.243599999998</v>
      </c>
      <c r="AE2166" s="2">
        <f t="shared" si="205"/>
        <v>991.31999999999994</v>
      </c>
      <c r="AF2166" s="2">
        <f>SUM(AE2166:AE2172)</f>
        <v>28621.243599999998</v>
      </c>
      <c r="AG2166">
        <f t="shared" si="206"/>
        <v>1</v>
      </c>
    </row>
    <row r="2167" spans="1:34">
      <c r="A2167">
        <v>2166</v>
      </c>
      <c r="C2167">
        <v>426</v>
      </c>
      <c r="D2167">
        <v>434</v>
      </c>
      <c r="E2167" t="s">
        <v>607</v>
      </c>
      <c r="F2167" t="s">
        <v>929</v>
      </c>
      <c r="G2167">
        <v>50.272960660000003</v>
      </c>
      <c r="H2167">
        <v>123.9126129</v>
      </c>
      <c r="M2167" t="s">
        <v>14</v>
      </c>
      <c r="N2167">
        <v>32</v>
      </c>
      <c r="O2167">
        <v>26</v>
      </c>
      <c r="P2167">
        <f t="shared" si="207"/>
        <v>6</v>
      </c>
      <c r="Q2167" t="s">
        <v>35</v>
      </c>
      <c r="R2167">
        <v>1</v>
      </c>
      <c r="S2167">
        <f t="shared" si="202"/>
        <v>0</v>
      </c>
      <c r="T2167">
        <f t="shared" si="203"/>
        <v>6</v>
      </c>
      <c r="Z2167" s="118">
        <v>0.11</v>
      </c>
      <c r="AA2167">
        <v>0</v>
      </c>
      <c r="AB2167" s="120">
        <v>45.06</v>
      </c>
      <c r="AC2167" s="2">
        <f t="shared" si="204"/>
        <v>2973.96</v>
      </c>
      <c r="AE2167" s="2">
        <f t="shared" si="205"/>
        <v>2973.96</v>
      </c>
      <c r="AG2167" t="str">
        <f t="shared" si="206"/>
        <v/>
      </c>
    </row>
    <row r="2168" spans="1:34">
      <c r="A2168">
        <v>2167</v>
      </c>
      <c r="C2168">
        <v>426</v>
      </c>
      <c r="D2168">
        <v>434</v>
      </c>
      <c r="E2168" t="s">
        <v>607</v>
      </c>
      <c r="F2168" t="s">
        <v>929</v>
      </c>
      <c r="G2168">
        <v>50.272960660000003</v>
      </c>
      <c r="H2168">
        <v>123.9126129</v>
      </c>
      <c r="M2168" t="s">
        <v>90</v>
      </c>
      <c r="N2168">
        <v>26</v>
      </c>
      <c r="O2168">
        <v>8</v>
      </c>
      <c r="P2168">
        <f t="shared" si="207"/>
        <v>18</v>
      </c>
      <c r="Q2168" t="s">
        <v>35</v>
      </c>
      <c r="R2168">
        <v>1</v>
      </c>
      <c r="S2168">
        <f t="shared" si="202"/>
        <v>0</v>
      </c>
      <c r="T2168">
        <f t="shared" si="203"/>
        <v>18</v>
      </c>
      <c r="Z2168" s="118">
        <v>0.11</v>
      </c>
      <c r="AA2168">
        <v>0</v>
      </c>
      <c r="AB2168" s="120">
        <v>38.51</v>
      </c>
      <c r="AC2168" s="2">
        <f t="shared" si="204"/>
        <v>7624.98</v>
      </c>
      <c r="AE2168" s="2">
        <f t="shared" si="205"/>
        <v>7624.98</v>
      </c>
      <c r="AG2168" t="str">
        <f t="shared" si="206"/>
        <v/>
      </c>
    </row>
    <row r="2169" spans="1:34">
      <c r="A2169">
        <v>2168</v>
      </c>
      <c r="C2169">
        <v>426</v>
      </c>
      <c r="D2169">
        <v>434</v>
      </c>
      <c r="E2169" t="s">
        <v>607</v>
      </c>
      <c r="F2169" t="s">
        <v>929</v>
      </c>
      <c r="G2169">
        <v>50.272960660000003</v>
      </c>
      <c r="H2169">
        <v>123.9126129</v>
      </c>
      <c r="M2169" t="s">
        <v>15</v>
      </c>
      <c r="N2169">
        <v>8</v>
      </c>
      <c r="O2169">
        <v>0</v>
      </c>
      <c r="P2169">
        <f t="shared" si="207"/>
        <v>8</v>
      </c>
      <c r="Q2169" t="s">
        <v>35</v>
      </c>
      <c r="R2169">
        <v>1</v>
      </c>
      <c r="S2169">
        <f t="shared" si="202"/>
        <v>0</v>
      </c>
      <c r="T2169">
        <f t="shared" si="203"/>
        <v>8</v>
      </c>
      <c r="Z2169" s="118">
        <v>0.11</v>
      </c>
      <c r="AA2169">
        <v>0</v>
      </c>
      <c r="AB2169" s="120">
        <v>38.51</v>
      </c>
      <c r="AC2169" s="2">
        <f t="shared" si="204"/>
        <v>3388.8799999999997</v>
      </c>
      <c r="AE2169" s="2">
        <f t="shared" si="205"/>
        <v>3388.8799999999997</v>
      </c>
      <c r="AG2169" t="str">
        <f t="shared" si="206"/>
        <v/>
      </c>
    </row>
    <row r="2170" spans="1:34">
      <c r="A2170">
        <v>2169</v>
      </c>
      <c r="C2170">
        <v>473</v>
      </c>
      <c r="D2170">
        <v>434</v>
      </c>
      <c r="E2170" t="s">
        <v>607</v>
      </c>
      <c r="F2170" t="s">
        <v>929</v>
      </c>
      <c r="G2170">
        <v>50.272960660000003</v>
      </c>
      <c r="H2170">
        <v>123.9126129</v>
      </c>
      <c r="M2170" t="s">
        <v>16</v>
      </c>
      <c r="N2170">
        <v>0</v>
      </c>
      <c r="O2170">
        <v>-10</v>
      </c>
      <c r="P2170">
        <f t="shared" si="207"/>
        <v>10</v>
      </c>
      <c r="Q2170" t="s">
        <v>604</v>
      </c>
      <c r="R2170">
        <v>2</v>
      </c>
      <c r="S2170">
        <f t="shared" si="202"/>
        <v>10</v>
      </c>
      <c r="T2170">
        <f t="shared" si="203"/>
        <v>0</v>
      </c>
      <c r="U2170" t="s">
        <v>1003</v>
      </c>
      <c r="V2170" t="s">
        <v>185</v>
      </c>
      <c r="Z2170" s="118">
        <v>0.93</v>
      </c>
      <c r="AA2170">
        <v>10</v>
      </c>
      <c r="AB2170" s="120">
        <v>10.95</v>
      </c>
      <c r="AC2170" s="2">
        <f t="shared" si="204"/>
        <v>9165.15</v>
      </c>
      <c r="AE2170" s="2">
        <f t="shared" si="205"/>
        <v>9165.15</v>
      </c>
      <c r="AG2170" t="str">
        <f t="shared" si="206"/>
        <v/>
      </c>
    </row>
    <row r="2171" spans="1:34">
      <c r="A2171">
        <v>2170</v>
      </c>
      <c r="C2171">
        <v>473</v>
      </c>
      <c r="D2171">
        <v>434</v>
      </c>
      <c r="E2171" t="s">
        <v>607</v>
      </c>
      <c r="F2171" t="s">
        <v>929</v>
      </c>
      <c r="G2171">
        <v>50.272960660000003</v>
      </c>
      <c r="H2171">
        <v>123.9126129</v>
      </c>
      <c r="M2171" t="s">
        <v>116</v>
      </c>
      <c r="N2171">
        <v>-10</v>
      </c>
      <c r="O2171">
        <v>-26</v>
      </c>
      <c r="P2171">
        <f t="shared" si="207"/>
        <v>16</v>
      </c>
      <c r="Q2171" t="s">
        <v>611</v>
      </c>
      <c r="R2171">
        <v>2</v>
      </c>
      <c r="S2171">
        <f t="shared" si="202"/>
        <v>16</v>
      </c>
      <c r="T2171">
        <f t="shared" si="203"/>
        <v>0</v>
      </c>
      <c r="U2171" t="s">
        <v>1003</v>
      </c>
      <c r="V2171" t="s">
        <v>185</v>
      </c>
      <c r="Z2171" s="118">
        <v>0.86</v>
      </c>
      <c r="AA2171">
        <v>17</v>
      </c>
      <c r="AB2171" s="120">
        <v>3.92</v>
      </c>
      <c r="AC2171" s="2">
        <f t="shared" si="204"/>
        <v>4476.9535999999998</v>
      </c>
      <c r="AE2171" s="2">
        <f t="shared" si="205"/>
        <v>4476.9535999999998</v>
      </c>
      <c r="AG2171" t="str">
        <f t="shared" si="206"/>
        <v/>
      </c>
    </row>
    <row r="2172" spans="1:34" s="9" customFormat="1">
      <c r="A2172">
        <v>2171</v>
      </c>
      <c r="C2172">
        <v>473</v>
      </c>
      <c r="D2172">
        <v>434</v>
      </c>
      <c r="E2172" s="9" t="s">
        <v>607</v>
      </c>
      <c r="F2172" t="s">
        <v>929</v>
      </c>
      <c r="G2172" s="9">
        <v>50.272960660000003</v>
      </c>
      <c r="H2172" s="9">
        <v>123.9126129</v>
      </c>
      <c r="M2172" s="9" t="s">
        <v>416</v>
      </c>
      <c r="N2172" s="9">
        <v>-26</v>
      </c>
      <c r="O2172" s="9">
        <v>-26</v>
      </c>
      <c r="P2172" s="9">
        <f t="shared" si="207"/>
        <v>0</v>
      </c>
      <c r="R2172" s="9">
        <v>2</v>
      </c>
      <c r="S2172" s="9">
        <f t="shared" si="202"/>
        <v>0</v>
      </c>
      <c r="T2172" s="9">
        <f t="shared" si="203"/>
        <v>0</v>
      </c>
      <c r="U2172" t="s">
        <v>1003</v>
      </c>
      <c r="V2172" t="s">
        <v>185</v>
      </c>
      <c r="Z2172" s="118">
        <v>0</v>
      </c>
      <c r="AA2172" s="9">
        <v>0</v>
      </c>
      <c r="AB2172" s="120"/>
      <c r="AC2172" s="2">
        <f t="shared" si="204"/>
        <v>0</v>
      </c>
      <c r="AE2172" s="11">
        <f t="shared" si="205"/>
        <v>0</v>
      </c>
      <c r="AG2172" t="str">
        <f t="shared" si="206"/>
        <v/>
      </c>
      <c r="AH2172"/>
    </row>
    <row r="2173" spans="1:34">
      <c r="A2173">
        <v>2172</v>
      </c>
      <c r="C2173">
        <v>428</v>
      </c>
      <c r="D2173">
        <v>435</v>
      </c>
      <c r="E2173" t="s">
        <v>605</v>
      </c>
      <c r="F2173" t="s">
        <v>929</v>
      </c>
      <c r="G2173">
        <v>50.276069640000003</v>
      </c>
      <c r="H2173">
        <v>123.9108505</v>
      </c>
      <c r="M2173" t="s">
        <v>610</v>
      </c>
      <c r="N2173">
        <v>45</v>
      </c>
      <c r="O2173">
        <v>37</v>
      </c>
      <c r="P2173">
        <f t="shared" si="207"/>
        <v>8</v>
      </c>
      <c r="Q2173" t="s">
        <v>35</v>
      </c>
      <c r="R2173">
        <v>1</v>
      </c>
      <c r="S2173">
        <f t="shared" si="202"/>
        <v>0</v>
      </c>
      <c r="T2173">
        <f t="shared" si="203"/>
        <v>8</v>
      </c>
      <c r="W2173">
        <f>SUM(S2173:S2178)</f>
        <v>25</v>
      </c>
      <c r="X2173">
        <f>SUM(T2173:T2178)</f>
        <v>45</v>
      </c>
      <c r="Y2173">
        <f>X2173+W2173</f>
        <v>70</v>
      </c>
      <c r="Z2173" s="118">
        <v>0.14000000000000001</v>
      </c>
      <c r="AA2173">
        <v>0</v>
      </c>
      <c r="AB2173" s="120">
        <v>43.21</v>
      </c>
      <c r="AC2173" s="2">
        <f t="shared" si="204"/>
        <v>4839.5200000000004</v>
      </c>
      <c r="AD2173" s="2">
        <f>SUM(AC2173:AC2178)</f>
        <v>34294.49</v>
      </c>
      <c r="AE2173" s="2">
        <f t="shared" si="205"/>
        <v>4839.5200000000004</v>
      </c>
      <c r="AF2173" s="2">
        <f>SUM(AE2173:AE2178)</f>
        <v>34294.49</v>
      </c>
      <c r="AG2173">
        <f t="shared" si="206"/>
        <v>1</v>
      </c>
    </row>
    <row r="2174" spans="1:34">
      <c r="A2174">
        <v>2173</v>
      </c>
      <c r="C2174">
        <v>428</v>
      </c>
      <c r="D2174">
        <v>435</v>
      </c>
      <c r="E2174" t="s">
        <v>605</v>
      </c>
      <c r="F2174" t="s">
        <v>929</v>
      </c>
      <c r="G2174">
        <v>50.276069640000003</v>
      </c>
      <c r="H2174">
        <v>123.9108505</v>
      </c>
      <c r="M2174" t="s">
        <v>606</v>
      </c>
      <c r="N2174">
        <v>37</v>
      </c>
      <c r="O2174">
        <v>1</v>
      </c>
      <c r="P2174">
        <f t="shared" si="207"/>
        <v>36</v>
      </c>
      <c r="Q2174" t="s">
        <v>35</v>
      </c>
      <c r="R2174">
        <v>1</v>
      </c>
      <c r="S2174">
        <f t="shared" si="202"/>
        <v>0</v>
      </c>
      <c r="T2174">
        <f t="shared" si="203"/>
        <v>36</v>
      </c>
      <c r="Z2174" s="118">
        <v>0.14000000000000001</v>
      </c>
      <c r="AA2174">
        <v>0</v>
      </c>
      <c r="AB2174" s="120">
        <v>43.21</v>
      </c>
      <c r="AC2174" s="2">
        <f t="shared" si="204"/>
        <v>21777.840000000004</v>
      </c>
      <c r="AE2174" s="2">
        <f t="shared" si="205"/>
        <v>21777.840000000004</v>
      </c>
      <c r="AG2174" t="str">
        <f t="shared" si="206"/>
        <v/>
      </c>
    </row>
    <row r="2175" spans="1:34">
      <c r="A2175">
        <v>2174</v>
      </c>
      <c r="C2175">
        <v>428</v>
      </c>
      <c r="D2175">
        <v>435</v>
      </c>
      <c r="E2175" t="s">
        <v>605</v>
      </c>
      <c r="F2175" t="s">
        <v>929</v>
      </c>
      <c r="G2175">
        <v>50.276069640000003</v>
      </c>
      <c r="H2175">
        <v>123.9108505</v>
      </c>
      <c r="M2175" t="s">
        <v>15</v>
      </c>
      <c r="N2175">
        <v>1</v>
      </c>
      <c r="O2175">
        <v>0</v>
      </c>
      <c r="P2175">
        <f t="shared" si="207"/>
        <v>1</v>
      </c>
      <c r="Q2175" t="s">
        <v>35</v>
      </c>
      <c r="R2175">
        <v>1</v>
      </c>
      <c r="S2175">
        <f t="shared" si="202"/>
        <v>0</v>
      </c>
      <c r="T2175">
        <f t="shared" si="203"/>
        <v>1</v>
      </c>
      <c r="Z2175" s="118">
        <v>0.14000000000000001</v>
      </c>
      <c r="AA2175">
        <v>0</v>
      </c>
      <c r="AB2175" s="120">
        <v>36.65</v>
      </c>
      <c r="AC2175" s="2">
        <f t="shared" si="204"/>
        <v>513.1</v>
      </c>
      <c r="AE2175" s="2">
        <f t="shared" si="205"/>
        <v>513.1</v>
      </c>
      <c r="AG2175" t="str">
        <f t="shared" si="206"/>
        <v/>
      </c>
    </row>
    <row r="2176" spans="1:34">
      <c r="A2176">
        <v>2175</v>
      </c>
      <c r="C2176">
        <v>475</v>
      </c>
      <c r="D2176">
        <v>435</v>
      </c>
      <c r="E2176" t="s">
        <v>605</v>
      </c>
      <c r="F2176" t="s">
        <v>929</v>
      </c>
      <c r="G2176">
        <v>50.276069640000003</v>
      </c>
      <c r="H2176">
        <v>123.9108505</v>
      </c>
      <c r="M2176" t="s">
        <v>16</v>
      </c>
      <c r="N2176">
        <v>0</v>
      </c>
      <c r="O2176">
        <v>-4</v>
      </c>
      <c r="P2176">
        <f t="shared" si="207"/>
        <v>4</v>
      </c>
      <c r="Q2176" t="s">
        <v>616</v>
      </c>
      <c r="R2176">
        <v>2</v>
      </c>
      <c r="S2176">
        <f t="shared" si="202"/>
        <v>4</v>
      </c>
      <c r="T2176">
        <f t="shared" si="203"/>
        <v>0</v>
      </c>
      <c r="U2176" t="s">
        <v>1003</v>
      </c>
      <c r="V2176" t="s">
        <v>185</v>
      </c>
      <c r="Z2176" s="118">
        <v>1.31</v>
      </c>
      <c r="AA2176">
        <v>0</v>
      </c>
      <c r="AB2176" s="120">
        <v>4.74</v>
      </c>
      <c r="AC2176" s="2">
        <f t="shared" si="204"/>
        <v>2483.7600000000002</v>
      </c>
      <c r="AE2176" s="2">
        <f t="shared" si="205"/>
        <v>2483.7600000000002</v>
      </c>
      <c r="AG2176" t="str">
        <f t="shared" si="206"/>
        <v/>
      </c>
    </row>
    <row r="2177" spans="1:34">
      <c r="A2177">
        <v>2176</v>
      </c>
      <c r="C2177">
        <v>475</v>
      </c>
      <c r="D2177">
        <v>435</v>
      </c>
      <c r="E2177" t="s">
        <v>605</v>
      </c>
      <c r="F2177" t="s">
        <v>929</v>
      </c>
      <c r="G2177">
        <v>50.276069640000003</v>
      </c>
      <c r="H2177">
        <v>123.9108505</v>
      </c>
      <c r="M2177" t="s">
        <v>18</v>
      </c>
      <c r="N2177">
        <v>-4</v>
      </c>
      <c r="O2177">
        <v>-25</v>
      </c>
      <c r="P2177">
        <f t="shared" si="207"/>
        <v>21</v>
      </c>
      <c r="Q2177" t="s">
        <v>604</v>
      </c>
      <c r="R2177">
        <v>2</v>
      </c>
      <c r="S2177">
        <f t="shared" si="202"/>
        <v>21</v>
      </c>
      <c r="T2177">
        <f t="shared" si="203"/>
        <v>0</v>
      </c>
      <c r="U2177" t="s">
        <v>1003</v>
      </c>
      <c r="V2177" t="s">
        <v>623</v>
      </c>
      <c r="Z2177" s="118">
        <v>1.38</v>
      </c>
      <c r="AA2177">
        <v>5</v>
      </c>
      <c r="AB2177" s="120">
        <v>1.7</v>
      </c>
      <c r="AC2177" s="2">
        <f t="shared" si="204"/>
        <v>4680.2699999999995</v>
      </c>
      <c r="AE2177" s="2">
        <f t="shared" si="205"/>
        <v>4680.2699999999995</v>
      </c>
      <c r="AG2177" t="str">
        <f t="shared" si="206"/>
        <v/>
      </c>
    </row>
    <row r="2178" spans="1:34" s="9" customFormat="1">
      <c r="A2178">
        <v>2177</v>
      </c>
      <c r="C2178">
        <v>475</v>
      </c>
      <c r="D2178">
        <v>435</v>
      </c>
      <c r="E2178" s="9" t="s">
        <v>605</v>
      </c>
      <c r="F2178" t="s">
        <v>929</v>
      </c>
      <c r="G2178" s="9">
        <v>50.276069640000003</v>
      </c>
      <c r="H2178" s="9">
        <v>123.9108505</v>
      </c>
      <c r="M2178" s="9" t="s">
        <v>21</v>
      </c>
      <c r="N2178" s="9">
        <v>-25</v>
      </c>
      <c r="O2178" s="9">
        <v>-25</v>
      </c>
      <c r="P2178" s="9">
        <f t="shared" si="207"/>
        <v>0</v>
      </c>
      <c r="R2178" s="9">
        <v>2</v>
      </c>
      <c r="S2178" s="9">
        <f t="shared" ref="S2178:S2241" si="208">IF(R2178=1,0,P2178)</f>
        <v>0</v>
      </c>
      <c r="T2178" s="9">
        <f t="shared" ref="T2178:T2241" si="209">IF(R2178=1,P2178,0)</f>
        <v>0</v>
      </c>
      <c r="U2178" t="s">
        <v>1003</v>
      </c>
      <c r="V2178" t="s">
        <v>623</v>
      </c>
      <c r="Z2178" s="118">
        <v>1.63</v>
      </c>
      <c r="AA2178" s="9">
        <v>0</v>
      </c>
      <c r="AB2178" s="120">
        <v>0.55000000000000004</v>
      </c>
      <c r="AC2178" s="2">
        <f t="shared" ref="AC2178:AC2241" si="210">Z2178*AB2178/100*P2178*100*100*((100-AA2178)/100)</f>
        <v>0</v>
      </c>
      <c r="AE2178" s="11">
        <f t="shared" ref="AE2178:AE2241" si="211">Z2178*AB2178/100*P2178*100*100*((100-AA2178)/100)</f>
        <v>0</v>
      </c>
      <c r="AG2178" t="str">
        <f t="shared" ref="AG2178:AG2241" si="212">IF(D2177&lt;&gt;D2178,1,"")</f>
        <v/>
      </c>
      <c r="AH2178"/>
    </row>
    <row r="2179" spans="1:34">
      <c r="A2179">
        <v>2178</v>
      </c>
      <c r="C2179">
        <v>701</v>
      </c>
      <c r="D2179">
        <v>436</v>
      </c>
      <c r="E2179" t="s">
        <v>510</v>
      </c>
      <c r="F2179" t="s">
        <v>930</v>
      </c>
      <c r="G2179">
        <v>49.689842220000003</v>
      </c>
      <c r="H2179">
        <v>124.4997025</v>
      </c>
      <c r="M2179" t="s">
        <v>610</v>
      </c>
      <c r="N2179">
        <v>3</v>
      </c>
      <c r="O2179">
        <v>2</v>
      </c>
      <c r="P2179">
        <f t="shared" si="207"/>
        <v>1</v>
      </c>
      <c r="Q2179" t="s">
        <v>35</v>
      </c>
      <c r="R2179">
        <v>1</v>
      </c>
      <c r="S2179">
        <f t="shared" si="208"/>
        <v>0</v>
      </c>
      <c r="T2179">
        <f t="shared" si="209"/>
        <v>1</v>
      </c>
      <c r="W2179">
        <f>SUM(S2179:S2183)</f>
        <v>52</v>
      </c>
      <c r="X2179">
        <f>SUM(T2179:T2183)</f>
        <v>3</v>
      </c>
      <c r="Y2179">
        <f>X2179+W2179</f>
        <v>55</v>
      </c>
      <c r="Z2179" s="118">
        <v>0.16</v>
      </c>
      <c r="AA2179">
        <v>0</v>
      </c>
      <c r="AB2179" s="120">
        <v>37.4</v>
      </c>
      <c r="AC2179" s="2">
        <f t="shared" si="210"/>
        <v>598.4</v>
      </c>
      <c r="AD2179" s="2">
        <f>SUM(AC2179:AC2183)</f>
        <v>7461.72</v>
      </c>
      <c r="AE2179" s="2">
        <f t="shared" si="211"/>
        <v>598.4</v>
      </c>
      <c r="AF2179" s="2">
        <f>SUM(AE2179:AE2183)</f>
        <v>7461.72</v>
      </c>
      <c r="AG2179">
        <f t="shared" si="212"/>
        <v>1</v>
      </c>
    </row>
    <row r="2180" spans="1:34">
      <c r="A2180">
        <v>2179</v>
      </c>
      <c r="C2180">
        <v>701</v>
      </c>
      <c r="D2180">
        <v>436</v>
      </c>
      <c r="E2180" t="s">
        <v>510</v>
      </c>
      <c r="F2180" t="s">
        <v>930</v>
      </c>
      <c r="G2180">
        <v>49.689842220000003</v>
      </c>
      <c r="H2180">
        <v>124.4997025</v>
      </c>
      <c r="M2180" t="s">
        <v>606</v>
      </c>
      <c r="N2180">
        <v>2</v>
      </c>
      <c r="O2180">
        <v>0</v>
      </c>
      <c r="P2180">
        <f t="shared" si="207"/>
        <v>2</v>
      </c>
      <c r="Q2180" t="s">
        <v>35</v>
      </c>
      <c r="R2180">
        <v>1</v>
      </c>
      <c r="S2180">
        <f t="shared" si="208"/>
        <v>0</v>
      </c>
      <c r="T2180">
        <f t="shared" si="209"/>
        <v>2</v>
      </c>
      <c r="Z2180" s="118">
        <v>0.16</v>
      </c>
      <c r="AA2180">
        <v>0</v>
      </c>
      <c r="AB2180" s="120">
        <v>37.4</v>
      </c>
      <c r="AC2180" s="2">
        <f t="shared" si="210"/>
        <v>1196.8</v>
      </c>
      <c r="AE2180" s="2">
        <f t="shared" si="211"/>
        <v>1196.8</v>
      </c>
      <c r="AG2180" t="str">
        <f t="shared" si="212"/>
        <v/>
      </c>
    </row>
    <row r="2181" spans="1:34">
      <c r="A2181">
        <v>2180</v>
      </c>
      <c r="C2181">
        <v>758</v>
      </c>
      <c r="D2181">
        <v>436</v>
      </c>
      <c r="E2181" t="s">
        <v>510</v>
      </c>
      <c r="F2181" t="s">
        <v>930</v>
      </c>
      <c r="G2181">
        <v>49.689842220000003</v>
      </c>
      <c r="H2181">
        <v>124.4997025</v>
      </c>
      <c r="M2181" t="s">
        <v>104</v>
      </c>
      <c r="N2181">
        <v>0</v>
      </c>
      <c r="O2181">
        <v>-10</v>
      </c>
      <c r="P2181">
        <f t="shared" si="207"/>
        <v>10</v>
      </c>
      <c r="Q2181" t="s">
        <v>609</v>
      </c>
      <c r="R2181">
        <v>2</v>
      </c>
      <c r="S2181">
        <f t="shared" si="208"/>
        <v>10</v>
      </c>
      <c r="T2181">
        <f t="shared" si="209"/>
        <v>0</v>
      </c>
      <c r="U2181" t="s">
        <v>1003</v>
      </c>
      <c r="V2181" t="s">
        <v>623</v>
      </c>
      <c r="Z2181" s="118">
        <v>1.07</v>
      </c>
      <c r="AA2181">
        <v>5</v>
      </c>
      <c r="AB2181" s="120">
        <v>3.36</v>
      </c>
      <c r="AC2181" s="2">
        <f t="shared" si="210"/>
        <v>3415.4400000000005</v>
      </c>
      <c r="AE2181" s="2">
        <f t="shared" si="211"/>
        <v>3415.4400000000005</v>
      </c>
      <c r="AG2181" t="str">
        <f t="shared" si="212"/>
        <v/>
      </c>
    </row>
    <row r="2182" spans="1:34">
      <c r="A2182">
        <v>2181</v>
      </c>
      <c r="C2182">
        <v>758</v>
      </c>
      <c r="D2182">
        <v>436</v>
      </c>
      <c r="E2182" t="s">
        <v>510</v>
      </c>
      <c r="F2182" t="s">
        <v>930</v>
      </c>
      <c r="G2182">
        <v>49.689842220000003</v>
      </c>
      <c r="H2182">
        <v>124.4997025</v>
      </c>
      <c r="M2182" t="s">
        <v>101</v>
      </c>
      <c r="N2182">
        <v>-10</v>
      </c>
      <c r="O2182">
        <v>-19</v>
      </c>
      <c r="P2182">
        <f t="shared" si="207"/>
        <v>9</v>
      </c>
      <c r="Q2182" t="s">
        <v>604</v>
      </c>
      <c r="R2182">
        <v>2</v>
      </c>
      <c r="S2182">
        <f t="shared" si="208"/>
        <v>9</v>
      </c>
      <c r="T2182">
        <f t="shared" si="209"/>
        <v>0</v>
      </c>
      <c r="U2182" t="s">
        <v>1003</v>
      </c>
      <c r="V2182" t="s">
        <v>623</v>
      </c>
      <c r="Z2182" s="118">
        <v>1.2</v>
      </c>
      <c r="AA2182">
        <v>25</v>
      </c>
      <c r="AB2182" s="120">
        <v>1.2</v>
      </c>
      <c r="AC2182" s="2">
        <f t="shared" si="210"/>
        <v>972</v>
      </c>
      <c r="AE2182" s="2">
        <f t="shared" si="211"/>
        <v>972</v>
      </c>
      <c r="AG2182" t="str">
        <f t="shared" si="212"/>
        <v/>
      </c>
    </row>
    <row r="2183" spans="1:34" s="9" customFormat="1">
      <c r="A2183">
        <v>2182</v>
      </c>
      <c r="C2183">
        <v>758</v>
      </c>
      <c r="D2183">
        <v>436</v>
      </c>
      <c r="E2183" s="9" t="s">
        <v>510</v>
      </c>
      <c r="F2183" t="s">
        <v>930</v>
      </c>
      <c r="G2183" s="9">
        <v>49.689842220000003</v>
      </c>
      <c r="H2183" s="9">
        <v>124.4997025</v>
      </c>
      <c r="M2183" s="9" t="s">
        <v>694</v>
      </c>
      <c r="N2183" s="9">
        <v>-19</v>
      </c>
      <c r="O2183" s="9">
        <v>-52</v>
      </c>
      <c r="P2183" s="9">
        <f t="shared" si="207"/>
        <v>33</v>
      </c>
      <c r="Q2183" s="9" t="s">
        <v>604</v>
      </c>
      <c r="R2183" s="9">
        <v>2</v>
      </c>
      <c r="S2183" s="9">
        <f t="shared" si="208"/>
        <v>33</v>
      </c>
      <c r="T2183" s="9">
        <f t="shared" si="209"/>
        <v>0</v>
      </c>
      <c r="U2183" t="s">
        <v>1003</v>
      </c>
      <c r="V2183" t="s">
        <v>1009</v>
      </c>
      <c r="Z2183" s="118">
        <v>1.2</v>
      </c>
      <c r="AA2183" s="9">
        <v>15</v>
      </c>
      <c r="AB2183" s="120">
        <v>0.38</v>
      </c>
      <c r="AC2183" s="2">
        <f t="shared" si="210"/>
        <v>1279.08</v>
      </c>
      <c r="AE2183" s="11">
        <f t="shared" si="211"/>
        <v>1279.08</v>
      </c>
      <c r="AG2183" t="str">
        <f t="shared" si="212"/>
        <v/>
      </c>
      <c r="AH2183"/>
    </row>
    <row r="2184" spans="1:34">
      <c r="A2184">
        <v>2183</v>
      </c>
      <c r="C2184">
        <v>144</v>
      </c>
      <c r="D2184">
        <v>437</v>
      </c>
      <c r="E2184" t="s">
        <v>619</v>
      </c>
      <c r="F2184" t="s">
        <v>930</v>
      </c>
      <c r="G2184">
        <v>49.867828369999998</v>
      </c>
      <c r="H2184">
        <v>124.3274002</v>
      </c>
      <c r="M2184" t="s">
        <v>89</v>
      </c>
      <c r="N2184">
        <v>10</v>
      </c>
      <c r="O2184">
        <v>9</v>
      </c>
      <c r="P2184">
        <f t="shared" si="207"/>
        <v>1</v>
      </c>
      <c r="Q2184" t="s">
        <v>35</v>
      </c>
      <c r="R2184">
        <v>1</v>
      </c>
      <c r="S2184">
        <f t="shared" si="208"/>
        <v>0</v>
      </c>
      <c r="T2184">
        <f t="shared" si="209"/>
        <v>1</v>
      </c>
      <c r="W2184">
        <f>SUM(S2184:S2189)</f>
        <v>59</v>
      </c>
      <c r="X2184">
        <f>SUM(T2184:T2189)</f>
        <v>10</v>
      </c>
      <c r="Y2184">
        <f>X2184+W2184</f>
        <v>69</v>
      </c>
      <c r="Z2184" s="118">
        <v>0.16</v>
      </c>
      <c r="AA2184">
        <v>0</v>
      </c>
      <c r="AB2184" s="120">
        <v>37.4</v>
      </c>
      <c r="AC2184" s="2">
        <f t="shared" si="210"/>
        <v>598.4</v>
      </c>
      <c r="AD2184" s="2">
        <f>SUM(AC2184:AC2189)</f>
        <v>13278.15</v>
      </c>
      <c r="AE2184" s="2">
        <f t="shared" si="211"/>
        <v>598.4</v>
      </c>
      <c r="AF2184" s="2">
        <f>SUM(AE2184:AE2189)</f>
        <v>13278.15</v>
      </c>
      <c r="AG2184">
        <f t="shared" si="212"/>
        <v>1</v>
      </c>
    </row>
    <row r="2185" spans="1:34">
      <c r="A2185">
        <v>2184</v>
      </c>
      <c r="C2185">
        <v>144</v>
      </c>
      <c r="D2185">
        <v>437</v>
      </c>
      <c r="E2185" t="s">
        <v>619</v>
      </c>
      <c r="F2185" t="s">
        <v>930</v>
      </c>
      <c r="G2185">
        <v>49.867828369999998</v>
      </c>
      <c r="H2185">
        <v>124.3274002</v>
      </c>
      <c r="M2185" t="s">
        <v>14</v>
      </c>
      <c r="N2185">
        <v>9</v>
      </c>
      <c r="O2185">
        <v>5</v>
      </c>
      <c r="P2185">
        <f t="shared" si="207"/>
        <v>4</v>
      </c>
      <c r="Q2185" t="s">
        <v>35</v>
      </c>
      <c r="R2185">
        <v>1</v>
      </c>
      <c r="S2185">
        <f t="shared" si="208"/>
        <v>0</v>
      </c>
      <c r="T2185">
        <f t="shared" si="209"/>
        <v>4</v>
      </c>
      <c r="Z2185" s="118">
        <v>0.16</v>
      </c>
      <c r="AA2185">
        <v>0</v>
      </c>
      <c r="AB2185" s="120">
        <v>37.4</v>
      </c>
      <c r="AC2185" s="2">
        <f t="shared" si="210"/>
        <v>2393.6</v>
      </c>
      <c r="AE2185" s="2">
        <f t="shared" si="211"/>
        <v>2393.6</v>
      </c>
      <c r="AG2185" t="str">
        <f t="shared" si="212"/>
        <v/>
      </c>
    </row>
    <row r="2186" spans="1:34">
      <c r="A2186">
        <v>2185</v>
      </c>
      <c r="C2186">
        <v>144</v>
      </c>
      <c r="D2186">
        <v>437</v>
      </c>
      <c r="E2186" t="s">
        <v>619</v>
      </c>
      <c r="F2186" t="s">
        <v>930</v>
      </c>
      <c r="G2186">
        <v>49.867828369999998</v>
      </c>
      <c r="H2186">
        <v>124.3274002</v>
      </c>
      <c r="M2186" t="s">
        <v>640</v>
      </c>
      <c r="N2186">
        <v>5</v>
      </c>
      <c r="O2186">
        <v>0</v>
      </c>
      <c r="P2186">
        <f t="shared" si="207"/>
        <v>5</v>
      </c>
      <c r="Q2186" t="s">
        <v>35</v>
      </c>
      <c r="R2186">
        <v>1</v>
      </c>
      <c r="S2186">
        <f t="shared" si="208"/>
        <v>0</v>
      </c>
      <c r="T2186">
        <f t="shared" si="209"/>
        <v>5</v>
      </c>
      <c r="Z2186" s="118">
        <v>0.16</v>
      </c>
      <c r="AA2186">
        <v>0</v>
      </c>
      <c r="AB2186" s="120">
        <v>30.85</v>
      </c>
      <c r="AC2186" s="2">
        <f t="shared" si="210"/>
        <v>2468.0000000000005</v>
      </c>
      <c r="AE2186" s="2">
        <f t="shared" si="211"/>
        <v>2468.0000000000005</v>
      </c>
      <c r="AG2186" t="str">
        <f t="shared" si="212"/>
        <v/>
      </c>
    </row>
    <row r="2187" spans="1:34">
      <c r="A2187">
        <v>2186</v>
      </c>
      <c r="C2187">
        <v>157</v>
      </c>
      <c r="D2187">
        <v>437</v>
      </c>
      <c r="E2187" t="s">
        <v>619</v>
      </c>
      <c r="F2187" t="s">
        <v>930</v>
      </c>
      <c r="G2187">
        <v>49.867828369999998</v>
      </c>
      <c r="H2187">
        <v>124.3274002</v>
      </c>
      <c r="M2187" t="s">
        <v>16</v>
      </c>
      <c r="N2187">
        <v>0</v>
      </c>
      <c r="O2187">
        <v>-6</v>
      </c>
      <c r="P2187">
        <f t="shared" ref="P2187:P2250" si="213">ABS(N2187-O2187)</f>
        <v>6</v>
      </c>
      <c r="Q2187" t="s">
        <v>191</v>
      </c>
      <c r="R2187">
        <v>2</v>
      </c>
      <c r="S2187">
        <f t="shared" si="208"/>
        <v>6</v>
      </c>
      <c r="T2187">
        <f t="shared" si="209"/>
        <v>0</v>
      </c>
      <c r="U2187" t="s">
        <v>1003</v>
      </c>
      <c r="V2187" t="s">
        <v>1009</v>
      </c>
      <c r="Z2187" s="118">
        <v>1.24</v>
      </c>
      <c r="AA2187">
        <v>0</v>
      </c>
      <c r="AB2187" s="120">
        <v>3.36</v>
      </c>
      <c r="AC2187" s="2">
        <f t="shared" si="210"/>
        <v>2499.8399999999997</v>
      </c>
      <c r="AE2187" s="2">
        <f t="shared" si="211"/>
        <v>2499.8399999999997</v>
      </c>
      <c r="AG2187" t="str">
        <f t="shared" si="212"/>
        <v/>
      </c>
    </row>
    <row r="2188" spans="1:34">
      <c r="A2188">
        <v>2187</v>
      </c>
      <c r="C2188">
        <v>157</v>
      </c>
      <c r="D2188">
        <v>437</v>
      </c>
      <c r="E2188" t="s">
        <v>619</v>
      </c>
      <c r="F2188" t="s">
        <v>930</v>
      </c>
      <c r="G2188">
        <v>49.867828369999998</v>
      </c>
      <c r="H2188">
        <v>124.3274002</v>
      </c>
      <c r="M2188" t="s">
        <v>101</v>
      </c>
      <c r="N2188">
        <v>-7</v>
      </c>
      <c r="O2188">
        <v>-42</v>
      </c>
      <c r="P2188">
        <f t="shared" si="213"/>
        <v>35</v>
      </c>
      <c r="Q2188" t="s">
        <v>611</v>
      </c>
      <c r="R2188">
        <v>2</v>
      </c>
      <c r="S2188">
        <f t="shared" si="208"/>
        <v>35</v>
      </c>
      <c r="T2188">
        <f t="shared" si="209"/>
        <v>0</v>
      </c>
      <c r="U2188" t="s">
        <v>1003</v>
      </c>
      <c r="V2188" t="s">
        <v>1009</v>
      </c>
      <c r="Z2188" s="118">
        <v>1.45</v>
      </c>
      <c r="AA2188">
        <v>20</v>
      </c>
      <c r="AB2188" s="120">
        <v>1.2</v>
      </c>
      <c r="AC2188" s="2">
        <f t="shared" si="210"/>
        <v>4872</v>
      </c>
      <c r="AE2188" s="2">
        <f t="shared" si="211"/>
        <v>4872</v>
      </c>
      <c r="AG2188" t="str">
        <f t="shared" si="212"/>
        <v/>
      </c>
    </row>
    <row r="2189" spans="1:34" s="9" customFormat="1">
      <c r="A2189">
        <v>2188</v>
      </c>
      <c r="C2189">
        <v>157</v>
      </c>
      <c r="D2189">
        <v>437</v>
      </c>
      <c r="E2189" s="9" t="s">
        <v>619</v>
      </c>
      <c r="F2189" t="s">
        <v>930</v>
      </c>
      <c r="G2189" s="9">
        <v>49.867828369999998</v>
      </c>
      <c r="H2189" s="9">
        <v>124.3274002</v>
      </c>
      <c r="M2189" s="9" t="s">
        <v>685</v>
      </c>
      <c r="N2189" s="9">
        <v>-42</v>
      </c>
      <c r="O2189" s="9">
        <v>-60</v>
      </c>
      <c r="P2189" s="9">
        <f t="shared" si="213"/>
        <v>18</v>
      </c>
      <c r="Q2189" s="9" t="s">
        <v>882</v>
      </c>
      <c r="R2189" s="9">
        <v>2</v>
      </c>
      <c r="S2189" s="9">
        <f t="shared" si="208"/>
        <v>18</v>
      </c>
      <c r="T2189" s="9">
        <f t="shared" si="209"/>
        <v>0</v>
      </c>
      <c r="U2189" t="s">
        <v>1003</v>
      </c>
      <c r="V2189" t="s">
        <v>1009</v>
      </c>
      <c r="Z2189" s="118">
        <v>1.45</v>
      </c>
      <c r="AA2189" s="9">
        <v>55</v>
      </c>
      <c r="AB2189" s="120">
        <v>0.38</v>
      </c>
      <c r="AC2189" s="2">
        <f t="shared" si="210"/>
        <v>446.31</v>
      </c>
      <c r="AE2189" s="11">
        <f t="shared" si="211"/>
        <v>446.31</v>
      </c>
      <c r="AG2189" t="str">
        <f t="shared" si="212"/>
        <v/>
      </c>
      <c r="AH2189"/>
    </row>
    <row r="2190" spans="1:34">
      <c r="A2190">
        <v>2189</v>
      </c>
      <c r="C2190">
        <v>429</v>
      </c>
      <c r="D2190">
        <v>438</v>
      </c>
      <c r="E2190" t="s">
        <v>605</v>
      </c>
      <c r="F2190" t="s">
        <v>929</v>
      </c>
      <c r="G2190">
        <v>49.870929719999999</v>
      </c>
      <c r="H2190">
        <v>124.3349609</v>
      </c>
      <c r="M2190" t="s">
        <v>610</v>
      </c>
      <c r="N2190">
        <v>28</v>
      </c>
      <c r="O2190">
        <v>26</v>
      </c>
      <c r="P2190">
        <f t="shared" si="213"/>
        <v>2</v>
      </c>
      <c r="Q2190" t="s">
        <v>35</v>
      </c>
      <c r="R2190">
        <v>1</v>
      </c>
      <c r="S2190">
        <f t="shared" si="208"/>
        <v>0</v>
      </c>
      <c r="T2190">
        <f t="shared" si="209"/>
        <v>2</v>
      </c>
      <c r="W2190">
        <f>SUM(S2190:S2194)</f>
        <v>35</v>
      </c>
      <c r="X2190">
        <f>SUM(T2190:T2194)</f>
        <v>28</v>
      </c>
      <c r="Y2190">
        <f>X2190+W2190</f>
        <v>63</v>
      </c>
      <c r="Z2190" s="118">
        <v>0.14000000000000001</v>
      </c>
      <c r="AA2190">
        <v>0</v>
      </c>
      <c r="AB2190" s="120">
        <v>43.21</v>
      </c>
      <c r="AC2190" s="2">
        <f t="shared" si="210"/>
        <v>1209.8800000000001</v>
      </c>
      <c r="AD2190" s="2">
        <f>SUM(AC2190:AC2194)</f>
        <v>23297.822</v>
      </c>
      <c r="AE2190" s="2">
        <f t="shared" si="211"/>
        <v>1209.8800000000001</v>
      </c>
      <c r="AF2190" s="2">
        <f>SUM(AE2190:AE2194)</f>
        <v>23297.822</v>
      </c>
      <c r="AG2190">
        <f t="shared" si="212"/>
        <v>1</v>
      </c>
    </row>
    <row r="2191" spans="1:34">
      <c r="A2191">
        <v>2190</v>
      </c>
      <c r="C2191">
        <v>429</v>
      </c>
      <c r="D2191">
        <v>438</v>
      </c>
      <c r="E2191" t="s">
        <v>605</v>
      </c>
      <c r="F2191" t="s">
        <v>929</v>
      </c>
      <c r="G2191">
        <v>49.870929719999999</v>
      </c>
      <c r="H2191">
        <v>124.3349609</v>
      </c>
      <c r="M2191" t="s">
        <v>14</v>
      </c>
      <c r="N2191">
        <v>26</v>
      </c>
      <c r="O2191">
        <v>0</v>
      </c>
      <c r="P2191">
        <f t="shared" si="213"/>
        <v>26</v>
      </c>
      <c r="Q2191" t="s">
        <v>35</v>
      </c>
      <c r="R2191">
        <v>1</v>
      </c>
      <c r="S2191">
        <f t="shared" si="208"/>
        <v>0</v>
      </c>
      <c r="T2191">
        <f t="shared" si="209"/>
        <v>26</v>
      </c>
      <c r="Z2191" s="118">
        <v>0.14000000000000001</v>
      </c>
      <c r="AA2191">
        <v>0</v>
      </c>
      <c r="AB2191" s="120">
        <v>43.21</v>
      </c>
      <c r="AC2191" s="2">
        <f t="shared" si="210"/>
        <v>15728.44</v>
      </c>
      <c r="AE2191" s="2">
        <f t="shared" si="211"/>
        <v>15728.44</v>
      </c>
      <c r="AG2191" t="str">
        <f t="shared" si="212"/>
        <v/>
      </c>
    </row>
    <row r="2192" spans="1:34">
      <c r="A2192">
        <v>2191</v>
      </c>
      <c r="C2192">
        <v>476</v>
      </c>
      <c r="D2192">
        <v>438</v>
      </c>
      <c r="E2192" t="s">
        <v>605</v>
      </c>
      <c r="F2192" t="s">
        <v>929</v>
      </c>
      <c r="G2192">
        <v>49.870929719999999</v>
      </c>
      <c r="H2192">
        <v>124.3349609</v>
      </c>
      <c r="M2192" t="s">
        <v>16</v>
      </c>
      <c r="N2192">
        <v>0</v>
      </c>
      <c r="O2192">
        <v>-4</v>
      </c>
      <c r="P2192">
        <f t="shared" si="213"/>
        <v>4</v>
      </c>
      <c r="Q2192" t="s">
        <v>604</v>
      </c>
      <c r="R2192">
        <v>2</v>
      </c>
      <c r="S2192">
        <f t="shared" si="208"/>
        <v>4</v>
      </c>
      <c r="T2192">
        <f t="shared" si="209"/>
        <v>0</v>
      </c>
      <c r="U2192" t="s">
        <v>1003</v>
      </c>
      <c r="V2192" t="s">
        <v>918</v>
      </c>
      <c r="Z2192" s="118">
        <v>1.31</v>
      </c>
      <c r="AA2192">
        <v>5</v>
      </c>
      <c r="AB2192" s="120">
        <v>4.74</v>
      </c>
      <c r="AC2192" s="2">
        <f t="shared" si="210"/>
        <v>2359.5720000000001</v>
      </c>
      <c r="AE2192" s="2">
        <f t="shared" si="211"/>
        <v>2359.5720000000001</v>
      </c>
      <c r="AG2192" t="str">
        <f t="shared" si="212"/>
        <v/>
      </c>
    </row>
    <row r="2193" spans="1:34">
      <c r="A2193">
        <v>2192</v>
      </c>
      <c r="C2193">
        <v>476</v>
      </c>
      <c r="D2193">
        <v>438</v>
      </c>
      <c r="E2193" t="s">
        <v>605</v>
      </c>
      <c r="F2193" t="s">
        <v>929</v>
      </c>
      <c r="G2193">
        <v>49.870929719999999</v>
      </c>
      <c r="H2193">
        <v>124.3349609</v>
      </c>
      <c r="M2193" t="s">
        <v>18</v>
      </c>
      <c r="N2193">
        <v>-4</v>
      </c>
      <c r="O2193">
        <v>-35</v>
      </c>
      <c r="P2193">
        <f t="shared" si="213"/>
        <v>31</v>
      </c>
      <c r="Q2193" t="s">
        <v>611</v>
      </c>
      <c r="R2193">
        <v>2</v>
      </c>
      <c r="S2193">
        <f t="shared" si="208"/>
        <v>31</v>
      </c>
      <c r="T2193">
        <f t="shared" si="209"/>
        <v>0</v>
      </c>
      <c r="U2193" t="s">
        <v>1003</v>
      </c>
      <c r="V2193" t="s">
        <v>918</v>
      </c>
      <c r="Z2193" s="118">
        <v>1.38</v>
      </c>
      <c r="AA2193">
        <v>45</v>
      </c>
      <c r="AB2193" s="120">
        <v>1.7</v>
      </c>
      <c r="AC2193" s="2">
        <f t="shared" si="210"/>
        <v>3999.9299999999994</v>
      </c>
      <c r="AE2193" s="2">
        <f t="shared" si="211"/>
        <v>3999.9299999999994</v>
      </c>
      <c r="AG2193" t="str">
        <f t="shared" si="212"/>
        <v/>
      </c>
    </row>
    <row r="2194" spans="1:34" s="9" customFormat="1">
      <c r="A2194">
        <v>2193</v>
      </c>
      <c r="C2194">
        <v>476</v>
      </c>
      <c r="D2194">
        <v>438</v>
      </c>
      <c r="E2194" s="9" t="s">
        <v>605</v>
      </c>
      <c r="F2194" t="s">
        <v>929</v>
      </c>
      <c r="G2194" s="9">
        <v>49.870929719999999</v>
      </c>
      <c r="H2194" s="9">
        <v>124.3349609</v>
      </c>
      <c r="M2194" s="9" t="s">
        <v>416</v>
      </c>
      <c r="N2194" s="9">
        <v>-35</v>
      </c>
      <c r="O2194" s="9">
        <v>-35</v>
      </c>
      <c r="P2194" s="9">
        <f t="shared" si="213"/>
        <v>0</v>
      </c>
      <c r="R2194" s="9">
        <v>2</v>
      </c>
      <c r="S2194" s="9">
        <f t="shared" si="208"/>
        <v>0</v>
      </c>
      <c r="T2194" s="9">
        <f t="shared" si="209"/>
        <v>0</v>
      </c>
      <c r="U2194" t="s">
        <v>1003</v>
      </c>
      <c r="V2194" t="s">
        <v>918</v>
      </c>
      <c r="Z2194" s="118">
        <v>0</v>
      </c>
      <c r="AA2194" s="9">
        <v>0</v>
      </c>
      <c r="AB2194" s="120"/>
      <c r="AC2194" s="2">
        <f t="shared" si="210"/>
        <v>0</v>
      </c>
      <c r="AE2194" s="11">
        <f t="shared" si="211"/>
        <v>0</v>
      </c>
      <c r="AG2194" t="str">
        <f t="shared" si="212"/>
        <v/>
      </c>
      <c r="AH2194"/>
    </row>
    <row r="2195" spans="1:34">
      <c r="A2195">
        <v>2194</v>
      </c>
      <c r="C2195">
        <v>18</v>
      </c>
      <c r="D2195">
        <v>439</v>
      </c>
      <c r="E2195" t="s">
        <v>915</v>
      </c>
      <c r="F2195" t="s">
        <v>932</v>
      </c>
      <c r="G2195">
        <v>49.454391479999998</v>
      </c>
      <c r="H2195">
        <v>124.78289789999999</v>
      </c>
      <c r="M2195" t="s">
        <v>610</v>
      </c>
      <c r="N2195">
        <v>7</v>
      </c>
      <c r="O2195">
        <v>2</v>
      </c>
      <c r="P2195">
        <f t="shared" si="213"/>
        <v>5</v>
      </c>
      <c r="Q2195" t="s">
        <v>35</v>
      </c>
      <c r="R2195">
        <v>1</v>
      </c>
      <c r="S2195">
        <f t="shared" si="208"/>
        <v>0</v>
      </c>
      <c r="T2195">
        <f t="shared" si="209"/>
        <v>5</v>
      </c>
      <c r="W2195">
        <f>SUM(S2195:S2199)</f>
        <v>65</v>
      </c>
      <c r="X2195">
        <f>SUM(T2195:T2199)</f>
        <v>7</v>
      </c>
      <c r="Y2195">
        <f>X2195+W2195</f>
        <v>72</v>
      </c>
      <c r="Z2195" s="118">
        <v>0.11</v>
      </c>
      <c r="AA2195">
        <v>0</v>
      </c>
      <c r="AB2195" s="120">
        <v>25.58</v>
      </c>
      <c r="AC2195" s="2">
        <f t="shared" si="210"/>
        <v>1406.8999999999999</v>
      </c>
      <c r="AD2195" s="2">
        <f>SUM(AC2195:AC2199)</f>
        <v>12700.636000000002</v>
      </c>
      <c r="AE2195" s="2">
        <f t="shared" si="211"/>
        <v>1406.8999999999999</v>
      </c>
      <c r="AF2195" s="2">
        <f>SUM(AE2195:AE2199)</f>
        <v>12700.636000000002</v>
      </c>
      <c r="AG2195">
        <f t="shared" si="212"/>
        <v>1</v>
      </c>
    </row>
    <row r="2196" spans="1:34">
      <c r="A2196">
        <v>2195</v>
      </c>
      <c r="C2196">
        <v>18</v>
      </c>
      <c r="D2196">
        <v>439</v>
      </c>
      <c r="E2196" t="s">
        <v>915</v>
      </c>
      <c r="F2196" t="s">
        <v>932</v>
      </c>
      <c r="G2196">
        <v>49.454391479999998</v>
      </c>
      <c r="H2196">
        <v>124.78289789999999</v>
      </c>
      <c r="M2196" t="s">
        <v>606</v>
      </c>
      <c r="N2196">
        <v>2</v>
      </c>
      <c r="O2196">
        <v>0</v>
      </c>
      <c r="P2196">
        <f t="shared" si="213"/>
        <v>2</v>
      </c>
      <c r="Q2196" t="s">
        <v>35</v>
      </c>
      <c r="R2196">
        <v>1</v>
      </c>
      <c r="S2196">
        <f t="shared" si="208"/>
        <v>0</v>
      </c>
      <c r="T2196">
        <f t="shared" si="209"/>
        <v>2</v>
      </c>
      <c r="Z2196" s="118">
        <v>0.11</v>
      </c>
      <c r="AA2196">
        <v>0</v>
      </c>
      <c r="AB2196" s="120">
        <v>25.58</v>
      </c>
      <c r="AC2196" s="2">
        <f t="shared" si="210"/>
        <v>562.75999999999988</v>
      </c>
      <c r="AE2196" s="2">
        <f t="shared" si="211"/>
        <v>562.75999999999988</v>
      </c>
      <c r="AG2196" t="str">
        <f t="shared" si="212"/>
        <v/>
      </c>
    </row>
    <row r="2197" spans="1:34">
      <c r="A2197">
        <v>2196</v>
      </c>
      <c r="C2197">
        <v>25</v>
      </c>
      <c r="D2197">
        <v>439</v>
      </c>
      <c r="E2197" t="s">
        <v>915</v>
      </c>
      <c r="F2197" t="s">
        <v>932</v>
      </c>
      <c r="G2197">
        <v>49.454391479999998</v>
      </c>
      <c r="H2197">
        <v>124.78289789999999</v>
      </c>
      <c r="M2197" t="s">
        <v>677</v>
      </c>
      <c r="N2197">
        <v>0</v>
      </c>
      <c r="O2197">
        <v>-4</v>
      </c>
      <c r="P2197">
        <f t="shared" si="213"/>
        <v>4</v>
      </c>
      <c r="Q2197" t="s">
        <v>616</v>
      </c>
      <c r="R2197">
        <v>2</v>
      </c>
      <c r="S2197">
        <f t="shared" si="208"/>
        <v>4</v>
      </c>
      <c r="T2197">
        <f t="shared" si="209"/>
        <v>0</v>
      </c>
      <c r="U2197" t="s">
        <v>1003</v>
      </c>
      <c r="V2197" t="s">
        <v>21</v>
      </c>
      <c r="Z2197" s="118">
        <v>0.97</v>
      </c>
      <c r="AA2197">
        <v>0</v>
      </c>
      <c r="AB2197" s="120">
        <v>7.94</v>
      </c>
      <c r="AC2197" s="2">
        <f t="shared" si="210"/>
        <v>3080.7200000000003</v>
      </c>
      <c r="AE2197" s="2">
        <f t="shared" si="211"/>
        <v>3080.7200000000003</v>
      </c>
      <c r="AG2197" t="str">
        <f t="shared" si="212"/>
        <v/>
      </c>
    </row>
    <row r="2198" spans="1:34">
      <c r="A2198">
        <v>2197</v>
      </c>
      <c r="C2198">
        <v>25</v>
      </c>
      <c r="D2198">
        <v>439</v>
      </c>
      <c r="E2198" t="s">
        <v>915</v>
      </c>
      <c r="F2198" t="s">
        <v>932</v>
      </c>
      <c r="G2198">
        <v>49.454391479999998</v>
      </c>
      <c r="H2198">
        <v>124.78289789999999</v>
      </c>
      <c r="M2198" t="s">
        <v>678</v>
      </c>
      <c r="N2198">
        <v>-4</v>
      </c>
      <c r="O2198">
        <v>-13</v>
      </c>
      <c r="P2198">
        <f t="shared" si="213"/>
        <v>9</v>
      </c>
      <c r="Q2198" t="s">
        <v>616</v>
      </c>
      <c r="R2198">
        <v>2</v>
      </c>
      <c r="S2198">
        <f t="shared" si="208"/>
        <v>9</v>
      </c>
      <c r="T2198">
        <f t="shared" si="209"/>
        <v>0</v>
      </c>
      <c r="U2198" t="s">
        <v>1003</v>
      </c>
      <c r="V2198" t="s">
        <v>21</v>
      </c>
      <c r="Z2198" s="118">
        <v>0.97</v>
      </c>
      <c r="AA2198">
        <v>20</v>
      </c>
      <c r="AB2198" s="120">
        <v>7.94</v>
      </c>
      <c r="AC2198" s="2">
        <f t="shared" si="210"/>
        <v>5545.2960000000012</v>
      </c>
      <c r="AE2198" s="2">
        <f t="shared" si="211"/>
        <v>5545.2960000000012</v>
      </c>
      <c r="AG2198" t="str">
        <f t="shared" si="212"/>
        <v/>
      </c>
    </row>
    <row r="2199" spans="1:34" s="9" customFormat="1">
      <c r="A2199">
        <v>2198</v>
      </c>
      <c r="C2199">
        <v>25</v>
      </c>
      <c r="D2199">
        <v>439</v>
      </c>
      <c r="E2199" s="9" t="s">
        <v>915</v>
      </c>
      <c r="F2199" t="s">
        <v>932</v>
      </c>
      <c r="G2199" s="9">
        <v>49.454391479999998</v>
      </c>
      <c r="H2199" s="9">
        <v>124.78289789999999</v>
      </c>
      <c r="M2199" s="9" t="s">
        <v>21</v>
      </c>
      <c r="N2199" s="9">
        <v>-13</v>
      </c>
      <c r="O2199" s="9">
        <v>-65</v>
      </c>
      <c r="P2199" s="9">
        <f t="shared" si="213"/>
        <v>52</v>
      </c>
      <c r="Q2199" s="9" t="s">
        <v>611</v>
      </c>
      <c r="R2199" s="9">
        <v>2</v>
      </c>
      <c r="S2199" s="9">
        <f t="shared" si="208"/>
        <v>52</v>
      </c>
      <c r="T2199" s="9">
        <f t="shared" si="209"/>
        <v>0</v>
      </c>
      <c r="U2199" t="s">
        <v>1003</v>
      </c>
      <c r="V2199" t="s">
        <v>21</v>
      </c>
      <c r="Z2199" s="118">
        <v>1.1000000000000001</v>
      </c>
      <c r="AA2199" s="9">
        <v>60</v>
      </c>
      <c r="AB2199" s="120">
        <v>0.92</v>
      </c>
      <c r="AC2199" s="2">
        <f t="shared" si="210"/>
        <v>2104.9600000000005</v>
      </c>
      <c r="AE2199" s="11">
        <f t="shared" si="211"/>
        <v>2104.9600000000005</v>
      </c>
      <c r="AG2199" t="str">
        <f t="shared" si="212"/>
        <v/>
      </c>
      <c r="AH2199"/>
    </row>
    <row r="2200" spans="1:34">
      <c r="A2200">
        <v>2199</v>
      </c>
      <c r="C2200">
        <v>32</v>
      </c>
      <c r="D2200">
        <v>440</v>
      </c>
      <c r="E2200" t="s">
        <v>915</v>
      </c>
      <c r="F2200" t="s">
        <v>932</v>
      </c>
      <c r="G2200">
        <v>49.453330989999998</v>
      </c>
      <c r="H2200">
        <v>124.7847977</v>
      </c>
      <c r="M2200" t="s">
        <v>727</v>
      </c>
      <c r="N2200">
        <v>0</v>
      </c>
      <c r="O2200">
        <v>-1</v>
      </c>
      <c r="P2200">
        <f t="shared" si="213"/>
        <v>1</v>
      </c>
      <c r="Q2200" t="s">
        <v>191</v>
      </c>
      <c r="R2200">
        <v>2</v>
      </c>
      <c r="S2200">
        <f t="shared" si="208"/>
        <v>1</v>
      </c>
      <c r="T2200">
        <f t="shared" si="209"/>
        <v>0</v>
      </c>
      <c r="U2200" t="s">
        <v>1008</v>
      </c>
      <c r="V2200" t="s">
        <v>918</v>
      </c>
      <c r="W2200">
        <f>SUM(S2200:S2204)</f>
        <v>99</v>
      </c>
      <c r="X2200">
        <f>SUM(T2200:T2204)</f>
        <v>0</v>
      </c>
      <c r="Y2200">
        <f>X2200+W2200</f>
        <v>99</v>
      </c>
      <c r="Z2200" s="118">
        <v>1.1000000000000001</v>
      </c>
      <c r="AA2200">
        <v>0</v>
      </c>
      <c r="AB2200" s="120">
        <v>0.92</v>
      </c>
      <c r="AC2200" s="2">
        <f t="shared" si="210"/>
        <v>101.20000000000002</v>
      </c>
      <c r="AD2200" s="2">
        <f>SUM(AC2200:AC2204)</f>
        <v>51495.560000000012</v>
      </c>
      <c r="AE2200" s="2">
        <f t="shared" si="211"/>
        <v>101.20000000000002</v>
      </c>
      <c r="AF2200" s="2">
        <f>SUM(AE2200:AE2204)</f>
        <v>51495.560000000012</v>
      </c>
      <c r="AG2200">
        <f t="shared" si="212"/>
        <v>1</v>
      </c>
    </row>
    <row r="2201" spans="1:34">
      <c r="A2201">
        <v>2200</v>
      </c>
      <c r="C2201">
        <v>32</v>
      </c>
      <c r="D2201">
        <v>440</v>
      </c>
      <c r="E2201" t="s">
        <v>915</v>
      </c>
      <c r="F2201" t="s">
        <v>932</v>
      </c>
      <c r="G2201">
        <v>49.453330989999998</v>
      </c>
      <c r="H2201">
        <v>124.7847977</v>
      </c>
      <c r="M2201" t="s">
        <v>711</v>
      </c>
      <c r="N2201">
        <v>-1</v>
      </c>
      <c r="O2201">
        <v>-23</v>
      </c>
      <c r="P2201">
        <f t="shared" si="213"/>
        <v>22</v>
      </c>
      <c r="Q2201" t="s">
        <v>616</v>
      </c>
      <c r="R2201">
        <v>2</v>
      </c>
      <c r="S2201">
        <f t="shared" si="208"/>
        <v>22</v>
      </c>
      <c r="T2201">
        <f t="shared" si="209"/>
        <v>0</v>
      </c>
      <c r="U2201" t="s">
        <v>1008</v>
      </c>
      <c r="V2201" t="s">
        <v>918</v>
      </c>
      <c r="Z2201" s="118">
        <v>0.97</v>
      </c>
      <c r="AA2201">
        <v>0</v>
      </c>
      <c r="AB2201" s="120">
        <v>7.94</v>
      </c>
      <c r="AC2201" s="2">
        <f t="shared" si="210"/>
        <v>16943.960000000003</v>
      </c>
      <c r="AE2201" s="2">
        <f t="shared" si="211"/>
        <v>16943.960000000003</v>
      </c>
      <c r="AG2201" t="str">
        <f t="shared" si="212"/>
        <v/>
      </c>
    </row>
    <row r="2202" spans="1:34">
      <c r="A2202">
        <v>2201</v>
      </c>
      <c r="C2202">
        <v>32</v>
      </c>
      <c r="D2202">
        <v>440</v>
      </c>
      <c r="E2202" t="s">
        <v>915</v>
      </c>
      <c r="F2202" t="s">
        <v>932</v>
      </c>
      <c r="G2202">
        <v>49.453330989999998</v>
      </c>
      <c r="H2202">
        <v>124.7847977</v>
      </c>
      <c r="M2202" t="s">
        <v>701</v>
      </c>
      <c r="N2202">
        <v>-23</v>
      </c>
      <c r="O2202">
        <v>-59</v>
      </c>
      <c r="P2202">
        <f t="shared" si="213"/>
        <v>36</v>
      </c>
      <c r="Q2202" t="s">
        <v>611</v>
      </c>
      <c r="R2202">
        <v>2</v>
      </c>
      <c r="S2202">
        <f t="shared" si="208"/>
        <v>36</v>
      </c>
      <c r="T2202">
        <f t="shared" si="209"/>
        <v>0</v>
      </c>
      <c r="U2202" t="s">
        <v>1008</v>
      </c>
      <c r="V2202" t="s">
        <v>918</v>
      </c>
      <c r="Z2202" s="118">
        <v>1.1000000000000001</v>
      </c>
      <c r="AA2202">
        <v>0</v>
      </c>
      <c r="AB2202" s="120">
        <v>0.92</v>
      </c>
      <c r="AC2202" s="2">
        <f t="shared" si="210"/>
        <v>3643.2000000000007</v>
      </c>
      <c r="AE2202" s="2">
        <f t="shared" si="211"/>
        <v>3643.2000000000007</v>
      </c>
      <c r="AG2202" t="str">
        <f t="shared" si="212"/>
        <v/>
      </c>
    </row>
    <row r="2203" spans="1:34">
      <c r="A2203">
        <v>2202</v>
      </c>
      <c r="C2203">
        <v>32</v>
      </c>
      <c r="D2203">
        <v>440</v>
      </c>
      <c r="E2203" t="s">
        <v>915</v>
      </c>
      <c r="F2203" t="s">
        <v>932</v>
      </c>
      <c r="G2203">
        <v>49.453330989999998</v>
      </c>
      <c r="H2203">
        <v>124.7847977</v>
      </c>
      <c r="M2203" t="s">
        <v>734</v>
      </c>
      <c r="N2203">
        <v>-59</v>
      </c>
      <c r="O2203">
        <v>-99</v>
      </c>
      <c r="P2203">
        <f t="shared" si="213"/>
        <v>40</v>
      </c>
      <c r="Q2203" t="s">
        <v>616</v>
      </c>
      <c r="R2203">
        <v>2</v>
      </c>
      <c r="S2203">
        <f t="shared" si="208"/>
        <v>40</v>
      </c>
      <c r="T2203">
        <f t="shared" si="209"/>
        <v>0</v>
      </c>
      <c r="U2203" t="s">
        <v>1003</v>
      </c>
      <c r="V2203" t="s">
        <v>918</v>
      </c>
      <c r="Z2203" s="118">
        <v>0.97</v>
      </c>
      <c r="AA2203">
        <v>0</v>
      </c>
      <c r="AB2203" s="120">
        <v>7.94</v>
      </c>
      <c r="AC2203" s="2">
        <f t="shared" si="210"/>
        <v>30807.200000000004</v>
      </c>
      <c r="AE2203" s="2">
        <f t="shared" si="211"/>
        <v>30807.200000000004</v>
      </c>
      <c r="AG2203" t="str">
        <f t="shared" si="212"/>
        <v/>
      </c>
    </row>
    <row r="2204" spans="1:34" s="9" customFormat="1">
      <c r="A2204">
        <v>2203</v>
      </c>
      <c r="C2204">
        <v>32</v>
      </c>
      <c r="D2204">
        <v>440</v>
      </c>
      <c r="E2204" s="9" t="s">
        <v>915</v>
      </c>
      <c r="F2204" t="s">
        <v>932</v>
      </c>
      <c r="G2204" s="9">
        <v>49.453330989999998</v>
      </c>
      <c r="H2204" s="9">
        <v>124.7847977</v>
      </c>
      <c r="M2204" s="9" t="s">
        <v>773</v>
      </c>
      <c r="N2204" s="9">
        <v>-99</v>
      </c>
      <c r="O2204" s="9">
        <v>-99</v>
      </c>
      <c r="P2204" s="9">
        <f t="shared" si="213"/>
        <v>0</v>
      </c>
      <c r="Q2204" s="9" t="s">
        <v>611</v>
      </c>
      <c r="R2204" s="9">
        <v>2</v>
      </c>
      <c r="S2204" s="9">
        <f t="shared" si="208"/>
        <v>0</v>
      </c>
      <c r="T2204" s="9">
        <f t="shared" si="209"/>
        <v>0</v>
      </c>
      <c r="U2204" t="s">
        <v>1003</v>
      </c>
      <c r="V2204" t="s">
        <v>918</v>
      </c>
      <c r="Z2204" s="118">
        <v>1.1000000000000001</v>
      </c>
      <c r="AA2204" s="9">
        <v>75</v>
      </c>
      <c r="AB2204" s="120">
        <v>0.92</v>
      </c>
      <c r="AC2204" s="2">
        <f t="shared" si="210"/>
        <v>0</v>
      </c>
      <c r="AE2204" s="11">
        <f t="shared" si="211"/>
        <v>0</v>
      </c>
      <c r="AG2204" t="str">
        <f t="shared" si="212"/>
        <v/>
      </c>
      <c r="AH2204"/>
    </row>
    <row r="2205" spans="1:34">
      <c r="A2205">
        <v>2204</v>
      </c>
      <c r="C2205">
        <v>700</v>
      </c>
      <c r="D2205">
        <v>441</v>
      </c>
      <c r="E2205" t="s">
        <v>915</v>
      </c>
      <c r="F2205" t="s">
        <v>932</v>
      </c>
      <c r="G2205">
        <v>49.735496519999998</v>
      </c>
      <c r="H2205">
        <v>124.52268979999999</v>
      </c>
      <c r="M2205" t="s">
        <v>89</v>
      </c>
      <c r="N2205">
        <v>3</v>
      </c>
      <c r="O2205">
        <v>2</v>
      </c>
      <c r="P2205">
        <f t="shared" si="213"/>
        <v>1</v>
      </c>
      <c r="Q2205" t="s">
        <v>35</v>
      </c>
      <c r="R2205">
        <v>1</v>
      </c>
      <c r="S2205">
        <f t="shared" si="208"/>
        <v>0</v>
      </c>
      <c r="T2205">
        <f t="shared" si="209"/>
        <v>1</v>
      </c>
      <c r="W2205">
        <f>SUM(S2205:S2210)</f>
        <v>16</v>
      </c>
      <c r="X2205">
        <f>SUM(T2205:T2210)</f>
        <v>3</v>
      </c>
      <c r="Y2205">
        <f>X2205+W2205</f>
        <v>19</v>
      </c>
      <c r="Z2205" s="118">
        <v>0.11</v>
      </c>
      <c r="AA2205">
        <v>0</v>
      </c>
      <c r="AB2205" s="120">
        <v>25.58</v>
      </c>
      <c r="AC2205" s="2">
        <f t="shared" si="210"/>
        <v>281.37999999999994</v>
      </c>
      <c r="AD2205" s="2">
        <f>SUM(AC2205:AC2210)</f>
        <v>12173.723000000002</v>
      </c>
      <c r="AE2205" s="2">
        <f t="shared" si="211"/>
        <v>281.37999999999994</v>
      </c>
      <c r="AF2205" s="2">
        <f>SUM(AE2205:AE2210)</f>
        <v>12173.723000000002</v>
      </c>
      <c r="AG2205">
        <f t="shared" si="212"/>
        <v>1</v>
      </c>
    </row>
    <row r="2206" spans="1:34">
      <c r="A2206">
        <v>2205</v>
      </c>
      <c r="C2206">
        <v>700</v>
      </c>
      <c r="D2206">
        <v>441</v>
      </c>
      <c r="E2206" t="s">
        <v>915</v>
      </c>
      <c r="F2206" t="s">
        <v>932</v>
      </c>
      <c r="G2206">
        <v>49.735496519999998</v>
      </c>
      <c r="H2206">
        <v>124.52268979999999</v>
      </c>
      <c r="M2206" t="s">
        <v>57</v>
      </c>
      <c r="N2206">
        <v>2</v>
      </c>
      <c r="O2206">
        <v>0</v>
      </c>
      <c r="P2206">
        <f t="shared" si="213"/>
        <v>2</v>
      </c>
      <c r="Q2206" t="s">
        <v>35</v>
      </c>
      <c r="R2206">
        <v>1</v>
      </c>
      <c r="S2206">
        <f t="shared" si="208"/>
        <v>0</v>
      </c>
      <c r="T2206">
        <f t="shared" si="209"/>
        <v>2</v>
      </c>
      <c r="Z2206" s="118">
        <v>0.55000000000000004</v>
      </c>
      <c r="AA2206">
        <v>0</v>
      </c>
      <c r="AB2206" s="120">
        <v>19.02</v>
      </c>
      <c r="AC2206" s="2">
        <f t="shared" si="210"/>
        <v>2092.2000000000003</v>
      </c>
      <c r="AE2206" s="2">
        <f t="shared" si="211"/>
        <v>2092.2000000000003</v>
      </c>
      <c r="AG2206" t="str">
        <f t="shared" si="212"/>
        <v/>
      </c>
    </row>
    <row r="2207" spans="1:34">
      <c r="A2207">
        <v>2206</v>
      </c>
      <c r="C2207">
        <v>757</v>
      </c>
      <c r="D2207">
        <v>441</v>
      </c>
      <c r="E2207" t="s">
        <v>915</v>
      </c>
      <c r="F2207" t="s">
        <v>932</v>
      </c>
      <c r="G2207">
        <v>49.735496519999998</v>
      </c>
      <c r="H2207">
        <v>124.52268979999999</v>
      </c>
      <c r="M2207" t="s">
        <v>104</v>
      </c>
      <c r="N2207">
        <v>0</v>
      </c>
      <c r="O2207">
        <v>-2</v>
      </c>
      <c r="P2207">
        <f t="shared" si="213"/>
        <v>2</v>
      </c>
      <c r="Q2207" t="s">
        <v>611</v>
      </c>
      <c r="R2207">
        <v>2</v>
      </c>
      <c r="S2207">
        <f t="shared" si="208"/>
        <v>2</v>
      </c>
      <c r="T2207">
        <f t="shared" si="209"/>
        <v>0</v>
      </c>
      <c r="U2207" t="s">
        <v>1003</v>
      </c>
      <c r="V2207" t="s">
        <v>918</v>
      </c>
      <c r="Z2207" s="118">
        <v>0.97</v>
      </c>
      <c r="AA2207">
        <v>5</v>
      </c>
      <c r="AB2207" s="120">
        <v>7.94</v>
      </c>
      <c r="AC2207" s="2">
        <f t="shared" si="210"/>
        <v>1463.3420000000001</v>
      </c>
      <c r="AE2207" s="2">
        <f t="shared" si="211"/>
        <v>1463.3420000000001</v>
      </c>
      <c r="AG2207" t="str">
        <f t="shared" si="212"/>
        <v/>
      </c>
    </row>
    <row r="2208" spans="1:34">
      <c r="A2208">
        <v>2207</v>
      </c>
      <c r="C2208">
        <v>757</v>
      </c>
      <c r="D2208">
        <v>441</v>
      </c>
      <c r="E2208" t="s">
        <v>915</v>
      </c>
      <c r="F2208" t="s">
        <v>932</v>
      </c>
      <c r="G2208">
        <v>49.735496519999998</v>
      </c>
      <c r="H2208">
        <v>124.52268979999999</v>
      </c>
      <c r="M2208" t="s">
        <v>726</v>
      </c>
      <c r="N2208">
        <v>-2</v>
      </c>
      <c r="O2208">
        <v>-5</v>
      </c>
      <c r="P2208">
        <f t="shared" si="213"/>
        <v>3</v>
      </c>
      <c r="Q2208" t="s">
        <v>191</v>
      </c>
      <c r="R2208">
        <v>2</v>
      </c>
      <c r="S2208">
        <f t="shared" si="208"/>
        <v>3</v>
      </c>
      <c r="T2208">
        <f t="shared" si="209"/>
        <v>0</v>
      </c>
      <c r="U2208" t="s">
        <v>1003</v>
      </c>
      <c r="V2208" t="s">
        <v>21</v>
      </c>
      <c r="Z2208" s="118">
        <v>1.1000000000000001</v>
      </c>
      <c r="AA2208">
        <v>5</v>
      </c>
      <c r="AB2208" s="120">
        <v>0.92</v>
      </c>
      <c r="AC2208" s="2">
        <f t="shared" si="210"/>
        <v>288.42</v>
      </c>
      <c r="AE2208" s="2">
        <f t="shared" si="211"/>
        <v>288.42</v>
      </c>
      <c r="AG2208" t="str">
        <f t="shared" si="212"/>
        <v/>
      </c>
    </row>
    <row r="2209" spans="1:34">
      <c r="A2209">
        <v>2208</v>
      </c>
      <c r="C2209">
        <v>757</v>
      </c>
      <c r="D2209">
        <v>441</v>
      </c>
      <c r="E2209" t="s">
        <v>915</v>
      </c>
      <c r="F2209" t="s">
        <v>932</v>
      </c>
      <c r="G2209">
        <v>49.735496519999998</v>
      </c>
      <c r="H2209">
        <v>124.52268979999999</v>
      </c>
      <c r="M2209" t="s">
        <v>687</v>
      </c>
      <c r="N2209">
        <v>-5</v>
      </c>
      <c r="O2209">
        <v>-16</v>
      </c>
      <c r="P2209">
        <f t="shared" si="213"/>
        <v>11</v>
      </c>
      <c r="Q2209" t="s">
        <v>611</v>
      </c>
      <c r="R2209">
        <v>2</v>
      </c>
      <c r="S2209">
        <f t="shared" si="208"/>
        <v>11</v>
      </c>
      <c r="T2209">
        <f t="shared" si="209"/>
        <v>0</v>
      </c>
      <c r="U2209" t="s">
        <v>1003</v>
      </c>
      <c r="V2209" t="s">
        <v>21</v>
      </c>
      <c r="Z2209" s="118">
        <v>0.97</v>
      </c>
      <c r="AA2209">
        <v>5</v>
      </c>
      <c r="AB2209" s="120">
        <v>7.94</v>
      </c>
      <c r="AC2209" s="2">
        <f t="shared" si="210"/>
        <v>8048.3810000000012</v>
      </c>
      <c r="AE2209" s="2">
        <f t="shared" si="211"/>
        <v>8048.3810000000012</v>
      </c>
      <c r="AG2209" t="str">
        <f t="shared" si="212"/>
        <v/>
      </c>
    </row>
    <row r="2210" spans="1:34" s="9" customFormat="1">
      <c r="A2210">
        <v>2209</v>
      </c>
      <c r="C2210">
        <v>757</v>
      </c>
      <c r="D2210">
        <v>441</v>
      </c>
      <c r="E2210" s="9" t="s">
        <v>915</v>
      </c>
      <c r="F2210" t="s">
        <v>932</v>
      </c>
      <c r="G2210" s="9">
        <v>49.735496519999998</v>
      </c>
      <c r="H2210" s="9">
        <v>124.52268979999999</v>
      </c>
      <c r="M2210" s="9" t="s">
        <v>185</v>
      </c>
      <c r="N2210" s="9">
        <v>-16</v>
      </c>
      <c r="O2210" s="9">
        <v>-16</v>
      </c>
      <c r="P2210" s="9">
        <f t="shared" si="213"/>
        <v>0</v>
      </c>
      <c r="R2210" s="9">
        <v>2</v>
      </c>
      <c r="S2210" s="9">
        <f t="shared" si="208"/>
        <v>0</v>
      </c>
      <c r="T2210" s="9">
        <f t="shared" si="209"/>
        <v>0</v>
      </c>
      <c r="U2210" t="s">
        <v>1003</v>
      </c>
      <c r="V2210" t="s">
        <v>21</v>
      </c>
      <c r="Z2210" s="118">
        <v>0</v>
      </c>
      <c r="AA2210" s="9">
        <v>0</v>
      </c>
      <c r="AB2210" s="120"/>
      <c r="AC2210" s="2">
        <f t="shared" si="210"/>
        <v>0</v>
      </c>
      <c r="AE2210" s="11">
        <f t="shared" si="211"/>
        <v>0</v>
      </c>
      <c r="AG2210" t="str">
        <f t="shared" si="212"/>
        <v/>
      </c>
      <c r="AH2210"/>
    </row>
    <row r="2211" spans="1:34" s="102" customFormat="1">
      <c r="A2211" s="102">
        <v>2210</v>
      </c>
      <c r="C2211">
        <v>757</v>
      </c>
      <c r="D2211" s="102">
        <v>442</v>
      </c>
      <c r="E2211" s="102" t="s">
        <v>605</v>
      </c>
      <c r="F2211" s="102" t="s">
        <v>929</v>
      </c>
      <c r="G2211" s="102">
        <v>49.853248600000001</v>
      </c>
      <c r="H2211" s="102">
        <v>124.4287033</v>
      </c>
      <c r="M2211" s="102" t="s">
        <v>89</v>
      </c>
      <c r="N2211" s="102">
        <v>15</v>
      </c>
      <c r="O2211" s="102">
        <v>13</v>
      </c>
      <c r="P2211" s="102">
        <f t="shared" si="213"/>
        <v>2</v>
      </c>
      <c r="Q2211" s="102" t="s">
        <v>35</v>
      </c>
      <c r="R2211" s="102">
        <v>1</v>
      </c>
      <c r="S2211" s="102">
        <f t="shared" si="208"/>
        <v>0</v>
      </c>
      <c r="T2211" s="102">
        <f t="shared" si="209"/>
        <v>2</v>
      </c>
      <c r="U2211"/>
      <c r="V2211"/>
      <c r="W2211" s="102">
        <f>SUM(S2211:S2217)</f>
        <v>37</v>
      </c>
      <c r="X2211" s="102">
        <f>SUM(T2211:T2217)</f>
        <v>15</v>
      </c>
      <c r="Y2211" s="102">
        <f>X2211+W2211</f>
        <v>52</v>
      </c>
      <c r="Z2211" s="118">
        <v>0.14000000000000001</v>
      </c>
      <c r="AA2211" s="102">
        <v>0</v>
      </c>
      <c r="AB2211" s="120">
        <v>43.21</v>
      </c>
      <c r="AC2211" s="103">
        <f t="shared" si="210"/>
        <v>1209.8800000000001</v>
      </c>
      <c r="AD2211" s="103">
        <f>SUM(AC2211:AC2217)</f>
        <v>18117.199999999997</v>
      </c>
      <c r="AE2211" s="103">
        <f t="shared" si="211"/>
        <v>1209.8800000000001</v>
      </c>
      <c r="AF2211" s="103">
        <f>SUM(AE2211:AE2217)</f>
        <v>18117.199999999997</v>
      </c>
      <c r="AG2211" s="102">
        <f t="shared" si="212"/>
        <v>1</v>
      </c>
      <c r="AH2211"/>
    </row>
    <row r="2212" spans="1:34" s="102" customFormat="1">
      <c r="A2212" s="102">
        <v>2211</v>
      </c>
      <c r="C2212">
        <v>757</v>
      </c>
      <c r="D2212" s="102">
        <v>442</v>
      </c>
      <c r="E2212" s="102" t="s">
        <v>605</v>
      </c>
      <c r="F2212" s="102" t="s">
        <v>929</v>
      </c>
      <c r="G2212" s="102">
        <v>49.853248600000001</v>
      </c>
      <c r="H2212" s="102">
        <v>124.4287033</v>
      </c>
      <c r="M2212" s="102" t="s">
        <v>606</v>
      </c>
      <c r="N2212" s="102">
        <v>13</v>
      </c>
      <c r="O2212" s="102">
        <v>2</v>
      </c>
      <c r="P2212" s="102">
        <f t="shared" si="213"/>
        <v>11</v>
      </c>
      <c r="Q2212" s="102" t="s">
        <v>35</v>
      </c>
      <c r="R2212" s="102">
        <v>1</v>
      </c>
      <c r="S2212" s="102">
        <f t="shared" si="208"/>
        <v>0</v>
      </c>
      <c r="T2212" s="102">
        <f t="shared" si="209"/>
        <v>11</v>
      </c>
      <c r="U2212"/>
      <c r="V2212"/>
      <c r="Z2212" s="118">
        <v>0.14000000000000001</v>
      </c>
      <c r="AA2212" s="102">
        <v>0</v>
      </c>
      <c r="AB2212" s="120">
        <v>43.21</v>
      </c>
      <c r="AC2212" s="103">
        <f t="shared" si="210"/>
        <v>6654.34</v>
      </c>
      <c r="AE2212" s="103">
        <f t="shared" si="211"/>
        <v>6654.34</v>
      </c>
      <c r="AG2212" s="102" t="str">
        <f t="shared" si="212"/>
        <v/>
      </c>
      <c r="AH2212"/>
    </row>
    <row r="2213" spans="1:34" s="102" customFormat="1">
      <c r="A2213" s="102">
        <v>2212</v>
      </c>
      <c r="C2213">
        <v>757</v>
      </c>
      <c r="D2213" s="102">
        <v>442</v>
      </c>
      <c r="E2213" s="102" t="s">
        <v>605</v>
      </c>
      <c r="F2213" s="102" t="s">
        <v>929</v>
      </c>
      <c r="G2213" s="102">
        <v>49.853248600000001</v>
      </c>
      <c r="H2213" s="102">
        <v>124.4287033</v>
      </c>
      <c r="M2213" s="102" t="s">
        <v>57</v>
      </c>
      <c r="N2213" s="102">
        <v>2</v>
      </c>
      <c r="O2213" s="102">
        <v>0</v>
      </c>
      <c r="P2213" s="102">
        <f t="shared" si="213"/>
        <v>2</v>
      </c>
      <c r="Q2213" s="102" t="s">
        <v>35</v>
      </c>
      <c r="R2213" s="102">
        <v>1</v>
      </c>
      <c r="S2213" s="102">
        <f t="shared" si="208"/>
        <v>0</v>
      </c>
      <c r="T2213" s="102">
        <f t="shared" si="209"/>
        <v>2</v>
      </c>
      <c r="U2213"/>
      <c r="V2213"/>
      <c r="Z2213" s="118">
        <v>0.14000000000000001</v>
      </c>
      <c r="AA2213" s="102">
        <v>0</v>
      </c>
      <c r="AB2213" s="120">
        <v>36.65</v>
      </c>
      <c r="AC2213" s="103">
        <f t="shared" si="210"/>
        <v>1026.2</v>
      </c>
      <c r="AE2213" s="103">
        <f t="shared" si="211"/>
        <v>1026.2</v>
      </c>
      <c r="AG2213" s="102" t="str">
        <f t="shared" si="212"/>
        <v/>
      </c>
      <c r="AH2213"/>
    </row>
    <row r="2214" spans="1:34" s="102" customFormat="1">
      <c r="A2214" s="102">
        <v>2213</v>
      </c>
      <c r="C2214">
        <v>816</v>
      </c>
      <c r="D2214" s="102">
        <v>442</v>
      </c>
      <c r="E2214" s="102" t="s">
        <v>605</v>
      </c>
      <c r="F2214" s="102" t="s">
        <v>929</v>
      </c>
      <c r="G2214" s="102">
        <v>49.853248600000001</v>
      </c>
      <c r="H2214" s="102">
        <v>124.4287033</v>
      </c>
      <c r="M2214" s="102" t="s">
        <v>16</v>
      </c>
      <c r="N2214" s="102">
        <v>0</v>
      </c>
      <c r="O2214" s="102">
        <v>-2</v>
      </c>
      <c r="P2214" s="102">
        <f t="shared" si="213"/>
        <v>2</v>
      </c>
      <c r="Q2214" s="102" t="s">
        <v>191</v>
      </c>
      <c r="R2214" s="102">
        <v>2</v>
      </c>
      <c r="S2214" s="102">
        <f t="shared" si="208"/>
        <v>2</v>
      </c>
      <c r="T2214" s="102">
        <f t="shared" si="209"/>
        <v>0</v>
      </c>
      <c r="U2214" t="s">
        <v>1003</v>
      </c>
      <c r="V2214" t="s">
        <v>623</v>
      </c>
      <c r="Z2214" s="118">
        <v>1.31</v>
      </c>
      <c r="AA2214" s="102">
        <v>0</v>
      </c>
      <c r="AB2214" s="120">
        <v>4.74</v>
      </c>
      <c r="AC2214" s="103">
        <f t="shared" si="210"/>
        <v>1241.8800000000001</v>
      </c>
      <c r="AE2214" s="103">
        <f t="shared" si="211"/>
        <v>1241.8800000000001</v>
      </c>
      <c r="AG2214" s="102" t="str">
        <f t="shared" si="212"/>
        <v/>
      </c>
      <c r="AH2214"/>
    </row>
    <row r="2215" spans="1:34" s="102" customFormat="1">
      <c r="A2215" s="102">
        <v>2214</v>
      </c>
      <c r="C2215">
        <v>816</v>
      </c>
      <c r="D2215" s="102">
        <v>442</v>
      </c>
      <c r="E2215" s="102" t="s">
        <v>605</v>
      </c>
      <c r="F2215" s="102" t="s">
        <v>929</v>
      </c>
      <c r="G2215" s="102">
        <v>49.853248600000001</v>
      </c>
      <c r="H2215" s="102">
        <v>124.4287033</v>
      </c>
      <c r="M2215" s="102" t="s">
        <v>774</v>
      </c>
      <c r="N2215" s="102">
        <v>-2</v>
      </c>
      <c r="O2215" s="102">
        <v>-30</v>
      </c>
      <c r="P2215" s="102">
        <f t="shared" si="213"/>
        <v>28</v>
      </c>
      <c r="Q2215" s="102" t="s">
        <v>611</v>
      </c>
      <c r="R2215" s="102">
        <v>2</v>
      </c>
      <c r="S2215" s="102">
        <f t="shared" si="208"/>
        <v>28</v>
      </c>
      <c r="T2215" s="102">
        <f t="shared" si="209"/>
        <v>0</v>
      </c>
      <c r="U2215" t="s">
        <v>1003</v>
      </c>
      <c r="V2215" t="s">
        <v>623</v>
      </c>
      <c r="Z2215" s="118">
        <v>1.38</v>
      </c>
      <c r="AA2215" s="102">
        <v>0</v>
      </c>
      <c r="AB2215" s="120">
        <v>1.7</v>
      </c>
      <c r="AC2215" s="103">
        <f t="shared" si="210"/>
        <v>6568.7999999999993</v>
      </c>
      <c r="AE2215" s="103">
        <f t="shared" si="211"/>
        <v>6568.7999999999993</v>
      </c>
      <c r="AG2215" s="102" t="str">
        <f t="shared" si="212"/>
        <v/>
      </c>
      <c r="AH2215"/>
    </row>
    <row r="2216" spans="1:34" s="102" customFormat="1">
      <c r="A2216" s="102">
        <v>2215</v>
      </c>
      <c r="C2216">
        <v>816</v>
      </c>
      <c r="D2216" s="102">
        <v>442</v>
      </c>
      <c r="E2216" s="102" t="s">
        <v>605</v>
      </c>
      <c r="F2216" s="102" t="s">
        <v>929</v>
      </c>
      <c r="G2216" s="102">
        <v>49.853248600000001</v>
      </c>
      <c r="H2216" s="102">
        <v>124.4287033</v>
      </c>
      <c r="M2216" s="102" t="s">
        <v>775</v>
      </c>
      <c r="N2216" s="102">
        <v>-30</v>
      </c>
      <c r="O2216" s="102">
        <v>-37</v>
      </c>
      <c r="P2216" s="102">
        <f t="shared" si="213"/>
        <v>7</v>
      </c>
      <c r="Q2216" s="102" t="s">
        <v>611</v>
      </c>
      <c r="R2216" s="102">
        <v>2</v>
      </c>
      <c r="S2216" s="102">
        <f t="shared" si="208"/>
        <v>7</v>
      </c>
      <c r="T2216" s="102">
        <f t="shared" si="209"/>
        <v>0</v>
      </c>
      <c r="U2216" t="s">
        <v>1003</v>
      </c>
      <c r="V2216" t="s">
        <v>623</v>
      </c>
      <c r="Z2216" s="118">
        <v>1.19</v>
      </c>
      <c r="AA2216" s="102">
        <v>0</v>
      </c>
      <c r="AB2216" s="120">
        <v>1.7</v>
      </c>
      <c r="AC2216" s="103">
        <f t="shared" si="210"/>
        <v>1416.0999999999997</v>
      </c>
      <c r="AE2216" s="103">
        <f t="shared" si="211"/>
        <v>1416.0999999999997</v>
      </c>
      <c r="AG2216" s="102" t="str">
        <f t="shared" si="212"/>
        <v/>
      </c>
      <c r="AH2216"/>
    </row>
    <row r="2217" spans="1:34" s="44" customFormat="1">
      <c r="A2217" s="102">
        <v>2216</v>
      </c>
      <c r="C2217">
        <v>816</v>
      </c>
      <c r="D2217" s="102">
        <v>442</v>
      </c>
      <c r="E2217" s="44" t="s">
        <v>605</v>
      </c>
      <c r="F2217" s="102" t="s">
        <v>929</v>
      </c>
      <c r="G2217" s="44">
        <v>49.853248600000001</v>
      </c>
      <c r="H2217" s="44">
        <v>124.4287033</v>
      </c>
      <c r="M2217" s="44" t="s">
        <v>27</v>
      </c>
      <c r="N2217" s="44">
        <v>-37</v>
      </c>
      <c r="O2217" s="44">
        <v>-37</v>
      </c>
      <c r="P2217" s="44">
        <f t="shared" si="213"/>
        <v>0</v>
      </c>
      <c r="Q2217" s="44" t="s">
        <v>611</v>
      </c>
      <c r="R2217" s="44">
        <v>2</v>
      </c>
      <c r="S2217" s="44">
        <f t="shared" si="208"/>
        <v>0</v>
      </c>
      <c r="T2217" s="44">
        <f t="shared" si="209"/>
        <v>0</v>
      </c>
      <c r="U2217" t="s">
        <v>1003</v>
      </c>
      <c r="V2217" t="s">
        <v>606</v>
      </c>
      <c r="Z2217" s="118">
        <v>1.38</v>
      </c>
      <c r="AA2217" s="44">
        <v>10</v>
      </c>
      <c r="AB2217" s="120">
        <v>0.54</v>
      </c>
      <c r="AC2217" s="103">
        <f t="shared" si="210"/>
        <v>0</v>
      </c>
      <c r="AE2217" s="104">
        <f t="shared" si="211"/>
        <v>0</v>
      </c>
      <c r="AG2217" s="102" t="str">
        <f t="shared" si="212"/>
        <v/>
      </c>
      <c r="AH2217"/>
    </row>
    <row r="2218" spans="1:34">
      <c r="A2218">
        <v>2217</v>
      </c>
      <c r="C2218">
        <v>167</v>
      </c>
      <c r="D2218">
        <v>443</v>
      </c>
      <c r="E2218" t="s">
        <v>619</v>
      </c>
      <c r="F2218" t="s">
        <v>930</v>
      </c>
      <c r="G2218">
        <v>49.472888949999998</v>
      </c>
      <c r="H2218">
        <v>124.81089780000001</v>
      </c>
      <c r="M2218" t="s">
        <v>14</v>
      </c>
      <c r="N2218">
        <v>5</v>
      </c>
      <c r="O2218">
        <v>1</v>
      </c>
      <c r="P2218">
        <f t="shared" si="213"/>
        <v>4</v>
      </c>
      <c r="Q2218" t="s">
        <v>35</v>
      </c>
      <c r="R2218">
        <v>1</v>
      </c>
      <c r="S2218">
        <f t="shared" si="208"/>
        <v>0</v>
      </c>
      <c r="T2218">
        <f t="shared" si="209"/>
        <v>4</v>
      </c>
      <c r="W2218">
        <f>SUM(S2218:S2222)</f>
        <v>50</v>
      </c>
      <c r="X2218">
        <f>SUM(T2218:T2222)</f>
        <v>5</v>
      </c>
      <c r="Y2218">
        <f>X2218+W2218</f>
        <v>55</v>
      </c>
      <c r="Z2218" s="118">
        <v>0.16</v>
      </c>
      <c r="AA2218">
        <v>0</v>
      </c>
      <c r="AB2218" s="120">
        <v>37.4</v>
      </c>
      <c r="AC2218" s="2">
        <f t="shared" si="210"/>
        <v>2393.6</v>
      </c>
      <c r="AD2218" s="2">
        <f>SUM(AC2218:AC2222)</f>
        <v>7046.4559999999992</v>
      </c>
      <c r="AE2218" s="2">
        <f t="shared" si="211"/>
        <v>2393.6</v>
      </c>
      <c r="AF2218" s="2">
        <f>SUM(AE2218:AE2222)</f>
        <v>7046.4559999999992</v>
      </c>
      <c r="AG2218">
        <f t="shared" si="212"/>
        <v>1</v>
      </c>
    </row>
    <row r="2219" spans="1:34">
      <c r="A2219">
        <v>2218</v>
      </c>
      <c r="C2219">
        <v>167</v>
      </c>
      <c r="D2219">
        <v>443</v>
      </c>
      <c r="E2219" t="s">
        <v>619</v>
      </c>
      <c r="F2219" t="s">
        <v>930</v>
      </c>
      <c r="G2219">
        <v>49.472888949999998</v>
      </c>
      <c r="H2219">
        <v>124.81089780000001</v>
      </c>
      <c r="M2219" t="s">
        <v>15</v>
      </c>
      <c r="N2219">
        <v>1</v>
      </c>
      <c r="O2219">
        <v>0</v>
      </c>
      <c r="P2219">
        <f t="shared" si="213"/>
        <v>1</v>
      </c>
      <c r="Q2219" t="s">
        <v>35</v>
      </c>
      <c r="R2219">
        <v>1</v>
      </c>
      <c r="S2219">
        <f t="shared" si="208"/>
        <v>0</v>
      </c>
      <c r="T2219">
        <f t="shared" si="209"/>
        <v>1</v>
      </c>
      <c r="Z2219" s="118">
        <v>0.16</v>
      </c>
      <c r="AA2219">
        <v>0</v>
      </c>
      <c r="AB2219" s="120">
        <v>30.85</v>
      </c>
      <c r="AC2219" s="2">
        <f t="shared" si="210"/>
        <v>493.6</v>
      </c>
      <c r="AE2219" s="2">
        <f t="shared" si="211"/>
        <v>493.6</v>
      </c>
      <c r="AG2219" t="str">
        <f t="shared" si="212"/>
        <v/>
      </c>
    </row>
    <row r="2220" spans="1:34">
      <c r="A2220">
        <v>2219</v>
      </c>
      <c r="C2220">
        <v>180</v>
      </c>
      <c r="D2220">
        <v>443</v>
      </c>
      <c r="E2220" t="s">
        <v>619</v>
      </c>
      <c r="F2220" t="s">
        <v>930</v>
      </c>
      <c r="G2220">
        <v>49.472888949999998</v>
      </c>
      <c r="H2220">
        <v>124.81089780000001</v>
      </c>
      <c r="M2220" t="s">
        <v>776</v>
      </c>
      <c r="N2220">
        <v>0</v>
      </c>
      <c r="O2220">
        <v>-18</v>
      </c>
      <c r="P2220">
        <f t="shared" si="213"/>
        <v>18</v>
      </c>
      <c r="Q2220" t="s">
        <v>611</v>
      </c>
      <c r="R2220">
        <v>2</v>
      </c>
      <c r="S2220">
        <f t="shared" si="208"/>
        <v>18</v>
      </c>
      <c r="T2220">
        <f t="shared" si="209"/>
        <v>0</v>
      </c>
      <c r="U2220" t="s">
        <v>1003</v>
      </c>
      <c r="V2220" t="s">
        <v>606</v>
      </c>
      <c r="Z2220" s="118">
        <v>1.07</v>
      </c>
      <c r="AA2220">
        <v>65</v>
      </c>
      <c r="AB2220" s="120">
        <v>3.36</v>
      </c>
      <c r="AC2220" s="2">
        <f t="shared" si="210"/>
        <v>2264.9759999999997</v>
      </c>
      <c r="AE2220" s="2">
        <f t="shared" si="211"/>
        <v>2264.9759999999997</v>
      </c>
      <c r="AG2220" t="str">
        <f t="shared" si="212"/>
        <v/>
      </c>
    </row>
    <row r="2221" spans="1:34">
      <c r="A2221">
        <v>2220</v>
      </c>
      <c r="C2221">
        <v>180</v>
      </c>
      <c r="D2221">
        <v>443</v>
      </c>
      <c r="E2221" t="s">
        <v>619</v>
      </c>
      <c r="F2221" t="s">
        <v>930</v>
      </c>
      <c r="G2221">
        <v>49.472888949999998</v>
      </c>
      <c r="H2221">
        <v>124.81089780000001</v>
      </c>
      <c r="M2221" t="s">
        <v>101</v>
      </c>
      <c r="N2221">
        <v>-18</v>
      </c>
      <c r="O2221">
        <v>-43</v>
      </c>
      <c r="P2221">
        <f t="shared" si="213"/>
        <v>25</v>
      </c>
      <c r="Q2221" t="s">
        <v>191</v>
      </c>
      <c r="R2221">
        <v>2</v>
      </c>
      <c r="S2221">
        <f t="shared" si="208"/>
        <v>25</v>
      </c>
      <c r="T2221">
        <f t="shared" si="209"/>
        <v>0</v>
      </c>
      <c r="U2221" t="s">
        <v>1003</v>
      </c>
      <c r="V2221" t="s">
        <v>606</v>
      </c>
      <c r="Z2221" s="118">
        <v>1.45</v>
      </c>
      <c r="AA2221">
        <v>60</v>
      </c>
      <c r="AB2221" s="120">
        <v>1.2</v>
      </c>
      <c r="AC2221" s="2">
        <f t="shared" si="210"/>
        <v>1739.9999999999998</v>
      </c>
      <c r="AE2221" s="2">
        <f t="shared" si="211"/>
        <v>1739.9999999999998</v>
      </c>
      <c r="AG2221" t="str">
        <f t="shared" si="212"/>
        <v/>
      </c>
    </row>
    <row r="2222" spans="1:34" s="9" customFormat="1">
      <c r="A2222">
        <v>2221</v>
      </c>
      <c r="C2222">
        <v>180</v>
      </c>
      <c r="D2222">
        <v>443</v>
      </c>
      <c r="E2222" s="9" t="s">
        <v>619</v>
      </c>
      <c r="F2222" t="s">
        <v>930</v>
      </c>
      <c r="G2222" s="9">
        <v>49.472888949999998</v>
      </c>
      <c r="H2222" s="9">
        <v>124.81089780000001</v>
      </c>
      <c r="M2222" s="9" t="s">
        <v>19</v>
      </c>
      <c r="N2222" s="9">
        <v>-43</v>
      </c>
      <c r="O2222" s="9">
        <v>-50</v>
      </c>
      <c r="P2222" s="9">
        <f t="shared" si="213"/>
        <v>7</v>
      </c>
      <c r="Q2222" s="9" t="s">
        <v>191</v>
      </c>
      <c r="R2222" s="9">
        <v>2</v>
      </c>
      <c r="S2222" s="9">
        <f t="shared" si="208"/>
        <v>7</v>
      </c>
      <c r="T2222" s="9">
        <f t="shared" si="209"/>
        <v>0</v>
      </c>
      <c r="U2222" t="s">
        <v>1003</v>
      </c>
      <c r="V2222" t="s">
        <v>606</v>
      </c>
      <c r="Z2222" s="118">
        <v>1.45</v>
      </c>
      <c r="AA2222" s="9">
        <v>60</v>
      </c>
      <c r="AB2222" s="120">
        <v>0.38</v>
      </c>
      <c r="AC2222" s="2">
        <f t="shared" si="210"/>
        <v>154.27999999999997</v>
      </c>
      <c r="AE2222" s="11">
        <f t="shared" si="211"/>
        <v>154.27999999999997</v>
      </c>
      <c r="AG2222" t="str">
        <f t="shared" si="212"/>
        <v/>
      </c>
      <c r="AH2222"/>
    </row>
    <row r="2223" spans="1:34">
      <c r="A2223">
        <v>2222</v>
      </c>
      <c r="C2223">
        <v>538</v>
      </c>
      <c r="D2223">
        <v>444</v>
      </c>
      <c r="E2223" t="s">
        <v>607</v>
      </c>
      <c r="F2223" t="s">
        <v>929</v>
      </c>
      <c r="G2223">
        <v>49.453880310000002</v>
      </c>
      <c r="H2223">
        <v>124.8440781</v>
      </c>
      <c r="M2223" t="s">
        <v>13</v>
      </c>
      <c r="N2223">
        <v>6</v>
      </c>
      <c r="O2223">
        <v>5</v>
      </c>
      <c r="P2223">
        <f t="shared" si="213"/>
        <v>1</v>
      </c>
      <c r="Q2223" t="s">
        <v>35</v>
      </c>
      <c r="R2223">
        <v>1</v>
      </c>
      <c r="S2223">
        <f t="shared" si="208"/>
        <v>0</v>
      </c>
      <c r="T2223">
        <f t="shared" si="209"/>
        <v>1</v>
      </c>
      <c r="W2223">
        <f>SUM(S2223:S2227)</f>
        <v>75</v>
      </c>
      <c r="X2223">
        <f>SUM(T2223:T2227)</f>
        <v>6</v>
      </c>
      <c r="Y2223">
        <f>X2223+W2223</f>
        <v>81</v>
      </c>
      <c r="Z2223" s="118">
        <v>0.11</v>
      </c>
      <c r="AA2223">
        <v>0</v>
      </c>
      <c r="AB2223" s="120">
        <v>45.06</v>
      </c>
      <c r="AC2223" s="2">
        <f t="shared" si="210"/>
        <v>495.65999999999997</v>
      </c>
      <c r="AD2223" s="2">
        <f>SUM(AC2223:AC2227)</f>
        <v>24129.362999999998</v>
      </c>
      <c r="AE2223" s="2">
        <f t="shared" si="211"/>
        <v>495.65999999999997</v>
      </c>
      <c r="AF2223" s="2">
        <f>SUM(AE2223:AE2227)</f>
        <v>24129.362999999998</v>
      </c>
      <c r="AG2223">
        <f t="shared" si="212"/>
        <v>1</v>
      </c>
    </row>
    <row r="2224" spans="1:34">
      <c r="A2224">
        <v>2223</v>
      </c>
      <c r="C2224">
        <v>538</v>
      </c>
      <c r="D2224">
        <v>444</v>
      </c>
      <c r="E2224" t="s">
        <v>607</v>
      </c>
      <c r="F2224" t="s">
        <v>929</v>
      </c>
      <c r="G2224">
        <v>49.453880310000002</v>
      </c>
      <c r="H2224">
        <v>124.8440781</v>
      </c>
      <c r="M2224" t="s">
        <v>612</v>
      </c>
      <c r="N2224">
        <v>5</v>
      </c>
      <c r="O2224">
        <v>3</v>
      </c>
      <c r="P2224">
        <f t="shared" si="213"/>
        <v>2</v>
      </c>
      <c r="Q2224" t="s">
        <v>35</v>
      </c>
      <c r="R2224">
        <v>1</v>
      </c>
      <c r="S2224">
        <f t="shared" si="208"/>
        <v>0</v>
      </c>
      <c r="T2224">
        <f t="shared" si="209"/>
        <v>2</v>
      </c>
      <c r="Z2224" s="118">
        <v>0.11</v>
      </c>
      <c r="AA2224">
        <v>0</v>
      </c>
      <c r="AB2224" s="120">
        <v>45.06</v>
      </c>
      <c r="AC2224" s="2">
        <f t="shared" si="210"/>
        <v>991.31999999999994</v>
      </c>
      <c r="AE2224" s="2">
        <f t="shared" si="211"/>
        <v>991.31999999999994</v>
      </c>
      <c r="AG2224" t="str">
        <f t="shared" si="212"/>
        <v/>
      </c>
    </row>
    <row r="2225" spans="1:34">
      <c r="A2225">
        <v>2224</v>
      </c>
      <c r="C2225">
        <v>538</v>
      </c>
      <c r="D2225">
        <v>444</v>
      </c>
      <c r="E2225" t="s">
        <v>607</v>
      </c>
      <c r="F2225" t="s">
        <v>929</v>
      </c>
      <c r="G2225">
        <v>49.453880310000002</v>
      </c>
      <c r="H2225">
        <v>124.8440781</v>
      </c>
      <c r="M2225" t="s">
        <v>15</v>
      </c>
      <c r="N2225">
        <v>3</v>
      </c>
      <c r="O2225">
        <v>0</v>
      </c>
      <c r="P2225">
        <f t="shared" si="213"/>
        <v>3</v>
      </c>
      <c r="Q2225" t="s">
        <v>35</v>
      </c>
      <c r="R2225">
        <v>1</v>
      </c>
      <c r="S2225">
        <f t="shared" si="208"/>
        <v>0</v>
      </c>
      <c r="T2225">
        <f t="shared" si="209"/>
        <v>3</v>
      </c>
      <c r="Z2225" s="118">
        <v>0.11</v>
      </c>
      <c r="AA2225">
        <v>0</v>
      </c>
      <c r="AB2225" s="120">
        <v>38.51</v>
      </c>
      <c r="AC2225" s="2">
        <f t="shared" si="210"/>
        <v>1270.83</v>
      </c>
      <c r="AE2225" s="2">
        <f t="shared" si="211"/>
        <v>1270.83</v>
      </c>
      <c r="AG2225" t="str">
        <f t="shared" si="212"/>
        <v/>
      </c>
    </row>
    <row r="2226" spans="1:34">
      <c r="A2226">
        <v>2225</v>
      </c>
      <c r="C2226">
        <v>586</v>
      </c>
      <c r="D2226">
        <v>444</v>
      </c>
      <c r="E2226" t="s">
        <v>607</v>
      </c>
      <c r="F2226" t="s">
        <v>929</v>
      </c>
      <c r="G2226">
        <v>49.453880310000002</v>
      </c>
      <c r="H2226">
        <v>124.8440781</v>
      </c>
      <c r="M2226" t="s">
        <v>16</v>
      </c>
      <c r="N2226">
        <v>0</v>
      </c>
      <c r="O2226">
        <v>-2</v>
      </c>
      <c r="P2226">
        <f t="shared" si="213"/>
        <v>2</v>
      </c>
      <c r="Q2226" t="s">
        <v>604</v>
      </c>
      <c r="R2226">
        <v>2</v>
      </c>
      <c r="S2226">
        <f t="shared" si="208"/>
        <v>2</v>
      </c>
      <c r="T2226">
        <f t="shared" si="209"/>
        <v>0</v>
      </c>
      <c r="U2226" t="s">
        <v>1003</v>
      </c>
      <c r="V2226" t="s">
        <v>606</v>
      </c>
      <c r="Z2226" s="118">
        <v>0.93</v>
      </c>
      <c r="AA2226">
        <v>37</v>
      </c>
      <c r="AB2226" s="120">
        <v>10.95</v>
      </c>
      <c r="AC2226" s="2">
        <f t="shared" si="210"/>
        <v>1283.1210000000001</v>
      </c>
      <c r="AE2226" s="2">
        <f t="shared" si="211"/>
        <v>1283.1210000000001</v>
      </c>
      <c r="AG2226" t="str">
        <f t="shared" si="212"/>
        <v/>
      </c>
    </row>
    <row r="2227" spans="1:34" s="9" customFormat="1">
      <c r="A2227">
        <v>2226</v>
      </c>
      <c r="C2227">
        <v>586</v>
      </c>
      <c r="D2227">
        <v>444</v>
      </c>
      <c r="E2227" s="9" t="s">
        <v>607</v>
      </c>
      <c r="F2227" t="s">
        <v>929</v>
      </c>
      <c r="G2227" s="9">
        <v>49.453880310000002</v>
      </c>
      <c r="H2227" s="9">
        <v>124.8440781</v>
      </c>
      <c r="M2227" s="9" t="s">
        <v>18</v>
      </c>
      <c r="N2227" s="9">
        <v>-2</v>
      </c>
      <c r="O2227" s="9">
        <v>-75</v>
      </c>
      <c r="P2227" s="9">
        <f t="shared" si="213"/>
        <v>73</v>
      </c>
      <c r="Q2227" s="9" t="s">
        <v>604</v>
      </c>
      <c r="R2227" s="9">
        <v>2</v>
      </c>
      <c r="S2227" s="9">
        <f t="shared" si="208"/>
        <v>73</v>
      </c>
      <c r="T2227" s="9">
        <f t="shared" si="209"/>
        <v>0</v>
      </c>
      <c r="U2227" t="s">
        <v>1008</v>
      </c>
      <c r="V2227" t="s">
        <v>623</v>
      </c>
      <c r="Z2227" s="118">
        <v>1.17</v>
      </c>
      <c r="AA2227" s="9">
        <v>40</v>
      </c>
      <c r="AB2227" s="120">
        <v>3.92</v>
      </c>
      <c r="AC2227" s="2">
        <f t="shared" si="210"/>
        <v>20088.431999999997</v>
      </c>
      <c r="AE2227" s="11">
        <f t="shared" si="211"/>
        <v>20088.431999999997</v>
      </c>
      <c r="AG2227" t="str">
        <f t="shared" si="212"/>
        <v/>
      </c>
      <c r="AH2227"/>
    </row>
    <row r="2228" spans="1:34">
      <c r="A2228">
        <v>2227</v>
      </c>
      <c r="C2228">
        <v>705</v>
      </c>
      <c r="D2228">
        <v>445</v>
      </c>
      <c r="E2228" t="s">
        <v>605</v>
      </c>
      <c r="F2228" t="s">
        <v>929</v>
      </c>
      <c r="G2228">
        <v>49.744937899999996</v>
      </c>
      <c r="H2228">
        <v>124.5562134</v>
      </c>
      <c r="M2228" t="s">
        <v>89</v>
      </c>
      <c r="N2228">
        <v>5</v>
      </c>
      <c r="O2228">
        <v>3</v>
      </c>
      <c r="P2228">
        <f t="shared" si="213"/>
        <v>2</v>
      </c>
      <c r="Q2228" t="s">
        <v>35</v>
      </c>
      <c r="R2228">
        <v>1</v>
      </c>
      <c r="S2228">
        <f t="shared" si="208"/>
        <v>0</v>
      </c>
      <c r="T2228">
        <f t="shared" si="209"/>
        <v>2</v>
      </c>
      <c r="W2228">
        <f>SUM(S2228:S2233)</f>
        <v>47</v>
      </c>
      <c r="X2228">
        <f>SUM(T2228:T2233)</f>
        <v>5</v>
      </c>
      <c r="Y2228">
        <f>X2228+W2228</f>
        <v>52</v>
      </c>
      <c r="Z2228" s="118">
        <v>0.14000000000000001</v>
      </c>
      <c r="AA2228">
        <v>0</v>
      </c>
      <c r="AB2228" s="120">
        <v>43.21</v>
      </c>
      <c r="AC2228" s="2">
        <f t="shared" si="210"/>
        <v>1209.8800000000001</v>
      </c>
      <c r="AD2228" s="2">
        <f>SUM(AC2228:AC2233)</f>
        <v>7920.5404000000008</v>
      </c>
      <c r="AE2228" s="2">
        <f t="shared" si="211"/>
        <v>1209.8800000000001</v>
      </c>
      <c r="AF2228" s="2">
        <f>SUM(AE2228:AE2233)</f>
        <v>7920.5404000000008</v>
      </c>
      <c r="AG2228">
        <f t="shared" si="212"/>
        <v>1</v>
      </c>
    </row>
    <row r="2229" spans="1:34">
      <c r="A2229">
        <v>2228</v>
      </c>
      <c r="C2229">
        <v>705</v>
      </c>
      <c r="D2229">
        <v>445</v>
      </c>
      <c r="E2229" t="s">
        <v>605</v>
      </c>
      <c r="F2229" t="s">
        <v>929</v>
      </c>
      <c r="G2229">
        <v>49.744937899999996</v>
      </c>
      <c r="H2229">
        <v>124.5562134</v>
      </c>
      <c r="M2229" t="s">
        <v>606</v>
      </c>
      <c r="N2229">
        <v>3</v>
      </c>
      <c r="O2229">
        <v>0</v>
      </c>
      <c r="P2229">
        <f t="shared" si="213"/>
        <v>3</v>
      </c>
      <c r="Q2229" t="s">
        <v>35</v>
      </c>
      <c r="R2229">
        <v>1</v>
      </c>
      <c r="S2229">
        <f t="shared" si="208"/>
        <v>0</v>
      </c>
      <c r="T2229">
        <f t="shared" si="209"/>
        <v>3</v>
      </c>
      <c r="Z2229" s="118">
        <v>0.14000000000000001</v>
      </c>
      <c r="AA2229">
        <v>0</v>
      </c>
      <c r="AB2229" s="120">
        <v>43.21</v>
      </c>
      <c r="AC2229" s="2">
        <f t="shared" si="210"/>
        <v>1814.8200000000002</v>
      </c>
      <c r="AE2229" s="2">
        <f t="shared" si="211"/>
        <v>1814.8200000000002</v>
      </c>
      <c r="AG2229" t="str">
        <f t="shared" si="212"/>
        <v/>
      </c>
    </row>
    <row r="2230" spans="1:34">
      <c r="A2230">
        <v>2229</v>
      </c>
      <c r="C2230">
        <v>762</v>
      </c>
      <c r="D2230">
        <v>445</v>
      </c>
      <c r="E2230" t="s">
        <v>605</v>
      </c>
      <c r="F2230" t="s">
        <v>929</v>
      </c>
      <c r="G2230">
        <v>49.744937899999996</v>
      </c>
      <c r="H2230">
        <v>124.5562134</v>
      </c>
      <c r="M2230" t="s">
        <v>104</v>
      </c>
      <c r="N2230">
        <v>0</v>
      </c>
      <c r="O2230">
        <v>-2</v>
      </c>
      <c r="P2230">
        <f t="shared" si="213"/>
        <v>2</v>
      </c>
      <c r="Q2230" t="s">
        <v>604</v>
      </c>
      <c r="R2230">
        <v>2</v>
      </c>
      <c r="S2230">
        <f t="shared" si="208"/>
        <v>2</v>
      </c>
      <c r="T2230">
        <f t="shared" si="209"/>
        <v>0</v>
      </c>
      <c r="U2230" t="s">
        <v>1008</v>
      </c>
      <c r="V2230" t="s">
        <v>623</v>
      </c>
      <c r="Z2230" s="118">
        <v>1.31</v>
      </c>
      <c r="AA2230">
        <v>20</v>
      </c>
      <c r="AB2230" s="120">
        <v>4.74</v>
      </c>
      <c r="AC2230" s="2">
        <f t="shared" si="210"/>
        <v>993.50400000000013</v>
      </c>
      <c r="AE2230" s="2">
        <f t="shared" si="211"/>
        <v>993.50400000000013</v>
      </c>
      <c r="AG2230" t="str">
        <f t="shared" si="212"/>
        <v/>
      </c>
    </row>
    <row r="2231" spans="1:34">
      <c r="A2231">
        <v>2230</v>
      </c>
      <c r="C2231">
        <v>762</v>
      </c>
      <c r="D2231">
        <v>445</v>
      </c>
      <c r="E2231" t="s">
        <v>605</v>
      </c>
      <c r="F2231" t="s">
        <v>929</v>
      </c>
      <c r="G2231">
        <v>49.744937899999996</v>
      </c>
      <c r="H2231">
        <v>124.5562134</v>
      </c>
      <c r="M2231" t="s">
        <v>18</v>
      </c>
      <c r="N2231">
        <v>-15</v>
      </c>
      <c r="O2231">
        <v>-17</v>
      </c>
      <c r="P2231">
        <f t="shared" si="213"/>
        <v>2</v>
      </c>
      <c r="Q2231" t="s">
        <v>604</v>
      </c>
      <c r="R2231">
        <v>2</v>
      </c>
      <c r="S2231">
        <f t="shared" si="208"/>
        <v>2</v>
      </c>
      <c r="T2231">
        <f t="shared" si="209"/>
        <v>0</v>
      </c>
      <c r="U2231" t="s">
        <v>1008</v>
      </c>
      <c r="V2231" t="s">
        <v>623</v>
      </c>
      <c r="Z2231" s="118">
        <v>1.38</v>
      </c>
      <c r="AA2231">
        <v>50</v>
      </c>
      <c r="AB2231" s="120">
        <v>1.7</v>
      </c>
      <c r="AC2231" s="2">
        <f t="shared" si="210"/>
        <v>234.59999999999997</v>
      </c>
      <c r="AE2231" s="2">
        <f t="shared" si="211"/>
        <v>234.59999999999997</v>
      </c>
      <c r="AG2231" t="str">
        <f t="shared" si="212"/>
        <v/>
      </c>
    </row>
    <row r="2232" spans="1:34">
      <c r="A2232">
        <v>2231</v>
      </c>
      <c r="C2232">
        <v>762</v>
      </c>
      <c r="D2232">
        <v>445</v>
      </c>
      <c r="E2232" t="s">
        <v>605</v>
      </c>
      <c r="F2232" t="s">
        <v>929</v>
      </c>
      <c r="G2232">
        <v>49.744937899999996</v>
      </c>
      <c r="H2232">
        <v>124.5562134</v>
      </c>
      <c r="M2232" t="s">
        <v>777</v>
      </c>
      <c r="N2232">
        <v>-17</v>
      </c>
      <c r="O2232">
        <v>-36</v>
      </c>
      <c r="P2232">
        <f t="shared" si="213"/>
        <v>19</v>
      </c>
      <c r="Q2232" t="s">
        <v>604</v>
      </c>
      <c r="R2232">
        <v>2</v>
      </c>
      <c r="S2232">
        <f t="shared" si="208"/>
        <v>19</v>
      </c>
      <c r="T2232">
        <f t="shared" si="209"/>
        <v>0</v>
      </c>
      <c r="U2232" t="s">
        <v>1008</v>
      </c>
      <c r="V2232" t="s">
        <v>623</v>
      </c>
      <c r="Z2232" s="118">
        <v>1.38</v>
      </c>
      <c r="AA2232">
        <v>45</v>
      </c>
      <c r="AB2232" s="120">
        <v>1.7</v>
      </c>
      <c r="AC2232" s="2">
        <f t="shared" si="210"/>
        <v>2451.5699999999997</v>
      </c>
      <c r="AE2232" s="2">
        <f t="shared" si="211"/>
        <v>2451.5699999999997</v>
      </c>
      <c r="AG2232" t="str">
        <f t="shared" si="212"/>
        <v/>
      </c>
    </row>
    <row r="2233" spans="1:34" s="9" customFormat="1">
      <c r="A2233">
        <v>2232</v>
      </c>
      <c r="C2233">
        <v>762</v>
      </c>
      <c r="D2233">
        <v>445</v>
      </c>
      <c r="E2233" s="9" t="s">
        <v>605</v>
      </c>
      <c r="F2233" t="s">
        <v>929</v>
      </c>
      <c r="G2233" s="9">
        <v>49.744937899999996</v>
      </c>
      <c r="H2233" s="9">
        <v>124.5562134</v>
      </c>
      <c r="M2233" s="9" t="s">
        <v>754</v>
      </c>
      <c r="N2233" s="9">
        <v>-36</v>
      </c>
      <c r="O2233" s="9">
        <v>-60</v>
      </c>
      <c r="P2233" s="9">
        <f t="shared" si="213"/>
        <v>24</v>
      </c>
      <c r="Q2233" s="9" t="s">
        <v>604</v>
      </c>
      <c r="R2233" s="9">
        <v>2</v>
      </c>
      <c r="S2233" s="9">
        <f t="shared" si="208"/>
        <v>24</v>
      </c>
      <c r="T2233" s="9">
        <f t="shared" si="209"/>
        <v>0</v>
      </c>
      <c r="U2233" t="s">
        <v>1003</v>
      </c>
      <c r="V2233" t="s">
        <v>918</v>
      </c>
      <c r="Z2233" s="118">
        <v>1.38</v>
      </c>
      <c r="AA2233" s="9">
        <v>32</v>
      </c>
      <c r="AB2233" s="120">
        <v>0.54</v>
      </c>
      <c r="AC2233" s="2">
        <f t="shared" si="210"/>
        <v>1216.1663999999998</v>
      </c>
      <c r="AE2233" s="11">
        <f t="shared" si="211"/>
        <v>1216.1663999999998</v>
      </c>
      <c r="AG2233" t="str">
        <f t="shared" si="212"/>
        <v/>
      </c>
      <c r="AH2233"/>
    </row>
    <row r="2234" spans="1:34">
      <c r="A2234">
        <v>2233</v>
      </c>
      <c r="C2234">
        <v>712</v>
      </c>
      <c r="D2234">
        <v>446</v>
      </c>
      <c r="E2234" t="s">
        <v>910</v>
      </c>
      <c r="F2234" t="s">
        <v>931</v>
      </c>
      <c r="G2234">
        <v>49.816738129999997</v>
      </c>
      <c r="H2234">
        <v>124.48489379999999</v>
      </c>
      <c r="M2234" t="s">
        <v>89</v>
      </c>
      <c r="N2234">
        <v>12</v>
      </c>
      <c r="O2234">
        <v>10</v>
      </c>
      <c r="P2234">
        <f t="shared" si="213"/>
        <v>2</v>
      </c>
      <c r="Q2234" t="s">
        <v>35</v>
      </c>
      <c r="R2234">
        <v>1</v>
      </c>
      <c r="S2234">
        <f t="shared" si="208"/>
        <v>0</v>
      </c>
      <c r="T2234">
        <f t="shared" si="209"/>
        <v>2</v>
      </c>
      <c r="W2234">
        <f>SUM(S2234:S2238)</f>
        <v>60</v>
      </c>
      <c r="X2234">
        <f>SUM(T2234:T2238)</f>
        <v>12</v>
      </c>
      <c r="Y2234">
        <f>X2234+W2234</f>
        <v>72</v>
      </c>
      <c r="Z2234" s="118">
        <v>0.08</v>
      </c>
      <c r="AA2234">
        <v>0</v>
      </c>
      <c r="AB2234" s="120">
        <v>42.07</v>
      </c>
      <c r="AC2234" s="2">
        <f t="shared" si="210"/>
        <v>673.11999999999989</v>
      </c>
      <c r="AD2234" s="2">
        <f>SUM(AC2234:AC2238)</f>
        <v>15055.409999999998</v>
      </c>
      <c r="AE2234" s="2">
        <f t="shared" si="211"/>
        <v>673.11999999999989</v>
      </c>
      <c r="AF2234" s="2">
        <f>SUM(AE2234:AE2238)</f>
        <v>15055.409999999998</v>
      </c>
      <c r="AG2234">
        <f t="shared" si="212"/>
        <v>1</v>
      </c>
    </row>
    <row r="2235" spans="1:34">
      <c r="A2235">
        <v>2234</v>
      </c>
      <c r="C2235">
        <v>712</v>
      </c>
      <c r="D2235">
        <v>446</v>
      </c>
      <c r="E2235" t="s">
        <v>910</v>
      </c>
      <c r="F2235" t="s">
        <v>931</v>
      </c>
      <c r="G2235">
        <v>49.816738129999997</v>
      </c>
      <c r="H2235">
        <v>124.48489379999999</v>
      </c>
      <c r="M2235" t="s">
        <v>623</v>
      </c>
      <c r="N2235">
        <v>10</v>
      </c>
      <c r="O2235">
        <v>6</v>
      </c>
      <c r="P2235">
        <f t="shared" si="213"/>
        <v>4</v>
      </c>
      <c r="Q2235" t="s">
        <v>35</v>
      </c>
      <c r="R2235">
        <v>1</v>
      </c>
      <c r="S2235">
        <f t="shared" si="208"/>
        <v>0</v>
      </c>
      <c r="T2235">
        <f t="shared" si="209"/>
        <v>4</v>
      </c>
      <c r="Z2235" s="118">
        <v>0.12</v>
      </c>
      <c r="AA2235">
        <v>0</v>
      </c>
      <c r="AB2235" s="120">
        <v>42.07</v>
      </c>
      <c r="AC2235" s="2">
        <f t="shared" si="210"/>
        <v>2019.36</v>
      </c>
      <c r="AE2235" s="2">
        <f t="shared" si="211"/>
        <v>2019.36</v>
      </c>
      <c r="AG2235" t="str">
        <f t="shared" si="212"/>
        <v/>
      </c>
    </row>
    <row r="2236" spans="1:34">
      <c r="A2236">
        <v>2235</v>
      </c>
      <c r="C2236">
        <v>712</v>
      </c>
      <c r="D2236">
        <v>446</v>
      </c>
      <c r="E2236" t="s">
        <v>910</v>
      </c>
      <c r="F2236" t="s">
        <v>931</v>
      </c>
      <c r="G2236">
        <v>49.816738129999997</v>
      </c>
      <c r="H2236">
        <v>124.48489379999999</v>
      </c>
      <c r="M2236" t="s">
        <v>57</v>
      </c>
      <c r="N2236">
        <v>6</v>
      </c>
      <c r="O2236">
        <v>0</v>
      </c>
      <c r="P2236">
        <f t="shared" si="213"/>
        <v>6</v>
      </c>
      <c r="Q2236" t="s">
        <v>35</v>
      </c>
      <c r="R2236">
        <v>1</v>
      </c>
      <c r="S2236">
        <f t="shared" si="208"/>
        <v>0</v>
      </c>
      <c r="T2236">
        <f t="shared" si="209"/>
        <v>6</v>
      </c>
      <c r="Z2236" s="118">
        <v>0.21</v>
      </c>
      <c r="AA2236">
        <v>0</v>
      </c>
      <c r="AB2236" s="120">
        <v>35.51</v>
      </c>
      <c r="AC2236" s="2">
        <f t="shared" si="210"/>
        <v>4474.2599999999993</v>
      </c>
      <c r="AE2236" s="2">
        <f t="shared" si="211"/>
        <v>4474.2599999999993</v>
      </c>
      <c r="AG2236" t="str">
        <f t="shared" si="212"/>
        <v/>
      </c>
    </row>
    <row r="2237" spans="1:34">
      <c r="A2237">
        <v>2236</v>
      </c>
      <c r="C2237">
        <v>769</v>
      </c>
      <c r="D2237">
        <v>446</v>
      </c>
      <c r="E2237" t="s">
        <v>910</v>
      </c>
      <c r="F2237" t="s">
        <v>931</v>
      </c>
      <c r="G2237">
        <v>49.816738129999997</v>
      </c>
      <c r="H2237">
        <v>124.48489379999999</v>
      </c>
      <c r="M2237" t="s">
        <v>104</v>
      </c>
      <c r="N2237">
        <v>0</v>
      </c>
      <c r="O2237">
        <v>-20</v>
      </c>
      <c r="P2237">
        <f t="shared" si="213"/>
        <v>20</v>
      </c>
      <c r="Q2237" t="s">
        <v>611</v>
      </c>
      <c r="R2237">
        <v>2</v>
      </c>
      <c r="S2237">
        <f t="shared" si="208"/>
        <v>20</v>
      </c>
      <c r="T2237">
        <f t="shared" si="209"/>
        <v>0</v>
      </c>
      <c r="U2237" t="s">
        <v>1003</v>
      </c>
      <c r="V2237" t="s">
        <v>918</v>
      </c>
      <c r="Z2237" s="118">
        <v>1.01</v>
      </c>
      <c r="AA2237">
        <v>65</v>
      </c>
      <c r="AB2237" s="120">
        <v>3.85</v>
      </c>
      <c r="AC2237" s="2">
        <f t="shared" si="210"/>
        <v>2721.9500000000003</v>
      </c>
      <c r="AE2237" s="2">
        <f t="shared" si="211"/>
        <v>2721.9500000000003</v>
      </c>
      <c r="AG2237" t="str">
        <f t="shared" si="212"/>
        <v/>
      </c>
    </row>
    <row r="2238" spans="1:34" s="9" customFormat="1">
      <c r="A2238">
        <v>2237</v>
      </c>
      <c r="C2238">
        <v>769</v>
      </c>
      <c r="D2238">
        <v>446</v>
      </c>
      <c r="E2238" s="9" t="s">
        <v>910</v>
      </c>
      <c r="F2238" t="s">
        <v>931</v>
      </c>
      <c r="G2238" s="9">
        <v>49.816738129999997</v>
      </c>
      <c r="H2238" s="9">
        <v>124.48489379999999</v>
      </c>
      <c r="M2238" s="9" t="s">
        <v>778</v>
      </c>
      <c r="N2238" s="9">
        <v>-20</v>
      </c>
      <c r="O2238" s="9">
        <v>-60</v>
      </c>
      <c r="P2238" s="9">
        <f t="shared" si="213"/>
        <v>40</v>
      </c>
      <c r="Q2238" s="9" t="s">
        <v>191</v>
      </c>
      <c r="R2238" s="9">
        <v>2</v>
      </c>
      <c r="S2238" s="9">
        <f t="shared" si="208"/>
        <v>40</v>
      </c>
      <c r="T2238" s="9">
        <f t="shared" si="209"/>
        <v>0</v>
      </c>
      <c r="U2238" t="s">
        <v>1003</v>
      </c>
      <c r="V2238" t="s">
        <v>918</v>
      </c>
      <c r="Z2238" s="118">
        <v>1.44</v>
      </c>
      <c r="AA2238" s="9">
        <v>35</v>
      </c>
      <c r="AB2238" s="120">
        <v>1.38</v>
      </c>
      <c r="AC2238" s="2">
        <f t="shared" si="210"/>
        <v>5166.7199999999993</v>
      </c>
      <c r="AE2238" s="11">
        <f t="shared" si="211"/>
        <v>5166.7199999999993</v>
      </c>
      <c r="AG2238" t="str">
        <f t="shared" si="212"/>
        <v/>
      </c>
      <c r="AH2238"/>
    </row>
    <row r="2239" spans="1:34">
      <c r="A2239">
        <v>2238</v>
      </c>
      <c r="C2239">
        <v>717</v>
      </c>
      <c r="D2239">
        <v>447</v>
      </c>
      <c r="E2239" t="s">
        <v>619</v>
      </c>
      <c r="F2239" t="s">
        <v>930</v>
      </c>
      <c r="G2239">
        <v>49.527263640000001</v>
      </c>
      <c r="H2239">
        <v>124.7845535</v>
      </c>
      <c r="M2239" t="s">
        <v>89</v>
      </c>
      <c r="N2239">
        <v>3.5</v>
      </c>
      <c r="O2239">
        <v>3</v>
      </c>
      <c r="P2239">
        <f t="shared" si="213"/>
        <v>0.5</v>
      </c>
      <c r="Q2239" t="s">
        <v>35</v>
      </c>
      <c r="R2239">
        <v>1</v>
      </c>
      <c r="S2239">
        <f t="shared" si="208"/>
        <v>0</v>
      </c>
      <c r="T2239">
        <f t="shared" si="209"/>
        <v>0.5</v>
      </c>
      <c r="W2239">
        <f>SUM(S2239:S2244)</f>
        <v>51</v>
      </c>
      <c r="X2239">
        <f>SUM(T2239:T2244)</f>
        <v>3.5</v>
      </c>
      <c r="Y2239">
        <f>X2239+W2239</f>
        <v>54.5</v>
      </c>
      <c r="Z2239" s="118">
        <v>0.16</v>
      </c>
      <c r="AA2239">
        <v>0</v>
      </c>
      <c r="AB2239" s="120">
        <v>37.4</v>
      </c>
      <c r="AC2239" s="2">
        <f t="shared" si="210"/>
        <v>299.2</v>
      </c>
      <c r="AD2239" s="2">
        <f>SUM(AC2239:AC2244)</f>
        <v>9073.5889999999981</v>
      </c>
      <c r="AE2239" s="2">
        <f t="shared" si="211"/>
        <v>299.2</v>
      </c>
      <c r="AF2239" s="2">
        <f>SUM(AE2239:AE2244)</f>
        <v>9073.5889999999981</v>
      </c>
      <c r="AG2239">
        <f t="shared" si="212"/>
        <v>1</v>
      </c>
    </row>
    <row r="2240" spans="1:34">
      <c r="A2240">
        <v>2239</v>
      </c>
      <c r="C2240">
        <v>717</v>
      </c>
      <c r="D2240">
        <v>447</v>
      </c>
      <c r="E2240" t="s">
        <v>619</v>
      </c>
      <c r="F2240" t="s">
        <v>930</v>
      </c>
      <c r="G2240">
        <v>49.527263640000001</v>
      </c>
      <c r="H2240">
        <v>124.7845535</v>
      </c>
      <c r="M2240" t="s">
        <v>623</v>
      </c>
      <c r="N2240">
        <v>3</v>
      </c>
      <c r="O2240">
        <v>2</v>
      </c>
      <c r="P2240">
        <f t="shared" si="213"/>
        <v>1</v>
      </c>
      <c r="Q2240" t="s">
        <v>35</v>
      </c>
      <c r="R2240">
        <v>1</v>
      </c>
      <c r="S2240">
        <f t="shared" si="208"/>
        <v>0</v>
      </c>
      <c r="T2240">
        <f t="shared" si="209"/>
        <v>1</v>
      </c>
      <c r="Z2240" s="118">
        <v>0.16</v>
      </c>
      <c r="AA2240">
        <v>0</v>
      </c>
      <c r="AB2240" s="120">
        <v>37.4</v>
      </c>
      <c r="AC2240" s="2">
        <f t="shared" si="210"/>
        <v>598.4</v>
      </c>
      <c r="AE2240" s="2">
        <f t="shared" si="211"/>
        <v>598.4</v>
      </c>
      <c r="AG2240" t="str">
        <f t="shared" si="212"/>
        <v/>
      </c>
    </row>
    <row r="2241" spans="1:34">
      <c r="A2241">
        <v>2240</v>
      </c>
      <c r="C2241">
        <v>717</v>
      </c>
      <c r="D2241">
        <v>447</v>
      </c>
      <c r="E2241" t="s">
        <v>619</v>
      </c>
      <c r="F2241" t="s">
        <v>930</v>
      </c>
      <c r="G2241">
        <v>49.527263640000001</v>
      </c>
      <c r="H2241">
        <v>124.7845535</v>
      </c>
      <c r="M2241" t="s">
        <v>57</v>
      </c>
      <c r="N2241">
        <v>2</v>
      </c>
      <c r="O2241">
        <v>0</v>
      </c>
      <c r="P2241">
        <f t="shared" si="213"/>
        <v>2</v>
      </c>
      <c r="Q2241" t="s">
        <v>35</v>
      </c>
      <c r="R2241">
        <v>1</v>
      </c>
      <c r="S2241">
        <f t="shared" si="208"/>
        <v>0</v>
      </c>
      <c r="T2241">
        <f t="shared" si="209"/>
        <v>2</v>
      </c>
      <c r="Z2241" s="118">
        <v>0.16</v>
      </c>
      <c r="AA2241">
        <v>0</v>
      </c>
      <c r="AB2241" s="120">
        <v>30.85</v>
      </c>
      <c r="AC2241" s="2">
        <f t="shared" si="210"/>
        <v>987.2</v>
      </c>
      <c r="AE2241" s="2">
        <f t="shared" si="211"/>
        <v>987.2</v>
      </c>
      <c r="AG2241" t="str">
        <f t="shared" si="212"/>
        <v/>
      </c>
    </row>
    <row r="2242" spans="1:34">
      <c r="A2242">
        <v>2241</v>
      </c>
      <c r="C2242">
        <v>774</v>
      </c>
      <c r="D2242">
        <v>447</v>
      </c>
      <c r="E2242" t="s">
        <v>619</v>
      </c>
      <c r="F2242" t="s">
        <v>930</v>
      </c>
      <c r="G2242">
        <v>49.527263640000001</v>
      </c>
      <c r="H2242">
        <v>124.7845535</v>
      </c>
      <c r="M2242" t="s">
        <v>104</v>
      </c>
      <c r="N2242">
        <v>0</v>
      </c>
      <c r="O2242">
        <v>-6</v>
      </c>
      <c r="P2242">
        <f t="shared" si="213"/>
        <v>6</v>
      </c>
      <c r="Q2242" t="s">
        <v>604</v>
      </c>
      <c r="R2242">
        <v>2</v>
      </c>
      <c r="S2242">
        <f t="shared" ref="S2242:S2305" si="214">IF(R2242=1,0,P2242)</f>
        <v>6</v>
      </c>
      <c r="T2242">
        <f t="shared" ref="T2242:T2305" si="215">IF(R2242=1,P2242,0)</f>
        <v>0</v>
      </c>
      <c r="U2242" t="s">
        <v>1003</v>
      </c>
      <c r="V2242" t="s">
        <v>918</v>
      </c>
      <c r="Z2242" s="118">
        <v>1.07</v>
      </c>
      <c r="AA2242">
        <v>5</v>
      </c>
      <c r="AB2242" s="120">
        <v>3.36</v>
      </c>
      <c r="AC2242" s="2">
        <f t="shared" ref="AC2242:AC2305" si="216">Z2242*AB2242/100*P2242*100*100*((100-AA2242)/100)</f>
        <v>2049.2639999999997</v>
      </c>
      <c r="AE2242" s="2">
        <f t="shared" ref="AE2242:AE2305" si="217">Z2242*AB2242/100*P2242*100*100*((100-AA2242)/100)</f>
        <v>2049.2639999999997</v>
      </c>
      <c r="AG2242" t="str">
        <f t="shared" ref="AG2242:AG2305" si="218">IF(D2241&lt;&gt;D2242,1,"")</f>
        <v/>
      </c>
    </row>
    <row r="2243" spans="1:34">
      <c r="A2243">
        <v>2242</v>
      </c>
      <c r="C2243">
        <v>774</v>
      </c>
      <c r="D2243">
        <v>447</v>
      </c>
      <c r="E2243" t="s">
        <v>619</v>
      </c>
      <c r="F2243" t="s">
        <v>930</v>
      </c>
      <c r="G2243">
        <v>49.527263640000001</v>
      </c>
      <c r="H2243">
        <v>124.7845535</v>
      </c>
      <c r="M2243" t="s">
        <v>101</v>
      </c>
      <c r="N2243">
        <v>-6</v>
      </c>
      <c r="O2243">
        <v>-36</v>
      </c>
      <c r="P2243">
        <f t="shared" si="213"/>
        <v>30</v>
      </c>
      <c r="Q2243" t="s">
        <v>611</v>
      </c>
      <c r="R2243">
        <v>2</v>
      </c>
      <c r="S2243">
        <f t="shared" si="214"/>
        <v>30</v>
      </c>
      <c r="T2243">
        <f t="shared" si="215"/>
        <v>0</v>
      </c>
      <c r="U2243" t="s">
        <v>1003</v>
      </c>
      <c r="V2243" t="s">
        <v>1005</v>
      </c>
      <c r="Z2243" s="118">
        <v>1.45</v>
      </c>
      <c r="AA2243">
        <v>15</v>
      </c>
      <c r="AB2243" s="120">
        <v>1.2</v>
      </c>
      <c r="AC2243" s="2">
        <f t="shared" si="216"/>
        <v>4437</v>
      </c>
      <c r="AE2243" s="2">
        <f t="shared" si="217"/>
        <v>4437</v>
      </c>
      <c r="AG2243" t="str">
        <f t="shared" si="218"/>
        <v/>
      </c>
    </row>
    <row r="2244" spans="1:34" s="9" customFormat="1">
      <c r="A2244">
        <v>2243</v>
      </c>
      <c r="C2244">
        <v>774</v>
      </c>
      <c r="D2244">
        <v>447</v>
      </c>
      <c r="E2244" s="9" t="s">
        <v>619</v>
      </c>
      <c r="F2244" t="s">
        <v>930</v>
      </c>
      <c r="G2244" s="9">
        <v>49.527263640000001</v>
      </c>
      <c r="H2244" s="9">
        <v>124.7845535</v>
      </c>
      <c r="M2244" s="9" t="s">
        <v>19</v>
      </c>
      <c r="N2244" s="9">
        <v>-36</v>
      </c>
      <c r="O2244" s="9">
        <v>-51</v>
      </c>
      <c r="P2244" s="9">
        <f t="shared" si="213"/>
        <v>15</v>
      </c>
      <c r="Q2244" s="9" t="s">
        <v>611</v>
      </c>
      <c r="R2244" s="9">
        <v>2</v>
      </c>
      <c r="S2244" s="9">
        <f t="shared" si="214"/>
        <v>15</v>
      </c>
      <c r="T2244" s="9">
        <f t="shared" si="215"/>
        <v>0</v>
      </c>
      <c r="U2244" t="s">
        <v>1003</v>
      </c>
      <c r="V2244" t="s">
        <v>1005</v>
      </c>
      <c r="Z2244" s="118">
        <v>1.45</v>
      </c>
      <c r="AA2244" s="9">
        <v>15</v>
      </c>
      <c r="AB2244" s="120">
        <v>0.38</v>
      </c>
      <c r="AC2244" s="2">
        <f t="shared" si="216"/>
        <v>702.52499999999986</v>
      </c>
      <c r="AE2244" s="11">
        <f t="shared" si="217"/>
        <v>702.52499999999986</v>
      </c>
      <c r="AG2244" t="str">
        <f t="shared" si="218"/>
        <v/>
      </c>
      <c r="AH2244"/>
    </row>
    <row r="2245" spans="1:34">
      <c r="A2245">
        <v>2244</v>
      </c>
      <c r="C2245">
        <v>430</v>
      </c>
      <c r="D2245">
        <v>448</v>
      </c>
      <c r="E2245" t="s">
        <v>605</v>
      </c>
      <c r="F2245" t="s">
        <v>929</v>
      </c>
      <c r="G2245">
        <v>50.079223630000001</v>
      </c>
      <c r="H2245">
        <v>124.2341995</v>
      </c>
      <c r="M2245" t="s">
        <v>610</v>
      </c>
      <c r="N2245">
        <v>18</v>
      </c>
      <c r="O2245">
        <v>14</v>
      </c>
      <c r="P2245">
        <f t="shared" si="213"/>
        <v>4</v>
      </c>
      <c r="Q2245" t="s">
        <v>35</v>
      </c>
      <c r="R2245">
        <v>1</v>
      </c>
      <c r="S2245">
        <f t="shared" si="214"/>
        <v>0</v>
      </c>
      <c r="T2245">
        <f t="shared" si="215"/>
        <v>4</v>
      </c>
      <c r="W2245">
        <f>SUM(S2245:S2249)</f>
        <v>63</v>
      </c>
      <c r="X2245">
        <f>SUM(T2245:T2249)</f>
        <v>18</v>
      </c>
      <c r="Y2245">
        <f>X2245+W2245</f>
        <v>81</v>
      </c>
      <c r="Z2245" s="118">
        <v>0.14000000000000001</v>
      </c>
      <c r="AA2245">
        <v>0</v>
      </c>
      <c r="AB2245" s="120">
        <v>43.21</v>
      </c>
      <c r="AC2245" s="2">
        <f t="shared" si="216"/>
        <v>2419.7600000000002</v>
      </c>
      <c r="AD2245" s="2">
        <f>SUM(AC2245:AC2249)</f>
        <v>14592.81</v>
      </c>
      <c r="AE2245" s="2">
        <f t="shared" si="217"/>
        <v>2419.7600000000002</v>
      </c>
      <c r="AF2245" s="2">
        <f>SUM(AE2245:AE2249)</f>
        <v>14592.81</v>
      </c>
      <c r="AG2245">
        <f t="shared" si="218"/>
        <v>1</v>
      </c>
    </row>
    <row r="2246" spans="1:34">
      <c r="A2246">
        <v>2245</v>
      </c>
      <c r="C2246">
        <v>430</v>
      </c>
      <c r="D2246">
        <v>448</v>
      </c>
      <c r="E2246" t="s">
        <v>605</v>
      </c>
      <c r="F2246" t="s">
        <v>929</v>
      </c>
      <c r="G2246">
        <v>50.079223630000001</v>
      </c>
      <c r="H2246">
        <v>124.2341995</v>
      </c>
      <c r="M2246" t="s">
        <v>606</v>
      </c>
      <c r="N2246">
        <v>14</v>
      </c>
      <c r="O2246">
        <v>6</v>
      </c>
      <c r="P2246">
        <f t="shared" si="213"/>
        <v>8</v>
      </c>
      <c r="Q2246" t="s">
        <v>35</v>
      </c>
      <c r="R2246">
        <v>1</v>
      </c>
      <c r="S2246">
        <f t="shared" si="214"/>
        <v>0</v>
      </c>
      <c r="T2246">
        <f t="shared" si="215"/>
        <v>8</v>
      </c>
      <c r="Z2246" s="118">
        <v>0.14000000000000001</v>
      </c>
      <c r="AA2246">
        <v>0</v>
      </c>
      <c r="AB2246" s="120">
        <v>43.21</v>
      </c>
      <c r="AC2246" s="2">
        <f t="shared" si="216"/>
        <v>4839.5200000000004</v>
      </c>
      <c r="AE2246" s="2">
        <f t="shared" si="217"/>
        <v>4839.5200000000004</v>
      </c>
      <c r="AG2246" t="str">
        <f t="shared" si="218"/>
        <v/>
      </c>
    </row>
    <row r="2247" spans="1:34">
      <c r="A2247">
        <v>2246</v>
      </c>
      <c r="C2247">
        <v>430</v>
      </c>
      <c r="D2247">
        <v>448</v>
      </c>
      <c r="E2247" t="s">
        <v>605</v>
      </c>
      <c r="F2247" t="s">
        <v>929</v>
      </c>
      <c r="G2247">
        <v>50.079223630000001</v>
      </c>
      <c r="H2247">
        <v>124.2341995</v>
      </c>
      <c r="M2247" t="s">
        <v>15</v>
      </c>
      <c r="N2247">
        <v>6</v>
      </c>
      <c r="O2247">
        <v>0</v>
      </c>
      <c r="P2247">
        <f t="shared" si="213"/>
        <v>6</v>
      </c>
      <c r="Q2247" t="s">
        <v>35</v>
      </c>
      <c r="R2247">
        <v>1</v>
      </c>
      <c r="S2247">
        <f t="shared" si="214"/>
        <v>0</v>
      </c>
      <c r="T2247">
        <f t="shared" si="215"/>
        <v>6</v>
      </c>
      <c r="Z2247" s="118">
        <v>0.14000000000000001</v>
      </c>
      <c r="AA2247">
        <v>0</v>
      </c>
      <c r="AB2247" s="120">
        <v>36.65</v>
      </c>
      <c r="AC2247" s="2">
        <f t="shared" si="216"/>
        <v>3078.6000000000004</v>
      </c>
      <c r="AE2247" s="2">
        <f t="shared" si="217"/>
        <v>3078.6000000000004</v>
      </c>
      <c r="AG2247" t="str">
        <f t="shared" si="218"/>
        <v/>
      </c>
    </row>
    <row r="2248" spans="1:34">
      <c r="A2248">
        <v>2247</v>
      </c>
      <c r="C2248">
        <v>477</v>
      </c>
      <c r="D2248">
        <v>448</v>
      </c>
      <c r="E2248" t="s">
        <v>605</v>
      </c>
      <c r="F2248" t="s">
        <v>929</v>
      </c>
      <c r="G2248">
        <v>50.079223630000001</v>
      </c>
      <c r="H2248">
        <v>124.2341995</v>
      </c>
      <c r="M2248" t="s">
        <v>116</v>
      </c>
      <c r="N2248">
        <v>0</v>
      </c>
      <c r="O2248">
        <v>-40</v>
      </c>
      <c r="P2248">
        <f t="shared" si="213"/>
        <v>40</v>
      </c>
      <c r="Q2248" t="s">
        <v>611</v>
      </c>
      <c r="R2248">
        <v>2</v>
      </c>
      <c r="S2248">
        <f t="shared" si="214"/>
        <v>40</v>
      </c>
      <c r="T2248">
        <f t="shared" si="215"/>
        <v>0</v>
      </c>
      <c r="U2248" t="s">
        <v>1003</v>
      </c>
      <c r="V2248" t="s">
        <v>1005</v>
      </c>
      <c r="Z2248" s="118">
        <v>0.87</v>
      </c>
      <c r="AA2248">
        <v>60</v>
      </c>
      <c r="AB2248" s="120">
        <v>1.7</v>
      </c>
      <c r="AC2248" s="2">
        <f t="shared" si="216"/>
        <v>2366.4</v>
      </c>
      <c r="AE2248" s="2">
        <f t="shared" si="217"/>
        <v>2366.4</v>
      </c>
      <c r="AG2248" t="str">
        <f t="shared" si="218"/>
        <v/>
      </c>
    </row>
    <row r="2249" spans="1:34" s="9" customFormat="1">
      <c r="A2249">
        <v>2248</v>
      </c>
      <c r="C2249">
        <v>477</v>
      </c>
      <c r="D2249">
        <v>448</v>
      </c>
      <c r="E2249" s="9" t="s">
        <v>605</v>
      </c>
      <c r="F2249" t="s">
        <v>929</v>
      </c>
      <c r="G2249" s="9">
        <v>50.079223630000001</v>
      </c>
      <c r="H2249" s="9">
        <v>124.2341995</v>
      </c>
      <c r="M2249" s="9" t="s">
        <v>18</v>
      </c>
      <c r="N2249" s="9">
        <v>-40</v>
      </c>
      <c r="O2249" s="9">
        <v>-63</v>
      </c>
      <c r="P2249" s="9">
        <f t="shared" si="213"/>
        <v>23</v>
      </c>
      <c r="Q2249" s="9" t="s">
        <v>611</v>
      </c>
      <c r="R2249" s="9">
        <v>2</v>
      </c>
      <c r="S2249" s="9">
        <f t="shared" si="214"/>
        <v>23</v>
      </c>
      <c r="T2249" s="9">
        <f t="shared" si="215"/>
        <v>0</v>
      </c>
      <c r="U2249" t="s">
        <v>1003</v>
      </c>
      <c r="V2249" t="s">
        <v>918</v>
      </c>
      <c r="Z2249" s="118">
        <v>1.38</v>
      </c>
      <c r="AA2249" s="9">
        <v>65</v>
      </c>
      <c r="AB2249" s="120">
        <v>1.7</v>
      </c>
      <c r="AC2249" s="2">
        <f t="shared" si="216"/>
        <v>1888.5299999999993</v>
      </c>
      <c r="AE2249" s="11">
        <f t="shared" si="217"/>
        <v>1888.5299999999993</v>
      </c>
      <c r="AG2249" t="str">
        <f t="shared" si="218"/>
        <v/>
      </c>
      <c r="AH2249"/>
    </row>
    <row r="2250" spans="1:34">
      <c r="A2250">
        <v>2249</v>
      </c>
      <c r="C2250">
        <v>718</v>
      </c>
      <c r="D2250">
        <v>449</v>
      </c>
      <c r="E2250" t="s">
        <v>619</v>
      </c>
      <c r="F2250" t="s">
        <v>930</v>
      </c>
      <c r="G2250">
        <v>49.532875060000002</v>
      </c>
      <c r="H2250">
        <v>124.78069309999999</v>
      </c>
      <c r="M2250" t="s">
        <v>89</v>
      </c>
      <c r="N2250">
        <v>6.5</v>
      </c>
      <c r="O2250">
        <v>6</v>
      </c>
      <c r="P2250">
        <f t="shared" si="213"/>
        <v>0.5</v>
      </c>
      <c r="Q2250" t="s">
        <v>35</v>
      </c>
      <c r="R2250">
        <v>1</v>
      </c>
      <c r="S2250">
        <f t="shared" si="214"/>
        <v>0</v>
      </c>
      <c r="T2250">
        <f t="shared" si="215"/>
        <v>0.5</v>
      </c>
      <c r="W2250">
        <f>SUM(S2250:S2255)</f>
        <v>52</v>
      </c>
      <c r="X2250">
        <f>SUM(T2250:T2255)</f>
        <v>6.5</v>
      </c>
      <c r="Y2250">
        <f>X2250+W2250</f>
        <v>58.5</v>
      </c>
      <c r="Z2250" s="118">
        <v>0.16</v>
      </c>
      <c r="AA2250">
        <v>0</v>
      </c>
      <c r="AB2250" s="120">
        <v>37.4</v>
      </c>
      <c r="AC2250" s="2">
        <f t="shared" si="216"/>
        <v>299.2</v>
      </c>
      <c r="AD2250" s="2">
        <f>SUM(AC2250:AC2255)</f>
        <v>10768.688</v>
      </c>
      <c r="AE2250" s="2">
        <f t="shared" si="217"/>
        <v>299.2</v>
      </c>
      <c r="AF2250" s="2">
        <f>SUM(AE2250:AE2255)</f>
        <v>10768.688</v>
      </c>
      <c r="AG2250">
        <f t="shared" si="218"/>
        <v>1</v>
      </c>
    </row>
    <row r="2251" spans="1:34">
      <c r="A2251">
        <v>2250</v>
      </c>
      <c r="C2251">
        <v>718</v>
      </c>
      <c r="D2251">
        <v>449</v>
      </c>
      <c r="E2251" t="s">
        <v>619</v>
      </c>
      <c r="F2251" t="s">
        <v>930</v>
      </c>
      <c r="G2251">
        <v>49.532875060000002</v>
      </c>
      <c r="H2251">
        <v>124.78069309999999</v>
      </c>
      <c r="M2251" t="s">
        <v>623</v>
      </c>
      <c r="N2251">
        <v>6</v>
      </c>
      <c r="O2251">
        <v>4</v>
      </c>
      <c r="P2251">
        <f t="shared" ref="P2251:P2314" si="219">ABS(N2251-O2251)</f>
        <v>2</v>
      </c>
      <c r="Q2251" t="s">
        <v>35</v>
      </c>
      <c r="R2251">
        <v>1</v>
      </c>
      <c r="S2251">
        <f t="shared" si="214"/>
        <v>0</v>
      </c>
      <c r="T2251">
        <f t="shared" si="215"/>
        <v>2</v>
      </c>
      <c r="Z2251" s="118">
        <v>0.16</v>
      </c>
      <c r="AA2251">
        <v>0</v>
      </c>
      <c r="AB2251" s="120">
        <v>37.4</v>
      </c>
      <c r="AC2251" s="2">
        <f t="shared" si="216"/>
        <v>1196.8</v>
      </c>
      <c r="AE2251" s="2">
        <f t="shared" si="217"/>
        <v>1196.8</v>
      </c>
      <c r="AG2251" t="str">
        <f t="shared" si="218"/>
        <v/>
      </c>
    </row>
    <row r="2252" spans="1:34">
      <c r="A2252">
        <v>2251</v>
      </c>
      <c r="C2252">
        <v>718</v>
      </c>
      <c r="D2252">
        <v>449</v>
      </c>
      <c r="E2252" t="s">
        <v>619</v>
      </c>
      <c r="F2252" t="s">
        <v>930</v>
      </c>
      <c r="G2252">
        <v>49.532875060000002</v>
      </c>
      <c r="H2252">
        <v>124.78069309999999</v>
      </c>
      <c r="M2252" t="s">
        <v>57</v>
      </c>
      <c r="N2252">
        <v>4</v>
      </c>
      <c r="O2252">
        <v>0</v>
      </c>
      <c r="P2252">
        <f t="shared" si="219"/>
        <v>4</v>
      </c>
      <c r="Q2252" t="s">
        <v>35</v>
      </c>
      <c r="R2252">
        <v>1</v>
      </c>
      <c r="S2252">
        <f t="shared" si="214"/>
        <v>0</v>
      </c>
      <c r="T2252">
        <f t="shared" si="215"/>
        <v>4</v>
      </c>
      <c r="Z2252" s="118">
        <v>0.16</v>
      </c>
      <c r="AA2252">
        <v>0</v>
      </c>
      <c r="AB2252" s="120">
        <v>30.85</v>
      </c>
      <c r="AC2252" s="2">
        <f t="shared" si="216"/>
        <v>1974.4</v>
      </c>
      <c r="AE2252" s="2">
        <f t="shared" si="217"/>
        <v>1974.4</v>
      </c>
      <c r="AG2252" t="str">
        <f t="shared" si="218"/>
        <v/>
      </c>
    </row>
    <row r="2253" spans="1:34">
      <c r="A2253">
        <v>2252</v>
      </c>
      <c r="C2253">
        <v>775</v>
      </c>
      <c r="D2253">
        <v>449</v>
      </c>
      <c r="E2253" t="s">
        <v>619</v>
      </c>
      <c r="F2253" t="s">
        <v>930</v>
      </c>
      <c r="G2253">
        <v>49.532875060000002</v>
      </c>
      <c r="H2253">
        <v>124.78069309999999</v>
      </c>
      <c r="M2253" t="s">
        <v>104</v>
      </c>
      <c r="N2253">
        <v>0</v>
      </c>
      <c r="O2253">
        <v>-6</v>
      </c>
      <c r="P2253">
        <f t="shared" si="219"/>
        <v>6</v>
      </c>
      <c r="Q2253" t="s">
        <v>604</v>
      </c>
      <c r="R2253">
        <v>2</v>
      </c>
      <c r="S2253">
        <f t="shared" si="214"/>
        <v>6</v>
      </c>
      <c r="T2253">
        <f t="shared" si="215"/>
        <v>0</v>
      </c>
      <c r="U2253" t="s">
        <v>1003</v>
      </c>
      <c r="V2253" t="s">
        <v>918</v>
      </c>
      <c r="Z2253" s="118">
        <v>1.07</v>
      </c>
      <c r="AA2253">
        <v>10</v>
      </c>
      <c r="AB2253" s="120">
        <v>3.36</v>
      </c>
      <c r="AC2253" s="2">
        <f t="shared" si="216"/>
        <v>1941.4079999999999</v>
      </c>
      <c r="AE2253" s="2">
        <f t="shared" si="217"/>
        <v>1941.4079999999999</v>
      </c>
      <c r="AG2253" t="str">
        <f t="shared" si="218"/>
        <v/>
      </c>
    </row>
    <row r="2254" spans="1:34">
      <c r="A2254">
        <v>2253</v>
      </c>
      <c r="C2254">
        <v>775</v>
      </c>
      <c r="D2254">
        <v>449</v>
      </c>
      <c r="E2254" t="s">
        <v>619</v>
      </c>
      <c r="F2254" t="s">
        <v>930</v>
      </c>
      <c r="G2254">
        <v>49.532875060000002</v>
      </c>
      <c r="H2254">
        <v>124.78069309999999</v>
      </c>
      <c r="M2254" t="s">
        <v>779</v>
      </c>
      <c r="N2254">
        <v>-6</v>
      </c>
      <c r="O2254">
        <v>-41</v>
      </c>
      <c r="P2254">
        <f t="shared" si="219"/>
        <v>35</v>
      </c>
      <c r="Q2254" t="s">
        <v>611</v>
      </c>
      <c r="R2254">
        <v>2</v>
      </c>
      <c r="S2254">
        <f t="shared" si="214"/>
        <v>35</v>
      </c>
      <c r="T2254">
        <f t="shared" si="215"/>
        <v>0</v>
      </c>
      <c r="U2254" t="s">
        <v>1008</v>
      </c>
      <c r="V2254" t="s">
        <v>918</v>
      </c>
      <c r="Z2254" s="118">
        <v>1.45</v>
      </c>
      <c r="AA2254">
        <v>20</v>
      </c>
      <c r="AB2254" s="120">
        <v>1.2</v>
      </c>
      <c r="AC2254" s="2">
        <f t="shared" si="216"/>
        <v>4872</v>
      </c>
      <c r="AE2254" s="2">
        <f t="shared" si="217"/>
        <v>4872</v>
      </c>
      <c r="AG2254" t="str">
        <f t="shared" si="218"/>
        <v/>
      </c>
    </row>
    <row r="2255" spans="1:34" s="9" customFormat="1">
      <c r="A2255">
        <v>2254</v>
      </c>
      <c r="C2255">
        <v>775</v>
      </c>
      <c r="D2255">
        <v>449</v>
      </c>
      <c r="E2255" s="9" t="s">
        <v>619</v>
      </c>
      <c r="F2255" t="s">
        <v>930</v>
      </c>
      <c r="G2255" s="9">
        <v>49.532875060000002</v>
      </c>
      <c r="H2255" s="9">
        <v>124.78069309999999</v>
      </c>
      <c r="M2255" s="9" t="s">
        <v>19</v>
      </c>
      <c r="N2255" s="9">
        <v>-41</v>
      </c>
      <c r="O2255" s="9">
        <v>-52</v>
      </c>
      <c r="P2255" s="9">
        <f t="shared" si="219"/>
        <v>11</v>
      </c>
      <c r="Q2255" s="9" t="s">
        <v>611</v>
      </c>
      <c r="R2255" s="9">
        <v>2</v>
      </c>
      <c r="S2255" s="9">
        <f t="shared" si="214"/>
        <v>11</v>
      </c>
      <c r="T2255" s="9">
        <f t="shared" si="215"/>
        <v>0</v>
      </c>
      <c r="U2255" t="s">
        <v>1008</v>
      </c>
      <c r="V2255" t="s">
        <v>918</v>
      </c>
      <c r="Z2255" s="118">
        <v>1.45</v>
      </c>
      <c r="AA2255" s="9">
        <v>20</v>
      </c>
      <c r="AB2255" s="120">
        <v>0.38</v>
      </c>
      <c r="AC2255" s="2">
        <f t="shared" si="216"/>
        <v>484.87999999999994</v>
      </c>
      <c r="AE2255" s="11">
        <f t="shared" si="217"/>
        <v>484.87999999999994</v>
      </c>
      <c r="AG2255" t="str">
        <f t="shared" si="218"/>
        <v/>
      </c>
      <c r="AH2255"/>
    </row>
    <row r="2256" spans="1:34">
      <c r="A2256">
        <v>2255</v>
      </c>
      <c r="C2256">
        <v>715</v>
      </c>
      <c r="D2256">
        <v>450</v>
      </c>
      <c r="E2256" t="s">
        <v>619</v>
      </c>
      <c r="F2256" t="s">
        <v>930</v>
      </c>
      <c r="G2256">
        <v>49.813346860000003</v>
      </c>
      <c r="H2256">
        <v>124.5083084</v>
      </c>
      <c r="M2256" t="s">
        <v>89</v>
      </c>
      <c r="N2256">
        <v>3</v>
      </c>
      <c r="O2256">
        <v>2</v>
      </c>
      <c r="P2256">
        <f t="shared" si="219"/>
        <v>1</v>
      </c>
      <c r="Q2256" t="s">
        <v>35</v>
      </c>
      <c r="R2256">
        <v>1</v>
      </c>
      <c r="S2256">
        <f t="shared" si="214"/>
        <v>0</v>
      </c>
      <c r="T2256">
        <f t="shared" si="215"/>
        <v>1</v>
      </c>
      <c r="W2256">
        <f>SUM(S2256:S2260)</f>
        <v>86</v>
      </c>
      <c r="X2256">
        <f>SUM(T2256:T2260)</f>
        <v>3</v>
      </c>
      <c r="Y2256">
        <f>X2256+W2256</f>
        <v>89</v>
      </c>
      <c r="Z2256" s="118">
        <v>0.16</v>
      </c>
      <c r="AA2256">
        <v>0</v>
      </c>
      <c r="AB2256" s="120">
        <v>37.4</v>
      </c>
      <c r="AC2256" s="2">
        <f t="shared" si="216"/>
        <v>598.4</v>
      </c>
      <c r="AD2256" s="2">
        <f>SUM(AC2256:AC2260)</f>
        <v>15606.92</v>
      </c>
      <c r="AE2256" s="2">
        <f t="shared" si="217"/>
        <v>598.4</v>
      </c>
      <c r="AF2256" s="2">
        <f>SUM(AE2256:AE2260)</f>
        <v>15606.92</v>
      </c>
      <c r="AG2256">
        <f t="shared" si="218"/>
        <v>1</v>
      </c>
    </row>
    <row r="2257" spans="1:34">
      <c r="A2257">
        <v>2256</v>
      </c>
      <c r="C2257">
        <v>715</v>
      </c>
      <c r="D2257">
        <v>450</v>
      </c>
      <c r="E2257" t="s">
        <v>619</v>
      </c>
      <c r="F2257" t="s">
        <v>930</v>
      </c>
      <c r="G2257">
        <v>49.813346860000003</v>
      </c>
      <c r="H2257">
        <v>124.5083084</v>
      </c>
      <c r="M2257" t="s">
        <v>623</v>
      </c>
      <c r="N2257">
        <v>2</v>
      </c>
      <c r="O2257">
        <v>1</v>
      </c>
      <c r="P2257">
        <f t="shared" si="219"/>
        <v>1</v>
      </c>
      <c r="Q2257" t="s">
        <v>35</v>
      </c>
      <c r="R2257">
        <v>1</v>
      </c>
      <c r="S2257">
        <f t="shared" si="214"/>
        <v>0</v>
      </c>
      <c r="T2257">
        <f t="shared" si="215"/>
        <v>1</v>
      </c>
      <c r="Z2257" s="118">
        <v>0.16</v>
      </c>
      <c r="AA2257">
        <v>0</v>
      </c>
      <c r="AB2257" s="120">
        <v>37.4</v>
      </c>
      <c r="AC2257" s="2">
        <f t="shared" si="216"/>
        <v>598.4</v>
      </c>
      <c r="AE2257" s="2">
        <f t="shared" si="217"/>
        <v>598.4</v>
      </c>
      <c r="AG2257" t="str">
        <f t="shared" si="218"/>
        <v/>
      </c>
    </row>
    <row r="2258" spans="1:34">
      <c r="A2258">
        <v>2257</v>
      </c>
      <c r="C2258">
        <v>715</v>
      </c>
      <c r="D2258">
        <v>450</v>
      </c>
      <c r="E2258" t="s">
        <v>619</v>
      </c>
      <c r="F2258" t="s">
        <v>930</v>
      </c>
      <c r="G2258">
        <v>49.813346860000003</v>
      </c>
      <c r="H2258">
        <v>124.5083084</v>
      </c>
      <c r="M2258" t="s">
        <v>57</v>
      </c>
      <c r="N2258">
        <v>1</v>
      </c>
      <c r="O2258">
        <v>0</v>
      </c>
      <c r="P2258">
        <f t="shared" si="219"/>
        <v>1</v>
      </c>
      <c r="Q2258" t="s">
        <v>35</v>
      </c>
      <c r="R2258">
        <v>1</v>
      </c>
      <c r="S2258">
        <f t="shared" si="214"/>
        <v>0</v>
      </c>
      <c r="T2258">
        <f t="shared" si="215"/>
        <v>1</v>
      </c>
      <c r="Z2258" s="118">
        <v>0.16</v>
      </c>
      <c r="AA2258">
        <v>0</v>
      </c>
      <c r="AB2258" s="120">
        <v>30.85</v>
      </c>
      <c r="AC2258" s="2">
        <f t="shared" si="216"/>
        <v>493.6</v>
      </c>
      <c r="AE2258" s="2">
        <f t="shared" si="217"/>
        <v>493.6</v>
      </c>
      <c r="AG2258" t="str">
        <f t="shared" si="218"/>
        <v/>
      </c>
    </row>
    <row r="2259" spans="1:34">
      <c r="A2259">
        <v>2258</v>
      </c>
      <c r="C2259">
        <v>772</v>
      </c>
      <c r="D2259">
        <v>450</v>
      </c>
      <c r="E2259" t="s">
        <v>619</v>
      </c>
      <c r="F2259" t="s">
        <v>930</v>
      </c>
      <c r="G2259">
        <v>49.813346860000003</v>
      </c>
      <c r="H2259">
        <v>124.5083084</v>
      </c>
      <c r="M2259" t="s">
        <v>32</v>
      </c>
      <c r="N2259">
        <v>0</v>
      </c>
      <c r="O2259">
        <v>-55</v>
      </c>
      <c r="P2259">
        <f t="shared" si="219"/>
        <v>55</v>
      </c>
      <c r="Q2259" t="s">
        <v>191</v>
      </c>
      <c r="R2259">
        <v>2</v>
      </c>
      <c r="S2259">
        <f t="shared" si="214"/>
        <v>55</v>
      </c>
      <c r="T2259">
        <f t="shared" si="215"/>
        <v>0</v>
      </c>
      <c r="U2259" t="s">
        <v>1008</v>
      </c>
      <c r="V2259" t="s">
        <v>918</v>
      </c>
      <c r="Z2259" s="118">
        <v>1.45</v>
      </c>
      <c r="AA2259">
        <v>7</v>
      </c>
      <c r="AB2259" s="120">
        <v>1.2</v>
      </c>
      <c r="AC2259" s="2">
        <f t="shared" si="216"/>
        <v>8900.1</v>
      </c>
      <c r="AE2259" s="2">
        <f t="shared" si="217"/>
        <v>8900.1</v>
      </c>
      <c r="AG2259" t="str">
        <f t="shared" si="218"/>
        <v/>
      </c>
    </row>
    <row r="2260" spans="1:34" s="9" customFormat="1">
      <c r="A2260">
        <v>2259</v>
      </c>
      <c r="C2260">
        <v>772</v>
      </c>
      <c r="D2260">
        <v>450</v>
      </c>
      <c r="E2260" s="9" t="s">
        <v>619</v>
      </c>
      <c r="F2260" t="s">
        <v>930</v>
      </c>
      <c r="G2260" s="9">
        <v>49.813346860000003</v>
      </c>
      <c r="H2260" s="9">
        <v>124.5083084</v>
      </c>
      <c r="M2260" s="9" t="s">
        <v>34</v>
      </c>
      <c r="N2260" s="9">
        <v>-55</v>
      </c>
      <c r="O2260" s="9">
        <v>-86</v>
      </c>
      <c r="P2260" s="9">
        <f t="shared" si="219"/>
        <v>31</v>
      </c>
      <c r="Q2260" s="9" t="s">
        <v>191</v>
      </c>
      <c r="R2260" s="9">
        <v>2</v>
      </c>
      <c r="S2260" s="9">
        <f t="shared" si="214"/>
        <v>31</v>
      </c>
      <c r="T2260" s="9">
        <f t="shared" si="215"/>
        <v>0</v>
      </c>
      <c r="U2260" t="s">
        <v>1008</v>
      </c>
      <c r="V2260" t="s">
        <v>918</v>
      </c>
      <c r="Z2260" s="118">
        <v>1.45</v>
      </c>
      <c r="AA2260" s="9">
        <v>7</v>
      </c>
      <c r="AB2260" s="120">
        <v>1.2</v>
      </c>
      <c r="AC2260" s="2">
        <f t="shared" si="216"/>
        <v>5016.42</v>
      </c>
      <c r="AE2260" s="11">
        <f t="shared" si="217"/>
        <v>5016.42</v>
      </c>
      <c r="AG2260" t="str">
        <f t="shared" si="218"/>
        <v/>
      </c>
      <c r="AH2260"/>
    </row>
    <row r="2261" spans="1:34">
      <c r="A2261">
        <v>2260</v>
      </c>
      <c r="C2261">
        <v>21</v>
      </c>
      <c r="D2261">
        <v>451</v>
      </c>
      <c r="E2261" t="s">
        <v>913</v>
      </c>
      <c r="F2261" t="s">
        <v>930</v>
      </c>
      <c r="G2261">
        <v>49.516471860000003</v>
      </c>
      <c r="H2261">
        <v>124.8431015</v>
      </c>
      <c r="M2261" t="s">
        <v>89</v>
      </c>
      <c r="N2261">
        <v>1</v>
      </c>
      <c r="O2261">
        <v>0.5</v>
      </c>
      <c r="P2261">
        <f t="shared" si="219"/>
        <v>0.5</v>
      </c>
      <c r="Q2261" t="s">
        <v>35</v>
      </c>
      <c r="R2261">
        <v>1</v>
      </c>
      <c r="S2261">
        <f t="shared" si="214"/>
        <v>0</v>
      </c>
      <c r="T2261">
        <f t="shared" si="215"/>
        <v>0.5</v>
      </c>
      <c r="W2261">
        <f>SUM(S2261:S2265)</f>
        <v>82</v>
      </c>
      <c r="X2261">
        <f>SUM(T2261:T2265)</f>
        <v>1</v>
      </c>
      <c r="Y2261">
        <f>X2261+W2261</f>
        <v>83</v>
      </c>
      <c r="Z2261" s="118">
        <v>0.16</v>
      </c>
      <c r="AA2261">
        <v>0</v>
      </c>
      <c r="AB2261" s="120">
        <v>37.4</v>
      </c>
      <c r="AC2261" s="2">
        <f t="shared" si="216"/>
        <v>299.2</v>
      </c>
      <c r="AD2261" s="2">
        <f>SUM(AC2261:AC2265)</f>
        <v>10905.478800000001</v>
      </c>
      <c r="AE2261" s="2">
        <f t="shared" si="217"/>
        <v>299.2</v>
      </c>
      <c r="AF2261" s="2">
        <f>SUM(AE2261:AE2265)</f>
        <v>10905.478800000001</v>
      </c>
      <c r="AG2261">
        <f t="shared" si="218"/>
        <v>1</v>
      </c>
    </row>
    <row r="2262" spans="1:34">
      <c r="A2262">
        <v>2261</v>
      </c>
      <c r="C2262">
        <v>21</v>
      </c>
      <c r="D2262">
        <v>451</v>
      </c>
      <c r="E2262" t="s">
        <v>913</v>
      </c>
      <c r="F2262" t="s">
        <v>930</v>
      </c>
      <c r="G2262">
        <v>49.516471860000003</v>
      </c>
      <c r="H2262">
        <v>124.8431015</v>
      </c>
      <c r="M2262" t="s">
        <v>57</v>
      </c>
      <c r="N2262">
        <v>0.5</v>
      </c>
      <c r="O2262">
        <v>0</v>
      </c>
      <c r="P2262">
        <f t="shared" si="219"/>
        <v>0.5</v>
      </c>
      <c r="Q2262" t="s">
        <v>35</v>
      </c>
      <c r="R2262">
        <v>1</v>
      </c>
      <c r="S2262">
        <f t="shared" si="214"/>
        <v>0</v>
      </c>
      <c r="T2262">
        <f t="shared" si="215"/>
        <v>0.5</v>
      </c>
      <c r="Z2262" s="118">
        <v>0.16</v>
      </c>
      <c r="AA2262">
        <v>0</v>
      </c>
      <c r="AB2262" s="120">
        <v>30.85</v>
      </c>
      <c r="AC2262" s="2">
        <f t="shared" si="216"/>
        <v>246.8</v>
      </c>
      <c r="AE2262" s="2">
        <f t="shared" si="217"/>
        <v>246.8</v>
      </c>
      <c r="AG2262" t="str">
        <f t="shared" si="218"/>
        <v/>
      </c>
    </row>
    <row r="2263" spans="1:34">
      <c r="A2263">
        <v>2262</v>
      </c>
      <c r="C2263">
        <v>29</v>
      </c>
      <c r="D2263">
        <v>451</v>
      </c>
      <c r="E2263" t="s">
        <v>913</v>
      </c>
      <c r="F2263" t="s">
        <v>930</v>
      </c>
      <c r="G2263">
        <v>49.516471860000003</v>
      </c>
      <c r="H2263">
        <v>124.8431015</v>
      </c>
      <c r="M2263" t="s">
        <v>104</v>
      </c>
      <c r="N2263">
        <v>0</v>
      </c>
      <c r="O2263">
        <v>-15</v>
      </c>
      <c r="P2263">
        <f t="shared" si="219"/>
        <v>15</v>
      </c>
      <c r="Q2263" t="s">
        <v>616</v>
      </c>
      <c r="R2263">
        <v>2</v>
      </c>
      <c r="S2263">
        <f t="shared" si="214"/>
        <v>15</v>
      </c>
      <c r="T2263">
        <f t="shared" si="215"/>
        <v>0</v>
      </c>
      <c r="U2263" t="s">
        <v>1008</v>
      </c>
      <c r="V2263" t="s">
        <v>1009</v>
      </c>
      <c r="Z2263" s="118">
        <v>1.07</v>
      </c>
      <c r="AA2263">
        <v>1</v>
      </c>
      <c r="AB2263" s="120">
        <v>3.36</v>
      </c>
      <c r="AC2263" s="2">
        <f t="shared" si="216"/>
        <v>5338.8720000000012</v>
      </c>
      <c r="AE2263" s="2">
        <f t="shared" si="217"/>
        <v>5338.8720000000012</v>
      </c>
      <c r="AG2263" t="str">
        <f t="shared" si="218"/>
        <v/>
      </c>
    </row>
    <row r="2264" spans="1:34">
      <c r="A2264">
        <v>2263</v>
      </c>
      <c r="C2264">
        <v>29</v>
      </c>
      <c r="D2264">
        <v>451</v>
      </c>
      <c r="E2264" t="s">
        <v>913</v>
      </c>
      <c r="F2264" t="s">
        <v>930</v>
      </c>
      <c r="G2264">
        <v>49.516471860000003</v>
      </c>
      <c r="H2264">
        <v>124.8431015</v>
      </c>
      <c r="M2264" t="s">
        <v>608</v>
      </c>
      <c r="N2264">
        <v>-15</v>
      </c>
      <c r="O2264">
        <v>-36</v>
      </c>
      <c r="P2264">
        <f t="shared" si="219"/>
        <v>21</v>
      </c>
      <c r="Q2264" t="s">
        <v>616</v>
      </c>
      <c r="R2264">
        <v>2</v>
      </c>
      <c r="S2264">
        <f t="shared" si="214"/>
        <v>21</v>
      </c>
      <c r="T2264">
        <f t="shared" si="215"/>
        <v>0</v>
      </c>
      <c r="U2264" t="s">
        <v>1008</v>
      </c>
      <c r="V2264" t="s">
        <v>1009</v>
      </c>
      <c r="Z2264" s="118">
        <v>1.03</v>
      </c>
      <c r="AA2264">
        <v>1</v>
      </c>
      <c r="AB2264" s="120">
        <v>1.2</v>
      </c>
      <c r="AC2264" s="2">
        <f t="shared" si="216"/>
        <v>2569.6440000000002</v>
      </c>
      <c r="AE2264" s="2">
        <f t="shared" si="217"/>
        <v>2569.6440000000002</v>
      </c>
      <c r="AG2264" t="str">
        <f t="shared" si="218"/>
        <v/>
      </c>
    </row>
    <row r="2265" spans="1:34" s="9" customFormat="1">
      <c r="A2265">
        <v>2264</v>
      </c>
      <c r="C2265">
        <v>29</v>
      </c>
      <c r="D2265">
        <v>451</v>
      </c>
      <c r="E2265" s="9" t="s">
        <v>913</v>
      </c>
      <c r="F2265" t="s">
        <v>930</v>
      </c>
      <c r="G2265" s="9">
        <v>49.516471860000003</v>
      </c>
      <c r="H2265" s="9">
        <v>124.8431015</v>
      </c>
      <c r="M2265" s="9" t="s">
        <v>21</v>
      </c>
      <c r="N2265" s="9">
        <v>-36</v>
      </c>
      <c r="O2265" s="9">
        <v>-82</v>
      </c>
      <c r="P2265" s="9">
        <f t="shared" si="219"/>
        <v>46</v>
      </c>
      <c r="Q2265" s="9" t="s">
        <v>616</v>
      </c>
      <c r="R2265" s="9">
        <v>2</v>
      </c>
      <c r="S2265" s="9">
        <f t="shared" si="214"/>
        <v>46</v>
      </c>
      <c r="T2265" s="9">
        <f t="shared" si="215"/>
        <v>0</v>
      </c>
      <c r="U2265" t="s">
        <v>1008</v>
      </c>
      <c r="V2265" t="s">
        <v>1009</v>
      </c>
      <c r="Z2265" s="118">
        <v>1.38</v>
      </c>
      <c r="AA2265" s="9">
        <v>1</v>
      </c>
      <c r="AB2265" s="120">
        <v>0.39</v>
      </c>
      <c r="AC2265" s="2">
        <f t="shared" si="216"/>
        <v>2450.9628000000002</v>
      </c>
      <c r="AE2265" s="11">
        <f t="shared" si="217"/>
        <v>2450.9628000000002</v>
      </c>
      <c r="AG2265" t="str">
        <f t="shared" si="218"/>
        <v/>
      </c>
      <c r="AH2265"/>
    </row>
    <row r="2266" spans="1:34">
      <c r="A2266">
        <v>2265</v>
      </c>
      <c r="C2266">
        <v>443</v>
      </c>
      <c r="D2266">
        <v>452</v>
      </c>
      <c r="E2266" t="s">
        <v>605</v>
      </c>
      <c r="F2266" t="s">
        <v>929</v>
      </c>
      <c r="G2266">
        <v>49.229751589999999</v>
      </c>
      <c r="H2266">
        <v>125.1424713</v>
      </c>
      <c r="M2266" t="s">
        <v>13</v>
      </c>
      <c r="N2266">
        <v>10</v>
      </c>
      <c r="O2266">
        <v>9</v>
      </c>
      <c r="P2266">
        <f t="shared" si="219"/>
        <v>1</v>
      </c>
      <c r="Q2266" t="s">
        <v>35</v>
      </c>
      <c r="R2266">
        <v>1</v>
      </c>
      <c r="S2266">
        <f t="shared" si="214"/>
        <v>0</v>
      </c>
      <c r="T2266">
        <f t="shared" si="215"/>
        <v>1</v>
      </c>
      <c r="W2266">
        <f>SUM(S2266:S2271)</f>
        <v>28</v>
      </c>
      <c r="X2266">
        <f>SUM(T2266:T2271)</f>
        <v>10</v>
      </c>
      <c r="Y2266">
        <f>X2266+W2266</f>
        <v>38</v>
      </c>
      <c r="Z2266" s="118">
        <v>0.14000000000000001</v>
      </c>
      <c r="AA2266">
        <v>0</v>
      </c>
      <c r="AB2266" s="120">
        <v>43.21</v>
      </c>
      <c r="AC2266" s="2">
        <f t="shared" si="216"/>
        <v>604.94000000000005</v>
      </c>
      <c r="AD2266" s="2">
        <f>SUM(AC2266:AC2271)</f>
        <v>10275.547</v>
      </c>
      <c r="AE2266" s="2">
        <f t="shared" si="217"/>
        <v>604.94000000000005</v>
      </c>
      <c r="AF2266" s="2">
        <f>SUM(AE2266:AE2271)</f>
        <v>10275.547</v>
      </c>
      <c r="AG2266">
        <f t="shared" si="218"/>
        <v>1</v>
      </c>
    </row>
    <row r="2267" spans="1:34">
      <c r="A2267">
        <v>2266</v>
      </c>
      <c r="C2267">
        <v>443</v>
      </c>
      <c r="D2267">
        <v>452</v>
      </c>
      <c r="E2267" t="s">
        <v>605</v>
      </c>
      <c r="F2267" t="s">
        <v>929</v>
      </c>
      <c r="G2267">
        <v>49.229751589999999</v>
      </c>
      <c r="H2267">
        <v>125.1424713</v>
      </c>
      <c r="M2267" t="s">
        <v>14</v>
      </c>
      <c r="N2267">
        <v>9</v>
      </c>
      <c r="O2267">
        <v>1</v>
      </c>
      <c r="P2267">
        <f t="shared" si="219"/>
        <v>8</v>
      </c>
      <c r="Q2267" t="s">
        <v>35</v>
      </c>
      <c r="R2267">
        <v>1</v>
      </c>
      <c r="S2267">
        <f t="shared" si="214"/>
        <v>0</v>
      </c>
      <c r="T2267">
        <f t="shared" si="215"/>
        <v>8</v>
      </c>
      <c r="Z2267" s="118">
        <v>0.14000000000000001</v>
      </c>
      <c r="AA2267">
        <v>0</v>
      </c>
      <c r="AB2267" s="120">
        <v>43.21</v>
      </c>
      <c r="AC2267" s="2">
        <f t="shared" si="216"/>
        <v>4839.5200000000004</v>
      </c>
      <c r="AE2267" s="2">
        <f t="shared" si="217"/>
        <v>4839.5200000000004</v>
      </c>
      <c r="AG2267" t="str">
        <f t="shared" si="218"/>
        <v/>
      </c>
    </row>
    <row r="2268" spans="1:34">
      <c r="A2268">
        <v>2267</v>
      </c>
      <c r="C2268">
        <v>443</v>
      </c>
      <c r="D2268">
        <v>452</v>
      </c>
      <c r="E2268" t="s">
        <v>605</v>
      </c>
      <c r="F2268" t="s">
        <v>929</v>
      </c>
      <c r="G2268">
        <v>49.229751589999999</v>
      </c>
      <c r="H2268">
        <v>125.1424713</v>
      </c>
      <c r="M2268" t="s">
        <v>90</v>
      </c>
      <c r="N2268">
        <v>1</v>
      </c>
      <c r="O2268">
        <v>0</v>
      </c>
      <c r="P2268">
        <f t="shared" si="219"/>
        <v>1</v>
      </c>
      <c r="Q2268" t="s">
        <v>35</v>
      </c>
      <c r="R2268">
        <v>1</v>
      </c>
      <c r="S2268">
        <f t="shared" si="214"/>
        <v>0</v>
      </c>
      <c r="T2268">
        <f t="shared" si="215"/>
        <v>1</v>
      </c>
      <c r="Z2268" s="118">
        <v>0.14000000000000001</v>
      </c>
      <c r="AA2268">
        <v>0</v>
      </c>
      <c r="AB2268" s="120">
        <v>36.65</v>
      </c>
      <c r="AC2268" s="2">
        <f t="shared" si="216"/>
        <v>513.1</v>
      </c>
      <c r="AE2268" s="2">
        <f t="shared" si="217"/>
        <v>513.1</v>
      </c>
      <c r="AG2268" t="str">
        <f t="shared" si="218"/>
        <v/>
      </c>
    </row>
    <row r="2269" spans="1:34">
      <c r="A2269">
        <v>2268</v>
      </c>
      <c r="C2269">
        <v>491</v>
      </c>
      <c r="D2269">
        <v>452</v>
      </c>
      <c r="E2269" t="s">
        <v>605</v>
      </c>
      <c r="F2269" t="s">
        <v>929</v>
      </c>
      <c r="G2269">
        <v>49.229751589999999</v>
      </c>
      <c r="H2269">
        <v>125.1424713</v>
      </c>
      <c r="M2269" t="s">
        <v>16</v>
      </c>
      <c r="N2269">
        <v>0</v>
      </c>
      <c r="O2269">
        <v>-1</v>
      </c>
      <c r="P2269">
        <f t="shared" si="219"/>
        <v>1</v>
      </c>
      <c r="Q2269" t="s">
        <v>604</v>
      </c>
      <c r="R2269">
        <v>2</v>
      </c>
      <c r="S2269">
        <f t="shared" si="214"/>
        <v>1</v>
      </c>
      <c r="T2269">
        <f t="shared" si="215"/>
        <v>0</v>
      </c>
      <c r="U2269" t="s">
        <v>1008</v>
      </c>
      <c r="V2269" t="s">
        <v>1009</v>
      </c>
      <c r="Z2269" s="118">
        <v>1.31</v>
      </c>
      <c r="AA2269">
        <v>45</v>
      </c>
      <c r="AB2269" s="120">
        <v>4.74</v>
      </c>
      <c r="AC2269" s="2">
        <f t="shared" si="216"/>
        <v>341.51700000000005</v>
      </c>
      <c r="AE2269" s="2">
        <f t="shared" si="217"/>
        <v>341.51700000000005</v>
      </c>
      <c r="AG2269" t="str">
        <f t="shared" si="218"/>
        <v/>
      </c>
    </row>
    <row r="2270" spans="1:34">
      <c r="A2270">
        <v>2269</v>
      </c>
      <c r="C2270">
        <v>491</v>
      </c>
      <c r="D2270">
        <v>452</v>
      </c>
      <c r="E2270" t="s">
        <v>605</v>
      </c>
      <c r="F2270" t="s">
        <v>929</v>
      </c>
      <c r="G2270">
        <v>49.229751589999999</v>
      </c>
      <c r="H2270">
        <v>125.1424713</v>
      </c>
      <c r="M2270" t="s">
        <v>59</v>
      </c>
      <c r="N2270">
        <v>-1</v>
      </c>
      <c r="O2270">
        <v>-13</v>
      </c>
      <c r="P2270">
        <f t="shared" si="219"/>
        <v>12</v>
      </c>
      <c r="Q2270" t="s">
        <v>604</v>
      </c>
      <c r="R2270">
        <v>2</v>
      </c>
      <c r="S2270">
        <f t="shared" si="214"/>
        <v>12</v>
      </c>
      <c r="T2270">
        <f t="shared" si="215"/>
        <v>0</v>
      </c>
      <c r="U2270" t="s">
        <v>1008</v>
      </c>
      <c r="V2270" t="s">
        <v>1009</v>
      </c>
      <c r="Z2270" s="118">
        <v>1.38</v>
      </c>
      <c r="AA2270">
        <v>40</v>
      </c>
      <c r="AB2270" s="120">
        <v>1.7</v>
      </c>
      <c r="AC2270" s="2">
        <f t="shared" si="216"/>
        <v>1689.1199999999997</v>
      </c>
      <c r="AE2270" s="2">
        <f t="shared" si="217"/>
        <v>1689.1199999999997</v>
      </c>
      <c r="AG2270" t="str">
        <f t="shared" si="218"/>
        <v/>
      </c>
    </row>
    <row r="2271" spans="1:34" s="9" customFormat="1">
      <c r="A2271">
        <v>2270</v>
      </c>
      <c r="C2271">
        <v>491</v>
      </c>
      <c r="D2271">
        <v>452</v>
      </c>
      <c r="E2271" s="9" t="s">
        <v>605</v>
      </c>
      <c r="F2271" t="s">
        <v>929</v>
      </c>
      <c r="G2271" s="9">
        <v>49.229751589999999</v>
      </c>
      <c r="H2271" s="9">
        <v>125.1424713</v>
      </c>
      <c r="M2271" s="9" t="s">
        <v>60</v>
      </c>
      <c r="N2271" s="9">
        <v>-13</v>
      </c>
      <c r="O2271" s="9">
        <v>-28</v>
      </c>
      <c r="P2271" s="9">
        <f t="shared" si="219"/>
        <v>15</v>
      </c>
      <c r="Q2271" s="9" t="s">
        <v>616</v>
      </c>
      <c r="R2271" s="9">
        <v>2</v>
      </c>
      <c r="S2271" s="9">
        <f t="shared" si="214"/>
        <v>15</v>
      </c>
      <c r="T2271" s="9">
        <f t="shared" si="215"/>
        <v>0</v>
      </c>
      <c r="U2271" t="s">
        <v>1003</v>
      </c>
      <c r="V2271" t="s">
        <v>21</v>
      </c>
      <c r="Z2271" s="118">
        <v>1.38</v>
      </c>
      <c r="AA2271" s="9">
        <v>35</v>
      </c>
      <c r="AB2271" s="120">
        <v>1.7</v>
      </c>
      <c r="AC2271" s="2">
        <f t="shared" si="216"/>
        <v>2287.3499999999995</v>
      </c>
      <c r="AE2271" s="11">
        <f t="shared" si="217"/>
        <v>2287.3499999999995</v>
      </c>
      <c r="AG2271" t="str">
        <f t="shared" si="218"/>
        <v/>
      </c>
      <c r="AH2271"/>
    </row>
    <row r="2272" spans="1:34">
      <c r="A2272">
        <v>2271</v>
      </c>
      <c r="C2272">
        <v>89</v>
      </c>
      <c r="D2272">
        <v>453</v>
      </c>
      <c r="E2272" t="s">
        <v>915</v>
      </c>
      <c r="F2272" t="s">
        <v>932</v>
      </c>
      <c r="G2272">
        <v>48.938671110000001</v>
      </c>
      <c r="H2272">
        <v>125.46199799999999</v>
      </c>
      <c r="M2272" t="s">
        <v>13</v>
      </c>
      <c r="N2272">
        <v>32</v>
      </c>
      <c r="O2272">
        <v>30</v>
      </c>
      <c r="P2272">
        <f t="shared" si="219"/>
        <v>2</v>
      </c>
      <c r="Q2272" t="s">
        <v>35</v>
      </c>
      <c r="R2272">
        <v>1</v>
      </c>
      <c r="S2272">
        <f t="shared" si="214"/>
        <v>0</v>
      </c>
      <c r="T2272">
        <f t="shared" si="215"/>
        <v>2</v>
      </c>
      <c r="W2272">
        <f>SUM(S2272:S2276)</f>
        <v>14</v>
      </c>
      <c r="X2272">
        <f>SUM(T2272:T2276)</f>
        <v>32</v>
      </c>
      <c r="Y2272">
        <f>X2272+W2272</f>
        <v>46</v>
      </c>
      <c r="Z2272" s="118">
        <v>0.11</v>
      </c>
      <c r="AA2272">
        <v>0</v>
      </c>
      <c r="AB2272" s="120">
        <v>25.58</v>
      </c>
      <c r="AC2272" s="2">
        <f t="shared" si="216"/>
        <v>562.75999999999988</v>
      </c>
      <c r="AD2272" s="2">
        <f>SUM(AC2272:AC2276)</f>
        <v>36071.394</v>
      </c>
      <c r="AE2272" s="2">
        <f t="shared" si="217"/>
        <v>562.75999999999988</v>
      </c>
      <c r="AF2272" s="2">
        <f>SUM(AE2272:AE2276)</f>
        <v>36071.394</v>
      </c>
      <c r="AG2272">
        <f t="shared" si="218"/>
        <v>1</v>
      </c>
    </row>
    <row r="2273" spans="1:34">
      <c r="A2273">
        <v>2272</v>
      </c>
      <c r="C2273">
        <v>89</v>
      </c>
      <c r="D2273">
        <v>453</v>
      </c>
      <c r="E2273" t="s">
        <v>915</v>
      </c>
      <c r="F2273" t="s">
        <v>932</v>
      </c>
      <c r="G2273">
        <v>48.938671110000001</v>
      </c>
      <c r="H2273">
        <v>125.46199799999999</v>
      </c>
      <c r="M2273" t="s">
        <v>606</v>
      </c>
      <c r="N2273">
        <v>30</v>
      </c>
      <c r="O2273">
        <v>22</v>
      </c>
      <c r="P2273">
        <f t="shared" si="219"/>
        <v>8</v>
      </c>
      <c r="Q2273" t="s">
        <v>35</v>
      </c>
      <c r="R2273">
        <v>1</v>
      </c>
      <c r="S2273">
        <f t="shared" si="214"/>
        <v>0</v>
      </c>
      <c r="T2273">
        <f t="shared" si="215"/>
        <v>8</v>
      </c>
      <c r="Z2273" s="118">
        <v>0.11</v>
      </c>
      <c r="AA2273">
        <v>0</v>
      </c>
      <c r="AB2273" s="120">
        <v>25.58</v>
      </c>
      <c r="AC2273" s="2">
        <f t="shared" si="216"/>
        <v>2251.0399999999995</v>
      </c>
      <c r="AE2273" s="2">
        <f t="shared" si="217"/>
        <v>2251.0399999999995</v>
      </c>
      <c r="AG2273" t="str">
        <f t="shared" si="218"/>
        <v/>
      </c>
    </row>
    <row r="2274" spans="1:34">
      <c r="A2274">
        <v>2273</v>
      </c>
      <c r="C2274">
        <v>89</v>
      </c>
      <c r="D2274">
        <v>453</v>
      </c>
      <c r="E2274" t="s">
        <v>915</v>
      </c>
      <c r="F2274" t="s">
        <v>932</v>
      </c>
      <c r="G2274">
        <v>48.938671110000001</v>
      </c>
      <c r="H2274">
        <v>125.46199799999999</v>
      </c>
      <c r="M2274" t="s">
        <v>90</v>
      </c>
      <c r="N2274">
        <v>22</v>
      </c>
      <c r="O2274">
        <v>0</v>
      </c>
      <c r="P2274">
        <f t="shared" si="219"/>
        <v>22</v>
      </c>
      <c r="Q2274" t="s">
        <v>35</v>
      </c>
      <c r="R2274">
        <v>1</v>
      </c>
      <c r="S2274">
        <f t="shared" si="214"/>
        <v>0</v>
      </c>
      <c r="T2274">
        <f t="shared" si="215"/>
        <v>22</v>
      </c>
      <c r="Z2274" s="118">
        <v>0.55000000000000004</v>
      </c>
      <c r="AA2274">
        <v>0</v>
      </c>
      <c r="AB2274" s="120">
        <v>19.02</v>
      </c>
      <c r="AC2274" s="2">
        <f t="shared" si="216"/>
        <v>23014.2</v>
      </c>
      <c r="AE2274" s="2">
        <f t="shared" si="217"/>
        <v>23014.2</v>
      </c>
      <c r="AG2274" t="str">
        <f t="shared" si="218"/>
        <v/>
      </c>
    </row>
    <row r="2275" spans="1:34">
      <c r="A2275">
        <v>2274</v>
      </c>
      <c r="C2275">
        <v>102</v>
      </c>
      <c r="D2275">
        <v>453</v>
      </c>
      <c r="E2275" t="s">
        <v>915</v>
      </c>
      <c r="F2275" t="s">
        <v>932</v>
      </c>
      <c r="G2275">
        <v>48.938671110000001</v>
      </c>
      <c r="H2275">
        <v>125.46199799999999</v>
      </c>
      <c r="M2275" t="s">
        <v>129</v>
      </c>
      <c r="N2275">
        <v>0</v>
      </c>
      <c r="O2275">
        <v>-14</v>
      </c>
      <c r="P2275">
        <f t="shared" si="219"/>
        <v>14</v>
      </c>
      <c r="Q2275" t="s">
        <v>616</v>
      </c>
      <c r="R2275">
        <v>2</v>
      </c>
      <c r="S2275">
        <f t="shared" si="214"/>
        <v>14</v>
      </c>
      <c r="T2275">
        <f t="shared" si="215"/>
        <v>0</v>
      </c>
      <c r="U2275" t="s">
        <v>1003</v>
      </c>
      <c r="V2275" t="s">
        <v>21</v>
      </c>
      <c r="Z2275" s="118">
        <v>0.97</v>
      </c>
      <c r="AA2275">
        <v>5</v>
      </c>
      <c r="AB2275" s="120">
        <v>7.94</v>
      </c>
      <c r="AC2275" s="2">
        <f t="shared" si="216"/>
        <v>10243.394</v>
      </c>
      <c r="AE2275" s="2">
        <f t="shared" si="217"/>
        <v>10243.394</v>
      </c>
      <c r="AG2275" t="str">
        <f t="shared" si="218"/>
        <v/>
      </c>
    </row>
    <row r="2276" spans="1:34" s="9" customFormat="1">
      <c r="A2276">
        <v>2275</v>
      </c>
      <c r="C2276">
        <v>102</v>
      </c>
      <c r="D2276">
        <v>453</v>
      </c>
      <c r="E2276" s="9" t="s">
        <v>915</v>
      </c>
      <c r="F2276" t="s">
        <v>932</v>
      </c>
      <c r="G2276" s="9">
        <v>48.938671110000001</v>
      </c>
      <c r="H2276" s="9">
        <v>125.46199799999999</v>
      </c>
      <c r="M2276" s="9" t="s">
        <v>20</v>
      </c>
      <c r="N2276" s="9">
        <v>-14</v>
      </c>
      <c r="O2276" s="9">
        <v>-14</v>
      </c>
      <c r="P2276" s="9">
        <f t="shared" si="219"/>
        <v>0</v>
      </c>
      <c r="Q2276" s="9" t="s">
        <v>616</v>
      </c>
      <c r="R2276" s="9">
        <v>2</v>
      </c>
      <c r="S2276" s="9">
        <f t="shared" si="214"/>
        <v>0</v>
      </c>
      <c r="T2276" s="9">
        <f t="shared" si="215"/>
        <v>0</v>
      </c>
      <c r="U2276" t="s">
        <v>1008</v>
      </c>
      <c r="V2276" t="s">
        <v>1009</v>
      </c>
      <c r="Z2276" s="118">
        <v>1.1000000000000001</v>
      </c>
      <c r="AA2276" s="9">
        <v>5</v>
      </c>
      <c r="AB2276" s="120">
        <v>0.92</v>
      </c>
      <c r="AC2276" s="2">
        <f t="shared" si="216"/>
        <v>0</v>
      </c>
      <c r="AE2276" s="11">
        <f t="shared" si="217"/>
        <v>0</v>
      </c>
      <c r="AG2276" t="str">
        <f t="shared" si="218"/>
        <v/>
      </c>
      <c r="AH2276"/>
    </row>
    <row r="2277" spans="1:34">
      <c r="A2277">
        <v>2276</v>
      </c>
      <c r="C2277">
        <v>756</v>
      </c>
      <c r="D2277">
        <v>454</v>
      </c>
      <c r="E2277" t="s">
        <v>605</v>
      </c>
      <c r="F2277" t="s">
        <v>929</v>
      </c>
      <c r="G2277">
        <v>49.905448909999997</v>
      </c>
      <c r="H2277">
        <v>124.52179719999999</v>
      </c>
      <c r="M2277" t="s">
        <v>89</v>
      </c>
      <c r="N2277">
        <v>7</v>
      </c>
      <c r="O2277">
        <v>5</v>
      </c>
      <c r="P2277">
        <f t="shared" si="219"/>
        <v>2</v>
      </c>
      <c r="Q2277" t="s">
        <v>35</v>
      </c>
      <c r="R2277">
        <v>1</v>
      </c>
      <c r="S2277">
        <f t="shared" si="214"/>
        <v>0</v>
      </c>
      <c r="T2277">
        <f t="shared" si="215"/>
        <v>2</v>
      </c>
      <c r="W2277">
        <f>SUM(S2277:S2283)</f>
        <v>55</v>
      </c>
      <c r="X2277">
        <f>SUM(T2277:T2283)</f>
        <v>7</v>
      </c>
      <c r="Y2277">
        <f>X2277+W2277</f>
        <v>62</v>
      </c>
      <c r="Z2277" s="118">
        <v>0.14000000000000001</v>
      </c>
      <c r="AA2277">
        <v>0</v>
      </c>
      <c r="AB2277" s="120">
        <v>43.21</v>
      </c>
      <c r="AC2277" s="2">
        <f t="shared" si="216"/>
        <v>1209.8800000000001</v>
      </c>
      <c r="AD2277" s="2">
        <f>SUM(AC2277:AC2283)</f>
        <v>16838.992999999999</v>
      </c>
      <c r="AE2277" s="2">
        <f t="shared" si="217"/>
        <v>1209.8800000000001</v>
      </c>
      <c r="AF2277" s="2">
        <f>SUM(AE2277:AE2283)</f>
        <v>16838.992999999999</v>
      </c>
      <c r="AG2277">
        <f t="shared" si="218"/>
        <v>1</v>
      </c>
    </row>
    <row r="2278" spans="1:34">
      <c r="A2278">
        <v>2277</v>
      </c>
      <c r="C2278">
        <v>756</v>
      </c>
      <c r="D2278">
        <v>454</v>
      </c>
      <c r="E2278" t="s">
        <v>605</v>
      </c>
      <c r="F2278" t="s">
        <v>929</v>
      </c>
      <c r="G2278">
        <v>49.905448909999997</v>
      </c>
      <c r="H2278">
        <v>124.52179719999999</v>
      </c>
      <c r="M2278" t="s">
        <v>606</v>
      </c>
      <c r="N2278">
        <v>5</v>
      </c>
      <c r="O2278">
        <v>3</v>
      </c>
      <c r="P2278">
        <f t="shared" si="219"/>
        <v>2</v>
      </c>
      <c r="Q2278" t="s">
        <v>35</v>
      </c>
      <c r="R2278">
        <v>1</v>
      </c>
      <c r="S2278">
        <f t="shared" si="214"/>
        <v>0</v>
      </c>
      <c r="T2278">
        <f t="shared" si="215"/>
        <v>2</v>
      </c>
      <c r="Z2278" s="118">
        <v>0.14000000000000001</v>
      </c>
      <c r="AA2278">
        <v>0</v>
      </c>
      <c r="AB2278" s="120">
        <v>43.21</v>
      </c>
      <c r="AC2278" s="2">
        <f t="shared" si="216"/>
        <v>1209.8800000000001</v>
      </c>
      <c r="AE2278" s="2">
        <f t="shared" si="217"/>
        <v>1209.8800000000001</v>
      </c>
      <c r="AG2278" t="str">
        <f t="shared" si="218"/>
        <v/>
      </c>
    </row>
    <row r="2279" spans="1:34">
      <c r="A2279">
        <v>2278</v>
      </c>
      <c r="C2279">
        <v>756</v>
      </c>
      <c r="D2279">
        <v>454</v>
      </c>
      <c r="E2279" t="s">
        <v>605</v>
      </c>
      <c r="F2279" t="s">
        <v>929</v>
      </c>
      <c r="G2279">
        <v>49.905448909999997</v>
      </c>
      <c r="H2279">
        <v>124.52179719999999</v>
      </c>
      <c r="M2279" t="s">
        <v>57</v>
      </c>
      <c r="N2279">
        <v>3</v>
      </c>
      <c r="O2279">
        <v>0</v>
      </c>
      <c r="P2279">
        <f t="shared" si="219"/>
        <v>3</v>
      </c>
      <c r="Q2279" t="s">
        <v>35</v>
      </c>
      <c r="R2279">
        <v>1</v>
      </c>
      <c r="S2279">
        <f t="shared" si="214"/>
        <v>0</v>
      </c>
      <c r="T2279">
        <f t="shared" si="215"/>
        <v>3</v>
      </c>
      <c r="Z2279" s="118">
        <v>0.14000000000000001</v>
      </c>
      <c r="AA2279">
        <v>0</v>
      </c>
      <c r="AB2279" s="120">
        <v>36.65</v>
      </c>
      <c r="AC2279" s="2">
        <f t="shared" si="216"/>
        <v>1539.3000000000002</v>
      </c>
      <c r="AE2279" s="2">
        <f t="shared" si="217"/>
        <v>1539.3000000000002</v>
      </c>
      <c r="AG2279" t="str">
        <f t="shared" si="218"/>
        <v/>
      </c>
    </row>
    <row r="2280" spans="1:34">
      <c r="A2280">
        <v>2279</v>
      </c>
      <c r="C2280">
        <v>815</v>
      </c>
      <c r="D2280">
        <v>454</v>
      </c>
      <c r="E2280" t="s">
        <v>605</v>
      </c>
      <c r="F2280" t="s">
        <v>929</v>
      </c>
      <c r="G2280">
        <v>49.905448909999997</v>
      </c>
      <c r="H2280">
        <v>124.52179719999999</v>
      </c>
      <c r="M2280" t="s">
        <v>16</v>
      </c>
      <c r="N2280">
        <v>0</v>
      </c>
      <c r="O2280">
        <v>-5</v>
      </c>
      <c r="P2280">
        <f t="shared" si="219"/>
        <v>5</v>
      </c>
      <c r="Q2280" t="s">
        <v>191</v>
      </c>
      <c r="R2280">
        <v>2</v>
      </c>
      <c r="S2280">
        <f t="shared" si="214"/>
        <v>5</v>
      </c>
      <c r="T2280">
        <f t="shared" si="215"/>
        <v>0</v>
      </c>
      <c r="U2280" t="s">
        <v>1008</v>
      </c>
      <c r="V2280" t="s">
        <v>1009</v>
      </c>
      <c r="Z2280" s="118">
        <v>1.31</v>
      </c>
      <c r="AA2280">
        <v>1</v>
      </c>
      <c r="AB2280" s="120">
        <v>4.74</v>
      </c>
      <c r="AC2280" s="2">
        <f t="shared" si="216"/>
        <v>3073.6530000000002</v>
      </c>
      <c r="AE2280" s="2">
        <f t="shared" si="217"/>
        <v>3073.6530000000002</v>
      </c>
      <c r="AG2280" t="str">
        <f t="shared" si="218"/>
        <v/>
      </c>
    </row>
    <row r="2281" spans="1:34">
      <c r="A2281">
        <v>2280</v>
      </c>
      <c r="C2281">
        <v>815</v>
      </c>
      <c r="D2281">
        <v>454</v>
      </c>
      <c r="E2281" t="s">
        <v>605</v>
      </c>
      <c r="F2281" t="s">
        <v>929</v>
      </c>
      <c r="G2281">
        <v>49.905448909999997</v>
      </c>
      <c r="H2281">
        <v>124.52179719999999</v>
      </c>
      <c r="M2281" t="s">
        <v>18</v>
      </c>
      <c r="N2281">
        <v>-5</v>
      </c>
      <c r="O2281">
        <v>-23</v>
      </c>
      <c r="P2281">
        <f t="shared" si="219"/>
        <v>18</v>
      </c>
      <c r="Q2281" t="s">
        <v>191</v>
      </c>
      <c r="R2281">
        <v>2</v>
      </c>
      <c r="S2281">
        <f t="shared" si="214"/>
        <v>18</v>
      </c>
      <c r="T2281">
        <f t="shared" si="215"/>
        <v>0</v>
      </c>
      <c r="U2281" t="s">
        <v>1008</v>
      </c>
      <c r="V2281" t="s">
        <v>1009</v>
      </c>
      <c r="Z2281" s="118">
        <v>1.38</v>
      </c>
      <c r="AA2281">
        <v>10</v>
      </c>
      <c r="AB2281" s="120">
        <v>1.7</v>
      </c>
      <c r="AC2281" s="2">
        <f t="shared" si="216"/>
        <v>3800.5199999999986</v>
      </c>
      <c r="AE2281" s="2">
        <f t="shared" si="217"/>
        <v>3800.5199999999986</v>
      </c>
      <c r="AG2281" t="str">
        <f t="shared" si="218"/>
        <v/>
      </c>
    </row>
    <row r="2282" spans="1:34">
      <c r="A2282">
        <v>2281</v>
      </c>
      <c r="C2282">
        <v>815</v>
      </c>
      <c r="D2282">
        <v>454</v>
      </c>
      <c r="E2282" t="s">
        <v>605</v>
      </c>
      <c r="F2282" t="s">
        <v>929</v>
      </c>
      <c r="G2282">
        <v>49.905448909999997</v>
      </c>
      <c r="H2282">
        <v>124.52179719999999</v>
      </c>
      <c r="M2282" t="s">
        <v>608</v>
      </c>
      <c r="N2282">
        <v>-23</v>
      </c>
      <c r="O2282">
        <v>-55</v>
      </c>
      <c r="P2282">
        <f t="shared" si="219"/>
        <v>32</v>
      </c>
      <c r="Q2282" t="s">
        <v>191</v>
      </c>
      <c r="R2282">
        <v>2</v>
      </c>
      <c r="S2282">
        <f t="shared" si="214"/>
        <v>32</v>
      </c>
      <c r="T2282">
        <f t="shared" si="215"/>
        <v>0</v>
      </c>
      <c r="U2282" t="s">
        <v>1008</v>
      </c>
      <c r="V2282" t="s">
        <v>1005</v>
      </c>
      <c r="Z2282" s="118">
        <v>1.38</v>
      </c>
      <c r="AA2282">
        <v>20</v>
      </c>
      <c r="AB2282" s="120">
        <v>1.7</v>
      </c>
      <c r="AC2282" s="2">
        <f t="shared" si="216"/>
        <v>6005.7599999999993</v>
      </c>
      <c r="AE2282" s="2">
        <f t="shared" si="217"/>
        <v>6005.7599999999993</v>
      </c>
      <c r="AG2282" t="str">
        <f t="shared" si="218"/>
        <v/>
      </c>
    </row>
    <row r="2283" spans="1:34" s="9" customFormat="1">
      <c r="A2283">
        <v>2282</v>
      </c>
      <c r="C2283">
        <v>815</v>
      </c>
      <c r="D2283">
        <v>454</v>
      </c>
      <c r="E2283" s="9" t="s">
        <v>605</v>
      </c>
      <c r="F2283" t="s">
        <v>929</v>
      </c>
      <c r="G2283" s="9">
        <v>49.905448909999997</v>
      </c>
      <c r="H2283" s="9">
        <v>124.52179719999999</v>
      </c>
      <c r="M2283" s="9" t="s">
        <v>685</v>
      </c>
      <c r="N2283" s="9">
        <v>-55</v>
      </c>
      <c r="O2283" s="9">
        <v>-55</v>
      </c>
      <c r="P2283" s="9">
        <f t="shared" si="219"/>
        <v>0</v>
      </c>
      <c r="Q2283" s="9" t="s">
        <v>191</v>
      </c>
      <c r="R2283" s="9">
        <v>2</v>
      </c>
      <c r="S2283" s="9">
        <f t="shared" si="214"/>
        <v>0</v>
      </c>
      <c r="T2283" s="9">
        <f t="shared" si="215"/>
        <v>0</v>
      </c>
      <c r="U2283" t="s">
        <v>1008</v>
      </c>
      <c r="V2283" t="s">
        <v>1005</v>
      </c>
      <c r="Z2283" s="118">
        <v>1.38</v>
      </c>
      <c r="AA2283" s="9">
        <v>0</v>
      </c>
      <c r="AB2283" s="120">
        <v>0.54</v>
      </c>
      <c r="AC2283" s="2">
        <f t="shared" si="216"/>
        <v>0</v>
      </c>
      <c r="AE2283" s="11">
        <f t="shared" si="217"/>
        <v>0</v>
      </c>
      <c r="AG2283" t="str">
        <f t="shared" si="218"/>
        <v/>
      </c>
      <c r="AH2283"/>
    </row>
    <row r="2284" spans="1:34">
      <c r="A2284">
        <v>2283</v>
      </c>
      <c r="C2284">
        <v>716</v>
      </c>
      <c r="D2284">
        <v>455</v>
      </c>
      <c r="E2284" t="s">
        <v>619</v>
      </c>
      <c r="F2284" t="s">
        <v>930</v>
      </c>
      <c r="G2284">
        <v>49.599834440000002</v>
      </c>
      <c r="H2284">
        <v>124.82984159999999</v>
      </c>
      <c r="M2284" t="s">
        <v>89</v>
      </c>
      <c r="N2284">
        <v>7</v>
      </c>
      <c r="O2284">
        <v>5</v>
      </c>
      <c r="P2284">
        <f t="shared" si="219"/>
        <v>2</v>
      </c>
      <c r="Q2284" t="s">
        <v>35</v>
      </c>
      <c r="R2284">
        <v>1</v>
      </c>
      <c r="S2284">
        <f t="shared" si="214"/>
        <v>0</v>
      </c>
      <c r="T2284">
        <f t="shared" si="215"/>
        <v>2</v>
      </c>
      <c r="W2284">
        <f>SUM(S2284:S2289)</f>
        <v>35</v>
      </c>
      <c r="X2284">
        <f>SUM(T2284:T2289)</f>
        <v>7</v>
      </c>
      <c r="Y2284">
        <f>X2284+W2284</f>
        <v>42</v>
      </c>
      <c r="Z2284" s="118">
        <v>0.16</v>
      </c>
      <c r="AA2284">
        <v>0</v>
      </c>
      <c r="AB2284" s="120">
        <v>37.4</v>
      </c>
      <c r="AC2284" s="2">
        <f t="shared" si="216"/>
        <v>1196.8</v>
      </c>
      <c r="AD2284" s="2">
        <f>SUM(AC2284:AC2289)</f>
        <v>9297.8799999999992</v>
      </c>
      <c r="AE2284" s="2">
        <f t="shared" si="217"/>
        <v>1196.8</v>
      </c>
      <c r="AF2284" s="2">
        <f>SUM(AE2284:AE2289)</f>
        <v>9297.8799999999992</v>
      </c>
      <c r="AG2284">
        <f t="shared" si="218"/>
        <v>1</v>
      </c>
    </row>
    <row r="2285" spans="1:34">
      <c r="A2285">
        <v>2284</v>
      </c>
      <c r="C2285">
        <v>716</v>
      </c>
      <c r="D2285">
        <v>455</v>
      </c>
      <c r="E2285" t="s">
        <v>619</v>
      </c>
      <c r="F2285" t="s">
        <v>930</v>
      </c>
      <c r="G2285">
        <v>49.599834440000002</v>
      </c>
      <c r="H2285">
        <v>124.82984159999999</v>
      </c>
      <c r="M2285" t="s">
        <v>623</v>
      </c>
      <c r="N2285">
        <v>5</v>
      </c>
      <c r="O2285">
        <v>1</v>
      </c>
      <c r="P2285">
        <f t="shared" si="219"/>
        <v>4</v>
      </c>
      <c r="Q2285" t="s">
        <v>35</v>
      </c>
      <c r="R2285">
        <v>1</v>
      </c>
      <c r="S2285">
        <f t="shared" si="214"/>
        <v>0</v>
      </c>
      <c r="T2285">
        <f t="shared" si="215"/>
        <v>4</v>
      </c>
      <c r="Z2285" s="118">
        <v>0.16</v>
      </c>
      <c r="AA2285">
        <v>0</v>
      </c>
      <c r="AB2285" s="120">
        <v>37.4</v>
      </c>
      <c r="AC2285" s="2">
        <f t="shared" si="216"/>
        <v>2393.6</v>
      </c>
      <c r="AE2285" s="2">
        <f t="shared" si="217"/>
        <v>2393.6</v>
      </c>
      <c r="AG2285" t="str">
        <f t="shared" si="218"/>
        <v/>
      </c>
    </row>
    <row r="2286" spans="1:34">
      <c r="A2286">
        <v>2285</v>
      </c>
      <c r="C2286">
        <v>716</v>
      </c>
      <c r="D2286">
        <v>455</v>
      </c>
      <c r="E2286" t="s">
        <v>619</v>
      </c>
      <c r="F2286" t="s">
        <v>930</v>
      </c>
      <c r="G2286">
        <v>49.599834440000002</v>
      </c>
      <c r="H2286">
        <v>124.82984159999999</v>
      </c>
      <c r="M2286" t="s">
        <v>57</v>
      </c>
      <c r="N2286">
        <v>1</v>
      </c>
      <c r="O2286">
        <v>0</v>
      </c>
      <c r="P2286">
        <f t="shared" si="219"/>
        <v>1</v>
      </c>
      <c r="Q2286" t="s">
        <v>35</v>
      </c>
      <c r="R2286">
        <v>1</v>
      </c>
      <c r="S2286">
        <f t="shared" si="214"/>
        <v>0</v>
      </c>
      <c r="T2286">
        <f t="shared" si="215"/>
        <v>1</v>
      </c>
      <c r="Z2286" s="118">
        <v>0.16</v>
      </c>
      <c r="AA2286">
        <v>0</v>
      </c>
      <c r="AB2286" s="120">
        <v>30.85</v>
      </c>
      <c r="AC2286" s="2">
        <f t="shared" si="216"/>
        <v>493.6</v>
      </c>
      <c r="AE2286" s="2">
        <f t="shared" si="217"/>
        <v>493.6</v>
      </c>
      <c r="AG2286" t="str">
        <f t="shared" si="218"/>
        <v/>
      </c>
    </row>
    <row r="2287" spans="1:34">
      <c r="A2287">
        <v>2286</v>
      </c>
      <c r="C2287">
        <v>773</v>
      </c>
      <c r="D2287">
        <v>455</v>
      </c>
      <c r="E2287" t="s">
        <v>619</v>
      </c>
      <c r="F2287" t="s">
        <v>930</v>
      </c>
      <c r="G2287">
        <v>49.599834440000002</v>
      </c>
      <c r="H2287">
        <v>124.82984159999999</v>
      </c>
      <c r="M2287" t="s">
        <v>104</v>
      </c>
      <c r="N2287">
        <v>0</v>
      </c>
      <c r="O2287">
        <v>-4</v>
      </c>
      <c r="P2287">
        <f t="shared" si="219"/>
        <v>4</v>
      </c>
      <c r="Q2287" t="s">
        <v>191</v>
      </c>
      <c r="R2287">
        <v>2</v>
      </c>
      <c r="S2287">
        <f t="shared" si="214"/>
        <v>4</v>
      </c>
      <c r="T2287">
        <f t="shared" si="215"/>
        <v>0</v>
      </c>
      <c r="U2287" t="s">
        <v>1003</v>
      </c>
      <c r="V2287" t="s">
        <v>1016</v>
      </c>
      <c r="Z2287" s="118">
        <v>1.07</v>
      </c>
      <c r="AA2287">
        <v>0</v>
      </c>
      <c r="AB2287" s="120">
        <v>3.36</v>
      </c>
      <c r="AC2287" s="2">
        <f t="shared" si="216"/>
        <v>1438.0800000000002</v>
      </c>
      <c r="AE2287" s="2">
        <f t="shared" si="217"/>
        <v>1438.0800000000002</v>
      </c>
      <c r="AG2287" t="str">
        <f t="shared" si="218"/>
        <v/>
      </c>
    </row>
    <row r="2288" spans="1:34">
      <c r="A2288">
        <v>2287</v>
      </c>
      <c r="C2288">
        <v>773</v>
      </c>
      <c r="D2288">
        <v>455</v>
      </c>
      <c r="E2288" t="s">
        <v>619</v>
      </c>
      <c r="F2288" t="s">
        <v>930</v>
      </c>
      <c r="G2288">
        <v>49.599834440000002</v>
      </c>
      <c r="H2288">
        <v>124.82984159999999</v>
      </c>
      <c r="M2288" t="s">
        <v>101</v>
      </c>
      <c r="N2288">
        <v>-4</v>
      </c>
      <c r="O2288">
        <v>-35</v>
      </c>
      <c r="P2288">
        <f t="shared" si="219"/>
        <v>31</v>
      </c>
      <c r="Q2288" t="s">
        <v>191</v>
      </c>
      <c r="R2288">
        <v>2</v>
      </c>
      <c r="S2288">
        <f t="shared" si="214"/>
        <v>31</v>
      </c>
      <c r="T2288">
        <f t="shared" si="215"/>
        <v>0</v>
      </c>
      <c r="U2288" t="s">
        <v>1003</v>
      </c>
      <c r="V2288" t="s">
        <v>1016</v>
      </c>
      <c r="Z2288" s="118">
        <v>1.45</v>
      </c>
      <c r="AA2288">
        <v>30</v>
      </c>
      <c r="AB2288" s="120">
        <v>1.2</v>
      </c>
      <c r="AC2288" s="2">
        <f t="shared" si="216"/>
        <v>3775.7999999999997</v>
      </c>
      <c r="AE2288" s="2">
        <f t="shared" si="217"/>
        <v>3775.7999999999997</v>
      </c>
      <c r="AG2288" t="str">
        <f t="shared" si="218"/>
        <v/>
      </c>
    </row>
    <row r="2289" spans="1:34" s="9" customFormat="1">
      <c r="A2289">
        <v>2288</v>
      </c>
      <c r="C2289">
        <v>773</v>
      </c>
      <c r="D2289">
        <v>455</v>
      </c>
      <c r="E2289" s="9" t="s">
        <v>619</v>
      </c>
      <c r="F2289" t="s">
        <v>930</v>
      </c>
      <c r="G2289" s="9">
        <v>49.599834440000002</v>
      </c>
      <c r="H2289" s="9">
        <v>124.82984159999999</v>
      </c>
      <c r="M2289" s="9" t="s">
        <v>19</v>
      </c>
      <c r="N2289" s="9">
        <v>-35</v>
      </c>
      <c r="O2289" s="9">
        <v>-35</v>
      </c>
      <c r="P2289" s="9">
        <f t="shared" si="219"/>
        <v>0</v>
      </c>
      <c r="Q2289" s="9" t="s">
        <v>191</v>
      </c>
      <c r="R2289" s="9">
        <v>2</v>
      </c>
      <c r="S2289" s="9">
        <f t="shared" si="214"/>
        <v>0</v>
      </c>
      <c r="T2289" s="9">
        <f t="shared" si="215"/>
        <v>0</v>
      </c>
      <c r="U2289" t="s">
        <v>1003</v>
      </c>
      <c r="V2289" t="s">
        <v>1016</v>
      </c>
      <c r="Z2289" s="118">
        <v>1.45</v>
      </c>
      <c r="AA2289" s="9">
        <v>35</v>
      </c>
      <c r="AB2289" s="120">
        <v>0.38</v>
      </c>
      <c r="AC2289" s="2">
        <f t="shared" si="216"/>
        <v>0</v>
      </c>
      <c r="AE2289" s="11">
        <f t="shared" si="217"/>
        <v>0</v>
      </c>
      <c r="AG2289" t="str">
        <f t="shared" si="218"/>
        <v/>
      </c>
      <c r="AH2289"/>
    </row>
    <row r="2290" spans="1:34">
      <c r="A2290">
        <v>2289</v>
      </c>
      <c r="C2290">
        <v>79</v>
      </c>
      <c r="D2290">
        <v>456</v>
      </c>
      <c r="E2290" t="s">
        <v>607</v>
      </c>
      <c r="F2290" t="s">
        <v>929</v>
      </c>
      <c r="G2290">
        <v>49.200611109999997</v>
      </c>
      <c r="H2290">
        <v>125.32039640000001</v>
      </c>
      <c r="M2290" t="s">
        <v>13</v>
      </c>
      <c r="N2290">
        <v>14.5</v>
      </c>
      <c r="O2290">
        <v>13</v>
      </c>
      <c r="P2290">
        <f t="shared" si="219"/>
        <v>1.5</v>
      </c>
      <c r="Q2290" t="s">
        <v>35</v>
      </c>
      <c r="R2290">
        <v>1</v>
      </c>
      <c r="S2290">
        <f t="shared" si="214"/>
        <v>0</v>
      </c>
      <c r="T2290">
        <f t="shared" si="215"/>
        <v>1.5</v>
      </c>
      <c r="W2290">
        <f>SUM(S2290:S2294)</f>
        <v>42</v>
      </c>
      <c r="X2290">
        <f>SUM(T2290:T2294)</f>
        <v>14.5</v>
      </c>
      <c r="Y2290">
        <f>X2290+W2290</f>
        <v>56.5</v>
      </c>
      <c r="Z2290" s="118">
        <v>0.11</v>
      </c>
      <c r="AA2290">
        <v>0</v>
      </c>
      <c r="AB2290" s="120">
        <v>45.06</v>
      </c>
      <c r="AC2290" s="2">
        <f t="shared" si="216"/>
        <v>743.49</v>
      </c>
      <c r="AD2290" s="2">
        <f>SUM(AC2290:AC2294)</f>
        <v>12346.335999999999</v>
      </c>
      <c r="AE2290" s="2">
        <f t="shared" si="217"/>
        <v>743.49</v>
      </c>
      <c r="AF2290" s="2">
        <f>SUM(AE2290:AE2294)</f>
        <v>12346.335999999999</v>
      </c>
      <c r="AG2290">
        <f t="shared" si="218"/>
        <v>1</v>
      </c>
    </row>
    <row r="2291" spans="1:34">
      <c r="A2291">
        <v>2290</v>
      </c>
      <c r="C2291">
        <v>79</v>
      </c>
      <c r="D2291">
        <v>456</v>
      </c>
      <c r="E2291" t="s">
        <v>607</v>
      </c>
      <c r="F2291" t="s">
        <v>929</v>
      </c>
      <c r="G2291">
        <v>49.200611109999997</v>
      </c>
      <c r="H2291">
        <v>125.32039640000001</v>
      </c>
      <c r="M2291" t="s">
        <v>606</v>
      </c>
      <c r="N2291">
        <v>13</v>
      </c>
      <c r="O2291">
        <v>7</v>
      </c>
      <c r="P2291">
        <f t="shared" si="219"/>
        <v>6</v>
      </c>
      <c r="Q2291" t="s">
        <v>35</v>
      </c>
      <c r="R2291">
        <v>1</v>
      </c>
      <c r="S2291">
        <f t="shared" si="214"/>
        <v>0</v>
      </c>
      <c r="T2291">
        <f t="shared" si="215"/>
        <v>6</v>
      </c>
      <c r="Z2291" s="118">
        <v>0.11</v>
      </c>
      <c r="AA2291">
        <v>0</v>
      </c>
      <c r="AB2291" s="120">
        <v>45.06</v>
      </c>
      <c r="AC2291" s="2">
        <f t="shared" si="216"/>
        <v>2973.96</v>
      </c>
      <c r="AE2291" s="2">
        <f t="shared" si="217"/>
        <v>2973.96</v>
      </c>
      <c r="AG2291" t="str">
        <f t="shared" si="218"/>
        <v/>
      </c>
    </row>
    <row r="2292" spans="1:34">
      <c r="A2292">
        <v>2291</v>
      </c>
      <c r="C2292">
        <v>79</v>
      </c>
      <c r="D2292">
        <v>456</v>
      </c>
      <c r="E2292" t="s">
        <v>607</v>
      </c>
      <c r="F2292" t="s">
        <v>929</v>
      </c>
      <c r="G2292">
        <v>49.200611109999997</v>
      </c>
      <c r="H2292">
        <v>125.32039640000001</v>
      </c>
      <c r="M2292" t="s">
        <v>15</v>
      </c>
      <c r="N2292">
        <v>7</v>
      </c>
      <c r="O2292">
        <v>0</v>
      </c>
      <c r="P2292">
        <f t="shared" si="219"/>
        <v>7</v>
      </c>
      <c r="Q2292" t="s">
        <v>35</v>
      </c>
      <c r="R2292">
        <v>1</v>
      </c>
      <c r="S2292">
        <f t="shared" si="214"/>
        <v>0</v>
      </c>
      <c r="T2292">
        <f t="shared" si="215"/>
        <v>7</v>
      </c>
      <c r="Z2292" s="118">
        <v>0.11</v>
      </c>
      <c r="AA2292">
        <v>0</v>
      </c>
      <c r="AB2292" s="120">
        <v>38.51</v>
      </c>
      <c r="AC2292" s="2">
        <f t="shared" si="216"/>
        <v>2965.27</v>
      </c>
      <c r="AE2292" s="2">
        <f t="shared" si="217"/>
        <v>2965.27</v>
      </c>
      <c r="AG2292" t="str">
        <f t="shared" si="218"/>
        <v/>
      </c>
    </row>
    <row r="2293" spans="1:34">
      <c r="A2293">
        <v>2292</v>
      </c>
      <c r="C2293">
        <v>92</v>
      </c>
      <c r="D2293">
        <v>456</v>
      </c>
      <c r="E2293" t="s">
        <v>607</v>
      </c>
      <c r="F2293" t="s">
        <v>929</v>
      </c>
      <c r="G2293">
        <v>49.200611109999997</v>
      </c>
      <c r="H2293">
        <v>125.32039640000001</v>
      </c>
      <c r="M2293" t="s">
        <v>17</v>
      </c>
      <c r="N2293">
        <v>0</v>
      </c>
      <c r="O2293">
        <v>-42</v>
      </c>
      <c r="P2293">
        <f t="shared" si="219"/>
        <v>42</v>
      </c>
      <c r="Q2293" t="s">
        <v>616</v>
      </c>
      <c r="R2293">
        <v>2</v>
      </c>
      <c r="S2293">
        <f t="shared" si="214"/>
        <v>42</v>
      </c>
      <c r="T2293">
        <f t="shared" si="215"/>
        <v>0</v>
      </c>
      <c r="U2293" t="s">
        <v>1003</v>
      </c>
      <c r="V2293" t="s">
        <v>21</v>
      </c>
      <c r="Z2293" s="118">
        <v>0.86</v>
      </c>
      <c r="AA2293">
        <v>60</v>
      </c>
      <c r="AB2293" s="120">
        <v>3.92</v>
      </c>
      <c r="AC2293" s="2">
        <f t="shared" si="216"/>
        <v>5663.6160000000009</v>
      </c>
      <c r="AE2293" s="2">
        <f t="shared" si="217"/>
        <v>5663.6160000000009</v>
      </c>
      <c r="AG2293" t="str">
        <f t="shared" si="218"/>
        <v/>
      </c>
    </row>
    <row r="2294" spans="1:34" s="9" customFormat="1">
      <c r="A2294">
        <v>2293</v>
      </c>
      <c r="C2294">
        <v>92</v>
      </c>
      <c r="D2294">
        <v>456</v>
      </c>
      <c r="E2294" s="9" t="s">
        <v>607</v>
      </c>
      <c r="F2294" t="s">
        <v>929</v>
      </c>
      <c r="G2294" s="9">
        <v>49.200611109999997</v>
      </c>
      <c r="H2294" s="9">
        <v>125.32039640000001</v>
      </c>
      <c r="M2294" s="9" t="s">
        <v>18</v>
      </c>
      <c r="N2294" s="9">
        <v>-42</v>
      </c>
      <c r="O2294" s="9">
        <v>-42</v>
      </c>
      <c r="P2294" s="9">
        <f t="shared" si="219"/>
        <v>0</v>
      </c>
      <c r="Q2294" s="9" t="s">
        <v>604</v>
      </c>
      <c r="R2294" s="9">
        <v>2</v>
      </c>
      <c r="S2294" s="9">
        <f t="shared" si="214"/>
        <v>0</v>
      </c>
      <c r="T2294" s="9">
        <f t="shared" si="215"/>
        <v>0</v>
      </c>
      <c r="U2294" t="s">
        <v>1003</v>
      </c>
      <c r="V2294" t="s">
        <v>21</v>
      </c>
      <c r="Z2294" s="118">
        <v>1.17</v>
      </c>
      <c r="AA2294" s="9">
        <v>60</v>
      </c>
      <c r="AB2294" s="120">
        <v>3.92</v>
      </c>
      <c r="AC2294" s="2">
        <f t="shared" si="216"/>
        <v>0</v>
      </c>
      <c r="AE2294" s="11">
        <f t="shared" si="217"/>
        <v>0</v>
      </c>
      <c r="AG2294" t="str">
        <f t="shared" si="218"/>
        <v/>
      </c>
      <c r="AH2294"/>
    </row>
    <row r="2295" spans="1:34">
      <c r="A2295">
        <v>2294</v>
      </c>
      <c r="C2295">
        <v>90</v>
      </c>
      <c r="D2295">
        <v>457</v>
      </c>
      <c r="E2295" t="s">
        <v>607</v>
      </c>
      <c r="F2295" t="s">
        <v>929</v>
      </c>
      <c r="G2295">
        <v>49.205139160000002</v>
      </c>
      <c r="H2295">
        <v>125.3182983</v>
      </c>
      <c r="M2295" t="s">
        <v>13</v>
      </c>
      <c r="N2295">
        <v>9</v>
      </c>
      <c r="O2295">
        <v>8</v>
      </c>
      <c r="P2295">
        <f t="shared" si="219"/>
        <v>1</v>
      </c>
      <c r="Q2295" t="s">
        <v>35</v>
      </c>
      <c r="R2295">
        <v>1</v>
      </c>
      <c r="S2295">
        <f t="shared" si="214"/>
        <v>0</v>
      </c>
      <c r="T2295">
        <f t="shared" si="215"/>
        <v>1</v>
      </c>
      <c r="W2295">
        <f>SUM(S2295:S2300)</f>
        <v>80</v>
      </c>
      <c r="X2295">
        <f>SUM(T2295:T2300)</f>
        <v>9</v>
      </c>
      <c r="Y2295">
        <f>X2295+W2295</f>
        <v>89</v>
      </c>
      <c r="Z2295" s="118">
        <v>0.11</v>
      </c>
      <c r="AA2295">
        <v>0</v>
      </c>
      <c r="AB2295" s="120">
        <v>45.06</v>
      </c>
      <c r="AC2295" s="2">
        <f t="shared" si="216"/>
        <v>495.65999999999997</v>
      </c>
      <c r="AD2295" s="2">
        <f>SUM(AC2295:AC2300)</f>
        <v>27453.108</v>
      </c>
      <c r="AE2295" s="2">
        <f t="shared" si="217"/>
        <v>495.65999999999997</v>
      </c>
      <c r="AF2295" s="2">
        <f>SUM(AE2295:AE2300)</f>
        <v>27453.108</v>
      </c>
      <c r="AG2295">
        <f t="shared" si="218"/>
        <v>1</v>
      </c>
    </row>
    <row r="2296" spans="1:34">
      <c r="A2296">
        <v>2295</v>
      </c>
      <c r="C2296">
        <v>90</v>
      </c>
      <c r="D2296">
        <v>457</v>
      </c>
      <c r="E2296" t="s">
        <v>607</v>
      </c>
      <c r="F2296" t="s">
        <v>929</v>
      </c>
      <c r="G2296">
        <v>49.205139160000002</v>
      </c>
      <c r="H2296">
        <v>125.3182983</v>
      </c>
      <c r="M2296" t="s">
        <v>606</v>
      </c>
      <c r="N2296">
        <v>8</v>
      </c>
      <c r="O2296">
        <v>5</v>
      </c>
      <c r="P2296">
        <f t="shared" si="219"/>
        <v>3</v>
      </c>
      <c r="Q2296" t="s">
        <v>35</v>
      </c>
      <c r="R2296">
        <v>1</v>
      </c>
      <c r="S2296">
        <f t="shared" si="214"/>
        <v>0</v>
      </c>
      <c r="T2296">
        <f t="shared" si="215"/>
        <v>3</v>
      </c>
      <c r="Z2296" s="118">
        <v>0.11</v>
      </c>
      <c r="AA2296">
        <v>0</v>
      </c>
      <c r="AB2296" s="120">
        <v>45.06</v>
      </c>
      <c r="AC2296" s="2">
        <f t="shared" si="216"/>
        <v>1486.98</v>
      </c>
      <c r="AE2296" s="2">
        <f t="shared" si="217"/>
        <v>1486.98</v>
      </c>
      <c r="AG2296" t="str">
        <f t="shared" si="218"/>
        <v/>
      </c>
    </row>
    <row r="2297" spans="1:34">
      <c r="A2297">
        <v>2296</v>
      </c>
      <c r="C2297">
        <v>90</v>
      </c>
      <c r="D2297">
        <v>457</v>
      </c>
      <c r="E2297" t="s">
        <v>607</v>
      </c>
      <c r="F2297" t="s">
        <v>929</v>
      </c>
      <c r="G2297">
        <v>49.205139160000002</v>
      </c>
      <c r="H2297">
        <v>125.3182983</v>
      </c>
      <c r="M2297" t="s">
        <v>15</v>
      </c>
      <c r="N2297">
        <v>5</v>
      </c>
      <c r="O2297">
        <v>0</v>
      </c>
      <c r="P2297">
        <f t="shared" si="219"/>
        <v>5</v>
      </c>
      <c r="Q2297" t="s">
        <v>35</v>
      </c>
      <c r="R2297">
        <v>1</v>
      </c>
      <c r="S2297">
        <f t="shared" si="214"/>
        <v>0</v>
      </c>
      <c r="T2297">
        <f t="shared" si="215"/>
        <v>5</v>
      </c>
      <c r="Z2297" s="118">
        <v>0.11</v>
      </c>
      <c r="AA2297">
        <v>0</v>
      </c>
      <c r="AB2297" s="120">
        <v>38.51</v>
      </c>
      <c r="AC2297" s="2">
        <f t="shared" si="216"/>
        <v>2118.0499999999993</v>
      </c>
      <c r="AE2297" s="2">
        <f t="shared" si="217"/>
        <v>2118.0499999999993</v>
      </c>
      <c r="AG2297" t="str">
        <f t="shared" si="218"/>
        <v/>
      </c>
    </row>
    <row r="2298" spans="1:34">
      <c r="A2298">
        <v>2297</v>
      </c>
      <c r="C2298">
        <v>103</v>
      </c>
      <c r="D2298">
        <v>457</v>
      </c>
      <c r="E2298" t="s">
        <v>607</v>
      </c>
      <c r="F2298" t="s">
        <v>929</v>
      </c>
      <c r="G2298">
        <v>49.205139160000002</v>
      </c>
      <c r="H2298">
        <v>125.3182983</v>
      </c>
      <c r="M2298" t="s">
        <v>129</v>
      </c>
      <c r="N2298">
        <v>0</v>
      </c>
      <c r="O2298">
        <v>-4</v>
      </c>
      <c r="P2298">
        <f t="shared" si="219"/>
        <v>4</v>
      </c>
      <c r="Q2298" t="s">
        <v>616</v>
      </c>
      <c r="R2298">
        <v>2</v>
      </c>
      <c r="S2298">
        <f t="shared" si="214"/>
        <v>4</v>
      </c>
      <c r="T2298">
        <f t="shared" si="215"/>
        <v>0</v>
      </c>
      <c r="U2298" t="s">
        <v>1003</v>
      </c>
      <c r="V2298" t="s">
        <v>21</v>
      </c>
      <c r="Z2298" s="118">
        <v>0.93</v>
      </c>
      <c r="AA2298">
        <v>25</v>
      </c>
      <c r="AB2298" s="120">
        <v>10.95</v>
      </c>
      <c r="AC2298" s="2">
        <f t="shared" si="216"/>
        <v>3055.05</v>
      </c>
      <c r="AE2298" s="2">
        <f t="shared" si="217"/>
        <v>3055.05</v>
      </c>
      <c r="AG2298" t="str">
        <f t="shared" si="218"/>
        <v/>
      </c>
    </row>
    <row r="2299" spans="1:34">
      <c r="A2299">
        <v>2298</v>
      </c>
      <c r="C2299">
        <v>103</v>
      </c>
      <c r="D2299">
        <v>457</v>
      </c>
      <c r="E2299" t="s">
        <v>607</v>
      </c>
      <c r="F2299" t="s">
        <v>929</v>
      </c>
      <c r="G2299">
        <v>49.205139160000002</v>
      </c>
      <c r="H2299">
        <v>125.3182983</v>
      </c>
      <c r="M2299" t="s">
        <v>17</v>
      </c>
      <c r="N2299">
        <v>-4</v>
      </c>
      <c r="O2299">
        <v>-15</v>
      </c>
      <c r="P2299">
        <f t="shared" si="219"/>
        <v>11</v>
      </c>
      <c r="Q2299" t="s">
        <v>616</v>
      </c>
      <c r="R2299">
        <v>2</v>
      </c>
      <c r="S2299">
        <f t="shared" si="214"/>
        <v>11</v>
      </c>
      <c r="T2299">
        <f t="shared" si="215"/>
        <v>0</v>
      </c>
      <c r="U2299" t="s">
        <v>1003</v>
      </c>
      <c r="V2299" t="s">
        <v>185</v>
      </c>
      <c r="Z2299" s="118">
        <v>0.86</v>
      </c>
      <c r="AA2299">
        <v>35</v>
      </c>
      <c r="AB2299" s="120">
        <v>3.92</v>
      </c>
      <c r="AC2299" s="2">
        <f t="shared" si="216"/>
        <v>2410.4079999999999</v>
      </c>
      <c r="AE2299" s="2">
        <f t="shared" si="217"/>
        <v>2410.4079999999999</v>
      </c>
      <c r="AG2299" t="str">
        <f t="shared" si="218"/>
        <v/>
      </c>
    </row>
    <row r="2300" spans="1:34" s="9" customFormat="1">
      <c r="A2300">
        <v>2299</v>
      </c>
      <c r="C2300">
        <v>103</v>
      </c>
      <c r="D2300">
        <v>457</v>
      </c>
      <c r="E2300" s="9" t="s">
        <v>607</v>
      </c>
      <c r="F2300" t="s">
        <v>929</v>
      </c>
      <c r="G2300" s="9">
        <v>49.205139160000002</v>
      </c>
      <c r="H2300" s="9">
        <v>125.3182983</v>
      </c>
      <c r="M2300" s="9" t="s">
        <v>780</v>
      </c>
      <c r="N2300" s="9">
        <v>-15</v>
      </c>
      <c r="O2300" s="9">
        <v>-80</v>
      </c>
      <c r="P2300" s="9">
        <f t="shared" si="219"/>
        <v>65</v>
      </c>
      <c r="Q2300" s="9" t="s">
        <v>616</v>
      </c>
      <c r="R2300" s="9">
        <v>2</v>
      </c>
      <c r="S2300" s="9">
        <f t="shared" si="214"/>
        <v>65</v>
      </c>
      <c r="T2300" s="9">
        <f t="shared" si="215"/>
        <v>0</v>
      </c>
      <c r="U2300" t="s">
        <v>1003</v>
      </c>
      <c r="V2300" t="s">
        <v>185</v>
      </c>
      <c r="Z2300" s="118">
        <v>1.17</v>
      </c>
      <c r="AA2300" s="9">
        <v>40</v>
      </c>
      <c r="AB2300" s="120">
        <v>3.92</v>
      </c>
      <c r="AC2300" s="2">
        <f t="shared" si="216"/>
        <v>17886.96</v>
      </c>
      <c r="AE2300" s="11">
        <f t="shared" si="217"/>
        <v>17886.96</v>
      </c>
      <c r="AG2300" t="str">
        <f t="shared" si="218"/>
        <v/>
      </c>
      <c r="AH2300"/>
    </row>
    <row r="2301" spans="1:34">
      <c r="A2301">
        <v>2300</v>
      </c>
      <c r="C2301">
        <v>91</v>
      </c>
      <c r="D2301">
        <v>458</v>
      </c>
      <c r="E2301" t="s">
        <v>607</v>
      </c>
      <c r="F2301" t="s">
        <v>929</v>
      </c>
      <c r="G2301">
        <v>49.056949619999997</v>
      </c>
      <c r="H2301">
        <v>125.478302</v>
      </c>
      <c r="M2301" t="s">
        <v>13</v>
      </c>
      <c r="N2301">
        <v>10</v>
      </c>
      <c r="O2301">
        <v>8</v>
      </c>
      <c r="P2301">
        <f t="shared" si="219"/>
        <v>2</v>
      </c>
      <c r="Q2301" t="s">
        <v>35</v>
      </c>
      <c r="R2301">
        <v>1</v>
      </c>
      <c r="S2301">
        <f t="shared" si="214"/>
        <v>0</v>
      </c>
      <c r="T2301">
        <f t="shared" si="215"/>
        <v>2</v>
      </c>
      <c r="W2301">
        <f>SUM(S2301:S2306)</f>
        <v>40</v>
      </c>
      <c r="X2301">
        <f>SUM(T2301:T2306)</f>
        <v>10</v>
      </c>
      <c r="Y2301">
        <f>X2301+W2301</f>
        <v>50</v>
      </c>
      <c r="Z2301" s="118">
        <v>0.11</v>
      </c>
      <c r="AA2301">
        <v>0</v>
      </c>
      <c r="AB2301" s="120">
        <v>45.06</v>
      </c>
      <c r="AC2301" s="2">
        <f t="shared" si="216"/>
        <v>991.31999999999994</v>
      </c>
      <c r="AD2301" s="2">
        <f>SUM(AC2301:AC2306)</f>
        <v>18378.806</v>
      </c>
      <c r="AE2301" s="2">
        <f t="shared" si="217"/>
        <v>991.31999999999994</v>
      </c>
      <c r="AF2301" s="2">
        <f>SUM(AE2301:AE2306)</f>
        <v>18378.806</v>
      </c>
      <c r="AG2301">
        <f t="shared" si="218"/>
        <v>1</v>
      </c>
    </row>
    <row r="2302" spans="1:34">
      <c r="A2302">
        <v>2301</v>
      </c>
      <c r="C2302">
        <v>91</v>
      </c>
      <c r="D2302">
        <v>458</v>
      </c>
      <c r="E2302" t="s">
        <v>607</v>
      </c>
      <c r="F2302" t="s">
        <v>929</v>
      </c>
      <c r="G2302">
        <v>49.056949619999997</v>
      </c>
      <c r="H2302">
        <v>125.478302</v>
      </c>
      <c r="M2302" t="s">
        <v>606</v>
      </c>
      <c r="N2302">
        <v>8</v>
      </c>
      <c r="O2302">
        <v>5</v>
      </c>
      <c r="P2302">
        <f t="shared" si="219"/>
        <v>3</v>
      </c>
      <c r="Q2302" t="s">
        <v>35</v>
      </c>
      <c r="R2302">
        <v>1</v>
      </c>
      <c r="S2302">
        <f t="shared" si="214"/>
        <v>0</v>
      </c>
      <c r="T2302">
        <f t="shared" si="215"/>
        <v>3</v>
      </c>
      <c r="Z2302" s="118">
        <v>0.11</v>
      </c>
      <c r="AA2302">
        <v>0</v>
      </c>
      <c r="AB2302" s="120">
        <v>45.06</v>
      </c>
      <c r="AC2302" s="2">
        <f t="shared" si="216"/>
        <v>1486.98</v>
      </c>
      <c r="AE2302" s="2">
        <f t="shared" si="217"/>
        <v>1486.98</v>
      </c>
      <c r="AG2302" t="str">
        <f t="shared" si="218"/>
        <v/>
      </c>
    </row>
    <row r="2303" spans="1:34">
      <c r="A2303">
        <v>2302</v>
      </c>
      <c r="C2303">
        <v>91</v>
      </c>
      <c r="D2303">
        <v>458</v>
      </c>
      <c r="E2303" t="s">
        <v>607</v>
      </c>
      <c r="F2303" t="s">
        <v>929</v>
      </c>
      <c r="G2303">
        <v>49.056949619999997</v>
      </c>
      <c r="H2303">
        <v>125.478302</v>
      </c>
      <c r="M2303" t="s">
        <v>15</v>
      </c>
      <c r="N2303">
        <v>5</v>
      </c>
      <c r="O2303">
        <v>0</v>
      </c>
      <c r="P2303">
        <f t="shared" si="219"/>
        <v>5</v>
      </c>
      <c r="Q2303" t="s">
        <v>35</v>
      </c>
      <c r="R2303">
        <v>1</v>
      </c>
      <c r="S2303">
        <f t="shared" si="214"/>
        <v>0</v>
      </c>
      <c r="T2303">
        <f t="shared" si="215"/>
        <v>5</v>
      </c>
      <c r="Z2303" s="118">
        <v>0.11</v>
      </c>
      <c r="AA2303">
        <v>0</v>
      </c>
      <c r="AB2303" s="120">
        <v>38.51</v>
      </c>
      <c r="AC2303" s="2">
        <f t="shared" si="216"/>
        <v>2118.0499999999993</v>
      </c>
      <c r="AE2303" s="2">
        <f t="shared" si="217"/>
        <v>2118.0499999999993</v>
      </c>
      <c r="AG2303" t="str">
        <f t="shared" si="218"/>
        <v/>
      </c>
    </row>
    <row r="2304" spans="1:34">
      <c r="A2304">
        <v>2303</v>
      </c>
      <c r="C2304">
        <v>104</v>
      </c>
      <c r="D2304">
        <v>458</v>
      </c>
      <c r="E2304" t="s">
        <v>607</v>
      </c>
      <c r="F2304" t="s">
        <v>929</v>
      </c>
      <c r="G2304">
        <v>49.056949619999997</v>
      </c>
      <c r="H2304">
        <v>125.478302</v>
      </c>
      <c r="M2304" t="s">
        <v>16</v>
      </c>
      <c r="N2304">
        <v>0</v>
      </c>
      <c r="O2304">
        <v>-4</v>
      </c>
      <c r="P2304">
        <f t="shared" si="219"/>
        <v>4</v>
      </c>
      <c r="Q2304" t="s">
        <v>616</v>
      </c>
      <c r="R2304">
        <v>2</v>
      </c>
      <c r="S2304">
        <f t="shared" si="214"/>
        <v>4</v>
      </c>
      <c r="T2304">
        <f t="shared" si="215"/>
        <v>0</v>
      </c>
      <c r="U2304" t="s">
        <v>1003</v>
      </c>
      <c r="V2304" t="s">
        <v>1005</v>
      </c>
      <c r="Z2304" s="118">
        <v>0.93</v>
      </c>
      <c r="AA2304">
        <v>0</v>
      </c>
      <c r="AB2304" s="120">
        <v>10.95</v>
      </c>
      <c r="AC2304" s="2">
        <f t="shared" si="216"/>
        <v>4073.4</v>
      </c>
      <c r="AE2304" s="2">
        <f t="shared" si="217"/>
        <v>4073.4</v>
      </c>
      <c r="AG2304" t="str">
        <f t="shared" si="218"/>
        <v/>
      </c>
    </row>
    <row r="2305" spans="1:34">
      <c r="A2305">
        <v>2304</v>
      </c>
      <c r="C2305">
        <v>104</v>
      </c>
      <c r="D2305">
        <v>458</v>
      </c>
      <c r="E2305" t="s">
        <v>607</v>
      </c>
      <c r="F2305" t="s">
        <v>929</v>
      </c>
      <c r="G2305">
        <v>49.056949619999997</v>
      </c>
      <c r="H2305">
        <v>125.478302</v>
      </c>
      <c r="M2305" t="s">
        <v>17</v>
      </c>
      <c r="N2305">
        <v>-4</v>
      </c>
      <c r="O2305">
        <v>-40</v>
      </c>
      <c r="P2305">
        <f t="shared" si="219"/>
        <v>36</v>
      </c>
      <c r="Q2305" t="s">
        <v>616</v>
      </c>
      <c r="R2305">
        <v>2</v>
      </c>
      <c r="S2305">
        <f t="shared" si="214"/>
        <v>36</v>
      </c>
      <c r="T2305">
        <f t="shared" si="215"/>
        <v>0</v>
      </c>
      <c r="U2305" t="s">
        <v>1003</v>
      </c>
      <c r="V2305" t="s">
        <v>1005</v>
      </c>
      <c r="Z2305" s="118">
        <v>0.86</v>
      </c>
      <c r="AA2305">
        <v>20</v>
      </c>
      <c r="AB2305" s="120">
        <v>3.92</v>
      </c>
      <c r="AC2305" s="2">
        <f t="shared" si="216"/>
        <v>9709.0560000000005</v>
      </c>
      <c r="AE2305" s="2">
        <f t="shared" si="217"/>
        <v>9709.0560000000005</v>
      </c>
      <c r="AG2305" t="str">
        <f t="shared" si="218"/>
        <v/>
      </c>
    </row>
    <row r="2306" spans="1:34" s="9" customFormat="1">
      <c r="A2306">
        <v>2305</v>
      </c>
      <c r="C2306">
        <v>104</v>
      </c>
      <c r="D2306">
        <v>458</v>
      </c>
      <c r="E2306" s="9" t="s">
        <v>607</v>
      </c>
      <c r="F2306" t="s">
        <v>929</v>
      </c>
      <c r="G2306" s="9">
        <v>49.056949619999997</v>
      </c>
      <c r="H2306" s="9">
        <v>125.478302</v>
      </c>
      <c r="M2306" s="9" t="s">
        <v>18</v>
      </c>
      <c r="N2306" s="9">
        <v>-40</v>
      </c>
      <c r="O2306" s="9">
        <v>-40</v>
      </c>
      <c r="P2306" s="9">
        <f t="shared" si="219"/>
        <v>0</v>
      </c>
      <c r="Q2306" s="9" t="s">
        <v>616</v>
      </c>
      <c r="R2306" s="9">
        <v>2</v>
      </c>
      <c r="S2306" s="9">
        <f t="shared" ref="S2306:S2369" si="220">IF(R2306=1,0,P2306)</f>
        <v>0</v>
      </c>
      <c r="T2306" s="9">
        <f t="shared" ref="T2306:T2369" si="221">IF(R2306=1,P2306,0)</f>
        <v>0</v>
      </c>
      <c r="U2306" t="s">
        <v>1003</v>
      </c>
      <c r="V2306" t="s">
        <v>1005</v>
      </c>
      <c r="Z2306" s="118">
        <v>1.17</v>
      </c>
      <c r="AA2306" s="9">
        <v>20</v>
      </c>
      <c r="AB2306" s="120">
        <v>3.92</v>
      </c>
      <c r="AC2306" s="2">
        <f t="shared" ref="AC2306:AC2369" si="222">Z2306*AB2306/100*P2306*100*100*((100-AA2306)/100)</f>
        <v>0</v>
      </c>
      <c r="AE2306" s="11">
        <f t="shared" ref="AE2306:AE2369" si="223">Z2306*AB2306/100*P2306*100*100*((100-AA2306)/100)</f>
        <v>0</v>
      </c>
      <c r="AG2306" t="str">
        <f t="shared" ref="AG2306:AG2369" si="224">IF(D2305&lt;&gt;D2306,1,"")</f>
        <v/>
      </c>
      <c r="AH2306"/>
    </row>
    <row r="2307" spans="1:34">
      <c r="A2307">
        <v>2306</v>
      </c>
      <c r="C2307">
        <v>709</v>
      </c>
      <c r="D2307">
        <v>459</v>
      </c>
      <c r="E2307" t="s">
        <v>911</v>
      </c>
      <c r="F2307" t="s">
        <v>930</v>
      </c>
      <c r="G2307">
        <v>49.00754929</v>
      </c>
      <c r="H2307">
        <v>125.54746249999999</v>
      </c>
      <c r="M2307" t="s">
        <v>677</v>
      </c>
      <c r="N2307">
        <v>0</v>
      </c>
      <c r="O2307">
        <v>-8</v>
      </c>
      <c r="P2307">
        <f t="shared" si="219"/>
        <v>8</v>
      </c>
      <c r="Q2307" t="s">
        <v>616</v>
      </c>
      <c r="R2307">
        <v>2</v>
      </c>
      <c r="S2307">
        <f t="shared" si="220"/>
        <v>8</v>
      </c>
      <c r="T2307">
        <f t="shared" si="221"/>
        <v>0</v>
      </c>
      <c r="U2307" t="s">
        <v>1003</v>
      </c>
      <c r="V2307" t="s">
        <v>1005</v>
      </c>
      <c r="W2307">
        <f>SUM(S2307:S2312)</f>
        <v>65</v>
      </c>
      <c r="X2307">
        <f>SUM(T2307:T2312)</f>
        <v>0</v>
      </c>
      <c r="Y2307">
        <f>X2307+W2307</f>
        <v>65</v>
      </c>
      <c r="Z2307" s="118">
        <v>1.07</v>
      </c>
      <c r="AA2307">
        <v>0</v>
      </c>
      <c r="AB2307" s="120">
        <v>3.36</v>
      </c>
      <c r="AC2307" s="2">
        <f t="shared" si="222"/>
        <v>2876.1600000000003</v>
      </c>
      <c r="AD2307" s="2">
        <f>SUM(AC2307:AC2312)</f>
        <v>21320.625599999999</v>
      </c>
      <c r="AE2307" s="2">
        <f t="shared" si="223"/>
        <v>2876.1600000000003</v>
      </c>
      <c r="AF2307" s="2">
        <f>SUM(AE2307:AE2312)</f>
        <v>21320.625599999999</v>
      </c>
      <c r="AG2307">
        <f t="shared" si="224"/>
        <v>1</v>
      </c>
    </row>
    <row r="2308" spans="1:34">
      <c r="A2308">
        <v>2307</v>
      </c>
      <c r="C2308">
        <v>709</v>
      </c>
      <c r="D2308">
        <v>459</v>
      </c>
      <c r="E2308" t="s">
        <v>911</v>
      </c>
      <c r="F2308" t="s">
        <v>930</v>
      </c>
      <c r="G2308">
        <v>49.00754929</v>
      </c>
      <c r="H2308">
        <v>125.54746249999999</v>
      </c>
      <c r="M2308" t="s">
        <v>678</v>
      </c>
      <c r="N2308">
        <v>-8</v>
      </c>
      <c r="O2308">
        <v>-55</v>
      </c>
      <c r="P2308">
        <f t="shared" si="219"/>
        <v>47</v>
      </c>
      <c r="Q2308" t="s">
        <v>616</v>
      </c>
      <c r="R2308">
        <v>2</v>
      </c>
      <c r="S2308">
        <f t="shared" si="220"/>
        <v>47</v>
      </c>
      <c r="T2308">
        <f t="shared" si="221"/>
        <v>0</v>
      </c>
      <c r="U2308" t="s">
        <v>1008</v>
      </c>
      <c r="V2308" t="s">
        <v>1009</v>
      </c>
      <c r="Z2308" s="118">
        <v>1.07</v>
      </c>
      <c r="AA2308">
        <v>1</v>
      </c>
      <c r="AB2308" s="120">
        <v>3.36</v>
      </c>
      <c r="AC2308" s="2">
        <f t="shared" si="222"/>
        <v>16728.4656</v>
      </c>
      <c r="AE2308" s="2">
        <f t="shared" si="223"/>
        <v>16728.4656</v>
      </c>
      <c r="AG2308" t="str">
        <f t="shared" si="224"/>
        <v/>
      </c>
    </row>
    <row r="2309" spans="1:34">
      <c r="A2309">
        <v>2308</v>
      </c>
      <c r="C2309">
        <v>709</v>
      </c>
      <c r="D2309">
        <v>459</v>
      </c>
      <c r="E2309" t="s">
        <v>911</v>
      </c>
      <c r="F2309" t="s">
        <v>930</v>
      </c>
      <c r="G2309">
        <v>49.00754929</v>
      </c>
      <c r="H2309">
        <v>125.54746249999999</v>
      </c>
      <c r="M2309" t="s">
        <v>101</v>
      </c>
      <c r="N2309">
        <v>-55</v>
      </c>
      <c r="O2309">
        <v>-65</v>
      </c>
      <c r="P2309">
        <f t="shared" si="219"/>
        <v>10</v>
      </c>
      <c r="Q2309" t="s">
        <v>609</v>
      </c>
      <c r="R2309">
        <v>2</v>
      </c>
      <c r="S2309">
        <f t="shared" si="220"/>
        <v>10</v>
      </c>
      <c r="T2309">
        <f t="shared" si="221"/>
        <v>0</v>
      </c>
      <c r="U2309" t="s">
        <v>1008</v>
      </c>
      <c r="V2309" t="s">
        <v>1009</v>
      </c>
      <c r="Z2309" s="118">
        <v>1.43</v>
      </c>
      <c r="AA2309">
        <v>0</v>
      </c>
      <c r="AB2309" s="120">
        <v>1.2</v>
      </c>
      <c r="AC2309" s="2">
        <f t="shared" si="222"/>
        <v>1715.9999999999995</v>
      </c>
      <c r="AE2309" s="2">
        <f t="shared" si="223"/>
        <v>1715.9999999999995</v>
      </c>
      <c r="AG2309" t="str">
        <f t="shared" si="224"/>
        <v/>
      </c>
    </row>
    <row r="2310" spans="1:34">
      <c r="A2310">
        <v>2309</v>
      </c>
      <c r="C2310">
        <v>659</v>
      </c>
      <c r="D2310">
        <v>459</v>
      </c>
      <c r="E2310" t="s">
        <v>911</v>
      </c>
      <c r="F2310" t="s">
        <v>930</v>
      </c>
      <c r="G2310">
        <v>49.00754929</v>
      </c>
      <c r="H2310">
        <v>125.54746249999999</v>
      </c>
      <c r="M2310" t="s">
        <v>89</v>
      </c>
      <c r="N2310">
        <v>0</v>
      </c>
      <c r="O2310">
        <v>0</v>
      </c>
      <c r="P2310">
        <f t="shared" si="219"/>
        <v>0</v>
      </c>
      <c r="Q2310" t="s">
        <v>35</v>
      </c>
      <c r="R2310">
        <v>1</v>
      </c>
      <c r="S2310">
        <f t="shared" si="220"/>
        <v>0</v>
      </c>
      <c r="T2310">
        <f t="shared" si="221"/>
        <v>0</v>
      </c>
      <c r="Z2310" s="118">
        <v>0.16</v>
      </c>
      <c r="AA2310">
        <v>0</v>
      </c>
      <c r="AB2310" s="120">
        <v>37.4</v>
      </c>
      <c r="AC2310" s="2">
        <f t="shared" si="222"/>
        <v>0</v>
      </c>
      <c r="AE2310" s="2">
        <f t="shared" si="223"/>
        <v>0</v>
      </c>
      <c r="AG2310" t="str">
        <f t="shared" si="224"/>
        <v/>
      </c>
    </row>
    <row r="2311" spans="1:34">
      <c r="A2311">
        <v>2310</v>
      </c>
      <c r="C2311">
        <v>659</v>
      </c>
      <c r="D2311">
        <v>459</v>
      </c>
      <c r="E2311" t="s">
        <v>911</v>
      </c>
      <c r="F2311" t="s">
        <v>930</v>
      </c>
      <c r="G2311">
        <v>49.00754929</v>
      </c>
      <c r="H2311">
        <v>125.54746249999999</v>
      </c>
      <c r="M2311" t="s">
        <v>57</v>
      </c>
      <c r="N2311">
        <v>0</v>
      </c>
      <c r="O2311">
        <v>0</v>
      </c>
      <c r="P2311">
        <f t="shared" si="219"/>
        <v>0</v>
      </c>
      <c r="Q2311" t="s">
        <v>35</v>
      </c>
      <c r="R2311">
        <v>1</v>
      </c>
      <c r="S2311">
        <f t="shared" si="220"/>
        <v>0</v>
      </c>
      <c r="T2311">
        <f t="shared" si="221"/>
        <v>0</v>
      </c>
      <c r="Z2311" s="118">
        <v>0.16</v>
      </c>
      <c r="AA2311">
        <v>0</v>
      </c>
      <c r="AB2311" s="120">
        <v>30.85</v>
      </c>
      <c r="AC2311" s="2">
        <f t="shared" si="222"/>
        <v>0</v>
      </c>
      <c r="AE2311" s="2">
        <f t="shared" si="223"/>
        <v>0</v>
      </c>
      <c r="AG2311" t="str">
        <f t="shared" si="224"/>
        <v/>
      </c>
    </row>
    <row r="2312" spans="1:34" s="9" customFormat="1">
      <c r="A2312">
        <v>2311</v>
      </c>
      <c r="C2312">
        <v>659</v>
      </c>
      <c r="D2312">
        <v>459</v>
      </c>
      <c r="E2312" s="9" t="s">
        <v>911</v>
      </c>
      <c r="F2312" t="s">
        <v>930</v>
      </c>
      <c r="G2312" s="9">
        <v>49.00754929</v>
      </c>
      <c r="H2312" s="9">
        <v>125.54746249999999</v>
      </c>
      <c r="M2312" s="9" t="s">
        <v>623</v>
      </c>
      <c r="N2312" s="9">
        <v>0</v>
      </c>
      <c r="O2312" s="9">
        <v>0</v>
      </c>
      <c r="P2312" s="9">
        <f t="shared" si="219"/>
        <v>0</v>
      </c>
      <c r="Q2312" s="9" t="s">
        <v>35</v>
      </c>
      <c r="R2312" s="9">
        <v>1</v>
      </c>
      <c r="S2312" s="9">
        <f t="shared" si="220"/>
        <v>0</v>
      </c>
      <c r="T2312" s="9">
        <f t="shared" si="221"/>
        <v>0</v>
      </c>
      <c r="U2312"/>
      <c r="V2312"/>
      <c r="Z2312" s="118">
        <v>0.16</v>
      </c>
      <c r="AA2312" s="9">
        <v>0</v>
      </c>
      <c r="AB2312" s="120">
        <v>37.4</v>
      </c>
      <c r="AC2312" s="2">
        <f t="shared" si="222"/>
        <v>0</v>
      </c>
      <c r="AE2312" s="11">
        <f t="shared" si="223"/>
        <v>0</v>
      </c>
      <c r="AG2312" t="str">
        <f t="shared" si="224"/>
        <v/>
      </c>
      <c r="AH2312"/>
    </row>
    <row r="2313" spans="1:34">
      <c r="A2313">
        <v>2312</v>
      </c>
      <c r="C2313">
        <v>759</v>
      </c>
      <c r="D2313">
        <v>460</v>
      </c>
      <c r="E2313" t="s">
        <v>605</v>
      </c>
      <c r="F2313" t="s">
        <v>929</v>
      </c>
      <c r="G2313">
        <v>49.957748410000001</v>
      </c>
      <c r="H2313">
        <v>124.6604004</v>
      </c>
      <c r="M2313" t="s">
        <v>89</v>
      </c>
      <c r="N2313">
        <v>8</v>
      </c>
      <c r="O2313">
        <v>7</v>
      </c>
      <c r="P2313">
        <f t="shared" si="219"/>
        <v>1</v>
      </c>
      <c r="Q2313" t="s">
        <v>35</v>
      </c>
      <c r="R2313">
        <v>1</v>
      </c>
      <c r="S2313">
        <f t="shared" si="220"/>
        <v>0</v>
      </c>
      <c r="T2313">
        <f t="shared" si="221"/>
        <v>1</v>
      </c>
      <c r="W2313">
        <f>SUM(S2313:S2318)</f>
        <v>75</v>
      </c>
      <c r="X2313">
        <f>SUM(T2313:T2318)</f>
        <v>8</v>
      </c>
      <c r="Y2313">
        <f>X2313+W2313</f>
        <v>83</v>
      </c>
      <c r="Z2313" s="118">
        <v>0.14000000000000001</v>
      </c>
      <c r="AA2313">
        <v>0</v>
      </c>
      <c r="AB2313" s="120">
        <v>43.21</v>
      </c>
      <c r="AC2313" s="2">
        <f t="shared" si="222"/>
        <v>604.94000000000005</v>
      </c>
      <c r="AD2313" s="2">
        <f>SUM(AC2313:AC2318)</f>
        <v>17894.007999999998</v>
      </c>
      <c r="AE2313" s="2">
        <f t="shared" si="223"/>
        <v>604.94000000000005</v>
      </c>
      <c r="AF2313" s="2">
        <f>SUM(AE2313:AE2318)</f>
        <v>17894.007999999998</v>
      </c>
      <c r="AG2313">
        <f t="shared" si="224"/>
        <v>1</v>
      </c>
    </row>
    <row r="2314" spans="1:34">
      <c r="A2314">
        <v>2313</v>
      </c>
      <c r="C2314">
        <v>759</v>
      </c>
      <c r="D2314">
        <v>460</v>
      </c>
      <c r="E2314" t="s">
        <v>605</v>
      </c>
      <c r="F2314" t="s">
        <v>929</v>
      </c>
      <c r="G2314">
        <v>49.957748410000001</v>
      </c>
      <c r="H2314">
        <v>124.6604004</v>
      </c>
      <c r="M2314" t="s">
        <v>57</v>
      </c>
      <c r="N2314">
        <v>7</v>
      </c>
      <c r="O2314">
        <v>0</v>
      </c>
      <c r="P2314">
        <f t="shared" si="219"/>
        <v>7</v>
      </c>
      <c r="Q2314" t="s">
        <v>35</v>
      </c>
      <c r="R2314">
        <v>1</v>
      </c>
      <c r="S2314">
        <f t="shared" si="220"/>
        <v>0</v>
      </c>
      <c r="T2314">
        <f t="shared" si="221"/>
        <v>7</v>
      </c>
      <c r="Z2314" s="118">
        <v>0.14000000000000001</v>
      </c>
      <c r="AA2314">
        <v>0</v>
      </c>
      <c r="AB2314" s="120">
        <v>36.65</v>
      </c>
      <c r="AC2314" s="2">
        <f t="shared" si="222"/>
        <v>3591.7000000000003</v>
      </c>
      <c r="AE2314" s="2">
        <f t="shared" si="223"/>
        <v>3591.7000000000003</v>
      </c>
      <c r="AG2314" t="str">
        <f t="shared" si="224"/>
        <v/>
      </c>
    </row>
    <row r="2315" spans="1:34">
      <c r="A2315">
        <v>2314</v>
      </c>
      <c r="C2315">
        <v>818</v>
      </c>
      <c r="D2315">
        <v>460</v>
      </c>
      <c r="E2315" t="s">
        <v>605</v>
      </c>
      <c r="F2315" t="s">
        <v>929</v>
      </c>
      <c r="G2315">
        <v>49.957748410000001</v>
      </c>
      <c r="H2315">
        <v>124.6604004</v>
      </c>
      <c r="M2315" t="s">
        <v>104</v>
      </c>
      <c r="N2315">
        <v>0</v>
      </c>
      <c r="O2315">
        <v>-6</v>
      </c>
      <c r="P2315">
        <f t="shared" ref="P2315:P2378" si="225">ABS(N2315-O2315)</f>
        <v>6</v>
      </c>
      <c r="Q2315" t="s">
        <v>616</v>
      </c>
      <c r="R2315">
        <v>2</v>
      </c>
      <c r="S2315">
        <f t="shared" si="220"/>
        <v>6</v>
      </c>
      <c r="T2315">
        <f t="shared" si="221"/>
        <v>0</v>
      </c>
      <c r="U2315" t="s">
        <v>1008</v>
      </c>
      <c r="V2315" t="s">
        <v>1009</v>
      </c>
      <c r="Z2315" s="118">
        <v>1.31</v>
      </c>
      <c r="AA2315">
        <v>5</v>
      </c>
      <c r="AB2315" s="120">
        <v>4.74</v>
      </c>
      <c r="AC2315" s="2">
        <f t="shared" si="222"/>
        <v>3539.3579999999997</v>
      </c>
      <c r="AE2315" s="2">
        <f t="shared" si="223"/>
        <v>3539.3579999999997</v>
      </c>
      <c r="AG2315" t="str">
        <f t="shared" si="224"/>
        <v/>
      </c>
    </row>
    <row r="2316" spans="1:34">
      <c r="A2316">
        <v>2315</v>
      </c>
      <c r="C2316">
        <v>818</v>
      </c>
      <c r="D2316">
        <v>460</v>
      </c>
      <c r="E2316" t="s">
        <v>605</v>
      </c>
      <c r="F2316" t="s">
        <v>929</v>
      </c>
      <c r="G2316">
        <v>49.957748410000001</v>
      </c>
      <c r="H2316">
        <v>124.6604004</v>
      </c>
      <c r="M2316" t="s">
        <v>59</v>
      </c>
      <c r="N2316">
        <v>-6</v>
      </c>
      <c r="O2316">
        <v>-23</v>
      </c>
      <c r="P2316">
        <f t="shared" si="225"/>
        <v>17</v>
      </c>
      <c r="Q2316" t="s">
        <v>611</v>
      </c>
      <c r="R2316">
        <v>2</v>
      </c>
      <c r="S2316">
        <f t="shared" si="220"/>
        <v>17</v>
      </c>
      <c r="T2316">
        <f t="shared" si="221"/>
        <v>0</v>
      </c>
      <c r="U2316" t="s">
        <v>1003</v>
      </c>
      <c r="V2316" t="s">
        <v>21</v>
      </c>
      <c r="Z2316" s="118">
        <v>1.38</v>
      </c>
      <c r="AA2316">
        <v>35</v>
      </c>
      <c r="AB2316" s="120">
        <v>1.7</v>
      </c>
      <c r="AC2316" s="2">
        <f t="shared" si="222"/>
        <v>2592.3299999999995</v>
      </c>
      <c r="AE2316" s="2">
        <f t="shared" si="223"/>
        <v>2592.3299999999995</v>
      </c>
      <c r="AG2316" t="str">
        <f t="shared" si="224"/>
        <v/>
      </c>
    </row>
    <row r="2317" spans="1:34">
      <c r="A2317">
        <v>2316</v>
      </c>
      <c r="C2317">
        <v>818</v>
      </c>
      <c r="D2317">
        <v>460</v>
      </c>
      <c r="E2317" t="s">
        <v>605</v>
      </c>
      <c r="F2317" t="s">
        <v>929</v>
      </c>
      <c r="G2317">
        <v>49.957748410000001</v>
      </c>
      <c r="H2317">
        <v>124.6604004</v>
      </c>
      <c r="M2317" t="s">
        <v>60</v>
      </c>
      <c r="N2317">
        <v>-23</v>
      </c>
      <c r="O2317">
        <v>-71</v>
      </c>
      <c r="P2317">
        <f t="shared" si="225"/>
        <v>48</v>
      </c>
      <c r="Q2317" t="s">
        <v>191</v>
      </c>
      <c r="R2317">
        <v>2</v>
      </c>
      <c r="S2317">
        <f t="shared" si="220"/>
        <v>48</v>
      </c>
      <c r="T2317">
        <f t="shared" si="221"/>
        <v>0</v>
      </c>
      <c r="U2317" t="s">
        <v>1003</v>
      </c>
      <c r="V2317" t="s">
        <v>21</v>
      </c>
      <c r="Z2317" s="118">
        <v>1.38</v>
      </c>
      <c r="AA2317">
        <v>40</v>
      </c>
      <c r="AB2317" s="120">
        <v>1.7</v>
      </c>
      <c r="AC2317" s="2">
        <f t="shared" si="222"/>
        <v>6756.4799999999987</v>
      </c>
      <c r="AE2317" s="2">
        <f t="shared" si="223"/>
        <v>6756.4799999999987</v>
      </c>
      <c r="AG2317" t="str">
        <f t="shared" si="224"/>
        <v/>
      </c>
    </row>
    <row r="2318" spans="1:34" s="9" customFormat="1">
      <c r="A2318">
        <v>2317</v>
      </c>
      <c r="C2318">
        <v>818</v>
      </c>
      <c r="D2318">
        <v>460</v>
      </c>
      <c r="E2318" s="9" t="s">
        <v>605</v>
      </c>
      <c r="F2318" t="s">
        <v>929</v>
      </c>
      <c r="G2318" s="9">
        <v>49.957748410000001</v>
      </c>
      <c r="H2318" s="9">
        <v>124.6604004</v>
      </c>
      <c r="M2318" s="9" t="s">
        <v>101</v>
      </c>
      <c r="N2318" s="9">
        <v>-71</v>
      </c>
      <c r="O2318" s="9">
        <v>-75</v>
      </c>
      <c r="P2318" s="9">
        <f t="shared" si="225"/>
        <v>4</v>
      </c>
      <c r="R2318" s="9">
        <v>2</v>
      </c>
      <c r="S2318" s="9">
        <f t="shared" si="220"/>
        <v>4</v>
      </c>
      <c r="T2318" s="9">
        <f t="shared" si="221"/>
        <v>0</v>
      </c>
      <c r="U2318" t="s">
        <v>1003</v>
      </c>
      <c r="V2318" t="s">
        <v>918</v>
      </c>
      <c r="Z2318" s="118">
        <v>1.19</v>
      </c>
      <c r="AA2318" s="9">
        <v>0</v>
      </c>
      <c r="AB2318" s="120">
        <v>1.7</v>
      </c>
      <c r="AC2318" s="2">
        <f t="shared" si="222"/>
        <v>809.19999999999982</v>
      </c>
      <c r="AE2318" s="11">
        <f t="shared" si="223"/>
        <v>809.19999999999982</v>
      </c>
      <c r="AG2318" t="str">
        <f t="shared" si="224"/>
        <v/>
      </c>
      <c r="AH2318"/>
    </row>
    <row r="2319" spans="1:34">
      <c r="A2319">
        <v>2318</v>
      </c>
      <c r="C2319">
        <v>714</v>
      </c>
      <c r="D2319">
        <v>461</v>
      </c>
      <c r="E2319" t="s">
        <v>605</v>
      </c>
      <c r="F2319" t="s">
        <v>929</v>
      </c>
      <c r="G2319">
        <v>49.945114140000001</v>
      </c>
      <c r="H2319">
        <v>124.69809720000001</v>
      </c>
      <c r="M2319" t="s">
        <v>89</v>
      </c>
      <c r="N2319">
        <v>6</v>
      </c>
      <c r="O2319">
        <v>3</v>
      </c>
      <c r="P2319">
        <f t="shared" si="225"/>
        <v>3</v>
      </c>
      <c r="Q2319" t="s">
        <v>35</v>
      </c>
      <c r="R2319">
        <v>1</v>
      </c>
      <c r="S2319">
        <f t="shared" si="220"/>
        <v>0</v>
      </c>
      <c r="T2319">
        <f t="shared" si="221"/>
        <v>3</v>
      </c>
      <c r="W2319">
        <f>SUM(S2319:S2323)</f>
        <v>65</v>
      </c>
      <c r="X2319">
        <f>SUM(T2319:T2323)</f>
        <v>6</v>
      </c>
      <c r="Y2319">
        <f>X2319+W2319</f>
        <v>71</v>
      </c>
      <c r="Z2319" s="118">
        <v>0.14000000000000001</v>
      </c>
      <c r="AA2319">
        <v>0</v>
      </c>
      <c r="AB2319" s="120">
        <v>43.21</v>
      </c>
      <c r="AC2319" s="2">
        <f t="shared" si="222"/>
        <v>1814.8200000000002</v>
      </c>
      <c r="AD2319" s="2">
        <f>SUM(AC2319:AC2323)</f>
        <v>14796.888000000001</v>
      </c>
      <c r="AE2319" s="2">
        <f t="shared" si="223"/>
        <v>1814.8200000000002</v>
      </c>
      <c r="AF2319" s="2">
        <f>SUM(AE2319:AE2323)</f>
        <v>14796.888000000001</v>
      </c>
      <c r="AG2319">
        <f t="shared" si="224"/>
        <v>1</v>
      </c>
    </row>
    <row r="2320" spans="1:34">
      <c r="A2320">
        <v>2319</v>
      </c>
      <c r="C2320">
        <v>714</v>
      </c>
      <c r="D2320">
        <v>461</v>
      </c>
      <c r="E2320" t="s">
        <v>605</v>
      </c>
      <c r="F2320" t="s">
        <v>929</v>
      </c>
      <c r="G2320">
        <v>49.945114140000001</v>
      </c>
      <c r="H2320">
        <v>124.69809720000001</v>
      </c>
      <c r="M2320" t="s">
        <v>623</v>
      </c>
      <c r="N2320">
        <v>3</v>
      </c>
      <c r="O2320">
        <v>0</v>
      </c>
      <c r="P2320">
        <f t="shared" si="225"/>
        <v>3</v>
      </c>
      <c r="Q2320" t="s">
        <v>35</v>
      </c>
      <c r="R2320">
        <v>1</v>
      </c>
      <c r="S2320">
        <f t="shared" si="220"/>
        <v>0</v>
      </c>
      <c r="T2320">
        <f t="shared" si="221"/>
        <v>3</v>
      </c>
      <c r="Z2320" s="118">
        <v>0.14000000000000001</v>
      </c>
      <c r="AA2320">
        <v>0</v>
      </c>
      <c r="AB2320" s="120">
        <v>43.21</v>
      </c>
      <c r="AC2320" s="2">
        <f t="shared" si="222"/>
        <v>1814.8200000000002</v>
      </c>
      <c r="AE2320" s="2">
        <f t="shared" si="223"/>
        <v>1814.8200000000002</v>
      </c>
      <c r="AG2320" t="str">
        <f t="shared" si="224"/>
        <v/>
      </c>
    </row>
    <row r="2321" spans="1:34">
      <c r="A2321">
        <v>2320</v>
      </c>
      <c r="C2321">
        <v>771</v>
      </c>
      <c r="D2321">
        <v>461</v>
      </c>
      <c r="E2321" t="s">
        <v>605</v>
      </c>
      <c r="F2321" t="s">
        <v>929</v>
      </c>
      <c r="G2321">
        <v>49.945114140000001</v>
      </c>
      <c r="H2321">
        <v>124.69809720000001</v>
      </c>
      <c r="M2321" t="s">
        <v>781</v>
      </c>
      <c r="N2321">
        <v>0</v>
      </c>
      <c r="O2321">
        <v>-10</v>
      </c>
      <c r="P2321">
        <f t="shared" si="225"/>
        <v>10</v>
      </c>
      <c r="Q2321" t="s">
        <v>604</v>
      </c>
      <c r="R2321">
        <v>2</v>
      </c>
      <c r="S2321">
        <f t="shared" si="220"/>
        <v>10</v>
      </c>
      <c r="T2321">
        <f t="shared" si="221"/>
        <v>0</v>
      </c>
      <c r="U2321" t="s">
        <v>1003</v>
      </c>
      <c r="V2321" t="s">
        <v>918</v>
      </c>
      <c r="Z2321" s="118">
        <v>1.31</v>
      </c>
      <c r="AA2321">
        <v>10</v>
      </c>
      <c r="AB2321" s="120">
        <v>4.74</v>
      </c>
      <c r="AC2321" s="2">
        <f t="shared" si="222"/>
        <v>5588.4600000000009</v>
      </c>
      <c r="AE2321" s="2">
        <f t="shared" si="223"/>
        <v>5588.4600000000009</v>
      </c>
      <c r="AG2321" t="str">
        <f t="shared" si="224"/>
        <v/>
      </c>
    </row>
    <row r="2322" spans="1:34">
      <c r="A2322">
        <v>2321</v>
      </c>
      <c r="C2322">
        <v>771</v>
      </c>
      <c r="D2322">
        <v>461</v>
      </c>
      <c r="E2322" t="s">
        <v>605</v>
      </c>
      <c r="F2322" t="s">
        <v>929</v>
      </c>
      <c r="G2322">
        <v>49.945114140000001</v>
      </c>
      <c r="H2322">
        <v>124.69809720000001</v>
      </c>
      <c r="M2322" t="s">
        <v>608</v>
      </c>
      <c r="N2322">
        <v>-10</v>
      </c>
      <c r="O2322">
        <v>-41</v>
      </c>
      <c r="P2322">
        <f t="shared" si="225"/>
        <v>31</v>
      </c>
      <c r="Q2322" t="s">
        <v>611</v>
      </c>
      <c r="R2322">
        <v>2</v>
      </c>
      <c r="S2322">
        <f t="shared" si="220"/>
        <v>31</v>
      </c>
      <c r="T2322">
        <f t="shared" si="221"/>
        <v>0</v>
      </c>
      <c r="U2322" t="s">
        <v>1003</v>
      </c>
      <c r="V2322" t="s">
        <v>918</v>
      </c>
      <c r="Z2322" s="118">
        <v>1.38</v>
      </c>
      <c r="AA2322">
        <v>62</v>
      </c>
      <c r="AB2322" s="120">
        <v>1.7</v>
      </c>
      <c r="AC2322" s="2">
        <f t="shared" si="222"/>
        <v>2763.5879999999993</v>
      </c>
      <c r="AE2322" s="2">
        <f t="shared" si="223"/>
        <v>2763.5879999999993</v>
      </c>
      <c r="AG2322" t="str">
        <f t="shared" si="224"/>
        <v/>
      </c>
    </row>
    <row r="2323" spans="1:34" s="9" customFormat="1">
      <c r="A2323">
        <v>2322</v>
      </c>
      <c r="C2323">
        <v>771</v>
      </c>
      <c r="D2323">
        <v>461</v>
      </c>
      <c r="E2323" s="9" t="s">
        <v>605</v>
      </c>
      <c r="F2323" t="s">
        <v>929</v>
      </c>
      <c r="G2323" s="9">
        <v>49.945114140000001</v>
      </c>
      <c r="H2323" s="9">
        <v>124.69809720000001</v>
      </c>
      <c r="M2323" s="9" t="s">
        <v>782</v>
      </c>
      <c r="N2323" s="9">
        <v>-41</v>
      </c>
      <c r="O2323" s="9">
        <v>-65</v>
      </c>
      <c r="P2323" s="9">
        <f t="shared" si="225"/>
        <v>24</v>
      </c>
      <c r="Q2323" s="9" t="s">
        <v>611</v>
      </c>
      <c r="R2323" s="9">
        <v>2</v>
      </c>
      <c r="S2323" s="9">
        <f t="shared" si="220"/>
        <v>24</v>
      </c>
      <c r="T2323" s="9">
        <f t="shared" si="221"/>
        <v>0</v>
      </c>
      <c r="U2323" t="s">
        <v>1003</v>
      </c>
      <c r="V2323" t="s">
        <v>918</v>
      </c>
      <c r="Z2323" s="118">
        <v>1.38</v>
      </c>
      <c r="AA2323" s="9">
        <v>50</v>
      </c>
      <c r="AB2323" s="120">
        <v>1.7</v>
      </c>
      <c r="AC2323" s="2">
        <f t="shared" si="222"/>
        <v>2815.1999999999994</v>
      </c>
      <c r="AE2323" s="11">
        <f t="shared" si="223"/>
        <v>2815.1999999999994</v>
      </c>
      <c r="AG2323" t="str">
        <f t="shared" si="224"/>
        <v/>
      </c>
      <c r="AH2323"/>
    </row>
    <row r="2324" spans="1:34">
      <c r="A2324">
        <v>2323</v>
      </c>
      <c r="C2324">
        <v>344</v>
      </c>
      <c r="D2324">
        <v>462</v>
      </c>
      <c r="E2324" t="s">
        <v>909</v>
      </c>
      <c r="F2324" t="s">
        <v>931</v>
      </c>
      <c r="G2324">
        <v>49.705356600000002</v>
      </c>
      <c r="H2324">
        <v>124.941391</v>
      </c>
      <c r="M2324" t="s">
        <v>641</v>
      </c>
      <c r="N2324">
        <v>16</v>
      </c>
      <c r="O2324">
        <v>10</v>
      </c>
      <c r="P2324">
        <f t="shared" si="225"/>
        <v>6</v>
      </c>
      <c r="Q2324" t="s">
        <v>35</v>
      </c>
      <c r="R2324">
        <v>1</v>
      </c>
      <c r="S2324">
        <f t="shared" si="220"/>
        <v>0</v>
      </c>
      <c r="T2324">
        <f t="shared" si="221"/>
        <v>6</v>
      </c>
      <c r="W2324">
        <f>SUM(S2324:S2330)</f>
        <v>57</v>
      </c>
      <c r="X2324">
        <f>SUM(T2324:T2330)</f>
        <v>16</v>
      </c>
      <c r="Y2324">
        <f>X2324+W2324</f>
        <v>73</v>
      </c>
      <c r="Z2324" s="118">
        <v>0.12</v>
      </c>
      <c r="AA2324">
        <v>0</v>
      </c>
      <c r="AB2324" s="120">
        <v>42.07</v>
      </c>
      <c r="AC2324" s="2">
        <f t="shared" si="222"/>
        <v>3029.04</v>
      </c>
      <c r="AD2324" s="2">
        <f>SUM(AC2324:AC2330)</f>
        <v>23766.644</v>
      </c>
      <c r="AE2324" s="2">
        <f t="shared" si="223"/>
        <v>3029.04</v>
      </c>
      <c r="AF2324" s="2">
        <f>SUM(AE2324:AE2330)</f>
        <v>23766.644</v>
      </c>
      <c r="AG2324">
        <f t="shared" si="224"/>
        <v>1</v>
      </c>
    </row>
    <row r="2325" spans="1:34">
      <c r="A2325">
        <v>2324</v>
      </c>
      <c r="C2325">
        <v>344</v>
      </c>
      <c r="D2325">
        <v>462</v>
      </c>
      <c r="E2325" t="s">
        <v>909</v>
      </c>
      <c r="F2325" t="s">
        <v>931</v>
      </c>
      <c r="G2325">
        <v>49.705356600000002</v>
      </c>
      <c r="H2325">
        <v>124.941391</v>
      </c>
      <c r="M2325" t="s">
        <v>642</v>
      </c>
      <c r="N2325">
        <v>10</v>
      </c>
      <c r="O2325">
        <v>2</v>
      </c>
      <c r="P2325">
        <f t="shared" si="225"/>
        <v>8</v>
      </c>
      <c r="Q2325" t="s">
        <v>35</v>
      </c>
      <c r="R2325">
        <v>1</v>
      </c>
      <c r="S2325">
        <f t="shared" si="220"/>
        <v>0</v>
      </c>
      <c r="T2325">
        <f t="shared" si="221"/>
        <v>8</v>
      </c>
      <c r="Z2325" s="118">
        <v>0.12</v>
      </c>
      <c r="AA2325">
        <v>0</v>
      </c>
      <c r="AB2325" s="120">
        <v>42.07</v>
      </c>
      <c r="AC2325" s="2">
        <f t="shared" si="222"/>
        <v>4038.72</v>
      </c>
      <c r="AE2325" s="2">
        <f t="shared" si="223"/>
        <v>4038.72</v>
      </c>
      <c r="AG2325" t="str">
        <f t="shared" si="224"/>
        <v/>
      </c>
    </row>
    <row r="2326" spans="1:34">
      <c r="A2326">
        <v>2325</v>
      </c>
      <c r="C2326">
        <v>344</v>
      </c>
      <c r="D2326">
        <v>462</v>
      </c>
      <c r="E2326" t="s">
        <v>909</v>
      </c>
      <c r="F2326" t="s">
        <v>931</v>
      </c>
      <c r="G2326">
        <v>49.705356600000002</v>
      </c>
      <c r="H2326">
        <v>124.941391</v>
      </c>
      <c r="M2326" t="s">
        <v>121</v>
      </c>
      <c r="N2326">
        <v>2</v>
      </c>
      <c r="O2326">
        <v>0</v>
      </c>
      <c r="P2326">
        <f t="shared" si="225"/>
        <v>2</v>
      </c>
      <c r="Q2326" t="s">
        <v>35</v>
      </c>
      <c r="R2326">
        <v>1</v>
      </c>
      <c r="S2326">
        <f t="shared" si="220"/>
        <v>0</v>
      </c>
      <c r="T2326">
        <f t="shared" si="221"/>
        <v>2</v>
      </c>
      <c r="Z2326" s="118">
        <v>0.21</v>
      </c>
      <c r="AA2326">
        <v>0</v>
      </c>
      <c r="AB2326" s="120">
        <v>35.51</v>
      </c>
      <c r="AC2326" s="2">
        <f t="shared" si="222"/>
        <v>1491.4199999999998</v>
      </c>
      <c r="AE2326" s="2">
        <f t="shared" si="223"/>
        <v>1491.4199999999998</v>
      </c>
      <c r="AG2326" t="str">
        <f t="shared" si="224"/>
        <v/>
      </c>
    </row>
    <row r="2327" spans="1:34">
      <c r="A2327">
        <v>2326</v>
      </c>
      <c r="C2327">
        <v>374</v>
      </c>
      <c r="D2327">
        <v>462</v>
      </c>
      <c r="E2327" t="s">
        <v>909</v>
      </c>
      <c r="F2327" t="s">
        <v>931</v>
      </c>
      <c r="G2327">
        <v>49.705356600000002</v>
      </c>
      <c r="H2327">
        <v>124.941391</v>
      </c>
      <c r="M2327" t="s">
        <v>104</v>
      </c>
      <c r="N2327">
        <v>0</v>
      </c>
      <c r="O2327">
        <v>-20</v>
      </c>
      <c r="P2327">
        <f t="shared" si="225"/>
        <v>20</v>
      </c>
      <c r="Q2327" t="s">
        <v>604</v>
      </c>
      <c r="R2327">
        <v>2</v>
      </c>
      <c r="S2327">
        <f t="shared" si="220"/>
        <v>20</v>
      </c>
      <c r="T2327">
        <f t="shared" si="221"/>
        <v>0</v>
      </c>
      <c r="U2327" t="s">
        <v>1003</v>
      </c>
      <c r="V2327" t="s">
        <v>918</v>
      </c>
      <c r="Z2327" s="118">
        <v>1.03</v>
      </c>
      <c r="AA2327">
        <v>0</v>
      </c>
      <c r="AB2327" s="120">
        <v>3.85</v>
      </c>
      <c r="AC2327" s="2">
        <f t="shared" si="222"/>
        <v>7931</v>
      </c>
      <c r="AE2327" s="2">
        <f t="shared" si="223"/>
        <v>7931</v>
      </c>
      <c r="AG2327" t="str">
        <f t="shared" si="224"/>
        <v/>
      </c>
    </row>
    <row r="2328" spans="1:34">
      <c r="A2328">
        <v>2327</v>
      </c>
      <c r="C2328">
        <v>374</v>
      </c>
      <c r="D2328">
        <v>462</v>
      </c>
      <c r="E2328" t="s">
        <v>909</v>
      </c>
      <c r="F2328" t="s">
        <v>931</v>
      </c>
      <c r="G2328">
        <v>49.705356600000002</v>
      </c>
      <c r="H2328">
        <v>124.941391</v>
      </c>
      <c r="M2328" t="s">
        <v>158</v>
      </c>
      <c r="N2328">
        <v>-20</v>
      </c>
      <c r="O2328">
        <v>-30</v>
      </c>
      <c r="P2328">
        <f t="shared" si="225"/>
        <v>10</v>
      </c>
      <c r="Q2328" t="s">
        <v>883</v>
      </c>
      <c r="R2328">
        <v>2</v>
      </c>
      <c r="S2328">
        <f t="shared" si="220"/>
        <v>10</v>
      </c>
      <c r="T2328">
        <f t="shared" si="221"/>
        <v>0</v>
      </c>
      <c r="U2328" t="s">
        <v>1003</v>
      </c>
      <c r="V2328" t="s">
        <v>918</v>
      </c>
      <c r="Z2328" s="118">
        <v>1.56</v>
      </c>
      <c r="AA2328">
        <v>5</v>
      </c>
      <c r="AB2328" s="120">
        <v>1.38</v>
      </c>
      <c r="AC2328" s="2">
        <f t="shared" si="222"/>
        <v>2045.16</v>
      </c>
      <c r="AE2328" s="2">
        <f t="shared" si="223"/>
        <v>2045.16</v>
      </c>
      <c r="AG2328" t="str">
        <f t="shared" si="224"/>
        <v/>
      </c>
    </row>
    <row r="2329" spans="1:34">
      <c r="A2329">
        <v>2328</v>
      </c>
      <c r="C2329">
        <v>374</v>
      </c>
      <c r="D2329">
        <v>462</v>
      </c>
      <c r="E2329" t="s">
        <v>909</v>
      </c>
      <c r="F2329" t="s">
        <v>931</v>
      </c>
      <c r="G2329">
        <v>49.705356600000002</v>
      </c>
      <c r="H2329">
        <v>124.941391</v>
      </c>
      <c r="M2329" t="s">
        <v>159</v>
      </c>
      <c r="N2329">
        <v>-30</v>
      </c>
      <c r="O2329">
        <v>-57</v>
      </c>
      <c r="P2329">
        <f t="shared" si="225"/>
        <v>27</v>
      </c>
      <c r="Q2329" t="s">
        <v>884</v>
      </c>
      <c r="R2329">
        <v>2</v>
      </c>
      <c r="S2329">
        <f t="shared" si="220"/>
        <v>27</v>
      </c>
      <c r="T2329">
        <f t="shared" si="221"/>
        <v>0</v>
      </c>
      <c r="U2329" t="s">
        <v>1017</v>
      </c>
      <c r="V2329" t="s">
        <v>623</v>
      </c>
      <c r="Z2329" s="118">
        <v>1.56</v>
      </c>
      <c r="AA2329">
        <v>10</v>
      </c>
      <c r="AB2329" s="120">
        <v>1.38</v>
      </c>
      <c r="AC2329" s="2">
        <f t="shared" si="222"/>
        <v>5231.304000000001</v>
      </c>
      <c r="AE2329" s="2">
        <f t="shared" si="223"/>
        <v>5231.304000000001</v>
      </c>
      <c r="AG2329" t="str">
        <f t="shared" si="224"/>
        <v/>
      </c>
    </row>
    <row r="2330" spans="1:34" s="9" customFormat="1">
      <c r="A2330">
        <v>2329</v>
      </c>
      <c r="C2330">
        <v>374</v>
      </c>
      <c r="D2330">
        <v>462</v>
      </c>
      <c r="E2330" s="9" t="s">
        <v>909</v>
      </c>
      <c r="F2330" t="s">
        <v>931</v>
      </c>
      <c r="G2330" s="9">
        <v>49.705356600000002</v>
      </c>
      <c r="H2330" s="9">
        <v>124.941391</v>
      </c>
      <c r="M2330" s="9" t="s">
        <v>20</v>
      </c>
      <c r="N2330" s="9">
        <v>-57</v>
      </c>
      <c r="O2330" s="9">
        <v>-57</v>
      </c>
      <c r="P2330" s="9">
        <f t="shared" si="225"/>
        <v>0</v>
      </c>
      <c r="Q2330" s="9" t="s">
        <v>884</v>
      </c>
      <c r="R2330" s="9">
        <v>2</v>
      </c>
      <c r="S2330" s="9">
        <f t="shared" si="220"/>
        <v>0</v>
      </c>
      <c r="T2330" s="9">
        <f t="shared" si="221"/>
        <v>0</v>
      </c>
      <c r="U2330" t="s">
        <v>1017</v>
      </c>
      <c r="V2330" t="s">
        <v>623</v>
      </c>
      <c r="Z2330" s="118">
        <v>1.71</v>
      </c>
      <c r="AA2330" s="9">
        <v>0</v>
      </c>
      <c r="AB2330" s="120">
        <v>0.45</v>
      </c>
      <c r="AC2330" s="2">
        <f t="shared" si="222"/>
        <v>0</v>
      </c>
      <c r="AE2330" s="11">
        <f t="shared" si="223"/>
        <v>0</v>
      </c>
      <c r="AG2330" t="str">
        <f t="shared" si="224"/>
        <v/>
      </c>
      <c r="AH2330"/>
    </row>
    <row r="2331" spans="1:34" s="89" customFormat="1">
      <c r="A2331" s="89">
        <v>2330</v>
      </c>
      <c r="C2331">
        <v>817</v>
      </c>
      <c r="D2331" s="89">
        <v>463</v>
      </c>
      <c r="E2331" s="89" t="s">
        <v>35</v>
      </c>
      <c r="F2331" s="89" t="s">
        <v>35</v>
      </c>
      <c r="G2331" s="89">
        <v>49.960781099999998</v>
      </c>
      <c r="H2331" s="89">
        <v>124.7238998</v>
      </c>
      <c r="M2331" s="89" t="s">
        <v>18</v>
      </c>
      <c r="N2331" s="89">
        <v>0</v>
      </c>
      <c r="O2331" s="89">
        <v>0</v>
      </c>
      <c r="P2331" s="89">
        <f t="shared" si="225"/>
        <v>0</v>
      </c>
      <c r="Q2331" s="89" t="s">
        <v>604</v>
      </c>
      <c r="R2331" s="89">
        <v>2</v>
      </c>
      <c r="S2331" s="89">
        <f t="shared" si="220"/>
        <v>0</v>
      </c>
      <c r="T2331" s="89">
        <f t="shared" si="221"/>
        <v>0</v>
      </c>
      <c r="U2331" t="s">
        <v>1017</v>
      </c>
      <c r="V2331" t="s">
        <v>623</v>
      </c>
      <c r="W2331" s="89">
        <f>SUM(S2331:S2334)</f>
        <v>0</v>
      </c>
      <c r="X2331" s="89">
        <f>SUM(T2331:T2334)</f>
        <v>0</v>
      </c>
      <c r="Y2331" s="89">
        <f>X2331+W2331</f>
        <v>0</v>
      </c>
      <c r="Z2331" s="118">
        <v>0</v>
      </c>
      <c r="AA2331" s="89">
        <v>0</v>
      </c>
      <c r="AB2331" s="120"/>
      <c r="AC2331" s="93">
        <f t="shared" si="222"/>
        <v>0</v>
      </c>
      <c r="AD2331" s="93">
        <f>SUM(AC2331:AC2334)</f>
        <v>0</v>
      </c>
      <c r="AE2331" s="93">
        <f t="shared" si="223"/>
        <v>0</v>
      </c>
      <c r="AF2331" s="93">
        <f>SUM(AE2331:AE2334)</f>
        <v>0</v>
      </c>
      <c r="AG2331" s="89">
        <f t="shared" si="224"/>
        <v>1</v>
      </c>
      <c r="AH2331"/>
    </row>
    <row r="2332" spans="1:34" s="89" customFormat="1">
      <c r="A2332" s="89">
        <v>2331</v>
      </c>
      <c r="C2332">
        <v>758</v>
      </c>
      <c r="D2332" s="89">
        <v>463</v>
      </c>
      <c r="E2332" s="89" t="s">
        <v>35</v>
      </c>
      <c r="F2332" s="89" t="s">
        <v>35</v>
      </c>
      <c r="G2332" s="89">
        <v>49.960781099999998</v>
      </c>
      <c r="H2332" s="89">
        <v>124.7238998</v>
      </c>
      <c r="M2332" s="89" t="s">
        <v>57</v>
      </c>
      <c r="N2332" s="89">
        <v>0</v>
      </c>
      <c r="O2332" s="89">
        <v>0</v>
      </c>
      <c r="P2332" s="89">
        <f t="shared" si="225"/>
        <v>0</v>
      </c>
      <c r="Q2332" s="89" t="s">
        <v>35</v>
      </c>
      <c r="R2332" s="89">
        <v>1</v>
      </c>
      <c r="S2332" s="89">
        <f t="shared" si="220"/>
        <v>0</v>
      </c>
      <c r="T2332" s="89">
        <f t="shared" si="221"/>
        <v>0</v>
      </c>
      <c r="U2332"/>
      <c r="V2332"/>
      <c r="Z2332" s="118">
        <v>0</v>
      </c>
      <c r="AA2332" s="89">
        <v>0</v>
      </c>
      <c r="AB2332" s="120"/>
      <c r="AC2332" s="93">
        <f t="shared" si="222"/>
        <v>0</v>
      </c>
      <c r="AE2332" s="93">
        <f t="shared" si="223"/>
        <v>0</v>
      </c>
      <c r="AG2332" s="89" t="str">
        <f t="shared" si="224"/>
        <v/>
      </c>
      <c r="AH2332"/>
    </row>
    <row r="2333" spans="1:34" s="89" customFormat="1">
      <c r="A2333" s="89">
        <v>2332</v>
      </c>
      <c r="C2333">
        <v>758</v>
      </c>
      <c r="D2333" s="89">
        <v>463</v>
      </c>
      <c r="E2333" s="89" t="s">
        <v>35</v>
      </c>
      <c r="F2333" s="89" t="s">
        <v>35</v>
      </c>
      <c r="G2333" s="89">
        <v>49.960781099999998</v>
      </c>
      <c r="H2333" s="89">
        <v>124.7238998</v>
      </c>
      <c r="M2333" s="89" t="s">
        <v>89</v>
      </c>
      <c r="N2333" s="89">
        <v>0</v>
      </c>
      <c r="O2333" s="89">
        <v>0</v>
      </c>
      <c r="P2333" s="89">
        <f t="shared" si="225"/>
        <v>0</v>
      </c>
      <c r="Q2333" s="89" t="s">
        <v>35</v>
      </c>
      <c r="R2333" s="89">
        <v>1</v>
      </c>
      <c r="S2333" s="89">
        <f t="shared" si="220"/>
        <v>0</v>
      </c>
      <c r="T2333" s="89">
        <f t="shared" si="221"/>
        <v>0</v>
      </c>
      <c r="U2333"/>
      <c r="V2333"/>
      <c r="Z2333" s="118">
        <v>0</v>
      </c>
      <c r="AA2333" s="89">
        <v>0</v>
      </c>
      <c r="AB2333" s="120"/>
      <c r="AC2333" s="93">
        <f t="shared" si="222"/>
        <v>0</v>
      </c>
      <c r="AE2333" s="93">
        <f t="shared" si="223"/>
        <v>0</v>
      </c>
      <c r="AG2333" s="89" t="str">
        <f t="shared" si="224"/>
        <v/>
      </c>
      <c r="AH2333"/>
    </row>
    <row r="2334" spans="1:34" s="91" customFormat="1">
      <c r="A2334" s="89">
        <v>2333</v>
      </c>
      <c r="C2334">
        <v>758</v>
      </c>
      <c r="D2334" s="89">
        <v>463</v>
      </c>
      <c r="E2334" s="91" t="s">
        <v>35</v>
      </c>
      <c r="F2334" s="89" t="s">
        <v>35</v>
      </c>
      <c r="G2334" s="91">
        <v>49.960781099999998</v>
      </c>
      <c r="H2334" s="91">
        <v>124.7238998</v>
      </c>
      <c r="M2334" s="91" t="s">
        <v>606</v>
      </c>
      <c r="N2334" s="91">
        <v>0</v>
      </c>
      <c r="O2334" s="91">
        <v>0</v>
      </c>
      <c r="P2334" s="91">
        <f t="shared" si="225"/>
        <v>0</v>
      </c>
      <c r="Q2334" s="91" t="s">
        <v>35</v>
      </c>
      <c r="R2334" s="91">
        <v>1</v>
      </c>
      <c r="S2334" s="91">
        <f t="shared" si="220"/>
        <v>0</v>
      </c>
      <c r="T2334" s="91">
        <f t="shared" si="221"/>
        <v>0</v>
      </c>
      <c r="U2334"/>
      <c r="V2334"/>
      <c r="Z2334" s="118">
        <v>0</v>
      </c>
      <c r="AA2334" s="91">
        <v>0</v>
      </c>
      <c r="AB2334" s="120"/>
      <c r="AC2334" s="93">
        <f t="shared" si="222"/>
        <v>0</v>
      </c>
      <c r="AE2334" s="92">
        <f t="shared" si="223"/>
        <v>0</v>
      </c>
      <c r="AG2334" s="89" t="str">
        <f t="shared" si="224"/>
        <v/>
      </c>
      <c r="AH2334"/>
    </row>
    <row r="2335" spans="1:34">
      <c r="A2335">
        <v>2334</v>
      </c>
      <c r="C2335">
        <v>713</v>
      </c>
      <c r="D2335">
        <v>464</v>
      </c>
      <c r="E2335" t="s">
        <v>915</v>
      </c>
      <c r="F2335" t="s">
        <v>932</v>
      </c>
      <c r="G2335">
        <v>49.959087369999999</v>
      </c>
      <c r="H2335">
        <v>124.72930150000001</v>
      </c>
      <c r="M2335" t="s">
        <v>89</v>
      </c>
      <c r="N2335">
        <v>5</v>
      </c>
      <c r="O2335">
        <v>4</v>
      </c>
      <c r="P2335">
        <f t="shared" si="225"/>
        <v>1</v>
      </c>
      <c r="Q2335" t="s">
        <v>35</v>
      </c>
      <c r="R2335">
        <v>1</v>
      </c>
      <c r="S2335">
        <f t="shared" si="220"/>
        <v>0</v>
      </c>
      <c r="T2335">
        <f t="shared" si="221"/>
        <v>1</v>
      </c>
      <c r="W2335">
        <f>SUM(S2335:S2339)</f>
        <v>50</v>
      </c>
      <c r="X2335">
        <f>SUM(T2335:T2339)</f>
        <v>5</v>
      </c>
      <c r="Y2335">
        <f>X2335+W2335</f>
        <v>55</v>
      </c>
      <c r="Z2335" s="118">
        <v>0.11</v>
      </c>
      <c r="AA2335">
        <v>0</v>
      </c>
      <c r="AB2335" s="120">
        <v>25.58</v>
      </c>
      <c r="AC2335" s="2">
        <f t="shared" si="222"/>
        <v>281.37999999999994</v>
      </c>
      <c r="AD2335" s="2">
        <f>SUM(AC2335:AC2339)</f>
        <v>24675.256000000001</v>
      </c>
      <c r="AE2335" s="2">
        <f t="shared" si="223"/>
        <v>281.37999999999994</v>
      </c>
      <c r="AF2335" s="2">
        <f>SUM(AE2335:AE2339)</f>
        <v>24675.256000000001</v>
      </c>
      <c r="AG2335">
        <f t="shared" si="224"/>
        <v>1</v>
      </c>
    </row>
    <row r="2336" spans="1:34">
      <c r="A2336">
        <v>2335</v>
      </c>
      <c r="C2336">
        <v>713</v>
      </c>
      <c r="D2336">
        <v>464</v>
      </c>
      <c r="E2336" t="s">
        <v>915</v>
      </c>
      <c r="F2336" t="s">
        <v>932</v>
      </c>
      <c r="G2336">
        <v>49.959087369999999</v>
      </c>
      <c r="H2336">
        <v>124.72930150000001</v>
      </c>
      <c r="M2336" t="s">
        <v>623</v>
      </c>
      <c r="N2336">
        <v>4</v>
      </c>
      <c r="O2336">
        <v>3</v>
      </c>
      <c r="P2336">
        <f t="shared" si="225"/>
        <v>1</v>
      </c>
      <c r="Q2336" t="s">
        <v>35</v>
      </c>
      <c r="R2336">
        <v>1</v>
      </c>
      <c r="S2336">
        <f t="shared" si="220"/>
        <v>0</v>
      </c>
      <c r="T2336">
        <f t="shared" si="221"/>
        <v>1</v>
      </c>
      <c r="Z2336" s="118">
        <v>0.11</v>
      </c>
      <c r="AA2336">
        <v>0</v>
      </c>
      <c r="AB2336" s="120">
        <v>25.58</v>
      </c>
      <c r="AC2336" s="2">
        <f t="shared" si="222"/>
        <v>281.37999999999994</v>
      </c>
      <c r="AE2336" s="2">
        <f t="shared" si="223"/>
        <v>281.37999999999994</v>
      </c>
      <c r="AG2336" t="str">
        <f t="shared" si="224"/>
        <v/>
      </c>
    </row>
    <row r="2337" spans="1:34">
      <c r="A2337">
        <v>2336</v>
      </c>
      <c r="C2337">
        <v>713</v>
      </c>
      <c r="D2337">
        <v>464</v>
      </c>
      <c r="E2337" t="s">
        <v>915</v>
      </c>
      <c r="F2337" t="s">
        <v>932</v>
      </c>
      <c r="G2337">
        <v>49.959087369999999</v>
      </c>
      <c r="H2337">
        <v>124.72930150000001</v>
      </c>
      <c r="M2337" t="s">
        <v>57</v>
      </c>
      <c r="N2337">
        <v>3</v>
      </c>
      <c r="O2337">
        <v>0</v>
      </c>
      <c r="P2337">
        <f t="shared" si="225"/>
        <v>3</v>
      </c>
      <c r="Q2337" t="s">
        <v>35</v>
      </c>
      <c r="R2337">
        <v>1</v>
      </c>
      <c r="S2337">
        <f t="shared" si="220"/>
        <v>0</v>
      </c>
      <c r="T2337">
        <f t="shared" si="221"/>
        <v>3</v>
      </c>
      <c r="Z2337" s="118">
        <v>0.55000000000000004</v>
      </c>
      <c r="AA2337">
        <v>0</v>
      </c>
      <c r="AB2337" s="120">
        <v>19.02</v>
      </c>
      <c r="AC2337" s="2">
        <f t="shared" si="222"/>
        <v>3138.3000000000006</v>
      </c>
      <c r="AE2337" s="2">
        <f t="shared" si="223"/>
        <v>3138.3000000000006</v>
      </c>
      <c r="AG2337" t="str">
        <f t="shared" si="224"/>
        <v/>
      </c>
    </row>
    <row r="2338" spans="1:34">
      <c r="A2338">
        <v>2337</v>
      </c>
      <c r="C2338">
        <v>770</v>
      </c>
      <c r="D2338">
        <v>464</v>
      </c>
      <c r="E2338" t="s">
        <v>915</v>
      </c>
      <c r="F2338" t="s">
        <v>932</v>
      </c>
      <c r="G2338">
        <v>49.959087369999999</v>
      </c>
      <c r="H2338">
        <v>124.72930150000001</v>
      </c>
      <c r="M2338" t="s">
        <v>104</v>
      </c>
      <c r="N2338">
        <v>0</v>
      </c>
      <c r="O2338">
        <v>-18</v>
      </c>
      <c r="P2338">
        <f t="shared" si="225"/>
        <v>18</v>
      </c>
      <c r="Q2338" t="s">
        <v>611</v>
      </c>
      <c r="R2338">
        <v>2</v>
      </c>
      <c r="S2338">
        <f t="shared" si="220"/>
        <v>18</v>
      </c>
      <c r="T2338">
        <f t="shared" si="221"/>
        <v>0</v>
      </c>
      <c r="U2338" t="s">
        <v>1003</v>
      </c>
      <c r="V2338" t="s">
        <v>918</v>
      </c>
      <c r="Z2338" s="118">
        <v>0.97</v>
      </c>
      <c r="AA2338">
        <v>10</v>
      </c>
      <c r="AB2338" s="120">
        <v>7.94</v>
      </c>
      <c r="AC2338" s="2">
        <f t="shared" si="222"/>
        <v>12476.916000000001</v>
      </c>
      <c r="AE2338" s="2">
        <f t="shared" si="223"/>
        <v>12476.916000000001</v>
      </c>
      <c r="AG2338" t="str">
        <f t="shared" si="224"/>
        <v/>
      </c>
    </row>
    <row r="2339" spans="1:34" s="9" customFormat="1">
      <c r="A2339">
        <v>2338</v>
      </c>
      <c r="C2339">
        <v>770</v>
      </c>
      <c r="D2339">
        <v>464</v>
      </c>
      <c r="E2339" s="9" t="s">
        <v>915</v>
      </c>
      <c r="F2339" t="s">
        <v>932</v>
      </c>
      <c r="G2339" s="9">
        <v>49.959087369999999</v>
      </c>
      <c r="H2339" s="9">
        <v>124.72930150000001</v>
      </c>
      <c r="M2339" s="9" t="s">
        <v>18</v>
      </c>
      <c r="N2339" s="9">
        <v>-18</v>
      </c>
      <c r="O2339" s="9">
        <v>-50</v>
      </c>
      <c r="P2339" s="9">
        <f t="shared" si="225"/>
        <v>32</v>
      </c>
      <c r="Q2339" s="9" t="s">
        <v>611</v>
      </c>
      <c r="R2339" s="9">
        <v>2</v>
      </c>
      <c r="S2339" s="9">
        <f t="shared" si="220"/>
        <v>32</v>
      </c>
      <c r="T2339" s="9">
        <f t="shared" si="221"/>
        <v>0</v>
      </c>
      <c r="U2339" t="s">
        <v>1003</v>
      </c>
      <c r="V2339" t="s">
        <v>918</v>
      </c>
      <c r="Z2339" s="118">
        <v>1.1000000000000001</v>
      </c>
      <c r="AA2339" s="9">
        <v>15</v>
      </c>
      <c r="AB2339" s="120">
        <v>2.84</v>
      </c>
      <c r="AC2339" s="2">
        <f t="shared" si="222"/>
        <v>8497.2800000000007</v>
      </c>
      <c r="AE2339" s="11">
        <f t="shared" si="223"/>
        <v>8497.2800000000007</v>
      </c>
      <c r="AG2339" t="str">
        <f t="shared" si="224"/>
        <v/>
      </c>
      <c r="AH2339"/>
    </row>
    <row r="2340" spans="1:34">
      <c r="A2340">
        <v>2339</v>
      </c>
      <c r="C2340">
        <v>81</v>
      </c>
      <c r="D2340">
        <v>465</v>
      </c>
      <c r="E2340" t="s">
        <v>607</v>
      </c>
      <c r="F2340" t="s">
        <v>929</v>
      </c>
      <c r="G2340">
        <v>49.094310759999999</v>
      </c>
      <c r="H2340">
        <v>125.59629820000001</v>
      </c>
      <c r="M2340" t="s">
        <v>13</v>
      </c>
      <c r="N2340">
        <v>12</v>
      </c>
      <c r="O2340">
        <v>11</v>
      </c>
      <c r="P2340">
        <f t="shared" si="225"/>
        <v>1</v>
      </c>
      <c r="Q2340" t="s">
        <v>35</v>
      </c>
      <c r="R2340">
        <v>1</v>
      </c>
      <c r="S2340">
        <f t="shared" si="220"/>
        <v>0</v>
      </c>
      <c r="T2340">
        <f t="shared" si="221"/>
        <v>1</v>
      </c>
      <c r="W2340">
        <f>SUM(S2340:S2346)</f>
        <v>71</v>
      </c>
      <c r="X2340">
        <f>SUM(T2340:T2346)</f>
        <v>12</v>
      </c>
      <c r="Y2340">
        <f>X2340+W2340</f>
        <v>83</v>
      </c>
      <c r="Z2340" s="118">
        <v>0.11</v>
      </c>
      <c r="AA2340">
        <v>0</v>
      </c>
      <c r="AB2340" s="120">
        <v>45.06</v>
      </c>
      <c r="AC2340" s="2">
        <f t="shared" si="222"/>
        <v>495.65999999999997</v>
      </c>
      <c r="AD2340" s="2">
        <f>SUM(AC2340:AC2346)</f>
        <v>33806.383999999998</v>
      </c>
      <c r="AE2340" s="2">
        <f t="shared" si="223"/>
        <v>495.65999999999997</v>
      </c>
      <c r="AF2340" s="2">
        <f>SUM(AE2340:AE2346)</f>
        <v>33806.383999999998</v>
      </c>
      <c r="AG2340">
        <f t="shared" si="224"/>
        <v>1</v>
      </c>
    </row>
    <row r="2341" spans="1:34">
      <c r="A2341">
        <v>2340</v>
      </c>
      <c r="C2341">
        <v>81</v>
      </c>
      <c r="D2341">
        <v>465</v>
      </c>
      <c r="E2341" t="s">
        <v>607</v>
      </c>
      <c r="F2341" t="s">
        <v>929</v>
      </c>
      <c r="G2341">
        <v>49.094310759999999</v>
      </c>
      <c r="H2341">
        <v>125.59629820000001</v>
      </c>
      <c r="M2341" t="s">
        <v>606</v>
      </c>
      <c r="N2341">
        <v>11</v>
      </c>
      <c r="O2341">
        <v>8</v>
      </c>
      <c r="P2341">
        <f t="shared" si="225"/>
        <v>3</v>
      </c>
      <c r="Q2341" t="s">
        <v>35</v>
      </c>
      <c r="R2341">
        <v>1</v>
      </c>
      <c r="S2341">
        <f t="shared" si="220"/>
        <v>0</v>
      </c>
      <c r="T2341">
        <f t="shared" si="221"/>
        <v>3</v>
      </c>
      <c r="Z2341" s="118">
        <v>0.11</v>
      </c>
      <c r="AA2341">
        <v>0</v>
      </c>
      <c r="AB2341" s="120">
        <v>45.06</v>
      </c>
      <c r="AC2341" s="2">
        <f t="shared" si="222"/>
        <v>1486.98</v>
      </c>
      <c r="AE2341" s="2">
        <f t="shared" si="223"/>
        <v>1486.98</v>
      </c>
      <c r="AG2341" t="str">
        <f t="shared" si="224"/>
        <v/>
      </c>
    </row>
    <row r="2342" spans="1:34">
      <c r="A2342">
        <v>2341</v>
      </c>
      <c r="C2342">
        <v>81</v>
      </c>
      <c r="D2342">
        <v>465</v>
      </c>
      <c r="E2342" t="s">
        <v>607</v>
      </c>
      <c r="F2342" t="s">
        <v>929</v>
      </c>
      <c r="G2342">
        <v>49.094310759999999</v>
      </c>
      <c r="H2342">
        <v>125.59629820000001</v>
      </c>
      <c r="M2342" t="s">
        <v>15</v>
      </c>
      <c r="N2342">
        <v>8</v>
      </c>
      <c r="O2342">
        <v>0</v>
      </c>
      <c r="P2342">
        <f t="shared" si="225"/>
        <v>8</v>
      </c>
      <c r="Q2342" t="s">
        <v>35</v>
      </c>
      <c r="R2342">
        <v>1</v>
      </c>
      <c r="S2342">
        <f t="shared" si="220"/>
        <v>0</v>
      </c>
      <c r="T2342">
        <f t="shared" si="221"/>
        <v>8</v>
      </c>
      <c r="Z2342" s="118">
        <v>0.11</v>
      </c>
      <c r="AA2342">
        <v>0</v>
      </c>
      <c r="AB2342" s="120">
        <v>38.51</v>
      </c>
      <c r="AC2342" s="2">
        <f t="shared" si="222"/>
        <v>3388.8799999999997</v>
      </c>
      <c r="AE2342" s="2">
        <f t="shared" si="223"/>
        <v>3388.8799999999997</v>
      </c>
      <c r="AG2342" t="str">
        <f t="shared" si="224"/>
        <v/>
      </c>
    </row>
    <row r="2343" spans="1:34">
      <c r="A2343">
        <v>2342</v>
      </c>
      <c r="C2343">
        <v>94</v>
      </c>
      <c r="D2343">
        <v>465</v>
      </c>
      <c r="E2343" t="s">
        <v>607</v>
      </c>
      <c r="F2343" t="s">
        <v>929</v>
      </c>
      <c r="G2343">
        <v>49.094310759999999</v>
      </c>
      <c r="H2343">
        <v>125.59629820000001</v>
      </c>
      <c r="M2343" t="s">
        <v>104</v>
      </c>
      <c r="N2343">
        <v>0</v>
      </c>
      <c r="O2343">
        <v>-8</v>
      </c>
      <c r="P2343">
        <f t="shared" si="225"/>
        <v>8</v>
      </c>
      <c r="Q2343" t="s">
        <v>616</v>
      </c>
      <c r="R2343">
        <v>2</v>
      </c>
      <c r="S2343">
        <f t="shared" si="220"/>
        <v>8</v>
      </c>
      <c r="T2343">
        <f t="shared" si="221"/>
        <v>0</v>
      </c>
      <c r="U2343" t="s">
        <v>1003</v>
      </c>
      <c r="V2343" t="s">
        <v>918</v>
      </c>
      <c r="Z2343" s="118">
        <v>0.93</v>
      </c>
      <c r="AA2343">
        <v>0</v>
      </c>
      <c r="AB2343" s="120">
        <v>10.95</v>
      </c>
      <c r="AC2343" s="2">
        <f t="shared" si="222"/>
        <v>8146.8</v>
      </c>
      <c r="AE2343" s="2">
        <f t="shared" si="223"/>
        <v>8146.8</v>
      </c>
      <c r="AG2343" t="str">
        <f t="shared" si="224"/>
        <v/>
      </c>
    </row>
    <row r="2344" spans="1:34">
      <c r="A2344">
        <v>2343</v>
      </c>
      <c r="C2344">
        <v>94</v>
      </c>
      <c r="D2344">
        <v>465</v>
      </c>
      <c r="E2344" t="s">
        <v>607</v>
      </c>
      <c r="F2344" t="s">
        <v>929</v>
      </c>
      <c r="G2344">
        <v>49.094310759999999</v>
      </c>
      <c r="H2344">
        <v>125.59629820000001</v>
      </c>
      <c r="M2344" t="s">
        <v>17</v>
      </c>
      <c r="N2344">
        <v>-8</v>
      </c>
      <c r="O2344">
        <v>-28</v>
      </c>
      <c r="P2344">
        <f t="shared" si="225"/>
        <v>20</v>
      </c>
      <c r="Q2344" t="s">
        <v>616</v>
      </c>
      <c r="R2344">
        <v>2</v>
      </c>
      <c r="S2344">
        <f t="shared" si="220"/>
        <v>20</v>
      </c>
      <c r="T2344">
        <f t="shared" si="221"/>
        <v>0</v>
      </c>
      <c r="U2344" t="s">
        <v>1003</v>
      </c>
      <c r="V2344" t="s">
        <v>918</v>
      </c>
      <c r="Z2344" s="118">
        <v>0.86</v>
      </c>
      <c r="AA2344">
        <v>10</v>
      </c>
      <c r="AB2344" s="120">
        <v>3.92</v>
      </c>
      <c r="AC2344" s="2">
        <f t="shared" si="222"/>
        <v>6068.16</v>
      </c>
      <c r="AE2344" s="2">
        <f t="shared" si="223"/>
        <v>6068.16</v>
      </c>
      <c r="AG2344" t="str">
        <f t="shared" si="224"/>
        <v/>
      </c>
    </row>
    <row r="2345" spans="1:34">
      <c r="A2345">
        <v>2344</v>
      </c>
      <c r="C2345">
        <v>94</v>
      </c>
      <c r="D2345">
        <v>465</v>
      </c>
      <c r="E2345" t="s">
        <v>607</v>
      </c>
      <c r="F2345" t="s">
        <v>929</v>
      </c>
      <c r="G2345">
        <v>49.094310759999999</v>
      </c>
      <c r="H2345">
        <v>125.59629820000001</v>
      </c>
      <c r="M2345" t="s">
        <v>780</v>
      </c>
      <c r="N2345">
        <v>-28</v>
      </c>
      <c r="O2345">
        <v>-51</v>
      </c>
      <c r="P2345">
        <f t="shared" si="225"/>
        <v>23</v>
      </c>
      <c r="Q2345" t="s">
        <v>616</v>
      </c>
      <c r="R2345">
        <v>2</v>
      </c>
      <c r="S2345">
        <f t="shared" si="220"/>
        <v>23</v>
      </c>
      <c r="T2345">
        <f t="shared" si="221"/>
        <v>0</v>
      </c>
      <c r="U2345" t="s">
        <v>1008</v>
      </c>
      <c r="V2345" t="s">
        <v>1009</v>
      </c>
      <c r="Z2345" s="118">
        <v>1.17</v>
      </c>
      <c r="AA2345">
        <v>5</v>
      </c>
      <c r="AB2345" s="120">
        <v>3.92</v>
      </c>
      <c r="AC2345" s="2">
        <f t="shared" si="222"/>
        <v>10021.284</v>
      </c>
      <c r="AE2345" s="2">
        <f t="shared" si="223"/>
        <v>10021.284</v>
      </c>
      <c r="AG2345" t="str">
        <f t="shared" si="224"/>
        <v/>
      </c>
    </row>
    <row r="2346" spans="1:34" s="9" customFormat="1">
      <c r="A2346">
        <v>2345</v>
      </c>
      <c r="C2346">
        <v>94</v>
      </c>
      <c r="D2346">
        <v>465</v>
      </c>
      <c r="E2346" s="9" t="s">
        <v>607</v>
      </c>
      <c r="F2346" t="s">
        <v>929</v>
      </c>
      <c r="G2346" s="9">
        <v>49.094310759999999</v>
      </c>
      <c r="H2346" s="9">
        <v>125.59629820000001</v>
      </c>
      <c r="M2346" s="9" t="s">
        <v>20</v>
      </c>
      <c r="N2346" s="9">
        <v>-51</v>
      </c>
      <c r="O2346" s="9">
        <v>-71</v>
      </c>
      <c r="P2346" s="9">
        <f t="shared" si="225"/>
        <v>20</v>
      </c>
      <c r="Q2346" s="9" t="s">
        <v>616</v>
      </c>
      <c r="R2346" s="9">
        <v>2</v>
      </c>
      <c r="S2346" s="9">
        <f t="shared" si="220"/>
        <v>20</v>
      </c>
      <c r="T2346" s="9">
        <f t="shared" si="221"/>
        <v>0</v>
      </c>
      <c r="U2346" t="s">
        <v>1008</v>
      </c>
      <c r="V2346" t="s">
        <v>1009</v>
      </c>
      <c r="Z2346" s="118">
        <v>1.74</v>
      </c>
      <c r="AA2346" s="9">
        <v>5</v>
      </c>
      <c r="AB2346" s="120">
        <v>1.27</v>
      </c>
      <c r="AC2346" s="2">
        <f t="shared" si="222"/>
        <v>4198.62</v>
      </c>
      <c r="AE2346" s="11">
        <f t="shared" si="223"/>
        <v>4198.62</v>
      </c>
      <c r="AG2346" t="str">
        <f t="shared" si="224"/>
        <v/>
      </c>
      <c r="AH2346"/>
    </row>
    <row r="2347" spans="1:34">
      <c r="A2347">
        <v>2346</v>
      </c>
      <c r="C2347">
        <v>152</v>
      </c>
      <c r="D2347">
        <v>466</v>
      </c>
      <c r="E2347" t="s">
        <v>605</v>
      </c>
      <c r="F2347" t="s">
        <v>929</v>
      </c>
      <c r="G2347">
        <v>49.97967148</v>
      </c>
      <c r="H2347">
        <v>124.7179031</v>
      </c>
      <c r="M2347" t="s">
        <v>610</v>
      </c>
      <c r="N2347">
        <v>6</v>
      </c>
      <c r="O2347">
        <v>5</v>
      </c>
      <c r="P2347">
        <f t="shared" si="225"/>
        <v>1</v>
      </c>
      <c r="Q2347" t="s">
        <v>35</v>
      </c>
      <c r="R2347">
        <v>1</v>
      </c>
      <c r="S2347">
        <f t="shared" si="220"/>
        <v>0</v>
      </c>
      <c r="T2347">
        <f t="shared" si="221"/>
        <v>1</v>
      </c>
      <c r="W2347">
        <f>SUM(S2347:S2352)</f>
        <v>70</v>
      </c>
      <c r="X2347">
        <f>SUM(T2347:T2352)</f>
        <v>6</v>
      </c>
      <c r="Y2347">
        <f>X2347+W2347</f>
        <v>76</v>
      </c>
      <c r="Z2347" s="118">
        <v>0.14000000000000001</v>
      </c>
      <c r="AA2347">
        <v>0</v>
      </c>
      <c r="AB2347" s="120">
        <v>43.21</v>
      </c>
      <c r="AC2347" s="2">
        <f t="shared" si="222"/>
        <v>604.94000000000005</v>
      </c>
      <c r="AD2347" s="2">
        <f>SUM(AC2347:AC2352)</f>
        <v>11419.563999999998</v>
      </c>
      <c r="AE2347" s="2">
        <f t="shared" si="223"/>
        <v>604.94000000000005</v>
      </c>
      <c r="AF2347" s="2">
        <f>SUM(AE2347:AE2352)</f>
        <v>11419.563999999998</v>
      </c>
      <c r="AG2347">
        <f t="shared" si="224"/>
        <v>1</v>
      </c>
    </row>
    <row r="2348" spans="1:34">
      <c r="A2348">
        <v>2347</v>
      </c>
      <c r="C2348">
        <v>152</v>
      </c>
      <c r="D2348">
        <v>466</v>
      </c>
      <c r="E2348" t="s">
        <v>605</v>
      </c>
      <c r="F2348" t="s">
        <v>929</v>
      </c>
      <c r="G2348">
        <v>49.97967148</v>
      </c>
      <c r="H2348">
        <v>124.7179031</v>
      </c>
      <c r="M2348" t="s">
        <v>14</v>
      </c>
      <c r="N2348">
        <v>5</v>
      </c>
      <c r="O2348">
        <v>2</v>
      </c>
      <c r="P2348">
        <f t="shared" si="225"/>
        <v>3</v>
      </c>
      <c r="Q2348" t="s">
        <v>35</v>
      </c>
      <c r="R2348">
        <v>1</v>
      </c>
      <c r="S2348">
        <f t="shared" si="220"/>
        <v>0</v>
      </c>
      <c r="T2348">
        <f t="shared" si="221"/>
        <v>3</v>
      </c>
      <c r="Z2348" s="118">
        <v>0.14000000000000001</v>
      </c>
      <c r="AA2348">
        <v>0</v>
      </c>
      <c r="AB2348" s="120">
        <v>43.21</v>
      </c>
      <c r="AC2348" s="2">
        <f t="shared" si="222"/>
        <v>1814.8200000000002</v>
      </c>
      <c r="AE2348" s="2">
        <f t="shared" si="223"/>
        <v>1814.8200000000002</v>
      </c>
      <c r="AG2348" t="str">
        <f t="shared" si="224"/>
        <v/>
      </c>
    </row>
    <row r="2349" spans="1:34">
      <c r="A2349">
        <v>2348</v>
      </c>
      <c r="C2349">
        <v>152</v>
      </c>
      <c r="D2349">
        <v>466</v>
      </c>
      <c r="E2349" t="s">
        <v>605</v>
      </c>
      <c r="F2349" t="s">
        <v>929</v>
      </c>
      <c r="G2349">
        <v>49.97967148</v>
      </c>
      <c r="H2349">
        <v>124.7179031</v>
      </c>
      <c r="M2349" t="s">
        <v>90</v>
      </c>
      <c r="N2349">
        <v>2</v>
      </c>
      <c r="O2349">
        <v>0</v>
      </c>
      <c r="P2349">
        <f t="shared" si="225"/>
        <v>2</v>
      </c>
      <c r="Q2349" t="s">
        <v>35</v>
      </c>
      <c r="R2349">
        <v>1</v>
      </c>
      <c r="S2349">
        <f t="shared" si="220"/>
        <v>0</v>
      </c>
      <c r="T2349">
        <f t="shared" si="221"/>
        <v>2</v>
      </c>
      <c r="Z2349" s="118">
        <v>0.14000000000000001</v>
      </c>
      <c r="AA2349">
        <v>0</v>
      </c>
      <c r="AB2349" s="120">
        <v>36.65</v>
      </c>
      <c r="AC2349" s="2">
        <f t="shared" si="222"/>
        <v>1026.2</v>
      </c>
      <c r="AE2349" s="2">
        <f t="shared" si="223"/>
        <v>1026.2</v>
      </c>
      <c r="AG2349" t="str">
        <f t="shared" si="224"/>
        <v/>
      </c>
    </row>
    <row r="2350" spans="1:34">
      <c r="A2350">
        <v>2349</v>
      </c>
      <c r="C2350">
        <v>165</v>
      </c>
      <c r="D2350">
        <v>466</v>
      </c>
      <c r="E2350" t="s">
        <v>605</v>
      </c>
      <c r="F2350" t="s">
        <v>929</v>
      </c>
      <c r="G2350">
        <v>49.97967148</v>
      </c>
      <c r="H2350">
        <v>124.7179031</v>
      </c>
      <c r="M2350" t="s">
        <v>16</v>
      </c>
      <c r="N2350">
        <v>0</v>
      </c>
      <c r="O2350">
        <v>-3</v>
      </c>
      <c r="P2350">
        <f t="shared" si="225"/>
        <v>3</v>
      </c>
      <c r="Q2350" t="s">
        <v>611</v>
      </c>
      <c r="R2350">
        <v>2</v>
      </c>
      <c r="S2350">
        <f t="shared" si="220"/>
        <v>3</v>
      </c>
      <c r="T2350">
        <f t="shared" si="221"/>
        <v>0</v>
      </c>
      <c r="U2350" t="s">
        <v>1008</v>
      </c>
      <c r="V2350" t="s">
        <v>1009</v>
      </c>
      <c r="Z2350" s="118">
        <v>1.31</v>
      </c>
      <c r="AA2350">
        <v>80</v>
      </c>
      <c r="AB2350" s="120">
        <v>4.74</v>
      </c>
      <c r="AC2350" s="2">
        <f t="shared" si="222"/>
        <v>372.56400000000002</v>
      </c>
      <c r="AE2350" s="2">
        <f t="shared" si="223"/>
        <v>372.56400000000002</v>
      </c>
      <c r="AG2350" t="str">
        <f t="shared" si="224"/>
        <v/>
      </c>
    </row>
    <row r="2351" spans="1:34">
      <c r="A2351">
        <v>2350</v>
      </c>
      <c r="C2351">
        <v>165</v>
      </c>
      <c r="D2351">
        <v>466</v>
      </c>
      <c r="E2351" t="s">
        <v>605</v>
      </c>
      <c r="F2351" t="s">
        <v>929</v>
      </c>
      <c r="G2351">
        <v>49.97967148</v>
      </c>
      <c r="H2351">
        <v>124.7179031</v>
      </c>
      <c r="M2351" t="s">
        <v>59</v>
      </c>
      <c r="N2351">
        <v>-3</v>
      </c>
      <c r="O2351">
        <v>-32</v>
      </c>
      <c r="P2351">
        <f t="shared" si="225"/>
        <v>29</v>
      </c>
      <c r="Q2351" t="s">
        <v>611</v>
      </c>
      <c r="R2351">
        <v>2</v>
      </c>
      <c r="S2351">
        <f t="shared" si="220"/>
        <v>29</v>
      </c>
      <c r="T2351">
        <f t="shared" si="221"/>
        <v>0</v>
      </c>
      <c r="U2351" t="s">
        <v>1008</v>
      </c>
      <c r="Z2351" s="118">
        <v>1.38</v>
      </c>
      <c r="AA2351">
        <v>80</v>
      </c>
      <c r="AB2351" s="120">
        <v>1.7</v>
      </c>
      <c r="AC2351" s="2">
        <f t="shared" si="222"/>
        <v>1360.6799999999996</v>
      </c>
      <c r="AE2351" s="2">
        <f t="shared" si="223"/>
        <v>1360.6799999999996</v>
      </c>
      <c r="AG2351" t="str">
        <f t="shared" si="224"/>
        <v/>
      </c>
    </row>
    <row r="2352" spans="1:34" s="9" customFormat="1">
      <c r="A2352">
        <v>2351</v>
      </c>
      <c r="C2352">
        <v>165</v>
      </c>
      <c r="D2352">
        <v>466</v>
      </c>
      <c r="E2352" s="9" t="s">
        <v>605</v>
      </c>
      <c r="F2352" t="s">
        <v>929</v>
      </c>
      <c r="G2352" s="9">
        <v>49.97967148</v>
      </c>
      <c r="H2352" s="9">
        <v>124.7179031</v>
      </c>
      <c r="M2352" s="9" t="s">
        <v>60</v>
      </c>
      <c r="N2352" s="9">
        <v>-32</v>
      </c>
      <c r="O2352" s="9">
        <v>-70</v>
      </c>
      <c r="P2352" s="9">
        <f t="shared" si="225"/>
        <v>38</v>
      </c>
      <c r="Q2352" s="9" t="s">
        <v>611</v>
      </c>
      <c r="R2352" s="9">
        <v>2</v>
      </c>
      <c r="S2352" s="9">
        <f t="shared" si="220"/>
        <v>38</v>
      </c>
      <c r="T2352" s="9">
        <f t="shared" si="221"/>
        <v>0</v>
      </c>
      <c r="U2352" t="s">
        <v>1008</v>
      </c>
      <c r="V2352"/>
      <c r="Z2352" s="118">
        <v>1.38</v>
      </c>
      <c r="AA2352" s="9">
        <v>30</v>
      </c>
      <c r="AB2352" s="120">
        <v>1.7</v>
      </c>
      <c r="AC2352" s="2">
        <f t="shared" si="222"/>
        <v>6240.3599999999979</v>
      </c>
      <c r="AE2352" s="11">
        <f t="shared" si="223"/>
        <v>6240.3599999999979</v>
      </c>
      <c r="AG2352" t="str">
        <f t="shared" si="224"/>
        <v/>
      </c>
      <c r="AH2352"/>
    </row>
    <row r="2353" spans="1:34">
      <c r="A2353">
        <v>2352</v>
      </c>
      <c r="C2353">
        <v>198</v>
      </c>
      <c r="D2353">
        <v>467</v>
      </c>
      <c r="E2353" t="s">
        <v>915</v>
      </c>
      <c r="F2353" t="s">
        <v>932</v>
      </c>
      <c r="G2353">
        <v>49.202800750000002</v>
      </c>
      <c r="H2353">
        <v>125.5065994</v>
      </c>
      <c r="M2353" t="s">
        <v>13</v>
      </c>
      <c r="N2353">
        <v>4</v>
      </c>
      <c r="O2353">
        <v>3</v>
      </c>
      <c r="P2353">
        <f t="shared" si="225"/>
        <v>1</v>
      </c>
      <c r="Q2353" t="s">
        <v>35</v>
      </c>
      <c r="R2353">
        <v>1</v>
      </c>
      <c r="S2353">
        <f t="shared" si="220"/>
        <v>0</v>
      </c>
      <c r="T2353">
        <f t="shared" si="221"/>
        <v>1</v>
      </c>
      <c r="W2353">
        <f>SUM(S2353:S2357)</f>
        <v>51</v>
      </c>
      <c r="X2353">
        <f>SUM(T2353:T2357)</f>
        <v>4</v>
      </c>
      <c r="Y2353">
        <f>X2353+W2353</f>
        <v>55</v>
      </c>
      <c r="Z2353" s="118">
        <v>0.11</v>
      </c>
      <c r="AA2353">
        <v>0</v>
      </c>
      <c r="AB2353" s="120">
        <v>25.58</v>
      </c>
      <c r="AC2353" s="2">
        <f t="shared" si="222"/>
        <v>281.37999999999994</v>
      </c>
      <c r="AD2353" s="2">
        <f>SUM(AC2353:AC2357)</f>
        <v>3830.9280000000003</v>
      </c>
      <c r="AE2353" s="2">
        <f t="shared" si="223"/>
        <v>281.37999999999994</v>
      </c>
      <c r="AF2353" s="2">
        <f>SUM(AE2353:AE2357)</f>
        <v>3830.9280000000003</v>
      </c>
      <c r="AG2353">
        <f t="shared" si="224"/>
        <v>1</v>
      </c>
    </row>
    <row r="2354" spans="1:34">
      <c r="A2354">
        <v>2353</v>
      </c>
      <c r="C2354">
        <v>198</v>
      </c>
      <c r="D2354">
        <v>467</v>
      </c>
      <c r="E2354" t="s">
        <v>915</v>
      </c>
      <c r="F2354" t="s">
        <v>932</v>
      </c>
      <c r="G2354">
        <v>49.202800750000002</v>
      </c>
      <c r="H2354">
        <v>125.5065994</v>
      </c>
      <c r="M2354" t="s">
        <v>606</v>
      </c>
      <c r="N2354">
        <v>3</v>
      </c>
      <c r="O2354">
        <v>1</v>
      </c>
      <c r="P2354">
        <f t="shared" si="225"/>
        <v>2</v>
      </c>
      <c r="Q2354" t="s">
        <v>35</v>
      </c>
      <c r="R2354">
        <v>1</v>
      </c>
      <c r="S2354">
        <f t="shared" si="220"/>
        <v>0</v>
      </c>
      <c r="T2354">
        <f t="shared" si="221"/>
        <v>2</v>
      </c>
      <c r="Z2354" s="118">
        <v>0.11</v>
      </c>
      <c r="AA2354">
        <v>0</v>
      </c>
      <c r="AB2354" s="120">
        <v>25.58</v>
      </c>
      <c r="AC2354" s="2">
        <f t="shared" si="222"/>
        <v>562.75999999999988</v>
      </c>
      <c r="AE2354" s="2">
        <f t="shared" si="223"/>
        <v>562.75999999999988</v>
      </c>
      <c r="AG2354" t="str">
        <f t="shared" si="224"/>
        <v/>
      </c>
    </row>
    <row r="2355" spans="1:34">
      <c r="A2355">
        <v>2354</v>
      </c>
      <c r="C2355">
        <v>198</v>
      </c>
      <c r="D2355">
        <v>467</v>
      </c>
      <c r="E2355" t="s">
        <v>915</v>
      </c>
      <c r="F2355" t="s">
        <v>932</v>
      </c>
      <c r="G2355">
        <v>49.202800750000002</v>
      </c>
      <c r="H2355">
        <v>125.5065994</v>
      </c>
      <c r="M2355" t="s">
        <v>15</v>
      </c>
      <c r="N2355">
        <v>1</v>
      </c>
      <c r="O2355">
        <v>0</v>
      </c>
      <c r="P2355">
        <f t="shared" si="225"/>
        <v>1</v>
      </c>
      <c r="Q2355" t="s">
        <v>35</v>
      </c>
      <c r="R2355">
        <v>1</v>
      </c>
      <c r="S2355">
        <f t="shared" si="220"/>
        <v>0</v>
      </c>
      <c r="T2355">
        <f t="shared" si="221"/>
        <v>1</v>
      </c>
      <c r="Z2355" s="118">
        <v>0.55000000000000004</v>
      </c>
      <c r="AA2355">
        <v>0</v>
      </c>
      <c r="AB2355" s="120">
        <v>19.02</v>
      </c>
      <c r="AC2355" s="2">
        <f t="shared" si="222"/>
        <v>1046.1000000000001</v>
      </c>
      <c r="AE2355" s="2">
        <f t="shared" si="223"/>
        <v>1046.1000000000001</v>
      </c>
      <c r="AG2355" t="str">
        <f t="shared" si="224"/>
        <v/>
      </c>
    </row>
    <row r="2356" spans="1:34">
      <c r="A2356">
        <v>2355</v>
      </c>
      <c r="C2356">
        <v>211</v>
      </c>
      <c r="D2356">
        <v>467</v>
      </c>
      <c r="E2356" t="s">
        <v>915</v>
      </c>
      <c r="F2356" t="s">
        <v>932</v>
      </c>
      <c r="G2356">
        <v>49.202800750000002</v>
      </c>
      <c r="H2356">
        <v>125.5065994</v>
      </c>
      <c r="M2356" t="s">
        <v>783</v>
      </c>
      <c r="N2356">
        <v>0</v>
      </c>
      <c r="O2356">
        <v>-16</v>
      </c>
      <c r="P2356">
        <f t="shared" si="225"/>
        <v>16</v>
      </c>
      <c r="Q2356" t="s">
        <v>613</v>
      </c>
      <c r="R2356">
        <v>2</v>
      </c>
      <c r="S2356">
        <f t="shared" si="220"/>
        <v>16</v>
      </c>
      <c r="T2356">
        <f t="shared" si="221"/>
        <v>0</v>
      </c>
      <c r="U2356" t="s">
        <v>1008</v>
      </c>
      <c r="Z2356" s="118">
        <v>0.97</v>
      </c>
      <c r="AA2356">
        <v>90</v>
      </c>
      <c r="AB2356" s="120">
        <v>7.94</v>
      </c>
      <c r="AC2356" s="2">
        <f t="shared" si="222"/>
        <v>1232.2880000000002</v>
      </c>
      <c r="AE2356" s="2">
        <f t="shared" si="223"/>
        <v>1232.2880000000002</v>
      </c>
      <c r="AG2356" t="str">
        <f t="shared" si="224"/>
        <v/>
      </c>
    </row>
    <row r="2357" spans="1:34" s="9" customFormat="1">
      <c r="A2357">
        <v>2356</v>
      </c>
      <c r="C2357">
        <v>211</v>
      </c>
      <c r="D2357">
        <v>467</v>
      </c>
      <c r="E2357" s="9" t="s">
        <v>915</v>
      </c>
      <c r="F2357" t="s">
        <v>932</v>
      </c>
      <c r="G2357" s="9">
        <v>49.202800750000002</v>
      </c>
      <c r="H2357" s="9">
        <v>125.5065994</v>
      </c>
      <c r="M2357" s="9" t="s">
        <v>21</v>
      </c>
      <c r="N2357" s="9">
        <v>-16</v>
      </c>
      <c r="O2357" s="9">
        <v>-51</v>
      </c>
      <c r="P2357" s="9">
        <f t="shared" si="225"/>
        <v>35</v>
      </c>
      <c r="Q2357" s="9" t="s">
        <v>191</v>
      </c>
      <c r="R2357" s="9">
        <v>2</v>
      </c>
      <c r="S2357" s="9">
        <f t="shared" si="220"/>
        <v>35</v>
      </c>
      <c r="T2357" s="9">
        <f t="shared" si="221"/>
        <v>0</v>
      </c>
      <c r="U2357" t="s">
        <v>1008</v>
      </c>
      <c r="V2357"/>
      <c r="Z2357" s="118">
        <v>1.1000000000000001</v>
      </c>
      <c r="AA2357" s="9">
        <v>80</v>
      </c>
      <c r="AB2357" s="120">
        <v>0.92</v>
      </c>
      <c r="AC2357" s="2">
        <f t="shared" si="222"/>
        <v>708.4000000000002</v>
      </c>
      <c r="AE2357" s="11">
        <f t="shared" si="223"/>
        <v>708.4000000000002</v>
      </c>
      <c r="AG2357" t="str">
        <f t="shared" si="224"/>
        <v/>
      </c>
      <c r="AH2357"/>
    </row>
    <row r="2358" spans="1:34">
      <c r="A2358">
        <v>2357</v>
      </c>
      <c r="C2358">
        <v>197</v>
      </c>
      <c r="D2358">
        <v>468</v>
      </c>
      <c r="E2358" t="s">
        <v>416</v>
      </c>
      <c r="F2358" t="s">
        <v>932</v>
      </c>
      <c r="G2358">
        <v>49.203891749999997</v>
      </c>
      <c r="H2358">
        <v>125.50700380000001</v>
      </c>
      <c r="M2358" t="s">
        <v>13</v>
      </c>
      <c r="N2358">
        <v>5</v>
      </c>
      <c r="O2358">
        <v>3</v>
      </c>
      <c r="P2358">
        <f t="shared" si="225"/>
        <v>2</v>
      </c>
      <c r="Q2358" t="s">
        <v>35</v>
      </c>
      <c r="R2358">
        <v>1</v>
      </c>
      <c r="S2358">
        <f t="shared" si="220"/>
        <v>0</v>
      </c>
      <c r="T2358">
        <f t="shared" si="221"/>
        <v>2</v>
      </c>
      <c r="W2358">
        <f>SUM(S2358:S2365)</f>
        <v>61</v>
      </c>
      <c r="X2358">
        <f>SUM(T2358:T2365)</f>
        <v>5</v>
      </c>
      <c r="Y2358">
        <f>X2358+W2358</f>
        <v>66</v>
      </c>
      <c r="Z2358" s="118">
        <v>0.11</v>
      </c>
      <c r="AA2358">
        <v>0</v>
      </c>
      <c r="AB2358" s="120">
        <v>25.58</v>
      </c>
      <c r="AC2358" s="2">
        <f t="shared" si="222"/>
        <v>562.75999999999988</v>
      </c>
      <c r="AD2358" s="2">
        <f>SUM(AC2358:AC2365)</f>
        <v>6644.6600000000008</v>
      </c>
      <c r="AE2358" s="2">
        <f t="shared" si="223"/>
        <v>562.75999999999988</v>
      </c>
      <c r="AF2358" s="2">
        <f>SUM(AE2358:AE2365)</f>
        <v>6644.6600000000008</v>
      </c>
      <c r="AG2358">
        <f t="shared" si="224"/>
        <v>1</v>
      </c>
    </row>
    <row r="2359" spans="1:34">
      <c r="A2359">
        <v>2358</v>
      </c>
      <c r="C2359">
        <v>197</v>
      </c>
      <c r="D2359">
        <v>468</v>
      </c>
      <c r="E2359" t="s">
        <v>416</v>
      </c>
      <c r="F2359" t="s">
        <v>932</v>
      </c>
      <c r="G2359">
        <v>49.203891749999997</v>
      </c>
      <c r="H2359">
        <v>125.50700380000001</v>
      </c>
      <c r="M2359" t="s">
        <v>606</v>
      </c>
      <c r="N2359">
        <v>3</v>
      </c>
      <c r="O2359">
        <v>1</v>
      </c>
      <c r="P2359">
        <f t="shared" si="225"/>
        <v>2</v>
      </c>
      <c r="Q2359" t="s">
        <v>35</v>
      </c>
      <c r="R2359">
        <v>1</v>
      </c>
      <c r="S2359">
        <f t="shared" si="220"/>
        <v>0</v>
      </c>
      <c r="T2359">
        <f t="shared" si="221"/>
        <v>2</v>
      </c>
      <c r="Z2359" s="118">
        <v>0.11</v>
      </c>
      <c r="AA2359">
        <v>0</v>
      </c>
      <c r="AB2359" s="120">
        <v>25.58</v>
      </c>
      <c r="AC2359" s="2">
        <f t="shared" si="222"/>
        <v>562.75999999999988</v>
      </c>
      <c r="AE2359" s="2">
        <f t="shared" si="223"/>
        <v>562.75999999999988</v>
      </c>
      <c r="AG2359" t="str">
        <f t="shared" si="224"/>
        <v/>
      </c>
    </row>
    <row r="2360" spans="1:34">
      <c r="A2360">
        <v>2359</v>
      </c>
      <c r="C2360">
        <v>197</v>
      </c>
      <c r="D2360">
        <v>468</v>
      </c>
      <c r="E2360" t="s">
        <v>416</v>
      </c>
      <c r="F2360" t="s">
        <v>932</v>
      </c>
      <c r="G2360">
        <v>49.203891749999997</v>
      </c>
      <c r="H2360">
        <v>125.50700380000001</v>
      </c>
      <c r="M2360" t="s">
        <v>15</v>
      </c>
      <c r="N2360">
        <v>1</v>
      </c>
      <c r="O2360">
        <v>0</v>
      </c>
      <c r="P2360">
        <f t="shared" si="225"/>
        <v>1</v>
      </c>
      <c r="Q2360" t="s">
        <v>35</v>
      </c>
      <c r="R2360">
        <v>1</v>
      </c>
      <c r="S2360">
        <f t="shared" si="220"/>
        <v>0</v>
      </c>
      <c r="T2360">
        <f t="shared" si="221"/>
        <v>1</v>
      </c>
      <c r="Z2360" s="118">
        <v>0.55000000000000004</v>
      </c>
      <c r="AA2360">
        <v>0</v>
      </c>
      <c r="AB2360" s="120">
        <v>19.02</v>
      </c>
      <c r="AC2360" s="2">
        <f t="shared" si="222"/>
        <v>1046.1000000000001</v>
      </c>
      <c r="AE2360" s="2">
        <f t="shared" si="223"/>
        <v>1046.1000000000001</v>
      </c>
      <c r="AG2360" t="str">
        <f t="shared" si="224"/>
        <v/>
      </c>
    </row>
    <row r="2361" spans="1:34">
      <c r="A2361">
        <v>2360</v>
      </c>
      <c r="C2361">
        <v>210</v>
      </c>
      <c r="D2361">
        <v>468</v>
      </c>
      <c r="E2361" t="s">
        <v>416</v>
      </c>
      <c r="F2361" t="s">
        <v>932</v>
      </c>
      <c r="G2361">
        <v>49.203891749999997</v>
      </c>
      <c r="H2361">
        <v>125.50700380000001</v>
      </c>
      <c r="M2361" t="s">
        <v>263</v>
      </c>
      <c r="N2361">
        <v>0</v>
      </c>
      <c r="O2361">
        <v>-18</v>
      </c>
      <c r="P2361">
        <f t="shared" si="225"/>
        <v>18</v>
      </c>
      <c r="Q2361" t="s">
        <v>611</v>
      </c>
      <c r="R2361">
        <v>2</v>
      </c>
      <c r="S2361">
        <f t="shared" si="220"/>
        <v>18</v>
      </c>
      <c r="T2361">
        <f t="shared" si="221"/>
        <v>0</v>
      </c>
      <c r="U2361" t="s">
        <v>1008</v>
      </c>
      <c r="V2361" t="s">
        <v>918</v>
      </c>
      <c r="Z2361" s="118">
        <v>1.1000000000000001</v>
      </c>
      <c r="AA2361">
        <v>80</v>
      </c>
      <c r="AB2361" s="120">
        <v>0.92</v>
      </c>
      <c r="AC2361" s="2">
        <f t="shared" si="222"/>
        <v>364.32000000000011</v>
      </c>
      <c r="AE2361" s="2">
        <f t="shared" si="223"/>
        <v>364.32000000000011</v>
      </c>
      <c r="AG2361" t="str">
        <f t="shared" si="224"/>
        <v/>
      </c>
    </row>
    <row r="2362" spans="1:34">
      <c r="A2362">
        <v>2361</v>
      </c>
      <c r="C2362">
        <v>210</v>
      </c>
      <c r="D2362">
        <v>468</v>
      </c>
      <c r="E2362" t="s">
        <v>416</v>
      </c>
      <c r="F2362" t="s">
        <v>932</v>
      </c>
      <c r="G2362">
        <v>49.203891749999997</v>
      </c>
      <c r="H2362">
        <v>125.50700380000001</v>
      </c>
      <c r="M2362" t="s">
        <v>264</v>
      </c>
      <c r="N2362">
        <v>-18</v>
      </c>
      <c r="O2362">
        <v>-29</v>
      </c>
      <c r="P2362">
        <f t="shared" si="225"/>
        <v>11</v>
      </c>
      <c r="Q2362" t="s">
        <v>191</v>
      </c>
      <c r="R2362">
        <v>2</v>
      </c>
      <c r="S2362">
        <f t="shared" si="220"/>
        <v>11</v>
      </c>
      <c r="T2362">
        <f t="shared" si="221"/>
        <v>0</v>
      </c>
      <c r="U2362" t="s">
        <v>1008</v>
      </c>
      <c r="V2362" t="s">
        <v>1005</v>
      </c>
      <c r="Z2362" s="118">
        <v>1.1000000000000001</v>
      </c>
      <c r="AA2362">
        <v>0</v>
      </c>
      <c r="AB2362" s="120">
        <v>0.92</v>
      </c>
      <c r="AC2362" s="2">
        <f t="shared" si="222"/>
        <v>1113.2000000000003</v>
      </c>
      <c r="AE2362" s="2">
        <f t="shared" si="223"/>
        <v>1113.2000000000003</v>
      </c>
      <c r="AG2362" t="str">
        <f t="shared" si="224"/>
        <v/>
      </c>
    </row>
    <row r="2363" spans="1:34">
      <c r="A2363">
        <v>2362</v>
      </c>
      <c r="C2363">
        <v>210</v>
      </c>
      <c r="D2363">
        <v>468</v>
      </c>
      <c r="E2363" t="s">
        <v>416</v>
      </c>
      <c r="F2363" t="s">
        <v>932</v>
      </c>
      <c r="G2363">
        <v>49.203891749999997</v>
      </c>
      <c r="H2363">
        <v>125.50700380000001</v>
      </c>
      <c r="M2363" t="s">
        <v>688</v>
      </c>
      <c r="N2363">
        <v>-29</v>
      </c>
      <c r="O2363">
        <v>-37</v>
      </c>
      <c r="P2363">
        <f t="shared" si="225"/>
        <v>8</v>
      </c>
      <c r="Q2363" t="s">
        <v>191</v>
      </c>
      <c r="R2363">
        <v>2</v>
      </c>
      <c r="S2363">
        <f t="shared" si="220"/>
        <v>8</v>
      </c>
      <c r="T2363">
        <f t="shared" si="221"/>
        <v>0</v>
      </c>
      <c r="U2363" t="s">
        <v>1008</v>
      </c>
      <c r="V2363" t="s">
        <v>1005</v>
      </c>
      <c r="Z2363" s="118">
        <v>1.1000000000000001</v>
      </c>
      <c r="AA2363">
        <v>30</v>
      </c>
      <c r="AB2363" s="120">
        <v>0.92</v>
      </c>
      <c r="AC2363" s="2">
        <f t="shared" si="222"/>
        <v>566.72</v>
      </c>
      <c r="AE2363" s="2">
        <f t="shared" si="223"/>
        <v>566.72</v>
      </c>
      <c r="AG2363" t="str">
        <f t="shared" si="224"/>
        <v/>
      </c>
    </row>
    <row r="2364" spans="1:34">
      <c r="A2364">
        <v>2363</v>
      </c>
      <c r="C2364">
        <v>210</v>
      </c>
      <c r="D2364">
        <v>468</v>
      </c>
      <c r="E2364" t="s">
        <v>416</v>
      </c>
      <c r="F2364" t="s">
        <v>932</v>
      </c>
      <c r="G2364">
        <v>49.203891749999997</v>
      </c>
      <c r="H2364">
        <v>125.50700380000001</v>
      </c>
      <c r="M2364" t="s">
        <v>749</v>
      </c>
      <c r="N2364">
        <v>-37</v>
      </c>
      <c r="O2364">
        <v>-61</v>
      </c>
      <c r="P2364">
        <f t="shared" si="225"/>
        <v>24</v>
      </c>
      <c r="Q2364" t="s">
        <v>604</v>
      </c>
      <c r="R2364">
        <v>2</v>
      </c>
      <c r="S2364">
        <f t="shared" si="220"/>
        <v>24</v>
      </c>
      <c r="T2364">
        <f t="shared" si="221"/>
        <v>0</v>
      </c>
      <c r="U2364" t="s">
        <v>1003</v>
      </c>
      <c r="V2364" t="s">
        <v>185</v>
      </c>
      <c r="Z2364" s="118">
        <v>1.1000000000000001</v>
      </c>
      <c r="AA2364">
        <v>0</v>
      </c>
      <c r="AB2364" s="120">
        <v>0.92</v>
      </c>
      <c r="AC2364" s="2">
        <f t="shared" si="222"/>
        <v>2428.8000000000002</v>
      </c>
      <c r="AE2364" s="2">
        <f t="shared" si="223"/>
        <v>2428.8000000000002</v>
      </c>
      <c r="AG2364" t="str">
        <f t="shared" si="224"/>
        <v/>
      </c>
    </row>
    <row r="2365" spans="1:34" s="9" customFormat="1">
      <c r="A2365">
        <v>2364</v>
      </c>
      <c r="C2365">
        <v>210</v>
      </c>
      <c r="D2365">
        <v>468</v>
      </c>
      <c r="E2365" s="9" t="s">
        <v>416</v>
      </c>
      <c r="F2365" t="s">
        <v>932</v>
      </c>
      <c r="G2365" s="9">
        <v>49.203891749999997</v>
      </c>
      <c r="H2365" s="9">
        <v>125.50700380000001</v>
      </c>
      <c r="M2365" s="9" t="s">
        <v>784</v>
      </c>
      <c r="N2365" s="9">
        <v>-61</v>
      </c>
      <c r="O2365" s="9">
        <v>-61</v>
      </c>
      <c r="P2365" s="9">
        <f t="shared" si="225"/>
        <v>0</v>
      </c>
      <c r="Q2365" s="9" t="s">
        <v>611</v>
      </c>
      <c r="R2365" s="9">
        <v>2</v>
      </c>
      <c r="S2365" s="9">
        <f t="shared" si="220"/>
        <v>0</v>
      </c>
      <c r="T2365" s="9">
        <f t="shared" si="221"/>
        <v>0</v>
      </c>
      <c r="U2365" t="s">
        <v>1003</v>
      </c>
      <c r="V2365" t="s">
        <v>185</v>
      </c>
      <c r="Z2365" s="118">
        <v>1.1000000000000001</v>
      </c>
      <c r="AA2365" s="9">
        <v>30</v>
      </c>
      <c r="AB2365" s="120">
        <v>0.92</v>
      </c>
      <c r="AC2365" s="2">
        <f t="shared" si="222"/>
        <v>0</v>
      </c>
      <c r="AE2365" s="11">
        <f t="shared" si="223"/>
        <v>0</v>
      </c>
      <c r="AG2365" t="str">
        <f t="shared" si="224"/>
        <v/>
      </c>
      <c r="AH2365"/>
    </row>
    <row r="2366" spans="1:34">
      <c r="A2366">
        <v>2365</v>
      </c>
      <c r="C2366">
        <v>199</v>
      </c>
      <c r="D2366">
        <v>469</v>
      </c>
      <c r="E2366" t="s">
        <v>619</v>
      </c>
      <c r="F2366" t="s">
        <v>930</v>
      </c>
      <c r="G2366">
        <v>49.191581730000003</v>
      </c>
      <c r="H2366">
        <v>125.5274963</v>
      </c>
      <c r="M2366" t="s">
        <v>13</v>
      </c>
      <c r="N2366">
        <v>2</v>
      </c>
      <c r="O2366">
        <v>1</v>
      </c>
      <c r="P2366">
        <f t="shared" si="225"/>
        <v>1</v>
      </c>
      <c r="Q2366" t="s">
        <v>35</v>
      </c>
      <c r="R2366">
        <v>1</v>
      </c>
      <c r="S2366">
        <f t="shared" si="220"/>
        <v>0</v>
      </c>
      <c r="T2366">
        <f t="shared" si="221"/>
        <v>1</v>
      </c>
      <c r="W2366">
        <f>SUM(S2366:S2371)</f>
        <v>50</v>
      </c>
      <c r="X2366">
        <f>SUM(T2366:T2371)</f>
        <v>2</v>
      </c>
      <c r="Y2366">
        <f>X2366+W2366</f>
        <v>52</v>
      </c>
      <c r="Z2366" s="118">
        <v>0.16</v>
      </c>
      <c r="AA2366">
        <v>0</v>
      </c>
      <c r="AB2366" s="120">
        <v>37.4</v>
      </c>
      <c r="AC2366" s="2">
        <f t="shared" si="222"/>
        <v>598.4</v>
      </c>
      <c r="AD2366" s="2">
        <f>SUM(AC2366:AC2371)</f>
        <v>4380.6039999999994</v>
      </c>
      <c r="AE2366" s="2">
        <f t="shared" si="223"/>
        <v>598.4</v>
      </c>
      <c r="AF2366" s="2">
        <f>SUM(AE2366:AE2371)</f>
        <v>4380.6039999999994</v>
      </c>
      <c r="AG2366">
        <f t="shared" si="224"/>
        <v>1</v>
      </c>
    </row>
    <row r="2367" spans="1:34">
      <c r="A2367">
        <v>2366</v>
      </c>
      <c r="C2367">
        <v>199</v>
      </c>
      <c r="D2367">
        <v>469</v>
      </c>
      <c r="E2367" t="s">
        <v>619</v>
      </c>
      <c r="F2367" t="s">
        <v>930</v>
      </c>
      <c r="G2367">
        <v>49.191581730000003</v>
      </c>
      <c r="H2367">
        <v>125.5274963</v>
      </c>
      <c r="M2367" t="s">
        <v>606</v>
      </c>
      <c r="N2367">
        <v>1</v>
      </c>
      <c r="O2367">
        <v>0</v>
      </c>
      <c r="P2367">
        <f t="shared" si="225"/>
        <v>1</v>
      </c>
      <c r="Q2367" t="s">
        <v>35</v>
      </c>
      <c r="R2367">
        <v>1</v>
      </c>
      <c r="S2367">
        <f t="shared" si="220"/>
        <v>0</v>
      </c>
      <c r="T2367">
        <f t="shared" si="221"/>
        <v>1</v>
      </c>
      <c r="Z2367" s="118">
        <v>0.16</v>
      </c>
      <c r="AA2367">
        <v>0</v>
      </c>
      <c r="AB2367" s="120">
        <v>37.4</v>
      </c>
      <c r="AC2367" s="2">
        <f t="shared" si="222"/>
        <v>598.4</v>
      </c>
      <c r="AE2367" s="2">
        <f t="shared" si="223"/>
        <v>598.4</v>
      </c>
      <c r="AG2367" t="str">
        <f t="shared" si="224"/>
        <v/>
      </c>
    </row>
    <row r="2368" spans="1:34">
      <c r="A2368">
        <v>2367</v>
      </c>
      <c r="C2368">
        <v>212</v>
      </c>
      <c r="D2368">
        <v>469</v>
      </c>
      <c r="E2368" t="s">
        <v>619</v>
      </c>
      <c r="F2368" t="s">
        <v>930</v>
      </c>
      <c r="G2368">
        <v>49.191581730000003</v>
      </c>
      <c r="H2368">
        <v>125.5274963</v>
      </c>
      <c r="M2368" t="s">
        <v>785</v>
      </c>
      <c r="N2368">
        <v>0</v>
      </c>
      <c r="O2368">
        <v>-8</v>
      </c>
      <c r="P2368">
        <f t="shared" si="225"/>
        <v>8</v>
      </c>
      <c r="R2368">
        <v>2</v>
      </c>
      <c r="S2368">
        <f t="shared" si="220"/>
        <v>8</v>
      </c>
      <c r="T2368">
        <f t="shared" si="221"/>
        <v>0</v>
      </c>
      <c r="U2368" t="s">
        <v>1003</v>
      </c>
      <c r="V2368" t="s">
        <v>185</v>
      </c>
      <c r="Z2368" s="118">
        <v>0</v>
      </c>
      <c r="AA2368">
        <v>0</v>
      </c>
      <c r="AC2368" s="2">
        <f t="shared" si="222"/>
        <v>0</v>
      </c>
      <c r="AE2368" s="2">
        <f t="shared" si="223"/>
        <v>0</v>
      </c>
      <c r="AG2368" t="str">
        <f t="shared" si="224"/>
        <v/>
      </c>
    </row>
    <row r="2369" spans="1:34">
      <c r="A2369">
        <v>2368</v>
      </c>
      <c r="C2369">
        <v>212</v>
      </c>
      <c r="D2369">
        <v>469</v>
      </c>
      <c r="E2369" t="s">
        <v>619</v>
      </c>
      <c r="F2369" t="s">
        <v>930</v>
      </c>
      <c r="G2369">
        <v>49.191581730000003</v>
      </c>
      <c r="H2369">
        <v>125.5274963</v>
      </c>
      <c r="M2369" t="s">
        <v>104</v>
      </c>
      <c r="N2369">
        <v>-8</v>
      </c>
      <c r="O2369">
        <v>-11</v>
      </c>
      <c r="P2369">
        <f t="shared" si="225"/>
        <v>3</v>
      </c>
      <c r="Q2369" t="s">
        <v>616</v>
      </c>
      <c r="R2369">
        <v>2</v>
      </c>
      <c r="S2369">
        <f t="shared" si="220"/>
        <v>3</v>
      </c>
      <c r="T2369">
        <f t="shared" si="221"/>
        <v>0</v>
      </c>
      <c r="U2369" t="s">
        <v>1003</v>
      </c>
      <c r="V2369" t="s">
        <v>185</v>
      </c>
      <c r="Z2369" s="118">
        <v>1.07</v>
      </c>
      <c r="AA2369">
        <v>0</v>
      </c>
      <c r="AB2369" s="120">
        <v>3.36</v>
      </c>
      <c r="AC2369" s="2">
        <f t="shared" si="222"/>
        <v>1078.56</v>
      </c>
      <c r="AE2369" s="2">
        <f t="shared" si="223"/>
        <v>1078.56</v>
      </c>
      <c r="AG2369" t="str">
        <f t="shared" si="224"/>
        <v/>
      </c>
    </row>
    <row r="2370" spans="1:34">
      <c r="A2370">
        <v>2369</v>
      </c>
      <c r="C2370">
        <v>212</v>
      </c>
      <c r="D2370">
        <v>469</v>
      </c>
      <c r="E2370" t="s">
        <v>619</v>
      </c>
      <c r="F2370" t="s">
        <v>930</v>
      </c>
      <c r="G2370">
        <v>49.191581730000003</v>
      </c>
      <c r="H2370">
        <v>125.5274963</v>
      </c>
      <c r="M2370" t="s">
        <v>101</v>
      </c>
      <c r="N2370">
        <v>-11</v>
      </c>
      <c r="O2370">
        <v>-29</v>
      </c>
      <c r="P2370">
        <f t="shared" si="225"/>
        <v>18</v>
      </c>
      <c r="Q2370" t="s">
        <v>616</v>
      </c>
      <c r="R2370">
        <v>2</v>
      </c>
      <c r="S2370">
        <f t="shared" ref="S2370:S2433" si="226">IF(R2370=1,0,P2370)</f>
        <v>18</v>
      </c>
      <c r="T2370">
        <f t="shared" ref="T2370:T2433" si="227">IF(R2370=1,P2370,0)</f>
        <v>0</v>
      </c>
      <c r="U2370" t="s">
        <v>1003</v>
      </c>
      <c r="V2370" t="s">
        <v>918</v>
      </c>
      <c r="Z2370" s="118">
        <v>1.45</v>
      </c>
      <c r="AA2370">
        <v>40</v>
      </c>
      <c r="AB2370" s="120">
        <v>1.2</v>
      </c>
      <c r="AC2370" s="2">
        <f t="shared" ref="AC2370:AC2433" si="228">Z2370*AB2370/100*P2370*100*100*((100-AA2370)/100)</f>
        <v>1879.1999999999996</v>
      </c>
      <c r="AE2370" s="2">
        <f t="shared" ref="AE2370:AE2433" si="229">Z2370*AB2370/100*P2370*100*100*((100-AA2370)/100)</f>
        <v>1879.1999999999996</v>
      </c>
      <c r="AG2370" t="str">
        <f t="shared" ref="AG2370:AG2433" si="230">IF(D2369&lt;&gt;D2370,1,"")</f>
        <v/>
      </c>
    </row>
    <row r="2371" spans="1:34" s="9" customFormat="1">
      <c r="A2371">
        <v>2370</v>
      </c>
      <c r="C2371">
        <v>212</v>
      </c>
      <c r="D2371">
        <v>469</v>
      </c>
      <c r="E2371" s="9" t="s">
        <v>619</v>
      </c>
      <c r="F2371" t="s">
        <v>930</v>
      </c>
      <c r="G2371" s="9">
        <v>49.191581730000003</v>
      </c>
      <c r="H2371" s="9">
        <v>125.5274963</v>
      </c>
      <c r="M2371" s="9" t="s">
        <v>21</v>
      </c>
      <c r="N2371" s="9">
        <v>-29</v>
      </c>
      <c r="O2371" s="9">
        <v>-50</v>
      </c>
      <c r="P2371" s="9">
        <f t="shared" si="225"/>
        <v>21</v>
      </c>
      <c r="Q2371" s="9" t="s">
        <v>616</v>
      </c>
      <c r="R2371" s="9">
        <v>2</v>
      </c>
      <c r="S2371" s="9">
        <f t="shared" si="226"/>
        <v>21</v>
      </c>
      <c r="T2371" s="9">
        <f t="shared" si="227"/>
        <v>0</v>
      </c>
      <c r="U2371" t="s">
        <v>1003</v>
      </c>
      <c r="V2371" t="s">
        <v>918</v>
      </c>
      <c r="Z2371" s="118">
        <v>1.38</v>
      </c>
      <c r="AA2371" s="9">
        <v>80</v>
      </c>
      <c r="AB2371" s="120">
        <v>0.39</v>
      </c>
      <c r="AC2371" s="2">
        <f t="shared" si="228"/>
        <v>226.04400000000001</v>
      </c>
      <c r="AE2371" s="11">
        <f t="shared" si="229"/>
        <v>226.04400000000001</v>
      </c>
      <c r="AG2371" t="str">
        <f t="shared" si="230"/>
        <v/>
      </c>
      <c r="AH2371"/>
    </row>
    <row r="2372" spans="1:34">
      <c r="A2372">
        <v>2371</v>
      </c>
      <c r="C2372">
        <v>838</v>
      </c>
      <c r="D2372">
        <v>470</v>
      </c>
      <c r="E2372" t="s">
        <v>910</v>
      </c>
      <c r="F2372" t="s">
        <v>931</v>
      </c>
      <c r="G2372">
        <v>49.045780180000001</v>
      </c>
      <c r="H2372">
        <v>125.6839981</v>
      </c>
      <c r="M2372" t="s">
        <v>13</v>
      </c>
      <c r="N2372">
        <v>25</v>
      </c>
      <c r="O2372">
        <v>24</v>
      </c>
      <c r="P2372">
        <f t="shared" si="225"/>
        <v>1</v>
      </c>
      <c r="Q2372" t="s">
        <v>35</v>
      </c>
      <c r="R2372">
        <v>1</v>
      </c>
      <c r="S2372">
        <f t="shared" si="226"/>
        <v>0</v>
      </c>
      <c r="T2372">
        <f t="shared" si="227"/>
        <v>1</v>
      </c>
      <c r="W2372">
        <f>SUM(S2372:S2377)</f>
        <v>63</v>
      </c>
      <c r="X2372">
        <f>SUM(T2372:T2377)</f>
        <v>25</v>
      </c>
      <c r="Y2372">
        <f>X2372+W2372</f>
        <v>88</v>
      </c>
      <c r="Z2372" s="118">
        <v>0.08</v>
      </c>
      <c r="AA2372">
        <v>0</v>
      </c>
      <c r="AB2372" s="120">
        <v>42.07</v>
      </c>
      <c r="AC2372" s="2">
        <f t="shared" si="228"/>
        <v>336.55999999999995</v>
      </c>
      <c r="AD2372" s="2">
        <f>SUM(AC2372:AC2377)</f>
        <v>27081.858</v>
      </c>
      <c r="AE2372" s="2">
        <f t="shared" si="229"/>
        <v>336.55999999999995</v>
      </c>
      <c r="AF2372" s="2">
        <f>SUM(AE2372:AE2377)</f>
        <v>27081.858</v>
      </c>
      <c r="AG2372">
        <f t="shared" si="230"/>
        <v>1</v>
      </c>
    </row>
    <row r="2373" spans="1:34">
      <c r="A2373">
        <v>2372</v>
      </c>
      <c r="C2373">
        <v>838</v>
      </c>
      <c r="D2373">
        <v>470</v>
      </c>
      <c r="E2373" t="s">
        <v>910</v>
      </c>
      <c r="F2373" t="s">
        <v>931</v>
      </c>
      <c r="G2373">
        <v>49.045780180000001</v>
      </c>
      <c r="H2373">
        <v>125.6839981</v>
      </c>
      <c r="M2373" t="s">
        <v>606</v>
      </c>
      <c r="N2373">
        <v>24</v>
      </c>
      <c r="O2373">
        <v>9</v>
      </c>
      <c r="P2373">
        <f t="shared" si="225"/>
        <v>15</v>
      </c>
      <c r="Q2373" t="s">
        <v>35</v>
      </c>
      <c r="R2373">
        <v>1</v>
      </c>
      <c r="S2373">
        <f t="shared" si="226"/>
        <v>0</v>
      </c>
      <c r="T2373">
        <f t="shared" si="227"/>
        <v>15</v>
      </c>
      <c r="Z2373" s="118">
        <v>0.12</v>
      </c>
      <c r="AA2373">
        <v>0</v>
      </c>
      <c r="AB2373" s="120">
        <v>42.07</v>
      </c>
      <c r="AC2373" s="2">
        <f t="shared" si="228"/>
        <v>7572.6</v>
      </c>
      <c r="AE2373" s="2">
        <f t="shared" si="229"/>
        <v>7572.6</v>
      </c>
      <c r="AG2373" t="str">
        <f t="shared" si="230"/>
        <v/>
      </c>
    </row>
    <row r="2374" spans="1:34">
      <c r="A2374">
        <v>2373</v>
      </c>
      <c r="C2374">
        <v>838</v>
      </c>
      <c r="D2374">
        <v>470</v>
      </c>
      <c r="E2374" t="s">
        <v>910</v>
      </c>
      <c r="F2374" t="s">
        <v>931</v>
      </c>
      <c r="G2374">
        <v>49.045780180000001</v>
      </c>
      <c r="H2374">
        <v>125.6839981</v>
      </c>
      <c r="M2374" t="s">
        <v>90</v>
      </c>
      <c r="N2374">
        <v>9</v>
      </c>
      <c r="O2374">
        <v>0</v>
      </c>
      <c r="P2374">
        <f t="shared" si="225"/>
        <v>9</v>
      </c>
      <c r="Q2374" t="s">
        <v>35</v>
      </c>
      <c r="R2374">
        <v>1</v>
      </c>
      <c r="S2374">
        <f t="shared" si="226"/>
        <v>0</v>
      </c>
      <c r="T2374">
        <f t="shared" si="227"/>
        <v>9</v>
      </c>
      <c r="Z2374" s="118">
        <v>0.21</v>
      </c>
      <c r="AA2374">
        <v>0</v>
      </c>
      <c r="AB2374" s="120">
        <v>35.51</v>
      </c>
      <c r="AC2374" s="2">
        <f t="shared" si="228"/>
        <v>6711.3899999999985</v>
      </c>
      <c r="AE2374" s="2">
        <f t="shared" si="229"/>
        <v>6711.3899999999985</v>
      </c>
      <c r="AG2374" t="str">
        <f t="shared" si="230"/>
        <v/>
      </c>
    </row>
    <row r="2375" spans="1:34">
      <c r="A2375">
        <v>2374</v>
      </c>
      <c r="C2375">
        <v>898</v>
      </c>
      <c r="D2375">
        <v>470</v>
      </c>
      <c r="E2375" t="s">
        <v>910</v>
      </c>
      <c r="F2375" t="s">
        <v>931</v>
      </c>
      <c r="G2375">
        <v>49.045780180000001</v>
      </c>
      <c r="H2375">
        <v>125.6839981</v>
      </c>
      <c r="M2375" t="s">
        <v>104</v>
      </c>
      <c r="N2375">
        <v>0</v>
      </c>
      <c r="O2375">
        <v>-14</v>
      </c>
      <c r="P2375">
        <f t="shared" si="225"/>
        <v>14</v>
      </c>
      <c r="Q2375" t="s">
        <v>613</v>
      </c>
      <c r="R2375">
        <v>2</v>
      </c>
      <c r="S2375">
        <f t="shared" si="226"/>
        <v>14</v>
      </c>
      <c r="T2375">
        <f t="shared" si="227"/>
        <v>0</v>
      </c>
      <c r="U2375" t="s">
        <v>1003</v>
      </c>
      <c r="V2375" t="s">
        <v>918</v>
      </c>
      <c r="Z2375" s="118">
        <v>1.01</v>
      </c>
      <c r="AA2375">
        <v>0</v>
      </c>
      <c r="AB2375" s="120">
        <v>3.85</v>
      </c>
      <c r="AC2375" s="2">
        <f t="shared" si="228"/>
        <v>5443.9000000000005</v>
      </c>
      <c r="AE2375" s="2">
        <f t="shared" si="229"/>
        <v>5443.9000000000005</v>
      </c>
      <c r="AG2375" t="str">
        <f t="shared" si="230"/>
        <v/>
      </c>
    </row>
    <row r="2376" spans="1:34">
      <c r="A2376">
        <v>2375</v>
      </c>
      <c r="C2376">
        <v>898</v>
      </c>
      <c r="D2376">
        <v>470</v>
      </c>
      <c r="E2376" t="s">
        <v>910</v>
      </c>
      <c r="F2376" t="s">
        <v>931</v>
      </c>
      <c r="G2376">
        <v>49.045780180000001</v>
      </c>
      <c r="H2376">
        <v>125.6839981</v>
      </c>
      <c r="M2376" t="s">
        <v>615</v>
      </c>
      <c r="N2376">
        <v>-14</v>
      </c>
      <c r="O2376">
        <v>-43</v>
      </c>
      <c r="P2376">
        <f t="shared" si="225"/>
        <v>29</v>
      </c>
      <c r="Q2376" t="s">
        <v>616</v>
      </c>
      <c r="R2376">
        <v>2</v>
      </c>
      <c r="S2376">
        <f t="shared" si="226"/>
        <v>29</v>
      </c>
      <c r="T2376">
        <f t="shared" si="227"/>
        <v>0</v>
      </c>
      <c r="U2376" t="s">
        <v>1003</v>
      </c>
      <c r="V2376" t="s">
        <v>623</v>
      </c>
      <c r="Z2376" s="118">
        <v>1.44</v>
      </c>
      <c r="AA2376">
        <v>0</v>
      </c>
      <c r="AB2376" s="120">
        <v>1.38</v>
      </c>
      <c r="AC2376" s="2">
        <f t="shared" si="228"/>
        <v>5762.8799999999992</v>
      </c>
      <c r="AE2376" s="2">
        <f t="shared" si="229"/>
        <v>5762.8799999999992</v>
      </c>
      <c r="AG2376" t="str">
        <f t="shared" si="230"/>
        <v/>
      </c>
    </row>
    <row r="2377" spans="1:34" s="9" customFormat="1">
      <c r="A2377">
        <v>2376</v>
      </c>
      <c r="C2377">
        <v>898</v>
      </c>
      <c r="D2377">
        <v>470</v>
      </c>
      <c r="E2377" s="9" t="s">
        <v>910</v>
      </c>
      <c r="F2377" t="s">
        <v>931</v>
      </c>
      <c r="G2377" s="9">
        <v>49.045780180000001</v>
      </c>
      <c r="H2377" s="9">
        <v>125.6839981</v>
      </c>
      <c r="M2377" s="9" t="s">
        <v>161</v>
      </c>
      <c r="N2377" s="9">
        <v>-43</v>
      </c>
      <c r="O2377" s="9">
        <v>-63</v>
      </c>
      <c r="P2377" s="9">
        <f t="shared" si="225"/>
        <v>20</v>
      </c>
      <c r="Q2377" s="9" t="s">
        <v>616</v>
      </c>
      <c r="R2377" s="9">
        <v>2</v>
      </c>
      <c r="S2377" s="9">
        <f t="shared" si="226"/>
        <v>20</v>
      </c>
      <c r="T2377" s="9">
        <f t="shared" si="227"/>
        <v>0</v>
      </c>
      <c r="U2377" t="s">
        <v>1003</v>
      </c>
      <c r="V2377" t="s">
        <v>623</v>
      </c>
      <c r="Z2377" s="118">
        <v>1.44</v>
      </c>
      <c r="AA2377" s="9">
        <v>1</v>
      </c>
      <c r="AB2377" s="120">
        <v>0.44</v>
      </c>
      <c r="AC2377" s="2">
        <f t="shared" si="228"/>
        <v>1254.528</v>
      </c>
      <c r="AE2377" s="11">
        <f t="shared" si="229"/>
        <v>1254.528</v>
      </c>
      <c r="AG2377" t="str">
        <f t="shared" si="230"/>
        <v/>
      </c>
      <c r="AH2377"/>
    </row>
    <row r="2378" spans="1:34">
      <c r="A2378">
        <v>2377</v>
      </c>
      <c r="C2378">
        <v>39</v>
      </c>
      <c r="D2378">
        <v>471</v>
      </c>
      <c r="E2378" t="s">
        <v>909</v>
      </c>
      <c r="F2378" t="s">
        <v>931</v>
      </c>
      <c r="G2378">
        <v>49.042110440000002</v>
      </c>
      <c r="H2378">
        <v>125.68969730000001</v>
      </c>
      <c r="M2378" t="s">
        <v>13</v>
      </c>
      <c r="N2378">
        <v>11</v>
      </c>
      <c r="O2378">
        <v>9</v>
      </c>
      <c r="P2378">
        <f t="shared" si="225"/>
        <v>2</v>
      </c>
      <c r="Q2378" t="s">
        <v>35</v>
      </c>
      <c r="R2378">
        <v>1</v>
      </c>
      <c r="S2378">
        <f t="shared" si="226"/>
        <v>0</v>
      </c>
      <c r="T2378">
        <f t="shared" si="227"/>
        <v>2</v>
      </c>
      <c r="W2378">
        <f>SUM(S2378:S2386)</f>
        <v>58</v>
      </c>
      <c r="X2378">
        <f>SUM(T2378:T2386)</f>
        <v>11</v>
      </c>
      <c r="Y2378">
        <f>X2378+W2378</f>
        <v>69</v>
      </c>
      <c r="Z2378" s="118">
        <v>0.12</v>
      </c>
      <c r="AA2378">
        <v>0</v>
      </c>
      <c r="AB2378" s="120">
        <v>42.07</v>
      </c>
      <c r="AC2378" s="2">
        <f t="shared" si="228"/>
        <v>1009.68</v>
      </c>
      <c r="AD2378" s="2">
        <f>SUM(AC2378:AC2386)</f>
        <v>19909.309999999998</v>
      </c>
      <c r="AE2378" s="2">
        <f t="shared" si="229"/>
        <v>1009.68</v>
      </c>
      <c r="AF2378" s="2">
        <f>SUM(AE2378:AE2386)</f>
        <v>19909.309999999998</v>
      </c>
      <c r="AG2378">
        <f t="shared" si="230"/>
        <v>1</v>
      </c>
    </row>
    <row r="2379" spans="1:34">
      <c r="A2379">
        <v>2378</v>
      </c>
      <c r="C2379">
        <v>39</v>
      </c>
      <c r="D2379">
        <v>471</v>
      </c>
      <c r="E2379" t="s">
        <v>909</v>
      </c>
      <c r="F2379" t="s">
        <v>931</v>
      </c>
      <c r="G2379">
        <v>49.042110440000002</v>
      </c>
      <c r="H2379">
        <v>125.68969730000001</v>
      </c>
      <c r="M2379" t="s">
        <v>606</v>
      </c>
      <c r="N2379">
        <v>9</v>
      </c>
      <c r="O2379">
        <v>4</v>
      </c>
      <c r="P2379">
        <f t="shared" ref="P2379:P2442" si="231">ABS(N2379-O2379)</f>
        <v>5</v>
      </c>
      <c r="Q2379" t="s">
        <v>35</v>
      </c>
      <c r="R2379">
        <v>1</v>
      </c>
      <c r="S2379">
        <f t="shared" si="226"/>
        <v>0</v>
      </c>
      <c r="T2379">
        <f t="shared" si="227"/>
        <v>5</v>
      </c>
      <c r="Z2379" s="118">
        <v>0.12</v>
      </c>
      <c r="AA2379">
        <v>0</v>
      </c>
      <c r="AB2379" s="120">
        <v>42.07</v>
      </c>
      <c r="AC2379" s="2">
        <f t="shared" si="228"/>
        <v>2524.1999999999998</v>
      </c>
      <c r="AE2379" s="2">
        <f t="shared" si="229"/>
        <v>2524.1999999999998</v>
      </c>
      <c r="AG2379" t="str">
        <f t="shared" si="230"/>
        <v/>
      </c>
    </row>
    <row r="2380" spans="1:34">
      <c r="A2380">
        <v>2379</v>
      </c>
      <c r="C2380">
        <v>39</v>
      </c>
      <c r="D2380">
        <v>471</v>
      </c>
      <c r="E2380" t="s">
        <v>909</v>
      </c>
      <c r="F2380" t="s">
        <v>931</v>
      </c>
      <c r="G2380">
        <v>49.042110440000002</v>
      </c>
      <c r="H2380">
        <v>125.68969730000001</v>
      </c>
      <c r="M2380" t="s">
        <v>15</v>
      </c>
      <c r="N2380">
        <v>4</v>
      </c>
      <c r="O2380">
        <v>0</v>
      </c>
      <c r="P2380">
        <f t="shared" si="231"/>
        <v>4</v>
      </c>
      <c r="Q2380" t="s">
        <v>35</v>
      </c>
      <c r="R2380">
        <v>1</v>
      </c>
      <c r="S2380">
        <f t="shared" si="226"/>
        <v>0</v>
      </c>
      <c r="T2380">
        <f t="shared" si="227"/>
        <v>4</v>
      </c>
      <c r="Z2380" s="118">
        <v>0.21</v>
      </c>
      <c r="AA2380">
        <v>0</v>
      </c>
      <c r="AB2380" s="120">
        <v>35.51</v>
      </c>
      <c r="AC2380" s="2">
        <f t="shared" si="228"/>
        <v>2982.8399999999997</v>
      </c>
      <c r="AE2380" s="2">
        <f t="shared" si="229"/>
        <v>2982.8399999999997</v>
      </c>
      <c r="AG2380" t="str">
        <f t="shared" si="230"/>
        <v/>
      </c>
    </row>
    <row r="2381" spans="1:34">
      <c r="A2381">
        <v>2380</v>
      </c>
      <c r="C2381">
        <v>50</v>
      </c>
      <c r="D2381">
        <v>471</v>
      </c>
      <c r="E2381" t="s">
        <v>909</v>
      </c>
      <c r="F2381" t="s">
        <v>931</v>
      </c>
      <c r="G2381">
        <v>49.042110440000002</v>
      </c>
      <c r="H2381">
        <v>125.68969730000001</v>
      </c>
      <c r="M2381" t="s">
        <v>104</v>
      </c>
      <c r="N2381">
        <v>0</v>
      </c>
      <c r="O2381">
        <v>-3</v>
      </c>
      <c r="P2381">
        <f t="shared" si="231"/>
        <v>3</v>
      </c>
      <c r="Q2381" t="s">
        <v>613</v>
      </c>
      <c r="R2381">
        <v>2</v>
      </c>
      <c r="S2381">
        <f t="shared" si="226"/>
        <v>3</v>
      </c>
      <c r="T2381">
        <f t="shared" si="227"/>
        <v>0</v>
      </c>
      <c r="U2381" t="s">
        <v>1003</v>
      </c>
      <c r="V2381" t="s">
        <v>623</v>
      </c>
      <c r="Z2381" s="118">
        <v>1.03</v>
      </c>
      <c r="AA2381">
        <v>0</v>
      </c>
      <c r="AB2381" s="120">
        <v>3.85</v>
      </c>
      <c r="AC2381" s="2">
        <f t="shared" si="228"/>
        <v>1189.6500000000001</v>
      </c>
      <c r="AE2381" s="2">
        <f t="shared" si="229"/>
        <v>1189.6500000000001</v>
      </c>
      <c r="AG2381" t="str">
        <f t="shared" si="230"/>
        <v/>
      </c>
    </row>
    <row r="2382" spans="1:34">
      <c r="A2382">
        <v>2381</v>
      </c>
      <c r="C2382">
        <v>50</v>
      </c>
      <c r="D2382">
        <v>471</v>
      </c>
      <c r="E2382" t="s">
        <v>909</v>
      </c>
      <c r="F2382" t="s">
        <v>931</v>
      </c>
      <c r="G2382">
        <v>49.042110440000002</v>
      </c>
      <c r="H2382">
        <v>125.68969730000001</v>
      </c>
      <c r="M2382" t="s">
        <v>786</v>
      </c>
      <c r="N2382">
        <v>-3</v>
      </c>
      <c r="O2382">
        <v>-25</v>
      </c>
      <c r="P2382">
        <f t="shared" si="231"/>
        <v>22</v>
      </c>
      <c r="Q2382" t="s">
        <v>616</v>
      </c>
      <c r="R2382">
        <v>2</v>
      </c>
      <c r="S2382">
        <f t="shared" si="226"/>
        <v>22</v>
      </c>
      <c r="T2382">
        <f t="shared" si="227"/>
        <v>0</v>
      </c>
      <c r="U2382" t="s">
        <v>1003</v>
      </c>
      <c r="V2382" t="s">
        <v>623</v>
      </c>
      <c r="Z2382" s="118">
        <v>1.56</v>
      </c>
      <c r="AA2382">
        <v>0</v>
      </c>
      <c r="AB2382" s="120">
        <v>1.38</v>
      </c>
      <c r="AC2382" s="2">
        <f t="shared" si="228"/>
        <v>4736.16</v>
      </c>
      <c r="AE2382" s="2">
        <f t="shared" si="229"/>
        <v>4736.16</v>
      </c>
      <c r="AG2382" t="str">
        <f t="shared" si="230"/>
        <v/>
      </c>
    </row>
    <row r="2383" spans="1:34">
      <c r="A2383">
        <v>2382</v>
      </c>
      <c r="C2383">
        <v>50</v>
      </c>
      <c r="D2383">
        <v>471</v>
      </c>
      <c r="E2383" t="s">
        <v>909</v>
      </c>
      <c r="F2383" t="s">
        <v>931</v>
      </c>
      <c r="G2383">
        <v>49.042110440000002</v>
      </c>
      <c r="H2383">
        <v>125.68969730000001</v>
      </c>
      <c r="M2383" t="s">
        <v>28</v>
      </c>
      <c r="N2383">
        <v>-25</v>
      </c>
      <c r="O2383">
        <v>-40</v>
      </c>
      <c r="P2383">
        <f t="shared" si="231"/>
        <v>15</v>
      </c>
      <c r="Q2383" t="s">
        <v>616</v>
      </c>
      <c r="R2383">
        <v>2</v>
      </c>
      <c r="S2383">
        <f t="shared" si="226"/>
        <v>15</v>
      </c>
      <c r="T2383">
        <f t="shared" si="227"/>
        <v>0</v>
      </c>
      <c r="U2383" t="s">
        <v>1003</v>
      </c>
      <c r="V2383" t="s">
        <v>623</v>
      </c>
      <c r="Z2383" s="118">
        <v>1.56</v>
      </c>
      <c r="AA2383">
        <v>0</v>
      </c>
      <c r="AB2383" s="120">
        <v>1.38</v>
      </c>
      <c r="AC2383" s="2">
        <f t="shared" si="228"/>
        <v>3229.2000000000003</v>
      </c>
      <c r="AE2383" s="2">
        <f t="shared" si="229"/>
        <v>3229.2000000000003</v>
      </c>
      <c r="AG2383" t="str">
        <f t="shared" si="230"/>
        <v/>
      </c>
    </row>
    <row r="2384" spans="1:34">
      <c r="A2384">
        <v>2383</v>
      </c>
      <c r="C2384">
        <v>50</v>
      </c>
      <c r="D2384">
        <v>471</v>
      </c>
      <c r="E2384" t="s">
        <v>909</v>
      </c>
      <c r="F2384" t="s">
        <v>931</v>
      </c>
      <c r="G2384">
        <v>49.042110440000002</v>
      </c>
      <c r="H2384">
        <v>125.68969730000001</v>
      </c>
      <c r="M2384" t="s">
        <v>687</v>
      </c>
      <c r="N2384">
        <v>-40</v>
      </c>
      <c r="O2384">
        <v>-42</v>
      </c>
      <c r="P2384">
        <f t="shared" si="231"/>
        <v>2</v>
      </c>
      <c r="Q2384" t="s">
        <v>616</v>
      </c>
      <c r="R2384">
        <v>2</v>
      </c>
      <c r="S2384">
        <f t="shared" si="226"/>
        <v>2</v>
      </c>
      <c r="T2384">
        <f t="shared" si="227"/>
        <v>0</v>
      </c>
      <c r="U2384" t="s">
        <v>1003</v>
      </c>
      <c r="V2384" t="s">
        <v>623</v>
      </c>
      <c r="Z2384" s="118">
        <v>1.03</v>
      </c>
      <c r="AA2384">
        <v>0</v>
      </c>
      <c r="AB2384" s="120">
        <v>3.85</v>
      </c>
      <c r="AC2384" s="2">
        <f t="shared" si="228"/>
        <v>793.10000000000014</v>
      </c>
      <c r="AE2384" s="2">
        <f t="shared" si="229"/>
        <v>793.10000000000014</v>
      </c>
      <c r="AG2384" t="str">
        <f t="shared" si="230"/>
        <v/>
      </c>
    </row>
    <row r="2385" spans="1:34">
      <c r="A2385">
        <v>2384</v>
      </c>
      <c r="C2385">
        <v>50</v>
      </c>
      <c r="D2385">
        <v>471</v>
      </c>
      <c r="E2385" t="s">
        <v>909</v>
      </c>
      <c r="F2385" t="s">
        <v>931</v>
      </c>
      <c r="G2385">
        <v>49.042110440000002</v>
      </c>
      <c r="H2385">
        <v>125.68969730000001</v>
      </c>
      <c r="M2385" t="s">
        <v>787</v>
      </c>
      <c r="N2385">
        <v>-42</v>
      </c>
      <c r="O2385">
        <v>-58</v>
      </c>
      <c r="P2385">
        <f t="shared" si="231"/>
        <v>16</v>
      </c>
      <c r="Q2385" t="s">
        <v>616</v>
      </c>
      <c r="R2385">
        <v>2</v>
      </c>
      <c r="S2385">
        <f t="shared" si="226"/>
        <v>16</v>
      </c>
      <c r="T2385">
        <f t="shared" si="227"/>
        <v>0</v>
      </c>
      <c r="U2385" t="s">
        <v>1003</v>
      </c>
      <c r="V2385" t="s">
        <v>623</v>
      </c>
      <c r="Z2385" s="118">
        <v>1.56</v>
      </c>
      <c r="AA2385">
        <v>0</v>
      </c>
      <c r="AB2385" s="120">
        <v>1.38</v>
      </c>
      <c r="AC2385" s="2">
        <f t="shared" si="228"/>
        <v>3444.48</v>
      </c>
      <c r="AE2385" s="2">
        <f t="shared" si="229"/>
        <v>3444.48</v>
      </c>
      <c r="AG2385" t="str">
        <f t="shared" si="230"/>
        <v/>
      </c>
    </row>
    <row r="2386" spans="1:34" s="9" customFormat="1">
      <c r="A2386">
        <v>2385</v>
      </c>
      <c r="C2386">
        <v>50</v>
      </c>
      <c r="D2386">
        <v>471</v>
      </c>
      <c r="E2386" s="9" t="s">
        <v>909</v>
      </c>
      <c r="F2386" t="s">
        <v>931</v>
      </c>
      <c r="G2386" s="9">
        <v>49.042110440000002</v>
      </c>
      <c r="H2386" s="9">
        <v>125.68969730000001</v>
      </c>
      <c r="M2386" s="9" t="s">
        <v>788</v>
      </c>
      <c r="N2386" s="9">
        <v>-58</v>
      </c>
      <c r="O2386" s="9">
        <v>-58</v>
      </c>
      <c r="P2386" s="9">
        <f t="shared" si="231"/>
        <v>0</v>
      </c>
      <c r="Q2386" s="9" t="s">
        <v>616</v>
      </c>
      <c r="R2386" s="9">
        <v>2</v>
      </c>
      <c r="S2386" s="9">
        <f t="shared" si="226"/>
        <v>0</v>
      </c>
      <c r="T2386" s="9">
        <f t="shared" si="227"/>
        <v>0</v>
      </c>
      <c r="U2386" t="s">
        <v>1003</v>
      </c>
      <c r="V2386" t="s">
        <v>623</v>
      </c>
      <c r="Z2386" s="118">
        <v>1.56</v>
      </c>
      <c r="AA2386" s="9">
        <v>1</v>
      </c>
      <c r="AB2386" s="120">
        <v>1.38</v>
      </c>
      <c r="AC2386" s="2">
        <f t="shared" si="228"/>
        <v>0</v>
      </c>
      <c r="AE2386" s="11">
        <f t="shared" si="229"/>
        <v>0</v>
      </c>
      <c r="AG2386" t="str">
        <f t="shared" si="230"/>
        <v/>
      </c>
      <c r="AH2386"/>
    </row>
    <row r="2387" spans="1:34">
      <c r="A2387">
        <v>2386</v>
      </c>
      <c r="C2387">
        <v>345</v>
      </c>
      <c r="D2387">
        <v>472</v>
      </c>
      <c r="E2387" t="s">
        <v>918</v>
      </c>
      <c r="F2387" t="s">
        <v>934</v>
      </c>
      <c r="G2387">
        <v>49.757675169999999</v>
      </c>
      <c r="H2387">
        <v>124.9877777</v>
      </c>
      <c r="M2387" t="s">
        <v>140</v>
      </c>
      <c r="N2387">
        <v>69</v>
      </c>
      <c r="O2387">
        <v>52</v>
      </c>
      <c r="P2387">
        <f t="shared" si="231"/>
        <v>17</v>
      </c>
      <c r="Q2387" t="s">
        <v>35</v>
      </c>
      <c r="R2387">
        <v>1</v>
      </c>
      <c r="S2387">
        <f t="shared" si="226"/>
        <v>0</v>
      </c>
      <c r="T2387">
        <f t="shared" si="227"/>
        <v>17</v>
      </c>
      <c r="W2387">
        <f>SUM(S2387:S2391)</f>
        <v>10</v>
      </c>
      <c r="X2387">
        <f>SUM(T2387:T2391)</f>
        <v>69</v>
      </c>
      <c r="Y2387">
        <f>X2387+W2387</f>
        <v>79</v>
      </c>
      <c r="Z2387" s="118">
        <v>0.08</v>
      </c>
      <c r="AA2387">
        <v>0</v>
      </c>
      <c r="AB2387" s="120">
        <v>51.68</v>
      </c>
      <c r="AC2387" s="2">
        <f t="shared" si="228"/>
        <v>7028.4800000000014</v>
      </c>
      <c r="AD2387" s="2">
        <f>SUM(AC2387:AC2391)</f>
        <v>42806.165000000001</v>
      </c>
      <c r="AE2387" s="2">
        <f t="shared" si="229"/>
        <v>7028.4800000000014</v>
      </c>
      <c r="AF2387" s="2">
        <f>SUM(AE2387:AE2391)</f>
        <v>42806.165000000001</v>
      </c>
      <c r="AG2387">
        <f t="shared" si="230"/>
        <v>1</v>
      </c>
    </row>
    <row r="2388" spans="1:34">
      <c r="A2388">
        <v>2387</v>
      </c>
      <c r="C2388">
        <v>345</v>
      </c>
      <c r="D2388">
        <v>472</v>
      </c>
      <c r="E2388" t="s">
        <v>918</v>
      </c>
      <c r="F2388" t="s">
        <v>934</v>
      </c>
      <c r="G2388">
        <v>49.757675169999999</v>
      </c>
      <c r="H2388">
        <v>124.9877777</v>
      </c>
      <c r="M2388" t="s">
        <v>141</v>
      </c>
      <c r="N2388">
        <v>52</v>
      </c>
      <c r="O2388">
        <v>40</v>
      </c>
      <c r="P2388">
        <f t="shared" si="231"/>
        <v>12</v>
      </c>
      <c r="Q2388" t="s">
        <v>35</v>
      </c>
      <c r="R2388">
        <v>1</v>
      </c>
      <c r="S2388">
        <f t="shared" si="226"/>
        <v>0</v>
      </c>
      <c r="T2388">
        <f t="shared" si="227"/>
        <v>12</v>
      </c>
      <c r="Z2388" s="118">
        <v>0.12</v>
      </c>
      <c r="AA2388">
        <v>0</v>
      </c>
      <c r="AB2388" s="120">
        <v>51.68</v>
      </c>
      <c r="AC2388" s="2">
        <f t="shared" si="228"/>
        <v>7441.9199999999992</v>
      </c>
      <c r="AE2388" s="2">
        <f t="shared" si="229"/>
        <v>7441.9199999999992</v>
      </c>
      <c r="AG2388" t="str">
        <f t="shared" si="230"/>
        <v/>
      </c>
    </row>
    <row r="2389" spans="1:34">
      <c r="A2389">
        <v>2388</v>
      </c>
      <c r="C2389">
        <v>345</v>
      </c>
      <c r="D2389">
        <v>472</v>
      </c>
      <c r="E2389" t="s">
        <v>918</v>
      </c>
      <c r="F2389" t="s">
        <v>934</v>
      </c>
      <c r="G2389">
        <v>49.757675169999999</v>
      </c>
      <c r="H2389">
        <v>124.9877777</v>
      </c>
      <c r="M2389" t="s">
        <v>162</v>
      </c>
      <c r="N2389">
        <v>40</v>
      </c>
      <c r="O2389">
        <v>0</v>
      </c>
      <c r="P2389">
        <f t="shared" si="231"/>
        <v>40</v>
      </c>
      <c r="Q2389" t="s">
        <v>35</v>
      </c>
      <c r="R2389">
        <v>1</v>
      </c>
      <c r="S2389">
        <f t="shared" si="226"/>
        <v>0</v>
      </c>
      <c r="T2389">
        <f t="shared" si="227"/>
        <v>40</v>
      </c>
      <c r="Z2389" s="118">
        <v>0.15</v>
      </c>
      <c r="AA2389">
        <v>0</v>
      </c>
      <c r="AB2389" s="120">
        <v>33.880000000000003</v>
      </c>
      <c r="AC2389" s="2">
        <f t="shared" si="228"/>
        <v>20328</v>
      </c>
      <c r="AE2389" s="2">
        <f t="shared" si="229"/>
        <v>20328</v>
      </c>
      <c r="AG2389" t="str">
        <f t="shared" si="230"/>
        <v/>
      </c>
    </row>
    <row r="2390" spans="1:34">
      <c r="A2390">
        <v>2389</v>
      </c>
      <c r="C2390">
        <v>375</v>
      </c>
      <c r="D2390">
        <v>472</v>
      </c>
      <c r="E2390" t="s">
        <v>918</v>
      </c>
      <c r="F2390" t="s">
        <v>934</v>
      </c>
      <c r="G2390">
        <v>49.757675169999999</v>
      </c>
      <c r="H2390">
        <v>124.9877777</v>
      </c>
      <c r="M2390" t="s">
        <v>104</v>
      </c>
      <c r="N2390">
        <v>0</v>
      </c>
      <c r="O2390">
        <v>-10</v>
      </c>
      <c r="P2390">
        <f t="shared" si="231"/>
        <v>10</v>
      </c>
      <c r="Q2390" t="s">
        <v>882</v>
      </c>
      <c r="R2390">
        <v>2</v>
      </c>
      <c r="S2390">
        <f t="shared" si="226"/>
        <v>10</v>
      </c>
      <c r="T2390">
        <f t="shared" si="227"/>
        <v>0</v>
      </c>
      <c r="U2390" t="s">
        <v>1003</v>
      </c>
      <c r="V2390" t="s">
        <v>623</v>
      </c>
      <c r="Z2390" s="118">
        <v>0.93</v>
      </c>
      <c r="AA2390">
        <v>15</v>
      </c>
      <c r="AB2390" s="120">
        <v>10.130000000000001</v>
      </c>
      <c r="AC2390" s="2">
        <f t="shared" si="228"/>
        <v>8007.7649999999994</v>
      </c>
      <c r="AE2390" s="2">
        <f t="shared" si="229"/>
        <v>8007.7649999999994</v>
      </c>
      <c r="AG2390" t="str">
        <f t="shared" si="230"/>
        <v/>
      </c>
    </row>
    <row r="2391" spans="1:34" s="9" customFormat="1">
      <c r="A2391">
        <v>2390</v>
      </c>
      <c r="C2391">
        <v>375</v>
      </c>
      <c r="D2391">
        <v>472</v>
      </c>
      <c r="E2391" s="9" t="s">
        <v>918</v>
      </c>
      <c r="F2391" t="s">
        <v>934</v>
      </c>
      <c r="G2391" s="9">
        <v>49.757675169999999</v>
      </c>
      <c r="H2391" s="9">
        <v>124.9877777</v>
      </c>
      <c r="M2391" s="9" t="s">
        <v>28</v>
      </c>
      <c r="N2391" s="9">
        <v>-10</v>
      </c>
      <c r="O2391" s="9">
        <v>-10</v>
      </c>
      <c r="P2391" s="9">
        <f t="shared" si="231"/>
        <v>0</v>
      </c>
      <c r="Q2391" s="9" t="s">
        <v>884</v>
      </c>
      <c r="R2391" s="9">
        <v>2</v>
      </c>
      <c r="S2391" s="9">
        <f t="shared" si="226"/>
        <v>0</v>
      </c>
      <c r="T2391" s="9">
        <f t="shared" si="227"/>
        <v>0</v>
      </c>
      <c r="U2391" t="s">
        <v>1003</v>
      </c>
      <c r="V2391" t="s">
        <v>623</v>
      </c>
      <c r="Z2391" s="118">
        <v>1.71</v>
      </c>
      <c r="AA2391" s="9">
        <v>2</v>
      </c>
      <c r="AB2391" s="120">
        <v>3.63</v>
      </c>
      <c r="AC2391" s="2">
        <f t="shared" si="228"/>
        <v>0</v>
      </c>
      <c r="AE2391" s="11">
        <f t="shared" si="229"/>
        <v>0</v>
      </c>
      <c r="AG2391" t="str">
        <f t="shared" si="230"/>
        <v/>
      </c>
      <c r="AH2391"/>
    </row>
    <row r="2392" spans="1:34">
      <c r="A2392">
        <v>2391</v>
      </c>
      <c r="C2392">
        <v>316</v>
      </c>
      <c r="D2392">
        <v>473</v>
      </c>
      <c r="E2392" t="s">
        <v>605</v>
      </c>
      <c r="F2392" t="s">
        <v>929</v>
      </c>
      <c r="G2392">
        <v>50.17804718</v>
      </c>
      <c r="H2392">
        <v>124.79420469999999</v>
      </c>
      <c r="M2392" t="s">
        <v>610</v>
      </c>
      <c r="N2392">
        <v>36</v>
      </c>
      <c r="O2392">
        <v>29</v>
      </c>
      <c r="P2392">
        <f t="shared" si="231"/>
        <v>7</v>
      </c>
      <c r="Q2392" t="s">
        <v>35</v>
      </c>
      <c r="R2392">
        <v>1</v>
      </c>
      <c r="S2392">
        <f t="shared" si="226"/>
        <v>0</v>
      </c>
      <c r="T2392">
        <f t="shared" si="227"/>
        <v>7</v>
      </c>
      <c r="W2392">
        <f>SUM(S2392:S2395)</f>
        <v>5</v>
      </c>
      <c r="X2392">
        <f>SUM(T2392:T2395)</f>
        <v>36</v>
      </c>
      <c r="Y2392">
        <f>X2392+W2392</f>
        <v>41</v>
      </c>
      <c r="Z2392" s="118">
        <v>0.14000000000000001</v>
      </c>
      <c r="AA2392">
        <v>0</v>
      </c>
      <c r="AB2392" s="120">
        <v>43.21</v>
      </c>
      <c r="AC2392" s="2">
        <f t="shared" si="228"/>
        <v>4234.5800000000008</v>
      </c>
      <c r="AD2392" s="2">
        <f>SUM(AC2392:AC2395)</f>
        <v>20810.79</v>
      </c>
      <c r="AE2392" s="2">
        <f t="shared" si="229"/>
        <v>4234.5800000000008</v>
      </c>
      <c r="AF2392" s="2">
        <f>SUM(AE2392:AE2395)</f>
        <v>20810.79</v>
      </c>
      <c r="AG2392">
        <f t="shared" si="230"/>
        <v>1</v>
      </c>
    </row>
    <row r="2393" spans="1:34">
      <c r="A2393">
        <v>2392</v>
      </c>
      <c r="C2393">
        <v>316</v>
      </c>
      <c r="D2393">
        <v>473</v>
      </c>
      <c r="E2393" t="s">
        <v>605</v>
      </c>
      <c r="F2393" t="s">
        <v>929</v>
      </c>
      <c r="G2393">
        <v>50.17804718</v>
      </c>
      <c r="H2393">
        <v>124.79420469999999</v>
      </c>
      <c r="M2393" t="s">
        <v>606</v>
      </c>
      <c r="N2393">
        <v>29</v>
      </c>
      <c r="O2393">
        <v>15</v>
      </c>
      <c r="P2393">
        <f t="shared" si="231"/>
        <v>14</v>
      </c>
      <c r="Q2393" t="s">
        <v>35</v>
      </c>
      <c r="R2393">
        <v>1</v>
      </c>
      <c r="S2393">
        <f t="shared" si="226"/>
        <v>0</v>
      </c>
      <c r="T2393">
        <f t="shared" si="227"/>
        <v>14</v>
      </c>
      <c r="Z2393" s="118">
        <v>0.14000000000000001</v>
      </c>
      <c r="AA2393">
        <v>0</v>
      </c>
      <c r="AB2393" s="120">
        <v>43.21</v>
      </c>
      <c r="AC2393" s="2">
        <f t="shared" si="228"/>
        <v>8469.1600000000017</v>
      </c>
      <c r="AE2393" s="2">
        <f t="shared" si="229"/>
        <v>8469.1600000000017</v>
      </c>
      <c r="AG2393" t="str">
        <f t="shared" si="230"/>
        <v/>
      </c>
    </row>
    <row r="2394" spans="1:34">
      <c r="A2394">
        <v>2393</v>
      </c>
      <c r="C2394">
        <v>316</v>
      </c>
      <c r="D2394">
        <v>473</v>
      </c>
      <c r="E2394" t="s">
        <v>605</v>
      </c>
      <c r="F2394" t="s">
        <v>929</v>
      </c>
      <c r="G2394">
        <v>50.17804718</v>
      </c>
      <c r="H2394">
        <v>124.79420469999999</v>
      </c>
      <c r="M2394" t="s">
        <v>15</v>
      </c>
      <c r="N2394">
        <v>15</v>
      </c>
      <c r="O2394">
        <v>0</v>
      </c>
      <c r="P2394">
        <f t="shared" si="231"/>
        <v>15</v>
      </c>
      <c r="Q2394" t="s">
        <v>35</v>
      </c>
      <c r="R2394">
        <v>1</v>
      </c>
      <c r="S2394">
        <f t="shared" si="226"/>
        <v>0</v>
      </c>
      <c r="T2394">
        <f t="shared" si="227"/>
        <v>15</v>
      </c>
      <c r="Z2394" s="118">
        <v>0.14000000000000001</v>
      </c>
      <c r="AA2394">
        <v>0</v>
      </c>
      <c r="AB2394" s="120">
        <v>36.65</v>
      </c>
      <c r="AC2394" s="2">
        <f t="shared" si="228"/>
        <v>7696.5</v>
      </c>
      <c r="AE2394" s="2">
        <f t="shared" si="229"/>
        <v>7696.5</v>
      </c>
      <c r="AG2394" t="str">
        <f t="shared" si="230"/>
        <v/>
      </c>
    </row>
    <row r="2395" spans="1:34" s="9" customFormat="1">
      <c r="A2395">
        <v>2394</v>
      </c>
      <c r="C2395">
        <v>346</v>
      </c>
      <c r="D2395">
        <v>473</v>
      </c>
      <c r="E2395" s="9" t="s">
        <v>605</v>
      </c>
      <c r="F2395" t="s">
        <v>929</v>
      </c>
      <c r="G2395" s="9">
        <v>50.17804718</v>
      </c>
      <c r="H2395" s="9">
        <v>124.79420469999999</v>
      </c>
      <c r="M2395" s="9" t="s">
        <v>18</v>
      </c>
      <c r="N2395" s="9">
        <v>0</v>
      </c>
      <c r="O2395" s="9">
        <v>-5</v>
      </c>
      <c r="P2395" s="9">
        <f t="shared" si="231"/>
        <v>5</v>
      </c>
      <c r="Q2395" s="9" t="s">
        <v>604</v>
      </c>
      <c r="R2395" s="9">
        <v>2</v>
      </c>
      <c r="S2395" s="9">
        <f t="shared" si="226"/>
        <v>5</v>
      </c>
      <c r="T2395" s="9">
        <f t="shared" si="227"/>
        <v>0</v>
      </c>
      <c r="U2395" t="s">
        <v>1003</v>
      </c>
      <c r="V2395" t="s">
        <v>623</v>
      </c>
      <c r="Z2395" s="118">
        <v>1.38</v>
      </c>
      <c r="AA2395" s="9">
        <v>65</v>
      </c>
      <c r="AB2395" s="120">
        <v>1.7</v>
      </c>
      <c r="AC2395" s="2">
        <f t="shared" si="228"/>
        <v>410.5499999999999</v>
      </c>
      <c r="AE2395" s="11">
        <f t="shared" si="229"/>
        <v>410.5499999999999</v>
      </c>
      <c r="AG2395" t="str">
        <f t="shared" si="230"/>
        <v/>
      </c>
      <c r="AH2395"/>
    </row>
    <row r="2396" spans="1:34">
      <c r="A2396">
        <v>2395</v>
      </c>
      <c r="C2396">
        <v>770</v>
      </c>
      <c r="D2396">
        <v>474</v>
      </c>
      <c r="E2396" t="s">
        <v>909</v>
      </c>
      <c r="F2396" t="s">
        <v>931</v>
      </c>
      <c r="G2396">
        <v>49.735919950000003</v>
      </c>
      <c r="H2396">
        <v>125.23999790000001</v>
      </c>
      <c r="M2396" t="s">
        <v>191</v>
      </c>
      <c r="N2396">
        <v>25</v>
      </c>
      <c r="O2396">
        <v>21</v>
      </c>
      <c r="P2396">
        <f t="shared" si="231"/>
        <v>4</v>
      </c>
      <c r="Q2396" t="s">
        <v>35</v>
      </c>
      <c r="R2396">
        <v>1</v>
      </c>
      <c r="S2396">
        <f t="shared" si="226"/>
        <v>0</v>
      </c>
      <c r="T2396">
        <f t="shared" si="227"/>
        <v>4</v>
      </c>
      <c r="W2396">
        <f>SUM(S2396:S2401)</f>
        <v>48</v>
      </c>
      <c r="X2396">
        <f>SUM(T2396:T2401)</f>
        <v>25</v>
      </c>
      <c r="Y2396">
        <f>X2396+W2396</f>
        <v>73</v>
      </c>
      <c r="Z2396" s="118">
        <v>0</v>
      </c>
      <c r="AA2396">
        <v>0</v>
      </c>
      <c r="AC2396" s="2">
        <f t="shared" si="228"/>
        <v>0</v>
      </c>
      <c r="AD2396" s="2">
        <f>SUM(AC2396:AC2401)</f>
        <v>24251.103999999999</v>
      </c>
      <c r="AE2396" s="2">
        <f t="shared" si="229"/>
        <v>0</v>
      </c>
      <c r="AF2396" s="2">
        <f>SUM(AE2396:AE2401)</f>
        <v>24251.103999999999</v>
      </c>
      <c r="AG2396">
        <f t="shared" si="230"/>
        <v>1</v>
      </c>
    </row>
    <row r="2397" spans="1:34">
      <c r="A2397">
        <v>2396</v>
      </c>
      <c r="C2397">
        <v>770</v>
      </c>
      <c r="D2397">
        <v>474</v>
      </c>
      <c r="E2397" t="s">
        <v>909</v>
      </c>
      <c r="F2397" t="s">
        <v>931</v>
      </c>
      <c r="G2397">
        <v>49.735919950000003</v>
      </c>
      <c r="H2397">
        <v>125.23999790000001</v>
      </c>
      <c r="M2397" t="s">
        <v>606</v>
      </c>
      <c r="N2397">
        <v>21</v>
      </c>
      <c r="O2397">
        <v>20</v>
      </c>
      <c r="P2397">
        <f t="shared" si="231"/>
        <v>1</v>
      </c>
      <c r="Q2397" t="s">
        <v>35</v>
      </c>
      <c r="R2397">
        <v>1</v>
      </c>
      <c r="S2397">
        <f t="shared" si="226"/>
        <v>0</v>
      </c>
      <c r="T2397">
        <f t="shared" si="227"/>
        <v>1</v>
      </c>
      <c r="Z2397" s="118">
        <v>0.12</v>
      </c>
      <c r="AA2397">
        <v>0</v>
      </c>
      <c r="AB2397" s="120">
        <v>42.07</v>
      </c>
      <c r="AC2397" s="2">
        <f t="shared" si="228"/>
        <v>504.84</v>
      </c>
      <c r="AE2397" s="2">
        <f t="shared" si="229"/>
        <v>504.84</v>
      </c>
      <c r="AG2397" t="str">
        <f t="shared" si="230"/>
        <v/>
      </c>
    </row>
    <row r="2398" spans="1:34">
      <c r="A2398">
        <v>2397</v>
      </c>
      <c r="C2398">
        <v>770</v>
      </c>
      <c r="D2398">
        <v>474</v>
      </c>
      <c r="E2398" t="s">
        <v>909</v>
      </c>
      <c r="F2398" t="s">
        <v>931</v>
      </c>
      <c r="G2398">
        <v>49.735919950000003</v>
      </c>
      <c r="H2398">
        <v>125.23999790000001</v>
      </c>
      <c r="M2398" t="s">
        <v>15</v>
      </c>
      <c r="N2398">
        <v>20</v>
      </c>
      <c r="O2398">
        <v>0</v>
      </c>
      <c r="P2398">
        <f t="shared" si="231"/>
        <v>20</v>
      </c>
      <c r="Q2398" t="s">
        <v>35</v>
      </c>
      <c r="R2398">
        <v>1</v>
      </c>
      <c r="S2398">
        <f t="shared" si="226"/>
        <v>0</v>
      </c>
      <c r="T2398">
        <f t="shared" si="227"/>
        <v>20</v>
      </c>
      <c r="Z2398" s="118">
        <v>0.21</v>
      </c>
      <c r="AA2398">
        <v>0</v>
      </c>
      <c r="AB2398" s="120">
        <v>35.51</v>
      </c>
      <c r="AC2398" s="2">
        <f t="shared" si="228"/>
        <v>14914.199999999999</v>
      </c>
      <c r="AE2398" s="2">
        <f t="shared" si="229"/>
        <v>14914.199999999999</v>
      </c>
      <c r="AG2398" t="str">
        <f t="shared" si="230"/>
        <v/>
      </c>
    </row>
    <row r="2399" spans="1:34">
      <c r="A2399">
        <v>2398</v>
      </c>
      <c r="C2399">
        <v>830</v>
      </c>
      <c r="D2399">
        <v>474</v>
      </c>
      <c r="E2399" t="s">
        <v>909</v>
      </c>
      <c r="F2399" t="s">
        <v>931</v>
      </c>
      <c r="G2399">
        <v>49.735919950000003</v>
      </c>
      <c r="H2399">
        <v>125.23999790000001</v>
      </c>
      <c r="M2399" t="s">
        <v>129</v>
      </c>
      <c r="N2399">
        <v>0</v>
      </c>
      <c r="O2399">
        <v>-4</v>
      </c>
      <c r="P2399">
        <f t="shared" si="231"/>
        <v>4</v>
      </c>
      <c r="Q2399" t="s">
        <v>604</v>
      </c>
      <c r="R2399">
        <v>2</v>
      </c>
      <c r="S2399">
        <f t="shared" si="226"/>
        <v>4</v>
      </c>
      <c r="T2399">
        <f t="shared" si="227"/>
        <v>0</v>
      </c>
      <c r="U2399" t="s">
        <v>1003</v>
      </c>
      <c r="V2399" t="s">
        <v>918</v>
      </c>
      <c r="Z2399" s="118">
        <v>1.03</v>
      </c>
      <c r="AA2399">
        <v>0</v>
      </c>
      <c r="AB2399" s="120">
        <v>3.85</v>
      </c>
      <c r="AC2399" s="2">
        <f t="shared" si="228"/>
        <v>1586.2000000000003</v>
      </c>
      <c r="AE2399" s="2">
        <f t="shared" si="229"/>
        <v>1586.2000000000003</v>
      </c>
      <c r="AG2399" t="str">
        <f t="shared" si="230"/>
        <v/>
      </c>
    </row>
    <row r="2400" spans="1:34">
      <c r="A2400">
        <v>2399</v>
      </c>
      <c r="C2400">
        <v>830</v>
      </c>
      <c r="D2400">
        <v>474</v>
      </c>
      <c r="E2400" t="s">
        <v>909</v>
      </c>
      <c r="F2400" t="s">
        <v>931</v>
      </c>
      <c r="G2400">
        <v>49.735919950000003</v>
      </c>
      <c r="H2400">
        <v>125.23999790000001</v>
      </c>
      <c r="M2400" t="s">
        <v>28</v>
      </c>
      <c r="N2400">
        <v>-4</v>
      </c>
      <c r="O2400">
        <v>-45</v>
      </c>
      <c r="P2400">
        <f t="shared" si="231"/>
        <v>41</v>
      </c>
      <c r="Q2400" t="s">
        <v>616</v>
      </c>
      <c r="R2400">
        <v>2</v>
      </c>
      <c r="S2400">
        <f t="shared" si="226"/>
        <v>41</v>
      </c>
      <c r="T2400">
        <f t="shared" si="227"/>
        <v>0</v>
      </c>
      <c r="U2400" t="s">
        <v>1003</v>
      </c>
      <c r="V2400" t="s">
        <v>918</v>
      </c>
      <c r="Z2400" s="118">
        <v>1.56</v>
      </c>
      <c r="AA2400">
        <v>20</v>
      </c>
      <c r="AB2400" s="120">
        <v>1.38</v>
      </c>
      <c r="AC2400" s="2">
        <f t="shared" si="228"/>
        <v>7061.1840000000011</v>
      </c>
      <c r="AE2400" s="2">
        <f t="shared" si="229"/>
        <v>7061.1840000000011</v>
      </c>
      <c r="AG2400" t="str">
        <f t="shared" si="230"/>
        <v/>
      </c>
    </row>
    <row r="2401" spans="1:34" s="9" customFormat="1">
      <c r="A2401">
        <v>2400</v>
      </c>
      <c r="C2401">
        <v>830</v>
      </c>
      <c r="D2401">
        <v>474</v>
      </c>
      <c r="E2401" s="9" t="s">
        <v>909</v>
      </c>
      <c r="F2401" t="s">
        <v>931</v>
      </c>
      <c r="G2401" s="9">
        <v>49.735919950000003</v>
      </c>
      <c r="H2401" s="9">
        <v>125.23999790000001</v>
      </c>
      <c r="M2401" s="9" t="s">
        <v>20</v>
      </c>
      <c r="N2401" s="9">
        <v>-45</v>
      </c>
      <c r="O2401" s="9">
        <v>-48</v>
      </c>
      <c r="P2401" s="9">
        <f t="shared" si="231"/>
        <v>3</v>
      </c>
      <c r="Q2401" s="9" t="s">
        <v>604</v>
      </c>
      <c r="R2401" s="9">
        <v>2</v>
      </c>
      <c r="S2401" s="9">
        <f t="shared" si="226"/>
        <v>3</v>
      </c>
      <c r="T2401" s="9">
        <f t="shared" si="227"/>
        <v>0</v>
      </c>
      <c r="U2401" t="s">
        <v>1003</v>
      </c>
      <c r="V2401" t="s">
        <v>918</v>
      </c>
      <c r="Z2401" s="118">
        <v>1.71</v>
      </c>
      <c r="AA2401" s="9">
        <v>20</v>
      </c>
      <c r="AB2401" s="120">
        <v>0.45</v>
      </c>
      <c r="AC2401" s="2">
        <f t="shared" si="228"/>
        <v>184.68</v>
      </c>
      <c r="AE2401" s="11">
        <f t="shared" si="229"/>
        <v>184.68</v>
      </c>
      <c r="AG2401" t="str">
        <f t="shared" si="230"/>
        <v/>
      </c>
      <c r="AH2401"/>
    </row>
    <row r="2402" spans="1:34">
      <c r="A2402">
        <v>2401</v>
      </c>
      <c r="C2402">
        <v>421</v>
      </c>
      <c r="D2402">
        <v>475</v>
      </c>
      <c r="E2402" t="s">
        <v>605</v>
      </c>
      <c r="F2402" t="s">
        <v>929</v>
      </c>
      <c r="G2402">
        <v>50.178604129999997</v>
      </c>
      <c r="H2402">
        <v>124.797348</v>
      </c>
      <c r="M2402" t="s">
        <v>610</v>
      </c>
      <c r="N2402">
        <v>15</v>
      </c>
      <c r="O2402">
        <v>8</v>
      </c>
      <c r="P2402">
        <f t="shared" si="231"/>
        <v>7</v>
      </c>
      <c r="Q2402" t="s">
        <v>35</v>
      </c>
      <c r="R2402">
        <v>1</v>
      </c>
      <c r="S2402">
        <f t="shared" si="226"/>
        <v>0</v>
      </c>
      <c r="T2402">
        <f t="shared" si="227"/>
        <v>7</v>
      </c>
      <c r="W2402">
        <f>SUM(S2402:S2407)</f>
        <v>8</v>
      </c>
      <c r="X2402">
        <f>SUM(T2402:T2407)</f>
        <v>15</v>
      </c>
      <c r="Y2402">
        <f>X2402+W2402</f>
        <v>23</v>
      </c>
      <c r="Z2402" s="118">
        <v>0.14000000000000001</v>
      </c>
      <c r="AA2402">
        <v>0</v>
      </c>
      <c r="AB2402" s="120">
        <v>43.21</v>
      </c>
      <c r="AC2402" s="2">
        <f t="shared" si="228"/>
        <v>4234.5800000000008</v>
      </c>
      <c r="AD2402" s="2">
        <f>SUM(AC2402:AC2407)</f>
        <v>11775.000000000002</v>
      </c>
      <c r="AE2402" s="2">
        <f t="shared" si="229"/>
        <v>4234.5800000000008</v>
      </c>
      <c r="AF2402" s="2">
        <f>SUM(AE2402:AE2407)</f>
        <v>11775.000000000002</v>
      </c>
      <c r="AG2402">
        <f t="shared" si="230"/>
        <v>1</v>
      </c>
    </row>
    <row r="2403" spans="1:34">
      <c r="A2403">
        <v>2402</v>
      </c>
      <c r="C2403">
        <v>421</v>
      </c>
      <c r="D2403">
        <v>475</v>
      </c>
      <c r="E2403" t="s">
        <v>605</v>
      </c>
      <c r="F2403" t="s">
        <v>929</v>
      </c>
      <c r="G2403">
        <v>50.178604129999997</v>
      </c>
      <c r="H2403">
        <v>124.797348</v>
      </c>
      <c r="M2403" t="s">
        <v>606</v>
      </c>
      <c r="N2403">
        <v>8</v>
      </c>
      <c r="O2403">
        <v>3</v>
      </c>
      <c r="P2403">
        <f t="shared" si="231"/>
        <v>5</v>
      </c>
      <c r="Q2403" t="s">
        <v>35</v>
      </c>
      <c r="R2403">
        <v>1</v>
      </c>
      <c r="S2403">
        <f t="shared" si="226"/>
        <v>0</v>
      </c>
      <c r="T2403">
        <f t="shared" si="227"/>
        <v>5</v>
      </c>
      <c r="Z2403" s="118">
        <v>0.14000000000000001</v>
      </c>
      <c r="AA2403">
        <v>0</v>
      </c>
      <c r="AB2403" s="120">
        <v>43.21</v>
      </c>
      <c r="AC2403" s="2">
        <f t="shared" si="228"/>
        <v>3024.7</v>
      </c>
      <c r="AE2403" s="2">
        <f t="shared" si="229"/>
        <v>3024.7</v>
      </c>
      <c r="AG2403" t="str">
        <f t="shared" si="230"/>
        <v/>
      </c>
    </row>
    <row r="2404" spans="1:34">
      <c r="A2404">
        <v>2403</v>
      </c>
      <c r="C2404">
        <v>421</v>
      </c>
      <c r="D2404">
        <v>475</v>
      </c>
      <c r="E2404" t="s">
        <v>605</v>
      </c>
      <c r="F2404" t="s">
        <v>929</v>
      </c>
      <c r="G2404">
        <v>50.178604129999997</v>
      </c>
      <c r="H2404">
        <v>124.797348</v>
      </c>
      <c r="M2404" t="s">
        <v>15</v>
      </c>
      <c r="N2404">
        <v>3</v>
      </c>
      <c r="O2404">
        <v>0</v>
      </c>
      <c r="P2404">
        <f t="shared" si="231"/>
        <v>3</v>
      </c>
      <c r="Q2404" t="s">
        <v>35</v>
      </c>
      <c r="R2404">
        <v>1</v>
      </c>
      <c r="S2404">
        <f t="shared" si="226"/>
        <v>0</v>
      </c>
      <c r="T2404">
        <f t="shared" si="227"/>
        <v>3</v>
      </c>
      <c r="Z2404" s="118">
        <v>0.14000000000000001</v>
      </c>
      <c r="AA2404">
        <v>0</v>
      </c>
      <c r="AB2404" s="120">
        <v>36.65</v>
      </c>
      <c r="AC2404" s="2">
        <f t="shared" si="228"/>
        <v>1539.3000000000002</v>
      </c>
      <c r="AE2404" s="2">
        <f t="shared" si="229"/>
        <v>1539.3000000000002</v>
      </c>
      <c r="AG2404" t="str">
        <f t="shared" si="230"/>
        <v/>
      </c>
    </row>
    <row r="2405" spans="1:34">
      <c r="A2405">
        <v>2404</v>
      </c>
      <c r="C2405">
        <v>468</v>
      </c>
      <c r="D2405">
        <v>475</v>
      </c>
      <c r="E2405" t="s">
        <v>605</v>
      </c>
      <c r="F2405" t="s">
        <v>929</v>
      </c>
      <c r="G2405">
        <v>50.178604129999997</v>
      </c>
      <c r="H2405">
        <v>124.797348</v>
      </c>
      <c r="M2405" t="s">
        <v>16</v>
      </c>
      <c r="N2405">
        <v>0</v>
      </c>
      <c r="O2405">
        <v>-5</v>
      </c>
      <c r="P2405">
        <f t="shared" si="231"/>
        <v>5</v>
      </c>
      <c r="Q2405" t="s">
        <v>616</v>
      </c>
      <c r="R2405">
        <v>2</v>
      </c>
      <c r="S2405">
        <f t="shared" si="226"/>
        <v>5</v>
      </c>
      <c r="T2405">
        <f t="shared" si="227"/>
        <v>0</v>
      </c>
      <c r="U2405" t="s">
        <v>1003</v>
      </c>
      <c r="V2405" t="s">
        <v>185</v>
      </c>
      <c r="Z2405" s="118">
        <v>1.31</v>
      </c>
      <c r="AA2405">
        <v>20</v>
      </c>
      <c r="AB2405" s="120">
        <v>4.74</v>
      </c>
      <c r="AC2405" s="2">
        <f t="shared" si="228"/>
        <v>2483.7600000000002</v>
      </c>
      <c r="AE2405" s="2">
        <f t="shared" si="229"/>
        <v>2483.7600000000002</v>
      </c>
      <c r="AG2405" t="str">
        <f t="shared" si="230"/>
        <v/>
      </c>
    </row>
    <row r="2406" spans="1:34">
      <c r="A2406">
        <v>2405</v>
      </c>
      <c r="C2406">
        <v>468</v>
      </c>
      <c r="D2406">
        <v>475</v>
      </c>
      <c r="E2406" t="s">
        <v>605</v>
      </c>
      <c r="F2406" t="s">
        <v>929</v>
      </c>
      <c r="G2406">
        <v>50.178604129999997</v>
      </c>
      <c r="H2406">
        <v>124.797348</v>
      </c>
      <c r="M2406" t="s">
        <v>18</v>
      </c>
      <c r="N2406">
        <v>-5</v>
      </c>
      <c r="O2406">
        <v>-8</v>
      </c>
      <c r="P2406">
        <f t="shared" si="231"/>
        <v>3</v>
      </c>
      <c r="Q2406" t="s">
        <v>604</v>
      </c>
      <c r="R2406">
        <v>2</v>
      </c>
      <c r="S2406">
        <f t="shared" si="226"/>
        <v>3</v>
      </c>
      <c r="T2406">
        <f t="shared" si="227"/>
        <v>0</v>
      </c>
      <c r="U2406" t="s">
        <v>1003</v>
      </c>
      <c r="V2406" t="s">
        <v>185</v>
      </c>
      <c r="Z2406" s="118">
        <v>1.38</v>
      </c>
      <c r="AA2406">
        <v>30</v>
      </c>
      <c r="AB2406" s="120">
        <v>1.7</v>
      </c>
      <c r="AC2406" s="2">
        <f t="shared" si="228"/>
        <v>492.65999999999985</v>
      </c>
      <c r="AE2406" s="2">
        <f t="shared" si="229"/>
        <v>492.65999999999985</v>
      </c>
      <c r="AG2406" t="str">
        <f t="shared" si="230"/>
        <v/>
      </c>
    </row>
    <row r="2407" spans="1:34" s="9" customFormat="1">
      <c r="A2407">
        <v>2406</v>
      </c>
      <c r="C2407">
        <v>468</v>
      </c>
      <c r="D2407">
        <v>475</v>
      </c>
      <c r="E2407" s="9" t="s">
        <v>605</v>
      </c>
      <c r="F2407" t="s">
        <v>929</v>
      </c>
      <c r="G2407" s="9">
        <v>50.178604129999997</v>
      </c>
      <c r="H2407" s="9">
        <v>124.797348</v>
      </c>
      <c r="M2407" s="9" t="s">
        <v>416</v>
      </c>
      <c r="N2407" s="9">
        <v>-8</v>
      </c>
      <c r="O2407" s="9">
        <v>-8</v>
      </c>
      <c r="P2407" s="9">
        <f t="shared" si="231"/>
        <v>0</v>
      </c>
      <c r="R2407" s="9">
        <v>2</v>
      </c>
      <c r="S2407" s="9">
        <f t="shared" si="226"/>
        <v>0</v>
      </c>
      <c r="T2407" s="9">
        <f t="shared" si="227"/>
        <v>0</v>
      </c>
      <c r="U2407" t="s">
        <v>1003</v>
      </c>
      <c r="V2407" t="s">
        <v>185</v>
      </c>
      <c r="Z2407" s="118">
        <v>0</v>
      </c>
      <c r="AA2407" s="9">
        <v>0</v>
      </c>
      <c r="AB2407" s="120"/>
      <c r="AC2407" s="2">
        <f t="shared" si="228"/>
        <v>0</v>
      </c>
      <c r="AE2407" s="11">
        <f t="shared" si="229"/>
        <v>0</v>
      </c>
      <c r="AG2407" t="str">
        <f t="shared" si="230"/>
        <v/>
      </c>
      <c r="AH2407"/>
    </row>
    <row r="2408" spans="1:34">
      <c r="A2408">
        <v>2407</v>
      </c>
      <c r="C2408">
        <v>422</v>
      </c>
      <c r="D2408">
        <v>476</v>
      </c>
      <c r="E2408" t="s">
        <v>605</v>
      </c>
      <c r="F2408" t="s">
        <v>929</v>
      </c>
      <c r="G2408">
        <v>50.178661349999999</v>
      </c>
      <c r="H2408">
        <v>124.7987747</v>
      </c>
      <c r="M2408" t="s">
        <v>610</v>
      </c>
      <c r="N2408">
        <v>8</v>
      </c>
      <c r="O2408">
        <v>6</v>
      </c>
      <c r="P2408">
        <f t="shared" si="231"/>
        <v>2</v>
      </c>
      <c r="Q2408" t="s">
        <v>35</v>
      </c>
      <c r="R2408">
        <v>1</v>
      </c>
      <c r="S2408">
        <f t="shared" si="226"/>
        <v>0</v>
      </c>
      <c r="T2408">
        <f t="shared" si="227"/>
        <v>2</v>
      </c>
      <c r="W2408">
        <f>SUM(S2408:S2413)</f>
        <v>20</v>
      </c>
      <c r="X2408">
        <f>SUM(T2408:T2413)</f>
        <v>8</v>
      </c>
      <c r="Y2408">
        <f>X2408+W2408</f>
        <v>28</v>
      </c>
      <c r="Z2408" s="118">
        <v>0.14000000000000001</v>
      </c>
      <c r="AA2408">
        <v>0</v>
      </c>
      <c r="AB2408" s="120">
        <v>43.21</v>
      </c>
      <c r="AC2408" s="2">
        <f t="shared" si="228"/>
        <v>1209.8800000000001</v>
      </c>
      <c r="AD2408" s="2">
        <f>SUM(AC2408:AC2413)</f>
        <v>10115.474</v>
      </c>
      <c r="AE2408" s="2">
        <f t="shared" si="229"/>
        <v>1209.8800000000001</v>
      </c>
      <c r="AF2408" s="2">
        <f>SUM(AE2408:AE2413)</f>
        <v>10115.474</v>
      </c>
      <c r="AG2408">
        <f t="shared" si="230"/>
        <v>1</v>
      </c>
    </row>
    <row r="2409" spans="1:34">
      <c r="A2409">
        <v>2408</v>
      </c>
      <c r="C2409">
        <v>422</v>
      </c>
      <c r="D2409">
        <v>476</v>
      </c>
      <c r="E2409" t="s">
        <v>605</v>
      </c>
      <c r="F2409" t="s">
        <v>929</v>
      </c>
      <c r="G2409">
        <v>50.178661349999999</v>
      </c>
      <c r="H2409">
        <v>124.7987747</v>
      </c>
      <c r="M2409" t="s">
        <v>14</v>
      </c>
      <c r="N2409">
        <v>6</v>
      </c>
      <c r="O2409">
        <v>2</v>
      </c>
      <c r="P2409">
        <f t="shared" si="231"/>
        <v>4</v>
      </c>
      <c r="Q2409" t="s">
        <v>35</v>
      </c>
      <c r="R2409">
        <v>1</v>
      </c>
      <c r="S2409">
        <f t="shared" si="226"/>
        <v>0</v>
      </c>
      <c r="T2409">
        <f t="shared" si="227"/>
        <v>4</v>
      </c>
      <c r="Z2409" s="118">
        <v>0.14000000000000001</v>
      </c>
      <c r="AA2409">
        <v>0</v>
      </c>
      <c r="AB2409" s="120">
        <v>43.21</v>
      </c>
      <c r="AC2409" s="2">
        <f t="shared" si="228"/>
        <v>2419.7600000000002</v>
      </c>
      <c r="AE2409" s="2">
        <f t="shared" si="229"/>
        <v>2419.7600000000002</v>
      </c>
      <c r="AG2409" t="str">
        <f t="shared" si="230"/>
        <v/>
      </c>
    </row>
    <row r="2410" spans="1:34">
      <c r="A2410">
        <v>2409</v>
      </c>
      <c r="C2410">
        <v>422</v>
      </c>
      <c r="D2410">
        <v>476</v>
      </c>
      <c r="E2410" t="s">
        <v>605</v>
      </c>
      <c r="F2410" t="s">
        <v>929</v>
      </c>
      <c r="G2410">
        <v>50.178661349999999</v>
      </c>
      <c r="H2410">
        <v>124.7987747</v>
      </c>
      <c r="M2410" t="s">
        <v>15</v>
      </c>
      <c r="N2410">
        <v>2</v>
      </c>
      <c r="O2410">
        <v>0</v>
      </c>
      <c r="P2410">
        <f t="shared" si="231"/>
        <v>2</v>
      </c>
      <c r="Q2410" t="s">
        <v>35</v>
      </c>
      <c r="R2410">
        <v>1</v>
      </c>
      <c r="S2410">
        <f t="shared" si="226"/>
        <v>0</v>
      </c>
      <c r="T2410">
        <f t="shared" si="227"/>
        <v>2</v>
      </c>
      <c r="Z2410" s="118">
        <v>0.14000000000000001</v>
      </c>
      <c r="AA2410">
        <v>0</v>
      </c>
      <c r="AB2410" s="120">
        <v>36.65</v>
      </c>
      <c r="AC2410" s="2">
        <f t="shared" si="228"/>
        <v>1026.2</v>
      </c>
      <c r="AE2410" s="2">
        <f t="shared" si="229"/>
        <v>1026.2</v>
      </c>
      <c r="AG2410" t="str">
        <f t="shared" si="230"/>
        <v/>
      </c>
    </row>
    <row r="2411" spans="1:34">
      <c r="A2411">
        <v>2410</v>
      </c>
      <c r="C2411">
        <v>469</v>
      </c>
      <c r="D2411">
        <v>476</v>
      </c>
      <c r="E2411" t="s">
        <v>605</v>
      </c>
      <c r="F2411" t="s">
        <v>929</v>
      </c>
      <c r="G2411">
        <v>50.178661349999999</v>
      </c>
      <c r="H2411">
        <v>124.7987747</v>
      </c>
      <c r="M2411" t="s">
        <v>16</v>
      </c>
      <c r="N2411">
        <v>0</v>
      </c>
      <c r="O2411">
        <v>-7</v>
      </c>
      <c r="P2411">
        <f t="shared" si="231"/>
        <v>7</v>
      </c>
      <c r="Q2411" t="s">
        <v>616</v>
      </c>
      <c r="R2411">
        <v>2</v>
      </c>
      <c r="S2411">
        <f t="shared" si="226"/>
        <v>7</v>
      </c>
      <c r="T2411">
        <f t="shared" si="227"/>
        <v>0</v>
      </c>
      <c r="U2411" t="s">
        <v>1003</v>
      </c>
      <c r="V2411" t="s">
        <v>185</v>
      </c>
      <c r="Z2411" s="118">
        <v>1.31</v>
      </c>
      <c r="AA2411">
        <v>20</v>
      </c>
      <c r="AB2411" s="120">
        <v>4.74</v>
      </c>
      <c r="AC2411" s="2">
        <f t="shared" si="228"/>
        <v>3477.2640000000001</v>
      </c>
      <c r="AE2411" s="2">
        <f t="shared" si="229"/>
        <v>3477.2640000000001</v>
      </c>
      <c r="AG2411" t="str">
        <f t="shared" si="230"/>
        <v/>
      </c>
    </row>
    <row r="2412" spans="1:34">
      <c r="A2412">
        <v>2411</v>
      </c>
      <c r="C2412">
        <v>469</v>
      </c>
      <c r="D2412">
        <v>476</v>
      </c>
      <c r="E2412" t="s">
        <v>605</v>
      </c>
      <c r="F2412" t="s">
        <v>929</v>
      </c>
      <c r="G2412">
        <v>50.178661349999999</v>
      </c>
      <c r="H2412">
        <v>124.7987747</v>
      </c>
      <c r="M2412" t="s">
        <v>18</v>
      </c>
      <c r="N2412">
        <v>-7</v>
      </c>
      <c r="O2412">
        <v>-20</v>
      </c>
      <c r="P2412">
        <f t="shared" si="231"/>
        <v>13</v>
      </c>
      <c r="Q2412" t="s">
        <v>604</v>
      </c>
      <c r="R2412">
        <v>2</v>
      </c>
      <c r="S2412">
        <f t="shared" si="226"/>
        <v>13</v>
      </c>
      <c r="T2412">
        <f t="shared" si="227"/>
        <v>0</v>
      </c>
      <c r="U2412" t="s">
        <v>1003</v>
      </c>
      <c r="V2412" t="s">
        <v>185</v>
      </c>
      <c r="Z2412" s="118">
        <v>1.38</v>
      </c>
      <c r="AA2412">
        <v>35</v>
      </c>
      <c r="AB2412" s="120">
        <v>1.7</v>
      </c>
      <c r="AC2412" s="2">
        <f t="shared" si="228"/>
        <v>1982.3699999999997</v>
      </c>
      <c r="AE2412" s="2">
        <f t="shared" si="229"/>
        <v>1982.3699999999997</v>
      </c>
      <c r="AG2412" t="str">
        <f t="shared" si="230"/>
        <v/>
      </c>
    </row>
    <row r="2413" spans="1:34" s="9" customFormat="1">
      <c r="A2413">
        <v>2412</v>
      </c>
      <c r="C2413">
        <v>469</v>
      </c>
      <c r="D2413">
        <v>476</v>
      </c>
      <c r="E2413" s="9" t="s">
        <v>605</v>
      </c>
      <c r="F2413" t="s">
        <v>929</v>
      </c>
      <c r="G2413" s="9">
        <v>50.178661349999999</v>
      </c>
      <c r="H2413" s="9">
        <v>124.7987747</v>
      </c>
      <c r="M2413" s="9" t="s">
        <v>416</v>
      </c>
      <c r="N2413" s="9">
        <v>-20</v>
      </c>
      <c r="O2413" s="9">
        <v>-20</v>
      </c>
      <c r="P2413" s="9">
        <f t="shared" si="231"/>
        <v>0</v>
      </c>
      <c r="R2413" s="9">
        <v>2</v>
      </c>
      <c r="S2413" s="9">
        <f t="shared" si="226"/>
        <v>0</v>
      </c>
      <c r="T2413" s="9">
        <f t="shared" si="227"/>
        <v>0</v>
      </c>
      <c r="U2413" t="s">
        <v>1003</v>
      </c>
      <c r="V2413" t="s">
        <v>185</v>
      </c>
      <c r="Z2413" s="118">
        <v>0</v>
      </c>
      <c r="AA2413" s="9">
        <v>0</v>
      </c>
      <c r="AB2413" s="120"/>
      <c r="AC2413" s="2">
        <f t="shared" si="228"/>
        <v>0</v>
      </c>
      <c r="AE2413" s="11">
        <f t="shared" si="229"/>
        <v>0</v>
      </c>
      <c r="AG2413" t="str">
        <f t="shared" si="230"/>
        <v/>
      </c>
      <c r="AH2413"/>
    </row>
    <row r="2414" spans="1:34" s="102" customFormat="1">
      <c r="A2414" s="102">
        <v>2413</v>
      </c>
      <c r="C2414">
        <v>420</v>
      </c>
      <c r="D2414" s="102">
        <v>477</v>
      </c>
      <c r="E2414" s="102" t="s">
        <v>919</v>
      </c>
      <c r="F2414" s="102" t="s">
        <v>934</v>
      </c>
      <c r="G2414" s="102">
        <v>50.246906279999997</v>
      </c>
      <c r="H2414" s="102">
        <v>124.7874298</v>
      </c>
      <c r="M2414" s="102" t="s">
        <v>610</v>
      </c>
      <c r="N2414" s="102">
        <v>7</v>
      </c>
      <c r="O2414" s="102">
        <v>5</v>
      </c>
      <c r="P2414" s="102">
        <f t="shared" si="231"/>
        <v>2</v>
      </c>
      <c r="Q2414" s="102" t="s">
        <v>35</v>
      </c>
      <c r="R2414" s="102">
        <v>1</v>
      </c>
      <c r="S2414" s="102">
        <f t="shared" si="226"/>
        <v>0</v>
      </c>
      <c r="T2414" s="102">
        <f t="shared" si="227"/>
        <v>2</v>
      </c>
      <c r="U2414"/>
      <c r="V2414"/>
      <c r="W2414" s="102">
        <f>SUM(S2414:S2418)</f>
        <v>4</v>
      </c>
      <c r="X2414" s="102">
        <f>SUM(T2414:T2418)</f>
        <v>7</v>
      </c>
      <c r="Y2414" s="102">
        <f>X2414+W2414</f>
        <v>11</v>
      </c>
      <c r="Z2414" s="118">
        <v>0.08</v>
      </c>
      <c r="AA2414" s="102">
        <v>0</v>
      </c>
      <c r="AB2414" s="120">
        <v>51.68</v>
      </c>
      <c r="AC2414" s="103">
        <f t="shared" si="228"/>
        <v>826.88000000000011</v>
      </c>
      <c r="AD2414" s="103">
        <f>SUM(AC2414:AC2418)</f>
        <v>7465.862000000001</v>
      </c>
      <c r="AE2414" s="103">
        <f t="shared" si="229"/>
        <v>826.88000000000011</v>
      </c>
      <c r="AF2414" s="103">
        <f>SUM(AE2414:AE2418)</f>
        <v>7465.862000000001</v>
      </c>
      <c r="AG2414" s="102">
        <f t="shared" si="230"/>
        <v>1</v>
      </c>
      <c r="AH2414"/>
    </row>
    <row r="2415" spans="1:34" s="102" customFormat="1">
      <c r="A2415" s="102">
        <v>2414</v>
      </c>
      <c r="C2415">
        <v>420</v>
      </c>
      <c r="D2415" s="102">
        <v>477</v>
      </c>
      <c r="E2415" s="102" t="s">
        <v>919</v>
      </c>
      <c r="F2415" s="102" t="s">
        <v>934</v>
      </c>
      <c r="G2415" s="102">
        <v>50.246906279999997</v>
      </c>
      <c r="H2415" s="102">
        <v>124.7874298</v>
      </c>
      <c r="M2415" s="102" t="s">
        <v>606</v>
      </c>
      <c r="N2415" s="102">
        <v>5</v>
      </c>
      <c r="O2415" s="102">
        <v>2</v>
      </c>
      <c r="P2415" s="102">
        <f t="shared" si="231"/>
        <v>3</v>
      </c>
      <c r="Q2415" s="102" t="s">
        <v>35</v>
      </c>
      <c r="R2415" s="102">
        <v>1</v>
      </c>
      <c r="S2415" s="102">
        <f t="shared" si="226"/>
        <v>0</v>
      </c>
      <c r="T2415" s="102">
        <f t="shared" si="227"/>
        <v>3</v>
      </c>
      <c r="U2415"/>
      <c r="V2415"/>
      <c r="Z2415" s="118">
        <v>0.11</v>
      </c>
      <c r="AA2415" s="102">
        <v>0</v>
      </c>
      <c r="AB2415" s="120">
        <v>51.68</v>
      </c>
      <c r="AC2415" s="103">
        <f t="shared" si="228"/>
        <v>1705.44</v>
      </c>
      <c r="AE2415" s="103">
        <f t="shared" si="229"/>
        <v>1705.44</v>
      </c>
      <c r="AG2415" s="102" t="str">
        <f t="shared" si="230"/>
        <v/>
      </c>
      <c r="AH2415"/>
    </row>
    <row r="2416" spans="1:34" s="102" customFormat="1">
      <c r="A2416" s="102">
        <v>2415</v>
      </c>
      <c r="C2416">
        <v>420</v>
      </c>
      <c r="D2416" s="102">
        <v>477</v>
      </c>
      <c r="E2416" s="102" t="s">
        <v>919</v>
      </c>
      <c r="F2416" s="102" t="s">
        <v>934</v>
      </c>
      <c r="G2416" s="102">
        <v>50.246906279999997</v>
      </c>
      <c r="H2416" s="102">
        <v>124.7874298</v>
      </c>
      <c r="M2416" s="102" t="s">
        <v>90</v>
      </c>
      <c r="N2416" s="102">
        <v>2</v>
      </c>
      <c r="O2416" s="102">
        <v>0</v>
      </c>
      <c r="P2416" s="102">
        <f t="shared" si="231"/>
        <v>2</v>
      </c>
      <c r="Q2416" s="102" t="s">
        <v>35</v>
      </c>
      <c r="R2416" s="102">
        <v>1</v>
      </c>
      <c r="S2416" s="102">
        <f t="shared" si="226"/>
        <v>0</v>
      </c>
      <c r="T2416" s="102">
        <f t="shared" si="227"/>
        <v>2</v>
      </c>
      <c r="U2416"/>
      <c r="V2416"/>
      <c r="Z2416" s="118">
        <v>0.15</v>
      </c>
      <c r="AA2416" s="102">
        <v>0</v>
      </c>
      <c r="AB2416" s="120">
        <v>45.12</v>
      </c>
      <c r="AC2416" s="103">
        <f t="shared" si="228"/>
        <v>1353.6000000000001</v>
      </c>
      <c r="AE2416" s="103">
        <f t="shared" si="229"/>
        <v>1353.6000000000001</v>
      </c>
      <c r="AG2416" s="102" t="str">
        <f t="shared" si="230"/>
        <v/>
      </c>
      <c r="AH2416"/>
    </row>
    <row r="2417" spans="1:34" s="102" customFormat="1">
      <c r="A2417" s="102">
        <v>2416</v>
      </c>
      <c r="C2417">
        <v>467</v>
      </c>
      <c r="D2417" s="102">
        <v>477</v>
      </c>
      <c r="E2417" s="102" t="s">
        <v>919</v>
      </c>
      <c r="F2417" s="102" t="s">
        <v>934</v>
      </c>
      <c r="G2417" s="102">
        <v>50.246906279999997</v>
      </c>
      <c r="H2417" s="102">
        <v>124.7874298</v>
      </c>
      <c r="M2417" s="102" t="s">
        <v>16</v>
      </c>
      <c r="N2417" s="102">
        <v>0</v>
      </c>
      <c r="O2417" s="102">
        <v>-4</v>
      </c>
      <c r="P2417" s="102">
        <f t="shared" si="231"/>
        <v>4</v>
      </c>
      <c r="Q2417" s="102" t="s">
        <v>611</v>
      </c>
      <c r="R2417" s="102">
        <v>2</v>
      </c>
      <c r="S2417" s="102">
        <f t="shared" si="226"/>
        <v>4</v>
      </c>
      <c r="T2417" s="102">
        <f t="shared" si="227"/>
        <v>0</v>
      </c>
      <c r="U2417" t="s">
        <v>1008</v>
      </c>
      <c r="V2417"/>
      <c r="Z2417" s="118">
        <v>0.93</v>
      </c>
      <c r="AA2417" s="102">
        <v>5</v>
      </c>
      <c r="AB2417" s="120">
        <v>10.130000000000001</v>
      </c>
      <c r="AC2417" s="103">
        <f t="shared" si="228"/>
        <v>3579.9420000000005</v>
      </c>
      <c r="AE2417" s="103">
        <f t="shared" si="229"/>
        <v>3579.9420000000005</v>
      </c>
      <c r="AG2417" s="102" t="str">
        <f t="shared" si="230"/>
        <v/>
      </c>
      <c r="AH2417"/>
    </row>
    <row r="2418" spans="1:34" s="44" customFormat="1">
      <c r="A2418" s="102">
        <v>2417</v>
      </c>
      <c r="C2418">
        <v>467</v>
      </c>
      <c r="D2418" s="102">
        <v>477</v>
      </c>
      <c r="E2418" s="44" t="s">
        <v>919</v>
      </c>
      <c r="F2418" s="102" t="s">
        <v>934</v>
      </c>
      <c r="G2418" s="44">
        <v>50.246906279999997</v>
      </c>
      <c r="H2418" s="44">
        <v>124.7874298</v>
      </c>
      <c r="M2418" s="44" t="s">
        <v>416</v>
      </c>
      <c r="N2418" s="44">
        <v>-4</v>
      </c>
      <c r="O2418" s="44">
        <v>-4</v>
      </c>
      <c r="P2418" s="44">
        <f t="shared" si="231"/>
        <v>0</v>
      </c>
      <c r="R2418" s="44">
        <v>2</v>
      </c>
      <c r="S2418" s="44">
        <f t="shared" si="226"/>
        <v>0</v>
      </c>
      <c r="T2418" s="44">
        <f t="shared" si="227"/>
        <v>0</v>
      </c>
      <c r="U2418" t="s">
        <v>1008</v>
      </c>
      <c r="V2418"/>
      <c r="Z2418" s="118">
        <v>0</v>
      </c>
      <c r="AA2418" s="44">
        <v>0</v>
      </c>
      <c r="AB2418" s="120"/>
      <c r="AC2418" s="103">
        <f t="shared" si="228"/>
        <v>0</v>
      </c>
      <c r="AE2418" s="104">
        <f t="shared" si="229"/>
        <v>0</v>
      </c>
      <c r="AG2418" s="102" t="str">
        <f t="shared" si="230"/>
        <v/>
      </c>
      <c r="AH2418"/>
    </row>
    <row r="2419" spans="1:34">
      <c r="A2419">
        <v>2418</v>
      </c>
      <c r="C2419">
        <v>418</v>
      </c>
      <c r="D2419">
        <v>478</v>
      </c>
      <c r="E2419" t="s">
        <v>605</v>
      </c>
      <c r="F2419" t="s">
        <v>929</v>
      </c>
      <c r="G2419">
        <v>50.248409270000003</v>
      </c>
      <c r="H2419">
        <v>124.78740689999999</v>
      </c>
      <c r="M2419" t="s">
        <v>610</v>
      </c>
      <c r="N2419">
        <v>25</v>
      </c>
      <c r="O2419">
        <v>20</v>
      </c>
      <c r="P2419">
        <f t="shared" si="231"/>
        <v>5</v>
      </c>
      <c r="Q2419" t="s">
        <v>35</v>
      </c>
      <c r="R2419">
        <v>1</v>
      </c>
      <c r="S2419">
        <f t="shared" si="226"/>
        <v>0</v>
      </c>
      <c r="T2419">
        <f t="shared" si="227"/>
        <v>5</v>
      </c>
      <c r="W2419">
        <f>SUM(S2419:S2422)</f>
        <v>20</v>
      </c>
      <c r="X2419">
        <f>SUM(T2419:T2422)</f>
        <v>25</v>
      </c>
      <c r="Y2419">
        <f>X2419+W2419</f>
        <v>45</v>
      </c>
      <c r="Z2419" s="118">
        <v>0.14000000000000001</v>
      </c>
      <c r="AA2419">
        <v>0</v>
      </c>
      <c r="AB2419" s="120">
        <v>43.21</v>
      </c>
      <c r="AC2419" s="2">
        <f t="shared" si="228"/>
        <v>3024.7</v>
      </c>
      <c r="AD2419" s="2">
        <f>SUM(AC2419:AC2422)</f>
        <v>22736.52</v>
      </c>
      <c r="AE2419" s="2">
        <f t="shared" si="229"/>
        <v>3024.7</v>
      </c>
      <c r="AF2419" s="2">
        <f>SUM(AE2419:AE2422)</f>
        <v>22736.52</v>
      </c>
      <c r="AG2419">
        <f t="shared" si="230"/>
        <v>1</v>
      </c>
    </row>
    <row r="2420" spans="1:34">
      <c r="A2420">
        <v>2419</v>
      </c>
      <c r="C2420">
        <v>418</v>
      </c>
      <c r="D2420">
        <v>478</v>
      </c>
      <c r="E2420" t="s">
        <v>605</v>
      </c>
      <c r="F2420" t="s">
        <v>929</v>
      </c>
      <c r="G2420">
        <v>50.248409270000003</v>
      </c>
      <c r="H2420">
        <v>124.78740689999999</v>
      </c>
      <c r="M2420" t="s">
        <v>14</v>
      </c>
      <c r="N2420">
        <v>20</v>
      </c>
      <c r="O2420">
        <v>5</v>
      </c>
      <c r="P2420">
        <f t="shared" si="231"/>
        <v>15</v>
      </c>
      <c r="Q2420" t="s">
        <v>35</v>
      </c>
      <c r="R2420">
        <v>1</v>
      </c>
      <c r="S2420">
        <f t="shared" si="226"/>
        <v>0</v>
      </c>
      <c r="T2420">
        <f t="shared" si="227"/>
        <v>15</v>
      </c>
      <c r="Z2420" s="118">
        <v>0.14000000000000001</v>
      </c>
      <c r="AA2420">
        <v>0</v>
      </c>
      <c r="AB2420" s="120">
        <v>43.21</v>
      </c>
      <c r="AC2420" s="2">
        <f t="shared" si="228"/>
        <v>9074.1</v>
      </c>
      <c r="AE2420" s="2">
        <f t="shared" si="229"/>
        <v>9074.1</v>
      </c>
      <c r="AG2420" t="str">
        <f t="shared" si="230"/>
        <v/>
      </c>
    </row>
    <row r="2421" spans="1:34">
      <c r="A2421">
        <v>2420</v>
      </c>
      <c r="C2421">
        <v>418</v>
      </c>
      <c r="D2421">
        <v>478</v>
      </c>
      <c r="E2421" t="s">
        <v>605</v>
      </c>
      <c r="F2421" t="s">
        <v>929</v>
      </c>
      <c r="G2421">
        <v>50.248409270000003</v>
      </c>
      <c r="H2421">
        <v>124.78740689999999</v>
      </c>
      <c r="M2421" t="s">
        <v>90</v>
      </c>
      <c r="N2421">
        <v>5</v>
      </c>
      <c r="O2421">
        <v>0</v>
      </c>
      <c r="P2421">
        <f t="shared" si="231"/>
        <v>5</v>
      </c>
      <c r="Q2421" t="s">
        <v>35</v>
      </c>
      <c r="R2421">
        <v>1</v>
      </c>
      <c r="S2421">
        <f t="shared" si="226"/>
        <v>0</v>
      </c>
      <c r="T2421">
        <f t="shared" si="227"/>
        <v>5</v>
      </c>
      <c r="Z2421" s="118">
        <v>0.14000000000000001</v>
      </c>
      <c r="AA2421">
        <v>0</v>
      </c>
      <c r="AB2421" s="120">
        <v>36.65</v>
      </c>
      <c r="AC2421" s="2">
        <f t="shared" si="228"/>
        <v>2565.5</v>
      </c>
      <c r="AE2421" s="2">
        <f t="shared" si="229"/>
        <v>2565.5</v>
      </c>
      <c r="AG2421" t="str">
        <f t="shared" si="230"/>
        <v/>
      </c>
    </row>
    <row r="2422" spans="1:34" s="9" customFormat="1">
      <c r="A2422">
        <v>2421</v>
      </c>
      <c r="C2422">
        <v>465</v>
      </c>
      <c r="D2422">
        <v>478</v>
      </c>
      <c r="E2422" s="9" t="s">
        <v>605</v>
      </c>
      <c r="F2422" t="s">
        <v>929</v>
      </c>
      <c r="G2422" s="9">
        <v>50.248409270000003</v>
      </c>
      <c r="H2422" s="9">
        <v>124.78740689999999</v>
      </c>
      <c r="M2422" s="9" t="s">
        <v>16</v>
      </c>
      <c r="N2422" s="9">
        <v>0</v>
      </c>
      <c r="O2422" s="9">
        <v>-20</v>
      </c>
      <c r="P2422" s="9">
        <f t="shared" si="231"/>
        <v>20</v>
      </c>
      <c r="Q2422" s="9" t="s">
        <v>611</v>
      </c>
      <c r="R2422" s="9">
        <v>2</v>
      </c>
      <c r="S2422" s="9">
        <f t="shared" si="226"/>
        <v>20</v>
      </c>
      <c r="T2422" s="9">
        <f t="shared" si="227"/>
        <v>0</v>
      </c>
      <c r="U2422" t="s">
        <v>1003</v>
      </c>
      <c r="V2422" t="s">
        <v>918</v>
      </c>
      <c r="Z2422" s="118">
        <v>1.31</v>
      </c>
      <c r="AA2422" s="9">
        <v>35</v>
      </c>
      <c r="AB2422" s="120">
        <v>4.74</v>
      </c>
      <c r="AC2422" s="2">
        <f t="shared" si="228"/>
        <v>8072.2200000000012</v>
      </c>
      <c r="AE2422" s="11">
        <f t="shared" si="229"/>
        <v>8072.2200000000012</v>
      </c>
      <c r="AG2422" t="str">
        <f t="shared" si="230"/>
        <v/>
      </c>
      <c r="AH2422"/>
    </row>
    <row r="2423" spans="1:34" s="102" customFormat="1">
      <c r="A2423" s="102">
        <v>2422</v>
      </c>
      <c r="C2423">
        <v>419</v>
      </c>
      <c r="D2423" s="102">
        <v>479</v>
      </c>
      <c r="E2423" s="102" t="s">
        <v>919</v>
      </c>
      <c r="F2423" s="102" t="s">
        <v>934</v>
      </c>
      <c r="G2423" s="102">
        <v>50.250114439999997</v>
      </c>
      <c r="H2423" s="102">
        <v>124.7881699</v>
      </c>
      <c r="M2423" s="102" t="s">
        <v>610</v>
      </c>
      <c r="N2423" s="102">
        <v>25</v>
      </c>
      <c r="O2423" s="102">
        <v>18</v>
      </c>
      <c r="P2423" s="102">
        <f t="shared" si="231"/>
        <v>7</v>
      </c>
      <c r="Q2423" s="102" t="s">
        <v>35</v>
      </c>
      <c r="R2423" s="102">
        <v>1</v>
      </c>
      <c r="S2423" s="102">
        <f t="shared" si="226"/>
        <v>0</v>
      </c>
      <c r="T2423" s="102">
        <f t="shared" si="227"/>
        <v>7</v>
      </c>
      <c r="U2423"/>
      <c r="V2423"/>
      <c r="W2423" s="102">
        <f>SUM(S2423:S2427)</f>
        <v>2</v>
      </c>
      <c r="X2423" s="102">
        <f>SUM(T2423:T2427)</f>
        <v>25</v>
      </c>
      <c r="Y2423" s="102">
        <f>X2423+W2423</f>
        <v>27</v>
      </c>
      <c r="Z2423" s="118">
        <v>0.08</v>
      </c>
      <c r="AA2423" s="102">
        <v>0</v>
      </c>
      <c r="AB2423" s="120">
        <v>51.68</v>
      </c>
      <c r="AC2423" s="103">
        <f t="shared" si="228"/>
        <v>2894.0800000000008</v>
      </c>
      <c r="AD2423" s="103">
        <f>SUM(AC2423:AC2427)</f>
        <v>15241.651000000002</v>
      </c>
      <c r="AE2423" s="103">
        <f t="shared" si="229"/>
        <v>2894.0800000000008</v>
      </c>
      <c r="AF2423" s="103">
        <f>SUM(AE2423:AE2427)</f>
        <v>15241.651000000002</v>
      </c>
      <c r="AG2423" s="102">
        <f t="shared" si="230"/>
        <v>1</v>
      </c>
      <c r="AH2423"/>
    </row>
    <row r="2424" spans="1:34" s="102" customFormat="1">
      <c r="A2424" s="102">
        <v>2423</v>
      </c>
      <c r="C2424">
        <v>419</v>
      </c>
      <c r="D2424" s="102">
        <v>479</v>
      </c>
      <c r="E2424" s="102" t="s">
        <v>919</v>
      </c>
      <c r="F2424" s="102" t="s">
        <v>934</v>
      </c>
      <c r="G2424" s="102">
        <v>50.250114439999997</v>
      </c>
      <c r="H2424" s="102">
        <v>124.7881699</v>
      </c>
      <c r="M2424" s="102" t="s">
        <v>14</v>
      </c>
      <c r="N2424" s="102">
        <v>18</v>
      </c>
      <c r="O2424" s="102">
        <v>3</v>
      </c>
      <c r="P2424" s="102">
        <f t="shared" si="231"/>
        <v>15</v>
      </c>
      <c r="Q2424" s="102" t="s">
        <v>35</v>
      </c>
      <c r="R2424" s="102">
        <v>1</v>
      </c>
      <c r="S2424" s="102">
        <f t="shared" si="226"/>
        <v>0</v>
      </c>
      <c r="T2424" s="102">
        <f t="shared" si="227"/>
        <v>15</v>
      </c>
      <c r="U2424"/>
      <c r="V2424"/>
      <c r="Z2424" s="118">
        <v>0.11</v>
      </c>
      <c r="AA2424" s="102">
        <v>0</v>
      </c>
      <c r="AB2424" s="120">
        <v>51.68</v>
      </c>
      <c r="AC2424" s="103">
        <f t="shared" si="228"/>
        <v>8527.2000000000007</v>
      </c>
      <c r="AE2424" s="103">
        <f t="shared" si="229"/>
        <v>8527.2000000000007</v>
      </c>
      <c r="AG2424" s="102" t="str">
        <f t="shared" si="230"/>
        <v/>
      </c>
      <c r="AH2424"/>
    </row>
    <row r="2425" spans="1:34" s="102" customFormat="1">
      <c r="A2425" s="102">
        <v>2424</v>
      </c>
      <c r="C2425">
        <v>419</v>
      </c>
      <c r="D2425" s="102">
        <v>479</v>
      </c>
      <c r="E2425" s="102" t="s">
        <v>919</v>
      </c>
      <c r="F2425" s="102" t="s">
        <v>934</v>
      </c>
      <c r="G2425" s="102">
        <v>50.250114439999997</v>
      </c>
      <c r="H2425" s="102">
        <v>124.7881699</v>
      </c>
      <c r="M2425" s="102" t="s">
        <v>90</v>
      </c>
      <c r="N2425" s="102">
        <v>3</v>
      </c>
      <c r="O2425" s="102">
        <v>0</v>
      </c>
      <c r="P2425" s="102">
        <f t="shared" si="231"/>
        <v>3</v>
      </c>
      <c r="Q2425" s="102" t="s">
        <v>35</v>
      </c>
      <c r="R2425" s="102">
        <v>1</v>
      </c>
      <c r="S2425" s="102">
        <f t="shared" si="226"/>
        <v>0</v>
      </c>
      <c r="T2425" s="102">
        <f t="shared" si="227"/>
        <v>3</v>
      </c>
      <c r="U2425"/>
      <c r="V2425"/>
      <c r="Z2425" s="118">
        <v>0.15</v>
      </c>
      <c r="AA2425" s="102">
        <v>0</v>
      </c>
      <c r="AB2425" s="120">
        <v>45.12</v>
      </c>
      <c r="AC2425" s="103">
        <f t="shared" si="228"/>
        <v>2030.3999999999999</v>
      </c>
      <c r="AE2425" s="103">
        <f t="shared" si="229"/>
        <v>2030.3999999999999</v>
      </c>
      <c r="AG2425" s="102" t="str">
        <f t="shared" si="230"/>
        <v/>
      </c>
      <c r="AH2425"/>
    </row>
    <row r="2426" spans="1:34" s="102" customFormat="1">
      <c r="A2426" s="102">
        <v>2425</v>
      </c>
      <c r="C2426">
        <v>466</v>
      </c>
      <c r="D2426" s="102">
        <v>479</v>
      </c>
      <c r="E2426" s="102" t="s">
        <v>919</v>
      </c>
      <c r="F2426" s="102" t="s">
        <v>934</v>
      </c>
      <c r="G2426" s="102">
        <v>50.250114439999997</v>
      </c>
      <c r="H2426" s="102">
        <v>124.7881699</v>
      </c>
      <c r="M2426" s="102" t="s">
        <v>16</v>
      </c>
      <c r="N2426" s="102">
        <v>0</v>
      </c>
      <c r="O2426" s="102">
        <v>-2</v>
      </c>
      <c r="P2426" s="102">
        <f t="shared" si="231"/>
        <v>2</v>
      </c>
      <c r="Q2426" s="102" t="s">
        <v>611</v>
      </c>
      <c r="R2426" s="102">
        <v>2</v>
      </c>
      <c r="S2426" s="102">
        <f t="shared" si="226"/>
        <v>2</v>
      </c>
      <c r="T2426" s="102">
        <f t="shared" si="227"/>
        <v>0</v>
      </c>
      <c r="U2426" t="s">
        <v>1006</v>
      </c>
      <c r="V2426" t="s">
        <v>918</v>
      </c>
      <c r="Z2426" s="118">
        <v>0.93</v>
      </c>
      <c r="AA2426" s="102">
        <v>5</v>
      </c>
      <c r="AB2426" s="120">
        <v>10.130000000000001</v>
      </c>
      <c r="AC2426" s="103">
        <f t="shared" si="228"/>
        <v>1789.9710000000002</v>
      </c>
      <c r="AE2426" s="103">
        <f t="shared" si="229"/>
        <v>1789.9710000000002</v>
      </c>
      <c r="AG2426" s="102" t="str">
        <f t="shared" si="230"/>
        <v/>
      </c>
      <c r="AH2426"/>
    </row>
    <row r="2427" spans="1:34" s="44" customFormat="1">
      <c r="A2427" s="102">
        <v>2426</v>
      </c>
      <c r="C2427">
        <v>466</v>
      </c>
      <c r="D2427" s="102">
        <v>479</v>
      </c>
      <c r="E2427" s="44" t="s">
        <v>919</v>
      </c>
      <c r="F2427" s="102" t="s">
        <v>934</v>
      </c>
      <c r="G2427" s="44">
        <v>50.250114439999997</v>
      </c>
      <c r="H2427" s="44">
        <v>124.7881699</v>
      </c>
      <c r="M2427" s="44" t="s">
        <v>416</v>
      </c>
      <c r="N2427" s="44">
        <v>-2</v>
      </c>
      <c r="O2427" s="44">
        <v>-2</v>
      </c>
      <c r="P2427" s="102">
        <f t="shared" si="231"/>
        <v>0</v>
      </c>
      <c r="R2427" s="44">
        <v>2</v>
      </c>
      <c r="S2427" s="44">
        <f t="shared" si="226"/>
        <v>0</v>
      </c>
      <c r="T2427" s="44">
        <f t="shared" si="227"/>
        <v>0</v>
      </c>
      <c r="U2427" t="s">
        <v>1006</v>
      </c>
      <c r="V2427" t="s">
        <v>918</v>
      </c>
      <c r="Z2427" s="118">
        <v>0</v>
      </c>
      <c r="AA2427" s="44">
        <v>0</v>
      </c>
      <c r="AB2427" s="120"/>
      <c r="AC2427" s="103">
        <f t="shared" si="228"/>
        <v>0</v>
      </c>
      <c r="AE2427" s="104">
        <f t="shared" si="229"/>
        <v>0</v>
      </c>
      <c r="AG2427" s="102" t="str">
        <f t="shared" si="230"/>
        <v/>
      </c>
      <c r="AH2427"/>
    </row>
    <row r="2428" spans="1:34">
      <c r="A2428">
        <v>2427</v>
      </c>
      <c r="C2428">
        <v>30</v>
      </c>
      <c r="D2428">
        <v>480</v>
      </c>
      <c r="E2428" t="s">
        <v>915</v>
      </c>
      <c r="F2428" t="s">
        <v>932</v>
      </c>
      <c r="G2428">
        <v>49.975109099999997</v>
      </c>
      <c r="H2428">
        <v>125.3227997</v>
      </c>
      <c r="M2428" t="s">
        <v>610</v>
      </c>
      <c r="N2428">
        <v>1</v>
      </c>
      <c r="O2428">
        <v>0.5</v>
      </c>
      <c r="P2428">
        <f t="shared" si="231"/>
        <v>0.5</v>
      </c>
      <c r="Q2428" t="s">
        <v>35</v>
      </c>
      <c r="R2428">
        <v>1</v>
      </c>
      <c r="S2428">
        <f t="shared" si="226"/>
        <v>0</v>
      </c>
      <c r="T2428">
        <f t="shared" si="227"/>
        <v>0.5</v>
      </c>
      <c r="W2428">
        <f>SUM(S2428:S2432)</f>
        <v>100</v>
      </c>
      <c r="X2428">
        <f>SUM(T2428:T2432)</f>
        <v>1</v>
      </c>
      <c r="Y2428">
        <f>X2428+W2428</f>
        <v>101</v>
      </c>
      <c r="Z2428" s="118">
        <v>0.11</v>
      </c>
      <c r="AA2428">
        <v>0</v>
      </c>
      <c r="AB2428" s="120">
        <v>25.58</v>
      </c>
      <c r="AC2428" s="2">
        <f t="shared" si="228"/>
        <v>140.68999999999997</v>
      </c>
      <c r="AD2428" s="2">
        <f>SUM(AC2428:AC2432)</f>
        <v>21105.06</v>
      </c>
      <c r="AE2428" s="2">
        <f t="shared" si="229"/>
        <v>140.68999999999997</v>
      </c>
      <c r="AF2428" s="2">
        <f>SUM(AE2428:AE2432)</f>
        <v>21105.06</v>
      </c>
      <c r="AG2428">
        <f t="shared" si="230"/>
        <v>1</v>
      </c>
    </row>
    <row r="2429" spans="1:34">
      <c r="A2429">
        <v>2428</v>
      </c>
      <c r="C2429">
        <v>30</v>
      </c>
      <c r="D2429">
        <v>480</v>
      </c>
      <c r="E2429" t="s">
        <v>915</v>
      </c>
      <c r="F2429" t="s">
        <v>932</v>
      </c>
      <c r="G2429">
        <v>49.975109099999997</v>
      </c>
      <c r="H2429">
        <v>125.3227997</v>
      </c>
      <c r="M2429" t="s">
        <v>612</v>
      </c>
      <c r="N2429">
        <v>0.5</v>
      </c>
      <c r="O2429">
        <v>0</v>
      </c>
      <c r="P2429">
        <f t="shared" si="231"/>
        <v>0.5</v>
      </c>
      <c r="Q2429" t="s">
        <v>35</v>
      </c>
      <c r="R2429">
        <v>1</v>
      </c>
      <c r="S2429">
        <f t="shared" si="226"/>
        <v>0</v>
      </c>
      <c r="T2429">
        <f t="shared" si="227"/>
        <v>0.5</v>
      </c>
      <c r="Z2429" s="118">
        <v>0.11</v>
      </c>
      <c r="AA2429">
        <v>0</v>
      </c>
      <c r="AB2429" s="120">
        <v>25.58</v>
      </c>
      <c r="AC2429" s="2">
        <f t="shared" si="228"/>
        <v>140.68999999999997</v>
      </c>
      <c r="AE2429" s="2">
        <f t="shared" si="229"/>
        <v>140.68999999999997</v>
      </c>
      <c r="AG2429" t="str">
        <f t="shared" si="230"/>
        <v/>
      </c>
    </row>
    <row r="2430" spans="1:34">
      <c r="A2430">
        <v>2429</v>
      </c>
      <c r="C2430">
        <v>39</v>
      </c>
      <c r="D2430">
        <v>480</v>
      </c>
      <c r="E2430" t="s">
        <v>915</v>
      </c>
      <c r="F2430" t="s">
        <v>932</v>
      </c>
      <c r="G2430">
        <v>49.975109099999997</v>
      </c>
      <c r="H2430">
        <v>125.3227997</v>
      </c>
      <c r="M2430" t="s">
        <v>104</v>
      </c>
      <c r="N2430">
        <v>0</v>
      </c>
      <c r="O2430">
        <v>-16</v>
      </c>
      <c r="P2430">
        <f t="shared" si="231"/>
        <v>16</v>
      </c>
      <c r="Q2430" t="s">
        <v>89</v>
      </c>
      <c r="R2430">
        <v>2</v>
      </c>
      <c r="S2430">
        <f t="shared" si="226"/>
        <v>16</v>
      </c>
      <c r="T2430">
        <f t="shared" si="227"/>
        <v>0</v>
      </c>
      <c r="U2430" t="s">
        <v>1006</v>
      </c>
      <c r="V2430" t="s">
        <v>918</v>
      </c>
      <c r="Z2430" s="118">
        <v>0.97</v>
      </c>
      <c r="AA2430">
        <v>0</v>
      </c>
      <c r="AB2430" s="120">
        <v>7.94</v>
      </c>
      <c r="AC2430" s="2">
        <f t="shared" si="228"/>
        <v>12322.880000000001</v>
      </c>
      <c r="AE2430" s="2">
        <f t="shared" si="229"/>
        <v>12322.880000000001</v>
      </c>
      <c r="AG2430" t="str">
        <f t="shared" si="230"/>
        <v/>
      </c>
    </row>
    <row r="2431" spans="1:34">
      <c r="A2431">
        <v>2430</v>
      </c>
      <c r="C2431">
        <v>39</v>
      </c>
      <c r="D2431">
        <v>480</v>
      </c>
      <c r="E2431" t="s">
        <v>915</v>
      </c>
      <c r="F2431" t="s">
        <v>932</v>
      </c>
      <c r="G2431">
        <v>49.975109099999997</v>
      </c>
      <c r="H2431">
        <v>125.3227997</v>
      </c>
      <c r="M2431" t="s">
        <v>21</v>
      </c>
      <c r="N2431">
        <v>-16</v>
      </c>
      <c r="O2431">
        <v>-37</v>
      </c>
      <c r="P2431">
        <f t="shared" si="231"/>
        <v>21</v>
      </c>
      <c r="Q2431" t="s">
        <v>611</v>
      </c>
      <c r="R2431">
        <v>2</v>
      </c>
      <c r="S2431">
        <f t="shared" si="226"/>
        <v>21</v>
      </c>
      <c r="T2431">
        <f t="shared" si="227"/>
        <v>0</v>
      </c>
      <c r="U2431" t="s">
        <v>1003</v>
      </c>
      <c r="V2431" t="s">
        <v>918</v>
      </c>
      <c r="Z2431" s="118">
        <v>1.1000000000000001</v>
      </c>
      <c r="AA2431">
        <v>0</v>
      </c>
      <c r="AB2431" s="120">
        <v>0.92</v>
      </c>
      <c r="AC2431" s="2">
        <f t="shared" si="228"/>
        <v>2125.2000000000003</v>
      </c>
      <c r="AE2431" s="2">
        <f t="shared" si="229"/>
        <v>2125.2000000000003</v>
      </c>
      <c r="AG2431" t="str">
        <f t="shared" si="230"/>
        <v/>
      </c>
    </row>
    <row r="2432" spans="1:34" s="9" customFormat="1">
      <c r="A2432">
        <v>2431</v>
      </c>
      <c r="C2432">
        <v>39</v>
      </c>
      <c r="D2432">
        <v>480</v>
      </c>
      <c r="E2432" s="9" t="s">
        <v>915</v>
      </c>
      <c r="F2432" t="s">
        <v>932</v>
      </c>
      <c r="G2432" s="9">
        <v>49.975109099999997</v>
      </c>
      <c r="H2432" s="9">
        <v>125.3227997</v>
      </c>
      <c r="M2432" s="9" t="s">
        <v>701</v>
      </c>
      <c r="N2432" s="9">
        <v>-37</v>
      </c>
      <c r="O2432" s="9">
        <v>-100</v>
      </c>
      <c r="P2432">
        <f t="shared" si="231"/>
        <v>63</v>
      </c>
      <c r="Q2432" s="9" t="s">
        <v>89</v>
      </c>
      <c r="R2432" s="9">
        <v>2</v>
      </c>
      <c r="S2432" s="9">
        <f t="shared" si="226"/>
        <v>63</v>
      </c>
      <c r="T2432" s="9">
        <f t="shared" si="227"/>
        <v>0</v>
      </c>
      <c r="U2432" t="s">
        <v>1003</v>
      </c>
      <c r="V2432" t="s">
        <v>918</v>
      </c>
      <c r="Z2432" s="118">
        <v>1.1000000000000001</v>
      </c>
      <c r="AA2432" s="9">
        <v>0</v>
      </c>
      <c r="AB2432" s="120">
        <v>0.92</v>
      </c>
      <c r="AC2432" s="2">
        <f t="shared" si="228"/>
        <v>6375.6000000000013</v>
      </c>
      <c r="AE2432" s="11">
        <f t="shared" si="229"/>
        <v>6375.6000000000013</v>
      </c>
      <c r="AG2432" t="str">
        <f t="shared" si="230"/>
        <v/>
      </c>
      <c r="AH2432"/>
    </row>
    <row r="2433" spans="1:34">
      <c r="A2433">
        <v>2432</v>
      </c>
      <c r="C2433">
        <v>540</v>
      </c>
      <c r="D2433">
        <v>481</v>
      </c>
      <c r="E2433" t="s">
        <v>605</v>
      </c>
      <c r="F2433" t="s">
        <v>929</v>
      </c>
      <c r="G2433">
        <v>50.148834229999999</v>
      </c>
      <c r="H2433">
        <v>125.2004395</v>
      </c>
      <c r="M2433" t="s">
        <v>13</v>
      </c>
      <c r="N2433">
        <v>5</v>
      </c>
      <c r="O2433">
        <v>4</v>
      </c>
      <c r="P2433">
        <f t="shared" si="231"/>
        <v>1</v>
      </c>
      <c r="Q2433" t="s">
        <v>35</v>
      </c>
      <c r="R2433">
        <v>1</v>
      </c>
      <c r="S2433">
        <f t="shared" si="226"/>
        <v>0</v>
      </c>
      <c r="T2433">
        <f t="shared" si="227"/>
        <v>1</v>
      </c>
      <c r="W2433">
        <f>SUM(S2433:S2438)</f>
        <v>65</v>
      </c>
      <c r="X2433">
        <f>SUM(T2433:T2438)</f>
        <v>5</v>
      </c>
      <c r="Y2433">
        <f>X2433+W2433</f>
        <v>70</v>
      </c>
      <c r="Z2433" s="118">
        <v>0.14000000000000001</v>
      </c>
      <c r="AA2433">
        <v>0</v>
      </c>
      <c r="AB2433" s="120">
        <v>43.21</v>
      </c>
      <c r="AC2433" s="2">
        <f t="shared" si="228"/>
        <v>604.94000000000005</v>
      </c>
      <c r="AD2433" s="2">
        <f>SUM(AC2433:AC2438)</f>
        <v>9050.3626000000004</v>
      </c>
      <c r="AE2433" s="2">
        <f t="shared" si="229"/>
        <v>604.94000000000005</v>
      </c>
      <c r="AF2433" s="2">
        <f>SUM(AE2433:AE2438)</f>
        <v>9050.3626000000004</v>
      </c>
      <c r="AG2433">
        <f t="shared" si="230"/>
        <v>1</v>
      </c>
    </row>
    <row r="2434" spans="1:34">
      <c r="A2434">
        <v>2433</v>
      </c>
      <c r="C2434">
        <v>540</v>
      </c>
      <c r="D2434">
        <v>481</v>
      </c>
      <c r="E2434" t="s">
        <v>605</v>
      </c>
      <c r="F2434" t="s">
        <v>929</v>
      </c>
      <c r="G2434">
        <v>50.148834229999999</v>
      </c>
      <c r="H2434">
        <v>125.2004395</v>
      </c>
      <c r="M2434" t="s">
        <v>14</v>
      </c>
      <c r="N2434">
        <v>4</v>
      </c>
      <c r="O2434">
        <v>3</v>
      </c>
      <c r="P2434">
        <f t="shared" si="231"/>
        <v>1</v>
      </c>
      <c r="Q2434" t="s">
        <v>35</v>
      </c>
      <c r="R2434">
        <v>1</v>
      </c>
      <c r="S2434">
        <f t="shared" ref="S2434:S2497" si="232">IF(R2434=1,0,P2434)</f>
        <v>0</v>
      </c>
      <c r="T2434">
        <f t="shared" ref="T2434:T2497" si="233">IF(R2434=1,P2434,0)</f>
        <v>1</v>
      </c>
      <c r="Z2434" s="118">
        <v>0.14000000000000001</v>
      </c>
      <c r="AA2434">
        <v>0</v>
      </c>
      <c r="AB2434" s="120">
        <v>43.21</v>
      </c>
      <c r="AC2434" s="2">
        <f t="shared" ref="AC2434:AC2497" si="234">Z2434*AB2434/100*P2434*100*100*((100-AA2434)/100)</f>
        <v>604.94000000000005</v>
      </c>
      <c r="AE2434" s="2">
        <f t="shared" ref="AE2434:AE2497" si="235">Z2434*AB2434/100*P2434*100*100*((100-AA2434)/100)</f>
        <v>604.94000000000005</v>
      </c>
      <c r="AG2434" t="str">
        <f t="shared" ref="AG2434:AG2497" si="236">IF(D2433&lt;&gt;D2434,1,"")</f>
        <v/>
      </c>
    </row>
    <row r="2435" spans="1:34">
      <c r="A2435">
        <v>2434</v>
      </c>
      <c r="C2435">
        <v>540</v>
      </c>
      <c r="D2435">
        <v>481</v>
      </c>
      <c r="E2435" t="s">
        <v>605</v>
      </c>
      <c r="F2435" t="s">
        <v>929</v>
      </c>
      <c r="G2435">
        <v>50.148834229999999</v>
      </c>
      <c r="H2435">
        <v>125.2004395</v>
      </c>
      <c r="M2435" t="s">
        <v>15</v>
      </c>
      <c r="N2435">
        <v>3</v>
      </c>
      <c r="O2435">
        <v>0</v>
      </c>
      <c r="P2435">
        <f t="shared" si="231"/>
        <v>3</v>
      </c>
      <c r="Q2435" t="s">
        <v>35</v>
      </c>
      <c r="R2435">
        <v>1</v>
      </c>
      <c r="S2435">
        <f t="shared" si="232"/>
        <v>0</v>
      </c>
      <c r="T2435">
        <f t="shared" si="233"/>
        <v>3</v>
      </c>
      <c r="Z2435" s="118">
        <v>0.14000000000000001</v>
      </c>
      <c r="AA2435">
        <v>0</v>
      </c>
      <c r="AB2435" s="120">
        <v>36.65</v>
      </c>
      <c r="AC2435" s="2">
        <f t="shared" si="234"/>
        <v>1539.3000000000002</v>
      </c>
      <c r="AE2435" s="2">
        <f t="shared" si="235"/>
        <v>1539.3000000000002</v>
      </c>
      <c r="AG2435" t="str">
        <f t="shared" si="236"/>
        <v/>
      </c>
    </row>
    <row r="2436" spans="1:34">
      <c r="A2436">
        <v>2435</v>
      </c>
      <c r="C2436">
        <v>588</v>
      </c>
      <c r="D2436">
        <v>481</v>
      </c>
      <c r="E2436" t="s">
        <v>605</v>
      </c>
      <c r="F2436" t="s">
        <v>929</v>
      </c>
      <c r="G2436">
        <v>50.148834229999999</v>
      </c>
      <c r="H2436">
        <v>125.2004395</v>
      </c>
      <c r="M2436" t="s">
        <v>16</v>
      </c>
      <c r="N2436">
        <v>0</v>
      </c>
      <c r="O2436">
        <v>-8.5</v>
      </c>
      <c r="P2436">
        <f t="shared" si="231"/>
        <v>8.5</v>
      </c>
      <c r="Q2436" t="s">
        <v>611</v>
      </c>
      <c r="R2436">
        <v>2</v>
      </c>
      <c r="S2436">
        <f t="shared" si="232"/>
        <v>8.5</v>
      </c>
      <c r="T2436">
        <f t="shared" si="233"/>
        <v>0</v>
      </c>
      <c r="U2436" t="s">
        <v>1003</v>
      </c>
      <c r="V2436" t="s">
        <v>918</v>
      </c>
      <c r="Z2436" s="118">
        <v>1.31</v>
      </c>
      <c r="AA2436">
        <v>66</v>
      </c>
      <c r="AB2436" s="120">
        <v>4.74</v>
      </c>
      <c r="AC2436" s="2">
        <f t="shared" si="234"/>
        <v>1794.5166000000004</v>
      </c>
      <c r="AE2436" s="2">
        <f t="shared" si="235"/>
        <v>1794.5166000000004</v>
      </c>
      <c r="AG2436" t="str">
        <f t="shared" si="236"/>
        <v/>
      </c>
    </row>
    <row r="2437" spans="1:34">
      <c r="A2437">
        <v>2436</v>
      </c>
      <c r="C2437">
        <v>588</v>
      </c>
      <c r="D2437">
        <v>481</v>
      </c>
      <c r="E2437" t="s">
        <v>605</v>
      </c>
      <c r="F2437" t="s">
        <v>929</v>
      </c>
      <c r="G2437">
        <v>50.148834229999999</v>
      </c>
      <c r="H2437">
        <v>125.2004395</v>
      </c>
      <c r="M2437" t="s">
        <v>59</v>
      </c>
      <c r="N2437">
        <v>-8.5</v>
      </c>
      <c r="O2437">
        <v>-33</v>
      </c>
      <c r="P2437">
        <f t="shared" si="231"/>
        <v>24.5</v>
      </c>
      <c r="Q2437" t="s">
        <v>611</v>
      </c>
      <c r="R2437">
        <v>2</v>
      </c>
      <c r="S2437">
        <f t="shared" si="232"/>
        <v>24.5</v>
      </c>
      <c r="T2437">
        <f t="shared" si="233"/>
        <v>0</v>
      </c>
      <c r="U2437" t="s">
        <v>1003</v>
      </c>
      <c r="V2437" t="s">
        <v>918</v>
      </c>
      <c r="Z2437" s="118">
        <v>1.38</v>
      </c>
      <c r="AA2437">
        <v>66</v>
      </c>
      <c r="AB2437" s="120">
        <v>1.7</v>
      </c>
      <c r="AC2437" s="2">
        <f t="shared" si="234"/>
        <v>1954.2179999999998</v>
      </c>
      <c r="AE2437" s="2">
        <f t="shared" si="235"/>
        <v>1954.2179999999998</v>
      </c>
      <c r="AG2437" t="str">
        <f t="shared" si="236"/>
        <v/>
      </c>
    </row>
    <row r="2438" spans="1:34" s="9" customFormat="1">
      <c r="A2438">
        <v>2437</v>
      </c>
      <c r="C2438">
        <v>588</v>
      </c>
      <c r="D2438">
        <v>481</v>
      </c>
      <c r="E2438" s="9" t="s">
        <v>605</v>
      </c>
      <c r="F2438" t="s">
        <v>929</v>
      </c>
      <c r="G2438" s="9">
        <v>50.148834229999999</v>
      </c>
      <c r="H2438" s="9">
        <v>125.2004395</v>
      </c>
      <c r="M2438" s="9" t="s">
        <v>60</v>
      </c>
      <c r="N2438" s="9">
        <v>-33</v>
      </c>
      <c r="O2438" s="9">
        <v>-65</v>
      </c>
      <c r="P2438">
        <f t="shared" si="231"/>
        <v>32</v>
      </c>
      <c r="Q2438" s="9" t="s">
        <v>611</v>
      </c>
      <c r="R2438" s="9">
        <v>2</v>
      </c>
      <c r="S2438" s="9">
        <f t="shared" si="232"/>
        <v>32</v>
      </c>
      <c r="T2438" s="9">
        <f t="shared" si="233"/>
        <v>0</v>
      </c>
      <c r="U2438" t="s">
        <v>1003</v>
      </c>
      <c r="V2438" t="s">
        <v>918</v>
      </c>
      <c r="Z2438" s="118">
        <v>1.38</v>
      </c>
      <c r="AA2438" s="9">
        <v>66</v>
      </c>
      <c r="AB2438" s="120">
        <v>1.7</v>
      </c>
      <c r="AC2438" s="2">
        <f t="shared" si="234"/>
        <v>2552.4479999999999</v>
      </c>
      <c r="AE2438" s="11">
        <f t="shared" si="235"/>
        <v>2552.4479999999999</v>
      </c>
      <c r="AG2438" t="str">
        <f t="shared" si="236"/>
        <v/>
      </c>
      <c r="AH2438"/>
    </row>
    <row r="2439" spans="1:34">
      <c r="A2439">
        <v>2438</v>
      </c>
      <c r="C2439">
        <v>516</v>
      </c>
      <c r="D2439">
        <v>482</v>
      </c>
      <c r="E2439" t="s">
        <v>605</v>
      </c>
      <c r="F2439" t="s">
        <v>929</v>
      </c>
      <c r="G2439">
        <v>50.198997499999997</v>
      </c>
      <c r="H2439">
        <v>125.1632614</v>
      </c>
      <c r="M2439" t="s">
        <v>89</v>
      </c>
      <c r="N2439">
        <v>4.5</v>
      </c>
      <c r="O2439">
        <v>2.5</v>
      </c>
      <c r="P2439">
        <f t="shared" si="231"/>
        <v>2</v>
      </c>
      <c r="Q2439" t="s">
        <v>35</v>
      </c>
      <c r="R2439">
        <v>1</v>
      </c>
      <c r="S2439">
        <f t="shared" si="232"/>
        <v>0</v>
      </c>
      <c r="T2439">
        <f t="shared" si="233"/>
        <v>2</v>
      </c>
      <c r="W2439">
        <f>SUM(S2439:S2444)</f>
        <v>69</v>
      </c>
      <c r="X2439">
        <f>SUM(T2439:T2444)</f>
        <v>4.5</v>
      </c>
      <c r="Y2439">
        <f>X2439+W2439</f>
        <v>73.5</v>
      </c>
      <c r="Z2439" s="118">
        <v>0.14000000000000001</v>
      </c>
      <c r="AA2439">
        <v>0</v>
      </c>
      <c r="AB2439" s="120">
        <v>43.21</v>
      </c>
      <c r="AC2439" s="2">
        <f t="shared" si="234"/>
        <v>1209.8800000000001</v>
      </c>
      <c r="AD2439" s="2">
        <f>SUM(AC2439:AC2444)</f>
        <v>13184.293999999998</v>
      </c>
      <c r="AE2439" s="2">
        <f t="shared" si="235"/>
        <v>1209.8800000000001</v>
      </c>
      <c r="AF2439" s="2">
        <f>SUM(AE2439:AE2444)</f>
        <v>13184.293999999998</v>
      </c>
      <c r="AG2439">
        <f t="shared" si="236"/>
        <v>1</v>
      </c>
    </row>
    <row r="2440" spans="1:34">
      <c r="A2440">
        <v>2439</v>
      </c>
      <c r="C2440">
        <v>516</v>
      </c>
      <c r="D2440">
        <v>482</v>
      </c>
      <c r="E2440" t="s">
        <v>605</v>
      </c>
      <c r="F2440" t="s">
        <v>929</v>
      </c>
      <c r="G2440">
        <v>50.198997499999997</v>
      </c>
      <c r="H2440">
        <v>125.1632614</v>
      </c>
      <c r="M2440" t="s">
        <v>623</v>
      </c>
      <c r="N2440">
        <v>2.5</v>
      </c>
      <c r="O2440">
        <v>1</v>
      </c>
      <c r="P2440">
        <f t="shared" si="231"/>
        <v>1.5</v>
      </c>
      <c r="Q2440" t="s">
        <v>35</v>
      </c>
      <c r="R2440">
        <v>1</v>
      </c>
      <c r="S2440">
        <f t="shared" si="232"/>
        <v>0</v>
      </c>
      <c r="T2440">
        <f t="shared" si="233"/>
        <v>1.5</v>
      </c>
      <c r="Z2440" s="118">
        <v>0.14000000000000001</v>
      </c>
      <c r="AA2440">
        <v>0</v>
      </c>
      <c r="AB2440" s="120">
        <v>43.21</v>
      </c>
      <c r="AC2440" s="2">
        <f t="shared" si="234"/>
        <v>907.41000000000008</v>
      </c>
      <c r="AE2440" s="2">
        <f t="shared" si="235"/>
        <v>907.41000000000008</v>
      </c>
      <c r="AG2440" t="str">
        <f t="shared" si="236"/>
        <v/>
      </c>
    </row>
    <row r="2441" spans="1:34">
      <c r="A2441">
        <v>2440</v>
      </c>
      <c r="C2441">
        <v>516</v>
      </c>
      <c r="D2441">
        <v>482</v>
      </c>
      <c r="E2441" t="s">
        <v>605</v>
      </c>
      <c r="F2441" t="s">
        <v>929</v>
      </c>
      <c r="G2441">
        <v>50.198997499999997</v>
      </c>
      <c r="H2441">
        <v>125.1632614</v>
      </c>
      <c r="M2441" t="s">
        <v>57</v>
      </c>
      <c r="N2441">
        <v>1</v>
      </c>
      <c r="O2441">
        <v>0</v>
      </c>
      <c r="P2441">
        <f t="shared" si="231"/>
        <v>1</v>
      </c>
      <c r="Q2441" t="s">
        <v>35</v>
      </c>
      <c r="R2441">
        <v>1</v>
      </c>
      <c r="S2441">
        <f t="shared" si="232"/>
        <v>0</v>
      </c>
      <c r="T2441">
        <f t="shared" si="233"/>
        <v>1</v>
      </c>
      <c r="Z2441" s="118">
        <v>0.14000000000000001</v>
      </c>
      <c r="AA2441">
        <v>0</v>
      </c>
      <c r="AB2441" s="120">
        <v>36.65</v>
      </c>
      <c r="AC2441" s="2">
        <f t="shared" si="234"/>
        <v>513.1</v>
      </c>
      <c r="AE2441" s="2">
        <f t="shared" si="235"/>
        <v>513.1</v>
      </c>
      <c r="AG2441" t="str">
        <f t="shared" si="236"/>
        <v/>
      </c>
    </row>
    <row r="2442" spans="1:34">
      <c r="A2442">
        <v>2441</v>
      </c>
      <c r="C2442">
        <v>564</v>
      </c>
      <c r="D2442">
        <v>482</v>
      </c>
      <c r="E2442" t="s">
        <v>605</v>
      </c>
      <c r="F2442" t="s">
        <v>929</v>
      </c>
      <c r="G2442">
        <v>50.198997499999997</v>
      </c>
      <c r="H2442">
        <v>125.1632614</v>
      </c>
      <c r="M2442" t="s">
        <v>16</v>
      </c>
      <c r="N2442">
        <v>0</v>
      </c>
      <c r="O2442">
        <v>-1</v>
      </c>
      <c r="P2442">
        <f t="shared" si="231"/>
        <v>1</v>
      </c>
      <c r="Q2442" t="s">
        <v>604</v>
      </c>
      <c r="R2442">
        <v>2</v>
      </c>
      <c r="S2442">
        <f t="shared" si="232"/>
        <v>1</v>
      </c>
      <c r="T2442">
        <f t="shared" si="233"/>
        <v>0</v>
      </c>
      <c r="U2442" t="s">
        <v>1003</v>
      </c>
      <c r="V2442" t="s">
        <v>918</v>
      </c>
      <c r="Z2442" s="118">
        <v>1.31</v>
      </c>
      <c r="AA2442">
        <v>0</v>
      </c>
      <c r="AB2442" s="120">
        <v>4.74</v>
      </c>
      <c r="AC2442" s="2">
        <f t="shared" si="234"/>
        <v>620.94000000000005</v>
      </c>
      <c r="AE2442" s="2">
        <f t="shared" si="235"/>
        <v>620.94000000000005</v>
      </c>
      <c r="AG2442" t="str">
        <f t="shared" si="236"/>
        <v/>
      </c>
    </row>
    <row r="2443" spans="1:34">
      <c r="A2443">
        <v>2442</v>
      </c>
      <c r="C2443">
        <v>564</v>
      </c>
      <c r="D2443">
        <v>482</v>
      </c>
      <c r="E2443" t="s">
        <v>605</v>
      </c>
      <c r="F2443" t="s">
        <v>929</v>
      </c>
      <c r="G2443">
        <v>50.198997499999997</v>
      </c>
      <c r="H2443">
        <v>125.1632614</v>
      </c>
      <c r="M2443" t="s">
        <v>285</v>
      </c>
      <c r="N2443">
        <v>-1</v>
      </c>
      <c r="O2443">
        <v>-32</v>
      </c>
      <c r="P2443">
        <f t="shared" ref="P2443:P2506" si="237">ABS(N2443-O2443)</f>
        <v>31</v>
      </c>
      <c r="Q2443" t="s">
        <v>604</v>
      </c>
      <c r="R2443">
        <v>2</v>
      </c>
      <c r="S2443">
        <f t="shared" si="232"/>
        <v>31</v>
      </c>
      <c r="T2443">
        <f t="shared" si="233"/>
        <v>0</v>
      </c>
      <c r="U2443" t="s">
        <v>1003</v>
      </c>
      <c r="V2443" t="s">
        <v>918</v>
      </c>
      <c r="Z2443" s="118">
        <v>1.38</v>
      </c>
      <c r="AA2443">
        <v>41</v>
      </c>
      <c r="AB2443" s="120">
        <v>1.7</v>
      </c>
      <c r="AC2443" s="2">
        <f t="shared" si="234"/>
        <v>4290.8339999999989</v>
      </c>
      <c r="AE2443" s="2">
        <f t="shared" si="235"/>
        <v>4290.8339999999989</v>
      </c>
      <c r="AG2443" t="str">
        <f t="shared" si="236"/>
        <v/>
      </c>
    </row>
    <row r="2444" spans="1:34" s="9" customFormat="1">
      <c r="A2444">
        <v>2443</v>
      </c>
      <c r="C2444">
        <v>564</v>
      </c>
      <c r="D2444">
        <v>482</v>
      </c>
      <c r="E2444" s="9" t="s">
        <v>605</v>
      </c>
      <c r="F2444" t="s">
        <v>929</v>
      </c>
      <c r="G2444" s="9">
        <v>50.198997499999997</v>
      </c>
      <c r="H2444" s="9">
        <v>125.1632614</v>
      </c>
      <c r="M2444" s="9" t="s">
        <v>286</v>
      </c>
      <c r="N2444" s="9">
        <v>-32</v>
      </c>
      <c r="O2444" s="9">
        <v>-69</v>
      </c>
      <c r="P2444">
        <f t="shared" si="237"/>
        <v>37</v>
      </c>
      <c r="Q2444" s="9" t="s">
        <v>604</v>
      </c>
      <c r="R2444" s="9">
        <v>2</v>
      </c>
      <c r="S2444" s="9">
        <f t="shared" si="232"/>
        <v>37</v>
      </c>
      <c r="T2444" s="9">
        <f t="shared" si="233"/>
        <v>0</v>
      </c>
      <c r="U2444" t="s">
        <v>1003</v>
      </c>
      <c r="V2444" t="s">
        <v>918</v>
      </c>
      <c r="Z2444" s="118">
        <v>1.38</v>
      </c>
      <c r="AA2444" s="9">
        <v>35</v>
      </c>
      <c r="AB2444" s="120">
        <v>1.7</v>
      </c>
      <c r="AC2444" s="2">
        <f t="shared" si="234"/>
        <v>5642.1299999999983</v>
      </c>
      <c r="AE2444" s="11">
        <f t="shared" si="235"/>
        <v>5642.1299999999983</v>
      </c>
      <c r="AG2444" t="str">
        <f t="shared" si="236"/>
        <v/>
      </c>
      <c r="AH2444"/>
    </row>
    <row r="2445" spans="1:34">
      <c r="A2445">
        <v>2444</v>
      </c>
      <c r="C2445">
        <v>9</v>
      </c>
      <c r="D2445">
        <v>483</v>
      </c>
      <c r="E2445" t="s">
        <v>605</v>
      </c>
      <c r="F2445" t="s">
        <v>929</v>
      </c>
      <c r="G2445">
        <v>49.986530299999998</v>
      </c>
      <c r="H2445">
        <v>125.4049988</v>
      </c>
      <c r="M2445" t="s">
        <v>610</v>
      </c>
      <c r="N2445">
        <v>5</v>
      </c>
      <c r="O2445">
        <v>3</v>
      </c>
      <c r="P2445">
        <f t="shared" si="237"/>
        <v>2</v>
      </c>
      <c r="Q2445" t="s">
        <v>35</v>
      </c>
      <c r="R2445">
        <v>1</v>
      </c>
      <c r="S2445">
        <f t="shared" si="232"/>
        <v>0</v>
      </c>
      <c r="T2445">
        <f t="shared" si="233"/>
        <v>2</v>
      </c>
      <c r="W2445">
        <f>SUM(S2445:S2450)</f>
        <v>85</v>
      </c>
      <c r="X2445">
        <f>SUM(T2445:T2450)</f>
        <v>5</v>
      </c>
      <c r="Y2445">
        <f>X2445+W2445</f>
        <v>90</v>
      </c>
      <c r="Z2445" s="118">
        <v>0.14000000000000001</v>
      </c>
      <c r="AA2445">
        <v>0</v>
      </c>
      <c r="AB2445" s="120">
        <v>43.21</v>
      </c>
      <c r="AC2445" s="2">
        <f t="shared" si="234"/>
        <v>1209.8800000000001</v>
      </c>
      <c r="AD2445" s="2">
        <f>SUM(AC2445:AC2450)</f>
        <v>18743.056999999997</v>
      </c>
      <c r="AE2445" s="2">
        <f t="shared" si="235"/>
        <v>1209.8800000000001</v>
      </c>
      <c r="AF2445" s="2">
        <f>SUM(AE2445:AE2450)</f>
        <v>18743.056999999997</v>
      </c>
      <c r="AG2445">
        <f t="shared" si="236"/>
        <v>1</v>
      </c>
    </row>
    <row r="2446" spans="1:34">
      <c r="A2446">
        <v>2445</v>
      </c>
      <c r="C2446">
        <v>9</v>
      </c>
      <c r="D2446">
        <v>483</v>
      </c>
      <c r="E2446" t="s">
        <v>605</v>
      </c>
      <c r="F2446" t="s">
        <v>929</v>
      </c>
      <c r="G2446">
        <v>49.986530299999998</v>
      </c>
      <c r="H2446">
        <v>125.4049988</v>
      </c>
      <c r="M2446" t="s">
        <v>606</v>
      </c>
      <c r="N2446">
        <v>3</v>
      </c>
      <c r="O2446">
        <v>0</v>
      </c>
      <c r="P2446">
        <f t="shared" si="237"/>
        <v>3</v>
      </c>
      <c r="Q2446" t="s">
        <v>35</v>
      </c>
      <c r="R2446">
        <v>1</v>
      </c>
      <c r="S2446">
        <f t="shared" si="232"/>
        <v>0</v>
      </c>
      <c r="T2446">
        <f t="shared" si="233"/>
        <v>3</v>
      </c>
      <c r="Z2446" s="118">
        <v>0.14000000000000001</v>
      </c>
      <c r="AA2446">
        <v>0</v>
      </c>
      <c r="AB2446" s="120">
        <v>43.21</v>
      </c>
      <c r="AC2446" s="2">
        <f t="shared" si="234"/>
        <v>1814.8200000000002</v>
      </c>
      <c r="AE2446" s="2">
        <f t="shared" si="235"/>
        <v>1814.8200000000002</v>
      </c>
      <c r="AG2446" t="str">
        <f t="shared" si="236"/>
        <v/>
      </c>
    </row>
    <row r="2447" spans="1:34">
      <c r="A2447">
        <v>2446</v>
      </c>
      <c r="C2447">
        <v>15</v>
      </c>
      <c r="D2447">
        <v>483</v>
      </c>
      <c r="E2447" t="s">
        <v>605</v>
      </c>
      <c r="F2447" t="s">
        <v>929</v>
      </c>
      <c r="G2447">
        <v>49.986530299999998</v>
      </c>
      <c r="H2447">
        <v>125.4049988</v>
      </c>
      <c r="M2447" t="s">
        <v>104</v>
      </c>
      <c r="N2447">
        <v>0</v>
      </c>
      <c r="O2447">
        <v>-13</v>
      </c>
      <c r="P2447">
        <f t="shared" si="237"/>
        <v>13</v>
      </c>
      <c r="Q2447" t="s">
        <v>89</v>
      </c>
      <c r="R2447">
        <v>2</v>
      </c>
      <c r="S2447">
        <f t="shared" si="232"/>
        <v>13</v>
      </c>
      <c r="T2447">
        <f t="shared" si="233"/>
        <v>0</v>
      </c>
      <c r="U2447" t="s">
        <v>1003</v>
      </c>
      <c r="V2447" t="s">
        <v>21</v>
      </c>
      <c r="Z2447" s="118">
        <v>1.31</v>
      </c>
      <c r="AA2447">
        <v>15</v>
      </c>
      <c r="AB2447" s="120">
        <v>4.74</v>
      </c>
      <c r="AC2447" s="2">
        <f t="shared" si="234"/>
        <v>6861.3869999999997</v>
      </c>
      <c r="AE2447" s="2">
        <f t="shared" si="235"/>
        <v>6861.3869999999997</v>
      </c>
      <c r="AG2447" t="str">
        <f t="shared" si="236"/>
        <v/>
      </c>
    </row>
    <row r="2448" spans="1:34">
      <c r="A2448">
        <v>2447</v>
      </c>
      <c r="C2448">
        <v>15</v>
      </c>
      <c r="D2448">
        <v>483</v>
      </c>
      <c r="E2448" t="s">
        <v>605</v>
      </c>
      <c r="F2448" t="s">
        <v>929</v>
      </c>
      <c r="G2448">
        <v>49.986530299999998</v>
      </c>
      <c r="H2448">
        <v>125.4049988</v>
      </c>
      <c r="M2448" t="s">
        <v>29</v>
      </c>
      <c r="N2448">
        <v>-13</v>
      </c>
      <c r="O2448">
        <v>-60</v>
      </c>
      <c r="P2448">
        <f t="shared" si="237"/>
        <v>47</v>
      </c>
      <c r="Q2448" t="s">
        <v>611</v>
      </c>
      <c r="R2448">
        <v>2</v>
      </c>
      <c r="S2448">
        <f t="shared" si="232"/>
        <v>47</v>
      </c>
      <c r="T2448">
        <f t="shared" si="233"/>
        <v>0</v>
      </c>
      <c r="U2448" t="s">
        <v>1003</v>
      </c>
      <c r="V2448" t="s">
        <v>918</v>
      </c>
      <c r="Z2448" s="118">
        <v>1.38</v>
      </c>
      <c r="AA2448">
        <v>40</v>
      </c>
      <c r="AB2448" s="120">
        <v>1.7</v>
      </c>
      <c r="AC2448" s="2">
        <f t="shared" si="234"/>
        <v>6615.7199999999984</v>
      </c>
      <c r="AE2448" s="2">
        <f t="shared" si="235"/>
        <v>6615.7199999999984</v>
      </c>
      <c r="AG2448" t="str">
        <f t="shared" si="236"/>
        <v/>
      </c>
    </row>
    <row r="2449" spans="1:34">
      <c r="A2449">
        <v>2448</v>
      </c>
      <c r="C2449">
        <v>15</v>
      </c>
      <c r="D2449">
        <v>483</v>
      </c>
      <c r="E2449" t="s">
        <v>605</v>
      </c>
      <c r="F2449" t="s">
        <v>929</v>
      </c>
      <c r="G2449">
        <v>49.986530299999998</v>
      </c>
      <c r="H2449">
        <v>125.4049988</v>
      </c>
      <c r="M2449" t="s">
        <v>789</v>
      </c>
      <c r="N2449">
        <v>-60</v>
      </c>
      <c r="O2449">
        <v>-85</v>
      </c>
      <c r="P2449">
        <f t="shared" si="237"/>
        <v>25</v>
      </c>
      <c r="Q2449" t="s">
        <v>611</v>
      </c>
      <c r="R2449">
        <v>2</v>
      </c>
      <c r="S2449">
        <f t="shared" si="232"/>
        <v>25</v>
      </c>
      <c r="T2449">
        <f t="shared" si="233"/>
        <v>0</v>
      </c>
      <c r="U2449" t="s">
        <v>1003</v>
      </c>
      <c r="V2449" t="s">
        <v>918</v>
      </c>
      <c r="Z2449" s="118">
        <v>1.63</v>
      </c>
      <c r="AA2449">
        <v>0</v>
      </c>
      <c r="AB2449" s="120">
        <v>0.55000000000000004</v>
      </c>
      <c r="AC2449" s="2">
        <f t="shared" si="234"/>
        <v>2241.25</v>
      </c>
      <c r="AE2449" s="2">
        <f t="shared" si="235"/>
        <v>2241.25</v>
      </c>
      <c r="AG2449" t="str">
        <f t="shared" si="236"/>
        <v/>
      </c>
    </row>
    <row r="2450" spans="1:34" s="9" customFormat="1">
      <c r="A2450">
        <v>2449</v>
      </c>
      <c r="C2450">
        <v>15</v>
      </c>
      <c r="D2450">
        <v>483</v>
      </c>
      <c r="E2450" s="9" t="s">
        <v>605</v>
      </c>
      <c r="F2450" t="s">
        <v>929</v>
      </c>
      <c r="G2450" s="9">
        <v>49.986530299999998</v>
      </c>
      <c r="H2450" s="9">
        <v>125.4049988</v>
      </c>
      <c r="M2450" s="9" t="s">
        <v>416</v>
      </c>
      <c r="N2450" s="9">
        <v>-85</v>
      </c>
      <c r="O2450" s="9">
        <v>-85</v>
      </c>
      <c r="P2450">
        <f t="shared" si="237"/>
        <v>0</v>
      </c>
      <c r="R2450" s="9">
        <v>2</v>
      </c>
      <c r="S2450" s="9">
        <f t="shared" si="232"/>
        <v>0</v>
      </c>
      <c r="T2450" s="9">
        <f t="shared" si="233"/>
        <v>0</v>
      </c>
      <c r="U2450" t="s">
        <v>1003</v>
      </c>
      <c r="V2450" t="s">
        <v>623</v>
      </c>
      <c r="Z2450" s="118">
        <v>0</v>
      </c>
      <c r="AA2450" s="9">
        <v>0</v>
      </c>
      <c r="AB2450" s="120"/>
      <c r="AC2450" s="2">
        <f t="shared" si="234"/>
        <v>0</v>
      </c>
      <c r="AE2450" s="11">
        <f t="shared" si="235"/>
        <v>0</v>
      </c>
      <c r="AG2450" t="str">
        <f t="shared" si="236"/>
        <v/>
      </c>
      <c r="AH2450"/>
    </row>
    <row r="2451" spans="1:34">
      <c r="A2451">
        <v>2450</v>
      </c>
      <c r="C2451">
        <v>539</v>
      </c>
      <c r="D2451">
        <v>484</v>
      </c>
      <c r="E2451" t="s">
        <v>605</v>
      </c>
      <c r="F2451" t="s">
        <v>929</v>
      </c>
      <c r="G2451">
        <v>50.172050480000003</v>
      </c>
      <c r="H2451">
        <v>125.2242966</v>
      </c>
      <c r="M2451" t="s">
        <v>13</v>
      </c>
      <c r="N2451">
        <v>5</v>
      </c>
      <c r="O2451">
        <v>3</v>
      </c>
      <c r="P2451">
        <f t="shared" si="237"/>
        <v>2</v>
      </c>
      <c r="Q2451" t="s">
        <v>35</v>
      </c>
      <c r="R2451">
        <v>1</v>
      </c>
      <c r="S2451">
        <f t="shared" si="232"/>
        <v>0</v>
      </c>
      <c r="T2451">
        <f t="shared" si="233"/>
        <v>2</v>
      </c>
      <c r="W2451">
        <f>SUM(S2451:S2455)</f>
        <v>75</v>
      </c>
      <c r="X2451">
        <f>SUM(T2451:T2455)</f>
        <v>5</v>
      </c>
      <c r="Y2451">
        <f>X2451+W2451</f>
        <v>80</v>
      </c>
      <c r="Z2451" s="118">
        <v>0.14000000000000001</v>
      </c>
      <c r="AA2451">
        <v>0</v>
      </c>
      <c r="AB2451" s="120">
        <v>43.21</v>
      </c>
      <c r="AC2451" s="2">
        <f t="shared" si="234"/>
        <v>1209.8800000000001</v>
      </c>
      <c r="AD2451" s="2">
        <f>SUM(AC2451:AC2455)</f>
        <v>10836.681</v>
      </c>
      <c r="AE2451" s="2">
        <f t="shared" si="235"/>
        <v>1209.8800000000001</v>
      </c>
      <c r="AF2451" s="2">
        <f>SUM(AE2451:AE2455)</f>
        <v>10836.681</v>
      </c>
      <c r="AG2451">
        <f t="shared" si="236"/>
        <v>1</v>
      </c>
    </row>
    <row r="2452" spans="1:34">
      <c r="A2452">
        <v>2451</v>
      </c>
      <c r="C2452">
        <v>539</v>
      </c>
      <c r="D2452">
        <v>484</v>
      </c>
      <c r="E2452" t="s">
        <v>605</v>
      </c>
      <c r="F2452" t="s">
        <v>929</v>
      </c>
      <c r="G2452">
        <v>50.172050480000003</v>
      </c>
      <c r="H2452">
        <v>125.2242966</v>
      </c>
      <c r="M2452" t="s">
        <v>14</v>
      </c>
      <c r="N2452">
        <v>3</v>
      </c>
      <c r="O2452">
        <v>1</v>
      </c>
      <c r="P2452">
        <f t="shared" si="237"/>
        <v>2</v>
      </c>
      <c r="Q2452" t="s">
        <v>35</v>
      </c>
      <c r="R2452">
        <v>1</v>
      </c>
      <c r="S2452">
        <f t="shared" si="232"/>
        <v>0</v>
      </c>
      <c r="T2452">
        <f t="shared" si="233"/>
        <v>2</v>
      </c>
      <c r="Z2452" s="118">
        <v>0.14000000000000001</v>
      </c>
      <c r="AA2452">
        <v>0</v>
      </c>
      <c r="AB2452" s="120">
        <v>43.21</v>
      </c>
      <c r="AC2452" s="2">
        <f t="shared" si="234"/>
        <v>1209.8800000000001</v>
      </c>
      <c r="AE2452" s="2">
        <f t="shared" si="235"/>
        <v>1209.8800000000001</v>
      </c>
      <c r="AG2452" t="str">
        <f t="shared" si="236"/>
        <v/>
      </c>
    </row>
    <row r="2453" spans="1:34">
      <c r="A2453">
        <v>2452</v>
      </c>
      <c r="C2453">
        <v>539</v>
      </c>
      <c r="D2453">
        <v>484</v>
      </c>
      <c r="E2453" t="s">
        <v>605</v>
      </c>
      <c r="F2453" t="s">
        <v>929</v>
      </c>
      <c r="G2453">
        <v>50.172050480000003</v>
      </c>
      <c r="H2453">
        <v>125.2242966</v>
      </c>
      <c r="M2453" t="s">
        <v>15</v>
      </c>
      <c r="N2453">
        <v>1</v>
      </c>
      <c r="O2453">
        <v>0</v>
      </c>
      <c r="P2453">
        <f t="shared" si="237"/>
        <v>1</v>
      </c>
      <c r="Q2453" t="s">
        <v>35</v>
      </c>
      <c r="R2453">
        <v>1</v>
      </c>
      <c r="S2453">
        <f t="shared" si="232"/>
        <v>0</v>
      </c>
      <c r="T2453">
        <f t="shared" si="233"/>
        <v>1</v>
      </c>
      <c r="Z2453" s="118">
        <v>0.14000000000000001</v>
      </c>
      <c r="AA2453">
        <v>0</v>
      </c>
      <c r="AB2453" s="120">
        <v>36.65</v>
      </c>
      <c r="AC2453" s="2">
        <f t="shared" si="234"/>
        <v>513.1</v>
      </c>
      <c r="AE2453" s="2">
        <f t="shared" si="235"/>
        <v>513.1</v>
      </c>
      <c r="AG2453" t="str">
        <f t="shared" si="236"/>
        <v/>
      </c>
    </row>
    <row r="2454" spans="1:34">
      <c r="A2454">
        <v>2453</v>
      </c>
      <c r="C2454">
        <v>587</v>
      </c>
      <c r="D2454">
        <v>484</v>
      </c>
      <c r="E2454" t="s">
        <v>605</v>
      </c>
      <c r="F2454" t="s">
        <v>929</v>
      </c>
      <c r="G2454">
        <v>50.172050480000003</v>
      </c>
      <c r="H2454">
        <v>125.2242966</v>
      </c>
      <c r="M2454" t="s">
        <v>16</v>
      </c>
      <c r="N2454">
        <v>0</v>
      </c>
      <c r="O2454">
        <v>-5</v>
      </c>
      <c r="P2454">
        <f t="shared" si="237"/>
        <v>5</v>
      </c>
      <c r="Q2454" t="s">
        <v>611</v>
      </c>
      <c r="R2454">
        <v>2</v>
      </c>
      <c r="S2454">
        <f t="shared" si="232"/>
        <v>5</v>
      </c>
      <c r="T2454">
        <f t="shared" si="233"/>
        <v>0</v>
      </c>
      <c r="U2454" t="s">
        <v>1003</v>
      </c>
      <c r="V2454" t="s">
        <v>623</v>
      </c>
      <c r="Z2454" s="118">
        <v>1.31</v>
      </c>
      <c r="AA2454">
        <v>57</v>
      </c>
      <c r="AB2454" s="120">
        <v>4.74</v>
      </c>
      <c r="AC2454" s="2">
        <f t="shared" si="234"/>
        <v>1335.0210000000002</v>
      </c>
      <c r="AE2454" s="2">
        <f t="shared" si="235"/>
        <v>1335.0210000000002</v>
      </c>
      <c r="AG2454" t="str">
        <f t="shared" si="236"/>
        <v/>
      </c>
    </row>
    <row r="2455" spans="1:34" s="9" customFormat="1">
      <c r="A2455">
        <v>2454</v>
      </c>
      <c r="C2455">
        <v>587</v>
      </c>
      <c r="D2455">
        <v>484</v>
      </c>
      <c r="E2455" s="9" t="s">
        <v>605</v>
      </c>
      <c r="F2455" t="s">
        <v>929</v>
      </c>
      <c r="G2455" s="9">
        <v>50.172050480000003</v>
      </c>
      <c r="H2455" s="9">
        <v>125.2242966</v>
      </c>
      <c r="M2455" s="9" t="s">
        <v>18</v>
      </c>
      <c r="N2455" s="9">
        <v>-5</v>
      </c>
      <c r="O2455" s="9">
        <v>-75</v>
      </c>
      <c r="P2455">
        <f t="shared" si="237"/>
        <v>70</v>
      </c>
      <c r="Q2455" s="9" t="s">
        <v>611</v>
      </c>
      <c r="R2455" s="9">
        <v>2</v>
      </c>
      <c r="S2455" s="9">
        <f t="shared" si="232"/>
        <v>70</v>
      </c>
      <c r="T2455" s="9">
        <f t="shared" si="233"/>
        <v>0</v>
      </c>
      <c r="U2455" t="s">
        <v>1003</v>
      </c>
      <c r="V2455" t="s">
        <v>623</v>
      </c>
      <c r="Z2455" s="118">
        <v>1.38</v>
      </c>
      <c r="AA2455" s="9">
        <v>60</v>
      </c>
      <c r="AB2455" s="120">
        <v>1.7</v>
      </c>
      <c r="AC2455" s="2">
        <f t="shared" si="234"/>
        <v>6568.7999999999993</v>
      </c>
      <c r="AE2455" s="11">
        <f t="shared" si="235"/>
        <v>6568.7999999999993</v>
      </c>
      <c r="AG2455" t="str">
        <f t="shared" si="236"/>
        <v/>
      </c>
      <c r="AH2455"/>
    </row>
    <row r="2456" spans="1:34">
      <c r="A2456">
        <v>2455</v>
      </c>
      <c r="C2456">
        <v>515</v>
      </c>
      <c r="D2456">
        <v>485</v>
      </c>
      <c r="E2456" t="s">
        <v>605</v>
      </c>
      <c r="F2456" t="s">
        <v>929</v>
      </c>
      <c r="G2456">
        <v>50.184520720000002</v>
      </c>
      <c r="H2456">
        <v>125.2562561</v>
      </c>
      <c r="M2456" t="s">
        <v>89</v>
      </c>
      <c r="N2456">
        <v>5</v>
      </c>
      <c r="O2456">
        <v>4</v>
      </c>
      <c r="P2456">
        <f t="shared" si="237"/>
        <v>1</v>
      </c>
      <c r="Q2456" t="s">
        <v>35</v>
      </c>
      <c r="R2456">
        <v>1</v>
      </c>
      <c r="S2456">
        <f t="shared" si="232"/>
        <v>0</v>
      </c>
      <c r="T2456">
        <f t="shared" si="233"/>
        <v>1</v>
      </c>
      <c r="W2456">
        <f>SUM(S2456:S2466)</f>
        <v>96</v>
      </c>
      <c r="X2456">
        <f>SUM(T2456:T2466)</f>
        <v>9</v>
      </c>
      <c r="Y2456">
        <f>X2456+W2456</f>
        <v>105</v>
      </c>
      <c r="Z2456" s="118">
        <v>0.14000000000000001</v>
      </c>
      <c r="AA2456">
        <v>0</v>
      </c>
      <c r="AB2456" s="120">
        <v>43.21</v>
      </c>
      <c r="AC2456" s="2">
        <f t="shared" si="234"/>
        <v>604.94000000000005</v>
      </c>
      <c r="AD2456" s="2">
        <f>SUM(AC2456:AC2467)</f>
        <v>604.94000000000005</v>
      </c>
      <c r="AE2456" s="2">
        <f t="shared" si="235"/>
        <v>604.94000000000005</v>
      </c>
      <c r="AF2456" s="2">
        <f>SUM(AE2456:AE2467)</f>
        <v>604.94000000000005</v>
      </c>
      <c r="AG2456">
        <f t="shared" si="236"/>
        <v>1</v>
      </c>
    </row>
    <row r="2457" spans="1:34">
      <c r="A2457">
        <v>2456</v>
      </c>
      <c r="C2457">
        <v>515</v>
      </c>
      <c r="D2457">
        <v>486</v>
      </c>
      <c r="E2457" t="s">
        <v>916</v>
      </c>
      <c r="F2457" t="s">
        <v>929</v>
      </c>
      <c r="G2457">
        <v>50.184520720000002</v>
      </c>
      <c r="H2457">
        <v>125.2562561</v>
      </c>
      <c r="M2457" t="s">
        <v>623</v>
      </c>
      <c r="N2457">
        <v>4</v>
      </c>
      <c r="O2457">
        <v>3</v>
      </c>
      <c r="P2457">
        <f t="shared" si="237"/>
        <v>1</v>
      </c>
      <c r="Q2457" t="s">
        <v>35</v>
      </c>
      <c r="R2457">
        <v>1</v>
      </c>
      <c r="S2457">
        <f t="shared" si="232"/>
        <v>0</v>
      </c>
      <c r="T2457">
        <f t="shared" si="233"/>
        <v>1</v>
      </c>
      <c r="Z2457" s="118">
        <v>0.11</v>
      </c>
      <c r="AA2457">
        <v>0</v>
      </c>
      <c r="AC2457" s="2">
        <f t="shared" si="234"/>
        <v>0</v>
      </c>
      <c r="AE2457" s="2">
        <f t="shared" si="235"/>
        <v>0</v>
      </c>
      <c r="AG2457">
        <f t="shared" si="236"/>
        <v>1</v>
      </c>
    </row>
    <row r="2458" spans="1:34">
      <c r="A2458">
        <v>2457</v>
      </c>
      <c r="C2458">
        <v>517</v>
      </c>
      <c r="D2458">
        <v>486</v>
      </c>
      <c r="E2458" t="s">
        <v>916</v>
      </c>
      <c r="F2458" t="s">
        <v>929</v>
      </c>
      <c r="G2458">
        <v>50.184520720000002</v>
      </c>
      <c r="H2458">
        <v>125.2562561</v>
      </c>
      <c r="M2458" t="s">
        <v>89</v>
      </c>
      <c r="N2458">
        <v>4</v>
      </c>
      <c r="O2458">
        <v>3</v>
      </c>
      <c r="P2458">
        <f t="shared" si="237"/>
        <v>1</v>
      </c>
      <c r="Q2458" t="s">
        <v>35</v>
      </c>
      <c r="R2458">
        <v>1</v>
      </c>
      <c r="S2458">
        <f t="shared" si="232"/>
        <v>0</v>
      </c>
      <c r="T2458">
        <f t="shared" si="233"/>
        <v>1</v>
      </c>
      <c r="Z2458" s="118">
        <v>0.11</v>
      </c>
      <c r="AA2458">
        <v>0</v>
      </c>
      <c r="AC2458" s="2">
        <f t="shared" si="234"/>
        <v>0</v>
      </c>
      <c r="AE2458" s="2">
        <f t="shared" si="235"/>
        <v>0</v>
      </c>
      <c r="AG2458" t="str">
        <f t="shared" si="236"/>
        <v/>
      </c>
    </row>
    <row r="2459" spans="1:34">
      <c r="A2459">
        <v>2458</v>
      </c>
      <c r="C2459">
        <v>517</v>
      </c>
      <c r="D2459">
        <v>486</v>
      </c>
      <c r="E2459" t="s">
        <v>916</v>
      </c>
      <c r="F2459" t="s">
        <v>929</v>
      </c>
      <c r="G2459">
        <v>50.184520720000002</v>
      </c>
      <c r="H2459">
        <v>125.2562561</v>
      </c>
      <c r="M2459" t="s">
        <v>14</v>
      </c>
      <c r="N2459">
        <v>3</v>
      </c>
      <c r="O2459">
        <v>2</v>
      </c>
      <c r="P2459">
        <f t="shared" si="237"/>
        <v>1</v>
      </c>
      <c r="Q2459" t="s">
        <v>35</v>
      </c>
      <c r="R2459">
        <v>1</v>
      </c>
      <c r="S2459">
        <f t="shared" si="232"/>
        <v>0</v>
      </c>
      <c r="T2459">
        <f t="shared" si="233"/>
        <v>1</v>
      </c>
      <c r="Z2459" s="118">
        <v>0.11</v>
      </c>
      <c r="AA2459">
        <v>0</v>
      </c>
      <c r="AC2459" s="2">
        <f t="shared" si="234"/>
        <v>0</v>
      </c>
      <c r="AE2459" s="2">
        <f t="shared" si="235"/>
        <v>0</v>
      </c>
      <c r="AG2459" t="str">
        <f t="shared" si="236"/>
        <v/>
      </c>
    </row>
    <row r="2460" spans="1:34">
      <c r="A2460">
        <v>2459</v>
      </c>
      <c r="C2460">
        <v>515</v>
      </c>
      <c r="D2460">
        <v>486</v>
      </c>
      <c r="E2460" t="s">
        <v>916</v>
      </c>
      <c r="F2460" t="s">
        <v>929</v>
      </c>
      <c r="G2460">
        <v>50.184520720000002</v>
      </c>
      <c r="H2460">
        <v>125.2562561</v>
      </c>
      <c r="M2460" t="s">
        <v>57</v>
      </c>
      <c r="N2460">
        <v>3</v>
      </c>
      <c r="O2460">
        <v>0</v>
      </c>
      <c r="P2460">
        <f t="shared" si="237"/>
        <v>3</v>
      </c>
      <c r="Q2460" t="s">
        <v>35</v>
      </c>
      <c r="R2460">
        <v>1</v>
      </c>
      <c r="S2460">
        <f t="shared" si="232"/>
        <v>0</v>
      </c>
      <c r="T2460">
        <f t="shared" si="233"/>
        <v>3</v>
      </c>
      <c r="Z2460" s="118">
        <v>0.11</v>
      </c>
      <c r="AA2460">
        <v>0</v>
      </c>
      <c r="AC2460" s="2">
        <f t="shared" si="234"/>
        <v>0</v>
      </c>
      <c r="AE2460" s="2">
        <f t="shared" si="235"/>
        <v>0</v>
      </c>
      <c r="AG2460" t="str">
        <f t="shared" si="236"/>
        <v/>
      </c>
    </row>
    <row r="2461" spans="1:34">
      <c r="A2461">
        <v>2460</v>
      </c>
      <c r="C2461">
        <v>517</v>
      </c>
      <c r="D2461">
        <v>486</v>
      </c>
      <c r="E2461" t="s">
        <v>916</v>
      </c>
      <c r="F2461" t="s">
        <v>929</v>
      </c>
      <c r="G2461">
        <v>50.184520720000002</v>
      </c>
      <c r="H2461">
        <v>125.2562561</v>
      </c>
      <c r="M2461" t="s">
        <v>15</v>
      </c>
      <c r="N2461">
        <v>2</v>
      </c>
      <c r="O2461">
        <v>0</v>
      </c>
      <c r="P2461">
        <f t="shared" si="237"/>
        <v>2</v>
      </c>
      <c r="Q2461" t="s">
        <v>35</v>
      </c>
      <c r="R2461">
        <v>1</v>
      </c>
      <c r="S2461">
        <f t="shared" si="232"/>
        <v>0</v>
      </c>
      <c r="T2461">
        <f t="shared" si="233"/>
        <v>2</v>
      </c>
      <c r="Z2461" s="118">
        <v>0.11</v>
      </c>
      <c r="AA2461">
        <v>0</v>
      </c>
      <c r="AC2461" s="2">
        <f t="shared" si="234"/>
        <v>0</v>
      </c>
      <c r="AE2461" s="2">
        <f t="shared" si="235"/>
        <v>0</v>
      </c>
      <c r="AG2461" t="str">
        <f t="shared" si="236"/>
        <v/>
      </c>
    </row>
    <row r="2462" spans="1:34">
      <c r="A2462">
        <v>2461</v>
      </c>
      <c r="C2462">
        <v>563</v>
      </c>
      <c r="D2462">
        <v>486</v>
      </c>
      <c r="E2462" t="s">
        <v>916</v>
      </c>
      <c r="F2462" t="s">
        <v>929</v>
      </c>
      <c r="G2462">
        <v>50.184520720000002</v>
      </c>
      <c r="H2462">
        <v>125.2562561</v>
      </c>
      <c r="M2462" t="s">
        <v>16</v>
      </c>
      <c r="N2462">
        <v>0</v>
      </c>
      <c r="O2462">
        <v>-2</v>
      </c>
      <c r="P2462">
        <f t="shared" si="237"/>
        <v>2</v>
      </c>
      <c r="Q2462" t="s">
        <v>604</v>
      </c>
      <c r="R2462">
        <v>2</v>
      </c>
      <c r="S2462">
        <f t="shared" si="232"/>
        <v>2</v>
      </c>
      <c r="T2462">
        <f t="shared" si="233"/>
        <v>0</v>
      </c>
      <c r="U2462" t="s">
        <v>1003</v>
      </c>
      <c r="V2462" t="s">
        <v>918</v>
      </c>
      <c r="Z2462" s="118">
        <v>0.93</v>
      </c>
      <c r="AA2462">
        <v>35</v>
      </c>
      <c r="AC2462" s="2">
        <f t="shared" si="234"/>
        <v>0</v>
      </c>
      <c r="AE2462" s="2">
        <f t="shared" si="235"/>
        <v>0</v>
      </c>
      <c r="AG2462" t="str">
        <f t="shared" si="236"/>
        <v/>
      </c>
    </row>
    <row r="2463" spans="1:34">
      <c r="A2463">
        <v>2462</v>
      </c>
      <c r="C2463">
        <v>565</v>
      </c>
      <c r="D2463">
        <v>486</v>
      </c>
      <c r="E2463" t="s">
        <v>916</v>
      </c>
      <c r="F2463" t="s">
        <v>929</v>
      </c>
      <c r="G2463">
        <v>50.184520720000002</v>
      </c>
      <c r="H2463">
        <v>125.2562561</v>
      </c>
      <c r="M2463" t="s">
        <v>16</v>
      </c>
      <c r="N2463">
        <v>0</v>
      </c>
      <c r="O2463">
        <v>-2</v>
      </c>
      <c r="P2463">
        <f t="shared" si="237"/>
        <v>2</v>
      </c>
      <c r="Q2463" t="s">
        <v>604</v>
      </c>
      <c r="R2463">
        <v>2</v>
      </c>
      <c r="S2463">
        <f t="shared" si="232"/>
        <v>2</v>
      </c>
      <c r="T2463">
        <f t="shared" si="233"/>
        <v>0</v>
      </c>
      <c r="U2463" t="s">
        <v>1003</v>
      </c>
      <c r="V2463" t="s">
        <v>918</v>
      </c>
      <c r="Z2463" s="118">
        <v>0.93</v>
      </c>
      <c r="AA2463">
        <v>20</v>
      </c>
      <c r="AC2463" s="2">
        <f t="shared" si="234"/>
        <v>0</v>
      </c>
      <c r="AE2463" s="2">
        <f t="shared" si="235"/>
        <v>0</v>
      </c>
      <c r="AG2463" t="str">
        <f t="shared" si="236"/>
        <v/>
      </c>
    </row>
    <row r="2464" spans="1:34">
      <c r="A2464">
        <v>2463</v>
      </c>
      <c r="C2464">
        <v>563</v>
      </c>
      <c r="D2464">
        <v>486</v>
      </c>
      <c r="E2464" t="s">
        <v>916</v>
      </c>
      <c r="F2464" t="s">
        <v>929</v>
      </c>
      <c r="G2464">
        <v>50.184520720000002</v>
      </c>
      <c r="H2464">
        <v>125.2562561</v>
      </c>
      <c r="M2464" t="s">
        <v>59</v>
      </c>
      <c r="N2464">
        <v>-2</v>
      </c>
      <c r="O2464">
        <v>-33</v>
      </c>
      <c r="P2464">
        <f t="shared" si="237"/>
        <v>31</v>
      </c>
      <c r="Q2464" t="s">
        <v>604</v>
      </c>
      <c r="R2464">
        <v>2</v>
      </c>
      <c r="S2464">
        <f t="shared" si="232"/>
        <v>31</v>
      </c>
      <c r="T2464">
        <f t="shared" si="233"/>
        <v>0</v>
      </c>
      <c r="U2464" t="s">
        <v>1003</v>
      </c>
      <c r="V2464" t="s">
        <v>918</v>
      </c>
      <c r="Z2464" s="118">
        <v>1.17</v>
      </c>
      <c r="AA2464">
        <v>35</v>
      </c>
      <c r="AC2464" s="2">
        <f t="shared" si="234"/>
        <v>0</v>
      </c>
      <c r="AE2464" s="2">
        <f t="shared" si="235"/>
        <v>0</v>
      </c>
      <c r="AG2464" t="str">
        <f t="shared" si="236"/>
        <v/>
      </c>
    </row>
    <row r="2465" spans="1:34">
      <c r="A2465">
        <v>2464</v>
      </c>
      <c r="C2465">
        <v>565</v>
      </c>
      <c r="D2465">
        <v>486</v>
      </c>
      <c r="E2465" t="s">
        <v>916</v>
      </c>
      <c r="F2465" t="s">
        <v>929</v>
      </c>
      <c r="G2465">
        <v>50.184520720000002</v>
      </c>
      <c r="H2465">
        <v>125.2562561</v>
      </c>
      <c r="M2465" t="s">
        <v>18</v>
      </c>
      <c r="N2465">
        <v>-2</v>
      </c>
      <c r="O2465">
        <v>-48</v>
      </c>
      <c r="P2465">
        <f t="shared" si="237"/>
        <v>46</v>
      </c>
      <c r="Q2465" t="s">
        <v>604</v>
      </c>
      <c r="R2465">
        <v>2</v>
      </c>
      <c r="S2465">
        <f t="shared" si="232"/>
        <v>46</v>
      </c>
      <c r="T2465">
        <f t="shared" si="233"/>
        <v>0</v>
      </c>
      <c r="U2465" t="s">
        <v>1003</v>
      </c>
      <c r="V2465" t="s">
        <v>918</v>
      </c>
      <c r="Z2465" s="118">
        <v>1.17</v>
      </c>
      <c r="AA2465">
        <v>75</v>
      </c>
      <c r="AC2465" s="2">
        <f t="shared" si="234"/>
        <v>0</v>
      </c>
      <c r="AE2465" s="2">
        <f t="shared" si="235"/>
        <v>0</v>
      </c>
      <c r="AG2465" t="str">
        <f t="shared" si="236"/>
        <v/>
      </c>
    </row>
    <row r="2466" spans="1:34">
      <c r="A2466">
        <v>2465</v>
      </c>
      <c r="C2466">
        <v>565</v>
      </c>
      <c r="D2466">
        <v>486</v>
      </c>
      <c r="E2466" t="s">
        <v>916</v>
      </c>
      <c r="F2466" t="s">
        <v>929</v>
      </c>
      <c r="G2466">
        <v>50.184520720000002</v>
      </c>
      <c r="H2466">
        <v>125.2562561</v>
      </c>
      <c r="M2466" t="s">
        <v>177</v>
      </c>
      <c r="N2466">
        <v>-48</v>
      </c>
      <c r="O2466">
        <v>-63</v>
      </c>
      <c r="P2466">
        <f t="shared" si="237"/>
        <v>15</v>
      </c>
      <c r="Q2466" t="s">
        <v>604</v>
      </c>
      <c r="R2466">
        <v>2</v>
      </c>
      <c r="S2466">
        <f t="shared" si="232"/>
        <v>15</v>
      </c>
      <c r="T2466">
        <f t="shared" si="233"/>
        <v>0</v>
      </c>
      <c r="U2466" t="s">
        <v>1003</v>
      </c>
      <c r="V2466" t="s">
        <v>918</v>
      </c>
      <c r="Z2466" s="118">
        <v>1.17</v>
      </c>
      <c r="AA2466">
        <v>75</v>
      </c>
      <c r="AC2466" s="2">
        <f t="shared" si="234"/>
        <v>0</v>
      </c>
      <c r="AE2466" s="2">
        <f t="shared" si="235"/>
        <v>0</v>
      </c>
      <c r="AG2466" t="str">
        <f t="shared" si="236"/>
        <v/>
      </c>
    </row>
    <row r="2467" spans="1:34" s="9" customFormat="1">
      <c r="A2467">
        <v>2466</v>
      </c>
      <c r="C2467">
        <v>563</v>
      </c>
      <c r="D2467">
        <v>486</v>
      </c>
      <c r="E2467" s="9" t="s">
        <v>916</v>
      </c>
      <c r="F2467" t="s">
        <v>929</v>
      </c>
      <c r="G2467" s="9">
        <v>50.184520720000002</v>
      </c>
      <c r="H2467" s="9">
        <v>125.2562561</v>
      </c>
      <c r="M2467" s="9" t="s">
        <v>60</v>
      </c>
      <c r="N2467" s="9">
        <v>-33</v>
      </c>
      <c r="O2467" s="9">
        <v>-65</v>
      </c>
      <c r="P2467">
        <f t="shared" si="237"/>
        <v>32</v>
      </c>
      <c r="Q2467" s="9" t="s">
        <v>604</v>
      </c>
      <c r="R2467" s="9">
        <v>2</v>
      </c>
      <c r="S2467" s="9">
        <f t="shared" si="232"/>
        <v>32</v>
      </c>
      <c r="T2467" s="9">
        <f t="shared" si="233"/>
        <v>0</v>
      </c>
      <c r="U2467" t="s">
        <v>1003</v>
      </c>
      <c r="V2467" t="s">
        <v>918</v>
      </c>
      <c r="Z2467" s="118">
        <v>1.17</v>
      </c>
      <c r="AA2467" s="9">
        <v>20</v>
      </c>
      <c r="AB2467" s="120"/>
      <c r="AC2467" s="2">
        <f t="shared" si="234"/>
        <v>0</v>
      </c>
      <c r="AE2467" s="11">
        <f t="shared" si="235"/>
        <v>0</v>
      </c>
      <c r="AG2467" t="str">
        <f t="shared" si="236"/>
        <v/>
      </c>
      <c r="AH2467"/>
    </row>
    <row r="2468" spans="1:34">
      <c r="A2468">
        <v>2467</v>
      </c>
      <c r="C2468">
        <v>444</v>
      </c>
      <c r="D2468">
        <v>487</v>
      </c>
      <c r="E2468" t="s">
        <v>605</v>
      </c>
      <c r="F2468" t="s">
        <v>929</v>
      </c>
      <c r="G2468">
        <v>50.342117309999999</v>
      </c>
      <c r="H2468">
        <v>125.1567307</v>
      </c>
      <c r="M2468" t="s">
        <v>13</v>
      </c>
      <c r="N2468">
        <v>15</v>
      </c>
      <c r="O2468">
        <v>13</v>
      </c>
      <c r="P2468">
        <f t="shared" si="237"/>
        <v>2</v>
      </c>
      <c r="Q2468" t="s">
        <v>35</v>
      </c>
      <c r="R2468">
        <v>1</v>
      </c>
      <c r="S2468">
        <f t="shared" si="232"/>
        <v>0</v>
      </c>
      <c r="T2468">
        <f t="shared" si="233"/>
        <v>2</v>
      </c>
      <c r="W2468">
        <f>SUM(S2468:S2475)</f>
        <v>69</v>
      </c>
      <c r="X2468">
        <f>SUM(T2468:T2475)</f>
        <v>15</v>
      </c>
      <c r="Y2468">
        <f>X2468+W2468</f>
        <v>84</v>
      </c>
      <c r="Z2468" s="118">
        <v>0.14000000000000001</v>
      </c>
      <c r="AA2468">
        <v>0</v>
      </c>
      <c r="AB2468" s="120">
        <v>43.21</v>
      </c>
      <c r="AC2468" s="2">
        <f t="shared" si="234"/>
        <v>1209.8800000000001</v>
      </c>
      <c r="AD2468" s="2">
        <f>SUM(AC2468:AC2475)</f>
        <v>22476.353999999999</v>
      </c>
      <c r="AE2468" s="2">
        <f t="shared" si="235"/>
        <v>1209.8800000000001</v>
      </c>
      <c r="AF2468" s="2">
        <f>SUM(AE2468:AE2475)</f>
        <v>22476.353999999999</v>
      </c>
      <c r="AG2468">
        <f t="shared" si="236"/>
        <v>1</v>
      </c>
    </row>
    <row r="2469" spans="1:34">
      <c r="A2469">
        <v>2468</v>
      </c>
      <c r="C2469">
        <v>444</v>
      </c>
      <c r="D2469">
        <v>487</v>
      </c>
      <c r="E2469" t="s">
        <v>605</v>
      </c>
      <c r="F2469" t="s">
        <v>929</v>
      </c>
      <c r="G2469">
        <v>50.342117309999999</v>
      </c>
      <c r="H2469">
        <v>125.1567307</v>
      </c>
      <c r="M2469" t="s">
        <v>606</v>
      </c>
      <c r="N2469">
        <v>13</v>
      </c>
      <c r="O2469">
        <v>6</v>
      </c>
      <c r="P2469">
        <f t="shared" si="237"/>
        <v>7</v>
      </c>
      <c r="Q2469" t="s">
        <v>35</v>
      </c>
      <c r="R2469">
        <v>1</v>
      </c>
      <c r="S2469">
        <f t="shared" si="232"/>
        <v>0</v>
      </c>
      <c r="T2469">
        <f t="shared" si="233"/>
        <v>7</v>
      </c>
      <c r="Z2469" s="118">
        <v>0.14000000000000001</v>
      </c>
      <c r="AA2469">
        <v>0</v>
      </c>
      <c r="AB2469" s="120">
        <v>43.21</v>
      </c>
      <c r="AC2469" s="2">
        <f t="shared" si="234"/>
        <v>4234.5800000000008</v>
      </c>
      <c r="AE2469" s="2">
        <f t="shared" si="235"/>
        <v>4234.5800000000008</v>
      </c>
      <c r="AG2469" t="str">
        <f t="shared" si="236"/>
        <v/>
      </c>
    </row>
    <row r="2470" spans="1:34">
      <c r="A2470">
        <v>2469</v>
      </c>
      <c r="C2470">
        <v>444</v>
      </c>
      <c r="D2470">
        <v>487</v>
      </c>
      <c r="E2470" t="s">
        <v>605</v>
      </c>
      <c r="F2470" t="s">
        <v>929</v>
      </c>
      <c r="G2470">
        <v>50.342117309999999</v>
      </c>
      <c r="H2470">
        <v>125.1567307</v>
      </c>
      <c r="M2470" t="s">
        <v>15</v>
      </c>
      <c r="N2470">
        <v>6</v>
      </c>
      <c r="O2470">
        <v>0</v>
      </c>
      <c r="P2470">
        <f t="shared" si="237"/>
        <v>6</v>
      </c>
      <c r="Q2470" t="s">
        <v>35</v>
      </c>
      <c r="R2470">
        <v>1</v>
      </c>
      <c r="S2470">
        <f t="shared" si="232"/>
        <v>0</v>
      </c>
      <c r="T2470">
        <f t="shared" si="233"/>
        <v>6</v>
      </c>
      <c r="Z2470" s="118">
        <v>0.14000000000000001</v>
      </c>
      <c r="AA2470">
        <v>0</v>
      </c>
      <c r="AB2470" s="120">
        <v>36.65</v>
      </c>
      <c r="AC2470" s="2">
        <f t="shared" si="234"/>
        <v>3078.6000000000004</v>
      </c>
      <c r="AE2470" s="2">
        <f t="shared" si="235"/>
        <v>3078.6000000000004</v>
      </c>
      <c r="AG2470" t="str">
        <f t="shared" si="236"/>
        <v/>
      </c>
    </row>
    <row r="2471" spans="1:34">
      <c r="A2471">
        <v>2470</v>
      </c>
      <c r="C2471">
        <v>492</v>
      </c>
      <c r="D2471">
        <v>487</v>
      </c>
      <c r="E2471" t="s">
        <v>605</v>
      </c>
      <c r="F2471" t="s">
        <v>929</v>
      </c>
      <c r="G2471">
        <v>50.342117309999999</v>
      </c>
      <c r="H2471">
        <v>125.1567307</v>
      </c>
      <c r="M2471" t="s">
        <v>17</v>
      </c>
      <c r="N2471">
        <v>0</v>
      </c>
      <c r="O2471">
        <v>-6</v>
      </c>
      <c r="P2471">
        <f t="shared" si="237"/>
        <v>6</v>
      </c>
      <c r="Q2471" t="s">
        <v>89</v>
      </c>
      <c r="R2471">
        <v>2</v>
      </c>
      <c r="S2471">
        <f t="shared" si="232"/>
        <v>6</v>
      </c>
      <c r="T2471">
        <f t="shared" si="233"/>
        <v>0</v>
      </c>
      <c r="U2471" t="s">
        <v>1003</v>
      </c>
      <c r="V2471" t="s">
        <v>21</v>
      </c>
      <c r="Z2471" s="118">
        <v>0.87</v>
      </c>
      <c r="AA2471">
        <v>2</v>
      </c>
      <c r="AB2471" s="120">
        <v>1.7</v>
      </c>
      <c r="AC2471" s="2">
        <f t="shared" si="234"/>
        <v>869.65200000000004</v>
      </c>
      <c r="AE2471" s="2">
        <f t="shared" si="235"/>
        <v>869.65200000000004</v>
      </c>
      <c r="AG2471" t="str">
        <f t="shared" si="236"/>
        <v/>
      </c>
    </row>
    <row r="2472" spans="1:34">
      <c r="A2472">
        <v>2471</v>
      </c>
      <c r="C2472">
        <v>492</v>
      </c>
      <c r="D2472">
        <v>487</v>
      </c>
      <c r="E2472" t="s">
        <v>605</v>
      </c>
      <c r="F2472" t="s">
        <v>929</v>
      </c>
      <c r="G2472">
        <v>50.342117309999999</v>
      </c>
      <c r="H2472">
        <v>125.1567307</v>
      </c>
      <c r="M2472" t="s">
        <v>59</v>
      </c>
      <c r="N2472">
        <v>-6</v>
      </c>
      <c r="O2472">
        <v>-23</v>
      </c>
      <c r="P2472">
        <f t="shared" si="237"/>
        <v>17</v>
      </c>
      <c r="Q2472" t="s">
        <v>89</v>
      </c>
      <c r="R2472">
        <v>2</v>
      </c>
      <c r="S2472">
        <f t="shared" si="232"/>
        <v>17</v>
      </c>
      <c r="T2472">
        <f t="shared" si="233"/>
        <v>0</v>
      </c>
      <c r="U2472" t="s">
        <v>1003</v>
      </c>
      <c r="V2472" t="s">
        <v>21</v>
      </c>
      <c r="Z2472" s="118">
        <v>1.38</v>
      </c>
      <c r="AA2472">
        <v>5</v>
      </c>
      <c r="AB2472" s="120">
        <v>1.7</v>
      </c>
      <c r="AC2472" s="2">
        <f t="shared" si="234"/>
        <v>3788.7899999999986</v>
      </c>
      <c r="AE2472" s="2">
        <f t="shared" si="235"/>
        <v>3788.7899999999986</v>
      </c>
      <c r="AG2472" t="str">
        <f t="shared" si="236"/>
        <v/>
      </c>
    </row>
    <row r="2473" spans="1:34">
      <c r="A2473">
        <v>2472</v>
      </c>
      <c r="C2473">
        <v>492</v>
      </c>
      <c r="D2473">
        <v>487</v>
      </c>
      <c r="E2473" t="s">
        <v>605</v>
      </c>
      <c r="F2473" t="s">
        <v>929</v>
      </c>
      <c r="G2473">
        <v>50.342117309999999</v>
      </c>
      <c r="H2473">
        <v>125.1567307</v>
      </c>
      <c r="M2473" t="s">
        <v>60</v>
      </c>
      <c r="N2473">
        <v>-23</v>
      </c>
      <c r="O2473">
        <v>-33</v>
      </c>
      <c r="P2473">
        <f t="shared" si="237"/>
        <v>10</v>
      </c>
      <c r="Q2473" t="s">
        <v>616</v>
      </c>
      <c r="R2473">
        <v>2</v>
      </c>
      <c r="S2473">
        <f t="shared" si="232"/>
        <v>10</v>
      </c>
      <c r="T2473">
        <f t="shared" si="233"/>
        <v>0</v>
      </c>
      <c r="U2473" t="s">
        <v>1003</v>
      </c>
      <c r="V2473" t="s">
        <v>21</v>
      </c>
      <c r="Z2473" s="118">
        <v>1.38</v>
      </c>
      <c r="AA2473">
        <v>35</v>
      </c>
      <c r="AB2473" s="120">
        <v>1.7</v>
      </c>
      <c r="AC2473" s="2">
        <f t="shared" si="234"/>
        <v>1524.8999999999999</v>
      </c>
      <c r="AE2473" s="2">
        <f t="shared" si="235"/>
        <v>1524.8999999999999</v>
      </c>
      <c r="AG2473" t="str">
        <f t="shared" si="236"/>
        <v/>
      </c>
    </row>
    <row r="2474" spans="1:34">
      <c r="A2474">
        <v>2473</v>
      </c>
      <c r="C2474">
        <v>492</v>
      </c>
      <c r="D2474">
        <v>487</v>
      </c>
      <c r="E2474" t="s">
        <v>605</v>
      </c>
      <c r="F2474" t="s">
        <v>929</v>
      </c>
      <c r="G2474">
        <v>50.342117309999999</v>
      </c>
      <c r="H2474">
        <v>125.1567307</v>
      </c>
      <c r="M2474" t="s">
        <v>61</v>
      </c>
      <c r="N2474">
        <v>-22</v>
      </c>
      <c r="O2474">
        <v>-58</v>
      </c>
      <c r="P2474">
        <f t="shared" si="237"/>
        <v>36</v>
      </c>
      <c r="Q2474" t="s">
        <v>616</v>
      </c>
      <c r="R2474">
        <v>2</v>
      </c>
      <c r="S2474">
        <f t="shared" si="232"/>
        <v>36</v>
      </c>
      <c r="T2474">
        <f t="shared" si="233"/>
        <v>0</v>
      </c>
      <c r="U2474" t="s">
        <v>1003</v>
      </c>
      <c r="V2474" t="s">
        <v>21</v>
      </c>
      <c r="Z2474" s="118">
        <v>1.38</v>
      </c>
      <c r="AA2474">
        <v>8</v>
      </c>
      <c r="AB2474" s="120">
        <v>1.7</v>
      </c>
      <c r="AC2474" s="2">
        <f t="shared" si="234"/>
        <v>7769.9519999999975</v>
      </c>
      <c r="AE2474" s="2">
        <f t="shared" si="235"/>
        <v>7769.9519999999975</v>
      </c>
      <c r="AG2474" t="str">
        <f t="shared" si="236"/>
        <v/>
      </c>
    </row>
    <row r="2475" spans="1:34" s="9" customFormat="1">
      <c r="A2475">
        <v>2474</v>
      </c>
      <c r="C2475">
        <v>492</v>
      </c>
      <c r="D2475">
        <v>487</v>
      </c>
      <c r="E2475" s="9" t="s">
        <v>605</v>
      </c>
      <c r="F2475" t="s">
        <v>929</v>
      </c>
      <c r="G2475" s="9">
        <v>50.342117309999999</v>
      </c>
      <c r="H2475" s="9">
        <v>125.1567307</v>
      </c>
      <c r="M2475" s="9" t="s">
        <v>177</v>
      </c>
      <c r="N2475" s="9">
        <v>-58</v>
      </c>
      <c r="O2475" s="9">
        <v>-58</v>
      </c>
      <c r="P2475">
        <f t="shared" si="237"/>
        <v>0</v>
      </c>
      <c r="R2475" s="9">
        <v>2</v>
      </c>
      <c r="S2475" s="9">
        <f t="shared" si="232"/>
        <v>0</v>
      </c>
      <c r="T2475" s="9">
        <f t="shared" si="233"/>
        <v>0</v>
      </c>
      <c r="U2475" t="s">
        <v>1003</v>
      </c>
      <c r="V2475" t="s">
        <v>918</v>
      </c>
      <c r="Z2475" s="118">
        <v>1.38</v>
      </c>
      <c r="AA2475" s="9">
        <v>50</v>
      </c>
      <c r="AB2475" s="120">
        <v>1.7</v>
      </c>
      <c r="AC2475" s="2">
        <f t="shared" si="234"/>
        <v>0</v>
      </c>
      <c r="AE2475" s="11">
        <f t="shared" si="235"/>
        <v>0</v>
      </c>
      <c r="AG2475" t="str">
        <f t="shared" si="236"/>
        <v/>
      </c>
      <c r="AH2475"/>
    </row>
    <row r="2476" spans="1:34">
      <c r="A2476">
        <v>2475</v>
      </c>
      <c r="C2476">
        <v>518</v>
      </c>
      <c r="D2476">
        <v>488</v>
      </c>
      <c r="E2476" t="s">
        <v>605</v>
      </c>
      <c r="F2476" t="s">
        <v>929</v>
      </c>
      <c r="G2476">
        <v>50.009006499999998</v>
      </c>
      <c r="H2476">
        <v>125.49593350000001</v>
      </c>
      <c r="M2476" t="s">
        <v>89</v>
      </c>
      <c r="N2476">
        <v>2</v>
      </c>
      <c r="O2476">
        <v>1.5</v>
      </c>
      <c r="P2476">
        <f t="shared" si="237"/>
        <v>0.5</v>
      </c>
      <c r="Q2476" t="s">
        <v>35</v>
      </c>
      <c r="R2476">
        <v>1</v>
      </c>
      <c r="S2476">
        <f t="shared" si="232"/>
        <v>0</v>
      </c>
      <c r="T2476">
        <f t="shared" si="233"/>
        <v>0.5</v>
      </c>
      <c r="W2476">
        <f>SUM(S2476:S2483)</f>
        <v>60</v>
      </c>
      <c r="X2476">
        <f>SUM(T2476:T2483)</f>
        <v>2</v>
      </c>
      <c r="Y2476">
        <f>X2476+W2476</f>
        <v>62</v>
      </c>
      <c r="Z2476" s="118">
        <v>0.14000000000000001</v>
      </c>
      <c r="AA2476">
        <v>0</v>
      </c>
      <c r="AB2476" s="120">
        <v>43.21</v>
      </c>
      <c r="AC2476" s="2">
        <f t="shared" si="234"/>
        <v>302.47000000000003</v>
      </c>
      <c r="AD2476" s="2">
        <f>SUM(AC2476:AC2483)</f>
        <v>13546.732999999998</v>
      </c>
      <c r="AE2476" s="2">
        <f t="shared" si="235"/>
        <v>302.47000000000003</v>
      </c>
      <c r="AF2476" s="2">
        <f>SUM(AE2476:AE2483)</f>
        <v>13546.732999999998</v>
      </c>
      <c r="AG2476">
        <f t="shared" si="236"/>
        <v>1</v>
      </c>
    </row>
    <row r="2477" spans="1:34">
      <c r="A2477">
        <v>2476</v>
      </c>
      <c r="C2477">
        <v>518</v>
      </c>
      <c r="D2477">
        <v>488</v>
      </c>
      <c r="E2477" t="s">
        <v>605</v>
      </c>
      <c r="F2477" t="s">
        <v>929</v>
      </c>
      <c r="G2477">
        <v>50.009006499999998</v>
      </c>
      <c r="H2477">
        <v>125.49593350000001</v>
      </c>
      <c r="M2477" t="s">
        <v>14</v>
      </c>
      <c r="N2477">
        <v>1.5</v>
      </c>
      <c r="O2477">
        <v>0.5</v>
      </c>
      <c r="P2477">
        <f t="shared" si="237"/>
        <v>1</v>
      </c>
      <c r="Q2477" t="s">
        <v>35</v>
      </c>
      <c r="R2477">
        <v>1</v>
      </c>
      <c r="S2477">
        <f t="shared" si="232"/>
        <v>0</v>
      </c>
      <c r="T2477">
        <f t="shared" si="233"/>
        <v>1</v>
      </c>
      <c r="Z2477" s="118">
        <v>0.14000000000000001</v>
      </c>
      <c r="AA2477">
        <v>0</v>
      </c>
      <c r="AB2477" s="120">
        <v>43.21</v>
      </c>
      <c r="AC2477" s="2">
        <f t="shared" si="234"/>
        <v>604.94000000000005</v>
      </c>
      <c r="AE2477" s="2">
        <f t="shared" si="235"/>
        <v>604.94000000000005</v>
      </c>
      <c r="AG2477" t="str">
        <f t="shared" si="236"/>
        <v/>
      </c>
    </row>
    <row r="2478" spans="1:34">
      <c r="A2478">
        <v>2477</v>
      </c>
      <c r="C2478">
        <v>518</v>
      </c>
      <c r="D2478">
        <v>488</v>
      </c>
      <c r="E2478" t="s">
        <v>605</v>
      </c>
      <c r="F2478" t="s">
        <v>929</v>
      </c>
      <c r="G2478">
        <v>50.009006499999998</v>
      </c>
      <c r="H2478">
        <v>125.49593350000001</v>
      </c>
      <c r="M2478" t="s">
        <v>628</v>
      </c>
      <c r="N2478">
        <v>0.5</v>
      </c>
      <c r="O2478">
        <v>0</v>
      </c>
      <c r="P2478">
        <f t="shared" si="237"/>
        <v>0.5</v>
      </c>
      <c r="Q2478" t="s">
        <v>35</v>
      </c>
      <c r="R2478">
        <v>1</v>
      </c>
      <c r="S2478">
        <f t="shared" si="232"/>
        <v>0</v>
      </c>
      <c r="T2478">
        <f t="shared" si="233"/>
        <v>0.5</v>
      </c>
      <c r="Z2478" s="118">
        <v>0.14000000000000001</v>
      </c>
      <c r="AA2478">
        <v>0</v>
      </c>
      <c r="AB2478" s="120">
        <v>36.65</v>
      </c>
      <c r="AC2478" s="2">
        <f t="shared" si="234"/>
        <v>256.55</v>
      </c>
      <c r="AE2478" s="2">
        <f t="shared" si="235"/>
        <v>256.55</v>
      </c>
      <c r="AG2478" t="str">
        <f t="shared" si="236"/>
        <v/>
      </c>
    </row>
    <row r="2479" spans="1:34">
      <c r="A2479">
        <v>2478</v>
      </c>
      <c r="C2479">
        <v>566</v>
      </c>
      <c r="D2479">
        <v>488</v>
      </c>
      <c r="E2479" t="s">
        <v>605</v>
      </c>
      <c r="F2479" t="s">
        <v>929</v>
      </c>
      <c r="G2479">
        <v>50.009006499999998</v>
      </c>
      <c r="H2479">
        <v>125.49593350000001</v>
      </c>
      <c r="M2479" t="s">
        <v>680</v>
      </c>
      <c r="N2479">
        <v>0</v>
      </c>
      <c r="O2479">
        <v>-7</v>
      </c>
      <c r="P2479">
        <f t="shared" si="237"/>
        <v>7</v>
      </c>
      <c r="Q2479" t="s">
        <v>604</v>
      </c>
      <c r="R2479">
        <v>2</v>
      </c>
      <c r="S2479">
        <f t="shared" si="232"/>
        <v>7</v>
      </c>
      <c r="T2479">
        <f t="shared" si="233"/>
        <v>0</v>
      </c>
      <c r="U2479" t="s">
        <v>1003</v>
      </c>
      <c r="V2479" t="s">
        <v>918</v>
      </c>
      <c r="Z2479" s="118">
        <v>1.31</v>
      </c>
      <c r="AA2479">
        <v>35</v>
      </c>
      <c r="AB2479" s="120">
        <v>4.74</v>
      </c>
      <c r="AC2479" s="2">
        <f t="shared" si="234"/>
        <v>2825.277</v>
      </c>
      <c r="AE2479" s="2">
        <f t="shared" si="235"/>
        <v>2825.277</v>
      </c>
      <c r="AG2479" t="str">
        <f t="shared" si="236"/>
        <v/>
      </c>
    </row>
    <row r="2480" spans="1:34">
      <c r="A2480">
        <v>2479</v>
      </c>
      <c r="C2480">
        <v>566</v>
      </c>
      <c r="D2480">
        <v>488</v>
      </c>
      <c r="E2480" t="s">
        <v>605</v>
      </c>
      <c r="F2480" t="s">
        <v>929</v>
      </c>
      <c r="G2480">
        <v>50.009006499999998</v>
      </c>
      <c r="H2480">
        <v>125.49593350000001</v>
      </c>
      <c r="M2480" t="s">
        <v>631</v>
      </c>
      <c r="N2480">
        <v>-7</v>
      </c>
      <c r="O2480">
        <v>-10</v>
      </c>
      <c r="P2480">
        <f t="shared" si="237"/>
        <v>3</v>
      </c>
      <c r="Q2480" t="s">
        <v>604</v>
      </c>
      <c r="R2480">
        <v>2</v>
      </c>
      <c r="S2480">
        <f t="shared" si="232"/>
        <v>3</v>
      </c>
      <c r="T2480">
        <f t="shared" si="233"/>
        <v>0</v>
      </c>
      <c r="U2480" t="s">
        <v>1003</v>
      </c>
      <c r="V2480" t="s">
        <v>918</v>
      </c>
      <c r="Z2480" s="118">
        <v>0.14000000000000001</v>
      </c>
      <c r="AA2480">
        <v>35</v>
      </c>
      <c r="AB2480" s="120">
        <v>43.21</v>
      </c>
      <c r="AC2480" s="2">
        <f t="shared" si="234"/>
        <v>1179.633</v>
      </c>
      <c r="AE2480" s="2">
        <f t="shared" si="235"/>
        <v>1179.633</v>
      </c>
      <c r="AG2480" t="str">
        <f t="shared" si="236"/>
        <v/>
      </c>
    </row>
    <row r="2481" spans="1:34">
      <c r="A2481">
        <v>2480</v>
      </c>
      <c r="C2481">
        <v>566</v>
      </c>
      <c r="D2481">
        <v>488</v>
      </c>
      <c r="E2481" t="s">
        <v>605</v>
      </c>
      <c r="F2481" t="s">
        <v>929</v>
      </c>
      <c r="G2481">
        <v>50.009006499999998</v>
      </c>
      <c r="H2481">
        <v>125.49593350000001</v>
      </c>
      <c r="M2481" t="s">
        <v>790</v>
      </c>
      <c r="N2481">
        <v>-10</v>
      </c>
      <c r="O2481">
        <v>-13</v>
      </c>
      <c r="P2481">
        <f t="shared" si="237"/>
        <v>3</v>
      </c>
      <c r="Q2481" t="s">
        <v>604</v>
      </c>
      <c r="R2481">
        <v>2</v>
      </c>
      <c r="S2481">
        <f t="shared" si="232"/>
        <v>3</v>
      </c>
      <c r="T2481">
        <f t="shared" si="233"/>
        <v>0</v>
      </c>
      <c r="U2481" t="s">
        <v>1003</v>
      </c>
      <c r="V2481" t="s">
        <v>918</v>
      </c>
      <c r="Z2481" s="118">
        <v>1.31</v>
      </c>
      <c r="AA2481">
        <v>35</v>
      </c>
      <c r="AB2481" s="120">
        <v>4.74</v>
      </c>
      <c r="AC2481" s="2">
        <f t="shared" si="234"/>
        <v>1210.8330000000001</v>
      </c>
      <c r="AE2481" s="2">
        <f t="shared" si="235"/>
        <v>1210.8330000000001</v>
      </c>
      <c r="AG2481" t="str">
        <f t="shared" si="236"/>
        <v/>
      </c>
    </row>
    <row r="2482" spans="1:34">
      <c r="A2482">
        <v>2481</v>
      </c>
      <c r="C2482">
        <v>566</v>
      </c>
      <c r="D2482">
        <v>488</v>
      </c>
      <c r="E2482" t="s">
        <v>605</v>
      </c>
      <c r="F2482" t="s">
        <v>929</v>
      </c>
      <c r="G2482">
        <v>50.009006499999998</v>
      </c>
      <c r="H2482">
        <v>125.49593350000001</v>
      </c>
      <c r="M2482" t="s">
        <v>59</v>
      </c>
      <c r="N2482">
        <v>-13</v>
      </c>
      <c r="O2482">
        <v>-19</v>
      </c>
      <c r="P2482">
        <f t="shared" si="237"/>
        <v>6</v>
      </c>
      <c r="Q2482" t="s">
        <v>604</v>
      </c>
      <c r="R2482">
        <v>2</v>
      </c>
      <c r="S2482">
        <f t="shared" si="232"/>
        <v>6</v>
      </c>
      <c r="T2482">
        <f t="shared" si="233"/>
        <v>0</v>
      </c>
      <c r="U2482" t="s">
        <v>1003</v>
      </c>
      <c r="V2482" t="s">
        <v>918</v>
      </c>
      <c r="Z2482" s="118">
        <v>1.38</v>
      </c>
      <c r="AA2482">
        <v>35</v>
      </c>
      <c r="AB2482" s="120">
        <v>1.7</v>
      </c>
      <c r="AC2482" s="2">
        <f t="shared" si="234"/>
        <v>914.93999999999983</v>
      </c>
      <c r="AE2482" s="2">
        <f t="shared" si="235"/>
        <v>914.93999999999983</v>
      </c>
      <c r="AG2482" t="str">
        <f t="shared" si="236"/>
        <v/>
      </c>
    </row>
    <row r="2483" spans="1:34" s="9" customFormat="1">
      <c r="A2483">
        <v>2482</v>
      </c>
      <c r="C2483">
        <v>566</v>
      </c>
      <c r="D2483">
        <v>488</v>
      </c>
      <c r="E2483" s="9" t="s">
        <v>605</v>
      </c>
      <c r="F2483" t="s">
        <v>929</v>
      </c>
      <c r="G2483" s="9">
        <v>50.009006499999998</v>
      </c>
      <c r="H2483" s="9">
        <v>125.49593350000001</v>
      </c>
      <c r="M2483" s="9" t="s">
        <v>60</v>
      </c>
      <c r="N2483" s="9">
        <v>-19</v>
      </c>
      <c r="O2483" s="9">
        <v>-60</v>
      </c>
      <c r="P2483">
        <f t="shared" si="237"/>
        <v>41</v>
      </c>
      <c r="Q2483" s="9" t="s">
        <v>604</v>
      </c>
      <c r="R2483" s="9">
        <v>2</v>
      </c>
      <c r="S2483" s="9">
        <f t="shared" si="232"/>
        <v>41</v>
      </c>
      <c r="T2483" s="9">
        <f t="shared" si="233"/>
        <v>0</v>
      </c>
      <c r="U2483" t="s">
        <v>1003</v>
      </c>
      <c r="V2483" t="s">
        <v>918</v>
      </c>
      <c r="Z2483" s="118">
        <v>1.38</v>
      </c>
      <c r="AA2483" s="9">
        <v>35</v>
      </c>
      <c r="AB2483" s="120">
        <v>1.7</v>
      </c>
      <c r="AC2483" s="2">
        <f t="shared" si="234"/>
        <v>6252.0899999999992</v>
      </c>
      <c r="AE2483" s="11">
        <f t="shared" si="235"/>
        <v>6252.0899999999992</v>
      </c>
      <c r="AG2483" t="str">
        <f t="shared" si="236"/>
        <v/>
      </c>
      <c r="AH2483"/>
    </row>
    <row r="2484" spans="1:34">
      <c r="A2484">
        <v>2483</v>
      </c>
      <c r="C2484">
        <v>446</v>
      </c>
      <c r="D2484">
        <v>489</v>
      </c>
      <c r="E2484" t="s">
        <v>605</v>
      </c>
      <c r="F2484" t="s">
        <v>929</v>
      </c>
      <c r="G2484">
        <v>50.345951079999999</v>
      </c>
      <c r="H2484">
        <v>125.1679001</v>
      </c>
      <c r="M2484" t="s">
        <v>643</v>
      </c>
      <c r="N2484">
        <v>13</v>
      </c>
      <c r="O2484">
        <v>12</v>
      </c>
      <c r="P2484">
        <f t="shared" si="237"/>
        <v>1</v>
      </c>
      <c r="Q2484" t="s">
        <v>35</v>
      </c>
      <c r="R2484">
        <v>1</v>
      </c>
      <c r="S2484">
        <f t="shared" si="232"/>
        <v>0</v>
      </c>
      <c r="T2484">
        <f t="shared" si="233"/>
        <v>1</v>
      </c>
      <c r="W2484">
        <f>SUM(S2484:S2487)</f>
        <v>18</v>
      </c>
      <c r="X2484">
        <f>SUM(T2484:T2487)</f>
        <v>13</v>
      </c>
      <c r="Y2484">
        <f>X2484+W2484</f>
        <v>31</v>
      </c>
      <c r="Z2484" s="118">
        <v>0.14000000000000001</v>
      </c>
      <c r="AA2484">
        <v>0</v>
      </c>
      <c r="AB2484" s="120">
        <v>43.21</v>
      </c>
      <c r="AC2484" s="2">
        <f t="shared" si="234"/>
        <v>604.94000000000005</v>
      </c>
      <c r="AD2484" s="2">
        <f>SUM(AC2484:AC2487)</f>
        <v>9369.66</v>
      </c>
      <c r="AE2484" s="2">
        <f t="shared" si="235"/>
        <v>604.94000000000005</v>
      </c>
      <c r="AF2484" s="2">
        <f>SUM(AE2484:AE2487)</f>
        <v>9369.66</v>
      </c>
      <c r="AG2484">
        <f t="shared" si="236"/>
        <v>1</v>
      </c>
    </row>
    <row r="2485" spans="1:34">
      <c r="A2485">
        <v>2484</v>
      </c>
      <c r="C2485">
        <v>446</v>
      </c>
      <c r="D2485">
        <v>489</v>
      </c>
      <c r="E2485" t="s">
        <v>605</v>
      </c>
      <c r="F2485" t="s">
        <v>929</v>
      </c>
      <c r="G2485">
        <v>50.345951079999999</v>
      </c>
      <c r="H2485">
        <v>125.1679001</v>
      </c>
      <c r="M2485" t="s">
        <v>606</v>
      </c>
      <c r="N2485">
        <v>12</v>
      </c>
      <c r="O2485">
        <v>2</v>
      </c>
      <c r="P2485">
        <f t="shared" si="237"/>
        <v>10</v>
      </c>
      <c r="Q2485" t="s">
        <v>35</v>
      </c>
      <c r="R2485">
        <v>1</v>
      </c>
      <c r="S2485">
        <f t="shared" si="232"/>
        <v>0</v>
      </c>
      <c r="T2485">
        <f t="shared" si="233"/>
        <v>10</v>
      </c>
      <c r="Z2485" s="118">
        <v>0.14000000000000001</v>
      </c>
      <c r="AA2485">
        <v>0</v>
      </c>
      <c r="AB2485" s="120">
        <v>43.21</v>
      </c>
      <c r="AC2485" s="2">
        <f t="shared" si="234"/>
        <v>6049.4</v>
      </c>
      <c r="AE2485" s="2">
        <f t="shared" si="235"/>
        <v>6049.4</v>
      </c>
      <c r="AG2485" t="str">
        <f t="shared" si="236"/>
        <v/>
      </c>
    </row>
    <row r="2486" spans="1:34">
      <c r="A2486">
        <v>2485</v>
      </c>
      <c r="C2486">
        <v>446</v>
      </c>
      <c r="D2486">
        <v>489</v>
      </c>
      <c r="E2486" t="s">
        <v>605</v>
      </c>
      <c r="F2486" t="s">
        <v>929</v>
      </c>
      <c r="G2486">
        <v>50.345951079999999</v>
      </c>
      <c r="H2486">
        <v>125.1679001</v>
      </c>
      <c r="M2486" t="s">
        <v>15</v>
      </c>
      <c r="N2486">
        <v>2</v>
      </c>
      <c r="O2486">
        <v>0</v>
      </c>
      <c r="P2486">
        <f t="shared" si="237"/>
        <v>2</v>
      </c>
      <c r="Q2486" t="s">
        <v>35</v>
      </c>
      <c r="R2486">
        <v>1</v>
      </c>
      <c r="S2486">
        <f t="shared" si="232"/>
        <v>0</v>
      </c>
      <c r="T2486">
        <f t="shared" si="233"/>
        <v>2</v>
      </c>
      <c r="Z2486" s="118">
        <v>0.14000000000000001</v>
      </c>
      <c r="AA2486">
        <v>0</v>
      </c>
      <c r="AB2486" s="120">
        <v>36.65</v>
      </c>
      <c r="AC2486" s="2">
        <f t="shared" si="234"/>
        <v>1026.2</v>
      </c>
      <c r="AE2486" s="2">
        <f t="shared" si="235"/>
        <v>1026.2</v>
      </c>
      <c r="AG2486" t="str">
        <f t="shared" si="236"/>
        <v/>
      </c>
    </row>
    <row r="2487" spans="1:34" s="9" customFormat="1">
      <c r="A2487">
        <v>2486</v>
      </c>
      <c r="C2487">
        <v>494</v>
      </c>
      <c r="D2487">
        <v>489</v>
      </c>
      <c r="E2487" s="9" t="s">
        <v>605</v>
      </c>
      <c r="F2487" t="s">
        <v>929</v>
      </c>
      <c r="G2487" s="9">
        <v>50.345951079999999</v>
      </c>
      <c r="H2487" s="9">
        <v>125.1679001</v>
      </c>
      <c r="M2487" s="9" t="s">
        <v>18</v>
      </c>
      <c r="N2487" s="9">
        <v>0</v>
      </c>
      <c r="O2487" s="9">
        <v>-18</v>
      </c>
      <c r="P2487">
        <f t="shared" si="237"/>
        <v>18</v>
      </c>
      <c r="Q2487" s="9" t="s">
        <v>604</v>
      </c>
      <c r="R2487" s="9">
        <v>2</v>
      </c>
      <c r="S2487" s="9">
        <f t="shared" si="232"/>
        <v>18</v>
      </c>
      <c r="T2487" s="9">
        <f t="shared" si="233"/>
        <v>0</v>
      </c>
      <c r="U2487" t="s">
        <v>1003</v>
      </c>
      <c r="V2487" t="s">
        <v>918</v>
      </c>
      <c r="Z2487" s="118">
        <v>1.38</v>
      </c>
      <c r="AA2487" s="9">
        <v>60</v>
      </c>
      <c r="AB2487" s="120">
        <v>1.7</v>
      </c>
      <c r="AC2487" s="2">
        <f t="shared" si="234"/>
        <v>1689.1199999999994</v>
      </c>
      <c r="AE2487" s="11">
        <f t="shared" si="235"/>
        <v>1689.1199999999994</v>
      </c>
      <c r="AG2487" t="str">
        <f t="shared" si="236"/>
        <v/>
      </c>
      <c r="AH2487"/>
    </row>
    <row r="2488" spans="1:34">
      <c r="A2488">
        <v>2487</v>
      </c>
      <c r="C2488">
        <v>519</v>
      </c>
      <c r="D2488">
        <v>490</v>
      </c>
      <c r="E2488" t="s">
        <v>605</v>
      </c>
      <c r="F2488" t="s">
        <v>929</v>
      </c>
      <c r="G2488">
        <v>50.004505160000001</v>
      </c>
      <c r="H2488">
        <v>125.54071039999999</v>
      </c>
      <c r="M2488" t="s">
        <v>89</v>
      </c>
      <c r="N2488">
        <v>7</v>
      </c>
      <c r="O2488">
        <v>5</v>
      </c>
      <c r="P2488">
        <f t="shared" si="237"/>
        <v>2</v>
      </c>
      <c r="Q2488" t="s">
        <v>35</v>
      </c>
      <c r="R2488">
        <v>1</v>
      </c>
      <c r="S2488">
        <f t="shared" si="232"/>
        <v>0</v>
      </c>
      <c r="T2488">
        <f t="shared" si="233"/>
        <v>2</v>
      </c>
      <c r="W2488">
        <f>SUM(S2488:S2494)</f>
        <v>60</v>
      </c>
      <c r="X2488">
        <f>SUM(T2488:T2494)</f>
        <v>7</v>
      </c>
      <c r="Y2488">
        <f>X2488+W2488</f>
        <v>67</v>
      </c>
      <c r="Z2488" s="118">
        <v>0.14000000000000001</v>
      </c>
      <c r="AA2488">
        <v>0</v>
      </c>
      <c r="AB2488" s="120">
        <v>43.21</v>
      </c>
      <c r="AC2488" s="2">
        <f t="shared" si="234"/>
        <v>1209.8800000000001</v>
      </c>
      <c r="AD2488" s="2">
        <f>SUM(AC2488:AC2494)</f>
        <v>11755.917999999998</v>
      </c>
      <c r="AE2488" s="2">
        <f t="shared" si="235"/>
        <v>1209.8800000000001</v>
      </c>
      <c r="AF2488" s="2">
        <f>SUM(AE2488:AE2494)</f>
        <v>11755.917999999998</v>
      </c>
      <c r="AG2488">
        <f t="shared" si="236"/>
        <v>1</v>
      </c>
    </row>
    <row r="2489" spans="1:34">
      <c r="A2489">
        <v>2488</v>
      </c>
      <c r="C2489">
        <v>519</v>
      </c>
      <c r="D2489">
        <v>490</v>
      </c>
      <c r="E2489" t="s">
        <v>605</v>
      </c>
      <c r="F2489" t="s">
        <v>929</v>
      </c>
      <c r="G2489">
        <v>50.004505160000001</v>
      </c>
      <c r="H2489">
        <v>125.54071039999999</v>
      </c>
      <c r="M2489" t="s">
        <v>14</v>
      </c>
      <c r="N2489">
        <v>5</v>
      </c>
      <c r="O2489">
        <v>4</v>
      </c>
      <c r="P2489">
        <f t="shared" si="237"/>
        <v>1</v>
      </c>
      <c r="Q2489" t="s">
        <v>35</v>
      </c>
      <c r="R2489">
        <v>1</v>
      </c>
      <c r="S2489">
        <f t="shared" si="232"/>
        <v>0</v>
      </c>
      <c r="T2489">
        <f t="shared" si="233"/>
        <v>1</v>
      </c>
      <c r="Z2489" s="118">
        <v>0.14000000000000001</v>
      </c>
      <c r="AA2489">
        <v>0</v>
      </c>
      <c r="AB2489" s="120">
        <v>43.21</v>
      </c>
      <c r="AC2489" s="2">
        <f t="shared" si="234"/>
        <v>604.94000000000005</v>
      </c>
      <c r="AE2489" s="2">
        <f t="shared" si="235"/>
        <v>604.94000000000005</v>
      </c>
      <c r="AG2489" t="str">
        <f t="shared" si="236"/>
        <v/>
      </c>
    </row>
    <row r="2490" spans="1:34">
      <c r="A2490">
        <v>2489</v>
      </c>
      <c r="C2490">
        <v>519</v>
      </c>
      <c r="D2490">
        <v>490</v>
      </c>
      <c r="E2490" t="s">
        <v>605</v>
      </c>
      <c r="F2490" t="s">
        <v>929</v>
      </c>
      <c r="G2490">
        <v>50.004505160000001</v>
      </c>
      <c r="H2490">
        <v>125.54071039999999</v>
      </c>
      <c r="M2490" t="s">
        <v>15</v>
      </c>
      <c r="N2490">
        <v>4</v>
      </c>
      <c r="O2490">
        <v>0</v>
      </c>
      <c r="P2490">
        <f t="shared" si="237"/>
        <v>4</v>
      </c>
      <c r="Q2490" t="s">
        <v>35</v>
      </c>
      <c r="R2490">
        <v>1</v>
      </c>
      <c r="S2490">
        <f t="shared" si="232"/>
        <v>0</v>
      </c>
      <c r="T2490">
        <f t="shared" si="233"/>
        <v>4</v>
      </c>
      <c r="Z2490" s="118">
        <v>0.14000000000000001</v>
      </c>
      <c r="AA2490">
        <v>0</v>
      </c>
      <c r="AB2490" s="120">
        <v>36.65</v>
      </c>
      <c r="AC2490" s="2">
        <f t="shared" si="234"/>
        <v>2052.4</v>
      </c>
      <c r="AE2490" s="2">
        <f t="shared" si="235"/>
        <v>2052.4</v>
      </c>
      <c r="AG2490" t="str">
        <f t="shared" si="236"/>
        <v/>
      </c>
    </row>
    <row r="2491" spans="1:34">
      <c r="A2491">
        <v>2490</v>
      </c>
      <c r="C2491">
        <v>567</v>
      </c>
      <c r="D2491">
        <v>490</v>
      </c>
      <c r="E2491" t="s">
        <v>605</v>
      </c>
      <c r="F2491" t="s">
        <v>929</v>
      </c>
      <c r="G2491">
        <v>50.004505160000001</v>
      </c>
      <c r="H2491">
        <v>125.54071039999999</v>
      </c>
      <c r="M2491" t="s">
        <v>23</v>
      </c>
      <c r="N2491">
        <v>0</v>
      </c>
      <c r="O2491">
        <v>-2</v>
      </c>
      <c r="P2491">
        <f t="shared" si="237"/>
        <v>2</v>
      </c>
      <c r="Q2491" t="s">
        <v>604</v>
      </c>
      <c r="R2491">
        <v>2</v>
      </c>
      <c r="S2491">
        <f t="shared" si="232"/>
        <v>2</v>
      </c>
      <c r="T2491">
        <f t="shared" si="233"/>
        <v>0</v>
      </c>
      <c r="U2491" t="s">
        <v>1003</v>
      </c>
      <c r="V2491" t="s">
        <v>918</v>
      </c>
      <c r="Z2491" s="118">
        <v>1.31</v>
      </c>
      <c r="AA2491">
        <v>40</v>
      </c>
      <c r="AB2491" s="120">
        <v>4.74</v>
      </c>
      <c r="AC2491" s="2">
        <f t="shared" si="234"/>
        <v>745.12800000000004</v>
      </c>
      <c r="AE2491" s="2">
        <f t="shared" si="235"/>
        <v>745.12800000000004</v>
      </c>
      <c r="AG2491" t="str">
        <f t="shared" si="236"/>
        <v/>
      </c>
    </row>
    <row r="2492" spans="1:34">
      <c r="A2492">
        <v>2491</v>
      </c>
      <c r="C2492">
        <v>567</v>
      </c>
      <c r="D2492">
        <v>490</v>
      </c>
      <c r="E2492" t="s">
        <v>605</v>
      </c>
      <c r="F2492" t="s">
        <v>929</v>
      </c>
      <c r="G2492">
        <v>50.004505160000001</v>
      </c>
      <c r="H2492">
        <v>125.54071039999999</v>
      </c>
      <c r="M2492" t="s">
        <v>59</v>
      </c>
      <c r="N2492">
        <v>-2</v>
      </c>
      <c r="O2492">
        <v>-20</v>
      </c>
      <c r="P2492">
        <f t="shared" si="237"/>
        <v>18</v>
      </c>
      <c r="Q2492" t="s">
        <v>604</v>
      </c>
      <c r="R2492">
        <v>2</v>
      </c>
      <c r="S2492">
        <f t="shared" si="232"/>
        <v>18</v>
      </c>
      <c r="T2492">
        <f t="shared" si="233"/>
        <v>0</v>
      </c>
      <c r="U2492" t="s">
        <v>1003</v>
      </c>
      <c r="V2492" t="s">
        <v>21</v>
      </c>
      <c r="Z2492" s="118">
        <v>1.38</v>
      </c>
      <c r="AA2492">
        <v>40</v>
      </c>
      <c r="AB2492" s="120">
        <v>1.7</v>
      </c>
      <c r="AC2492" s="2">
        <f t="shared" si="234"/>
        <v>2533.6799999999989</v>
      </c>
      <c r="AE2492" s="2">
        <f t="shared" si="235"/>
        <v>2533.6799999999989</v>
      </c>
      <c r="AG2492" t="str">
        <f t="shared" si="236"/>
        <v/>
      </c>
    </row>
    <row r="2493" spans="1:34">
      <c r="A2493">
        <v>2492</v>
      </c>
      <c r="C2493">
        <v>567</v>
      </c>
      <c r="D2493">
        <v>490</v>
      </c>
      <c r="E2493" t="s">
        <v>605</v>
      </c>
      <c r="F2493" t="s">
        <v>929</v>
      </c>
      <c r="G2493">
        <v>50.004505160000001</v>
      </c>
      <c r="H2493">
        <v>125.54071039999999</v>
      </c>
      <c r="M2493" t="s">
        <v>60</v>
      </c>
      <c r="N2493">
        <v>-20</v>
      </c>
      <c r="O2493">
        <v>-31</v>
      </c>
      <c r="P2493">
        <f t="shared" si="237"/>
        <v>11</v>
      </c>
      <c r="Q2493" t="s">
        <v>604</v>
      </c>
      <c r="R2493">
        <v>2</v>
      </c>
      <c r="S2493">
        <f t="shared" si="232"/>
        <v>11</v>
      </c>
      <c r="T2493">
        <f t="shared" si="233"/>
        <v>0</v>
      </c>
      <c r="U2493" t="s">
        <v>1003</v>
      </c>
      <c r="V2493" t="s">
        <v>21</v>
      </c>
      <c r="Z2493" s="118">
        <v>1.38</v>
      </c>
      <c r="AA2493">
        <v>40</v>
      </c>
      <c r="AB2493" s="120">
        <v>1.7</v>
      </c>
      <c r="AC2493" s="2">
        <f t="shared" si="234"/>
        <v>1548.36</v>
      </c>
      <c r="AE2493" s="2">
        <f t="shared" si="235"/>
        <v>1548.36</v>
      </c>
      <c r="AG2493" t="str">
        <f t="shared" si="236"/>
        <v/>
      </c>
    </row>
    <row r="2494" spans="1:34" s="9" customFormat="1">
      <c r="A2494">
        <v>2493</v>
      </c>
      <c r="C2494">
        <v>567</v>
      </c>
      <c r="D2494">
        <v>490</v>
      </c>
      <c r="E2494" s="9" t="s">
        <v>605</v>
      </c>
      <c r="F2494" t="s">
        <v>929</v>
      </c>
      <c r="G2494" s="9">
        <v>50.004505160000001</v>
      </c>
      <c r="H2494" s="9">
        <v>125.54071039999999</v>
      </c>
      <c r="M2494" s="9" t="s">
        <v>608</v>
      </c>
      <c r="N2494" s="9">
        <v>-31</v>
      </c>
      <c r="O2494" s="9">
        <v>-60</v>
      </c>
      <c r="P2494">
        <f t="shared" si="237"/>
        <v>29</v>
      </c>
      <c r="Q2494" s="9" t="s">
        <v>604</v>
      </c>
      <c r="R2494" s="9">
        <v>2</v>
      </c>
      <c r="S2494" s="9">
        <f t="shared" si="232"/>
        <v>29</v>
      </c>
      <c r="T2494" s="9">
        <f t="shared" si="233"/>
        <v>0</v>
      </c>
      <c r="U2494" t="s">
        <v>1003</v>
      </c>
      <c r="V2494" t="s">
        <v>21</v>
      </c>
      <c r="Z2494" s="118">
        <v>1.38</v>
      </c>
      <c r="AA2494" s="9">
        <v>55</v>
      </c>
      <c r="AB2494" s="120">
        <v>1.7</v>
      </c>
      <c r="AC2494" s="2">
        <f t="shared" si="234"/>
        <v>3061.5299999999993</v>
      </c>
      <c r="AE2494" s="11">
        <f t="shared" si="235"/>
        <v>3061.5299999999993</v>
      </c>
      <c r="AG2494" t="str">
        <f t="shared" si="236"/>
        <v/>
      </c>
      <c r="AH2494"/>
    </row>
    <row r="2495" spans="1:34">
      <c r="A2495">
        <v>2494</v>
      </c>
      <c r="C2495">
        <v>403</v>
      </c>
      <c r="D2495">
        <v>491</v>
      </c>
      <c r="E2495" t="s">
        <v>607</v>
      </c>
      <c r="F2495" t="s">
        <v>929</v>
      </c>
      <c r="G2495">
        <v>50.833328250000001</v>
      </c>
      <c r="H2495">
        <v>124.72669980000001</v>
      </c>
      <c r="M2495" t="s">
        <v>89</v>
      </c>
      <c r="N2495">
        <v>6</v>
      </c>
      <c r="O2495">
        <v>4</v>
      </c>
      <c r="P2495">
        <f t="shared" si="237"/>
        <v>2</v>
      </c>
      <c r="Q2495" t="s">
        <v>35</v>
      </c>
      <c r="R2495">
        <v>1</v>
      </c>
      <c r="S2495">
        <f t="shared" si="232"/>
        <v>0</v>
      </c>
      <c r="T2495">
        <f t="shared" si="233"/>
        <v>2</v>
      </c>
      <c r="W2495">
        <f>SUM(S2495:S2498)</f>
        <v>45</v>
      </c>
      <c r="X2495">
        <f>SUM(T2495:T2498)</f>
        <v>6</v>
      </c>
      <c r="Y2495">
        <f>X2495+W2495</f>
        <v>51</v>
      </c>
      <c r="Z2495" s="118">
        <v>0.11</v>
      </c>
      <c r="AA2495">
        <v>0</v>
      </c>
      <c r="AB2495" s="120">
        <v>45.06</v>
      </c>
      <c r="AC2495" s="2">
        <f t="shared" si="234"/>
        <v>991.31999999999994</v>
      </c>
      <c r="AD2495" s="2">
        <f>SUM(AC2495:AC2498)</f>
        <v>13449.14</v>
      </c>
      <c r="AE2495" s="2">
        <f t="shared" si="235"/>
        <v>991.31999999999994</v>
      </c>
      <c r="AF2495" s="2">
        <f>SUM(AE2495:AE2498)</f>
        <v>13449.14</v>
      </c>
      <c r="AG2495">
        <f t="shared" si="236"/>
        <v>1</v>
      </c>
    </row>
    <row r="2496" spans="1:34">
      <c r="A2496">
        <v>2495</v>
      </c>
      <c r="C2496">
        <v>403</v>
      </c>
      <c r="D2496">
        <v>491</v>
      </c>
      <c r="E2496" t="s">
        <v>607</v>
      </c>
      <c r="F2496" t="s">
        <v>929</v>
      </c>
      <c r="G2496">
        <v>50.833328250000001</v>
      </c>
      <c r="H2496">
        <v>124.72669980000001</v>
      </c>
      <c r="M2496" t="s">
        <v>14</v>
      </c>
      <c r="N2496">
        <v>4</v>
      </c>
      <c r="O2496">
        <v>2</v>
      </c>
      <c r="P2496">
        <f t="shared" si="237"/>
        <v>2</v>
      </c>
      <c r="Q2496" t="s">
        <v>35</v>
      </c>
      <c r="R2496">
        <v>1</v>
      </c>
      <c r="S2496">
        <f t="shared" si="232"/>
        <v>0</v>
      </c>
      <c r="T2496">
        <f t="shared" si="233"/>
        <v>2</v>
      </c>
      <c r="Z2496" s="118">
        <v>0.11</v>
      </c>
      <c r="AA2496">
        <v>0</v>
      </c>
      <c r="AB2496" s="120">
        <v>45.06</v>
      </c>
      <c r="AC2496" s="2">
        <f t="shared" si="234"/>
        <v>991.31999999999994</v>
      </c>
      <c r="AE2496" s="2">
        <f t="shared" si="235"/>
        <v>991.31999999999994</v>
      </c>
      <c r="AG2496" t="str">
        <f t="shared" si="236"/>
        <v/>
      </c>
    </row>
    <row r="2497" spans="1:34">
      <c r="A2497">
        <v>2496</v>
      </c>
      <c r="C2497">
        <v>403</v>
      </c>
      <c r="D2497">
        <v>491</v>
      </c>
      <c r="E2497" t="s">
        <v>607</v>
      </c>
      <c r="F2497" t="s">
        <v>929</v>
      </c>
      <c r="G2497">
        <v>50.833328250000001</v>
      </c>
      <c r="H2497">
        <v>124.72669980000001</v>
      </c>
      <c r="M2497" t="s">
        <v>15</v>
      </c>
      <c r="N2497">
        <v>2</v>
      </c>
      <c r="O2497">
        <v>0</v>
      </c>
      <c r="P2497">
        <f t="shared" si="237"/>
        <v>2</v>
      </c>
      <c r="Q2497" t="s">
        <v>35</v>
      </c>
      <c r="R2497">
        <v>1</v>
      </c>
      <c r="S2497">
        <f t="shared" si="232"/>
        <v>0</v>
      </c>
      <c r="T2497">
        <f t="shared" si="233"/>
        <v>2</v>
      </c>
      <c r="Z2497" s="118">
        <v>0.11</v>
      </c>
      <c r="AA2497">
        <v>0</v>
      </c>
      <c r="AB2497" s="120">
        <v>38.51</v>
      </c>
      <c r="AC2497" s="2">
        <f t="shared" si="234"/>
        <v>847.21999999999991</v>
      </c>
      <c r="AE2497" s="2">
        <f t="shared" si="235"/>
        <v>847.21999999999991</v>
      </c>
      <c r="AG2497" t="str">
        <f t="shared" si="236"/>
        <v/>
      </c>
    </row>
    <row r="2498" spans="1:34" s="9" customFormat="1">
      <c r="A2498">
        <v>2497</v>
      </c>
      <c r="C2498">
        <v>450</v>
      </c>
      <c r="D2498">
        <v>491</v>
      </c>
      <c r="E2498" s="9" t="s">
        <v>607</v>
      </c>
      <c r="F2498" t="s">
        <v>929</v>
      </c>
      <c r="G2498" s="9">
        <v>50.833328250000001</v>
      </c>
      <c r="H2498" s="9">
        <v>124.72669980000001</v>
      </c>
      <c r="M2498" s="9" t="s">
        <v>116</v>
      </c>
      <c r="N2498" s="9">
        <v>0</v>
      </c>
      <c r="O2498" s="9">
        <v>-45</v>
      </c>
      <c r="P2498">
        <f t="shared" si="237"/>
        <v>45</v>
      </c>
      <c r="Q2498" s="9" t="s">
        <v>604</v>
      </c>
      <c r="R2498" s="9">
        <v>2</v>
      </c>
      <c r="S2498" s="9">
        <f t="shared" ref="S2498:S2561" si="238">IF(R2498=1,0,P2498)</f>
        <v>45</v>
      </c>
      <c r="T2498" s="9">
        <f t="shared" ref="T2498:T2561" si="239">IF(R2498=1,P2498,0)</f>
        <v>0</v>
      </c>
      <c r="U2498" t="s">
        <v>1003</v>
      </c>
      <c r="V2498" t="s">
        <v>21</v>
      </c>
      <c r="Z2498" s="118">
        <v>0.86</v>
      </c>
      <c r="AA2498" s="9">
        <v>30</v>
      </c>
      <c r="AB2498" s="120">
        <v>3.92</v>
      </c>
      <c r="AC2498" s="2">
        <f t="shared" ref="AC2498:AC2561" si="240">Z2498*AB2498/100*P2498*100*100*((100-AA2498)/100)</f>
        <v>10619.28</v>
      </c>
      <c r="AE2498" s="11">
        <f t="shared" ref="AE2498:AE2561" si="241">Z2498*AB2498/100*P2498*100*100*((100-AA2498)/100)</f>
        <v>10619.28</v>
      </c>
      <c r="AG2498" t="str">
        <f t="shared" ref="AG2498:AG2561" si="242">IF(D2497&lt;&gt;D2498,1,"")</f>
        <v/>
      </c>
      <c r="AH2498"/>
    </row>
    <row r="2499" spans="1:34">
      <c r="A2499">
        <v>2498</v>
      </c>
      <c r="C2499">
        <v>784</v>
      </c>
      <c r="D2499">
        <v>492</v>
      </c>
      <c r="E2499" t="s">
        <v>614</v>
      </c>
      <c r="F2499" t="s">
        <v>930</v>
      </c>
      <c r="G2499">
        <v>49.871440890000002</v>
      </c>
      <c r="H2499">
        <v>125.7465973</v>
      </c>
      <c r="M2499" t="s">
        <v>610</v>
      </c>
      <c r="N2499">
        <v>6</v>
      </c>
      <c r="O2499">
        <v>2</v>
      </c>
      <c r="P2499">
        <f t="shared" si="237"/>
        <v>4</v>
      </c>
      <c r="Q2499" t="s">
        <v>35</v>
      </c>
      <c r="R2499">
        <v>1</v>
      </c>
      <c r="S2499">
        <f t="shared" si="238"/>
        <v>0</v>
      </c>
      <c r="T2499">
        <f t="shared" si="239"/>
        <v>4</v>
      </c>
      <c r="W2499">
        <f>SUM(S2499:S2504)</f>
        <v>100</v>
      </c>
      <c r="X2499">
        <f>SUM(T2499:T2504)</f>
        <v>6</v>
      </c>
      <c r="Y2499">
        <f>X2499+W2499</f>
        <v>106</v>
      </c>
      <c r="Z2499" s="118">
        <v>0.16</v>
      </c>
      <c r="AA2499">
        <v>0</v>
      </c>
      <c r="AB2499" s="120">
        <v>37.4</v>
      </c>
      <c r="AC2499" s="2">
        <f t="shared" si="240"/>
        <v>2393.6</v>
      </c>
      <c r="AD2499" s="2">
        <f>SUM(AC2499:AC2504)</f>
        <v>23892.340800000002</v>
      </c>
      <c r="AE2499" s="2">
        <f t="shared" si="241"/>
        <v>2393.6</v>
      </c>
      <c r="AF2499" s="2">
        <f>SUM(AE2499:AE2504)</f>
        <v>23892.340800000002</v>
      </c>
      <c r="AG2499">
        <f t="shared" si="242"/>
        <v>1</v>
      </c>
    </row>
    <row r="2500" spans="1:34">
      <c r="A2500">
        <v>2499</v>
      </c>
      <c r="C2500">
        <v>784</v>
      </c>
      <c r="D2500">
        <v>492</v>
      </c>
      <c r="E2500" t="s">
        <v>614</v>
      </c>
      <c r="F2500" t="s">
        <v>930</v>
      </c>
      <c r="G2500">
        <v>49.871440890000002</v>
      </c>
      <c r="H2500">
        <v>125.7465973</v>
      </c>
      <c r="M2500" t="s">
        <v>612</v>
      </c>
      <c r="N2500">
        <v>2</v>
      </c>
      <c r="O2500">
        <v>0</v>
      </c>
      <c r="P2500">
        <f t="shared" si="237"/>
        <v>2</v>
      </c>
      <c r="Q2500" t="s">
        <v>35</v>
      </c>
      <c r="R2500">
        <v>1</v>
      </c>
      <c r="S2500">
        <f t="shared" si="238"/>
        <v>0</v>
      </c>
      <c r="T2500">
        <f t="shared" si="239"/>
        <v>2</v>
      </c>
      <c r="Z2500" s="118">
        <v>0.16</v>
      </c>
      <c r="AA2500">
        <v>0</v>
      </c>
      <c r="AB2500" s="120">
        <v>37.4</v>
      </c>
      <c r="AC2500" s="2">
        <f t="shared" si="240"/>
        <v>1196.8</v>
      </c>
      <c r="AE2500" s="2">
        <f t="shared" si="241"/>
        <v>1196.8</v>
      </c>
      <c r="AG2500" t="str">
        <f t="shared" si="242"/>
        <v/>
      </c>
    </row>
    <row r="2501" spans="1:34">
      <c r="A2501">
        <v>2500</v>
      </c>
      <c r="C2501">
        <v>844</v>
      </c>
      <c r="D2501">
        <v>492</v>
      </c>
      <c r="E2501" t="s">
        <v>614</v>
      </c>
      <c r="F2501" t="s">
        <v>930</v>
      </c>
      <c r="G2501">
        <v>49.871440890000002</v>
      </c>
      <c r="H2501">
        <v>125.7465973</v>
      </c>
      <c r="M2501" t="s">
        <v>104</v>
      </c>
      <c r="N2501">
        <v>0</v>
      </c>
      <c r="O2501">
        <v>-21</v>
      </c>
      <c r="P2501">
        <f t="shared" si="237"/>
        <v>21</v>
      </c>
      <c r="Q2501" t="s">
        <v>616</v>
      </c>
      <c r="R2501">
        <v>2</v>
      </c>
      <c r="S2501">
        <f t="shared" si="238"/>
        <v>21</v>
      </c>
      <c r="T2501">
        <f t="shared" si="239"/>
        <v>0</v>
      </c>
      <c r="U2501" t="s">
        <v>1003</v>
      </c>
      <c r="V2501" t="s">
        <v>21</v>
      </c>
      <c r="Z2501" s="118">
        <v>1.07</v>
      </c>
      <c r="AA2501">
        <v>0</v>
      </c>
      <c r="AB2501" s="120">
        <v>3.36</v>
      </c>
      <c r="AC2501" s="2">
        <f t="shared" si="240"/>
        <v>7549.9200000000019</v>
      </c>
      <c r="AE2501" s="2">
        <f t="shared" si="241"/>
        <v>7549.9200000000019</v>
      </c>
      <c r="AG2501" t="str">
        <f t="shared" si="242"/>
        <v/>
      </c>
    </row>
    <row r="2502" spans="1:34">
      <c r="A2502">
        <v>2501</v>
      </c>
      <c r="C2502">
        <v>844</v>
      </c>
      <c r="D2502">
        <v>492</v>
      </c>
      <c r="E2502" t="s">
        <v>614</v>
      </c>
      <c r="F2502" t="s">
        <v>930</v>
      </c>
      <c r="G2502">
        <v>49.871440890000002</v>
      </c>
      <c r="H2502">
        <v>125.7465973</v>
      </c>
      <c r="M2502" t="s">
        <v>608</v>
      </c>
      <c r="N2502">
        <v>-21</v>
      </c>
      <c r="O2502">
        <v>-31</v>
      </c>
      <c r="P2502">
        <f t="shared" si="237"/>
        <v>10</v>
      </c>
      <c r="Q2502" t="s">
        <v>616</v>
      </c>
      <c r="R2502">
        <v>2</v>
      </c>
      <c r="S2502">
        <f t="shared" si="238"/>
        <v>10</v>
      </c>
      <c r="T2502">
        <f t="shared" si="239"/>
        <v>0</v>
      </c>
      <c r="U2502" t="s">
        <v>1003</v>
      </c>
      <c r="V2502" t="s">
        <v>918</v>
      </c>
      <c r="Z2502" s="118">
        <v>1.62</v>
      </c>
      <c r="AA2502">
        <v>0</v>
      </c>
      <c r="AB2502" s="120">
        <v>1.2</v>
      </c>
      <c r="AC2502" s="2">
        <f t="shared" si="240"/>
        <v>1943.9999999999998</v>
      </c>
      <c r="AE2502" s="2">
        <f t="shared" si="241"/>
        <v>1943.9999999999998</v>
      </c>
      <c r="AG2502" t="str">
        <f t="shared" si="242"/>
        <v/>
      </c>
    </row>
    <row r="2503" spans="1:34">
      <c r="A2503">
        <v>2502</v>
      </c>
      <c r="C2503">
        <v>844</v>
      </c>
      <c r="D2503">
        <v>492</v>
      </c>
      <c r="E2503" t="s">
        <v>614</v>
      </c>
      <c r="F2503" t="s">
        <v>930</v>
      </c>
      <c r="G2503">
        <v>49.871440890000002</v>
      </c>
      <c r="H2503">
        <v>125.7465973</v>
      </c>
      <c r="M2503" t="s">
        <v>101</v>
      </c>
      <c r="N2503">
        <v>-31</v>
      </c>
      <c r="O2503">
        <v>-79</v>
      </c>
      <c r="P2503">
        <f t="shared" si="237"/>
        <v>48</v>
      </c>
      <c r="Q2503" t="s">
        <v>616</v>
      </c>
      <c r="R2503">
        <v>2</v>
      </c>
      <c r="S2503">
        <f t="shared" si="238"/>
        <v>48</v>
      </c>
      <c r="T2503">
        <f t="shared" si="239"/>
        <v>0</v>
      </c>
      <c r="U2503" t="s">
        <v>1003</v>
      </c>
      <c r="V2503" t="s">
        <v>918</v>
      </c>
      <c r="Z2503" s="118">
        <v>1.62</v>
      </c>
      <c r="AA2503">
        <v>0</v>
      </c>
      <c r="AB2503" s="120">
        <v>1.2</v>
      </c>
      <c r="AC2503" s="2">
        <f t="shared" si="240"/>
        <v>9331.1999999999989</v>
      </c>
      <c r="AE2503" s="2">
        <f t="shared" si="241"/>
        <v>9331.1999999999989</v>
      </c>
      <c r="AG2503" t="str">
        <f t="shared" si="242"/>
        <v/>
      </c>
    </row>
    <row r="2504" spans="1:34" s="9" customFormat="1">
      <c r="A2504">
        <v>2503</v>
      </c>
      <c r="C2504">
        <v>844</v>
      </c>
      <c r="D2504">
        <v>492</v>
      </c>
      <c r="E2504" s="9" t="s">
        <v>614</v>
      </c>
      <c r="F2504" t="s">
        <v>930</v>
      </c>
      <c r="G2504" s="9">
        <v>49.871440890000002</v>
      </c>
      <c r="H2504" s="9">
        <v>125.7465973</v>
      </c>
      <c r="M2504" s="9" t="s">
        <v>21</v>
      </c>
      <c r="N2504" s="9">
        <v>-79</v>
      </c>
      <c r="O2504" s="9">
        <v>-100</v>
      </c>
      <c r="P2504">
        <f t="shared" si="237"/>
        <v>21</v>
      </c>
      <c r="Q2504" s="9" t="s">
        <v>611</v>
      </c>
      <c r="R2504" s="9">
        <v>2</v>
      </c>
      <c r="S2504" s="9">
        <f t="shared" si="238"/>
        <v>21</v>
      </c>
      <c r="T2504" s="9">
        <f t="shared" si="239"/>
        <v>0</v>
      </c>
      <c r="U2504" t="s">
        <v>1003</v>
      </c>
      <c r="V2504" t="s">
        <v>918</v>
      </c>
      <c r="Z2504" s="118">
        <v>1.84</v>
      </c>
      <c r="AA2504" s="9">
        <v>2</v>
      </c>
      <c r="AB2504" s="120">
        <v>0.39</v>
      </c>
      <c r="AC2504" s="2">
        <f t="shared" si="240"/>
        <v>1476.8208</v>
      </c>
      <c r="AE2504" s="11">
        <f t="shared" si="241"/>
        <v>1476.8208</v>
      </c>
      <c r="AG2504" t="str">
        <f t="shared" si="242"/>
        <v/>
      </c>
      <c r="AH2504"/>
    </row>
    <row r="2505" spans="1:34">
      <c r="A2505">
        <v>2504</v>
      </c>
      <c r="C2505">
        <v>402</v>
      </c>
      <c r="D2505">
        <v>493</v>
      </c>
      <c r="E2505" t="s">
        <v>605</v>
      </c>
      <c r="F2505" t="s">
        <v>929</v>
      </c>
      <c r="G2505">
        <v>50.873889920000003</v>
      </c>
      <c r="H2505">
        <v>124.74839780000001</v>
      </c>
      <c r="M2505" t="s">
        <v>89</v>
      </c>
      <c r="N2505">
        <v>4</v>
      </c>
      <c r="O2505">
        <v>2</v>
      </c>
      <c r="P2505">
        <f t="shared" si="237"/>
        <v>2</v>
      </c>
      <c r="Q2505" t="s">
        <v>35</v>
      </c>
      <c r="R2505">
        <v>1</v>
      </c>
      <c r="S2505">
        <f t="shared" si="238"/>
        <v>0</v>
      </c>
      <c r="T2505">
        <f t="shared" si="239"/>
        <v>2</v>
      </c>
      <c r="W2505">
        <f>SUM(S2505:S2509)</f>
        <v>52</v>
      </c>
      <c r="X2505">
        <f>SUM(T2505:T2509)</f>
        <v>4</v>
      </c>
      <c r="Y2505">
        <f>X2505+W2505</f>
        <v>56</v>
      </c>
      <c r="Z2505" s="118">
        <v>0.14000000000000001</v>
      </c>
      <c r="AA2505">
        <v>0</v>
      </c>
      <c r="AB2505" s="120">
        <v>43.21</v>
      </c>
      <c r="AC2505" s="2">
        <f t="shared" si="240"/>
        <v>1209.8800000000001</v>
      </c>
      <c r="AD2505" s="2">
        <f>SUM(AC2505:AC2509)</f>
        <v>6538.239999999998</v>
      </c>
      <c r="AE2505" s="2">
        <f t="shared" si="241"/>
        <v>1209.8800000000001</v>
      </c>
      <c r="AF2505" s="2">
        <f>SUM(AE2505:AE2509)</f>
        <v>6538.239999999998</v>
      </c>
      <c r="AG2505">
        <f t="shared" si="242"/>
        <v>1</v>
      </c>
    </row>
    <row r="2506" spans="1:34">
      <c r="A2506">
        <v>2505</v>
      </c>
      <c r="C2506">
        <v>402</v>
      </c>
      <c r="D2506">
        <v>493</v>
      </c>
      <c r="E2506" t="s">
        <v>605</v>
      </c>
      <c r="F2506" t="s">
        <v>929</v>
      </c>
      <c r="G2506">
        <v>50.873889920000003</v>
      </c>
      <c r="H2506">
        <v>124.74839780000001</v>
      </c>
      <c r="M2506" t="s">
        <v>14</v>
      </c>
      <c r="N2506">
        <v>2</v>
      </c>
      <c r="O2506">
        <v>1</v>
      </c>
      <c r="P2506">
        <f t="shared" si="237"/>
        <v>1</v>
      </c>
      <c r="Q2506" t="s">
        <v>35</v>
      </c>
      <c r="R2506">
        <v>1</v>
      </c>
      <c r="S2506">
        <f t="shared" si="238"/>
        <v>0</v>
      </c>
      <c r="T2506">
        <f t="shared" si="239"/>
        <v>1</v>
      </c>
      <c r="Z2506" s="118">
        <v>0.14000000000000001</v>
      </c>
      <c r="AA2506">
        <v>0</v>
      </c>
      <c r="AB2506" s="120">
        <v>43.21</v>
      </c>
      <c r="AC2506" s="2">
        <f t="shared" si="240"/>
        <v>604.94000000000005</v>
      </c>
      <c r="AE2506" s="2">
        <f t="shared" si="241"/>
        <v>604.94000000000005</v>
      </c>
      <c r="AG2506" t="str">
        <f t="shared" si="242"/>
        <v/>
      </c>
    </row>
    <row r="2507" spans="1:34">
      <c r="A2507">
        <v>2506</v>
      </c>
      <c r="C2507">
        <v>402</v>
      </c>
      <c r="D2507">
        <v>493</v>
      </c>
      <c r="E2507" t="s">
        <v>605</v>
      </c>
      <c r="F2507" t="s">
        <v>929</v>
      </c>
      <c r="G2507">
        <v>50.873889920000003</v>
      </c>
      <c r="H2507">
        <v>124.74839780000001</v>
      </c>
      <c r="M2507" t="s">
        <v>57</v>
      </c>
      <c r="N2507">
        <v>1</v>
      </c>
      <c r="O2507">
        <v>0</v>
      </c>
      <c r="P2507">
        <f t="shared" ref="P2507:P2570" si="243">ABS(N2507-O2507)</f>
        <v>1</v>
      </c>
      <c r="Q2507" t="s">
        <v>35</v>
      </c>
      <c r="R2507">
        <v>1</v>
      </c>
      <c r="S2507">
        <f t="shared" si="238"/>
        <v>0</v>
      </c>
      <c r="T2507">
        <f t="shared" si="239"/>
        <v>1</v>
      </c>
      <c r="Z2507" s="118">
        <v>0.14000000000000001</v>
      </c>
      <c r="AA2507">
        <v>0</v>
      </c>
      <c r="AB2507" s="120">
        <v>36.65</v>
      </c>
      <c r="AC2507" s="2">
        <f t="shared" si="240"/>
        <v>513.1</v>
      </c>
      <c r="AE2507" s="2">
        <f t="shared" si="241"/>
        <v>513.1</v>
      </c>
      <c r="AG2507" t="str">
        <f t="shared" si="242"/>
        <v/>
      </c>
    </row>
    <row r="2508" spans="1:34">
      <c r="A2508">
        <v>2507</v>
      </c>
      <c r="C2508">
        <v>449</v>
      </c>
      <c r="D2508">
        <v>493</v>
      </c>
      <c r="E2508" t="s">
        <v>605</v>
      </c>
      <c r="F2508" t="s">
        <v>929</v>
      </c>
      <c r="G2508">
        <v>50.873889920000003</v>
      </c>
      <c r="H2508">
        <v>124.74839780000001</v>
      </c>
      <c r="M2508" t="s">
        <v>16</v>
      </c>
      <c r="N2508">
        <v>0</v>
      </c>
      <c r="O2508">
        <v>-1</v>
      </c>
      <c r="P2508">
        <f t="shared" si="243"/>
        <v>1</v>
      </c>
      <c r="R2508">
        <v>2</v>
      </c>
      <c r="S2508">
        <f t="shared" si="238"/>
        <v>1</v>
      </c>
      <c r="T2508">
        <f t="shared" si="239"/>
        <v>0</v>
      </c>
      <c r="U2508" t="s">
        <v>1003</v>
      </c>
      <c r="V2508" t="s">
        <v>918</v>
      </c>
      <c r="Z2508" s="118">
        <v>1.31</v>
      </c>
      <c r="AA2508">
        <v>0</v>
      </c>
      <c r="AB2508" s="120">
        <v>4.74</v>
      </c>
      <c r="AC2508" s="2">
        <f t="shared" si="240"/>
        <v>620.94000000000005</v>
      </c>
      <c r="AE2508" s="2">
        <f t="shared" si="241"/>
        <v>620.94000000000005</v>
      </c>
      <c r="AG2508" t="str">
        <f t="shared" si="242"/>
        <v/>
      </c>
    </row>
    <row r="2509" spans="1:34" s="9" customFormat="1">
      <c r="A2509">
        <v>2508</v>
      </c>
      <c r="C2509">
        <v>449</v>
      </c>
      <c r="D2509">
        <v>493</v>
      </c>
      <c r="E2509" s="9" t="s">
        <v>605</v>
      </c>
      <c r="F2509" t="s">
        <v>929</v>
      </c>
      <c r="G2509" s="9">
        <v>50.873889920000003</v>
      </c>
      <c r="H2509" s="9">
        <v>124.74839780000001</v>
      </c>
      <c r="M2509" s="9" t="s">
        <v>18</v>
      </c>
      <c r="N2509" s="9">
        <v>-1</v>
      </c>
      <c r="O2509" s="9">
        <v>-52</v>
      </c>
      <c r="P2509">
        <f t="shared" si="243"/>
        <v>51</v>
      </c>
      <c r="Q2509" s="9" t="s">
        <v>611</v>
      </c>
      <c r="R2509" s="9">
        <v>2</v>
      </c>
      <c r="S2509" s="9">
        <f t="shared" si="238"/>
        <v>51</v>
      </c>
      <c r="T2509" s="9">
        <f t="shared" si="239"/>
        <v>0</v>
      </c>
      <c r="U2509" t="s">
        <v>1003</v>
      </c>
      <c r="V2509" t="s">
        <v>918</v>
      </c>
      <c r="Z2509" s="118">
        <v>1.38</v>
      </c>
      <c r="AA2509" s="9">
        <v>70</v>
      </c>
      <c r="AB2509" s="120">
        <v>1.7</v>
      </c>
      <c r="AC2509" s="2">
        <f t="shared" si="240"/>
        <v>3589.3799999999983</v>
      </c>
      <c r="AE2509" s="11">
        <f t="shared" si="241"/>
        <v>3589.3799999999983</v>
      </c>
      <c r="AG2509" t="str">
        <f t="shared" si="242"/>
        <v/>
      </c>
      <c r="AH2509"/>
    </row>
    <row r="2510" spans="1:34">
      <c r="A2510">
        <v>2509</v>
      </c>
      <c r="C2510">
        <v>785</v>
      </c>
      <c r="D2510">
        <v>494</v>
      </c>
      <c r="E2510" t="s">
        <v>915</v>
      </c>
      <c r="F2510" t="s">
        <v>932</v>
      </c>
      <c r="G2510">
        <v>49.871669769999997</v>
      </c>
      <c r="H2510">
        <v>125.75219730000001</v>
      </c>
      <c r="M2510" t="s">
        <v>610</v>
      </c>
      <c r="N2510">
        <v>5</v>
      </c>
      <c r="O2510">
        <v>1</v>
      </c>
      <c r="P2510">
        <f t="shared" si="243"/>
        <v>4</v>
      </c>
      <c r="Q2510" t="s">
        <v>35</v>
      </c>
      <c r="R2510">
        <v>1</v>
      </c>
      <c r="S2510">
        <f t="shared" si="238"/>
        <v>0</v>
      </c>
      <c r="T2510">
        <f t="shared" si="239"/>
        <v>4</v>
      </c>
      <c r="W2510">
        <f>SUM(S2510:S2517)</f>
        <v>62</v>
      </c>
      <c r="X2510">
        <f>SUM(T2510:T2517)</f>
        <v>5</v>
      </c>
      <c r="Y2510">
        <f>X2510+W2510</f>
        <v>67</v>
      </c>
      <c r="Z2510" s="118">
        <v>0.11</v>
      </c>
      <c r="AA2510">
        <v>0</v>
      </c>
      <c r="AB2510" s="120">
        <v>25.58</v>
      </c>
      <c r="AC2510" s="2">
        <f t="shared" si="240"/>
        <v>1125.5199999999998</v>
      </c>
      <c r="AD2510" s="2">
        <f>SUM(AC2510:AC2517)</f>
        <v>14589.45</v>
      </c>
      <c r="AE2510" s="2">
        <f t="shared" si="241"/>
        <v>1125.5199999999998</v>
      </c>
      <c r="AF2510" s="2">
        <f>SUM(AE2510:AE2517)</f>
        <v>14589.45</v>
      </c>
      <c r="AG2510">
        <f t="shared" si="242"/>
        <v>1</v>
      </c>
    </row>
    <row r="2511" spans="1:34">
      <c r="A2511">
        <v>2510</v>
      </c>
      <c r="C2511">
        <v>785</v>
      </c>
      <c r="D2511">
        <v>494</v>
      </c>
      <c r="E2511" t="s">
        <v>915</v>
      </c>
      <c r="F2511" t="s">
        <v>932</v>
      </c>
      <c r="G2511">
        <v>49.871669769999997</v>
      </c>
      <c r="H2511">
        <v>125.75219730000001</v>
      </c>
      <c r="M2511" t="s">
        <v>623</v>
      </c>
      <c r="N2511">
        <v>1</v>
      </c>
      <c r="O2511">
        <v>0</v>
      </c>
      <c r="P2511">
        <f t="shared" si="243"/>
        <v>1</v>
      </c>
      <c r="Q2511" t="s">
        <v>35</v>
      </c>
      <c r="R2511">
        <v>1</v>
      </c>
      <c r="S2511">
        <f t="shared" si="238"/>
        <v>0</v>
      </c>
      <c r="T2511">
        <f t="shared" si="239"/>
        <v>1</v>
      </c>
      <c r="Z2511" s="118">
        <v>0.11</v>
      </c>
      <c r="AA2511">
        <v>0</v>
      </c>
      <c r="AB2511" s="120">
        <v>25.58</v>
      </c>
      <c r="AC2511" s="2">
        <f t="shared" si="240"/>
        <v>281.37999999999994</v>
      </c>
      <c r="AE2511" s="2">
        <f t="shared" si="241"/>
        <v>281.37999999999994</v>
      </c>
      <c r="AG2511" t="str">
        <f t="shared" si="242"/>
        <v/>
      </c>
    </row>
    <row r="2512" spans="1:34">
      <c r="A2512">
        <v>2511</v>
      </c>
      <c r="C2512">
        <v>845</v>
      </c>
      <c r="D2512">
        <v>494</v>
      </c>
      <c r="E2512" t="s">
        <v>915</v>
      </c>
      <c r="F2512" t="s">
        <v>932</v>
      </c>
      <c r="G2512">
        <v>49.871669769999997</v>
      </c>
      <c r="H2512">
        <v>125.75219730000001</v>
      </c>
      <c r="M2512" t="s">
        <v>104</v>
      </c>
      <c r="N2512">
        <v>0</v>
      </c>
      <c r="O2512">
        <v>-14</v>
      </c>
      <c r="P2512">
        <f t="shared" si="243"/>
        <v>14</v>
      </c>
      <c r="Q2512" t="s">
        <v>616</v>
      </c>
      <c r="R2512">
        <v>2</v>
      </c>
      <c r="S2512">
        <f t="shared" si="238"/>
        <v>14</v>
      </c>
      <c r="T2512">
        <f t="shared" si="239"/>
        <v>0</v>
      </c>
      <c r="U2512" t="s">
        <v>1003</v>
      </c>
      <c r="V2512" t="s">
        <v>21</v>
      </c>
      <c r="Z2512" s="118">
        <v>0.97</v>
      </c>
      <c r="AA2512">
        <v>0</v>
      </c>
      <c r="AB2512" s="120">
        <v>7.94</v>
      </c>
      <c r="AC2512" s="2">
        <f t="shared" si="240"/>
        <v>10782.52</v>
      </c>
      <c r="AE2512" s="2">
        <f t="shared" si="241"/>
        <v>10782.52</v>
      </c>
      <c r="AG2512" t="str">
        <f t="shared" si="242"/>
        <v/>
      </c>
    </row>
    <row r="2513" spans="1:34">
      <c r="A2513">
        <v>2512</v>
      </c>
      <c r="C2513">
        <v>845</v>
      </c>
      <c r="D2513">
        <v>494</v>
      </c>
      <c r="E2513" t="s">
        <v>915</v>
      </c>
      <c r="F2513" t="s">
        <v>932</v>
      </c>
      <c r="G2513">
        <v>49.871669769999997</v>
      </c>
      <c r="H2513">
        <v>125.75219730000001</v>
      </c>
      <c r="M2513" t="s">
        <v>21</v>
      </c>
      <c r="N2513">
        <v>-14</v>
      </c>
      <c r="O2513">
        <v>-17</v>
      </c>
      <c r="P2513">
        <f t="shared" si="243"/>
        <v>3</v>
      </c>
      <c r="Q2513" t="s">
        <v>191</v>
      </c>
      <c r="R2513">
        <v>2</v>
      </c>
      <c r="S2513">
        <f t="shared" si="238"/>
        <v>3</v>
      </c>
      <c r="T2513">
        <f t="shared" si="239"/>
        <v>0</v>
      </c>
      <c r="U2513" t="s">
        <v>1003</v>
      </c>
      <c r="V2513" t="s">
        <v>1005</v>
      </c>
      <c r="Z2513" s="118">
        <v>1.1000000000000001</v>
      </c>
      <c r="AA2513">
        <v>0</v>
      </c>
      <c r="AB2513" s="120">
        <v>0.92</v>
      </c>
      <c r="AC2513" s="2">
        <f t="shared" si="240"/>
        <v>303.60000000000002</v>
      </c>
      <c r="AE2513" s="2">
        <f t="shared" si="241"/>
        <v>303.60000000000002</v>
      </c>
      <c r="AG2513" t="str">
        <f t="shared" si="242"/>
        <v/>
      </c>
      <c r="AH2513" s="102"/>
    </row>
    <row r="2514" spans="1:34">
      <c r="A2514">
        <v>2513</v>
      </c>
      <c r="C2514">
        <v>845</v>
      </c>
      <c r="D2514">
        <v>494</v>
      </c>
      <c r="E2514" t="s">
        <v>915</v>
      </c>
      <c r="F2514" t="s">
        <v>932</v>
      </c>
      <c r="G2514">
        <v>49.871669769999997</v>
      </c>
      <c r="H2514">
        <v>125.75219730000001</v>
      </c>
      <c r="M2514" t="s">
        <v>701</v>
      </c>
      <c r="N2514">
        <v>-17</v>
      </c>
      <c r="O2514">
        <v>-26</v>
      </c>
      <c r="P2514">
        <f t="shared" si="243"/>
        <v>9</v>
      </c>
      <c r="Q2514" t="s">
        <v>191</v>
      </c>
      <c r="R2514">
        <v>2</v>
      </c>
      <c r="S2514">
        <f t="shared" si="238"/>
        <v>9</v>
      </c>
      <c r="T2514">
        <f t="shared" si="239"/>
        <v>0</v>
      </c>
      <c r="U2514" t="s">
        <v>1003</v>
      </c>
      <c r="V2514" t="s">
        <v>1005</v>
      </c>
      <c r="Z2514" s="118">
        <v>1.1000000000000001</v>
      </c>
      <c r="AA2514">
        <v>70</v>
      </c>
      <c r="AB2514" s="120">
        <v>0.92</v>
      </c>
      <c r="AC2514" s="2">
        <f t="shared" si="240"/>
        <v>273.24000000000007</v>
      </c>
      <c r="AE2514" s="2">
        <f t="shared" si="241"/>
        <v>273.24000000000007</v>
      </c>
      <c r="AG2514" t="str">
        <f t="shared" si="242"/>
        <v/>
      </c>
    </row>
    <row r="2515" spans="1:34">
      <c r="A2515">
        <v>2514</v>
      </c>
      <c r="C2515">
        <v>845</v>
      </c>
      <c r="D2515">
        <v>494</v>
      </c>
      <c r="E2515" t="s">
        <v>915</v>
      </c>
      <c r="F2515" t="s">
        <v>932</v>
      </c>
      <c r="G2515">
        <v>49.871669769999997</v>
      </c>
      <c r="H2515">
        <v>125.75219730000001</v>
      </c>
      <c r="M2515" t="s">
        <v>711</v>
      </c>
      <c r="N2515">
        <v>-26</v>
      </c>
      <c r="O2515">
        <v>-29</v>
      </c>
      <c r="P2515">
        <f t="shared" si="243"/>
        <v>3</v>
      </c>
      <c r="Q2515" t="s">
        <v>611</v>
      </c>
      <c r="R2515">
        <v>2</v>
      </c>
      <c r="S2515">
        <f t="shared" si="238"/>
        <v>3</v>
      </c>
      <c r="T2515">
        <f t="shared" si="239"/>
        <v>0</v>
      </c>
      <c r="U2515" t="s">
        <v>1003</v>
      </c>
      <c r="V2515" t="s">
        <v>1005</v>
      </c>
      <c r="Z2515" s="118">
        <v>0.97</v>
      </c>
      <c r="AA2515">
        <v>50</v>
      </c>
      <c r="AB2515" s="120">
        <v>7.94</v>
      </c>
      <c r="AC2515" s="2">
        <f t="shared" si="240"/>
        <v>1155.27</v>
      </c>
      <c r="AE2515" s="2">
        <f t="shared" si="241"/>
        <v>1155.27</v>
      </c>
      <c r="AG2515" t="str">
        <f t="shared" si="242"/>
        <v/>
      </c>
    </row>
    <row r="2516" spans="1:34">
      <c r="A2516">
        <v>2515</v>
      </c>
      <c r="C2516">
        <v>845</v>
      </c>
      <c r="D2516">
        <v>494</v>
      </c>
      <c r="E2516" t="s">
        <v>915</v>
      </c>
      <c r="F2516" t="s">
        <v>932</v>
      </c>
      <c r="G2516">
        <v>49.871669769999997</v>
      </c>
      <c r="H2516">
        <v>125.75219730000001</v>
      </c>
      <c r="M2516" t="s">
        <v>737</v>
      </c>
      <c r="N2516">
        <v>-29</v>
      </c>
      <c r="O2516">
        <v>-47</v>
      </c>
      <c r="P2516">
        <f t="shared" si="243"/>
        <v>18</v>
      </c>
      <c r="Q2516" t="s">
        <v>191</v>
      </c>
      <c r="R2516">
        <v>2</v>
      </c>
      <c r="S2516">
        <f t="shared" si="238"/>
        <v>18</v>
      </c>
      <c r="T2516">
        <f t="shared" si="239"/>
        <v>0</v>
      </c>
      <c r="U2516" t="s">
        <v>1003</v>
      </c>
      <c r="V2516" t="s">
        <v>1005</v>
      </c>
      <c r="Z2516" s="118">
        <v>1.1000000000000001</v>
      </c>
      <c r="AA2516">
        <v>80</v>
      </c>
      <c r="AB2516" s="120">
        <v>0.92</v>
      </c>
      <c r="AC2516" s="2">
        <f t="shared" si="240"/>
        <v>364.32000000000011</v>
      </c>
      <c r="AE2516" s="2">
        <f t="shared" si="241"/>
        <v>364.32000000000011</v>
      </c>
      <c r="AG2516" t="str">
        <f t="shared" si="242"/>
        <v/>
      </c>
    </row>
    <row r="2517" spans="1:34" s="9" customFormat="1">
      <c r="A2517">
        <v>2516</v>
      </c>
      <c r="C2517">
        <v>845</v>
      </c>
      <c r="D2517">
        <v>494</v>
      </c>
      <c r="E2517" s="9" t="s">
        <v>915</v>
      </c>
      <c r="F2517" t="s">
        <v>932</v>
      </c>
      <c r="G2517" s="9">
        <v>49.871669769999997</v>
      </c>
      <c r="H2517" s="9">
        <v>125.75219730000001</v>
      </c>
      <c r="M2517" s="9" t="s">
        <v>773</v>
      </c>
      <c r="N2517" s="9">
        <v>-47</v>
      </c>
      <c r="O2517" s="9">
        <v>-62</v>
      </c>
      <c r="P2517">
        <f t="shared" si="243"/>
        <v>15</v>
      </c>
      <c r="Q2517" s="9" t="s">
        <v>191</v>
      </c>
      <c r="R2517" s="9">
        <v>2</v>
      </c>
      <c r="S2517" s="9">
        <f t="shared" si="238"/>
        <v>15</v>
      </c>
      <c r="T2517" s="9">
        <f t="shared" si="239"/>
        <v>0</v>
      </c>
      <c r="U2517" t="s">
        <v>1006</v>
      </c>
      <c r="V2517" t="s">
        <v>918</v>
      </c>
      <c r="Z2517" s="118">
        <v>1.1000000000000001</v>
      </c>
      <c r="AA2517" s="9">
        <v>80</v>
      </c>
      <c r="AB2517" s="120">
        <v>0.92</v>
      </c>
      <c r="AC2517" s="2">
        <f t="shared" si="240"/>
        <v>303.60000000000008</v>
      </c>
      <c r="AE2517" s="11">
        <f t="shared" si="241"/>
        <v>303.60000000000008</v>
      </c>
      <c r="AG2517" t="str">
        <f t="shared" si="242"/>
        <v/>
      </c>
      <c r="AH2517"/>
    </row>
    <row r="2518" spans="1:34">
      <c r="A2518">
        <v>2517</v>
      </c>
      <c r="C2518">
        <v>520</v>
      </c>
      <c r="D2518">
        <v>495</v>
      </c>
      <c r="E2518" t="s">
        <v>605</v>
      </c>
      <c r="F2518" t="s">
        <v>929</v>
      </c>
      <c r="G2518">
        <v>50.054023739999998</v>
      </c>
      <c r="H2518">
        <v>125.6043549</v>
      </c>
      <c r="M2518" t="s">
        <v>13</v>
      </c>
      <c r="N2518">
        <v>7</v>
      </c>
      <c r="O2518">
        <v>5</v>
      </c>
      <c r="P2518">
        <f t="shared" si="243"/>
        <v>2</v>
      </c>
      <c r="Q2518" t="s">
        <v>35</v>
      </c>
      <c r="R2518">
        <v>1</v>
      </c>
      <c r="S2518">
        <f t="shared" si="238"/>
        <v>0</v>
      </c>
      <c r="T2518">
        <f t="shared" si="239"/>
        <v>2</v>
      </c>
      <c r="W2518">
        <f>SUM(S2518:S2524)</f>
        <v>75</v>
      </c>
      <c r="X2518">
        <f>SUM(T2518:T2524)</f>
        <v>7</v>
      </c>
      <c r="Y2518">
        <f>X2518+W2518</f>
        <v>82</v>
      </c>
      <c r="Z2518" s="118">
        <v>0.14000000000000001</v>
      </c>
      <c r="AA2518">
        <v>0</v>
      </c>
      <c r="AB2518" s="120">
        <v>43.21</v>
      </c>
      <c r="AC2518" s="2">
        <f t="shared" si="240"/>
        <v>1209.8800000000001</v>
      </c>
      <c r="AD2518" s="2">
        <f>SUM(AC2518:AC2524)</f>
        <v>11930.469999999998</v>
      </c>
      <c r="AE2518" s="2">
        <f t="shared" si="241"/>
        <v>1209.8800000000001</v>
      </c>
      <c r="AF2518" s="2">
        <f>SUM(AE2518:AE2524)</f>
        <v>11930.469999999998</v>
      </c>
      <c r="AG2518">
        <f t="shared" si="242"/>
        <v>1</v>
      </c>
    </row>
    <row r="2519" spans="1:34">
      <c r="A2519">
        <v>2518</v>
      </c>
      <c r="C2519">
        <v>520</v>
      </c>
      <c r="D2519">
        <v>495</v>
      </c>
      <c r="E2519" t="s">
        <v>605</v>
      </c>
      <c r="F2519" t="s">
        <v>929</v>
      </c>
      <c r="G2519">
        <v>50.054023739999998</v>
      </c>
      <c r="H2519">
        <v>125.6043549</v>
      </c>
      <c r="M2519" t="s">
        <v>14</v>
      </c>
      <c r="N2519">
        <v>5</v>
      </c>
      <c r="O2519">
        <v>4</v>
      </c>
      <c r="P2519">
        <f t="shared" si="243"/>
        <v>1</v>
      </c>
      <c r="Q2519" t="s">
        <v>35</v>
      </c>
      <c r="R2519">
        <v>1</v>
      </c>
      <c r="S2519">
        <f t="shared" si="238"/>
        <v>0</v>
      </c>
      <c r="T2519">
        <f t="shared" si="239"/>
        <v>1</v>
      </c>
      <c r="Z2519" s="118">
        <v>0.14000000000000001</v>
      </c>
      <c r="AA2519">
        <v>0</v>
      </c>
      <c r="AB2519" s="120">
        <v>43.21</v>
      </c>
      <c r="AC2519" s="2">
        <f t="shared" si="240"/>
        <v>604.94000000000005</v>
      </c>
      <c r="AE2519" s="2">
        <f t="shared" si="241"/>
        <v>604.94000000000005</v>
      </c>
      <c r="AG2519" t="str">
        <f t="shared" si="242"/>
        <v/>
      </c>
    </row>
    <row r="2520" spans="1:34">
      <c r="A2520">
        <v>2519</v>
      </c>
      <c r="C2520">
        <v>520</v>
      </c>
      <c r="D2520">
        <v>495</v>
      </c>
      <c r="E2520" t="s">
        <v>605</v>
      </c>
      <c r="F2520" t="s">
        <v>929</v>
      </c>
      <c r="G2520">
        <v>50.054023739999998</v>
      </c>
      <c r="H2520">
        <v>125.6043549</v>
      </c>
      <c r="M2520" t="s">
        <v>90</v>
      </c>
      <c r="N2520">
        <v>4</v>
      </c>
      <c r="O2520">
        <v>0</v>
      </c>
      <c r="P2520">
        <f t="shared" si="243"/>
        <v>4</v>
      </c>
      <c r="Q2520" t="s">
        <v>35</v>
      </c>
      <c r="R2520">
        <v>1</v>
      </c>
      <c r="S2520">
        <f t="shared" si="238"/>
        <v>0</v>
      </c>
      <c r="T2520">
        <f t="shared" si="239"/>
        <v>4</v>
      </c>
      <c r="Z2520" s="118">
        <v>0.14000000000000001</v>
      </c>
      <c r="AA2520">
        <v>0</v>
      </c>
      <c r="AB2520" s="120">
        <v>36.65</v>
      </c>
      <c r="AC2520" s="2">
        <f t="shared" si="240"/>
        <v>2052.4</v>
      </c>
      <c r="AE2520" s="2">
        <f t="shared" si="241"/>
        <v>2052.4</v>
      </c>
      <c r="AG2520" t="str">
        <f t="shared" si="242"/>
        <v/>
      </c>
    </row>
    <row r="2521" spans="1:34">
      <c r="A2521">
        <v>2520</v>
      </c>
      <c r="C2521">
        <v>568</v>
      </c>
      <c r="D2521">
        <v>495</v>
      </c>
      <c r="E2521" t="s">
        <v>605</v>
      </c>
      <c r="F2521" t="s">
        <v>929</v>
      </c>
      <c r="G2521">
        <v>50.054023739999998</v>
      </c>
      <c r="H2521">
        <v>125.6043549</v>
      </c>
      <c r="M2521" t="s">
        <v>16</v>
      </c>
      <c r="N2521">
        <v>0</v>
      </c>
      <c r="O2521">
        <v>-2</v>
      </c>
      <c r="P2521">
        <f t="shared" si="243"/>
        <v>2</v>
      </c>
      <c r="Q2521" t="s">
        <v>604</v>
      </c>
      <c r="R2521">
        <v>2</v>
      </c>
      <c r="S2521">
        <f t="shared" si="238"/>
        <v>2</v>
      </c>
      <c r="T2521">
        <f t="shared" si="239"/>
        <v>0</v>
      </c>
      <c r="U2521" t="s">
        <v>1003</v>
      </c>
      <c r="V2521" t="s">
        <v>623</v>
      </c>
      <c r="Z2521" s="118">
        <v>1.31</v>
      </c>
      <c r="AA2521">
        <v>25</v>
      </c>
      <c r="AB2521" s="120">
        <v>4.74</v>
      </c>
      <c r="AC2521" s="2">
        <f t="shared" si="240"/>
        <v>931.41000000000008</v>
      </c>
      <c r="AE2521" s="2">
        <f t="shared" si="241"/>
        <v>931.41000000000008</v>
      </c>
      <c r="AG2521" t="str">
        <f t="shared" si="242"/>
        <v/>
      </c>
    </row>
    <row r="2522" spans="1:34">
      <c r="A2522">
        <v>2521</v>
      </c>
      <c r="C2522">
        <v>568</v>
      </c>
      <c r="D2522">
        <v>495</v>
      </c>
      <c r="E2522" t="s">
        <v>605</v>
      </c>
      <c r="F2522" t="s">
        <v>929</v>
      </c>
      <c r="G2522">
        <v>50.054023739999998</v>
      </c>
      <c r="H2522">
        <v>125.6043549</v>
      </c>
      <c r="M2522" t="s">
        <v>59</v>
      </c>
      <c r="N2522">
        <v>-2</v>
      </c>
      <c r="O2522">
        <v>-8</v>
      </c>
      <c r="P2522">
        <f t="shared" si="243"/>
        <v>6</v>
      </c>
      <c r="Q2522" t="s">
        <v>604</v>
      </c>
      <c r="R2522">
        <v>2</v>
      </c>
      <c r="S2522">
        <f t="shared" si="238"/>
        <v>6</v>
      </c>
      <c r="T2522">
        <f t="shared" si="239"/>
        <v>0</v>
      </c>
      <c r="U2522" t="s">
        <v>1003</v>
      </c>
      <c r="V2522" t="s">
        <v>623</v>
      </c>
      <c r="Z2522" s="118">
        <v>1.38</v>
      </c>
      <c r="AA2522">
        <v>55</v>
      </c>
      <c r="AB2522" s="120">
        <v>1.7</v>
      </c>
      <c r="AC2522" s="2">
        <f t="shared" si="240"/>
        <v>633.41999999999985</v>
      </c>
      <c r="AE2522" s="2">
        <f t="shared" si="241"/>
        <v>633.41999999999985</v>
      </c>
      <c r="AG2522" t="str">
        <f t="shared" si="242"/>
        <v/>
      </c>
    </row>
    <row r="2523" spans="1:34">
      <c r="A2523">
        <v>2522</v>
      </c>
      <c r="C2523">
        <v>568</v>
      </c>
      <c r="D2523">
        <v>495</v>
      </c>
      <c r="E2523" t="s">
        <v>605</v>
      </c>
      <c r="F2523" t="s">
        <v>929</v>
      </c>
      <c r="G2523">
        <v>50.054023739999998</v>
      </c>
      <c r="H2523">
        <v>125.6043549</v>
      </c>
      <c r="M2523" t="s">
        <v>60</v>
      </c>
      <c r="N2523">
        <v>-8</v>
      </c>
      <c r="O2523">
        <v>-26</v>
      </c>
      <c r="P2523">
        <f t="shared" si="243"/>
        <v>18</v>
      </c>
      <c r="Q2523" t="s">
        <v>604</v>
      </c>
      <c r="R2523">
        <v>2</v>
      </c>
      <c r="S2523">
        <f t="shared" si="238"/>
        <v>18</v>
      </c>
      <c r="T2523">
        <f t="shared" si="239"/>
        <v>0</v>
      </c>
      <c r="U2523" t="s">
        <v>1003</v>
      </c>
      <c r="V2523" t="s">
        <v>623</v>
      </c>
      <c r="Z2523" s="118">
        <v>1.38</v>
      </c>
      <c r="AA2523">
        <v>55</v>
      </c>
      <c r="AB2523" s="120">
        <v>1.7</v>
      </c>
      <c r="AC2523" s="2">
        <f t="shared" si="240"/>
        <v>1900.2599999999993</v>
      </c>
      <c r="AE2523" s="2">
        <f t="shared" si="241"/>
        <v>1900.2599999999993</v>
      </c>
      <c r="AG2523" t="str">
        <f t="shared" si="242"/>
        <v/>
      </c>
      <c r="AH2523" s="102"/>
    </row>
    <row r="2524" spans="1:34" s="9" customFormat="1">
      <c r="A2524">
        <v>2523</v>
      </c>
      <c r="C2524">
        <v>568</v>
      </c>
      <c r="D2524">
        <v>495</v>
      </c>
      <c r="E2524" s="9" t="s">
        <v>605</v>
      </c>
      <c r="F2524" t="s">
        <v>929</v>
      </c>
      <c r="G2524" s="9">
        <v>50.054023739999998</v>
      </c>
      <c r="H2524" s="9">
        <v>125.6043549</v>
      </c>
      <c r="M2524" s="9" t="s">
        <v>61</v>
      </c>
      <c r="N2524" s="9">
        <v>-26</v>
      </c>
      <c r="O2524" s="9">
        <v>-75</v>
      </c>
      <c r="P2524">
        <f t="shared" si="243"/>
        <v>49</v>
      </c>
      <c r="Q2524" s="9" t="s">
        <v>604</v>
      </c>
      <c r="R2524" s="9">
        <v>2</v>
      </c>
      <c r="S2524" s="9">
        <f t="shared" si="238"/>
        <v>49</v>
      </c>
      <c r="T2524" s="9">
        <f t="shared" si="239"/>
        <v>0</v>
      </c>
      <c r="U2524" t="s">
        <v>1003</v>
      </c>
      <c r="V2524" t="s">
        <v>623</v>
      </c>
      <c r="Z2524" s="118">
        <v>1.38</v>
      </c>
      <c r="AA2524" s="9">
        <v>60</v>
      </c>
      <c r="AB2524" s="120">
        <v>1.7</v>
      </c>
      <c r="AC2524" s="2">
        <f t="shared" si="240"/>
        <v>4598.1599999999989</v>
      </c>
      <c r="AE2524" s="11">
        <f t="shared" si="241"/>
        <v>4598.1599999999989</v>
      </c>
      <c r="AG2524" t="str">
        <f t="shared" si="242"/>
        <v/>
      </c>
      <c r="AH2524"/>
    </row>
    <row r="2525" spans="1:34">
      <c r="A2525">
        <v>2524</v>
      </c>
      <c r="C2525">
        <v>523</v>
      </c>
      <c r="D2525">
        <v>496</v>
      </c>
      <c r="E2525" t="s">
        <v>605</v>
      </c>
      <c r="F2525" t="s">
        <v>929</v>
      </c>
      <c r="G2525">
        <v>50.089630130000003</v>
      </c>
      <c r="H2525">
        <v>125.572113</v>
      </c>
      <c r="M2525" t="s">
        <v>13</v>
      </c>
      <c r="N2525">
        <v>3</v>
      </c>
      <c r="O2525">
        <v>2</v>
      </c>
      <c r="P2525">
        <f t="shared" si="243"/>
        <v>1</v>
      </c>
      <c r="Q2525" t="s">
        <v>35</v>
      </c>
      <c r="R2525">
        <v>1</v>
      </c>
      <c r="S2525">
        <f t="shared" si="238"/>
        <v>0</v>
      </c>
      <c r="T2525">
        <f t="shared" si="239"/>
        <v>1</v>
      </c>
      <c r="W2525">
        <f>SUM(S2525:S2530)</f>
        <v>65</v>
      </c>
      <c r="X2525">
        <f>SUM(T2525:T2530)</f>
        <v>3</v>
      </c>
      <c r="Y2525">
        <f>X2525+W2525</f>
        <v>68</v>
      </c>
      <c r="Z2525" s="118">
        <v>0.14000000000000001</v>
      </c>
      <c r="AA2525">
        <v>0</v>
      </c>
      <c r="AB2525" s="120">
        <v>43.21</v>
      </c>
      <c r="AC2525" s="2">
        <f t="shared" si="240"/>
        <v>604.94000000000005</v>
      </c>
      <c r="AD2525" s="2">
        <f>SUM(AC2525:AC2530)</f>
        <v>6794.33</v>
      </c>
      <c r="AE2525" s="2">
        <f t="shared" si="241"/>
        <v>604.94000000000005</v>
      </c>
      <c r="AF2525" s="2">
        <f>SUM(AE2525:AE2530)</f>
        <v>6794.33</v>
      </c>
      <c r="AG2525">
        <f t="shared" si="242"/>
        <v>1</v>
      </c>
    </row>
    <row r="2526" spans="1:34">
      <c r="A2526">
        <v>2525</v>
      </c>
      <c r="C2526">
        <v>523</v>
      </c>
      <c r="D2526">
        <v>496</v>
      </c>
      <c r="E2526" t="s">
        <v>605</v>
      </c>
      <c r="F2526" t="s">
        <v>929</v>
      </c>
      <c r="G2526">
        <v>50.089630130000003</v>
      </c>
      <c r="H2526">
        <v>125.572113</v>
      </c>
      <c r="M2526" t="s">
        <v>14</v>
      </c>
      <c r="N2526">
        <v>2</v>
      </c>
      <c r="O2526">
        <v>1</v>
      </c>
      <c r="P2526">
        <f t="shared" si="243"/>
        <v>1</v>
      </c>
      <c r="Q2526" t="s">
        <v>35</v>
      </c>
      <c r="R2526">
        <v>1</v>
      </c>
      <c r="S2526">
        <f t="shared" si="238"/>
        <v>0</v>
      </c>
      <c r="T2526">
        <f t="shared" si="239"/>
        <v>1</v>
      </c>
      <c r="Z2526" s="118">
        <v>0.14000000000000001</v>
      </c>
      <c r="AA2526">
        <v>0</v>
      </c>
      <c r="AB2526" s="120">
        <v>43.21</v>
      </c>
      <c r="AC2526" s="2">
        <f t="shared" si="240"/>
        <v>604.94000000000005</v>
      </c>
      <c r="AE2526" s="2">
        <f t="shared" si="241"/>
        <v>604.94000000000005</v>
      </c>
      <c r="AG2526" t="str">
        <f t="shared" si="242"/>
        <v/>
      </c>
    </row>
    <row r="2527" spans="1:34">
      <c r="A2527">
        <v>2526</v>
      </c>
      <c r="C2527">
        <v>523</v>
      </c>
      <c r="D2527">
        <v>496</v>
      </c>
      <c r="E2527" t="s">
        <v>605</v>
      </c>
      <c r="F2527" t="s">
        <v>929</v>
      </c>
      <c r="G2527">
        <v>50.089630130000003</v>
      </c>
      <c r="H2527">
        <v>125.572113</v>
      </c>
      <c r="M2527" t="s">
        <v>90</v>
      </c>
      <c r="N2527">
        <v>1</v>
      </c>
      <c r="O2527">
        <v>0</v>
      </c>
      <c r="P2527">
        <f t="shared" si="243"/>
        <v>1</v>
      </c>
      <c r="Q2527" t="s">
        <v>35</v>
      </c>
      <c r="R2527">
        <v>1</v>
      </c>
      <c r="S2527">
        <f t="shared" si="238"/>
        <v>0</v>
      </c>
      <c r="T2527">
        <f t="shared" si="239"/>
        <v>1</v>
      </c>
      <c r="Z2527" s="118">
        <v>0.14000000000000001</v>
      </c>
      <c r="AA2527">
        <v>0</v>
      </c>
      <c r="AB2527" s="120">
        <v>36.65</v>
      </c>
      <c r="AC2527" s="2">
        <f t="shared" si="240"/>
        <v>513.1</v>
      </c>
      <c r="AE2527" s="2">
        <f t="shared" si="241"/>
        <v>513.1</v>
      </c>
      <c r="AG2527" t="str">
        <f t="shared" si="242"/>
        <v/>
      </c>
    </row>
    <row r="2528" spans="1:34">
      <c r="A2528">
        <v>2527</v>
      </c>
      <c r="C2528">
        <v>571</v>
      </c>
      <c r="D2528">
        <v>496</v>
      </c>
      <c r="E2528" t="s">
        <v>605</v>
      </c>
      <c r="F2528" t="s">
        <v>929</v>
      </c>
      <c r="G2528">
        <v>50.089630130000003</v>
      </c>
      <c r="H2528">
        <v>125.572113</v>
      </c>
      <c r="M2528" t="s">
        <v>16</v>
      </c>
      <c r="N2528">
        <v>0</v>
      </c>
      <c r="O2528">
        <v>-5</v>
      </c>
      <c r="P2528">
        <f t="shared" si="243"/>
        <v>5</v>
      </c>
      <c r="Q2528" t="s">
        <v>604</v>
      </c>
      <c r="R2528">
        <v>2</v>
      </c>
      <c r="S2528">
        <f t="shared" si="238"/>
        <v>5</v>
      </c>
      <c r="T2528">
        <f t="shared" si="239"/>
        <v>0</v>
      </c>
      <c r="U2528" t="s">
        <v>1003</v>
      </c>
      <c r="V2528" t="s">
        <v>21</v>
      </c>
      <c r="Z2528" s="118">
        <v>1.31</v>
      </c>
      <c r="AA2528">
        <v>50</v>
      </c>
      <c r="AB2528" s="120">
        <v>4.74</v>
      </c>
      <c r="AC2528" s="2">
        <f t="shared" si="240"/>
        <v>1552.3500000000001</v>
      </c>
      <c r="AE2528" s="2">
        <f t="shared" si="241"/>
        <v>1552.3500000000001</v>
      </c>
      <c r="AG2528" t="str">
        <f t="shared" si="242"/>
        <v/>
      </c>
    </row>
    <row r="2529" spans="1:34">
      <c r="A2529">
        <v>2528</v>
      </c>
      <c r="C2529">
        <v>571</v>
      </c>
      <c r="D2529">
        <v>496</v>
      </c>
      <c r="E2529" t="s">
        <v>605</v>
      </c>
      <c r="F2529" t="s">
        <v>929</v>
      </c>
      <c r="G2529">
        <v>50.089630130000003</v>
      </c>
      <c r="H2529">
        <v>125.572113</v>
      </c>
      <c r="M2529" t="s">
        <v>59</v>
      </c>
      <c r="N2529">
        <v>-5</v>
      </c>
      <c r="O2529">
        <v>-25</v>
      </c>
      <c r="P2529">
        <f t="shared" si="243"/>
        <v>20</v>
      </c>
      <c r="Q2529" t="s">
        <v>604</v>
      </c>
      <c r="R2529">
        <v>2</v>
      </c>
      <c r="S2529">
        <f t="shared" si="238"/>
        <v>20</v>
      </c>
      <c r="T2529">
        <f t="shared" si="239"/>
        <v>0</v>
      </c>
      <c r="U2529" t="s">
        <v>1003</v>
      </c>
      <c r="V2529" t="s">
        <v>21</v>
      </c>
      <c r="Z2529" s="118">
        <v>1.38</v>
      </c>
      <c r="AA2529">
        <v>65</v>
      </c>
      <c r="AB2529" s="120">
        <v>1.7</v>
      </c>
      <c r="AC2529" s="2">
        <f t="shared" si="240"/>
        <v>1642.1999999999996</v>
      </c>
      <c r="AE2529" s="2">
        <f t="shared" si="241"/>
        <v>1642.1999999999996</v>
      </c>
      <c r="AG2529" t="str">
        <f t="shared" si="242"/>
        <v/>
      </c>
    </row>
    <row r="2530" spans="1:34" s="9" customFormat="1">
      <c r="A2530">
        <v>2529</v>
      </c>
      <c r="C2530">
        <v>571</v>
      </c>
      <c r="D2530">
        <v>496</v>
      </c>
      <c r="E2530" s="9" t="s">
        <v>605</v>
      </c>
      <c r="F2530" t="s">
        <v>929</v>
      </c>
      <c r="G2530" s="9">
        <v>50.089630130000003</v>
      </c>
      <c r="H2530" s="9">
        <v>125.572113</v>
      </c>
      <c r="M2530" s="9" t="s">
        <v>60</v>
      </c>
      <c r="N2530" s="9">
        <v>-25</v>
      </c>
      <c r="O2530" s="9">
        <v>-65</v>
      </c>
      <c r="P2530">
        <f t="shared" si="243"/>
        <v>40</v>
      </c>
      <c r="Q2530" s="9" t="s">
        <v>604</v>
      </c>
      <c r="R2530" s="9">
        <v>2</v>
      </c>
      <c r="S2530" s="9">
        <f t="shared" si="238"/>
        <v>40</v>
      </c>
      <c r="T2530" s="9">
        <f t="shared" si="239"/>
        <v>0</v>
      </c>
      <c r="U2530" t="s">
        <v>1003</v>
      </c>
      <c r="V2530" t="s">
        <v>623</v>
      </c>
      <c r="Z2530" s="118">
        <v>1.38</v>
      </c>
      <c r="AA2530" s="9">
        <v>80</v>
      </c>
      <c r="AB2530" s="120">
        <v>1.7</v>
      </c>
      <c r="AC2530" s="2">
        <f t="shared" si="240"/>
        <v>1876.7999999999997</v>
      </c>
      <c r="AE2530" s="11">
        <f t="shared" si="241"/>
        <v>1876.7999999999997</v>
      </c>
      <c r="AG2530" t="str">
        <f t="shared" si="242"/>
        <v/>
      </c>
      <c r="AH2530"/>
    </row>
    <row r="2531" spans="1:34">
      <c r="A2531">
        <v>2530</v>
      </c>
      <c r="C2531">
        <v>521</v>
      </c>
      <c r="D2531">
        <v>497</v>
      </c>
      <c r="E2531" t="s">
        <v>605</v>
      </c>
      <c r="F2531" t="s">
        <v>929</v>
      </c>
      <c r="G2531">
        <v>50.051879880000001</v>
      </c>
      <c r="H2531">
        <v>125.6101074</v>
      </c>
      <c r="M2531" t="s">
        <v>13</v>
      </c>
      <c r="N2531">
        <v>3</v>
      </c>
      <c r="O2531">
        <v>2</v>
      </c>
      <c r="P2531">
        <f t="shared" si="243"/>
        <v>1</v>
      </c>
      <c r="Q2531" t="s">
        <v>35</v>
      </c>
      <c r="R2531">
        <v>1</v>
      </c>
      <c r="S2531">
        <f t="shared" si="238"/>
        <v>0</v>
      </c>
      <c r="T2531">
        <f t="shared" si="239"/>
        <v>1</v>
      </c>
      <c r="W2531">
        <f>SUM(S2531:S2536)</f>
        <v>70</v>
      </c>
      <c r="X2531">
        <f>SUM(T2531:T2536)</f>
        <v>3</v>
      </c>
      <c r="Y2531">
        <f>X2531+W2531</f>
        <v>73</v>
      </c>
      <c r="Z2531" s="118">
        <v>0.14000000000000001</v>
      </c>
      <c r="AA2531">
        <v>0</v>
      </c>
      <c r="AB2531" s="120">
        <v>43.21</v>
      </c>
      <c r="AC2531" s="2">
        <f t="shared" si="240"/>
        <v>604.94000000000005</v>
      </c>
      <c r="AD2531" s="2">
        <f>SUM(AC2531:AC2536)</f>
        <v>10375.770999999999</v>
      </c>
      <c r="AE2531" s="2">
        <f t="shared" si="241"/>
        <v>604.94000000000005</v>
      </c>
      <c r="AF2531" s="2">
        <f>SUM(AE2531:AE2536)</f>
        <v>10375.770999999999</v>
      </c>
      <c r="AG2531">
        <f t="shared" si="242"/>
        <v>1</v>
      </c>
    </row>
    <row r="2532" spans="1:34">
      <c r="A2532">
        <v>2531</v>
      </c>
      <c r="C2532">
        <v>521</v>
      </c>
      <c r="D2532">
        <v>497</v>
      </c>
      <c r="E2532" t="s">
        <v>605</v>
      </c>
      <c r="F2532" t="s">
        <v>929</v>
      </c>
      <c r="G2532">
        <v>50.051879880000001</v>
      </c>
      <c r="H2532">
        <v>125.6101074</v>
      </c>
      <c r="M2532" t="s">
        <v>612</v>
      </c>
      <c r="N2532">
        <v>2</v>
      </c>
      <c r="O2532">
        <v>0.5</v>
      </c>
      <c r="P2532">
        <f t="shared" si="243"/>
        <v>1.5</v>
      </c>
      <c r="Q2532" t="s">
        <v>35</v>
      </c>
      <c r="R2532">
        <v>1</v>
      </c>
      <c r="S2532">
        <f t="shared" si="238"/>
        <v>0</v>
      </c>
      <c r="T2532">
        <f t="shared" si="239"/>
        <v>1.5</v>
      </c>
      <c r="Z2532" s="118">
        <v>0.14000000000000001</v>
      </c>
      <c r="AA2532">
        <v>0</v>
      </c>
      <c r="AB2532" s="120">
        <v>43.21</v>
      </c>
      <c r="AC2532" s="2">
        <f t="shared" si="240"/>
        <v>907.41000000000008</v>
      </c>
      <c r="AE2532" s="2">
        <f t="shared" si="241"/>
        <v>907.41000000000008</v>
      </c>
      <c r="AG2532" t="str">
        <f t="shared" si="242"/>
        <v/>
      </c>
    </row>
    <row r="2533" spans="1:34">
      <c r="A2533">
        <v>2532</v>
      </c>
      <c r="C2533">
        <v>521</v>
      </c>
      <c r="D2533">
        <v>497</v>
      </c>
      <c r="E2533" t="s">
        <v>605</v>
      </c>
      <c r="F2533" t="s">
        <v>929</v>
      </c>
      <c r="G2533">
        <v>50.051879880000001</v>
      </c>
      <c r="H2533">
        <v>125.6101074</v>
      </c>
      <c r="M2533" t="s">
        <v>15</v>
      </c>
      <c r="N2533">
        <v>0.5</v>
      </c>
      <c r="O2533">
        <v>0</v>
      </c>
      <c r="P2533">
        <f t="shared" si="243"/>
        <v>0.5</v>
      </c>
      <c r="Q2533" t="s">
        <v>35</v>
      </c>
      <c r="R2533">
        <v>1</v>
      </c>
      <c r="S2533">
        <f t="shared" si="238"/>
        <v>0</v>
      </c>
      <c r="T2533">
        <f t="shared" si="239"/>
        <v>0.5</v>
      </c>
      <c r="Z2533" s="118">
        <v>0.14000000000000001</v>
      </c>
      <c r="AA2533">
        <v>0</v>
      </c>
      <c r="AB2533" s="120">
        <v>36.65</v>
      </c>
      <c r="AC2533" s="2">
        <f t="shared" si="240"/>
        <v>256.55</v>
      </c>
      <c r="AE2533" s="2">
        <f t="shared" si="241"/>
        <v>256.55</v>
      </c>
      <c r="AG2533" t="str">
        <f t="shared" si="242"/>
        <v/>
      </c>
    </row>
    <row r="2534" spans="1:34">
      <c r="A2534">
        <v>2533</v>
      </c>
      <c r="C2534">
        <v>569</v>
      </c>
      <c r="D2534">
        <v>497</v>
      </c>
      <c r="E2534" t="s">
        <v>605</v>
      </c>
      <c r="F2534" t="s">
        <v>929</v>
      </c>
      <c r="G2534">
        <v>50.051879880000001</v>
      </c>
      <c r="H2534">
        <v>125.6101074</v>
      </c>
      <c r="M2534" t="s">
        <v>16</v>
      </c>
      <c r="N2534">
        <v>0</v>
      </c>
      <c r="O2534">
        <v>-7</v>
      </c>
      <c r="P2534">
        <f t="shared" si="243"/>
        <v>7</v>
      </c>
      <c r="Q2534" t="s">
        <v>611</v>
      </c>
      <c r="R2534">
        <v>2</v>
      </c>
      <c r="S2534">
        <f t="shared" si="238"/>
        <v>7</v>
      </c>
      <c r="T2534">
        <f t="shared" si="239"/>
        <v>0</v>
      </c>
      <c r="U2534" t="s">
        <v>1003</v>
      </c>
      <c r="V2534" t="s">
        <v>623</v>
      </c>
      <c r="Z2534" s="118">
        <v>1.31</v>
      </c>
      <c r="AA2534">
        <v>55</v>
      </c>
      <c r="AB2534" s="120">
        <v>4.74</v>
      </c>
      <c r="AC2534" s="2">
        <f t="shared" si="240"/>
        <v>1955.961</v>
      </c>
      <c r="AE2534" s="2">
        <f t="shared" si="241"/>
        <v>1955.961</v>
      </c>
      <c r="AG2534" t="str">
        <f t="shared" si="242"/>
        <v/>
      </c>
    </row>
    <row r="2535" spans="1:34">
      <c r="A2535">
        <v>2534</v>
      </c>
      <c r="C2535">
        <v>569</v>
      </c>
      <c r="D2535">
        <v>497</v>
      </c>
      <c r="E2535" t="s">
        <v>605</v>
      </c>
      <c r="F2535" t="s">
        <v>929</v>
      </c>
      <c r="G2535">
        <v>50.051879880000001</v>
      </c>
      <c r="H2535">
        <v>125.6101074</v>
      </c>
      <c r="M2535" t="s">
        <v>59</v>
      </c>
      <c r="N2535">
        <v>-7</v>
      </c>
      <c r="O2535">
        <v>-26</v>
      </c>
      <c r="P2535">
        <f t="shared" si="243"/>
        <v>19</v>
      </c>
      <c r="Q2535" t="s">
        <v>604</v>
      </c>
      <c r="R2535">
        <v>2</v>
      </c>
      <c r="S2535">
        <f t="shared" si="238"/>
        <v>19</v>
      </c>
      <c r="T2535">
        <f t="shared" si="239"/>
        <v>0</v>
      </c>
      <c r="U2535" t="s">
        <v>1003</v>
      </c>
      <c r="V2535" t="s">
        <v>623</v>
      </c>
      <c r="Z2535" s="118">
        <v>1.38</v>
      </c>
      <c r="AA2535">
        <v>55</v>
      </c>
      <c r="AB2535" s="120">
        <v>1.7</v>
      </c>
      <c r="AC2535" s="2">
        <f t="shared" si="240"/>
        <v>2005.8299999999995</v>
      </c>
      <c r="AE2535" s="2">
        <f t="shared" si="241"/>
        <v>2005.8299999999995</v>
      </c>
      <c r="AG2535" t="str">
        <f t="shared" si="242"/>
        <v/>
      </c>
    </row>
    <row r="2536" spans="1:34" s="9" customFormat="1">
      <c r="A2536">
        <v>2535</v>
      </c>
      <c r="C2536">
        <v>569</v>
      </c>
      <c r="D2536">
        <v>497</v>
      </c>
      <c r="E2536" s="9" t="s">
        <v>605</v>
      </c>
      <c r="F2536" t="s">
        <v>929</v>
      </c>
      <c r="G2536" s="9">
        <v>50.051879880000001</v>
      </c>
      <c r="H2536" s="9">
        <v>125.6101074</v>
      </c>
      <c r="M2536" s="9" t="s">
        <v>60</v>
      </c>
      <c r="N2536" s="9">
        <v>-26</v>
      </c>
      <c r="O2536" s="9">
        <v>-70</v>
      </c>
      <c r="P2536">
        <f t="shared" si="243"/>
        <v>44</v>
      </c>
      <c r="Q2536" s="9" t="s">
        <v>609</v>
      </c>
      <c r="R2536" s="9">
        <v>2</v>
      </c>
      <c r="S2536" s="9">
        <f t="shared" si="238"/>
        <v>44</v>
      </c>
      <c r="T2536" s="9">
        <f t="shared" si="239"/>
        <v>0</v>
      </c>
      <c r="U2536" t="s">
        <v>1003</v>
      </c>
      <c r="V2536" t="s">
        <v>623</v>
      </c>
      <c r="Z2536" s="118">
        <v>1.38</v>
      </c>
      <c r="AA2536" s="9">
        <v>55</v>
      </c>
      <c r="AB2536" s="120">
        <v>1.7</v>
      </c>
      <c r="AC2536" s="2">
        <f t="shared" si="240"/>
        <v>4645.08</v>
      </c>
      <c r="AE2536" s="11">
        <f t="shared" si="241"/>
        <v>4645.08</v>
      </c>
      <c r="AG2536" t="str">
        <f t="shared" si="242"/>
        <v/>
      </c>
      <c r="AH2536"/>
    </row>
    <row r="2537" spans="1:34">
      <c r="A2537">
        <v>2536</v>
      </c>
      <c r="C2537">
        <v>530</v>
      </c>
      <c r="D2537">
        <v>498</v>
      </c>
      <c r="E2537" t="s">
        <v>605</v>
      </c>
      <c r="F2537" t="s">
        <v>929</v>
      </c>
      <c r="G2537">
        <v>50.104221340000002</v>
      </c>
      <c r="H2537">
        <v>125.57408909999999</v>
      </c>
      <c r="M2537" t="s">
        <v>13</v>
      </c>
      <c r="N2537">
        <v>4</v>
      </c>
      <c r="O2537">
        <v>3</v>
      </c>
      <c r="P2537">
        <f t="shared" si="243"/>
        <v>1</v>
      </c>
      <c r="Q2537" t="s">
        <v>35</v>
      </c>
      <c r="R2537">
        <v>1</v>
      </c>
      <c r="S2537">
        <f t="shared" si="238"/>
        <v>0</v>
      </c>
      <c r="T2537">
        <f t="shared" si="239"/>
        <v>1</v>
      </c>
      <c r="W2537">
        <f>SUM(S2537:S2543)</f>
        <v>75</v>
      </c>
      <c r="X2537">
        <f>SUM(T2537:T2543)</f>
        <v>4</v>
      </c>
      <c r="Y2537">
        <f>X2537+W2537</f>
        <v>79</v>
      </c>
      <c r="Z2537" s="118">
        <v>0.14000000000000001</v>
      </c>
      <c r="AA2537">
        <v>0</v>
      </c>
      <c r="AB2537" s="120">
        <v>43.21</v>
      </c>
      <c r="AC2537" s="2">
        <f t="shared" si="240"/>
        <v>604.94000000000005</v>
      </c>
      <c r="AD2537" s="2">
        <f>SUM(AC2537:AC2543)</f>
        <v>19874.909399999997</v>
      </c>
      <c r="AE2537" s="2">
        <f t="shared" si="241"/>
        <v>604.94000000000005</v>
      </c>
      <c r="AF2537" s="2">
        <f>SUM(AE2537:AE2543)</f>
        <v>19874.909399999997</v>
      </c>
      <c r="AG2537">
        <f t="shared" si="242"/>
        <v>1</v>
      </c>
    </row>
    <row r="2538" spans="1:34">
      <c r="A2538">
        <v>2537</v>
      </c>
      <c r="C2538">
        <v>530</v>
      </c>
      <c r="D2538">
        <v>498</v>
      </c>
      <c r="E2538" t="s">
        <v>605</v>
      </c>
      <c r="F2538" t="s">
        <v>929</v>
      </c>
      <c r="G2538">
        <v>50.104221340000002</v>
      </c>
      <c r="H2538">
        <v>125.57408909999999</v>
      </c>
      <c r="M2538" t="s">
        <v>612</v>
      </c>
      <c r="N2538">
        <v>3</v>
      </c>
      <c r="O2538">
        <v>2</v>
      </c>
      <c r="P2538">
        <f t="shared" si="243"/>
        <v>1</v>
      </c>
      <c r="Q2538" t="s">
        <v>35</v>
      </c>
      <c r="R2538">
        <v>1</v>
      </c>
      <c r="S2538">
        <f t="shared" si="238"/>
        <v>0</v>
      </c>
      <c r="T2538">
        <f t="shared" si="239"/>
        <v>1</v>
      </c>
      <c r="Z2538" s="118">
        <v>0.14000000000000001</v>
      </c>
      <c r="AA2538">
        <v>0</v>
      </c>
      <c r="AB2538" s="120">
        <v>43.21</v>
      </c>
      <c r="AC2538" s="2">
        <f t="shared" si="240"/>
        <v>604.94000000000005</v>
      </c>
      <c r="AE2538" s="2">
        <f t="shared" si="241"/>
        <v>604.94000000000005</v>
      </c>
      <c r="AG2538" t="str">
        <f t="shared" si="242"/>
        <v/>
      </c>
    </row>
    <row r="2539" spans="1:34">
      <c r="A2539">
        <v>2538</v>
      </c>
      <c r="C2539">
        <v>530</v>
      </c>
      <c r="D2539">
        <v>498</v>
      </c>
      <c r="E2539" t="s">
        <v>605</v>
      </c>
      <c r="F2539" t="s">
        <v>929</v>
      </c>
      <c r="G2539">
        <v>50.104221340000002</v>
      </c>
      <c r="H2539">
        <v>125.57408909999999</v>
      </c>
      <c r="M2539" t="s">
        <v>627</v>
      </c>
      <c r="N2539">
        <v>2</v>
      </c>
      <c r="O2539">
        <v>0</v>
      </c>
      <c r="P2539">
        <f t="shared" si="243"/>
        <v>2</v>
      </c>
      <c r="Q2539" t="s">
        <v>35</v>
      </c>
      <c r="R2539">
        <v>1</v>
      </c>
      <c r="S2539">
        <f t="shared" si="238"/>
        <v>0</v>
      </c>
      <c r="T2539">
        <f t="shared" si="239"/>
        <v>2</v>
      </c>
      <c r="Z2539" s="118">
        <v>0.14000000000000001</v>
      </c>
      <c r="AA2539">
        <v>0</v>
      </c>
      <c r="AB2539" s="120">
        <v>36.65</v>
      </c>
      <c r="AC2539" s="2">
        <f t="shared" si="240"/>
        <v>1026.2</v>
      </c>
      <c r="AE2539" s="2">
        <f t="shared" si="241"/>
        <v>1026.2</v>
      </c>
      <c r="AG2539" t="str">
        <f t="shared" si="242"/>
        <v/>
      </c>
    </row>
    <row r="2540" spans="1:34">
      <c r="A2540">
        <v>2539</v>
      </c>
      <c r="C2540">
        <v>578</v>
      </c>
      <c r="D2540">
        <v>498</v>
      </c>
      <c r="E2540" t="s">
        <v>605</v>
      </c>
      <c r="F2540" t="s">
        <v>929</v>
      </c>
      <c r="G2540">
        <v>50.104221340000002</v>
      </c>
      <c r="H2540">
        <v>125.57408909999999</v>
      </c>
      <c r="M2540" t="s">
        <v>16</v>
      </c>
      <c r="N2540">
        <v>0</v>
      </c>
      <c r="O2540">
        <v>-17</v>
      </c>
      <c r="P2540">
        <f t="shared" si="243"/>
        <v>17</v>
      </c>
      <c r="Q2540" t="s">
        <v>604</v>
      </c>
      <c r="R2540">
        <v>2</v>
      </c>
      <c r="S2540">
        <f t="shared" si="238"/>
        <v>17</v>
      </c>
      <c r="T2540">
        <f t="shared" si="239"/>
        <v>0</v>
      </c>
      <c r="U2540" t="s">
        <v>1003</v>
      </c>
      <c r="V2540" t="s">
        <v>623</v>
      </c>
      <c r="Z2540" s="118">
        <v>1.31</v>
      </c>
      <c r="AA2540">
        <v>27</v>
      </c>
      <c r="AB2540" s="120">
        <v>4.74</v>
      </c>
      <c r="AC2540" s="2">
        <f t="shared" si="240"/>
        <v>7705.8654000000006</v>
      </c>
      <c r="AE2540" s="2">
        <f t="shared" si="241"/>
        <v>7705.8654000000006</v>
      </c>
      <c r="AG2540" t="str">
        <f t="shared" si="242"/>
        <v/>
      </c>
    </row>
    <row r="2541" spans="1:34">
      <c r="A2541">
        <v>2540</v>
      </c>
      <c r="C2541">
        <v>578</v>
      </c>
      <c r="D2541">
        <v>498</v>
      </c>
      <c r="E2541" t="s">
        <v>605</v>
      </c>
      <c r="F2541" t="s">
        <v>929</v>
      </c>
      <c r="G2541">
        <v>50.104221340000002</v>
      </c>
      <c r="H2541">
        <v>125.57408909999999</v>
      </c>
      <c r="M2541" t="s">
        <v>59</v>
      </c>
      <c r="N2541">
        <v>-17</v>
      </c>
      <c r="O2541">
        <v>-36</v>
      </c>
      <c r="P2541">
        <f t="shared" si="243"/>
        <v>19</v>
      </c>
      <c r="Q2541" t="s">
        <v>604</v>
      </c>
      <c r="R2541">
        <v>2</v>
      </c>
      <c r="S2541">
        <f t="shared" si="238"/>
        <v>19</v>
      </c>
      <c r="T2541">
        <f t="shared" si="239"/>
        <v>0</v>
      </c>
      <c r="U2541" t="s">
        <v>1003</v>
      </c>
      <c r="V2541" t="s">
        <v>623</v>
      </c>
      <c r="Z2541" s="118">
        <v>1.38</v>
      </c>
      <c r="AA2541">
        <v>27</v>
      </c>
      <c r="AB2541" s="120">
        <v>1.7</v>
      </c>
      <c r="AC2541" s="2">
        <f t="shared" si="240"/>
        <v>3253.9019999999991</v>
      </c>
      <c r="AE2541" s="2">
        <f t="shared" si="241"/>
        <v>3253.9019999999991</v>
      </c>
      <c r="AG2541" t="str">
        <f t="shared" si="242"/>
        <v/>
      </c>
    </row>
    <row r="2542" spans="1:34">
      <c r="A2542">
        <v>2541</v>
      </c>
      <c r="C2542">
        <v>578</v>
      </c>
      <c r="D2542">
        <v>498</v>
      </c>
      <c r="E2542" t="s">
        <v>605</v>
      </c>
      <c r="F2542" t="s">
        <v>929</v>
      </c>
      <c r="G2542">
        <v>50.104221340000002</v>
      </c>
      <c r="H2542">
        <v>125.57408909999999</v>
      </c>
      <c r="M2542" t="s">
        <v>60</v>
      </c>
      <c r="N2542">
        <v>-36</v>
      </c>
      <c r="O2542">
        <v>-60</v>
      </c>
      <c r="P2542">
        <f t="shared" si="243"/>
        <v>24</v>
      </c>
      <c r="Q2542" t="s">
        <v>604</v>
      </c>
      <c r="R2542">
        <v>2</v>
      </c>
      <c r="S2542">
        <f t="shared" si="238"/>
        <v>24</v>
      </c>
      <c r="T2542">
        <f t="shared" si="239"/>
        <v>0</v>
      </c>
      <c r="U2542" t="s">
        <v>1003</v>
      </c>
      <c r="V2542" t="s">
        <v>918</v>
      </c>
      <c r="Z2542" s="118">
        <v>1.38</v>
      </c>
      <c r="AA2542">
        <v>27</v>
      </c>
      <c r="AB2542" s="120">
        <v>1.7</v>
      </c>
      <c r="AC2542" s="2">
        <f t="shared" si="240"/>
        <v>4110.1919999999991</v>
      </c>
      <c r="AE2542" s="2">
        <f t="shared" si="241"/>
        <v>4110.1919999999991</v>
      </c>
      <c r="AG2542" t="str">
        <f t="shared" si="242"/>
        <v/>
      </c>
    </row>
    <row r="2543" spans="1:34" s="9" customFormat="1">
      <c r="A2543">
        <v>2542</v>
      </c>
      <c r="C2543">
        <v>578</v>
      </c>
      <c r="D2543">
        <v>498</v>
      </c>
      <c r="E2543" s="9" t="s">
        <v>605</v>
      </c>
      <c r="F2543" t="s">
        <v>929</v>
      </c>
      <c r="G2543" s="9">
        <v>50.104221340000002</v>
      </c>
      <c r="H2543" s="9">
        <v>125.57408909999999</v>
      </c>
      <c r="M2543" s="9" t="s">
        <v>61</v>
      </c>
      <c r="N2543" s="9">
        <v>-60</v>
      </c>
      <c r="O2543" s="9">
        <v>-75</v>
      </c>
      <c r="P2543">
        <f t="shared" si="243"/>
        <v>15</v>
      </c>
      <c r="Q2543" s="9" t="s">
        <v>604</v>
      </c>
      <c r="R2543" s="9">
        <v>2</v>
      </c>
      <c r="S2543" s="9">
        <f t="shared" si="238"/>
        <v>15</v>
      </c>
      <c r="T2543" s="9">
        <f t="shared" si="239"/>
        <v>0</v>
      </c>
      <c r="U2543" t="s">
        <v>1003</v>
      </c>
      <c r="V2543" t="s">
        <v>918</v>
      </c>
      <c r="Z2543" s="118">
        <v>1.38</v>
      </c>
      <c r="AA2543" s="9">
        <v>27</v>
      </c>
      <c r="AB2543" s="120">
        <v>1.7</v>
      </c>
      <c r="AC2543" s="2">
        <f t="shared" si="240"/>
        <v>2568.8699999999994</v>
      </c>
      <c r="AE2543" s="11">
        <f t="shared" si="241"/>
        <v>2568.8699999999994</v>
      </c>
      <c r="AG2543" t="str">
        <f t="shared" si="242"/>
        <v/>
      </c>
      <c r="AH2543"/>
    </row>
    <row r="2544" spans="1:34">
      <c r="A2544">
        <v>2543</v>
      </c>
      <c r="C2544">
        <v>329</v>
      </c>
      <c r="D2544">
        <v>499</v>
      </c>
      <c r="E2544" t="s">
        <v>619</v>
      </c>
      <c r="F2544" t="s">
        <v>930</v>
      </c>
      <c r="G2544">
        <v>50.001167299999999</v>
      </c>
      <c r="H2544">
        <v>125.6784973</v>
      </c>
      <c r="M2544" t="s">
        <v>89</v>
      </c>
      <c r="N2544">
        <v>12</v>
      </c>
      <c r="O2544">
        <v>11</v>
      </c>
      <c r="P2544">
        <f t="shared" si="243"/>
        <v>1</v>
      </c>
      <c r="Q2544" t="s">
        <v>35</v>
      </c>
      <c r="R2544">
        <v>1</v>
      </c>
      <c r="S2544">
        <f t="shared" si="238"/>
        <v>0</v>
      </c>
      <c r="T2544">
        <f t="shared" si="239"/>
        <v>1</v>
      </c>
      <c r="W2544">
        <f>SUM(S2544:S2548)</f>
        <v>44</v>
      </c>
      <c r="X2544">
        <f>SUM(T2544:T2548)</f>
        <v>12</v>
      </c>
      <c r="Y2544">
        <f>X2544+W2544</f>
        <v>56</v>
      </c>
      <c r="Z2544" s="118">
        <v>0.16</v>
      </c>
      <c r="AA2544">
        <v>0</v>
      </c>
      <c r="AB2544" s="120">
        <v>37.4</v>
      </c>
      <c r="AC2544" s="2">
        <f t="shared" si="240"/>
        <v>598.4</v>
      </c>
      <c r="AD2544" s="2">
        <f>SUM(AC2544:AC2548)</f>
        <v>11947.599999999999</v>
      </c>
      <c r="AE2544" s="2">
        <f t="shared" si="241"/>
        <v>598.4</v>
      </c>
      <c r="AF2544" s="2">
        <f>SUM(AE2544:AE2548)</f>
        <v>11947.599999999999</v>
      </c>
      <c r="AG2544">
        <f t="shared" si="242"/>
        <v>1</v>
      </c>
    </row>
    <row r="2545" spans="1:34">
      <c r="A2545">
        <v>2544</v>
      </c>
      <c r="C2545">
        <v>329</v>
      </c>
      <c r="D2545">
        <v>499</v>
      </c>
      <c r="E2545" t="s">
        <v>619</v>
      </c>
      <c r="F2545" t="s">
        <v>930</v>
      </c>
      <c r="G2545">
        <v>50.001167299999999</v>
      </c>
      <c r="H2545">
        <v>125.6784973</v>
      </c>
      <c r="M2545" t="s">
        <v>14</v>
      </c>
      <c r="N2545">
        <v>11</v>
      </c>
      <c r="O2545">
        <v>2</v>
      </c>
      <c r="P2545">
        <f t="shared" si="243"/>
        <v>9</v>
      </c>
      <c r="Q2545" t="s">
        <v>35</v>
      </c>
      <c r="R2545">
        <v>1</v>
      </c>
      <c r="S2545">
        <f t="shared" si="238"/>
        <v>0</v>
      </c>
      <c r="T2545">
        <f t="shared" si="239"/>
        <v>9</v>
      </c>
      <c r="Z2545" s="118">
        <v>0.16</v>
      </c>
      <c r="AA2545">
        <v>0</v>
      </c>
      <c r="AB2545" s="120">
        <v>37.4</v>
      </c>
      <c r="AC2545" s="2">
        <f t="shared" si="240"/>
        <v>5385.5999999999995</v>
      </c>
      <c r="AE2545" s="2">
        <f t="shared" si="241"/>
        <v>5385.5999999999995</v>
      </c>
      <c r="AG2545" t="str">
        <f t="shared" si="242"/>
        <v/>
      </c>
    </row>
    <row r="2546" spans="1:34">
      <c r="A2546">
        <v>2545</v>
      </c>
      <c r="C2546">
        <v>329</v>
      </c>
      <c r="D2546">
        <v>499</v>
      </c>
      <c r="E2546" t="s">
        <v>619</v>
      </c>
      <c r="F2546" t="s">
        <v>930</v>
      </c>
      <c r="G2546">
        <v>50.001167299999999</v>
      </c>
      <c r="H2546">
        <v>125.6784973</v>
      </c>
      <c r="M2546" t="s">
        <v>57</v>
      </c>
      <c r="N2546">
        <v>2</v>
      </c>
      <c r="O2546">
        <v>0</v>
      </c>
      <c r="P2546">
        <f t="shared" si="243"/>
        <v>2</v>
      </c>
      <c r="Q2546" t="s">
        <v>35</v>
      </c>
      <c r="R2546">
        <v>1</v>
      </c>
      <c r="S2546">
        <f t="shared" si="238"/>
        <v>0</v>
      </c>
      <c r="T2546">
        <f t="shared" si="239"/>
        <v>2</v>
      </c>
      <c r="Z2546" s="118">
        <v>0.16</v>
      </c>
      <c r="AA2546">
        <v>0</v>
      </c>
      <c r="AB2546" s="120">
        <v>30.85</v>
      </c>
      <c r="AC2546" s="2">
        <f t="shared" si="240"/>
        <v>987.2</v>
      </c>
      <c r="AE2546" s="2">
        <f t="shared" si="241"/>
        <v>987.2</v>
      </c>
      <c r="AG2546" t="str">
        <f t="shared" si="242"/>
        <v/>
      </c>
    </row>
    <row r="2547" spans="1:34">
      <c r="A2547">
        <v>2546</v>
      </c>
      <c r="C2547">
        <v>359</v>
      </c>
      <c r="D2547">
        <v>499</v>
      </c>
      <c r="E2547" t="s">
        <v>619</v>
      </c>
      <c r="F2547" t="s">
        <v>930</v>
      </c>
      <c r="G2547">
        <v>50.001167299999999</v>
      </c>
      <c r="H2547">
        <v>125.6784973</v>
      </c>
      <c r="M2547" t="s">
        <v>32</v>
      </c>
      <c r="N2547">
        <v>0</v>
      </c>
      <c r="O2547">
        <v>-32</v>
      </c>
      <c r="P2547">
        <f t="shared" si="243"/>
        <v>32</v>
      </c>
      <c r="Q2547" t="s">
        <v>604</v>
      </c>
      <c r="R2547">
        <v>2</v>
      </c>
      <c r="S2547">
        <f t="shared" si="238"/>
        <v>32</v>
      </c>
      <c r="T2547">
        <f t="shared" si="239"/>
        <v>0</v>
      </c>
      <c r="U2547" t="s">
        <v>1003</v>
      </c>
      <c r="V2547" t="s">
        <v>918</v>
      </c>
      <c r="Z2547" s="118">
        <v>1.45</v>
      </c>
      <c r="AA2547">
        <v>35</v>
      </c>
      <c r="AB2547" s="120">
        <v>1.2</v>
      </c>
      <c r="AC2547" s="2">
        <f t="shared" si="240"/>
        <v>3619.1999999999994</v>
      </c>
      <c r="AE2547" s="2">
        <f t="shared" si="241"/>
        <v>3619.1999999999994</v>
      </c>
      <c r="AG2547" t="str">
        <f t="shared" si="242"/>
        <v/>
      </c>
    </row>
    <row r="2548" spans="1:34" s="9" customFormat="1">
      <c r="A2548">
        <v>2547</v>
      </c>
      <c r="C2548">
        <v>359</v>
      </c>
      <c r="D2548">
        <v>499</v>
      </c>
      <c r="E2548" s="9" t="s">
        <v>619</v>
      </c>
      <c r="F2548" t="s">
        <v>930</v>
      </c>
      <c r="G2548" s="9">
        <v>50.001167299999999</v>
      </c>
      <c r="H2548" s="9">
        <v>125.6784973</v>
      </c>
      <c r="M2548" s="9" t="s">
        <v>34</v>
      </c>
      <c r="N2548" s="9">
        <v>-32</v>
      </c>
      <c r="O2548" s="9">
        <v>-44</v>
      </c>
      <c r="P2548">
        <f t="shared" si="243"/>
        <v>12</v>
      </c>
      <c r="Q2548" s="9" t="s">
        <v>604</v>
      </c>
      <c r="R2548" s="9">
        <v>2</v>
      </c>
      <c r="S2548" s="9">
        <f t="shared" si="238"/>
        <v>12</v>
      </c>
      <c r="T2548" s="9">
        <f t="shared" si="239"/>
        <v>0</v>
      </c>
      <c r="U2548" t="s">
        <v>1003</v>
      </c>
      <c r="V2548" t="s">
        <v>918</v>
      </c>
      <c r="Z2548" s="118">
        <v>1.45</v>
      </c>
      <c r="AA2548" s="9">
        <v>35</v>
      </c>
      <c r="AB2548" s="120">
        <v>1.2</v>
      </c>
      <c r="AC2548" s="2">
        <f t="shared" si="240"/>
        <v>1357.2</v>
      </c>
      <c r="AE2548" s="11">
        <f t="shared" si="241"/>
        <v>1357.2</v>
      </c>
      <c r="AG2548" t="str">
        <f t="shared" si="242"/>
        <v/>
      </c>
      <c r="AH2548"/>
    </row>
    <row r="2549" spans="1:34" s="91" customFormat="1">
      <c r="A2549" s="89">
        <v>2548</v>
      </c>
      <c r="C2549">
        <v>325</v>
      </c>
      <c r="D2549" s="89">
        <v>500</v>
      </c>
      <c r="E2549" s="91" t="s">
        <v>35</v>
      </c>
      <c r="F2549" s="89" t="s">
        <v>35</v>
      </c>
      <c r="G2549" s="91">
        <v>50.001651760000001</v>
      </c>
      <c r="H2549" s="91">
        <v>125.6790695</v>
      </c>
      <c r="N2549" s="91">
        <v>0</v>
      </c>
      <c r="O2549" s="91">
        <v>-35</v>
      </c>
      <c r="P2549" s="89">
        <f t="shared" si="243"/>
        <v>35</v>
      </c>
      <c r="Q2549" s="91" t="s">
        <v>880</v>
      </c>
      <c r="R2549" s="91">
        <v>2</v>
      </c>
      <c r="S2549" s="91">
        <f t="shared" si="238"/>
        <v>35</v>
      </c>
      <c r="T2549" s="91">
        <f t="shared" si="239"/>
        <v>0</v>
      </c>
      <c r="U2549" t="s">
        <v>1003</v>
      </c>
      <c r="V2549" t="s">
        <v>918</v>
      </c>
      <c r="W2549" s="94">
        <f>SUM(S2549)</f>
        <v>35</v>
      </c>
      <c r="X2549" s="94">
        <f>SUM(T2549)</f>
        <v>0</v>
      </c>
      <c r="Y2549" s="94">
        <f>X2549+W2549</f>
        <v>35</v>
      </c>
      <c r="Z2549" s="118">
        <v>0</v>
      </c>
      <c r="AA2549" s="91">
        <v>70</v>
      </c>
      <c r="AB2549" s="120"/>
      <c r="AC2549" s="93">
        <f t="shared" si="240"/>
        <v>0</v>
      </c>
      <c r="AD2549" s="95">
        <f>SUM(AC2549)</f>
        <v>0</v>
      </c>
      <c r="AE2549" s="95">
        <f t="shared" si="241"/>
        <v>0</v>
      </c>
      <c r="AF2549" s="95">
        <f>SUM(AE2549)</f>
        <v>0</v>
      </c>
      <c r="AG2549" s="89">
        <f t="shared" si="242"/>
        <v>1</v>
      </c>
      <c r="AH2549"/>
    </row>
    <row r="2550" spans="1:34">
      <c r="A2550">
        <v>2549</v>
      </c>
      <c r="C2550">
        <v>522</v>
      </c>
      <c r="D2550">
        <v>501</v>
      </c>
      <c r="E2550" t="s">
        <v>605</v>
      </c>
      <c r="F2550" t="s">
        <v>929</v>
      </c>
      <c r="G2550">
        <v>50.056583400000001</v>
      </c>
      <c r="H2550">
        <v>125.6486359</v>
      </c>
      <c r="M2550" t="s">
        <v>13</v>
      </c>
      <c r="N2550">
        <v>3</v>
      </c>
      <c r="O2550">
        <v>2</v>
      </c>
      <c r="P2550">
        <f t="shared" si="243"/>
        <v>1</v>
      </c>
      <c r="Q2550" t="s">
        <v>35</v>
      </c>
      <c r="R2550">
        <v>1</v>
      </c>
      <c r="S2550">
        <f t="shared" si="238"/>
        <v>0</v>
      </c>
      <c r="T2550">
        <f t="shared" si="239"/>
        <v>1</v>
      </c>
      <c r="W2550">
        <f>SUM(S2550:S2556)</f>
        <v>70</v>
      </c>
      <c r="X2550">
        <f>SUM(T2550:T2556)</f>
        <v>3</v>
      </c>
      <c r="Y2550">
        <f>X2550+W2550</f>
        <v>73</v>
      </c>
      <c r="Z2550" s="118">
        <v>0.14000000000000001</v>
      </c>
      <c r="AA2550">
        <v>0</v>
      </c>
      <c r="AB2550" s="120">
        <v>43.21</v>
      </c>
      <c r="AC2550" s="2">
        <f t="shared" si="240"/>
        <v>604.94000000000005</v>
      </c>
      <c r="AD2550" s="2">
        <f>SUM(AC2550:AC2556)</f>
        <v>12995.117199999997</v>
      </c>
      <c r="AE2550" s="2">
        <f t="shared" si="241"/>
        <v>604.94000000000005</v>
      </c>
      <c r="AF2550" s="2">
        <f>SUM(AE2550:AE2556)</f>
        <v>12995.117199999997</v>
      </c>
      <c r="AG2550">
        <f t="shared" si="242"/>
        <v>1</v>
      </c>
    </row>
    <row r="2551" spans="1:34">
      <c r="A2551">
        <v>2550</v>
      </c>
      <c r="C2551">
        <v>522</v>
      </c>
      <c r="D2551">
        <v>501</v>
      </c>
      <c r="E2551" t="s">
        <v>605</v>
      </c>
      <c r="F2551" t="s">
        <v>929</v>
      </c>
      <c r="G2551">
        <v>50.056583400000001</v>
      </c>
      <c r="H2551">
        <v>125.6486359</v>
      </c>
      <c r="M2551" t="s">
        <v>14</v>
      </c>
      <c r="N2551">
        <v>2</v>
      </c>
      <c r="O2551">
        <v>0.5</v>
      </c>
      <c r="P2551">
        <f t="shared" si="243"/>
        <v>1.5</v>
      </c>
      <c r="Q2551" t="s">
        <v>35</v>
      </c>
      <c r="R2551">
        <v>1</v>
      </c>
      <c r="S2551">
        <f t="shared" si="238"/>
        <v>0</v>
      </c>
      <c r="T2551">
        <f t="shared" si="239"/>
        <v>1.5</v>
      </c>
      <c r="Z2551" s="118">
        <v>0.14000000000000001</v>
      </c>
      <c r="AA2551">
        <v>0</v>
      </c>
      <c r="AB2551" s="120">
        <v>43.21</v>
      </c>
      <c r="AC2551" s="2">
        <f t="shared" si="240"/>
        <v>907.41000000000008</v>
      </c>
      <c r="AE2551" s="2">
        <f t="shared" si="241"/>
        <v>907.41000000000008</v>
      </c>
      <c r="AG2551" t="str">
        <f t="shared" si="242"/>
        <v/>
      </c>
    </row>
    <row r="2552" spans="1:34">
      <c r="A2552">
        <v>2551</v>
      </c>
      <c r="C2552">
        <v>522</v>
      </c>
      <c r="D2552">
        <v>501</v>
      </c>
      <c r="E2552" t="s">
        <v>605</v>
      </c>
      <c r="F2552" t="s">
        <v>929</v>
      </c>
      <c r="G2552">
        <v>50.056583400000001</v>
      </c>
      <c r="H2552">
        <v>125.6486359</v>
      </c>
      <c r="M2552" t="s">
        <v>15</v>
      </c>
      <c r="N2552">
        <v>0.5</v>
      </c>
      <c r="O2552">
        <v>0</v>
      </c>
      <c r="P2552">
        <f t="shared" si="243"/>
        <v>0.5</v>
      </c>
      <c r="Q2552" t="s">
        <v>35</v>
      </c>
      <c r="R2552">
        <v>1</v>
      </c>
      <c r="S2552">
        <f t="shared" si="238"/>
        <v>0</v>
      </c>
      <c r="T2552">
        <f t="shared" si="239"/>
        <v>0.5</v>
      </c>
      <c r="Z2552" s="118">
        <v>0.14000000000000001</v>
      </c>
      <c r="AA2552">
        <v>0</v>
      </c>
      <c r="AB2552" s="120">
        <v>36.65</v>
      </c>
      <c r="AC2552" s="2">
        <f t="shared" si="240"/>
        <v>256.55</v>
      </c>
      <c r="AE2552" s="2">
        <f t="shared" si="241"/>
        <v>256.55</v>
      </c>
      <c r="AG2552" t="str">
        <f t="shared" si="242"/>
        <v/>
      </c>
    </row>
    <row r="2553" spans="1:34">
      <c r="A2553">
        <v>2552</v>
      </c>
      <c r="C2553">
        <v>570</v>
      </c>
      <c r="D2553">
        <v>501</v>
      </c>
      <c r="E2553" t="s">
        <v>605</v>
      </c>
      <c r="F2553" t="s">
        <v>929</v>
      </c>
      <c r="G2553">
        <v>50.056583400000001</v>
      </c>
      <c r="H2553">
        <v>125.6486359</v>
      </c>
      <c r="M2553" t="s">
        <v>129</v>
      </c>
      <c r="N2553">
        <v>0</v>
      </c>
      <c r="O2553">
        <v>-2</v>
      </c>
      <c r="P2553">
        <f t="shared" si="243"/>
        <v>2</v>
      </c>
      <c r="Q2553" t="s">
        <v>885</v>
      </c>
      <c r="R2553">
        <v>2</v>
      </c>
      <c r="S2553">
        <f t="shared" si="238"/>
        <v>2</v>
      </c>
      <c r="T2553">
        <f t="shared" si="239"/>
        <v>0</v>
      </c>
      <c r="U2553" t="s">
        <v>1003</v>
      </c>
      <c r="V2553" t="s">
        <v>918</v>
      </c>
      <c r="Z2553" s="118">
        <v>1.31</v>
      </c>
      <c r="AA2553">
        <v>31</v>
      </c>
      <c r="AB2553" s="120">
        <v>4.74</v>
      </c>
      <c r="AC2553" s="2">
        <f t="shared" si="240"/>
        <v>856.8972</v>
      </c>
      <c r="AE2553" s="2">
        <f t="shared" si="241"/>
        <v>856.8972</v>
      </c>
      <c r="AG2553" t="str">
        <f t="shared" si="242"/>
        <v/>
      </c>
    </row>
    <row r="2554" spans="1:34">
      <c r="A2554">
        <v>2553</v>
      </c>
      <c r="C2554">
        <v>570</v>
      </c>
      <c r="D2554">
        <v>501</v>
      </c>
      <c r="E2554" t="s">
        <v>605</v>
      </c>
      <c r="F2554" t="s">
        <v>929</v>
      </c>
      <c r="G2554">
        <v>50.056583400000001</v>
      </c>
      <c r="H2554">
        <v>125.6486359</v>
      </c>
      <c r="M2554" t="s">
        <v>59</v>
      </c>
      <c r="N2554">
        <v>-2</v>
      </c>
      <c r="O2554">
        <v>-8</v>
      </c>
      <c r="P2554">
        <f t="shared" si="243"/>
        <v>6</v>
      </c>
      <c r="Q2554" t="s">
        <v>604</v>
      </c>
      <c r="R2554">
        <v>2</v>
      </c>
      <c r="S2554">
        <f t="shared" si="238"/>
        <v>6</v>
      </c>
      <c r="T2554">
        <f t="shared" si="239"/>
        <v>0</v>
      </c>
      <c r="U2554" t="s">
        <v>1003</v>
      </c>
      <c r="V2554" t="s">
        <v>918</v>
      </c>
      <c r="Z2554" s="118">
        <v>1.38</v>
      </c>
      <c r="AA2554">
        <v>35</v>
      </c>
      <c r="AB2554" s="120">
        <v>1.7</v>
      </c>
      <c r="AC2554" s="2">
        <f t="shared" si="240"/>
        <v>914.93999999999983</v>
      </c>
      <c r="AE2554" s="2">
        <f t="shared" si="241"/>
        <v>914.93999999999983</v>
      </c>
      <c r="AG2554" t="str">
        <f t="shared" si="242"/>
        <v/>
      </c>
    </row>
    <row r="2555" spans="1:34">
      <c r="A2555">
        <v>2554</v>
      </c>
      <c r="C2555">
        <v>570</v>
      </c>
      <c r="D2555">
        <v>501</v>
      </c>
      <c r="E2555" t="s">
        <v>605</v>
      </c>
      <c r="F2555" t="s">
        <v>929</v>
      </c>
      <c r="G2555">
        <v>50.056583400000001</v>
      </c>
      <c r="H2555">
        <v>125.6486359</v>
      </c>
      <c r="M2555" t="s">
        <v>60</v>
      </c>
      <c r="N2555">
        <v>-8</v>
      </c>
      <c r="O2555">
        <v>-22</v>
      </c>
      <c r="P2555">
        <f t="shared" si="243"/>
        <v>14</v>
      </c>
      <c r="Q2555" t="s">
        <v>604</v>
      </c>
      <c r="R2555">
        <v>2</v>
      </c>
      <c r="S2555">
        <f t="shared" si="238"/>
        <v>14</v>
      </c>
      <c r="T2555">
        <f t="shared" si="239"/>
        <v>0</v>
      </c>
      <c r="U2555" t="s">
        <v>1003</v>
      </c>
      <c r="V2555" t="s">
        <v>918</v>
      </c>
      <c r="Z2555" s="118">
        <v>1.38</v>
      </c>
      <c r="AA2555">
        <v>35</v>
      </c>
      <c r="AB2555" s="120">
        <v>1.7</v>
      </c>
      <c r="AC2555" s="2">
        <f t="shared" si="240"/>
        <v>2134.8599999999997</v>
      </c>
      <c r="AE2555" s="2">
        <f t="shared" si="241"/>
        <v>2134.8599999999997</v>
      </c>
      <c r="AG2555" t="str">
        <f t="shared" si="242"/>
        <v/>
      </c>
    </row>
    <row r="2556" spans="1:34" s="9" customFormat="1">
      <c r="A2556">
        <v>2555</v>
      </c>
      <c r="C2556">
        <v>570</v>
      </c>
      <c r="D2556">
        <v>501</v>
      </c>
      <c r="E2556" s="9" t="s">
        <v>605</v>
      </c>
      <c r="F2556" t="s">
        <v>929</v>
      </c>
      <c r="G2556" s="9">
        <v>50.056583400000001</v>
      </c>
      <c r="H2556" s="9">
        <v>125.6486359</v>
      </c>
      <c r="M2556" s="9" t="s">
        <v>61</v>
      </c>
      <c r="N2556" s="9">
        <v>-22</v>
      </c>
      <c r="O2556" s="9">
        <v>-70</v>
      </c>
      <c r="P2556">
        <f t="shared" si="243"/>
        <v>48</v>
      </c>
      <c r="Q2556" s="9" t="s">
        <v>604</v>
      </c>
      <c r="R2556" s="9">
        <v>2</v>
      </c>
      <c r="S2556" s="9">
        <f t="shared" si="238"/>
        <v>48</v>
      </c>
      <c r="T2556" s="9">
        <f t="shared" si="239"/>
        <v>0</v>
      </c>
      <c r="U2556" t="s">
        <v>1003</v>
      </c>
      <c r="V2556" t="s">
        <v>918</v>
      </c>
      <c r="Z2556" s="118">
        <v>1.38</v>
      </c>
      <c r="AA2556" s="9">
        <v>35</v>
      </c>
      <c r="AB2556" s="120">
        <v>1.7</v>
      </c>
      <c r="AC2556" s="2">
        <f t="shared" si="240"/>
        <v>7319.5199999999986</v>
      </c>
      <c r="AE2556" s="11">
        <f t="shared" si="241"/>
        <v>7319.5199999999986</v>
      </c>
      <c r="AG2556" t="str">
        <f t="shared" si="242"/>
        <v/>
      </c>
      <c r="AH2556"/>
    </row>
    <row r="2557" spans="1:34">
      <c r="A2557">
        <v>2556</v>
      </c>
      <c r="C2557">
        <v>386</v>
      </c>
      <c r="D2557">
        <v>502</v>
      </c>
      <c r="E2557" t="s">
        <v>605</v>
      </c>
      <c r="F2557" t="s">
        <v>929</v>
      </c>
      <c r="G2557">
        <v>49.836109159999999</v>
      </c>
      <c r="H2557">
        <v>125.8716965</v>
      </c>
      <c r="M2557" t="s">
        <v>89</v>
      </c>
      <c r="N2557">
        <v>9</v>
      </c>
      <c r="O2557">
        <v>8</v>
      </c>
      <c r="P2557">
        <f t="shared" si="243"/>
        <v>1</v>
      </c>
      <c r="Q2557" t="s">
        <v>35</v>
      </c>
      <c r="R2557">
        <v>1</v>
      </c>
      <c r="S2557">
        <f t="shared" si="238"/>
        <v>0</v>
      </c>
      <c r="T2557">
        <f t="shared" si="239"/>
        <v>1</v>
      </c>
      <c r="W2557">
        <f>SUM(S2557:S2560)</f>
        <v>33</v>
      </c>
      <c r="X2557">
        <f>SUM(T2557:T2560)</f>
        <v>9</v>
      </c>
      <c r="Y2557">
        <f>X2557+W2557</f>
        <v>42</v>
      </c>
      <c r="Z2557" s="118">
        <v>0.14000000000000001</v>
      </c>
      <c r="AA2557">
        <v>0</v>
      </c>
      <c r="AB2557" s="120">
        <v>43.21</v>
      </c>
      <c r="AC2557" s="2">
        <f t="shared" si="240"/>
        <v>604.94000000000005</v>
      </c>
      <c r="AD2557" s="2">
        <f>SUM(AC2557:AC2560)</f>
        <v>8469.07</v>
      </c>
      <c r="AE2557" s="2">
        <f t="shared" si="241"/>
        <v>604.94000000000005</v>
      </c>
      <c r="AF2557" s="2">
        <f>SUM(AE2557:AE2560)</f>
        <v>8469.07</v>
      </c>
      <c r="AG2557">
        <f t="shared" si="242"/>
        <v>1</v>
      </c>
    </row>
    <row r="2558" spans="1:34">
      <c r="A2558">
        <v>2557</v>
      </c>
      <c r="C2558">
        <v>386</v>
      </c>
      <c r="D2558">
        <v>502</v>
      </c>
      <c r="E2558" t="s">
        <v>605</v>
      </c>
      <c r="F2558" t="s">
        <v>929</v>
      </c>
      <c r="G2558">
        <v>49.836109159999999</v>
      </c>
      <c r="H2558">
        <v>125.8716965</v>
      </c>
      <c r="M2558" t="s">
        <v>606</v>
      </c>
      <c r="N2558">
        <v>8</v>
      </c>
      <c r="O2558">
        <v>5</v>
      </c>
      <c r="P2558">
        <f t="shared" si="243"/>
        <v>3</v>
      </c>
      <c r="Q2558" t="s">
        <v>35</v>
      </c>
      <c r="R2558">
        <v>1</v>
      </c>
      <c r="S2558">
        <f t="shared" si="238"/>
        <v>0</v>
      </c>
      <c r="T2558">
        <f t="shared" si="239"/>
        <v>3</v>
      </c>
      <c r="Z2558" s="118">
        <v>0.14000000000000001</v>
      </c>
      <c r="AA2558">
        <v>0</v>
      </c>
      <c r="AB2558" s="120">
        <v>43.21</v>
      </c>
      <c r="AC2558" s="2">
        <f t="shared" si="240"/>
        <v>1814.8200000000002</v>
      </c>
      <c r="AE2558" s="2">
        <f t="shared" si="241"/>
        <v>1814.8200000000002</v>
      </c>
      <c r="AG2558" t="str">
        <f t="shared" si="242"/>
        <v/>
      </c>
    </row>
    <row r="2559" spans="1:34">
      <c r="A2559">
        <v>2558</v>
      </c>
      <c r="C2559">
        <v>386</v>
      </c>
      <c r="D2559">
        <v>502</v>
      </c>
      <c r="E2559" t="s">
        <v>605</v>
      </c>
      <c r="F2559" t="s">
        <v>929</v>
      </c>
      <c r="G2559">
        <v>49.836109159999999</v>
      </c>
      <c r="H2559">
        <v>125.8716965</v>
      </c>
      <c r="M2559" t="s">
        <v>15</v>
      </c>
      <c r="N2559">
        <v>5</v>
      </c>
      <c r="O2559">
        <v>0</v>
      </c>
      <c r="P2559">
        <f t="shared" si="243"/>
        <v>5</v>
      </c>
      <c r="Q2559" t="s">
        <v>35</v>
      </c>
      <c r="R2559">
        <v>1</v>
      </c>
      <c r="S2559">
        <f t="shared" si="238"/>
        <v>0</v>
      </c>
      <c r="T2559">
        <f t="shared" si="239"/>
        <v>5</v>
      </c>
      <c r="Z2559" s="118">
        <v>0.14000000000000001</v>
      </c>
      <c r="AA2559">
        <v>0</v>
      </c>
      <c r="AB2559" s="120">
        <v>36.65</v>
      </c>
      <c r="AC2559" s="2">
        <f t="shared" si="240"/>
        <v>2565.5</v>
      </c>
      <c r="AE2559" s="2">
        <f t="shared" si="241"/>
        <v>2565.5</v>
      </c>
      <c r="AG2559" t="str">
        <f t="shared" si="242"/>
        <v/>
      </c>
    </row>
    <row r="2560" spans="1:34" s="9" customFormat="1">
      <c r="A2560">
        <v>2559</v>
      </c>
      <c r="C2560">
        <v>433</v>
      </c>
      <c r="D2560">
        <v>502</v>
      </c>
      <c r="E2560" s="9" t="s">
        <v>605</v>
      </c>
      <c r="F2560" t="s">
        <v>929</v>
      </c>
      <c r="G2560" s="9">
        <v>49.836109159999999</v>
      </c>
      <c r="H2560" s="9">
        <v>125.8716965</v>
      </c>
      <c r="M2560" s="9" t="s">
        <v>18</v>
      </c>
      <c r="N2560" s="9">
        <v>0</v>
      </c>
      <c r="O2560" s="9">
        <v>-33</v>
      </c>
      <c r="P2560">
        <f t="shared" si="243"/>
        <v>33</v>
      </c>
      <c r="Q2560" s="9" t="s">
        <v>604</v>
      </c>
      <c r="R2560" s="9">
        <v>2</v>
      </c>
      <c r="S2560" s="9">
        <f t="shared" si="238"/>
        <v>33</v>
      </c>
      <c r="T2560" s="9">
        <f t="shared" si="239"/>
        <v>0</v>
      </c>
      <c r="U2560" t="s">
        <v>1003</v>
      </c>
      <c r="V2560" t="s">
        <v>918</v>
      </c>
      <c r="Z2560" s="118">
        <v>1.38</v>
      </c>
      <c r="AA2560" s="9">
        <v>55</v>
      </c>
      <c r="AB2560" s="120">
        <v>1.7</v>
      </c>
      <c r="AC2560" s="2">
        <f t="shared" si="240"/>
        <v>3483.81</v>
      </c>
      <c r="AE2560" s="11">
        <f t="shared" si="241"/>
        <v>3483.81</v>
      </c>
      <c r="AG2560" t="str">
        <f t="shared" si="242"/>
        <v/>
      </c>
      <c r="AH2560"/>
    </row>
    <row r="2561" spans="1:34">
      <c r="A2561">
        <v>2560</v>
      </c>
      <c r="C2561">
        <v>396</v>
      </c>
      <c r="D2561">
        <v>503</v>
      </c>
      <c r="E2561" t="s">
        <v>619</v>
      </c>
      <c r="F2561" t="s">
        <v>930</v>
      </c>
      <c r="G2561">
        <v>50.24710846</v>
      </c>
      <c r="H2561">
        <v>125.4710999</v>
      </c>
      <c r="M2561" t="s">
        <v>13</v>
      </c>
      <c r="N2561">
        <v>38</v>
      </c>
      <c r="O2561">
        <v>37</v>
      </c>
      <c r="P2561">
        <f t="shared" si="243"/>
        <v>1</v>
      </c>
      <c r="Q2561" t="s">
        <v>35</v>
      </c>
      <c r="R2561">
        <v>1</v>
      </c>
      <c r="S2561">
        <f t="shared" si="238"/>
        <v>0</v>
      </c>
      <c r="T2561">
        <f t="shared" si="239"/>
        <v>1</v>
      </c>
      <c r="W2561">
        <f>SUM(S2561:S2566)</f>
        <v>25</v>
      </c>
      <c r="X2561">
        <f>SUM(T2561:T2566)</f>
        <v>38</v>
      </c>
      <c r="Y2561">
        <f>X2561+W2561</f>
        <v>63</v>
      </c>
      <c r="Z2561" s="118">
        <v>0.16</v>
      </c>
      <c r="AA2561">
        <v>0</v>
      </c>
      <c r="AB2561" s="120">
        <v>37.4</v>
      </c>
      <c r="AC2561" s="2">
        <f t="shared" si="240"/>
        <v>598.4</v>
      </c>
      <c r="AD2561" s="2">
        <f>SUM(AC2561:AC2566)</f>
        <v>25381.831999999999</v>
      </c>
      <c r="AE2561" s="2">
        <f t="shared" si="241"/>
        <v>598.4</v>
      </c>
      <c r="AF2561" s="2">
        <f>SUM(AE2561:AE2566)</f>
        <v>25381.831999999999</v>
      </c>
      <c r="AG2561">
        <f t="shared" si="242"/>
        <v>1</v>
      </c>
    </row>
    <row r="2562" spans="1:34">
      <c r="A2562">
        <v>2561</v>
      </c>
      <c r="C2562">
        <v>396</v>
      </c>
      <c r="D2562">
        <v>503</v>
      </c>
      <c r="E2562" t="s">
        <v>619</v>
      </c>
      <c r="F2562" t="s">
        <v>930</v>
      </c>
      <c r="G2562">
        <v>50.24710846</v>
      </c>
      <c r="H2562">
        <v>125.4710999</v>
      </c>
      <c r="M2562" t="s">
        <v>606</v>
      </c>
      <c r="N2562">
        <v>37</v>
      </c>
      <c r="O2562">
        <v>8</v>
      </c>
      <c r="P2562">
        <f t="shared" si="243"/>
        <v>29</v>
      </c>
      <c r="Q2562" t="s">
        <v>35</v>
      </c>
      <c r="R2562">
        <v>1</v>
      </c>
      <c r="S2562">
        <f t="shared" ref="S2562:S2625" si="244">IF(R2562=1,0,P2562)</f>
        <v>0</v>
      </c>
      <c r="T2562">
        <f t="shared" ref="T2562:T2625" si="245">IF(R2562=1,P2562,0)</f>
        <v>29</v>
      </c>
      <c r="Z2562" s="118">
        <v>0.16</v>
      </c>
      <c r="AA2562">
        <v>0</v>
      </c>
      <c r="AB2562" s="120">
        <v>37.4</v>
      </c>
      <c r="AC2562" s="2">
        <f t="shared" ref="AC2562:AC2625" si="246">Z2562*AB2562/100*P2562*100*100*((100-AA2562)/100)</f>
        <v>17353.599999999999</v>
      </c>
      <c r="AE2562" s="2">
        <f t="shared" ref="AE2562:AE2625" si="247">Z2562*AB2562/100*P2562*100*100*((100-AA2562)/100)</f>
        <v>17353.599999999999</v>
      </c>
      <c r="AG2562" t="str">
        <f t="shared" ref="AG2562:AG2625" si="248">IF(D2561&lt;&gt;D2562,1,"")</f>
        <v/>
      </c>
    </row>
    <row r="2563" spans="1:34">
      <c r="A2563">
        <v>2562</v>
      </c>
      <c r="C2563">
        <v>396</v>
      </c>
      <c r="D2563">
        <v>503</v>
      </c>
      <c r="E2563" t="s">
        <v>619</v>
      </c>
      <c r="F2563" t="s">
        <v>930</v>
      </c>
      <c r="G2563">
        <v>50.24710846</v>
      </c>
      <c r="H2563">
        <v>125.4710999</v>
      </c>
      <c r="M2563" t="s">
        <v>15</v>
      </c>
      <c r="N2563">
        <v>8</v>
      </c>
      <c r="O2563">
        <v>0</v>
      </c>
      <c r="P2563">
        <f t="shared" si="243"/>
        <v>8</v>
      </c>
      <c r="Q2563" t="s">
        <v>35</v>
      </c>
      <c r="R2563">
        <v>1</v>
      </c>
      <c r="S2563">
        <f t="shared" si="244"/>
        <v>0</v>
      </c>
      <c r="T2563">
        <f t="shared" si="245"/>
        <v>8</v>
      </c>
      <c r="Z2563" s="118">
        <v>0.16</v>
      </c>
      <c r="AA2563">
        <v>0</v>
      </c>
      <c r="AB2563" s="120">
        <v>30.85</v>
      </c>
      <c r="AC2563" s="2">
        <f t="shared" si="246"/>
        <v>3948.8</v>
      </c>
      <c r="AE2563" s="2">
        <f t="shared" si="247"/>
        <v>3948.8</v>
      </c>
      <c r="AG2563" t="str">
        <f t="shared" si="248"/>
        <v/>
      </c>
    </row>
    <row r="2564" spans="1:34">
      <c r="A2564">
        <v>2563</v>
      </c>
      <c r="C2564">
        <v>443</v>
      </c>
      <c r="D2564">
        <v>503</v>
      </c>
      <c r="E2564" t="s">
        <v>619</v>
      </c>
      <c r="F2564" t="s">
        <v>930</v>
      </c>
      <c r="G2564">
        <v>50.24710846</v>
      </c>
      <c r="H2564">
        <v>125.4710999</v>
      </c>
      <c r="M2564" t="s">
        <v>104</v>
      </c>
      <c r="N2564">
        <v>0</v>
      </c>
      <c r="O2564">
        <v>-2</v>
      </c>
      <c r="P2564">
        <f t="shared" si="243"/>
        <v>2</v>
      </c>
      <c r="Q2564" t="s">
        <v>616</v>
      </c>
      <c r="R2564">
        <v>2</v>
      </c>
      <c r="S2564">
        <f t="shared" si="244"/>
        <v>2</v>
      </c>
      <c r="T2564">
        <f t="shared" si="245"/>
        <v>0</v>
      </c>
      <c r="U2564" t="s">
        <v>1003</v>
      </c>
      <c r="V2564" t="s">
        <v>918</v>
      </c>
      <c r="Z2564" s="118">
        <v>1.07</v>
      </c>
      <c r="AA2564">
        <v>20</v>
      </c>
      <c r="AB2564" s="120">
        <v>3.36</v>
      </c>
      <c r="AC2564" s="2">
        <f t="shared" si="246"/>
        <v>575.23200000000008</v>
      </c>
      <c r="AE2564" s="2">
        <f t="shared" si="247"/>
        <v>575.23200000000008</v>
      </c>
      <c r="AG2564" t="str">
        <f t="shared" si="248"/>
        <v/>
      </c>
    </row>
    <row r="2565" spans="1:34">
      <c r="A2565">
        <v>2564</v>
      </c>
      <c r="C2565">
        <v>443</v>
      </c>
      <c r="D2565">
        <v>503</v>
      </c>
      <c r="E2565" t="s">
        <v>619</v>
      </c>
      <c r="F2565" t="s">
        <v>930</v>
      </c>
      <c r="G2565">
        <v>50.24710846</v>
      </c>
      <c r="H2565">
        <v>125.4710999</v>
      </c>
      <c r="M2565" t="s">
        <v>101</v>
      </c>
      <c r="N2565">
        <v>-2</v>
      </c>
      <c r="O2565">
        <v>-19</v>
      </c>
      <c r="P2565">
        <f t="shared" si="243"/>
        <v>17</v>
      </c>
      <c r="Q2565" t="s">
        <v>616</v>
      </c>
      <c r="R2565">
        <v>2</v>
      </c>
      <c r="S2565">
        <f t="shared" si="244"/>
        <v>17</v>
      </c>
      <c r="T2565">
        <f t="shared" si="245"/>
        <v>0</v>
      </c>
      <c r="U2565" t="s">
        <v>1003</v>
      </c>
      <c r="V2565" t="s">
        <v>918</v>
      </c>
      <c r="Z2565" s="118">
        <v>1.45</v>
      </c>
      <c r="AA2565">
        <v>30</v>
      </c>
      <c r="AB2565" s="120">
        <v>1.2</v>
      </c>
      <c r="AC2565" s="2">
        <f t="shared" si="246"/>
        <v>2070.5999999999995</v>
      </c>
      <c r="AE2565" s="2">
        <f t="shared" si="247"/>
        <v>2070.5999999999995</v>
      </c>
      <c r="AG2565" t="str">
        <f t="shared" si="248"/>
        <v/>
      </c>
    </row>
    <row r="2566" spans="1:34" s="9" customFormat="1">
      <c r="A2566">
        <v>2565</v>
      </c>
      <c r="C2566">
        <v>443</v>
      </c>
      <c r="D2566">
        <v>503</v>
      </c>
      <c r="E2566" s="9" t="s">
        <v>619</v>
      </c>
      <c r="F2566" t="s">
        <v>930</v>
      </c>
      <c r="G2566" s="9">
        <v>50.24710846</v>
      </c>
      <c r="H2566" s="9">
        <v>125.4710999</v>
      </c>
      <c r="M2566" s="9" t="s">
        <v>615</v>
      </c>
      <c r="N2566" s="9">
        <v>-19</v>
      </c>
      <c r="O2566" s="9">
        <v>-25</v>
      </c>
      <c r="P2566">
        <f t="shared" si="243"/>
        <v>6</v>
      </c>
      <c r="Q2566" s="9" t="s">
        <v>616</v>
      </c>
      <c r="R2566" s="9">
        <v>2</v>
      </c>
      <c r="S2566" s="9">
        <f t="shared" si="244"/>
        <v>6</v>
      </c>
      <c r="T2566" s="9">
        <f t="shared" si="245"/>
        <v>0</v>
      </c>
      <c r="U2566" t="s">
        <v>1003</v>
      </c>
      <c r="V2566" t="s">
        <v>918</v>
      </c>
      <c r="Z2566" s="118">
        <v>1.45</v>
      </c>
      <c r="AA2566" s="9">
        <v>20</v>
      </c>
      <c r="AB2566" s="120">
        <v>1.2</v>
      </c>
      <c r="AC2566" s="2">
        <f t="shared" si="246"/>
        <v>835.2</v>
      </c>
      <c r="AE2566" s="11">
        <f t="shared" si="247"/>
        <v>835.2</v>
      </c>
      <c r="AG2566" t="str">
        <f t="shared" si="248"/>
        <v/>
      </c>
      <c r="AH2566"/>
    </row>
    <row r="2567" spans="1:34">
      <c r="A2567">
        <v>2566</v>
      </c>
      <c r="C2567">
        <v>385</v>
      </c>
      <c r="D2567">
        <v>504</v>
      </c>
      <c r="E2567" t="s">
        <v>619</v>
      </c>
      <c r="F2567" t="s">
        <v>930</v>
      </c>
      <c r="G2567">
        <v>49.841190339999997</v>
      </c>
      <c r="H2567">
        <v>125.88770289999999</v>
      </c>
      <c r="M2567" t="s">
        <v>610</v>
      </c>
      <c r="N2567">
        <v>9</v>
      </c>
      <c r="O2567">
        <v>8</v>
      </c>
      <c r="P2567">
        <f t="shared" si="243"/>
        <v>1</v>
      </c>
      <c r="Q2567" t="s">
        <v>35</v>
      </c>
      <c r="R2567">
        <v>1</v>
      </c>
      <c r="S2567">
        <f t="shared" si="244"/>
        <v>0</v>
      </c>
      <c r="T2567">
        <f t="shared" si="245"/>
        <v>1</v>
      </c>
      <c r="W2567">
        <f>SUM(S2567:S2572)</f>
        <v>50</v>
      </c>
      <c r="X2567">
        <f>SUM(T2567:T2572)</f>
        <v>9</v>
      </c>
      <c r="Y2567">
        <f>X2567+W2567</f>
        <v>59</v>
      </c>
      <c r="Z2567" s="118">
        <v>0.16</v>
      </c>
      <c r="AA2567">
        <v>0</v>
      </c>
      <c r="AB2567" s="120">
        <v>37.4</v>
      </c>
      <c r="AC2567" s="2">
        <f t="shared" si="246"/>
        <v>598.4</v>
      </c>
      <c r="AD2567" s="2">
        <f>SUM(AC2567:AC2572)</f>
        <v>6423.9560000000001</v>
      </c>
      <c r="AE2567" s="2">
        <f t="shared" si="247"/>
        <v>598.4</v>
      </c>
      <c r="AF2567" s="2">
        <f>SUM(AE2567:AE2572)</f>
        <v>6423.9560000000001</v>
      </c>
      <c r="AG2567">
        <f t="shared" si="248"/>
        <v>1</v>
      </c>
    </row>
    <row r="2568" spans="1:34">
      <c r="A2568">
        <v>2567</v>
      </c>
      <c r="C2568">
        <v>385</v>
      </c>
      <c r="D2568">
        <v>504</v>
      </c>
      <c r="E2568" t="s">
        <v>619</v>
      </c>
      <c r="F2568" t="s">
        <v>930</v>
      </c>
      <c r="G2568">
        <v>49.841190339999997</v>
      </c>
      <c r="H2568">
        <v>125.88770289999999</v>
      </c>
      <c r="M2568" t="s">
        <v>606</v>
      </c>
      <c r="N2568">
        <v>8</v>
      </c>
      <c r="O2568">
        <v>1</v>
      </c>
      <c r="P2568">
        <f t="shared" si="243"/>
        <v>7</v>
      </c>
      <c r="Q2568" t="s">
        <v>35</v>
      </c>
      <c r="R2568">
        <v>1</v>
      </c>
      <c r="S2568">
        <f t="shared" si="244"/>
        <v>0</v>
      </c>
      <c r="T2568">
        <f t="shared" si="245"/>
        <v>7</v>
      </c>
      <c r="Z2568" s="118">
        <v>0.16</v>
      </c>
      <c r="AA2568">
        <v>0</v>
      </c>
      <c r="AB2568" s="120">
        <v>37.4</v>
      </c>
      <c r="AC2568" s="2">
        <f t="shared" si="246"/>
        <v>4188.8</v>
      </c>
      <c r="AE2568" s="2">
        <f t="shared" si="247"/>
        <v>4188.8</v>
      </c>
      <c r="AG2568" t="str">
        <f t="shared" si="248"/>
        <v/>
      </c>
    </row>
    <row r="2569" spans="1:34">
      <c r="A2569">
        <v>2568</v>
      </c>
      <c r="C2569">
        <v>385</v>
      </c>
      <c r="D2569">
        <v>504</v>
      </c>
      <c r="E2569" t="s">
        <v>619</v>
      </c>
      <c r="F2569" t="s">
        <v>930</v>
      </c>
      <c r="G2569">
        <v>49.841190339999997</v>
      </c>
      <c r="H2569">
        <v>125.88770289999999</v>
      </c>
      <c r="M2569" t="s">
        <v>15</v>
      </c>
      <c r="N2569">
        <v>1</v>
      </c>
      <c r="O2569">
        <v>0</v>
      </c>
      <c r="P2569">
        <f t="shared" si="243"/>
        <v>1</v>
      </c>
      <c r="Q2569" t="s">
        <v>35</v>
      </c>
      <c r="R2569">
        <v>1</v>
      </c>
      <c r="S2569">
        <f t="shared" si="244"/>
        <v>0</v>
      </c>
      <c r="T2569">
        <f t="shared" si="245"/>
        <v>1</v>
      </c>
      <c r="Z2569" s="118">
        <v>0.16</v>
      </c>
      <c r="AA2569">
        <v>0</v>
      </c>
      <c r="AB2569" s="120">
        <v>30.85</v>
      </c>
      <c r="AC2569" s="2">
        <f t="shared" si="246"/>
        <v>493.6</v>
      </c>
      <c r="AE2569" s="2">
        <f t="shared" si="247"/>
        <v>493.6</v>
      </c>
      <c r="AG2569" t="str">
        <f t="shared" si="248"/>
        <v/>
      </c>
    </row>
    <row r="2570" spans="1:34">
      <c r="A2570">
        <v>2569</v>
      </c>
      <c r="C2570">
        <v>432</v>
      </c>
      <c r="D2570">
        <v>504</v>
      </c>
      <c r="E2570" t="s">
        <v>619</v>
      </c>
      <c r="F2570" t="s">
        <v>930</v>
      </c>
      <c r="G2570">
        <v>49.841190339999997</v>
      </c>
      <c r="H2570">
        <v>125.88770289999999</v>
      </c>
      <c r="M2570" t="s">
        <v>104</v>
      </c>
      <c r="N2570">
        <v>0</v>
      </c>
      <c r="O2570">
        <v>-2</v>
      </c>
      <c r="P2570">
        <f t="shared" si="243"/>
        <v>2</v>
      </c>
      <c r="Q2570" t="s">
        <v>604</v>
      </c>
      <c r="R2570">
        <v>2</v>
      </c>
      <c r="S2570">
        <f t="shared" si="244"/>
        <v>2</v>
      </c>
      <c r="T2570">
        <f t="shared" si="245"/>
        <v>0</v>
      </c>
      <c r="U2570" t="s">
        <v>1003</v>
      </c>
      <c r="V2570" t="s">
        <v>918</v>
      </c>
      <c r="Z2570" s="118">
        <v>1.07</v>
      </c>
      <c r="AA2570">
        <v>85</v>
      </c>
      <c r="AB2570" s="120">
        <v>3.36</v>
      </c>
      <c r="AC2570" s="2">
        <f t="shared" si="246"/>
        <v>107.85600000000001</v>
      </c>
      <c r="AE2570" s="2">
        <f t="shared" si="247"/>
        <v>107.85600000000001</v>
      </c>
      <c r="AG2570" t="str">
        <f t="shared" si="248"/>
        <v/>
      </c>
    </row>
    <row r="2571" spans="1:34">
      <c r="A2571">
        <v>2570</v>
      </c>
      <c r="C2571">
        <v>432</v>
      </c>
      <c r="D2571">
        <v>504</v>
      </c>
      <c r="E2571" t="s">
        <v>619</v>
      </c>
      <c r="F2571" t="s">
        <v>930</v>
      </c>
      <c r="G2571">
        <v>49.841190339999997</v>
      </c>
      <c r="H2571">
        <v>125.88770289999999</v>
      </c>
      <c r="M2571" t="s">
        <v>32</v>
      </c>
      <c r="N2571">
        <v>-2</v>
      </c>
      <c r="O2571">
        <v>-25</v>
      </c>
      <c r="P2571">
        <f t="shared" ref="P2571:P2634" si="249">ABS(N2571-O2571)</f>
        <v>23</v>
      </c>
      <c r="Q2571" t="s">
        <v>604</v>
      </c>
      <c r="R2571">
        <v>2</v>
      </c>
      <c r="S2571">
        <f t="shared" si="244"/>
        <v>23</v>
      </c>
      <c r="T2571">
        <f t="shared" si="245"/>
        <v>0</v>
      </c>
      <c r="U2571" t="s">
        <v>1003</v>
      </c>
      <c r="V2571" t="s">
        <v>918</v>
      </c>
      <c r="Z2571" s="118">
        <v>1.45</v>
      </c>
      <c r="AA2571">
        <v>85</v>
      </c>
      <c r="AB2571" s="120">
        <v>1.2</v>
      </c>
      <c r="AC2571" s="2">
        <f t="shared" si="246"/>
        <v>600.30000000000007</v>
      </c>
      <c r="AE2571" s="2">
        <f t="shared" si="247"/>
        <v>600.30000000000007</v>
      </c>
      <c r="AG2571" t="str">
        <f t="shared" si="248"/>
        <v/>
      </c>
    </row>
    <row r="2572" spans="1:34" s="9" customFormat="1">
      <c r="A2572">
        <v>2571</v>
      </c>
      <c r="C2572">
        <v>432</v>
      </c>
      <c r="D2572">
        <v>504</v>
      </c>
      <c r="E2572" s="9" t="s">
        <v>619</v>
      </c>
      <c r="F2572" t="s">
        <v>930</v>
      </c>
      <c r="G2572" s="9">
        <v>49.841190339999997</v>
      </c>
      <c r="H2572" s="9">
        <v>125.88770289999999</v>
      </c>
      <c r="M2572" s="9" t="s">
        <v>34</v>
      </c>
      <c r="N2572" s="9">
        <v>-25</v>
      </c>
      <c r="O2572" s="9">
        <v>-50</v>
      </c>
      <c r="P2572">
        <f t="shared" si="249"/>
        <v>25</v>
      </c>
      <c r="Q2572" s="9" t="s">
        <v>604</v>
      </c>
      <c r="R2572" s="9">
        <v>2</v>
      </c>
      <c r="S2572" s="9">
        <f t="shared" si="244"/>
        <v>25</v>
      </c>
      <c r="T2572" s="9">
        <f t="shared" si="245"/>
        <v>0</v>
      </c>
      <c r="U2572" t="s">
        <v>1003</v>
      </c>
      <c r="V2572" t="s">
        <v>918</v>
      </c>
      <c r="Z2572" s="118">
        <v>1.45</v>
      </c>
      <c r="AA2572" s="9">
        <v>90</v>
      </c>
      <c r="AB2572" s="120">
        <v>1.2</v>
      </c>
      <c r="AC2572" s="2">
        <f t="shared" si="246"/>
        <v>434.99999999999994</v>
      </c>
      <c r="AE2572" s="11">
        <f t="shared" si="247"/>
        <v>434.99999999999994</v>
      </c>
      <c r="AG2572" t="str">
        <f t="shared" si="248"/>
        <v/>
      </c>
      <c r="AH2572"/>
    </row>
    <row r="2573" spans="1:34">
      <c r="A2573">
        <v>2572</v>
      </c>
      <c r="C2573">
        <v>786</v>
      </c>
      <c r="D2573">
        <v>505</v>
      </c>
      <c r="E2573" t="s">
        <v>605</v>
      </c>
      <c r="F2573" t="s">
        <v>929</v>
      </c>
      <c r="G2573">
        <v>49.843830109999999</v>
      </c>
      <c r="H2573">
        <v>125.9179001</v>
      </c>
      <c r="M2573" t="s">
        <v>89</v>
      </c>
      <c r="N2573">
        <v>5</v>
      </c>
      <c r="O2573">
        <v>4</v>
      </c>
      <c r="P2573">
        <f t="shared" si="249"/>
        <v>1</v>
      </c>
      <c r="Q2573" t="s">
        <v>35</v>
      </c>
      <c r="R2573">
        <v>1</v>
      </c>
      <c r="S2573">
        <f t="shared" si="244"/>
        <v>0</v>
      </c>
      <c r="T2573">
        <f t="shared" si="245"/>
        <v>1</v>
      </c>
      <c r="W2573">
        <f>SUM(S2573:S2576)</f>
        <v>25</v>
      </c>
      <c r="X2573">
        <f>SUM(T2573:T2576)</f>
        <v>5</v>
      </c>
      <c r="Y2573">
        <f>X2573+W2573</f>
        <v>30</v>
      </c>
      <c r="Z2573" s="118">
        <v>0.14000000000000001</v>
      </c>
      <c r="AA2573">
        <v>0</v>
      </c>
      <c r="AB2573" s="120">
        <v>43.21</v>
      </c>
      <c r="AC2573" s="2">
        <f t="shared" si="246"/>
        <v>604.94000000000005</v>
      </c>
      <c r="AD2573" s="2">
        <f>SUM(AC2573:AC2576)</f>
        <v>7130.1999999999989</v>
      </c>
      <c r="AE2573" s="2">
        <f t="shared" si="247"/>
        <v>604.94000000000005</v>
      </c>
      <c r="AF2573" s="2">
        <f>SUM(AE2573:AE2576)</f>
        <v>7130.1999999999989</v>
      </c>
      <c r="AG2573">
        <f t="shared" si="248"/>
        <v>1</v>
      </c>
    </row>
    <row r="2574" spans="1:34">
      <c r="A2574">
        <v>2573</v>
      </c>
      <c r="C2574">
        <v>786</v>
      </c>
      <c r="D2574">
        <v>505</v>
      </c>
      <c r="E2574" t="s">
        <v>605</v>
      </c>
      <c r="F2574" t="s">
        <v>929</v>
      </c>
      <c r="G2574">
        <v>49.843830109999999</v>
      </c>
      <c r="H2574">
        <v>125.9179001</v>
      </c>
      <c r="M2574" t="s">
        <v>14</v>
      </c>
      <c r="N2574">
        <v>4</v>
      </c>
      <c r="O2574">
        <v>0</v>
      </c>
      <c r="P2574">
        <f t="shared" si="249"/>
        <v>4</v>
      </c>
      <c r="Q2574" t="s">
        <v>35</v>
      </c>
      <c r="R2574">
        <v>1</v>
      </c>
      <c r="S2574">
        <f t="shared" si="244"/>
        <v>0</v>
      </c>
      <c r="T2574">
        <f t="shared" si="245"/>
        <v>4</v>
      </c>
      <c r="Z2574" s="118">
        <v>0.14000000000000001</v>
      </c>
      <c r="AA2574">
        <v>0</v>
      </c>
      <c r="AB2574" s="120">
        <v>43.21</v>
      </c>
      <c r="AC2574" s="2">
        <f t="shared" si="246"/>
        <v>2419.7600000000002</v>
      </c>
      <c r="AE2574" s="2">
        <f t="shared" si="247"/>
        <v>2419.7600000000002</v>
      </c>
      <c r="AG2574" t="str">
        <f t="shared" si="248"/>
        <v/>
      </c>
    </row>
    <row r="2575" spans="1:34">
      <c r="A2575">
        <v>2574</v>
      </c>
      <c r="C2575">
        <v>846</v>
      </c>
      <c r="D2575">
        <v>505</v>
      </c>
      <c r="E2575" t="s">
        <v>605</v>
      </c>
      <c r="F2575" t="s">
        <v>929</v>
      </c>
      <c r="G2575">
        <v>49.843830109999999</v>
      </c>
      <c r="H2575">
        <v>125.9179001</v>
      </c>
      <c r="M2575" t="s">
        <v>18</v>
      </c>
      <c r="N2575">
        <v>0</v>
      </c>
      <c r="O2575">
        <v>-25</v>
      </c>
      <c r="P2575">
        <f t="shared" si="249"/>
        <v>25</v>
      </c>
      <c r="Q2575" t="s">
        <v>616</v>
      </c>
      <c r="R2575">
        <v>2</v>
      </c>
      <c r="S2575">
        <f t="shared" si="244"/>
        <v>25</v>
      </c>
      <c r="T2575">
        <f t="shared" si="245"/>
        <v>0</v>
      </c>
      <c r="U2575" t="s">
        <v>1003</v>
      </c>
      <c r="Z2575" s="118">
        <v>1.38</v>
      </c>
      <c r="AA2575">
        <v>30</v>
      </c>
      <c r="AB2575" s="120">
        <v>1.7</v>
      </c>
      <c r="AC2575" s="2">
        <f t="shared" si="246"/>
        <v>4105.4999999999991</v>
      </c>
      <c r="AE2575" s="2">
        <f t="shared" si="247"/>
        <v>4105.4999999999991</v>
      </c>
      <c r="AG2575" t="str">
        <f t="shared" si="248"/>
        <v/>
      </c>
    </row>
    <row r="2576" spans="1:34" s="9" customFormat="1">
      <c r="A2576">
        <v>2575</v>
      </c>
      <c r="C2576">
        <v>846</v>
      </c>
      <c r="D2576">
        <v>505</v>
      </c>
      <c r="E2576" s="9" t="s">
        <v>605</v>
      </c>
      <c r="F2576" t="s">
        <v>929</v>
      </c>
      <c r="G2576" s="9">
        <v>49.843830109999999</v>
      </c>
      <c r="H2576" s="9">
        <v>125.9179001</v>
      </c>
      <c r="M2576" s="9" t="s">
        <v>416</v>
      </c>
      <c r="N2576" s="9">
        <v>-25</v>
      </c>
      <c r="O2576" s="9">
        <v>-25</v>
      </c>
      <c r="P2576">
        <f t="shared" si="249"/>
        <v>0</v>
      </c>
      <c r="R2576" s="9">
        <v>2</v>
      </c>
      <c r="S2576" s="9">
        <f t="shared" si="244"/>
        <v>0</v>
      </c>
      <c r="T2576" s="9">
        <f t="shared" si="245"/>
        <v>0</v>
      </c>
      <c r="U2576" t="s">
        <v>1003</v>
      </c>
      <c r="V2576" t="s">
        <v>918</v>
      </c>
      <c r="Z2576" s="118">
        <v>0</v>
      </c>
      <c r="AA2576" s="9">
        <v>0</v>
      </c>
      <c r="AB2576" s="120"/>
      <c r="AC2576" s="2">
        <f t="shared" si="246"/>
        <v>0</v>
      </c>
      <c r="AE2576" s="11">
        <f t="shared" si="247"/>
        <v>0</v>
      </c>
      <c r="AG2576" t="str">
        <f t="shared" si="248"/>
        <v/>
      </c>
      <c r="AH2576"/>
    </row>
    <row r="2577" spans="1:34">
      <c r="A2577">
        <v>2576</v>
      </c>
      <c r="C2577">
        <v>383</v>
      </c>
      <c r="D2577">
        <v>506</v>
      </c>
      <c r="E2577" t="s">
        <v>605</v>
      </c>
      <c r="F2577" t="s">
        <v>929</v>
      </c>
      <c r="G2577">
        <v>50.22755051</v>
      </c>
      <c r="H2577">
        <v>125.55259700000001</v>
      </c>
      <c r="M2577" t="s">
        <v>13</v>
      </c>
      <c r="N2577">
        <v>12</v>
      </c>
      <c r="O2577">
        <v>8</v>
      </c>
      <c r="P2577">
        <f t="shared" si="249"/>
        <v>4</v>
      </c>
      <c r="Q2577" t="s">
        <v>35</v>
      </c>
      <c r="R2577">
        <v>1</v>
      </c>
      <c r="S2577">
        <f t="shared" si="244"/>
        <v>0</v>
      </c>
      <c r="T2577">
        <f t="shared" si="245"/>
        <v>4</v>
      </c>
      <c r="W2577">
        <f>SUM(S2577:S2581)</f>
        <v>14</v>
      </c>
      <c r="X2577">
        <f>SUM(T2577:T2581)</f>
        <v>12</v>
      </c>
      <c r="Y2577">
        <f>X2577+W2577</f>
        <v>26</v>
      </c>
      <c r="Z2577" s="118">
        <v>0.14000000000000001</v>
      </c>
      <c r="AA2577">
        <v>0</v>
      </c>
      <c r="AB2577" s="120">
        <v>43.21</v>
      </c>
      <c r="AC2577" s="2">
        <f t="shared" si="246"/>
        <v>2419.7600000000002</v>
      </c>
      <c r="AD2577" s="2">
        <f>SUM(AC2577:AC2581)</f>
        <v>8041.46</v>
      </c>
      <c r="AE2577" s="2">
        <f t="shared" si="247"/>
        <v>2419.7600000000002</v>
      </c>
      <c r="AF2577" s="2">
        <f>SUM(AE2577:AE2581)</f>
        <v>8041.46</v>
      </c>
      <c r="AG2577">
        <f t="shared" si="248"/>
        <v>1</v>
      </c>
    </row>
    <row r="2578" spans="1:34">
      <c r="A2578">
        <v>2577</v>
      </c>
      <c r="C2578">
        <v>383</v>
      </c>
      <c r="D2578">
        <v>506</v>
      </c>
      <c r="E2578" t="s">
        <v>605</v>
      </c>
      <c r="F2578" t="s">
        <v>929</v>
      </c>
      <c r="G2578">
        <v>50.22755051</v>
      </c>
      <c r="H2578">
        <v>125.55259700000001</v>
      </c>
      <c r="M2578" t="s">
        <v>606</v>
      </c>
      <c r="N2578">
        <v>8</v>
      </c>
      <c r="O2578">
        <v>4</v>
      </c>
      <c r="P2578">
        <f t="shared" si="249"/>
        <v>4</v>
      </c>
      <c r="Q2578" t="s">
        <v>35</v>
      </c>
      <c r="R2578">
        <v>1</v>
      </c>
      <c r="S2578">
        <f t="shared" si="244"/>
        <v>0</v>
      </c>
      <c r="T2578">
        <f t="shared" si="245"/>
        <v>4</v>
      </c>
      <c r="Z2578" s="118">
        <v>0.14000000000000001</v>
      </c>
      <c r="AA2578">
        <v>0</v>
      </c>
      <c r="AB2578" s="120">
        <v>43.21</v>
      </c>
      <c r="AC2578" s="2">
        <f t="shared" si="246"/>
        <v>2419.7600000000002</v>
      </c>
      <c r="AE2578" s="2">
        <f t="shared" si="247"/>
        <v>2419.7600000000002</v>
      </c>
      <c r="AG2578" t="str">
        <f t="shared" si="248"/>
        <v/>
      </c>
    </row>
    <row r="2579" spans="1:34">
      <c r="A2579">
        <v>2578</v>
      </c>
      <c r="C2579">
        <v>383</v>
      </c>
      <c r="D2579">
        <v>506</v>
      </c>
      <c r="E2579" t="s">
        <v>605</v>
      </c>
      <c r="F2579" t="s">
        <v>929</v>
      </c>
      <c r="G2579">
        <v>50.22755051</v>
      </c>
      <c r="H2579">
        <v>125.55259700000001</v>
      </c>
      <c r="M2579" t="s">
        <v>90</v>
      </c>
      <c r="N2579">
        <v>4</v>
      </c>
      <c r="O2579">
        <v>0</v>
      </c>
      <c r="P2579">
        <f t="shared" si="249"/>
        <v>4</v>
      </c>
      <c r="Q2579" t="s">
        <v>35</v>
      </c>
      <c r="R2579">
        <v>1</v>
      </c>
      <c r="S2579">
        <f t="shared" si="244"/>
        <v>0</v>
      </c>
      <c r="T2579">
        <f t="shared" si="245"/>
        <v>4</v>
      </c>
      <c r="Z2579" s="118">
        <v>0.14000000000000001</v>
      </c>
      <c r="AA2579">
        <v>0</v>
      </c>
      <c r="AB2579" s="120">
        <v>36.65</v>
      </c>
      <c r="AC2579" s="2">
        <f t="shared" si="246"/>
        <v>2052.4</v>
      </c>
      <c r="AE2579" s="2">
        <f t="shared" si="247"/>
        <v>2052.4</v>
      </c>
      <c r="AG2579" t="str">
        <f t="shared" si="248"/>
        <v/>
      </c>
    </row>
    <row r="2580" spans="1:34">
      <c r="A2580">
        <v>2579</v>
      </c>
      <c r="C2580">
        <v>430</v>
      </c>
      <c r="D2580">
        <v>506</v>
      </c>
      <c r="E2580" t="s">
        <v>605</v>
      </c>
      <c r="F2580" t="s">
        <v>929</v>
      </c>
      <c r="G2580">
        <v>50.22755051</v>
      </c>
      <c r="H2580">
        <v>125.55259700000001</v>
      </c>
      <c r="M2580" t="s">
        <v>18</v>
      </c>
      <c r="N2580">
        <v>0</v>
      </c>
      <c r="O2580">
        <v>-14</v>
      </c>
      <c r="P2580">
        <f t="shared" si="249"/>
        <v>14</v>
      </c>
      <c r="Q2580" t="s">
        <v>616</v>
      </c>
      <c r="R2580">
        <v>2</v>
      </c>
      <c r="S2580">
        <f t="shared" si="244"/>
        <v>14</v>
      </c>
      <c r="T2580">
        <f t="shared" si="245"/>
        <v>0</v>
      </c>
      <c r="U2580" t="s">
        <v>1003</v>
      </c>
      <c r="V2580" t="s">
        <v>918</v>
      </c>
      <c r="Z2580" s="118">
        <v>1.38</v>
      </c>
      <c r="AA2580">
        <v>65</v>
      </c>
      <c r="AB2580" s="120">
        <v>1.7</v>
      </c>
      <c r="AC2580" s="2">
        <f t="shared" si="246"/>
        <v>1149.5399999999997</v>
      </c>
      <c r="AE2580" s="2">
        <f t="shared" si="247"/>
        <v>1149.5399999999997</v>
      </c>
      <c r="AG2580" t="str">
        <f t="shared" si="248"/>
        <v/>
      </c>
    </row>
    <row r="2581" spans="1:34" s="9" customFormat="1">
      <c r="A2581">
        <v>2580</v>
      </c>
      <c r="C2581">
        <v>430</v>
      </c>
      <c r="D2581">
        <v>506</v>
      </c>
      <c r="E2581" s="9" t="s">
        <v>605</v>
      </c>
      <c r="F2581" t="s">
        <v>929</v>
      </c>
      <c r="G2581" s="9">
        <v>50.22755051</v>
      </c>
      <c r="H2581" s="9">
        <v>125.55259700000001</v>
      </c>
      <c r="M2581" s="9" t="s">
        <v>21</v>
      </c>
      <c r="N2581" s="9">
        <v>-14</v>
      </c>
      <c r="O2581" s="9">
        <v>-14</v>
      </c>
      <c r="P2581">
        <f t="shared" si="249"/>
        <v>0</v>
      </c>
      <c r="R2581" s="9">
        <v>2</v>
      </c>
      <c r="S2581" s="9">
        <f t="shared" si="244"/>
        <v>0</v>
      </c>
      <c r="T2581" s="9">
        <f t="shared" si="245"/>
        <v>0</v>
      </c>
      <c r="U2581" t="s">
        <v>1003</v>
      </c>
      <c r="V2581" t="s">
        <v>918</v>
      </c>
      <c r="Z2581" s="118">
        <v>1.63</v>
      </c>
      <c r="AA2581" s="9">
        <v>0</v>
      </c>
      <c r="AB2581" s="120">
        <v>0.55000000000000004</v>
      </c>
      <c r="AC2581" s="2">
        <f t="shared" si="246"/>
        <v>0</v>
      </c>
      <c r="AE2581" s="11">
        <f t="shared" si="247"/>
        <v>0</v>
      </c>
      <c r="AG2581" t="str">
        <f t="shared" si="248"/>
        <v/>
      </c>
      <c r="AH2581"/>
    </row>
    <row r="2582" spans="1:34">
      <c r="A2582">
        <v>2581</v>
      </c>
      <c r="C2582">
        <v>382</v>
      </c>
      <c r="D2582">
        <v>507</v>
      </c>
      <c r="E2582" t="s">
        <v>605</v>
      </c>
      <c r="F2582" t="s">
        <v>929</v>
      </c>
      <c r="G2582">
        <v>50.239639279999999</v>
      </c>
      <c r="H2582">
        <v>125.5447006</v>
      </c>
      <c r="M2582" t="s">
        <v>13</v>
      </c>
      <c r="N2582">
        <v>20</v>
      </c>
      <c r="O2582">
        <v>15</v>
      </c>
      <c r="P2582">
        <f t="shared" si="249"/>
        <v>5</v>
      </c>
      <c r="Q2582" t="s">
        <v>35</v>
      </c>
      <c r="R2582">
        <v>1</v>
      </c>
      <c r="S2582">
        <f t="shared" si="244"/>
        <v>0</v>
      </c>
      <c r="T2582">
        <f t="shared" si="245"/>
        <v>5</v>
      </c>
      <c r="W2582">
        <f>SUM(S2582:S2586)</f>
        <v>50</v>
      </c>
      <c r="X2582">
        <f>SUM(T2582:T2586)</f>
        <v>20</v>
      </c>
      <c r="Y2582">
        <f>X2582+W2582</f>
        <v>70</v>
      </c>
      <c r="Z2582" s="118">
        <v>0.14000000000000001</v>
      </c>
      <c r="AA2582">
        <v>0</v>
      </c>
      <c r="AB2582" s="120">
        <v>43.21</v>
      </c>
      <c r="AC2582" s="2">
        <f t="shared" si="246"/>
        <v>3024.7</v>
      </c>
      <c r="AD2582" s="2">
        <f>SUM(AC2582:AC2586)</f>
        <v>18886.955999999998</v>
      </c>
      <c r="AE2582" s="2">
        <f t="shared" si="247"/>
        <v>3024.7</v>
      </c>
      <c r="AF2582" s="2">
        <f>SUM(AE2582:AE2586)</f>
        <v>18886.955999999998</v>
      </c>
      <c r="AG2582">
        <f t="shared" si="248"/>
        <v>1</v>
      </c>
    </row>
    <row r="2583" spans="1:34">
      <c r="A2583">
        <v>2582</v>
      </c>
      <c r="C2583">
        <v>382</v>
      </c>
      <c r="D2583">
        <v>507</v>
      </c>
      <c r="E2583" t="s">
        <v>605</v>
      </c>
      <c r="F2583" t="s">
        <v>929</v>
      </c>
      <c r="G2583">
        <v>50.239639279999999</v>
      </c>
      <c r="H2583">
        <v>125.5447006</v>
      </c>
      <c r="M2583" t="s">
        <v>606</v>
      </c>
      <c r="N2583">
        <v>15</v>
      </c>
      <c r="O2583">
        <v>10</v>
      </c>
      <c r="P2583">
        <f t="shared" si="249"/>
        <v>5</v>
      </c>
      <c r="Q2583" t="s">
        <v>35</v>
      </c>
      <c r="R2583">
        <v>1</v>
      </c>
      <c r="S2583">
        <f t="shared" si="244"/>
        <v>0</v>
      </c>
      <c r="T2583">
        <f t="shared" si="245"/>
        <v>5</v>
      </c>
      <c r="Z2583" s="118">
        <v>0.14000000000000001</v>
      </c>
      <c r="AA2583">
        <v>0</v>
      </c>
      <c r="AB2583" s="120">
        <v>43.21</v>
      </c>
      <c r="AC2583" s="2">
        <f t="shared" si="246"/>
        <v>3024.7</v>
      </c>
      <c r="AE2583" s="2">
        <f t="shared" si="247"/>
        <v>3024.7</v>
      </c>
      <c r="AG2583" t="str">
        <f t="shared" si="248"/>
        <v/>
      </c>
    </row>
    <row r="2584" spans="1:34">
      <c r="A2584">
        <v>2583</v>
      </c>
      <c r="C2584">
        <v>382</v>
      </c>
      <c r="D2584">
        <v>507</v>
      </c>
      <c r="E2584" t="s">
        <v>605</v>
      </c>
      <c r="F2584" t="s">
        <v>929</v>
      </c>
      <c r="G2584">
        <v>50.239639279999999</v>
      </c>
      <c r="H2584">
        <v>125.5447006</v>
      </c>
      <c r="M2584" t="s">
        <v>90</v>
      </c>
      <c r="N2584">
        <v>10</v>
      </c>
      <c r="O2584">
        <v>0</v>
      </c>
      <c r="P2584">
        <f t="shared" si="249"/>
        <v>10</v>
      </c>
      <c r="Q2584" t="s">
        <v>35</v>
      </c>
      <c r="R2584">
        <v>1</v>
      </c>
      <c r="S2584">
        <f t="shared" si="244"/>
        <v>0</v>
      </c>
      <c r="T2584">
        <f t="shared" si="245"/>
        <v>10</v>
      </c>
      <c r="Z2584" s="118">
        <v>0.14000000000000001</v>
      </c>
      <c r="AA2584">
        <v>0</v>
      </c>
      <c r="AB2584" s="120">
        <v>36.65</v>
      </c>
      <c r="AC2584" s="2">
        <f t="shared" si="246"/>
        <v>5131</v>
      </c>
      <c r="AE2584" s="2">
        <f t="shared" si="247"/>
        <v>5131</v>
      </c>
      <c r="AG2584" t="str">
        <f t="shared" si="248"/>
        <v/>
      </c>
    </row>
    <row r="2585" spans="1:34">
      <c r="A2585">
        <v>2584</v>
      </c>
      <c r="C2585">
        <v>429</v>
      </c>
      <c r="D2585">
        <v>507</v>
      </c>
      <c r="E2585" t="s">
        <v>605</v>
      </c>
      <c r="F2585" t="s">
        <v>929</v>
      </c>
      <c r="G2585">
        <v>50.239639279999999</v>
      </c>
      <c r="H2585">
        <v>125.5447006</v>
      </c>
      <c r="M2585" t="s">
        <v>104</v>
      </c>
      <c r="N2585">
        <v>0</v>
      </c>
      <c r="O2585">
        <v>-4</v>
      </c>
      <c r="P2585">
        <f t="shared" si="249"/>
        <v>4</v>
      </c>
      <c r="Q2585" t="s">
        <v>604</v>
      </c>
      <c r="R2585">
        <v>2</v>
      </c>
      <c r="S2585">
        <f t="shared" si="244"/>
        <v>4</v>
      </c>
      <c r="T2585">
        <f t="shared" si="245"/>
        <v>0</v>
      </c>
      <c r="U2585" t="s">
        <v>1003</v>
      </c>
      <c r="V2585" t="s">
        <v>918</v>
      </c>
      <c r="Z2585" s="118">
        <v>1.31</v>
      </c>
      <c r="AA2585">
        <v>20</v>
      </c>
      <c r="AB2585" s="120">
        <v>4.74</v>
      </c>
      <c r="AC2585" s="2">
        <f t="shared" si="246"/>
        <v>1987.0080000000003</v>
      </c>
      <c r="AE2585" s="2">
        <f t="shared" si="247"/>
        <v>1987.0080000000003</v>
      </c>
      <c r="AG2585" t="str">
        <f t="shared" si="248"/>
        <v/>
      </c>
    </row>
    <row r="2586" spans="1:34" s="9" customFormat="1">
      <c r="A2586">
        <v>2585</v>
      </c>
      <c r="C2586">
        <v>429</v>
      </c>
      <c r="D2586">
        <v>507</v>
      </c>
      <c r="E2586" s="9" t="s">
        <v>605</v>
      </c>
      <c r="F2586" t="s">
        <v>929</v>
      </c>
      <c r="G2586" s="9">
        <v>50.239639279999999</v>
      </c>
      <c r="H2586" s="9">
        <v>125.5447006</v>
      </c>
      <c r="M2586" s="9" t="s">
        <v>18</v>
      </c>
      <c r="N2586" s="9">
        <v>-4</v>
      </c>
      <c r="O2586" s="9">
        <v>-50</v>
      </c>
      <c r="P2586">
        <f t="shared" si="249"/>
        <v>46</v>
      </c>
      <c r="Q2586" s="9" t="s">
        <v>604</v>
      </c>
      <c r="R2586" s="9">
        <v>2</v>
      </c>
      <c r="S2586" s="9">
        <f t="shared" si="244"/>
        <v>46</v>
      </c>
      <c r="T2586" s="9">
        <f t="shared" si="245"/>
        <v>0</v>
      </c>
      <c r="U2586" t="s">
        <v>1003</v>
      </c>
      <c r="V2586" t="s">
        <v>918</v>
      </c>
      <c r="Z2586" s="118">
        <v>1.38</v>
      </c>
      <c r="AA2586" s="9">
        <v>47</v>
      </c>
      <c r="AB2586" s="120">
        <v>1.7</v>
      </c>
      <c r="AC2586" s="2">
        <f t="shared" si="246"/>
        <v>5719.5479999999989</v>
      </c>
      <c r="AE2586" s="11">
        <f t="shared" si="247"/>
        <v>5719.5479999999989</v>
      </c>
      <c r="AG2586" t="str">
        <f t="shared" si="248"/>
        <v/>
      </c>
      <c r="AH2586"/>
    </row>
    <row r="2587" spans="1:34">
      <c r="A2587">
        <v>2586</v>
      </c>
      <c r="C2587">
        <v>777</v>
      </c>
      <c r="D2587">
        <v>508</v>
      </c>
      <c r="E2587" t="s">
        <v>416</v>
      </c>
      <c r="F2587" t="s">
        <v>932</v>
      </c>
      <c r="G2587">
        <v>49.5</v>
      </c>
      <c r="H2587">
        <v>126.3000031</v>
      </c>
      <c r="M2587" t="s">
        <v>13</v>
      </c>
      <c r="N2587">
        <v>3</v>
      </c>
      <c r="O2587">
        <v>2.5</v>
      </c>
      <c r="P2587">
        <f t="shared" si="249"/>
        <v>0.5</v>
      </c>
      <c r="Q2587" t="s">
        <v>35</v>
      </c>
      <c r="R2587">
        <v>1</v>
      </c>
      <c r="S2587">
        <f t="shared" si="244"/>
        <v>0</v>
      </c>
      <c r="T2587">
        <f t="shared" si="245"/>
        <v>0.5</v>
      </c>
      <c r="W2587">
        <f>SUM(S2587:S2593)</f>
        <v>78</v>
      </c>
      <c r="X2587">
        <f>SUM(T2587:T2593)</f>
        <v>3</v>
      </c>
      <c r="Y2587">
        <f>X2587+W2587</f>
        <v>81</v>
      </c>
      <c r="Z2587" s="118">
        <v>0.11</v>
      </c>
      <c r="AA2587">
        <v>0</v>
      </c>
      <c r="AB2587" s="120">
        <v>25.58</v>
      </c>
      <c r="AC2587" s="2">
        <f t="shared" si="246"/>
        <v>140.68999999999997</v>
      </c>
      <c r="AD2587" s="2">
        <f>SUM(AC2587:AC2593)</f>
        <v>9095.3800000000028</v>
      </c>
      <c r="AE2587" s="2">
        <f t="shared" si="247"/>
        <v>140.68999999999997</v>
      </c>
      <c r="AF2587" s="2">
        <f>SUM(AE2587:AE2593)</f>
        <v>9095.3800000000028</v>
      </c>
      <c r="AG2587">
        <f t="shared" si="248"/>
        <v>1</v>
      </c>
    </row>
    <row r="2588" spans="1:34">
      <c r="A2588">
        <v>2587</v>
      </c>
      <c r="C2588">
        <v>777</v>
      </c>
      <c r="D2588">
        <v>508</v>
      </c>
      <c r="E2588" t="s">
        <v>416</v>
      </c>
      <c r="F2588" t="s">
        <v>932</v>
      </c>
      <c r="G2588">
        <v>49.5</v>
      </c>
      <c r="H2588">
        <v>126.3000031</v>
      </c>
      <c r="M2588" t="s">
        <v>606</v>
      </c>
      <c r="N2588">
        <v>2.5</v>
      </c>
      <c r="O2588">
        <v>2</v>
      </c>
      <c r="P2588">
        <f t="shared" si="249"/>
        <v>0.5</v>
      </c>
      <c r="Q2588" t="s">
        <v>35</v>
      </c>
      <c r="R2588">
        <v>1</v>
      </c>
      <c r="S2588">
        <f t="shared" si="244"/>
        <v>0</v>
      </c>
      <c r="T2588">
        <f t="shared" si="245"/>
        <v>0.5</v>
      </c>
      <c r="Z2588" s="118">
        <v>0.11</v>
      </c>
      <c r="AA2588">
        <v>0</v>
      </c>
      <c r="AB2588" s="120">
        <v>25.58</v>
      </c>
      <c r="AC2588" s="2">
        <f t="shared" si="246"/>
        <v>140.68999999999997</v>
      </c>
      <c r="AE2588" s="2">
        <f t="shared" si="247"/>
        <v>140.68999999999997</v>
      </c>
      <c r="AG2588" t="str">
        <f t="shared" si="248"/>
        <v/>
      </c>
    </row>
    <row r="2589" spans="1:34">
      <c r="A2589">
        <v>2588</v>
      </c>
      <c r="C2589">
        <v>777</v>
      </c>
      <c r="D2589">
        <v>508</v>
      </c>
      <c r="E2589" t="s">
        <v>416</v>
      </c>
      <c r="F2589" t="s">
        <v>932</v>
      </c>
      <c r="G2589">
        <v>49.5</v>
      </c>
      <c r="H2589">
        <v>126.3000031</v>
      </c>
      <c r="M2589" t="s">
        <v>15</v>
      </c>
      <c r="N2589">
        <v>2</v>
      </c>
      <c r="O2589">
        <v>0</v>
      </c>
      <c r="P2589">
        <f t="shared" si="249"/>
        <v>2</v>
      </c>
      <c r="Q2589" t="s">
        <v>35</v>
      </c>
      <c r="R2589">
        <v>1</v>
      </c>
      <c r="S2589">
        <f t="shared" si="244"/>
        <v>0</v>
      </c>
      <c r="T2589">
        <f t="shared" si="245"/>
        <v>2</v>
      </c>
      <c r="Z2589" s="118">
        <v>0.55000000000000004</v>
      </c>
      <c r="AA2589">
        <v>0</v>
      </c>
      <c r="AB2589" s="120">
        <v>19.02</v>
      </c>
      <c r="AC2589" s="2">
        <f t="shared" si="246"/>
        <v>2092.2000000000003</v>
      </c>
      <c r="AE2589" s="2">
        <f t="shared" si="247"/>
        <v>2092.2000000000003</v>
      </c>
      <c r="AG2589" t="str">
        <f t="shared" si="248"/>
        <v/>
      </c>
    </row>
    <row r="2590" spans="1:34">
      <c r="A2590">
        <v>2589</v>
      </c>
      <c r="C2590">
        <v>837</v>
      </c>
      <c r="D2590">
        <v>508</v>
      </c>
      <c r="E2590" t="s">
        <v>416</v>
      </c>
      <c r="F2590" t="s">
        <v>932</v>
      </c>
      <c r="G2590">
        <v>49.5</v>
      </c>
      <c r="H2590">
        <v>126.3000031</v>
      </c>
      <c r="M2590" t="s">
        <v>104</v>
      </c>
      <c r="N2590">
        <v>0</v>
      </c>
      <c r="O2590">
        <v>-2</v>
      </c>
      <c r="P2590">
        <f t="shared" si="249"/>
        <v>2</v>
      </c>
      <c r="Q2590" t="s">
        <v>613</v>
      </c>
      <c r="R2590">
        <v>2</v>
      </c>
      <c r="S2590">
        <f t="shared" si="244"/>
        <v>2</v>
      </c>
      <c r="T2590">
        <f t="shared" si="245"/>
        <v>0</v>
      </c>
      <c r="U2590" t="s">
        <v>1003</v>
      </c>
      <c r="V2590" t="s">
        <v>21</v>
      </c>
      <c r="Z2590" s="118">
        <v>0.97</v>
      </c>
      <c r="AA2590">
        <v>0</v>
      </c>
      <c r="AB2590" s="120">
        <v>7.94</v>
      </c>
      <c r="AC2590" s="2">
        <f t="shared" si="246"/>
        <v>1540.3600000000001</v>
      </c>
      <c r="AE2590" s="2">
        <f t="shared" si="247"/>
        <v>1540.3600000000001</v>
      </c>
      <c r="AG2590" t="str">
        <f t="shared" si="248"/>
        <v/>
      </c>
    </row>
    <row r="2591" spans="1:34">
      <c r="A2591">
        <v>2590</v>
      </c>
      <c r="C2591">
        <v>837</v>
      </c>
      <c r="D2591">
        <v>508</v>
      </c>
      <c r="E2591" t="s">
        <v>416</v>
      </c>
      <c r="F2591" t="s">
        <v>932</v>
      </c>
      <c r="G2591">
        <v>49.5</v>
      </c>
      <c r="H2591">
        <v>126.3000031</v>
      </c>
      <c r="M2591" t="s">
        <v>263</v>
      </c>
      <c r="N2591">
        <v>-2</v>
      </c>
      <c r="O2591">
        <v>-23</v>
      </c>
      <c r="P2591">
        <f t="shared" si="249"/>
        <v>21</v>
      </c>
      <c r="Q2591" t="s">
        <v>613</v>
      </c>
      <c r="R2591">
        <v>2</v>
      </c>
      <c r="S2591">
        <f t="shared" si="244"/>
        <v>21</v>
      </c>
      <c r="T2591">
        <f t="shared" si="245"/>
        <v>0</v>
      </c>
      <c r="U2591" t="s">
        <v>1003</v>
      </c>
      <c r="V2591" t="s">
        <v>21</v>
      </c>
      <c r="Z2591" s="118">
        <v>1.1000000000000001</v>
      </c>
      <c r="AA2591">
        <v>0</v>
      </c>
      <c r="AB2591" s="120">
        <v>0.92</v>
      </c>
      <c r="AC2591" s="2">
        <f t="shared" si="246"/>
        <v>2125.2000000000003</v>
      </c>
      <c r="AE2591" s="2">
        <f t="shared" si="247"/>
        <v>2125.2000000000003</v>
      </c>
      <c r="AG2591" t="str">
        <f t="shared" si="248"/>
        <v/>
      </c>
    </row>
    <row r="2592" spans="1:34">
      <c r="A2592">
        <v>2591</v>
      </c>
      <c r="C2592">
        <v>837</v>
      </c>
      <c r="D2592">
        <v>508</v>
      </c>
      <c r="E2592" t="s">
        <v>416</v>
      </c>
      <c r="F2592" t="s">
        <v>932</v>
      </c>
      <c r="G2592">
        <v>49.5</v>
      </c>
      <c r="H2592">
        <v>126.3000031</v>
      </c>
      <c r="M2592" t="s">
        <v>264</v>
      </c>
      <c r="N2592">
        <v>-23</v>
      </c>
      <c r="O2592">
        <v>-47</v>
      </c>
      <c r="P2592">
        <f t="shared" si="249"/>
        <v>24</v>
      </c>
      <c r="Q2592" t="s">
        <v>604</v>
      </c>
      <c r="R2592">
        <v>2</v>
      </c>
      <c r="S2592">
        <f t="shared" si="244"/>
        <v>24</v>
      </c>
      <c r="T2592">
        <f t="shared" si="245"/>
        <v>0</v>
      </c>
      <c r="U2592" t="s">
        <v>1003</v>
      </c>
      <c r="V2592" t="s">
        <v>21</v>
      </c>
      <c r="Z2592" s="118">
        <v>1.1000000000000001</v>
      </c>
      <c r="AA2592">
        <v>0</v>
      </c>
      <c r="AB2592" s="120">
        <v>0.92</v>
      </c>
      <c r="AC2592" s="2">
        <f t="shared" si="246"/>
        <v>2428.8000000000002</v>
      </c>
      <c r="AE2592" s="2">
        <f t="shared" si="247"/>
        <v>2428.8000000000002</v>
      </c>
      <c r="AG2592" t="str">
        <f t="shared" si="248"/>
        <v/>
      </c>
    </row>
    <row r="2593" spans="1:34" s="9" customFormat="1">
      <c r="A2593">
        <v>2592</v>
      </c>
      <c r="C2593">
        <v>837</v>
      </c>
      <c r="D2593">
        <v>508</v>
      </c>
      <c r="E2593" s="9" t="s">
        <v>416</v>
      </c>
      <c r="F2593" t="s">
        <v>932</v>
      </c>
      <c r="G2593" s="9">
        <v>49.5</v>
      </c>
      <c r="H2593" s="9">
        <v>126.3000031</v>
      </c>
      <c r="M2593" s="9" t="s">
        <v>688</v>
      </c>
      <c r="N2593" s="9">
        <v>-47</v>
      </c>
      <c r="O2593" s="9">
        <v>-78</v>
      </c>
      <c r="P2593">
        <f t="shared" si="249"/>
        <v>31</v>
      </c>
      <c r="Q2593" s="9" t="s">
        <v>604</v>
      </c>
      <c r="R2593" s="9">
        <v>2</v>
      </c>
      <c r="S2593" s="9">
        <f t="shared" si="244"/>
        <v>31</v>
      </c>
      <c r="T2593" s="9">
        <f t="shared" si="245"/>
        <v>0</v>
      </c>
      <c r="U2593" t="s">
        <v>1003</v>
      </c>
      <c r="V2593" t="s">
        <v>918</v>
      </c>
      <c r="Z2593" s="118">
        <v>1.1000000000000001</v>
      </c>
      <c r="AA2593" s="9">
        <v>80</v>
      </c>
      <c r="AB2593" s="120">
        <v>0.92</v>
      </c>
      <c r="AC2593" s="2">
        <f t="shared" si="246"/>
        <v>627.44000000000017</v>
      </c>
      <c r="AE2593" s="11">
        <f t="shared" si="247"/>
        <v>627.44000000000017</v>
      </c>
      <c r="AG2593" t="str">
        <f t="shared" si="248"/>
        <v/>
      </c>
      <c r="AH2593"/>
    </row>
    <row r="2594" spans="1:34">
      <c r="A2594">
        <v>2593</v>
      </c>
      <c r="C2594">
        <v>512</v>
      </c>
      <c r="D2594">
        <v>509</v>
      </c>
      <c r="E2594" t="s">
        <v>605</v>
      </c>
      <c r="F2594" t="s">
        <v>929</v>
      </c>
      <c r="G2594">
        <v>50.30083466</v>
      </c>
      <c r="H2594">
        <v>125.5167618</v>
      </c>
      <c r="M2594" t="s">
        <v>13</v>
      </c>
      <c r="N2594">
        <v>13</v>
      </c>
      <c r="O2594">
        <v>10</v>
      </c>
      <c r="P2594">
        <f t="shared" si="249"/>
        <v>3</v>
      </c>
      <c r="Q2594" t="s">
        <v>35</v>
      </c>
      <c r="R2594">
        <v>1</v>
      </c>
      <c r="S2594">
        <f t="shared" si="244"/>
        <v>0</v>
      </c>
      <c r="T2594">
        <f t="shared" si="245"/>
        <v>3</v>
      </c>
      <c r="W2594">
        <f>SUM(S2594:S2600)</f>
        <v>80</v>
      </c>
      <c r="X2594">
        <f>SUM(T2594:T2600)</f>
        <v>13</v>
      </c>
      <c r="Y2594">
        <f>X2594+W2594</f>
        <v>93</v>
      </c>
      <c r="Z2594" s="118">
        <v>0.14000000000000001</v>
      </c>
      <c r="AA2594">
        <v>0</v>
      </c>
      <c r="AB2594" s="120">
        <v>43.21</v>
      </c>
      <c r="AC2594" s="2">
        <f t="shared" si="246"/>
        <v>1814.8200000000002</v>
      </c>
      <c r="AD2594" s="2">
        <f>SUM(AC2594:AC2600)</f>
        <v>17104.118999999999</v>
      </c>
      <c r="AE2594" s="2">
        <f t="shared" si="247"/>
        <v>1814.8200000000002</v>
      </c>
      <c r="AF2594" s="2">
        <f>SUM(AE2594:AE2600)</f>
        <v>17104.118999999999</v>
      </c>
      <c r="AG2594">
        <f t="shared" si="248"/>
        <v>1</v>
      </c>
    </row>
    <row r="2595" spans="1:34">
      <c r="A2595">
        <v>2594</v>
      </c>
      <c r="C2595">
        <v>512</v>
      </c>
      <c r="D2595">
        <v>509</v>
      </c>
      <c r="E2595" t="s">
        <v>605</v>
      </c>
      <c r="F2595" t="s">
        <v>929</v>
      </c>
      <c r="G2595">
        <v>50.30083466</v>
      </c>
      <c r="H2595">
        <v>125.5167618</v>
      </c>
      <c r="M2595" t="s">
        <v>14</v>
      </c>
      <c r="N2595">
        <v>10</v>
      </c>
      <c r="O2595">
        <v>5</v>
      </c>
      <c r="P2595">
        <f t="shared" si="249"/>
        <v>5</v>
      </c>
      <c r="Q2595" t="s">
        <v>35</v>
      </c>
      <c r="R2595">
        <v>1</v>
      </c>
      <c r="S2595">
        <f t="shared" si="244"/>
        <v>0</v>
      </c>
      <c r="T2595">
        <f t="shared" si="245"/>
        <v>5</v>
      </c>
      <c r="Z2595" s="118">
        <v>0.14000000000000001</v>
      </c>
      <c r="AA2595">
        <v>0</v>
      </c>
      <c r="AB2595" s="120">
        <v>43.21</v>
      </c>
      <c r="AC2595" s="2">
        <f t="shared" si="246"/>
        <v>3024.7</v>
      </c>
      <c r="AE2595" s="2">
        <f t="shared" si="247"/>
        <v>3024.7</v>
      </c>
      <c r="AG2595" t="str">
        <f t="shared" si="248"/>
        <v/>
      </c>
    </row>
    <row r="2596" spans="1:34">
      <c r="A2596">
        <v>2595</v>
      </c>
      <c r="C2596">
        <v>512</v>
      </c>
      <c r="D2596">
        <v>509</v>
      </c>
      <c r="E2596" t="s">
        <v>605</v>
      </c>
      <c r="F2596" t="s">
        <v>929</v>
      </c>
      <c r="G2596">
        <v>50.30083466</v>
      </c>
      <c r="H2596">
        <v>125.5167618</v>
      </c>
      <c r="M2596" t="s">
        <v>90</v>
      </c>
      <c r="N2596">
        <v>5</v>
      </c>
      <c r="O2596">
        <v>0</v>
      </c>
      <c r="P2596">
        <f t="shared" si="249"/>
        <v>5</v>
      </c>
      <c r="Q2596" t="s">
        <v>35</v>
      </c>
      <c r="R2596">
        <v>1</v>
      </c>
      <c r="S2596">
        <f t="shared" si="244"/>
        <v>0</v>
      </c>
      <c r="T2596">
        <f t="shared" si="245"/>
        <v>5</v>
      </c>
      <c r="Z2596" s="118">
        <v>0.14000000000000001</v>
      </c>
      <c r="AA2596">
        <v>0</v>
      </c>
      <c r="AB2596" s="120">
        <v>36.65</v>
      </c>
      <c r="AC2596" s="2">
        <f t="shared" si="246"/>
        <v>2565.5</v>
      </c>
      <c r="AE2596" s="2">
        <f t="shared" si="247"/>
        <v>2565.5</v>
      </c>
      <c r="AG2596" t="str">
        <f t="shared" si="248"/>
        <v/>
      </c>
    </row>
    <row r="2597" spans="1:34">
      <c r="A2597">
        <v>2596</v>
      </c>
      <c r="C2597">
        <v>560</v>
      </c>
      <c r="D2597">
        <v>509</v>
      </c>
      <c r="E2597" t="s">
        <v>605</v>
      </c>
      <c r="F2597" t="s">
        <v>929</v>
      </c>
      <c r="G2597">
        <v>50.30083466</v>
      </c>
      <c r="H2597">
        <v>125.5167618</v>
      </c>
      <c r="M2597" t="s">
        <v>16</v>
      </c>
      <c r="N2597">
        <v>0</v>
      </c>
      <c r="O2597">
        <v>-7</v>
      </c>
      <c r="P2597">
        <f t="shared" si="249"/>
        <v>7</v>
      </c>
      <c r="Q2597" t="s">
        <v>604</v>
      </c>
      <c r="R2597">
        <v>2</v>
      </c>
      <c r="S2597">
        <f t="shared" si="244"/>
        <v>7</v>
      </c>
      <c r="T2597">
        <f t="shared" si="245"/>
        <v>0</v>
      </c>
      <c r="U2597" t="s">
        <v>1003</v>
      </c>
      <c r="V2597" t="s">
        <v>918</v>
      </c>
      <c r="Z2597" s="118">
        <v>1.31</v>
      </c>
      <c r="AA2597">
        <v>45</v>
      </c>
      <c r="AB2597" s="120">
        <v>4.74</v>
      </c>
      <c r="AC2597" s="2">
        <f t="shared" si="246"/>
        <v>2390.6190000000001</v>
      </c>
      <c r="AE2597" s="2">
        <f t="shared" si="247"/>
        <v>2390.6190000000001</v>
      </c>
      <c r="AG2597" t="str">
        <f t="shared" si="248"/>
        <v/>
      </c>
    </row>
    <row r="2598" spans="1:34">
      <c r="A2598">
        <v>2597</v>
      </c>
      <c r="C2598">
        <v>560</v>
      </c>
      <c r="D2598">
        <v>509</v>
      </c>
      <c r="E2598" t="s">
        <v>605</v>
      </c>
      <c r="F2598" t="s">
        <v>929</v>
      </c>
      <c r="G2598">
        <v>50.30083466</v>
      </c>
      <c r="H2598">
        <v>125.5167618</v>
      </c>
      <c r="M2598" t="s">
        <v>59</v>
      </c>
      <c r="N2598">
        <v>-7</v>
      </c>
      <c r="O2598">
        <v>-22</v>
      </c>
      <c r="P2598">
        <f t="shared" si="249"/>
        <v>15</v>
      </c>
      <c r="Q2598" t="s">
        <v>604</v>
      </c>
      <c r="R2598">
        <v>2</v>
      </c>
      <c r="S2598">
        <f t="shared" si="244"/>
        <v>15</v>
      </c>
      <c r="T2598">
        <f t="shared" si="245"/>
        <v>0</v>
      </c>
      <c r="U2598" t="s">
        <v>1003</v>
      </c>
      <c r="V2598" t="s">
        <v>918</v>
      </c>
      <c r="Z2598" s="118">
        <v>1.38</v>
      </c>
      <c r="AA2598">
        <v>45</v>
      </c>
      <c r="AB2598" s="120">
        <v>1.7</v>
      </c>
      <c r="AC2598" s="2">
        <f t="shared" si="246"/>
        <v>1935.4499999999996</v>
      </c>
      <c r="AE2598" s="2">
        <f t="shared" si="247"/>
        <v>1935.4499999999996</v>
      </c>
      <c r="AG2598" t="str">
        <f t="shared" si="248"/>
        <v/>
      </c>
    </row>
    <row r="2599" spans="1:34">
      <c r="A2599">
        <v>2598</v>
      </c>
      <c r="C2599">
        <v>560</v>
      </c>
      <c r="D2599">
        <v>509</v>
      </c>
      <c r="E2599" t="s">
        <v>605</v>
      </c>
      <c r="F2599" t="s">
        <v>929</v>
      </c>
      <c r="G2599">
        <v>50.30083466</v>
      </c>
      <c r="H2599">
        <v>125.5167618</v>
      </c>
      <c r="M2599" t="s">
        <v>60</v>
      </c>
      <c r="N2599">
        <v>-22</v>
      </c>
      <c r="O2599">
        <v>-57</v>
      </c>
      <c r="P2599">
        <f t="shared" si="249"/>
        <v>35</v>
      </c>
      <c r="Q2599" t="s">
        <v>604</v>
      </c>
      <c r="R2599">
        <v>2</v>
      </c>
      <c r="S2599">
        <f t="shared" si="244"/>
        <v>35</v>
      </c>
      <c r="T2599">
        <f t="shared" si="245"/>
        <v>0</v>
      </c>
      <c r="U2599" t="s">
        <v>1003</v>
      </c>
      <c r="V2599" t="s">
        <v>856</v>
      </c>
      <c r="Z2599" s="118">
        <v>1.38</v>
      </c>
      <c r="AA2599">
        <v>45</v>
      </c>
      <c r="AB2599" s="120">
        <v>1.7</v>
      </c>
      <c r="AC2599" s="2">
        <f t="shared" si="246"/>
        <v>4516.0499999999993</v>
      </c>
      <c r="AE2599" s="2">
        <f t="shared" si="247"/>
        <v>4516.0499999999993</v>
      </c>
      <c r="AG2599" t="str">
        <f t="shared" si="248"/>
        <v/>
      </c>
    </row>
    <row r="2600" spans="1:34" s="9" customFormat="1">
      <c r="A2600">
        <v>2599</v>
      </c>
      <c r="C2600">
        <v>560</v>
      </c>
      <c r="D2600">
        <v>509</v>
      </c>
      <c r="E2600" s="9" t="s">
        <v>605</v>
      </c>
      <c r="F2600" t="s">
        <v>929</v>
      </c>
      <c r="G2600" s="9">
        <v>50.30083466</v>
      </c>
      <c r="H2600" s="9">
        <v>125.5167618</v>
      </c>
      <c r="M2600" s="9" t="s">
        <v>19</v>
      </c>
      <c r="N2600" s="9">
        <v>-57</v>
      </c>
      <c r="O2600" s="9">
        <v>-80</v>
      </c>
      <c r="P2600">
        <f t="shared" si="249"/>
        <v>23</v>
      </c>
      <c r="Q2600" s="9" t="s">
        <v>604</v>
      </c>
      <c r="R2600" s="9">
        <v>2</v>
      </c>
      <c r="S2600" s="9">
        <f t="shared" si="244"/>
        <v>23</v>
      </c>
      <c r="T2600" s="9">
        <f t="shared" si="245"/>
        <v>0</v>
      </c>
      <c r="U2600" t="s">
        <v>1003</v>
      </c>
      <c r="V2600" t="s">
        <v>856</v>
      </c>
      <c r="Z2600" s="118">
        <v>1.38</v>
      </c>
      <c r="AA2600" s="9">
        <v>50</v>
      </c>
      <c r="AB2600" s="120">
        <v>0.54</v>
      </c>
      <c r="AC2600" s="2">
        <f t="shared" si="246"/>
        <v>856.9799999999999</v>
      </c>
      <c r="AE2600" s="11">
        <f t="shared" si="247"/>
        <v>856.9799999999999</v>
      </c>
      <c r="AG2600" t="str">
        <f t="shared" si="248"/>
        <v/>
      </c>
      <c r="AH2600"/>
    </row>
    <row r="2601" spans="1:34">
      <c r="A2601">
        <v>2600</v>
      </c>
      <c r="C2601">
        <v>510</v>
      </c>
      <c r="D2601">
        <v>510</v>
      </c>
      <c r="E2601" t="s">
        <v>605</v>
      </c>
      <c r="F2601" t="s">
        <v>929</v>
      </c>
      <c r="G2601">
        <v>50.208057400000001</v>
      </c>
      <c r="H2601">
        <v>125.6229706</v>
      </c>
      <c r="M2601" t="s">
        <v>13</v>
      </c>
      <c r="N2601">
        <v>16</v>
      </c>
      <c r="O2601">
        <v>14</v>
      </c>
      <c r="P2601">
        <f t="shared" si="249"/>
        <v>2</v>
      </c>
      <c r="Q2601" t="s">
        <v>35</v>
      </c>
      <c r="R2601">
        <v>1</v>
      </c>
      <c r="S2601">
        <f t="shared" si="244"/>
        <v>0</v>
      </c>
      <c r="T2601">
        <f t="shared" si="245"/>
        <v>2</v>
      </c>
      <c r="W2601">
        <f>SUM(S2601:S2607)</f>
        <v>65</v>
      </c>
      <c r="X2601">
        <f>SUM(T2601:T2607)</f>
        <v>16</v>
      </c>
      <c r="Y2601">
        <f>X2601+W2601</f>
        <v>81</v>
      </c>
      <c r="Z2601" s="118">
        <v>0.14000000000000001</v>
      </c>
      <c r="AA2601">
        <v>0</v>
      </c>
      <c r="AB2601" s="120">
        <v>43.21</v>
      </c>
      <c r="AC2601" s="2">
        <f t="shared" si="246"/>
        <v>1209.8800000000001</v>
      </c>
      <c r="AD2601" s="2">
        <f>SUM(AC2601:AC2607)</f>
        <v>22057.643999999997</v>
      </c>
      <c r="AE2601" s="2">
        <f t="shared" si="247"/>
        <v>1209.8800000000001</v>
      </c>
      <c r="AF2601" s="2">
        <f>SUM(AE2601:AE2607)</f>
        <v>22057.643999999997</v>
      </c>
      <c r="AG2601">
        <f t="shared" si="248"/>
        <v>1</v>
      </c>
    </row>
    <row r="2602" spans="1:34">
      <c r="A2602">
        <v>2601</v>
      </c>
      <c r="C2602">
        <v>510</v>
      </c>
      <c r="D2602">
        <v>510</v>
      </c>
      <c r="E2602" t="s">
        <v>605</v>
      </c>
      <c r="F2602" t="s">
        <v>929</v>
      </c>
      <c r="G2602">
        <v>50.208057400000001</v>
      </c>
      <c r="H2602">
        <v>125.6229706</v>
      </c>
      <c r="M2602" t="s">
        <v>606</v>
      </c>
      <c r="N2602">
        <v>14</v>
      </c>
      <c r="O2602">
        <v>5</v>
      </c>
      <c r="P2602">
        <f t="shared" si="249"/>
        <v>9</v>
      </c>
      <c r="Q2602" t="s">
        <v>35</v>
      </c>
      <c r="R2602">
        <v>1</v>
      </c>
      <c r="S2602">
        <f t="shared" si="244"/>
        <v>0</v>
      </c>
      <c r="T2602">
        <f t="shared" si="245"/>
        <v>9</v>
      </c>
      <c r="Z2602" s="118">
        <v>0.14000000000000001</v>
      </c>
      <c r="AA2602">
        <v>0</v>
      </c>
      <c r="AB2602" s="120">
        <v>43.21</v>
      </c>
      <c r="AC2602" s="2">
        <f t="shared" si="246"/>
        <v>5444.4600000000009</v>
      </c>
      <c r="AE2602" s="2">
        <f t="shared" si="247"/>
        <v>5444.4600000000009</v>
      </c>
      <c r="AG2602" t="str">
        <f t="shared" si="248"/>
        <v/>
      </c>
    </row>
    <row r="2603" spans="1:34">
      <c r="A2603">
        <v>2602</v>
      </c>
      <c r="C2603">
        <v>510</v>
      </c>
      <c r="D2603">
        <v>510</v>
      </c>
      <c r="E2603" t="s">
        <v>605</v>
      </c>
      <c r="F2603" t="s">
        <v>929</v>
      </c>
      <c r="G2603">
        <v>50.208057400000001</v>
      </c>
      <c r="H2603">
        <v>125.6229706</v>
      </c>
      <c r="M2603" t="s">
        <v>15</v>
      </c>
      <c r="N2603">
        <v>5</v>
      </c>
      <c r="O2603">
        <v>0</v>
      </c>
      <c r="P2603">
        <f t="shared" si="249"/>
        <v>5</v>
      </c>
      <c r="Q2603" t="s">
        <v>35</v>
      </c>
      <c r="R2603">
        <v>1</v>
      </c>
      <c r="S2603">
        <f t="shared" si="244"/>
        <v>0</v>
      </c>
      <c r="T2603">
        <f t="shared" si="245"/>
        <v>5</v>
      </c>
      <c r="Z2603" s="118">
        <v>0.14000000000000001</v>
      </c>
      <c r="AA2603">
        <v>0</v>
      </c>
      <c r="AB2603" s="120">
        <v>36.65</v>
      </c>
      <c r="AC2603" s="2">
        <f t="shared" si="246"/>
        <v>2565.5</v>
      </c>
      <c r="AE2603" s="2">
        <f t="shared" si="247"/>
        <v>2565.5</v>
      </c>
      <c r="AG2603" t="str">
        <f t="shared" si="248"/>
        <v/>
      </c>
      <c r="AH2603" s="102"/>
    </row>
    <row r="2604" spans="1:34">
      <c r="A2604">
        <v>2603</v>
      </c>
      <c r="C2604">
        <v>558</v>
      </c>
      <c r="D2604">
        <v>510</v>
      </c>
      <c r="E2604" t="s">
        <v>605</v>
      </c>
      <c r="F2604" t="s">
        <v>929</v>
      </c>
      <c r="G2604">
        <v>50.208057400000001</v>
      </c>
      <c r="H2604">
        <v>125.6229706</v>
      </c>
      <c r="M2604" t="s">
        <v>16</v>
      </c>
      <c r="N2604">
        <v>0</v>
      </c>
      <c r="O2604">
        <v>-8</v>
      </c>
      <c r="P2604">
        <f t="shared" si="249"/>
        <v>8</v>
      </c>
      <c r="Q2604" t="s">
        <v>604</v>
      </c>
      <c r="R2604">
        <v>2</v>
      </c>
      <c r="S2604">
        <f t="shared" si="244"/>
        <v>8</v>
      </c>
      <c r="T2604">
        <f t="shared" si="245"/>
        <v>0</v>
      </c>
      <c r="U2604" t="s">
        <v>1003</v>
      </c>
      <c r="V2604" t="s">
        <v>918</v>
      </c>
      <c r="Z2604" s="118">
        <v>1.31</v>
      </c>
      <c r="AA2604">
        <v>30</v>
      </c>
      <c r="AB2604" s="120">
        <v>4.74</v>
      </c>
      <c r="AC2604" s="2">
        <f t="shared" si="246"/>
        <v>3477.2640000000001</v>
      </c>
      <c r="AE2604" s="2">
        <f t="shared" si="247"/>
        <v>3477.2640000000001</v>
      </c>
      <c r="AG2604" t="str">
        <f t="shared" si="248"/>
        <v/>
      </c>
      <c r="AH2604" s="102"/>
    </row>
    <row r="2605" spans="1:34">
      <c r="A2605">
        <v>2604</v>
      </c>
      <c r="C2605">
        <v>558</v>
      </c>
      <c r="D2605">
        <v>510</v>
      </c>
      <c r="E2605" t="s">
        <v>605</v>
      </c>
      <c r="F2605" t="s">
        <v>929</v>
      </c>
      <c r="G2605">
        <v>50.208057400000001</v>
      </c>
      <c r="H2605">
        <v>125.6229706</v>
      </c>
      <c r="M2605" t="s">
        <v>59</v>
      </c>
      <c r="N2605">
        <v>-8</v>
      </c>
      <c r="O2605">
        <v>-21</v>
      </c>
      <c r="P2605">
        <f t="shared" si="249"/>
        <v>13</v>
      </c>
      <c r="Q2605" t="s">
        <v>604</v>
      </c>
      <c r="R2605">
        <v>2</v>
      </c>
      <c r="S2605">
        <f t="shared" si="244"/>
        <v>13</v>
      </c>
      <c r="T2605">
        <f t="shared" si="245"/>
        <v>0</v>
      </c>
      <c r="U2605" t="s">
        <v>1003</v>
      </c>
      <c r="V2605" t="s">
        <v>918</v>
      </c>
      <c r="Z2605" s="118">
        <v>1.38</v>
      </c>
      <c r="AA2605">
        <v>30</v>
      </c>
      <c r="AB2605" s="120">
        <v>1.7</v>
      </c>
      <c r="AC2605" s="2">
        <f t="shared" si="246"/>
        <v>2134.8599999999992</v>
      </c>
      <c r="AE2605" s="2">
        <f t="shared" si="247"/>
        <v>2134.8599999999992</v>
      </c>
      <c r="AG2605" t="str">
        <f t="shared" si="248"/>
        <v/>
      </c>
      <c r="AH2605" s="102"/>
    </row>
    <row r="2606" spans="1:34">
      <c r="A2606">
        <v>2605</v>
      </c>
      <c r="C2606">
        <v>558</v>
      </c>
      <c r="D2606">
        <v>510</v>
      </c>
      <c r="E2606" t="s">
        <v>605</v>
      </c>
      <c r="F2606" t="s">
        <v>929</v>
      </c>
      <c r="G2606">
        <v>50.208057400000001</v>
      </c>
      <c r="H2606">
        <v>125.6229706</v>
      </c>
      <c r="M2606" t="s">
        <v>60</v>
      </c>
      <c r="N2606">
        <v>-21</v>
      </c>
      <c r="O2606">
        <v>-40</v>
      </c>
      <c r="P2606">
        <f t="shared" si="249"/>
        <v>19</v>
      </c>
      <c r="Q2606" t="s">
        <v>604</v>
      </c>
      <c r="R2606">
        <v>2</v>
      </c>
      <c r="S2606">
        <f t="shared" si="244"/>
        <v>19</v>
      </c>
      <c r="T2606">
        <f t="shared" si="245"/>
        <v>0</v>
      </c>
      <c r="U2606" t="s">
        <v>1003</v>
      </c>
      <c r="V2606" t="s">
        <v>278</v>
      </c>
      <c r="Z2606" s="118">
        <v>1.38</v>
      </c>
      <c r="AA2606">
        <v>30</v>
      </c>
      <c r="AB2606" s="120">
        <v>1.7</v>
      </c>
      <c r="AC2606" s="2">
        <f t="shared" si="246"/>
        <v>3120.1799999999989</v>
      </c>
      <c r="AE2606" s="2">
        <f t="shared" si="247"/>
        <v>3120.1799999999989</v>
      </c>
      <c r="AG2606" t="str">
        <f t="shared" si="248"/>
        <v/>
      </c>
    </row>
    <row r="2607" spans="1:34" s="9" customFormat="1">
      <c r="A2607">
        <v>2606</v>
      </c>
      <c r="C2607">
        <v>558</v>
      </c>
      <c r="D2607">
        <v>510</v>
      </c>
      <c r="E2607" s="9" t="s">
        <v>605</v>
      </c>
      <c r="F2607" t="s">
        <v>929</v>
      </c>
      <c r="G2607" s="9">
        <v>50.208057400000001</v>
      </c>
      <c r="H2607" s="9">
        <v>125.6229706</v>
      </c>
      <c r="M2607" s="9" t="s">
        <v>61</v>
      </c>
      <c r="N2607" s="9">
        <v>-40</v>
      </c>
      <c r="O2607" s="9">
        <v>-65</v>
      </c>
      <c r="P2607">
        <f t="shared" si="249"/>
        <v>25</v>
      </c>
      <c r="Q2607" s="9" t="s">
        <v>604</v>
      </c>
      <c r="R2607" s="9">
        <v>2</v>
      </c>
      <c r="S2607" s="9">
        <f t="shared" si="244"/>
        <v>25</v>
      </c>
      <c r="T2607" s="9">
        <f t="shared" si="245"/>
        <v>0</v>
      </c>
      <c r="U2607" t="s">
        <v>1003</v>
      </c>
      <c r="V2607" t="s">
        <v>278</v>
      </c>
      <c r="Z2607" s="118">
        <v>1.38</v>
      </c>
      <c r="AA2607" s="9">
        <v>30</v>
      </c>
      <c r="AB2607" s="120">
        <v>1.7</v>
      </c>
      <c r="AC2607" s="2">
        <f t="shared" si="246"/>
        <v>4105.4999999999991</v>
      </c>
      <c r="AE2607" s="11">
        <f t="shared" si="247"/>
        <v>4105.4999999999991</v>
      </c>
      <c r="AG2607" t="str">
        <f t="shared" si="248"/>
        <v/>
      </c>
      <c r="AH2607"/>
    </row>
    <row r="2608" spans="1:34">
      <c r="A2608">
        <v>2607</v>
      </c>
      <c r="C2608">
        <v>509</v>
      </c>
      <c r="D2608">
        <v>511</v>
      </c>
      <c r="E2608" t="s">
        <v>605</v>
      </c>
      <c r="F2608" t="s">
        <v>929</v>
      </c>
      <c r="G2608">
        <v>50.221385959999999</v>
      </c>
      <c r="H2608">
        <v>125.62783810000001</v>
      </c>
      <c r="M2608" t="s">
        <v>610</v>
      </c>
      <c r="N2608">
        <v>9</v>
      </c>
      <c r="O2608">
        <v>8</v>
      </c>
      <c r="P2608">
        <f t="shared" si="249"/>
        <v>1</v>
      </c>
      <c r="Q2608" t="s">
        <v>35</v>
      </c>
      <c r="R2608">
        <v>1</v>
      </c>
      <c r="S2608">
        <f t="shared" si="244"/>
        <v>0</v>
      </c>
      <c r="T2608">
        <f t="shared" si="245"/>
        <v>1</v>
      </c>
      <c r="W2608">
        <f>SUM(S2608:S2612)</f>
        <v>70</v>
      </c>
      <c r="X2608">
        <f>SUM(T2608:T2612)</f>
        <v>9</v>
      </c>
      <c r="Y2608">
        <f>X2608+W2608</f>
        <v>79</v>
      </c>
      <c r="Z2608" s="118">
        <v>0.14000000000000001</v>
      </c>
      <c r="AA2608">
        <v>0</v>
      </c>
      <c r="AB2608" s="120">
        <v>43.21</v>
      </c>
      <c r="AC2608" s="2">
        <f t="shared" si="246"/>
        <v>604.94000000000005</v>
      </c>
      <c r="AD2608" s="2">
        <f>SUM(AC2608:AC2612)</f>
        <v>15837.902999999998</v>
      </c>
      <c r="AE2608" s="2">
        <f t="shared" si="247"/>
        <v>604.94000000000005</v>
      </c>
      <c r="AF2608" s="2">
        <f>SUM(AE2608:AE2612)</f>
        <v>15837.902999999998</v>
      </c>
      <c r="AG2608">
        <f t="shared" si="248"/>
        <v>1</v>
      </c>
    </row>
    <row r="2609" spans="1:34">
      <c r="A2609">
        <v>2608</v>
      </c>
      <c r="C2609">
        <v>509</v>
      </c>
      <c r="D2609">
        <v>511</v>
      </c>
      <c r="E2609" t="s">
        <v>605</v>
      </c>
      <c r="F2609" t="s">
        <v>929</v>
      </c>
      <c r="G2609">
        <v>50.221385959999999</v>
      </c>
      <c r="H2609">
        <v>125.62783810000001</v>
      </c>
      <c r="M2609" t="s">
        <v>14</v>
      </c>
      <c r="N2609">
        <v>8</v>
      </c>
      <c r="O2609">
        <v>6</v>
      </c>
      <c r="P2609">
        <f t="shared" si="249"/>
        <v>2</v>
      </c>
      <c r="Q2609" t="s">
        <v>35</v>
      </c>
      <c r="R2609">
        <v>1</v>
      </c>
      <c r="S2609">
        <f t="shared" si="244"/>
        <v>0</v>
      </c>
      <c r="T2609">
        <f t="shared" si="245"/>
        <v>2</v>
      </c>
      <c r="Z2609" s="118">
        <v>0.14000000000000001</v>
      </c>
      <c r="AA2609">
        <v>0</v>
      </c>
      <c r="AB2609" s="120">
        <v>43.21</v>
      </c>
      <c r="AC2609" s="2">
        <f t="shared" si="246"/>
        <v>1209.8800000000001</v>
      </c>
      <c r="AE2609" s="2">
        <f t="shared" si="247"/>
        <v>1209.8800000000001</v>
      </c>
      <c r="AG2609" t="str">
        <f t="shared" si="248"/>
        <v/>
      </c>
    </row>
    <row r="2610" spans="1:34">
      <c r="A2610">
        <v>2609</v>
      </c>
      <c r="C2610">
        <v>509</v>
      </c>
      <c r="D2610">
        <v>511</v>
      </c>
      <c r="E2610" t="s">
        <v>605</v>
      </c>
      <c r="F2610" t="s">
        <v>929</v>
      </c>
      <c r="G2610">
        <v>50.221385959999999</v>
      </c>
      <c r="H2610">
        <v>125.62783810000001</v>
      </c>
      <c r="M2610" t="s">
        <v>628</v>
      </c>
      <c r="N2610">
        <v>6</v>
      </c>
      <c r="O2610">
        <v>0</v>
      </c>
      <c r="P2610">
        <f t="shared" si="249"/>
        <v>6</v>
      </c>
      <c r="Q2610" t="s">
        <v>35</v>
      </c>
      <c r="R2610">
        <v>1</v>
      </c>
      <c r="S2610">
        <f t="shared" si="244"/>
        <v>0</v>
      </c>
      <c r="T2610">
        <f t="shared" si="245"/>
        <v>6</v>
      </c>
      <c r="Z2610" s="118">
        <v>0.14000000000000001</v>
      </c>
      <c r="AA2610">
        <v>0</v>
      </c>
      <c r="AB2610" s="120">
        <v>36.65</v>
      </c>
      <c r="AC2610" s="2">
        <f t="shared" si="246"/>
        <v>3078.6000000000004</v>
      </c>
      <c r="AE2610" s="2">
        <f t="shared" si="247"/>
        <v>3078.6000000000004</v>
      </c>
      <c r="AG2610" t="str">
        <f t="shared" si="248"/>
        <v/>
      </c>
    </row>
    <row r="2611" spans="1:34">
      <c r="A2611">
        <v>2610</v>
      </c>
      <c r="C2611">
        <v>557</v>
      </c>
      <c r="D2611">
        <v>511</v>
      </c>
      <c r="E2611" t="s">
        <v>605</v>
      </c>
      <c r="F2611" t="s">
        <v>929</v>
      </c>
      <c r="G2611">
        <v>50.221385959999999</v>
      </c>
      <c r="H2611">
        <v>125.62783810000001</v>
      </c>
      <c r="M2611" t="s">
        <v>16</v>
      </c>
      <c r="N2611">
        <v>0</v>
      </c>
      <c r="O2611">
        <v>-9</v>
      </c>
      <c r="P2611">
        <f t="shared" si="249"/>
        <v>9</v>
      </c>
      <c r="Q2611" t="s">
        <v>604</v>
      </c>
      <c r="R2611">
        <v>2</v>
      </c>
      <c r="S2611">
        <f t="shared" si="244"/>
        <v>9</v>
      </c>
      <c r="T2611">
        <f t="shared" si="245"/>
        <v>0</v>
      </c>
      <c r="U2611" t="s">
        <v>1003</v>
      </c>
      <c r="V2611" t="s">
        <v>623</v>
      </c>
      <c r="Z2611" s="118">
        <v>1.31</v>
      </c>
      <c r="AA2611">
        <v>45</v>
      </c>
      <c r="AB2611" s="120">
        <v>4.74</v>
      </c>
      <c r="AC2611" s="2">
        <f t="shared" si="246"/>
        <v>3073.6530000000007</v>
      </c>
      <c r="AE2611" s="2">
        <f t="shared" si="247"/>
        <v>3073.6530000000007</v>
      </c>
      <c r="AG2611" t="str">
        <f t="shared" si="248"/>
        <v/>
      </c>
    </row>
    <row r="2612" spans="1:34" s="9" customFormat="1">
      <c r="A2612">
        <v>2611</v>
      </c>
      <c r="C2612">
        <v>557</v>
      </c>
      <c r="D2612">
        <v>511</v>
      </c>
      <c r="E2612" s="9" t="s">
        <v>605</v>
      </c>
      <c r="F2612" t="s">
        <v>929</v>
      </c>
      <c r="G2612" s="9">
        <v>50.221385959999999</v>
      </c>
      <c r="H2612" s="9">
        <v>125.62783810000001</v>
      </c>
      <c r="M2612" s="9" t="s">
        <v>18</v>
      </c>
      <c r="N2612" s="9">
        <v>-9</v>
      </c>
      <c r="O2612" s="9">
        <v>-70</v>
      </c>
      <c r="P2612">
        <f t="shared" si="249"/>
        <v>61</v>
      </c>
      <c r="Q2612" s="9" t="s">
        <v>604</v>
      </c>
      <c r="R2612" s="9">
        <v>2</v>
      </c>
      <c r="S2612" s="9">
        <f t="shared" si="244"/>
        <v>61</v>
      </c>
      <c r="T2612" s="9">
        <f t="shared" si="245"/>
        <v>0</v>
      </c>
      <c r="U2612" t="s">
        <v>1003</v>
      </c>
      <c r="V2612" t="s">
        <v>623</v>
      </c>
      <c r="Z2612" s="118">
        <v>1.38</v>
      </c>
      <c r="AA2612" s="9">
        <v>45</v>
      </c>
      <c r="AB2612" s="120">
        <v>1.7</v>
      </c>
      <c r="AC2612" s="2">
        <f t="shared" si="246"/>
        <v>7870.829999999999</v>
      </c>
      <c r="AE2612" s="11">
        <f t="shared" si="247"/>
        <v>7870.829999999999</v>
      </c>
      <c r="AG2612" t="str">
        <f t="shared" si="248"/>
        <v/>
      </c>
      <c r="AH2612"/>
    </row>
    <row r="2613" spans="1:34">
      <c r="A2613">
        <v>2612</v>
      </c>
      <c r="C2613">
        <v>513</v>
      </c>
      <c r="D2613">
        <v>512</v>
      </c>
      <c r="E2613" t="s">
        <v>607</v>
      </c>
      <c r="F2613" t="s">
        <v>929</v>
      </c>
      <c r="G2613">
        <v>50.315765380000002</v>
      </c>
      <c r="H2613">
        <v>125.53993989999999</v>
      </c>
      <c r="M2613" t="s">
        <v>89</v>
      </c>
      <c r="N2613">
        <v>2</v>
      </c>
      <c r="O2613">
        <v>1.5</v>
      </c>
      <c r="P2613">
        <f t="shared" si="249"/>
        <v>0.5</v>
      </c>
      <c r="Q2613" t="s">
        <v>35</v>
      </c>
      <c r="R2613">
        <v>1</v>
      </c>
      <c r="S2613">
        <f t="shared" si="244"/>
        <v>0</v>
      </c>
      <c r="T2613">
        <f t="shared" si="245"/>
        <v>0.5</v>
      </c>
      <c r="W2613">
        <f>SUM(S2613:S2618)</f>
        <v>90</v>
      </c>
      <c r="X2613">
        <f>SUM(T2613:T2618)</f>
        <v>2</v>
      </c>
      <c r="Y2613">
        <f>X2613+W2613</f>
        <v>92</v>
      </c>
      <c r="Z2613" s="118">
        <v>0.11</v>
      </c>
      <c r="AA2613">
        <v>0</v>
      </c>
      <c r="AB2613" s="120">
        <v>45.06</v>
      </c>
      <c r="AC2613" s="2">
        <f t="shared" si="246"/>
        <v>247.82999999999998</v>
      </c>
      <c r="AD2613" s="2">
        <f>SUM(AC2613:AC2618)</f>
        <v>38119.521000000001</v>
      </c>
      <c r="AE2613" s="2">
        <f t="shared" si="247"/>
        <v>247.82999999999998</v>
      </c>
      <c r="AF2613" s="2">
        <f>SUM(AE2613:AE2618)</f>
        <v>38119.521000000001</v>
      </c>
      <c r="AG2613">
        <f t="shared" si="248"/>
        <v>1</v>
      </c>
    </row>
    <row r="2614" spans="1:34">
      <c r="A2614">
        <v>2613</v>
      </c>
      <c r="C2614">
        <v>513</v>
      </c>
      <c r="D2614">
        <v>512</v>
      </c>
      <c r="E2614" t="s">
        <v>607</v>
      </c>
      <c r="F2614" t="s">
        <v>929</v>
      </c>
      <c r="G2614">
        <v>50.315765380000002</v>
      </c>
      <c r="H2614">
        <v>125.53993989999999</v>
      </c>
      <c r="M2614" t="s">
        <v>57</v>
      </c>
      <c r="N2614">
        <v>1.5</v>
      </c>
      <c r="O2614">
        <v>0</v>
      </c>
      <c r="P2614">
        <f t="shared" si="249"/>
        <v>1.5</v>
      </c>
      <c r="Q2614" t="s">
        <v>35</v>
      </c>
      <c r="R2614">
        <v>1</v>
      </c>
      <c r="S2614">
        <f t="shared" si="244"/>
        <v>0</v>
      </c>
      <c r="T2614">
        <f t="shared" si="245"/>
        <v>1.5</v>
      </c>
      <c r="Z2614" s="118">
        <v>0.11</v>
      </c>
      <c r="AA2614">
        <v>0</v>
      </c>
      <c r="AB2614" s="120">
        <v>38.51</v>
      </c>
      <c r="AC2614" s="2">
        <f t="shared" si="246"/>
        <v>635.41499999999996</v>
      </c>
      <c r="AE2614" s="2">
        <f t="shared" si="247"/>
        <v>635.41499999999996</v>
      </c>
      <c r="AG2614" t="str">
        <f t="shared" si="248"/>
        <v/>
      </c>
    </row>
    <row r="2615" spans="1:34">
      <c r="A2615">
        <v>2614</v>
      </c>
      <c r="C2615">
        <v>561</v>
      </c>
      <c r="D2615">
        <v>512</v>
      </c>
      <c r="E2615" t="s">
        <v>607</v>
      </c>
      <c r="F2615" t="s">
        <v>929</v>
      </c>
      <c r="G2615">
        <v>50.315765380000002</v>
      </c>
      <c r="H2615">
        <v>125.53993989999999</v>
      </c>
      <c r="M2615" t="s">
        <v>129</v>
      </c>
      <c r="N2615">
        <v>0</v>
      </c>
      <c r="O2615">
        <v>-14</v>
      </c>
      <c r="P2615">
        <f t="shared" si="249"/>
        <v>14</v>
      </c>
      <c r="Q2615" t="s">
        <v>89</v>
      </c>
      <c r="R2615">
        <v>2</v>
      </c>
      <c r="S2615">
        <f t="shared" si="244"/>
        <v>14</v>
      </c>
      <c r="T2615">
        <f t="shared" si="245"/>
        <v>0</v>
      </c>
      <c r="U2615" t="s">
        <v>1003</v>
      </c>
      <c r="V2615" t="s">
        <v>623</v>
      </c>
      <c r="Z2615" s="118">
        <v>0.93</v>
      </c>
      <c r="AA2615">
        <v>10</v>
      </c>
      <c r="AB2615" s="120">
        <v>10.95</v>
      </c>
      <c r="AC2615" s="2">
        <f t="shared" si="246"/>
        <v>12831.210000000001</v>
      </c>
      <c r="AE2615" s="2">
        <f t="shared" si="247"/>
        <v>12831.210000000001</v>
      </c>
      <c r="AG2615" t="str">
        <f t="shared" si="248"/>
        <v/>
      </c>
    </row>
    <row r="2616" spans="1:34">
      <c r="A2616">
        <v>2615</v>
      </c>
      <c r="C2616">
        <v>561</v>
      </c>
      <c r="D2616">
        <v>512</v>
      </c>
      <c r="E2616" t="s">
        <v>607</v>
      </c>
      <c r="F2616" t="s">
        <v>929</v>
      </c>
      <c r="G2616">
        <v>50.315765380000002</v>
      </c>
      <c r="H2616">
        <v>125.53993989999999</v>
      </c>
      <c r="M2616" t="s">
        <v>59</v>
      </c>
      <c r="N2616">
        <v>-14</v>
      </c>
      <c r="O2616">
        <v>-27</v>
      </c>
      <c r="P2616">
        <f t="shared" si="249"/>
        <v>13</v>
      </c>
      <c r="Q2616" t="s">
        <v>89</v>
      </c>
      <c r="R2616">
        <v>2</v>
      </c>
      <c r="S2616">
        <f t="shared" si="244"/>
        <v>13</v>
      </c>
      <c r="T2616">
        <f t="shared" si="245"/>
        <v>0</v>
      </c>
      <c r="U2616" t="s">
        <v>1003</v>
      </c>
      <c r="V2616" t="s">
        <v>623</v>
      </c>
      <c r="Z2616" s="118">
        <v>1.17</v>
      </c>
      <c r="AA2616">
        <v>10</v>
      </c>
      <c r="AB2616" s="120">
        <v>3.92</v>
      </c>
      <c r="AC2616" s="2">
        <f t="shared" si="246"/>
        <v>5366.0879999999997</v>
      </c>
      <c r="AE2616" s="2">
        <f t="shared" si="247"/>
        <v>5366.0879999999997</v>
      </c>
      <c r="AG2616" t="str">
        <f t="shared" si="248"/>
        <v/>
      </c>
      <c r="AH2616" s="102"/>
    </row>
    <row r="2617" spans="1:34">
      <c r="A2617">
        <v>2616</v>
      </c>
      <c r="C2617">
        <v>561</v>
      </c>
      <c r="D2617">
        <v>512</v>
      </c>
      <c r="E2617" t="s">
        <v>607</v>
      </c>
      <c r="F2617" t="s">
        <v>929</v>
      </c>
      <c r="G2617">
        <v>50.315765380000002</v>
      </c>
      <c r="H2617">
        <v>125.53993989999999</v>
      </c>
      <c r="M2617" t="s">
        <v>60</v>
      </c>
      <c r="N2617">
        <v>-27</v>
      </c>
      <c r="O2617">
        <v>-55</v>
      </c>
      <c r="P2617">
        <f t="shared" si="249"/>
        <v>28</v>
      </c>
      <c r="Q2617" t="s">
        <v>885</v>
      </c>
      <c r="R2617">
        <v>2</v>
      </c>
      <c r="S2617">
        <f t="shared" si="244"/>
        <v>28</v>
      </c>
      <c r="T2617">
        <f t="shared" si="245"/>
        <v>0</v>
      </c>
      <c r="U2617" t="s">
        <v>1003</v>
      </c>
      <c r="V2617" t="s">
        <v>918</v>
      </c>
      <c r="Z2617" s="118">
        <v>1.17</v>
      </c>
      <c r="AA2617">
        <v>10</v>
      </c>
      <c r="AB2617" s="120">
        <v>3.92</v>
      </c>
      <c r="AC2617" s="2">
        <f t="shared" si="246"/>
        <v>11557.727999999999</v>
      </c>
      <c r="AE2617" s="2">
        <f t="shared" si="247"/>
        <v>11557.727999999999</v>
      </c>
      <c r="AG2617" t="str">
        <f t="shared" si="248"/>
        <v/>
      </c>
      <c r="AH2617" s="102"/>
    </row>
    <row r="2618" spans="1:34" s="9" customFormat="1">
      <c r="A2618">
        <v>2617</v>
      </c>
      <c r="C2618">
        <v>561</v>
      </c>
      <c r="D2618">
        <v>512</v>
      </c>
      <c r="E2618" s="9" t="s">
        <v>607</v>
      </c>
      <c r="F2618" t="s">
        <v>929</v>
      </c>
      <c r="G2618" s="9">
        <v>50.315765380000002</v>
      </c>
      <c r="H2618" s="9">
        <v>125.53993989999999</v>
      </c>
      <c r="M2618" s="9" t="s">
        <v>19</v>
      </c>
      <c r="N2618" s="9">
        <v>-55</v>
      </c>
      <c r="O2618" s="9">
        <v>-90</v>
      </c>
      <c r="P2618">
        <f t="shared" si="249"/>
        <v>35</v>
      </c>
      <c r="Q2618" s="9" t="s">
        <v>885</v>
      </c>
      <c r="R2618" s="9">
        <v>2</v>
      </c>
      <c r="S2618" s="9">
        <f t="shared" si="244"/>
        <v>35</v>
      </c>
      <c r="T2618" s="9">
        <f t="shared" si="245"/>
        <v>0</v>
      </c>
      <c r="U2618" t="s">
        <v>1003</v>
      </c>
      <c r="V2618" t="s">
        <v>918</v>
      </c>
      <c r="Z2618" s="118">
        <v>1.71</v>
      </c>
      <c r="AA2618" s="9">
        <v>0</v>
      </c>
      <c r="AB2618" s="120">
        <v>1.25</v>
      </c>
      <c r="AC2618" s="2">
        <f t="shared" si="246"/>
        <v>7481.25</v>
      </c>
      <c r="AE2618" s="11">
        <f t="shared" si="247"/>
        <v>7481.25</v>
      </c>
      <c r="AG2618" t="str">
        <f t="shared" si="248"/>
        <v/>
      </c>
      <c r="AH2618" s="102"/>
    </row>
    <row r="2619" spans="1:34">
      <c r="A2619">
        <v>2618</v>
      </c>
      <c r="C2619">
        <v>176</v>
      </c>
      <c r="D2619">
        <v>513</v>
      </c>
      <c r="E2619" t="s">
        <v>919</v>
      </c>
      <c r="F2619" t="s">
        <v>934</v>
      </c>
      <c r="G2619">
        <v>50.57658386</v>
      </c>
      <c r="H2619">
        <v>125.2962036</v>
      </c>
      <c r="M2619" t="s">
        <v>89</v>
      </c>
      <c r="N2619">
        <v>53</v>
      </c>
      <c r="O2619">
        <v>52</v>
      </c>
      <c r="P2619">
        <f t="shared" si="249"/>
        <v>1</v>
      </c>
      <c r="Q2619" t="s">
        <v>35</v>
      </c>
      <c r="R2619">
        <v>1</v>
      </c>
      <c r="S2619">
        <f t="shared" si="244"/>
        <v>0</v>
      </c>
      <c r="T2619">
        <f t="shared" si="245"/>
        <v>1</v>
      </c>
      <c r="W2619">
        <f>SUM(S2619:S2623)</f>
        <v>27</v>
      </c>
      <c r="X2619">
        <f>SUM(T2619:T2623)</f>
        <v>53</v>
      </c>
      <c r="Y2619">
        <f>X2619+W2619</f>
        <v>80</v>
      </c>
      <c r="Z2619" s="118">
        <v>0.08</v>
      </c>
      <c r="AA2619">
        <v>0</v>
      </c>
      <c r="AB2619" s="120">
        <v>51.68</v>
      </c>
      <c r="AC2619" s="2">
        <f t="shared" si="246"/>
        <v>413.44000000000005</v>
      </c>
      <c r="AD2619" s="2">
        <f>SUM(AC2619:AC2623)</f>
        <v>52707.066999999995</v>
      </c>
      <c r="AE2619" s="2">
        <f t="shared" si="247"/>
        <v>413.44000000000005</v>
      </c>
      <c r="AF2619" s="2">
        <f>SUM(AE2619:AE2623)</f>
        <v>52707.066999999995</v>
      </c>
      <c r="AG2619">
        <f t="shared" si="248"/>
        <v>1</v>
      </c>
      <c r="AH2619" s="102"/>
    </row>
    <row r="2620" spans="1:34">
      <c r="A2620">
        <v>2619</v>
      </c>
      <c r="C2620">
        <v>176</v>
      </c>
      <c r="D2620">
        <v>513</v>
      </c>
      <c r="E2620" t="s">
        <v>919</v>
      </c>
      <c r="F2620" t="s">
        <v>934</v>
      </c>
      <c r="G2620">
        <v>50.57658386</v>
      </c>
      <c r="H2620">
        <v>125.2962036</v>
      </c>
      <c r="M2620" t="s">
        <v>612</v>
      </c>
      <c r="N2620">
        <v>52</v>
      </c>
      <c r="O2620">
        <v>51</v>
      </c>
      <c r="P2620">
        <f t="shared" si="249"/>
        <v>1</v>
      </c>
      <c r="Q2620" t="s">
        <v>35</v>
      </c>
      <c r="R2620">
        <v>1</v>
      </c>
      <c r="S2620">
        <f t="shared" si="244"/>
        <v>0</v>
      </c>
      <c r="T2620">
        <f t="shared" si="245"/>
        <v>1</v>
      </c>
      <c r="Z2620" s="118">
        <v>0.12</v>
      </c>
      <c r="AA2620">
        <v>0</v>
      </c>
      <c r="AB2620" s="120">
        <v>51.68</v>
      </c>
      <c r="AC2620" s="2">
        <f t="shared" si="246"/>
        <v>620.16</v>
      </c>
      <c r="AE2620" s="2">
        <f t="shared" si="247"/>
        <v>620.16</v>
      </c>
      <c r="AG2620" t="str">
        <f t="shared" si="248"/>
        <v/>
      </c>
    </row>
    <row r="2621" spans="1:34">
      <c r="A2621">
        <v>2620</v>
      </c>
      <c r="C2621">
        <v>176</v>
      </c>
      <c r="D2621">
        <v>513</v>
      </c>
      <c r="E2621" t="s">
        <v>919</v>
      </c>
      <c r="F2621" t="s">
        <v>934</v>
      </c>
      <c r="G2621">
        <v>50.57658386</v>
      </c>
      <c r="H2621">
        <v>125.2962036</v>
      </c>
      <c r="M2621" t="s">
        <v>90</v>
      </c>
      <c r="N2621">
        <v>51</v>
      </c>
      <c r="O2621">
        <v>47</v>
      </c>
      <c r="P2621">
        <f t="shared" si="249"/>
        <v>4</v>
      </c>
      <c r="Q2621" t="s">
        <v>35</v>
      </c>
      <c r="R2621">
        <v>1</v>
      </c>
      <c r="S2621">
        <f t="shared" si="244"/>
        <v>0</v>
      </c>
      <c r="T2621">
        <f t="shared" si="245"/>
        <v>4</v>
      </c>
      <c r="Z2621" s="118">
        <v>0.15</v>
      </c>
      <c r="AA2621">
        <v>0</v>
      </c>
      <c r="AB2621" s="120">
        <v>45.12</v>
      </c>
      <c r="AC2621" s="2">
        <f t="shared" si="246"/>
        <v>2707.2000000000003</v>
      </c>
      <c r="AE2621" s="2">
        <f t="shared" si="247"/>
        <v>2707.2000000000003</v>
      </c>
      <c r="AG2621" t="str">
        <f t="shared" si="248"/>
        <v/>
      </c>
    </row>
    <row r="2622" spans="1:34">
      <c r="A2622">
        <v>2621</v>
      </c>
      <c r="C2622">
        <v>176</v>
      </c>
      <c r="D2622">
        <v>513</v>
      </c>
      <c r="E2622" t="s">
        <v>919</v>
      </c>
      <c r="F2622" t="s">
        <v>934</v>
      </c>
      <c r="G2622">
        <v>50.57658386</v>
      </c>
      <c r="H2622">
        <v>125.2962036</v>
      </c>
      <c r="M2622" t="s">
        <v>162</v>
      </c>
      <c r="N2622">
        <v>47</v>
      </c>
      <c r="O2622">
        <v>0</v>
      </c>
      <c r="P2622">
        <f t="shared" si="249"/>
        <v>47</v>
      </c>
      <c r="Q2622" t="s">
        <v>35</v>
      </c>
      <c r="R2622">
        <v>1</v>
      </c>
      <c r="S2622">
        <f t="shared" si="244"/>
        <v>0</v>
      </c>
      <c r="T2622">
        <f t="shared" si="245"/>
        <v>47</v>
      </c>
      <c r="Z2622" s="118">
        <v>0.15</v>
      </c>
      <c r="AA2622">
        <v>0</v>
      </c>
      <c r="AB2622" s="120">
        <v>33.880000000000003</v>
      </c>
      <c r="AC2622" s="2">
        <f t="shared" si="246"/>
        <v>23885.399999999998</v>
      </c>
      <c r="AE2622" s="2">
        <f t="shared" si="247"/>
        <v>23885.399999999998</v>
      </c>
      <c r="AG2622" t="str">
        <f t="shared" si="248"/>
        <v/>
      </c>
    </row>
    <row r="2623" spans="1:34" s="9" customFormat="1">
      <c r="A2623">
        <v>2622</v>
      </c>
      <c r="C2623">
        <v>189</v>
      </c>
      <c r="D2623">
        <v>513</v>
      </c>
      <c r="E2623" s="9" t="s">
        <v>919</v>
      </c>
      <c r="F2623" t="s">
        <v>934</v>
      </c>
      <c r="G2623" s="9">
        <v>50.57658386</v>
      </c>
      <c r="H2623" s="9">
        <v>125.2962036</v>
      </c>
      <c r="M2623" s="9" t="s">
        <v>104</v>
      </c>
      <c r="N2623" s="9">
        <v>0</v>
      </c>
      <c r="O2623" s="9">
        <v>-27</v>
      </c>
      <c r="P2623">
        <f t="shared" si="249"/>
        <v>27</v>
      </c>
      <c r="Q2623" s="9" t="s">
        <v>613</v>
      </c>
      <c r="R2623" s="9">
        <v>2</v>
      </c>
      <c r="S2623" s="9">
        <f t="shared" si="244"/>
        <v>27</v>
      </c>
      <c r="T2623" s="9">
        <f t="shared" si="245"/>
        <v>0</v>
      </c>
      <c r="U2623" t="s">
        <v>1003</v>
      </c>
      <c r="V2623" t="s">
        <v>918</v>
      </c>
      <c r="Z2623" s="118">
        <v>1.31</v>
      </c>
      <c r="AA2623" s="106">
        <v>30</v>
      </c>
      <c r="AB2623" s="120">
        <v>10.130000000000001</v>
      </c>
      <c r="AC2623" s="2">
        <f t="shared" si="246"/>
        <v>25080.867000000002</v>
      </c>
      <c r="AE2623" s="11">
        <f t="shared" si="247"/>
        <v>25080.867000000002</v>
      </c>
      <c r="AG2623" t="str">
        <f t="shared" si="248"/>
        <v/>
      </c>
      <c r="AH2623"/>
    </row>
    <row r="2624" spans="1:34">
      <c r="A2624">
        <v>2623</v>
      </c>
      <c r="C2624">
        <v>384</v>
      </c>
      <c r="D2624">
        <v>514</v>
      </c>
      <c r="E2624" t="s">
        <v>619</v>
      </c>
      <c r="F2624" t="s">
        <v>930</v>
      </c>
      <c r="G2624">
        <v>50.271030430000003</v>
      </c>
      <c r="H2624">
        <v>125.6570969</v>
      </c>
      <c r="M2624" t="s">
        <v>13</v>
      </c>
      <c r="N2624">
        <v>10</v>
      </c>
      <c r="O2624">
        <v>9</v>
      </c>
      <c r="P2624">
        <f t="shared" si="249"/>
        <v>1</v>
      </c>
      <c r="Q2624" t="s">
        <v>35</v>
      </c>
      <c r="R2624">
        <v>1</v>
      </c>
      <c r="S2624">
        <f t="shared" si="244"/>
        <v>0</v>
      </c>
      <c r="T2624">
        <f t="shared" si="245"/>
        <v>1</v>
      </c>
      <c r="W2624">
        <f>SUM(S2624:S2628)</f>
        <v>70</v>
      </c>
      <c r="X2624">
        <f>SUM(T2624:T2628)</f>
        <v>10</v>
      </c>
      <c r="Y2624">
        <f>X2624+W2624</f>
        <v>80</v>
      </c>
      <c r="Z2624" s="118">
        <v>0.16</v>
      </c>
      <c r="AA2624">
        <v>0</v>
      </c>
      <c r="AB2624" s="120">
        <v>37.4</v>
      </c>
      <c r="AC2624" s="2">
        <f t="shared" si="246"/>
        <v>598.4</v>
      </c>
      <c r="AD2624" s="2">
        <f>SUM(AC2624:AC2628)</f>
        <v>15284.64</v>
      </c>
      <c r="AE2624" s="2">
        <f t="shared" si="247"/>
        <v>598.4</v>
      </c>
      <c r="AF2624" s="2">
        <f>SUM(AE2624:AE2628)</f>
        <v>15284.64</v>
      </c>
      <c r="AG2624">
        <f t="shared" si="248"/>
        <v>1</v>
      </c>
    </row>
    <row r="2625" spans="1:34">
      <c r="A2625">
        <v>2624</v>
      </c>
      <c r="C2625">
        <v>384</v>
      </c>
      <c r="D2625">
        <v>514</v>
      </c>
      <c r="E2625" t="s">
        <v>619</v>
      </c>
      <c r="F2625" t="s">
        <v>930</v>
      </c>
      <c r="G2625">
        <v>50.271030430000003</v>
      </c>
      <c r="H2625">
        <v>125.6570969</v>
      </c>
      <c r="M2625" t="s">
        <v>612</v>
      </c>
      <c r="N2625">
        <v>9</v>
      </c>
      <c r="O2625">
        <v>5</v>
      </c>
      <c r="P2625">
        <f t="shared" si="249"/>
        <v>4</v>
      </c>
      <c r="Q2625" t="s">
        <v>35</v>
      </c>
      <c r="R2625">
        <v>1</v>
      </c>
      <c r="S2625">
        <f t="shared" si="244"/>
        <v>0</v>
      </c>
      <c r="T2625">
        <f t="shared" si="245"/>
        <v>4</v>
      </c>
      <c r="Z2625" s="118">
        <v>0.16</v>
      </c>
      <c r="AA2625">
        <v>0</v>
      </c>
      <c r="AB2625" s="120">
        <v>37.4</v>
      </c>
      <c r="AC2625" s="2">
        <f t="shared" si="246"/>
        <v>2393.6</v>
      </c>
      <c r="AE2625" s="2">
        <f t="shared" si="247"/>
        <v>2393.6</v>
      </c>
      <c r="AG2625" t="str">
        <f t="shared" si="248"/>
        <v/>
      </c>
    </row>
    <row r="2626" spans="1:34">
      <c r="A2626">
        <v>2625</v>
      </c>
      <c r="C2626">
        <v>384</v>
      </c>
      <c r="D2626">
        <v>514</v>
      </c>
      <c r="E2626" t="s">
        <v>619</v>
      </c>
      <c r="F2626" t="s">
        <v>930</v>
      </c>
      <c r="G2626">
        <v>50.271030430000003</v>
      </c>
      <c r="H2626">
        <v>125.6570969</v>
      </c>
      <c r="M2626" t="s">
        <v>627</v>
      </c>
      <c r="N2626">
        <v>5</v>
      </c>
      <c r="O2626">
        <v>0</v>
      </c>
      <c r="P2626">
        <f t="shared" si="249"/>
        <v>5</v>
      </c>
      <c r="Q2626" t="s">
        <v>35</v>
      </c>
      <c r="R2626">
        <v>1</v>
      </c>
      <c r="S2626">
        <f t="shared" ref="S2626:S2689" si="250">IF(R2626=1,0,P2626)</f>
        <v>0</v>
      </c>
      <c r="T2626">
        <f t="shared" ref="T2626:T2689" si="251">IF(R2626=1,P2626,0)</f>
        <v>5</v>
      </c>
      <c r="Z2626" s="118">
        <v>0.16</v>
      </c>
      <c r="AA2626">
        <v>0</v>
      </c>
      <c r="AB2626" s="120">
        <v>30.85</v>
      </c>
      <c r="AC2626" s="2">
        <f t="shared" ref="AC2626:AC2689" si="252">Z2626*AB2626/100*P2626*100*100*((100-AA2626)/100)</f>
        <v>2468.0000000000005</v>
      </c>
      <c r="AE2626" s="2">
        <f t="shared" ref="AE2626:AE2689" si="253">Z2626*AB2626/100*P2626*100*100*((100-AA2626)/100)</f>
        <v>2468.0000000000005</v>
      </c>
      <c r="AG2626" t="str">
        <f t="shared" ref="AG2626:AG2689" si="254">IF(D2625&lt;&gt;D2626,1,"")</f>
        <v/>
      </c>
    </row>
    <row r="2627" spans="1:34">
      <c r="A2627">
        <v>2626</v>
      </c>
      <c r="C2627">
        <v>431</v>
      </c>
      <c r="D2627">
        <v>514</v>
      </c>
      <c r="E2627" t="s">
        <v>619</v>
      </c>
      <c r="F2627" t="s">
        <v>930</v>
      </c>
      <c r="G2627">
        <v>50.271030430000003</v>
      </c>
      <c r="H2627">
        <v>125.6570969</v>
      </c>
      <c r="M2627" t="s">
        <v>104</v>
      </c>
      <c r="N2627">
        <v>0</v>
      </c>
      <c r="O2627">
        <v>-10</v>
      </c>
      <c r="P2627">
        <f t="shared" si="249"/>
        <v>10</v>
      </c>
      <c r="Q2627" t="s">
        <v>613</v>
      </c>
      <c r="R2627">
        <v>2</v>
      </c>
      <c r="S2627">
        <f t="shared" si="250"/>
        <v>10</v>
      </c>
      <c r="T2627">
        <f t="shared" si="251"/>
        <v>0</v>
      </c>
      <c r="U2627" t="s">
        <v>1003</v>
      </c>
      <c r="V2627" t="s">
        <v>918</v>
      </c>
      <c r="Z2627" s="118">
        <v>1.07</v>
      </c>
      <c r="AA2627" s="106">
        <v>30</v>
      </c>
      <c r="AB2627" s="120">
        <v>3.36</v>
      </c>
      <c r="AC2627" s="2">
        <f t="shared" si="252"/>
        <v>2516.6400000000003</v>
      </c>
      <c r="AE2627" s="2">
        <f t="shared" si="253"/>
        <v>2516.6400000000003</v>
      </c>
      <c r="AG2627" t="str">
        <f t="shared" si="254"/>
        <v/>
      </c>
    </row>
    <row r="2628" spans="1:34" s="9" customFormat="1">
      <c r="A2628">
        <v>2627</v>
      </c>
      <c r="C2628">
        <v>431</v>
      </c>
      <c r="D2628">
        <v>514</v>
      </c>
      <c r="E2628" s="9" t="s">
        <v>619</v>
      </c>
      <c r="F2628" t="s">
        <v>930</v>
      </c>
      <c r="G2628" s="9">
        <v>50.271030430000003</v>
      </c>
      <c r="H2628" s="9">
        <v>125.6570969</v>
      </c>
      <c r="M2628" s="9" t="s">
        <v>743</v>
      </c>
      <c r="N2628" s="9">
        <v>-10</v>
      </c>
      <c r="O2628" s="9">
        <v>-70</v>
      </c>
      <c r="P2628">
        <f t="shared" si="249"/>
        <v>60</v>
      </c>
      <c r="Q2628" s="9" t="s">
        <v>613</v>
      </c>
      <c r="R2628" s="9">
        <v>2</v>
      </c>
      <c r="S2628" s="9">
        <f t="shared" si="250"/>
        <v>60</v>
      </c>
      <c r="T2628" s="9">
        <f t="shared" si="251"/>
        <v>0</v>
      </c>
      <c r="U2628" t="s">
        <v>1003</v>
      </c>
      <c r="V2628" t="s">
        <v>918</v>
      </c>
      <c r="Z2628" s="118">
        <v>1.45</v>
      </c>
      <c r="AA2628" s="106">
        <v>30</v>
      </c>
      <c r="AB2628" s="120">
        <v>1.2</v>
      </c>
      <c r="AC2628" s="2">
        <f t="shared" si="252"/>
        <v>7307.9999999999991</v>
      </c>
      <c r="AE2628" s="11">
        <f t="shared" si="253"/>
        <v>7307.9999999999991</v>
      </c>
      <c r="AG2628" t="str">
        <f t="shared" si="254"/>
        <v/>
      </c>
      <c r="AH2628"/>
    </row>
    <row r="2629" spans="1:34">
      <c r="A2629">
        <v>2628</v>
      </c>
      <c r="C2629">
        <v>511</v>
      </c>
      <c r="D2629">
        <v>515</v>
      </c>
      <c r="E2629" t="s">
        <v>605</v>
      </c>
      <c r="F2629" t="s">
        <v>929</v>
      </c>
      <c r="G2629">
        <v>50.227355959999997</v>
      </c>
      <c r="H2629">
        <v>125.7405243</v>
      </c>
      <c r="M2629" t="s">
        <v>89</v>
      </c>
      <c r="N2629">
        <v>4</v>
      </c>
      <c r="O2629">
        <v>3</v>
      </c>
      <c r="P2629">
        <f t="shared" si="249"/>
        <v>1</v>
      </c>
      <c r="Q2629" t="s">
        <v>35</v>
      </c>
      <c r="R2629">
        <v>1</v>
      </c>
      <c r="S2629">
        <f t="shared" si="250"/>
        <v>0</v>
      </c>
      <c r="T2629">
        <f t="shared" si="251"/>
        <v>1</v>
      </c>
      <c r="W2629">
        <f>SUM(S2629:S2636)</f>
        <v>90</v>
      </c>
      <c r="X2629">
        <f>SUM(T2629:T2636)</f>
        <v>4</v>
      </c>
      <c r="Y2629">
        <f>X2629+W2629</f>
        <v>94</v>
      </c>
      <c r="Z2629" s="118">
        <v>0.14000000000000001</v>
      </c>
      <c r="AA2629">
        <v>0</v>
      </c>
      <c r="AB2629" s="120">
        <v>43.21</v>
      </c>
      <c r="AC2629" s="2">
        <f t="shared" si="252"/>
        <v>604.94000000000005</v>
      </c>
      <c r="AD2629" s="2">
        <f>SUM(AC2629:AC2636)</f>
        <v>12289.775999999998</v>
      </c>
      <c r="AE2629" s="2">
        <f t="shared" si="253"/>
        <v>604.94000000000005</v>
      </c>
      <c r="AF2629" s="2">
        <f>SUM(AE2629:AE2636)</f>
        <v>12289.775999999998</v>
      </c>
      <c r="AG2629">
        <f t="shared" si="254"/>
        <v>1</v>
      </c>
    </row>
    <row r="2630" spans="1:34">
      <c r="A2630">
        <v>2629</v>
      </c>
      <c r="C2630">
        <v>511</v>
      </c>
      <c r="D2630">
        <v>515</v>
      </c>
      <c r="E2630" t="s">
        <v>605</v>
      </c>
      <c r="F2630" t="s">
        <v>929</v>
      </c>
      <c r="G2630">
        <v>50.227355959999997</v>
      </c>
      <c r="H2630">
        <v>125.7405243</v>
      </c>
      <c r="M2630" t="s">
        <v>606</v>
      </c>
      <c r="N2630">
        <v>3</v>
      </c>
      <c r="O2630">
        <v>2</v>
      </c>
      <c r="P2630">
        <f t="shared" si="249"/>
        <v>1</v>
      </c>
      <c r="Q2630" t="s">
        <v>35</v>
      </c>
      <c r="R2630">
        <v>1</v>
      </c>
      <c r="S2630">
        <f t="shared" si="250"/>
        <v>0</v>
      </c>
      <c r="T2630">
        <f t="shared" si="251"/>
        <v>1</v>
      </c>
      <c r="Z2630" s="118">
        <v>0.14000000000000001</v>
      </c>
      <c r="AA2630">
        <v>0</v>
      </c>
      <c r="AB2630" s="120">
        <v>43.21</v>
      </c>
      <c r="AC2630" s="2">
        <f t="shared" si="252"/>
        <v>604.94000000000005</v>
      </c>
      <c r="AE2630" s="2">
        <f t="shared" si="253"/>
        <v>604.94000000000005</v>
      </c>
      <c r="AG2630" t="str">
        <f t="shared" si="254"/>
        <v/>
      </c>
    </row>
    <row r="2631" spans="1:34">
      <c r="A2631">
        <v>2630</v>
      </c>
      <c r="C2631">
        <v>511</v>
      </c>
      <c r="D2631">
        <v>515</v>
      </c>
      <c r="E2631" t="s">
        <v>605</v>
      </c>
      <c r="F2631" t="s">
        <v>929</v>
      </c>
      <c r="G2631">
        <v>50.227355959999997</v>
      </c>
      <c r="H2631">
        <v>125.7405243</v>
      </c>
      <c r="M2631" t="s">
        <v>628</v>
      </c>
      <c r="N2631">
        <v>2</v>
      </c>
      <c r="O2631">
        <v>0</v>
      </c>
      <c r="P2631">
        <f t="shared" si="249"/>
        <v>2</v>
      </c>
      <c r="Q2631" t="s">
        <v>35</v>
      </c>
      <c r="R2631">
        <v>1</v>
      </c>
      <c r="S2631">
        <f t="shared" si="250"/>
        <v>0</v>
      </c>
      <c r="T2631">
        <f t="shared" si="251"/>
        <v>2</v>
      </c>
      <c r="Z2631" s="118">
        <v>0.14000000000000001</v>
      </c>
      <c r="AA2631">
        <v>0</v>
      </c>
      <c r="AB2631" s="120">
        <v>36.65</v>
      </c>
      <c r="AC2631" s="2">
        <f t="shared" si="252"/>
        <v>1026.2</v>
      </c>
      <c r="AE2631" s="2">
        <f t="shared" si="253"/>
        <v>1026.2</v>
      </c>
      <c r="AG2631" t="str">
        <f t="shared" si="254"/>
        <v/>
      </c>
    </row>
    <row r="2632" spans="1:34">
      <c r="A2632">
        <v>2631</v>
      </c>
      <c r="C2632">
        <v>559</v>
      </c>
      <c r="D2632">
        <v>515</v>
      </c>
      <c r="E2632" t="s">
        <v>605</v>
      </c>
      <c r="F2632" t="s">
        <v>929</v>
      </c>
      <c r="G2632">
        <v>50.227355959999997</v>
      </c>
      <c r="H2632">
        <v>125.7405243</v>
      </c>
      <c r="M2632" t="s">
        <v>16</v>
      </c>
      <c r="N2632">
        <v>0</v>
      </c>
      <c r="O2632">
        <v>-4</v>
      </c>
      <c r="P2632">
        <f t="shared" si="249"/>
        <v>4</v>
      </c>
      <c r="Q2632" t="s">
        <v>604</v>
      </c>
      <c r="R2632">
        <v>2</v>
      </c>
      <c r="S2632">
        <f t="shared" si="250"/>
        <v>4</v>
      </c>
      <c r="T2632">
        <f t="shared" si="251"/>
        <v>0</v>
      </c>
      <c r="U2632" t="s">
        <v>1003</v>
      </c>
      <c r="V2632" t="s">
        <v>918</v>
      </c>
      <c r="Z2632" s="118">
        <v>1.31</v>
      </c>
      <c r="AA2632">
        <v>35</v>
      </c>
      <c r="AB2632" s="120">
        <v>4.74</v>
      </c>
      <c r="AC2632" s="2">
        <f t="shared" si="252"/>
        <v>1614.4440000000002</v>
      </c>
      <c r="AE2632" s="2">
        <f t="shared" si="253"/>
        <v>1614.4440000000002</v>
      </c>
      <c r="AG2632" t="str">
        <f t="shared" si="254"/>
        <v/>
      </c>
    </row>
    <row r="2633" spans="1:34">
      <c r="A2633">
        <v>2632</v>
      </c>
      <c r="C2633">
        <v>559</v>
      </c>
      <c r="D2633">
        <v>515</v>
      </c>
      <c r="E2633" t="s">
        <v>605</v>
      </c>
      <c r="F2633" t="s">
        <v>929</v>
      </c>
      <c r="G2633">
        <v>50.227355959999997</v>
      </c>
      <c r="H2633">
        <v>125.7405243</v>
      </c>
      <c r="M2633" t="s">
        <v>59</v>
      </c>
      <c r="N2633">
        <v>-4</v>
      </c>
      <c r="O2633">
        <v>-9</v>
      </c>
      <c r="P2633">
        <f t="shared" si="249"/>
        <v>5</v>
      </c>
      <c r="Q2633" t="s">
        <v>604</v>
      </c>
      <c r="R2633">
        <v>2</v>
      </c>
      <c r="S2633">
        <f t="shared" si="250"/>
        <v>5</v>
      </c>
      <c r="T2633">
        <f t="shared" si="251"/>
        <v>0</v>
      </c>
      <c r="U2633" t="s">
        <v>1003</v>
      </c>
      <c r="V2633" t="s">
        <v>918</v>
      </c>
      <c r="Z2633" s="118">
        <v>1.38</v>
      </c>
      <c r="AA2633">
        <v>35</v>
      </c>
      <c r="AB2633" s="120">
        <v>1.7</v>
      </c>
      <c r="AC2633" s="2">
        <f t="shared" si="252"/>
        <v>762.44999999999993</v>
      </c>
      <c r="AE2633" s="2">
        <f t="shared" si="253"/>
        <v>762.44999999999993</v>
      </c>
      <c r="AG2633" t="str">
        <f t="shared" si="254"/>
        <v/>
      </c>
    </row>
    <row r="2634" spans="1:34">
      <c r="A2634">
        <v>2633</v>
      </c>
      <c r="C2634">
        <v>559</v>
      </c>
      <c r="D2634">
        <v>515</v>
      </c>
      <c r="E2634" t="s">
        <v>605</v>
      </c>
      <c r="F2634" t="s">
        <v>929</v>
      </c>
      <c r="G2634">
        <v>50.227355959999997</v>
      </c>
      <c r="H2634">
        <v>125.7405243</v>
      </c>
      <c r="M2634" t="s">
        <v>60</v>
      </c>
      <c r="N2634">
        <v>-9</v>
      </c>
      <c r="O2634">
        <v>-18</v>
      </c>
      <c r="P2634">
        <f t="shared" si="249"/>
        <v>9</v>
      </c>
      <c r="Q2634" t="s">
        <v>604</v>
      </c>
      <c r="R2634">
        <v>2</v>
      </c>
      <c r="S2634">
        <f t="shared" si="250"/>
        <v>9</v>
      </c>
      <c r="T2634">
        <f t="shared" si="251"/>
        <v>0</v>
      </c>
      <c r="U2634" t="s">
        <v>1003</v>
      </c>
      <c r="V2634" t="s">
        <v>918</v>
      </c>
      <c r="Z2634" s="118">
        <v>1.38</v>
      </c>
      <c r="AA2634">
        <v>35</v>
      </c>
      <c r="AB2634" s="120">
        <v>1.7</v>
      </c>
      <c r="AC2634" s="2">
        <f t="shared" si="252"/>
        <v>1372.4099999999996</v>
      </c>
      <c r="AE2634" s="2">
        <f t="shared" si="253"/>
        <v>1372.4099999999996</v>
      </c>
      <c r="AG2634" t="str">
        <f t="shared" si="254"/>
        <v/>
      </c>
    </row>
    <row r="2635" spans="1:34">
      <c r="A2635">
        <v>2634</v>
      </c>
      <c r="C2635">
        <v>559</v>
      </c>
      <c r="D2635">
        <v>515</v>
      </c>
      <c r="E2635" t="s">
        <v>605</v>
      </c>
      <c r="F2635" t="s">
        <v>929</v>
      </c>
      <c r="G2635">
        <v>50.227355959999997</v>
      </c>
      <c r="H2635">
        <v>125.7405243</v>
      </c>
      <c r="M2635" t="s">
        <v>61</v>
      </c>
      <c r="N2635">
        <v>-18</v>
      </c>
      <c r="O2635">
        <v>-72</v>
      </c>
      <c r="P2635">
        <f t="shared" ref="P2635:P2698" si="255">ABS(N2635-O2635)</f>
        <v>54</v>
      </c>
      <c r="Q2635" t="s">
        <v>604</v>
      </c>
      <c r="R2635">
        <v>2</v>
      </c>
      <c r="S2635">
        <f t="shared" si="250"/>
        <v>54</v>
      </c>
      <c r="T2635">
        <f t="shared" si="251"/>
        <v>0</v>
      </c>
      <c r="U2635" t="s">
        <v>1003</v>
      </c>
      <c r="V2635" t="s">
        <v>918</v>
      </c>
      <c r="Z2635" s="118">
        <v>1.38</v>
      </c>
      <c r="AA2635">
        <v>55</v>
      </c>
      <c r="AB2635" s="120">
        <v>1.7</v>
      </c>
      <c r="AC2635" s="2">
        <f t="shared" si="252"/>
        <v>5700.7799999999988</v>
      </c>
      <c r="AE2635" s="2">
        <f t="shared" si="253"/>
        <v>5700.7799999999988</v>
      </c>
      <c r="AG2635" t="str">
        <f t="shared" si="254"/>
        <v/>
      </c>
    </row>
    <row r="2636" spans="1:34" s="9" customFormat="1">
      <c r="A2636">
        <v>2635</v>
      </c>
      <c r="C2636">
        <v>559</v>
      </c>
      <c r="D2636">
        <v>515</v>
      </c>
      <c r="E2636" s="9" t="s">
        <v>605</v>
      </c>
      <c r="F2636" t="s">
        <v>929</v>
      </c>
      <c r="G2636" s="9">
        <v>50.227355959999997</v>
      </c>
      <c r="H2636" s="9">
        <v>125.7405243</v>
      </c>
      <c r="M2636" s="9" t="s">
        <v>19</v>
      </c>
      <c r="N2636" s="9">
        <v>-72</v>
      </c>
      <c r="O2636" s="9">
        <v>-90</v>
      </c>
      <c r="P2636">
        <f t="shared" si="255"/>
        <v>18</v>
      </c>
      <c r="Q2636" s="9" t="s">
        <v>604</v>
      </c>
      <c r="R2636" s="9">
        <v>2</v>
      </c>
      <c r="S2636" s="9">
        <f t="shared" si="250"/>
        <v>18</v>
      </c>
      <c r="T2636" s="9">
        <f t="shared" si="251"/>
        <v>0</v>
      </c>
      <c r="U2636" t="s">
        <v>1003</v>
      </c>
      <c r="V2636" t="s">
        <v>918</v>
      </c>
      <c r="Z2636" s="118">
        <v>1.38</v>
      </c>
      <c r="AA2636" s="9">
        <v>55</v>
      </c>
      <c r="AB2636" s="120">
        <v>0.54</v>
      </c>
      <c r="AC2636" s="2">
        <f t="shared" si="252"/>
        <v>603.61199999999985</v>
      </c>
      <c r="AE2636" s="11">
        <f t="shared" si="253"/>
        <v>603.61199999999985</v>
      </c>
      <c r="AG2636" t="str">
        <f t="shared" si="254"/>
        <v/>
      </c>
      <c r="AH2636"/>
    </row>
    <row r="2637" spans="1:34">
      <c r="A2637">
        <v>2636</v>
      </c>
      <c r="C2637">
        <v>779</v>
      </c>
      <c r="D2637">
        <v>516</v>
      </c>
      <c r="E2637" t="s">
        <v>614</v>
      </c>
      <c r="F2637" t="s">
        <v>930</v>
      </c>
      <c r="G2637">
        <v>50.220279689999998</v>
      </c>
      <c r="H2637">
        <v>125.7552032</v>
      </c>
      <c r="M2637" t="s">
        <v>89</v>
      </c>
      <c r="N2637">
        <v>3</v>
      </c>
      <c r="O2637">
        <v>0</v>
      </c>
      <c r="P2637">
        <f t="shared" si="255"/>
        <v>3</v>
      </c>
      <c r="Q2637" t="s">
        <v>35</v>
      </c>
      <c r="R2637">
        <v>1</v>
      </c>
      <c r="S2637">
        <f t="shared" si="250"/>
        <v>0</v>
      </c>
      <c r="T2637">
        <f t="shared" si="251"/>
        <v>3</v>
      </c>
      <c r="W2637">
        <f>SUM(S2637:S2642)</f>
        <v>73</v>
      </c>
      <c r="X2637">
        <f>SUM(T2637:T2642)</f>
        <v>3</v>
      </c>
      <c r="Y2637">
        <f>X2637+W2637</f>
        <v>76</v>
      </c>
      <c r="Z2637" s="118">
        <v>0.16</v>
      </c>
      <c r="AA2637">
        <v>0</v>
      </c>
      <c r="AB2637" s="120">
        <v>37.4</v>
      </c>
      <c r="AC2637" s="2">
        <f t="shared" si="252"/>
        <v>1795.1999999999998</v>
      </c>
      <c r="AD2637" s="2">
        <f>SUM(AC2637:AC2642)</f>
        <v>11819.342400000001</v>
      </c>
      <c r="AE2637" s="2">
        <f t="shared" si="253"/>
        <v>1795.1999999999998</v>
      </c>
      <c r="AF2637" s="2">
        <f>SUM(AE2637:AE2642)</f>
        <v>11819.342400000001</v>
      </c>
      <c r="AG2637">
        <f t="shared" si="254"/>
        <v>1</v>
      </c>
    </row>
    <row r="2638" spans="1:34">
      <c r="A2638">
        <v>2637</v>
      </c>
      <c r="C2638">
        <v>839</v>
      </c>
      <c r="D2638">
        <v>516</v>
      </c>
      <c r="E2638" t="s">
        <v>614</v>
      </c>
      <c r="F2638" t="s">
        <v>930</v>
      </c>
      <c r="G2638">
        <v>50.220279689999998</v>
      </c>
      <c r="H2638">
        <v>125.7552032</v>
      </c>
      <c r="M2638" t="s">
        <v>104</v>
      </c>
      <c r="N2638">
        <v>0</v>
      </c>
      <c r="O2638">
        <v>-15</v>
      </c>
      <c r="P2638">
        <f t="shared" si="255"/>
        <v>15</v>
      </c>
      <c r="Q2638" t="s">
        <v>613</v>
      </c>
      <c r="R2638">
        <v>2</v>
      </c>
      <c r="S2638">
        <f t="shared" si="250"/>
        <v>15</v>
      </c>
      <c r="T2638">
        <f t="shared" si="251"/>
        <v>0</v>
      </c>
      <c r="U2638" t="s">
        <v>1003</v>
      </c>
      <c r="V2638" t="s">
        <v>918</v>
      </c>
      <c r="Z2638" s="118">
        <v>1.07</v>
      </c>
      <c r="AA2638">
        <v>0</v>
      </c>
      <c r="AB2638" s="120">
        <v>3.36</v>
      </c>
      <c r="AC2638" s="2">
        <f t="shared" si="252"/>
        <v>5392.8000000000011</v>
      </c>
      <c r="AE2638" s="2">
        <f t="shared" si="253"/>
        <v>5392.8000000000011</v>
      </c>
      <c r="AG2638" t="str">
        <f t="shared" si="254"/>
        <v/>
      </c>
    </row>
    <row r="2639" spans="1:34">
      <c r="A2639">
        <v>2638</v>
      </c>
      <c r="C2639">
        <v>839</v>
      </c>
      <c r="D2639">
        <v>516</v>
      </c>
      <c r="E2639" t="s">
        <v>614</v>
      </c>
      <c r="F2639" t="s">
        <v>930</v>
      </c>
      <c r="G2639">
        <v>50.220279689999998</v>
      </c>
      <c r="H2639">
        <v>125.7552032</v>
      </c>
      <c r="M2639" t="s">
        <v>101</v>
      </c>
      <c r="N2639">
        <v>-15</v>
      </c>
      <c r="O2639">
        <v>-26</v>
      </c>
      <c r="P2639">
        <f t="shared" si="255"/>
        <v>11</v>
      </c>
      <c r="Q2639" t="s">
        <v>191</v>
      </c>
      <c r="R2639">
        <v>2</v>
      </c>
      <c r="S2639">
        <f t="shared" si="250"/>
        <v>11</v>
      </c>
      <c r="T2639">
        <f t="shared" si="251"/>
        <v>0</v>
      </c>
      <c r="U2639" t="s">
        <v>1003</v>
      </c>
      <c r="V2639" t="s">
        <v>918</v>
      </c>
      <c r="Z2639" s="118">
        <v>1.62</v>
      </c>
      <c r="AA2639">
        <v>0</v>
      </c>
      <c r="AB2639" s="120">
        <v>1.2</v>
      </c>
      <c r="AC2639" s="2">
        <f t="shared" si="252"/>
        <v>2138.3999999999996</v>
      </c>
      <c r="AE2639" s="2">
        <f t="shared" si="253"/>
        <v>2138.3999999999996</v>
      </c>
      <c r="AG2639" t="str">
        <f t="shared" si="254"/>
        <v/>
      </c>
    </row>
    <row r="2640" spans="1:34">
      <c r="A2640">
        <v>2639</v>
      </c>
      <c r="C2640">
        <v>839</v>
      </c>
      <c r="D2640">
        <v>516</v>
      </c>
      <c r="E2640" t="s">
        <v>614</v>
      </c>
      <c r="F2640" t="s">
        <v>930</v>
      </c>
      <c r="G2640">
        <v>50.220279689999998</v>
      </c>
      <c r="H2640">
        <v>125.7552032</v>
      </c>
      <c r="M2640" t="s">
        <v>727</v>
      </c>
      <c r="N2640">
        <v>-26</v>
      </c>
      <c r="O2640">
        <v>-55</v>
      </c>
      <c r="P2640">
        <f t="shared" si="255"/>
        <v>29</v>
      </c>
      <c r="Q2640" t="s">
        <v>191</v>
      </c>
      <c r="R2640">
        <v>2</v>
      </c>
      <c r="S2640">
        <f t="shared" si="250"/>
        <v>29</v>
      </c>
      <c r="T2640">
        <f t="shared" si="251"/>
        <v>0</v>
      </c>
      <c r="U2640" t="s">
        <v>1003</v>
      </c>
      <c r="V2640" t="s">
        <v>918</v>
      </c>
      <c r="Z2640" s="118">
        <v>1.84</v>
      </c>
      <c r="AA2640">
        <v>10</v>
      </c>
      <c r="AB2640" s="120">
        <v>0.39</v>
      </c>
      <c r="AC2640" s="2">
        <f t="shared" si="252"/>
        <v>1872.9359999999999</v>
      </c>
      <c r="AE2640" s="2">
        <f t="shared" si="253"/>
        <v>1872.9359999999999</v>
      </c>
      <c r="AG2640" t="str">
        <f t="shared" si="254"/>
        <v/>
      </c>
    </row>
    <row r="2641" spans="1:34">
      <c r="A2641">
        <v>2640</v>
      </c>
      <c r="C2641">
        <v>839</v>
      </c>
      <c r="D2641">
        <v>516</v>
      </c>
      <c r="E2641" t="s">
        <v>614</v>
      </c>
      <c r="F2641" t="s">
        <v>930</v>
      </c>
      <c r="G2641">
        <v>50.220279689999998</v>
      </c>
      <c r="H2641">
        <v>125.7552032</v>
      </c>
      <c r="M2641" t="s">
        <v>701</v>
      </c>
      <c r="N2641">
        <v>-55</v>
      </c>
      <c r="O2641">
        <v>-73</v>
      </c>
      <c r="P2641">
        <f t="shared" si="255"/>
        <v>18</v>
      </c>
      <c r="Q2641" t="s">
        <v>191</v>
      </c>
      <c r="R2641">
        <v>2</v>
      </c>
      <c r="S2641">
        <f t="shared" si="250"/>
        <v>18</v>
      </c>
      <c r="T2641">
        <f t="shared" si="251"/>
        <v>0</v>
      </c>
      <c r="U2641" t="s">
        <v>1003</v>
      </c>
      <c r="V2641" t="s">
        <v>918</v>
      </c>
      <c r="Z2641" s="118">
        <v>1.84</v>
      </c>
      <c r="AA2641">
        <v>52</v>
      </c>
      <c r="AB2641" s="120">
        <v>0.39</v>
      </c>
      <c r="AC2641" s="2">
        <f t="shared" si="252"/>
        <v>620.00639999999999</v>
      </c>
      <c r="AE2641" s="2">
        <f t="shared" si="253"/>
        <v>620.00639999999999</v>
      </c>
      <c r="AG2641" t="str">
        <f t="shared" si="254"/>
        <v/>
      </c>
    </row>
    <row r="2642" spans="1:34" s="9" customFormat="1">
      <c r="A2642">
        <v>2641</v>
      </c>
      <c r="C2642">
        <v>839</v>
      </c>
      <c r="D2642">
        <v>516</v>
      </c>
      <c r="E2642" s="9" t="s">
        <v>614</v>
      </c>
      <c r="F2642" t="s">
        <v>930</v>
      </c>
      <c r="G2642" s="9">
        <v>50.220279689999998</v>
      </c>
      <c r="H2642" s="9">
        <v>125.7552032</v>
      </c>
      <c r="M2642" s="9" t="s">
        <v>737</v>
      </c>
      <c r="N2642" s="9">
        <v>-73</v>
      </c>
      <c r="O2642" s="9">
        <v>-73</v>
      </c>
      <c r="P2642">
        <f t="shared" si="255"/>
        <v>0</v>
      </c>
      <c r="Q2642" s="9" t="s">
        <v>191</v>
      </c>
      <c r="R2642" s="9">
        <v>2</v>
      </c>
      <c r="S2642" s="9">
        <f t="shared" si="250"/>
        <v>0</v>
      </c>
      <c r="T2642" s="9">
        <f t="shared" si="251"/>
        <v>0</v>
      </c>
      <c r="U2642" t="s">
        <v>1003</v>
      </c>
      <c r="V2642" t="s">
        <v>278</v>
      </c>
      <c r="Z2642" s="118">
        <v>1.84</v>
      </c>
      <c r="AA2642" s="9">
        <v>5</v>
      </c>
      <c r="AB2642" s="120">
        <v>0.39</v>
      </c>
      <c r="AC2642" s="2">
        <f t="shared" si="252"/>
        <v>0</v>
      </c>
      <c r="AE2642" s="11">
        <f t="shared" si="253"/>
        <v>0</v>
      </c>
      <c r="AG2642" t="str">
        <f t="shared" si="254"/>
        <v/>
      </c>
      <c r="AH2642"/>
    </row>
    <row r="2643" spans="1:34">
      <c r="A2643">
        <v>2642</v>
      </c>
      <c r="C2643">
        <v>19</v>
      </c>
      <c r="D2643">
        <v>517</v>
      </c>
      <c r="E2643" t="s">
        <v>915</v>
      </c>
      <c r="F2643" t="s">
        <v>932</v>
      </c>
      <c r="G2643">
        <v>50.22127914</v>
      </c>
      <c r="H2643">
        <v>125.75820160000001</v>
      </c>
      <c r="M2643" t="s">
        <v>610</v>
      </c>
      <c r="N2643">
        <v>1</v>
      </c>
      <c r="O2643">
        <v>0</v>
      </c>
      <c r="P2643">
        <f t="shared" si="255"/>
        <v>1</v>
      </c>
      <c r="Q2643" t="s">
        <v>35</v>
      </c>
      <c r="R2643">
        <v>1</v>
      </c>
      <c r="S2643">
        <f t="shared" si="250"/>
        <v>0</v>
      </c>
      <c r="T2643">
        <f t="shared" si="251"/>
        <v>1</v>
      </c>
      <c r="W2643">
        <f>SUM(S2643:S2647)</f>
        <v>61</v>
      </c>
      <c r="X2643">
        <f>SUM(T2643:T2647)</f>
        <v>1</v>
      </c>
      <c r="Y2643">
        <f>X2643+W2643</f>
        <v>62</v>
      </c>
      <c r="Z2643" s="118">
        <v>0.11</v>
      </c>
      <c r="AA2643">
        <v>0</v>
      </c>
      <c r="AB2643" s="120">
        <v>25.58</v>
      </c>
      <c r="AC2643" s="2">
        <f t="shared" si="252"/>
        <v>281.37999999999994</v>
      </c>
      <c r="AD2643" s="2">
        <f>SUM(AC2643:AC2647)</f>
        <v>15357.960000000001</v>
      </c>
      <c r="AE2643" s="2">
        <f t="shared" si="253"/>
        <v>281.37999999999994</v>
      </c>
      <c r="AF2643" s="2">
        <f>SUM(AE2643:AE2647)</f>
        <v>15357.960000000001</v>
      </c>
      <c r="AG2643">
        <f t="shared" si="254"/>
        <v>1</v>
      </c>
    </row>
    <row r="2644" spans="1:34">
      <c r="A2644">
        <v>2643</v>
      </c>
      <c r="C2644">
        <v>26</v>
      </c>
      <c r="D2644">
        <v>517</v>
      </c>
      <c r="E2644" t="s">
        <v>915</v>
      </c>
      <c r="F2644" t="s">
        <v>932</v>
      </c>
      <c r="G2644">
        <v>50.22127914</v>
      </c>
      <c r="H2644">
        <v>125.75820160000001</v>
      </c>
      <c r="M2644" t="s">
        <v>104</v>
      </c>
      <c r="N2644">
        <v>0</v>
      </c>
      <c r="O2644">
        <v>-11</v>
      </c>
      <c r="P2644">
        <f t="shared" si="255"/>
        <v>11</v>
      </c>
      <c r="Q2644" t="s">
        <v>611</v>
      </c>
      <c r="R2644">
        <v>2</v>
      </c>
      <c r="S2644">
        <f t="shared" si="250"/>
        <v>11</v>
      </c>
      <c r="T2644">
        <f t="shared" si="251"/>
        <v>0</v>
      </c>
      <c r="U2644" t="s">
        <v>1003</v>
      </c>
      <c r="V2644" t="s">
        <v>623</v>
      </c>
      <c r="Z2644" s="118">
        <v>0.97</v>
      </c>
      <c r="AA2644">
        <v>0</v>
      </c>
      <c r="AB2644" s="120">
        <v>7.94</v>
      </c>
      <c r="AC2644" s="2">
        <f t="shared" si="252"/>
        <v>8471.9800000000014</v>
      </c>
      <c r="AE2644" s="2">
        <f t="shared" si="253"/>
        <v>8471.9800000000014</v>
      </c>
      <c r="AG2644" t="str">
        <f t="shared" si="254"/>
        <v/>
      </c>
    </row>
    <row r="2645" spans="1:34">
      <c r="A2645">
        <v>2644</v>
      </c>
      <c r="C2645">
        <v>26</v>
      </c>
      <c r="D2645">
        <v>517</v>
      </c>
      <c r="E2645" t="s">
        <v>915</v>
      </c>
      <c r="F2645" t="s">
        <v>932</v>
      </c>
      <c r="G2645">
        <v>50.22127914</v>
      </c>
      <c r="H2645">
        <v>125.75820160000001</v>
      </c>
      <c r="M2645" t="s">
        <v>727</v>
      </c>
      <c r="N2645">
        <v>-11</v>
      </c>
      <c r="O2645">
        <v>-25</v>
      </c>
      <c r="P2645">
        <f t="shared" si="255"/>
        <v>14</v>
      </c>
      <c r="Q2645" t="s">
        <v>191</v>
      </c>
      <c r="R2645">
        <v>2</v>
      </c>
      <c r="S2645">
        <f t="shared" si="250"/>
        <v>14</v>
      </c>
      <c r="T2645">
        <f t="shared" si="251"/>
        <v>0</v>
      </c>
      <c r="U2645" t="s">
        <v>1003</v>
      </c>
      <c r="V2645" t="s">
        <v>623</v>
      </c>
      <c r="Z2645" s="118">
        <v>1.1000000000000001</v>
      </c>
      <c r="AA2645">
        <v>0</v>
      </c>
      <c r="AB2645" s="120">
        <v>0.92</v>
      </c>
      <c r="AC2645" s="2">
        <f t="shared" si="252"/>
        <v>1416.8000000000002</v>
      </c>
      <c r="AE2645" s="2">
        <f t="shared" si="253"/>
        <v>1416.8000000000002</v>
      </c>
      <c r="AG2645" t="str">
        <f t="shared" si="254"/>
        <v/>
      </c>
      <c r="AH2645" s="102"/>
    </row>
    <row r="2646" spans="1:34">
      <c r="A2646">
        <v>2645</v>
      </c>
      <c r="C2646">
        <v>26</v>
      </c>
      <c r="D2646">
        <v>517</v>
      </c>
      <c r="E2646" t="s">
        <v>915</v>
      </c>
      <c r="F2646" t="s">
        <v>932</v>
      </c>
      <c r="G2646">
        <v>50.22127914</v>
      </c>
      <c r="H2646">
        <v>125.75820160000001</v>
      </c>
      <c r="M2646" t="s">
        <v>791</v>
      </c>
      <c r="N2646">
        <v>-25</v>
      </c>
      <c r="O2646">
        <v>-45</v>
      </c>
      <c r="P2646">
        <f t="shared" si="255"/>
        <v>20</v>
      </c>
      <c r="Q2646" t="s">
        <v>616</v>
      </c>
      <c r="R2646">
        <v>2</v>
      </c>
      <c r="S2646">
        <f t="shared" si="250"/>
        <v>20</v>
      </c>
      <c r="T2646">
        <f t="shared" si="251"/>
        <v>0</v>
      </c>
      <c r="U2646" t="s">
        <v>1003</v>
      </c>
      <c r="V2646" t="s">
        <v>918</v>
      </c>
      <c r="Z2646" s="118">
        <v>0.97</v>
      </c>
      <c r="AA2646">
        <v>70</v>
      </c>
      <c r="AB2646" s="120">
        <v>7.94</v>
      </c>
      <c r="AC2646" s="2">
        <f t="shared" si="252"/>
        <v>4621.0800000000008</v>
      </c>
      <c r="AE2646" s="2">
        <f t="shared" si="253"/>
        <v>4621.0800000000008</v>
      </c>
      <c r="AG2646" t="str">
        <f t="shared" si="254"/>
        <v/>
      </c>
      <c r="AH2646" s="102"/>
    </row>
    <row r="2647" spans="1:34" s="9" customFormat="1">
      <c r="A2647">
        <v>2646</v>
      </c>
      <c r="C2647">
        <v>26</v>
      </c>
      <c r="D2647">
        <v>517</v>
      </c>
      <c r="E2647" s="9" t="s">
        <v>915</v>
      </c>
      <c r="F2647" t="s">
        <v>932</v>
      </c>
      <c r="G2647" s="9">
        <v>50.22127914</v>
      </c>
      <c r="H2647" s="9">
        <v>125.75820160000001</v>
      </c>
      <c r="M2647" s="9" t="s">
        <v>737</v>
      </c>
      <c r="N2647" s="9">
        <v>-45</v>
      </c>
      <c r="O2647" s="9">
        <v>-61</v>
      </c>
      <c r="P2647">
        <f t="shared" si="255"/>
        <v>16</v>
      </c>
      <c r="Q2647" s="9" t="s">
        <v>191</v>
      </c>
      <c r="R2647" s="9">
        <v>2</v>
      </c>
      <c r="S2647" s="9">
        <f t="shared" si="250"/>
        <v>16</v>
      </c>
      <c r="T2647" s="9">
        <f t="shared" si="251"/>
        <v>0</v>
      </c>
      <c r="U2647" t="s">
        <v>1003</v>
      </c>
      <c r="V2647" t="s">
        <v>918</v>
      </c>
      <c r="Z2647" s="118">
        <v>1.1000000000000001</v>
      </c>
      <c r="AA2647" s="9">
        <v>65</v>
      </c>
      <c r="AB2647" s="120">
        <v>0.92</v>
      </c>
      <c r="AC2647" s="2">
        <f t="shared" si="252"/>
        <v>566.72</v>
      </c>
      <c r="AE2647" s="11">
        <f t="shared" si="253"/>
        <v>566.72</v>
      </c>
      <c r="AG2647" t="str">
        <f t="shared" si="254"/>
        <v/>
      </c>
      <c r="AH2647" s="102"/>
    </row>
    <row r="2648" spans="1:34">
      <c r="A2648">
        <v>2647</v>
      </c>
      <c r="C2648">
        <v>8</v>
      </c>
      <c r="D2648">
        <v>518</v>
      </c>
      <c r="E2648" t="s">
        <v>416</v>
      </c>
      <c r="F2648" t="s">
        <v>932</v>
      </c>
      <c r="G2648">
        <v>50.22039032</v>
      </c>
      <c r="H2648">
        <v>125.7594986</v>
      </c>
      <c r="M2648" t="s">
        <v>13</v>
      </c>
      <c r="N2648">
        <v>2</v>
      </c>
      <c r="O2648">
        <v>0</v>
      </c>
      <c r="P2648">
        <f t="shared" si="255"/>
        <v>2</v>
      </c>
      <c r="Q2648" t="s">
        <v>35</v>
      </c>
      <c r="R2648">
        <v>1</v>
      </c>
      <c r="S2648">
        <f t="shared" si="250"/>
        <v>0</v>
      </c>
      <c r="T2648">
        <f t="shared" si="251"/>
        <v>2</v>
      </c>
      <c r="W2648">
        <f>SUM(S2648:S2651)</f>
        <v>43</v>
      </c>
      <c r="X2648">
        <f>SUM(T2648:T2651)</f>
        <v>2</v>
      </c>
      <c r="Y2648">
        <f>X2648+W2648</f>
        <v>45</v>
      </c>
      <c r="Z2648" s="118">
        <v>0.11</v>
      </c>
      <c r="AA2648">
        <v>0</v>
      </c>
      <c r="AB2648" s="120">
        <v>25.58</v>
      </c>
      <c r="AC2648" s="2">
        <f t="shared" si="252"/>
        <v>562.75999999999988</v>
      </c>
      <c r="AD2648" s="2">
        <f>SUM(AC2648:AC2651)</f>
        <v>3269.8600000000006</v>
      </c>
      <c r="AE2648" s="2">
        <f t="shared" si="253"/>
        <v>562.75999999999988</v>
      </c>
      <c r="AF2648" s="2">
        <f>SUM(AE2648:AE2651)</f>
        <v>3269.8600000000006</v>
      </c>
      <c r="AG2648">
        <f t="shared" si="254"/>
        <v>1</v>
      </c>
      <c r="AH2648" s="102"/>
    </row>
    <row r="2649" spans="1:34">
      <c r="A2649">
        <v>2648</v>
      </c>
      <c r="C2649">
        <v>14</v>
      </c>
      <c r="D2649">
        <v>518</v>
      </c>
      <c r="E2649" t="s">
        <v>416</v>
      </c>
      <c r="F2649" t="s">
        <v>932</v>
      </c>
      <c r="G2649">
        <v>50.22039032</v>
      </c>
      <c r="H2649">
        <v>125.7594986</v>
      </c>
      <c r="M2649" t="s">
        <v>21</v>
      </c>
      <c r="N2649">
        <v>0</v>
      </c>
      <c r="O2649">
        <v>-13</v>
      </c>
      <c r="P2649">
        <f t="shared" si="255"/>
        <v>13</v>
      </c>
      <c r="Q2649" t="s">
        <v>191</v>
      </c>
      <c r="R2649">
        <v>2</v>
      </c>
      <c r="S2649">
        <f t="shared" si="250"/>
        <v>13</v>
      </c>
      <c r="T2649">
        <f t="shared" si="251"/>
        <v>0</v>
      </c>
      <c r="U2649" t="s">
        <v>1003</v>
      </c>
      <c r="V2649" t="s">
        <v>918</v>
      </c>
      <c r="Z2649" s="118">
        <v>1.1000000000000001</v>
      </c>
      <c r="AA2649">
        <v>0</v>
      </c>
      <c r="AB2649" s="120">
        <v>0.92</v>
      </c>
      <c r="AC2649" s="2">
        <f t="shared" si="252"/>
        <v>1315.6000000000004</v>
      </c>
      <c r="AE2649" s="2">
        <f t="shared" si="253"/>
        <v>1315.6000000000004</v>
      </c>
      <c r="AG2649" t="str">
        <f t="shared" si="254"/>
        <v/>
      </c>
    </row>
    <row r="2650" spans="1:34">
      <c r="A2650">
        <v>2649</v>
      </c>
      <c r="C2650">
        <v>14</v>
      </c>
      <c r="D2650">
        <v>518</v>
      </c>
      <c r="E2650" t="s">
        <v>416</v>
      </c>
      <c r="F2650" t="s">
        <v>932</v>
      </c>
      <c r="G2650">
        <v>50.22039032</v>
      </c>
      <c r="H2650">
        <v>125.7594986</v>
      </c>
      <c r="M2650" t="s">
        <v>701</v>
      </c>
      <c r="N2650">
        <v>-13</v>
      </c>
      <c r="O2650">
        <v>-26</v>
      </c>
      <c r="P2650">
        <f t="shared" si="255"/>
        <v>13</v>
      </c>
      <c r="Q2650" t="s">
        <v>191</v>
      </c>
      <c r="R2650">
        <v>2</v>
      </c>
      <c r="S2650">
        <f t="shared" si="250"/>
        <v>13</v>
      </c>
      <c r="T2650">
        <f t="shared" si="251"/>
        <v>0</v>
      </c>
      <c r="U2650" t="s">
        <v>1003</v>
      </c>
      <c r="V2650" t="s">
        <v>918</v>
      </c>
      <c r="Z2650" s="118">
        <v>1.1000000000000001</v>
      </c>
      <c r="AA2650">
        <v>40</v>
      </c>
      <c r="AB2650" s="120">
        <v>0.92</v>
      </c>
      <c r="AC2650" s="2">
        <f t="shared" si="252"/>
        <v>789.36000000000024</v>
      </c>
      <c r="AE2650" s="2">
        <f t="shared" si="253"/>
        <v>789.36000000000024</v>
      </c>
      <c r="AG2650" t="str">
        <f t="shared" si="254"/>
        <v/>
      </c>
    </row>
    <row r="2651" spans="1:34" s="9" customFormat="1">
      <c r="A2651">
        <v>2650</v>
      </c>
      <c r="C2651">
        <v>14</v>
      </c>
      <c r="D2651">
        <v>518</v>
      </c>
      <c r="E2651" s="9" t="s">
        <v>416</v>
      </c>
      <c r="F2651" t="s">
        <v>932</v>
      </c>
      <c r="G2651" s="9">
        <v>50.22039032</v>
      </c>
      <c r="H2651" s="9">
        <v>125.7594986</v>
      </c>
      <c r="M2651" s="9" t="s">
        <v>737</v>
      </c>
      <c r="N2651" s="9">
        <v>-26</v>
      </c>
      <c r="O2651" s="9">
        <v>-43</v>
      </c>
      <c r="P2651">
        <f t="shared" si="255"/>
        <v>17</v>
      </c>
      <c r="Q2651" s="9" t="s">
        <v>191</v>
      </c>
      <c r="R2651" s="9">
        <v>2</v>
      </c>
      <c r="S2651" s="9">
        <f t="shared" si="250"/>
        <v>17</v>
      </c>
      <c r="T2651" s="9">
        <f t="shared" si="251"/>
        <v>0</v>
      </c>
      <c r="U2651" t="s">
        <v>1003</v>
      </c>
      <c r="V2651" t="s">
        <v>918</v>
      </c>
      <c r="Z2651" s="118">
        <v>1.1000000000000001</v>
      </c>
      <c r="AA2651" s="9">
        <v>65</v>
      </c>
      <c r="AB2651" s="120">
        <v>0.92</v>
      </c>
      <c r="AC2651" s="2">
        <f t="shared" si="252"/>
        <v>602.1400000000001</v>
      </c>
      <c r="AE2651" s="11">
        <f t="shared" si="253"/>
        <v>602.1400000000001</v>
      </c>
      <c r="AG2651" t="str">
        <f t="shared" si="254"/>
        <v/>
      </c>
      <c r="AH2651"/>
    </row>
    <row r="2652" spans="1:34">
      <c r="A2652">
        <v>2651</v>
      </c>
      <c r="C2652">
        <v>95</v>
      </c>
      <c r="D2652">
        <v>519</v>
      </c>
      <c r="E2652" t="s">
        <v>607</v>
      </c>
      <c r="F2652" t="s">
        <v>929</v>
      </c>
      <c r="G2652">
        <v>49.760139469999999</v>
      </c>
      <c r="H2652">
        <v>126.3626022</v>
      </c>
      <c r="M2652" t="s">
        <v>13</v>
      </c>
      <c r="N2652">
        <v>17</v>
      </c>
      <c r="O2652">
        <v>14</v>
      </c>
      <c r="P2652">
        <f t="shared" si="255"/>
        <v>3</v>
      </c>
      <c r="Q2652" t="s">
        <v>35</v>
      </c>
      <c r="R2652">
        <v>1</v>
      </c>
      <c r="S2652">
        <f t="shared" si="250"/>
        <v>0</v>
      </c>
      <c r="T2652">
        <f t="shared" si="251"/>
        <v>3</v>
      </c>
      <c r="W2652">
        <f>SUM(S2652:S2656)</f>
        <v>50</v>
      </c>
      <c r="X2652">
        <f>SUM(T2652:T2656)</f>
        <v>17</v>
      </c>
      <c r="Y2652">
        <f>X2652+W2652</f>
        <v>67</v>
      </c>
      <c r="Z2652" s="118">
        <v>0.11</v>
      </c>
      <c r="AA2652">
        <v>0</v>
      </c>
      <c r="AB2652" s="120">
        <v>45.06</v>
      </c>
      <c r="AC2652" s="2">
        <f t="shared" si="252"/>
        <v>1486.98</v>
      </c>
      <c r="AD2652" s="2">
        <f>SUM(AC2652:AC2656)</f>
        <v>15972.155000000001</v>
      </c>
      <c r="AE2652" s="2">
        <f t="shared" si="253"/>
        <v>1486.98</v>
      </c>
      <c r="AF2652" s="2">
        <f>SUM(AE2652:AE2656)</f>
        <v>15972.155000000001</v>
      </c>
      <c r="AG2652">
        <f t="shared" si="254"/>
        <v>1</v>
      </c>
    </row>
    <row r="2653" spans="1:34">
      <c r="A2653">
        <v>2652</v>
      </c>
      <c r="C2653">
        <v>95</v>
      </c>
      <c r="D2653">
        <v>519</v>
      </c>
      <c r="E2653" t="s">
        <v>607</v>
      </c>
      <c r="F2653" t="s">
        <v>929</v>
      </c>
      <c r="G2653">
        <v>49.760139469999999</v>
      </c>
      <c r="H2653">
        <v>126.3626022</v>
      </c>
      <c r="M2653" t="s">
        <v>14</v>
      </c>
      <c r="N2653">
        <v>14</v>
      </c>
      <c r="O2653">
        <v>8</v>
      </c>
      <c r="P2653">
        <f t="shared" si="255"/>
        <v>6</v>
      </c>
      <c r="Q2653" t="s">
        <v>35</v>
      </c>
      <c r="R2653">
        <v>1</v>
      </c>
      <c r="S2653">
        <f t="shared" si="250"/>
        <v>0</v>
      </c>
      <c r="T2653">
        <f t="shared" si="251"/>
        <v>6</v>
      </c>
      <c r="Z2653" s="118">
        <v>0.11</v>
      </c>
      <c r="AA2653">
        <v>0</v>
      </c>
      <c r="AB2653" s="120">
        <v>45.06</v>
      </c>
      <c r="AC2653" s="2">
        <f t="shared" si="252"/>
        <v>2973.96</v>
      </c>
      <c r="AE2653" s="2">
        <f t="shared" si="253"/>
        <v>2973.96</v>
      </c>
      <c r="AG2653" t="str">
        <f t="shared" si="254"/>
        <v/>
      </c>
    </row>
    <row r="2654" spans="1:34">
      <c r="A2654">
        <v>2653</v>
      </c>
      <c r="C2654">
        <v>95</v>
      </c>
      <c r="D2654">
        <v>519</v>
      </c>
      <c r="E2654" t="s">
        <v>607</v>
      </c>
      <c r="F2654" t="s">
        <v>929</v>
      </c>
      <c r="G2654">
        <v>49.760139469999999</v>
      </c>
      <c r="H2654">
        <v>126.3626022</v>
      </c>
      <c r="M2654" t="s">
        <v>15</v>
      </c>
      <c r="N2654">
        <v>8</v>
      </c>
      <c r="O2654">
        <v>0</v>
      </c>
      <c r="P2654">
        <f t="shared" si="255"/>
        <v>8</v>
      </c>
      <c r="Q2654" t="s">
        <v>35</v>
      </c>
      <c r="R2654">
        <v>1</v>
      </c>
      <c r="S2654">
        <f t="shared" si="250"/>
        <v>0</v>
      </c>
      <c r="T2654">
        <f t="shared" si="251"/>
        <v>8</v>
      </c>
      <c r="Z2654" s="118">
        <v>0.11</v>
      </c>
      <c r="AA2654">
        <v>0</v>
      </c>
      <c r="AB2654" s="120">
        <v>38.51</v>
      </c>
      <c r="AC2654" s="2">
        <f t="shared" si="252"/>
        <v>3388.8799999999997</v>
      </c>
      <c r="AE2654" s="2">
        <f t="shared" si="253"/>
        <v>3388.8799999999997</v>
      </c>
      <c r="AG2654" t="str">
        <f t="shared" si="254"/>
        <v/>
      </c>
    </row>
    <row r="2655" spans="1:34">
      <c r="A2655">
        <v>2654</v>
      </c>
      <c r="C2655">
        <v>108</v>
      </c>
      <c r="D2655">
        <v>519</v>
      </c>
      <c r="E2655" t="s">
        <v>607</v>
      </c>
      <c r="F2655" t="s">
        <v>929</v>
      </c>
      <c r="G2655">
        <v>49.760139469999999</v>
      </c>
      <c r="H2655">
        <v>126.3626022</v>
      </c>
      <c r="M2655" t="s">
        <v>792</v>
      </c>
      <c r="N2655">
        <v>0</v>
      </c>
      <c r="O2655">
        <v>-15</v>
      </c>
      <c r="P2655">
        <f t="shared" si="255"/>
        <v>15</v>
      </c>
      <c r="Q2655" t="s">
        <v>611</v>
      </c>
      <c r="R2655">
        <v>2</v>
      </c>
      <c r="S2655">
        <f t="shared" si="250"/>
        <v>15</v>
      </c>
      <c r="T2655">
        <f t="shared" si="251"/>
        <v>0</v>
      </c>
      <c r="U2655" t="s">
        <v>1003</v>
      </c>
      <c r="V2655" t="s">
        <v>623</v>
      </c>
      <c r="Z2655" s="118">
        <v>0.93</v>
      </c>
      <c r="AA2655">
        <v>70</v>
      </c>
      <c r="AB2655" s="120">
        <v>10.95</v>
      </c>
      <c r="AC2655" s="2">
        <f t="shared" si="252"/>
        <v>4582.5750000000007</v>
      </c>
      <c r="AE2655" s="2">
        <f t="shared" si="253"/>
        <v>4582.5750000000007</v>
      </c>
      <c r="AG2655" t="str">
        <f t="shared" si="254"/>
        <v/>
      </c>
    </row>
    <row r="2656" spans="1:34" s="9" customFormat="1">
      <c r="A2656">
        <v>2655</v>
      </c>
      <c r="C2656">
        <v>108</v>
      </c>
      <c r="D2656">
        <v>519</v>
      </c>
      <c r="E2656" s="9" t="s">
        <v>607</v>
      </c>
      <c r="F2656" t="s">
        <v>929</v>
      </c>
      <c r="G2656" s="9">
        <v>49.760139469999999</v>
      </c>
      <c r="H2656" s="9">
        <v>126.3626022</v>
      </c>
      <c r="M2656" s="9" t="s">
        <v>17</v>
      </c>
      <c r="N2656" s="9">
        <v>-15</v>
      </c>
      <c r="O2656" s="9">
        <v>-50</v>
      </c>
      <c r="P2656">
        <f t="shared" si="255"/>
        <v>35</v>
      </c>
      <c r="Q2656" s="9" t="s">
        <v>604</v>
      </c>
      <c r="R2656" s="9">
        <v>2</v>
      </c>
      <c r="S2656" s="9">
        <f t="shared" si="250"/>
        <v>35</v>
      </c>
      <c r="T2656" s="9">
        <f t="shared" si="251"/>
        <v>0</v>
      </c>
      <c r="U2656" t="s">
        <v>1003</v>
      </c>
      <c r="V2656" t="s">
        <v>623</v>
      </c>
      <c r="Z2656" s="118">
        <v>0.86</v>
      </c>
      <c r="AA2656" s="9">
        <v>70</v>
      </c>
      <c r="AB2656" s="120">
        <v>3.92</v>
      </c>
      <c r="AC2656" s="2">
        <f t="shared" si="252"/>
        <v>3539.7599999999998</v>
      </c>
      <c r="AE2656" s="11">
        <f t="shared" si="253"/>
        <v>3539.7599999999998</v>
      </c>
      <c r="AG2656" t="str">
        <f t="shared" si="254"/>
        <v/>
      </c>
      <c r="AH2656"/>
    </row>
    <row r="2657" spans="1:34">
      <c r="A2657">
        <v>2656</v>
      </c>
      <c r="C2657">
        <v>100</v>
      </c>
      <c r="D2657">
        <v>520</v>
      </c>
      <c r="E2657" t="s">
        <v>605</v>
      </c>
      <c r="F2657" t="s">
        <v>929</v>
      </c>
      <c r="G2657">
        <v>49.755939480000002</v>
      </c>
      <c r="H2657">
        <v>126.3815994</v>
      </c>
      <c r="M2657" t="s">
        <v>610</v>
      </c>
      <c r="N2657">
        <v>2</v>
      </c>
      <c r="O2657">
        <v>1.5</v>
      </c>
      <c r="P2657">
        <f t="shared" si="255"/>
        <v>0.5</v>
      </c>
      <c r="Q2657" t="s">
        <v>35</v>
      </c>
      <c r="R2657">
        <v>1</v>
      </c>
      <c r="S2657">
        <f t="shared" si="250"/>
        <v>0</v>
      </c>
      <c r="T2657">
        <f t="shared" si="251"/>
        <v>0.5</v>
      </c>
      <c r="W2657">
        <f>SUM(S2657:S2661)</f>
        <v>60</v>
      </c>
      <c r="X2657">
        <f>SUM(T2657:T2661)</f>
        <v>2</v>
      </c>
      <c r="Y2657">
        <f>X2657+W2657</f>
        <v>62</v>
      </c>
      <c r="Z2657" s="118">
        <v>0.14000000000000001</v>
      </c>
      <c r="AA2657">
        <v>0</v>
      </c>
      <c r="AB2657" s="120">
        <v>43.21</v>
      </c>
      <c r="AC2657" s="2">
        <f t="shared" si="252"/>
        <v>302.47000000000003</v>
      </c>
      <c r="AD2657" s="2">
        <f>SUM(AC2657:AC2661)</f>
        <v>11440.439999999999</v>
      </c>
      <c r="AE2657" s="2">
        <f t="shared" si="253"/>
        <v>302.47000000000003</v>
      </c>
      <c r="AF2657" s="2">
        <f>SUM(AE2657:AE2661)</f>
        <v>11440.439999999999</v>
      </c>
      <c r="AG2657">
        <f t="shared" si="254"/>
        <v>1</v>
      </c>
    </row>
    <row r="2658" spans="1:34">
      <c r="A2658">
        <v>2657</v>
      </c>
      <c r="C2658">
        <v>100</v>
      </c>
      <c r="D2658">
        <v>520</v>
      </c>
      <c r="E2658" t="s">
        <v>605</v>
      </c>
      <c r="F2658" t="s">
        <v>929</v>
      </c>
      <c r="G2658">
        <v>49.755939480000002</v>
      </c>
      <c r="H2658">
        <v>126.3815994</v>
      </c>
      <c r="M2658" t="s">
        <v>606</v>
      </c>
      <c r="N2658">
        <v>1.5</v>
      </c>
      <c r="O2658">
        <v>1</v>
      </c>
      <c r="P2658">
        <f t="shared" si="255"/>
        <v>0.5</v>
      </c>
      <c r="Q2658" t="s">
        <v>35</v>
      </c>
      <c r="R2658">
        <v>1</v>
      </c>
      <c r="S2658">
        <f t="shared" si="250"/>
        <v>0</v>
      </c>
      <c r="T2658">
        <f t="shared" si="251"/>
        <v>0.5</v>
      </c>
      <c r="Z2658" s="118">
        <v>0.14000000000000001</v>
      </c>
      <c r="AA2658">
        <v>0</v>
      </c>
      <c r="AB2658" s="120">
        <v>43.21</v>
      </c>
      <c r="AC2658" s="2">
        <f t="shared" si="252"/>
        <v>302.47000000000003</v>
      </c>
      <c r="AE2658" s="2">
        <f t="shared" si="253"/>
        <v>302.47000000000003</v>
      </c>
      <c r="AG2658" t="str">
        <f t="shared" si="254"/>
        <v/>
      </c>
      <c r="AH2658" s="102"/>
    </row>
    <row r="2659" spans="1:34">
      <c r="A2659">
        <v>2658</v>
      </c>
      <c r="C2659">
        <v>113</v>
      </c>
      <c r="D2659">
        <v>520</v>
      </c>
      <c r="E2659" t="s">
        <v>605</v>
      </c>
      <c r="F2659" t="s">
        <v>929</v>
      </c>
      <c r="G2659">
        <v>49.755939480000002</v>
      </c>
      <c r="H2659">
        <v>126.3815994</v>
      </c>
      <c r="M2659" t="s">
        <v>18</v>
      </c>
      <c r="N2659">
        <v>-10</v>
      </c>
      <c r="O2659">
        <v>0</v>
      </c>
      <c r="P2659">
        <f t="shared" si="255"/>
        <v>10</v>
      </c>
      <c r="Q2659" t="s">
        <v>604</v>
      </c>
      <c r="R2659">
        <v>2</v>
      </c>
      <c r="S2659">
        <f t="shared" si="250"/>
        <v>10</v>
      </c>
      <c r="T2659">
        <f t="shared" si="251"/>
        <v>0</v>
      </c>
      <c r="U2659" t="s">
        <v>1003</v>
      </c>
      <c r="V2659" t="s">
        <v>623</v>
      </c>
      <c r="Z2659" s="118">
        <v>1.38</v>
      </c>
      <c r="AA2659">
        <v>60</v>
      </c>
      <c r="AB2659" s="120">
        <v>1.7</v>
      </c>
      <c r="AC2659" s="2">
        <f t="shared" si="252"/>
        <v>938.39999999999986</v>
      </c>
      <c r="AE2659" s="2">
        <f t="shared" si="253"/>
        <v>938.39999999999986</v>
      </c>
      <c r="AG2659" t="str">
        <f t="shared" si="254"/>
        <v/>
      </c>
      <c r="AH2659" s="102"/>
    </row>
    <row r="2660" spans="1:34">
      <c r="A2660">
        <v>2659</v>
      </c>
      <c r="C2660">
        <v>100</v>
      </c>
      <c r="D2660">
        <v>520</v>
      </c>
      <c r="E2660" t="s">
        <v>605</v>
      </c>
      <c r="F2660" t="s">
        <v>929</v>
      </c>
      <c r="G2660">
        <v>49.755939480000002</v>
      </c>
      <c r="H2660">
        <v>126.3815994</v>
      </c>
      <c r="M2660" t="s">
        <v>15</v>
      </c>
      <c r="N2660">
        <v>1</v>
      </c>
      <c r="O2660">
        <v>0</v>
      </c>
      <c r="P2660">
        <f t="shared" si="255"/>
        <v>1</v>
      </c>
      <c r="Q2660" t="s">
        <v>35</v>
      </c>
      <c r="R2660">
        <v>1</v>
      </c>
      <c r="S2660">
        <f t="shared" si="250"/>
        <v>0</v>
      </c>
      <c r="T2660">
        <f t="shared" si="251"/>
        <v>1</v>
      </c>
      <c r="Z2660" s="118">
        <v>0.14000000000000001</v>
      </c>
      <c r="AA2660">
        <v>0</v>
      </c>
      <c r="AB2660" s="120">
        <v>36.65</v>
      </c>
      <c r="AC2660" s="2">
        <f t="shared" si="252"/>
        <v>513.1</v>
      </c>
      <c r="AE2660" s="2">
        <f t="shared" si="253"/>
        <v>513.1</v>
      </c>
      <c r="AG2660" t="str">
        <f t="shared" si="254"/>
        <v/>
      </c>
      <c r="AH2660" s="102"/>
    </row>
    <row r="2661" spans="1:34" s="9" customFormat="1">
      <c r="A2661">
        <v>2660</v>
      </c>
      <c r="C2661">
        <v>113</v>
      </c>
      <c r="D2661">
        <v>520</v>
      </c>
      <c r="E2661" s="9" t="s">
        <v>605</v>
      </c>
      <c r="F2661" t="s">
        <v>929</v>
      </c>
      <c r="G2661" s="9">
        <v>49.755939480000002</v>
      </c>
      <c r="H2661" s="9">
        <v>126.3815994</v>
      </c>
      <c r="M2661" s="9" t="s">
        <v>780</v>
      </c>
      <c r="N2661" s="9">
        <v>-60</v>
      </c>
      <c r="O2661" s="9">
        <v>-10</v>
      </c>
      <c r="P2661">
        <f t="shared" si="255"/>
        <v>50</v>
      </c>
      <c r="Q2661" s="9" t="s">
        <v>604</v>
      </c>
      <c r="R2661" s="9">
        <v>2</v>
      </c>
      <c r="S2661" s="9">
        <f t="shared" si="250"/>
        <v>50</v>
      </c>
      <c r="T2661" s="9">
        <f t="shared" si="251"/>
        <v>0</v>
      </c>
      <c r="U2661" t="s">
        <v>1003</v>
      </c>
      <c r="V2661" t="s">
        <v>623</v>
      </c>
      <c r="Z2661" s="118">
        <v>1.38</v>
      </c>
      <c r="AA2661" s="9">
        <v>20</v>
      </c>
      <c r="AB2661" s="120">
        <v>1.7</v>
      </c>
      <c r="AC2661" s="2">
        <f t="shared" si="252"/>
        <v>9383.9999999999982</v>
      </c>
      <c r="AE2661" s="11">
        <f t="shared" si="253"/>
        <v>9383.9999999999982</v>
      </c>
      <c r="AG2661" t="str">
        <f t="shared" si="254"/>
        <v/>
      </c>
      <c r="AH2661" s="102"/>
    </row>
    <row r="2662" spans="1:34">
      <c r="A2662">
        <v>2661</v>
      </c>
      <c r="C2662">
        <v>99</v>
      </c>
      <c r="D2662">
        <v>521</v>
      </c>
      <c r="E2662" t="s">
        <v>607</v>
      </c>
      <c r="F2662" t="s">
        <v>929</v>
      </c>
      <c r="G2662">
        <v>49.756439210000003</v>
      </c>
      <c r="H2662">
        <v>126.3831024</v>
      </c>
      <c r="M2662" t="s">
        <v>13</v>
      </c>
      <c r="N2662">
        <v>6</v>
      </c>
      <c r="O2662">
        <v>5</v>
      </c>
      <c r="P2662">
        <f t="shared" si="255"/>
        <v>1</v>
      </c>
      <c r="Q2662" t="s">
        <v>35</v>
      </c>
      <c r="R2662">
        <v>1</v>
      </c>
      <c r="S2662">
        <f t="shared" si="250"/>
        <v>0</v>
      </c>
      <c r="T2662">
        <f t="shared" si="251"/>
        <v>1</v>
      </c>
      <c r="W2662">
        <f>SUM(S2662:S2666)</f>
        <v>60</v>
      </c>
      <c r="X2662">
        <f>SUM(T2662:T2666)</f>
        <v>6</v>
      </c>
      <c r="Y2662">
        <f>X2662+W2662</f>
        <v>66</v>
      </c>
      <c r="Z2662" s="118">
        <v>0.11</v>
      </c>
      <c r="AA2662">
        <v>0</v>
      </c>
      <c r="AB2662" s="120">
        <v>45.06</v>
      </c>
      <c r="AC2662" s="2">
        <f t="shared" si="252"/>
        <v>495.65999999999997</v>
      </c>
      <c r="AD2662" s="2">
        <f>SUM(AC2662:AC2666)</f>
        <v>18824.5635</v>
      </c>
      <c r="AE2662" s="2">
        <f t="shared" si="253"/>
        <v>495.65999999999997</v>
      </c>
      <c r="AF2662" s="2">
        <f>SUM(AE2662:AE2666)</f>
        <v>18824.5635</v>
      </c>
      <c r="AG2662">
        <f t="shared" si="254"/>
        <v>1</v>
      </c>
      <c r="AH2662" s="102"/>
    </row>
    <row r="2663" spans="1:34">
      <c r="A2663">
        <v>2662</v>
      </c>
      <c r="C2663">
        <v>99</v>
      </c>
      <c r="D2663">
        <v>521</v>
      </c>
      <c r="E2663" t="s">
        <v>607</v>
      </c>
      <c r="F2663" t="s">
        <v>929</v>
      </c>
      <c r="G2663">
        <v>49.756439210000003</v>
      </c>
      <c r="H2663">
        <v>126.3831024</v>
      </c>
      <c r="M2663" t="s">
        <v>606</v>
      </c>
      <c r="N2663">
        <v>5</v>
      </c>
      <c r="O2663">
        <v>3</v>
      </c>
      <c r="P2663">
        <f t="shared" si="255"/>
        <v>2</v>
      </c>
      <c r="Q2663" t="s">
        <v>35</v>
      </c>
      <c r="R2663">
        <v>1</v>
      </c>
      <c r="S2663">
        <f t="shared" si="250"/>
        <v>0</v>
      </c>
      <c r="T2663">
        <f t="shared" si="251"/>
        <v>2</v>
      </c>
      <c r="Z2663" s="118">
        <v>0.11</v>
      </c>
      <c r="AA2663">
        <v>0</v>
      </c>
      <c r="AB2663" s="120">
        <v>45.06</v>
      </c>
      <c r="AC2663" s="2">
        <f t="shared" si="252"/>
        <v>991.31999999999994</v>
      </c>
      <c r="AE2663" s="2">
        <f t="shared" si="253"/>
        <v>991.31999999999994</v>
      </c>
      <c r="AG2663" t="str">
        <f t="shared" si="254"/>
        <v/>
      </c>
      <c r="AH2663" s="102"/>
    </row>
    <row r="2664" spans="1:34">
      <c r="A2664">
        <v>2663</v>
      </c>
      <c r="C2664">
        <v>99</v>
      </c>
      <c r="D2664">
        <v>521</v>
      </c>
      <c r="E2664" t="s">
        <v>607</v>
      </c>
      <c r="F2664" t="s">
        <v>929</v>
      </c>
      <c r="G2664">
        <v>49.756439210000003</v>
      </c>
      <c r="H2664">
        <v>126.3831024</v>
      </c>
      <c r="M2664" t="s">
        <v>15</v>
      </c>
      <c r="N2664">
        <v>3</v>
      </c>
      <c r="O2664">
        <v>0</v>
      </c>
      <c r="P2664">
        <f t="shared" si="255"/>
        <v>3</v>
      </c>
      <c r="Q2664" t="s">
        <v>35</v>
      </c>
      <c r="R2664">
        <v>1</v>
      </c>
      <c r="S2664">
        <f t="shared" si="250"/>
        <v>0</v>
      </c>
      <c r="T2664">
        <f t="shared" si="251"/>
        <v>3</v>
      </c>
      <c r="Z2664" s="118">
        <v>0.11</v>
      </c>
      <c r="AA2664">
        <v>0</v>
      </c>
      <c r="AB2664" s="120">
        <v>38.51</v>
      </c>
      <c r="AC2664" s="2">
        <f t="shared" si="252"/>
        <v>1270.83</v>
      </c>
      <c r="AE2664" s="2">
        <f t="shared" si="253"/>
        <v>1270.83</v>
      </c>
      <c r="AG2664" t="str">
        <f t="shared" si="254"/>
        <v/>
      </c>
    </row>
    <row r="2665" spans="1:34">
      <c r="A2665">
        <v>2664</v>
      </c>
      <c r="C2665">
        <v>112</v>
      </c>
      <c r="D2665">
        <v>521</v>
      </c>
      <c r="E2665" t="s">
        <v>607</v>
      </c>
      <c r="F2665" t="s">
        <v>929</v>
      </c>
      <c r="G2665">
        <v>49.756439210000003</v>
      </c>
      <c r="H2665">
        <v>126.3831024</v>
      </c>
      <c r="M2665" t="s">
        <v>129</v>
      </c>
      <c r="N2665">
        <v>0</v>
      </c>
      <c r="O2665">
        <v>-7</v>
      </c>
      <c r="P2665">
        <f t="shared" si="255"/>
        <v>7</v>
      </c>
      <c r="Q2665" t="s">
        <v>611</v>
      </c>
      <c r="R2665">
        <v>2</v>
      </c>
      <c r="S2665">
        <f t="shared" si="250"/>
        <v>7</v>
      </c>
      <c r="T2665">
        <f t="shared" si="251"/>
        <v>0</v>
      </c>
      <c r="U2665" t="s">
        <v>1003</v>
      </c>
      <c r="V2665" t="s">
        <v>623</v>
      </c>
      <c r="Z2665" s="118">
        <v>0.93</v>
      </c>
      <c r="AA2665">
        <v>25</v>
      </c>
      <c r="AB2665" s="120">
        <v>10.95</v>
      </c>
      <c r="AC2665" s="2">
        <f t="shared" si="252"/>
        <v>5346.3375000000005</v>
      </c>
      <c r="AE2665" s="2">
        <f t="shared" si="253"/>
        <v>5346.3375000000005</v>
      </c>
      <c r="AG2665" t="str">
        <f t="shared" si="254"/>
        <v/>
      </c>
    </row>
    <row r="2666" spans="1:34" s="9" customFormat="1">
      <c r="A2666">
        <v>2665</v>
      </c>
      <c r="C2666">
        <v>112</v>
      </c>
      <c r="D2666">
        <v>521</v>
      </c>
      <c r="E2666" s="9" t="s">
        <v>607</v>
      </c>
      <c r="F2666" t="s">
        <v>929</v>
      </c>
      <c r="G2666" s="9">
        <v>49.756439210000003</v>
      </c>
      <c r="H2666" s="9">
        <v>126.3831024</v>
      </c>
      <c r="M2666" s="9" t="s">
        <v>793</v>
      </c>
      <c r="N2666" s="9">
        <v>-7</v>
      </c>
      <c r="O2666" s="9">
        <v>-60</v>
      </c>
      <c r="P2666">
        <f t="shared" si="255"/>
        <v>53</v>
      </c>
      <c r="Q2666" s="9" t="s">
        <v>604</v>
      </c>
      <c r="R2666" s="9">
        <v>2</v>
      </c>
      <c r="S2666" s="9">
        <f t="shared" si="250"/>
        <v>53</v>
      </c>
      <c r="T2666" s="9">
        <f t="shared" si="251"/>
        <v>0</v>
      </c>
      <c r="U2666" t="s">
        <v>1003</v>
      </c>
      <c r="V2666" t="s">
        <v>606</v>
      </c>
      <c r="Z2666" s="118">
        <v>0.86</v>
      </c>
      <c r="AA2666" s="9">
        <v>40</v>
      </c>
      <c r="AB2666" s="120">
        <v>3.92</v>
      </c>
      <c r="AC2666" s="2">
        <f t="shared" si="252"/>
        <v>10720.415999999999</v>
      </c>
      <c r="AE2666" s="11">
        <f t="shared" si="253"/>
        <v>10720.415999999999</v>
      </c>
      <c r="AG2666" t="str">
        <f t="shared" si="254"/>
        <v/>
      </c>
      <c r="AH2666"/>
    </row>
    <row r="2667" spans="1:34">
      <c r="A2667">
        <v>2666</v>
      </c>
      <c r="C2667">
        <v>514</v>
      </c>
      <c r="D2667">
        <v>522</v>
      </c>
      <c r="E2667" t="s">
        <v>605</v>
      </c>
      <c r="F2667" t="s">
        <v>929</v>
      </c>
      <c r="G2667">
        <v>50.270599369999999</v>
      </c>
      <c r="H2667">
        <v>125.868988</v>
      </c>
      <c r="M2667" t="s">
        <v>13</v>
      </c>
      <c r="N2667">
        <v>7</v>
      </c>
      <c r="O2667">
        <v>5</v>
      </c>
      <c r="P2667">
        <f t="shared" si="255"/>
        <v>2</v>
      </c>
      <c r="Q2667" t="s">
        <v>35</v>
      </c>
      <c r="R2667">
        <v>1</v>
      </c>
      <c r="S2667">
        <f t="shared" si="250"/>
        <v>0</v>
      </c>
      <c r="T2667">
        <f t="shared" si="251"/>
        <v>2</v>
      </c>
      <c r="W2667">
        <f>SUM(S2667:S2674)</f>
        <v>75</v>
      </c>
      <c r="X2667">
        <f>SUM(T2667:T2674)</f>
        <v>7</v>
      </c>
      <c r="Y2667">
        <f>X2667+W2667</f>
        <v>82</v>
      </c>
      <c r="Z2667" s="118">
        <v>0.14000000000000001</v>
      </c>
      <c r="AA2667">
        <v>0</v>
      </c>
      <c r="AB2667" s="120">
        <v>43.21</v>
      </c>
      <c r="AC2667" s="2">
        <f t="shared" si="252"/>
        <v>1209.8800000000001</v>
      </c>
      <c r="AD2667" s="2">
        <f>SUM(AC2667:AC2674)</f>
        <v>17652.080999999998</v>
      </c>
      <c r="AE2667" s="2">
        <f t="shared" si="253"/>
        <v>1209.8800000000001</v>
      </c>
      <c r="AF2667" s="2">
        <f>SUM(AE2667:AE2674)</f>
        <v>17652.080999999998</v>
      </c>
      <c r="AG2667">
        <f t="shared" si="254"/>
        <v>1</v>
      </c>
    </row>
    <row r="2668" spans="1:34">
      <c r="A2668">
        <v>2667</v>
      </c>
      <c r="C2668">
        <v>514</v>
      </c>
      <c r="D2668">
        <v>522</v>
      </c>
      <c r="E2668" t="s">
        <v>605</v>
      </c>
      <c r="F2668" t="s">
        <v>929</v>
      </c>
      <c r="G2668">
        <v>50.270599369999999</v>
      </c>
      <c r="H2668">
        <v>125.868988</v>
      </c>
      <c r="M2668" t="s">
        <v>606</v>
      </c>
      <c r="N2668">
        <v>5</v>
      </c>
      <c r="O2668">
        <v>2</v>
      </c>
      <c r="P2668">
        <f t="shared" si="255"/>
        <v>3</v>
      </c>
      <c r="Q2668" t="s">
        <v>35</v>
      </c>
      <c r="R2668">
        <v>1</v>
      </c>
      <c r="S2668">
        <f t="shared" si="250"/>
        <v>0</v>
      </c>
      <c r="T2668">
        <f t="shared" si="251"/>
        <v>3</v>
      </c>
      <c r="Z2668" s="118">
        <v>0.14000000000000001</v>
      </c>
      <c r="AA2668">
        <v>0</v>
      </c>
      <c r="AB2668" s="120">
        <v>43.21</v>
      </c>
      <c r="AC2668" s="2">
        <f t="shared" si="252"/>
        <v>1814.8200000000002</v>
      </c>
      <c r="AE2668" s="2">
        <f t="shared" si="253"/>
        <v>1814.8200000000002</v>
      </c>
      <c r="AG2668" t="str">
        <f t="shared" si="254"/>
        <v/>
      </c>
    </row>
    <row r="2669" spans="1:34">
      <c r="A2669">
        <v>2668</v>
      </c>
      <c r="C2669">
        <v>514</v>
      </c>
      <c r="D2669">
        <v>522</v>
      </c>
      <c r="E2669" t="s">
        <v>605</v>
      </c>
      <c r="F2669" t="s">
        <v>929</v>
      </c>
      <c r="G2669">
        <v>50.270599369999999</v>
      </c>
      <c r="H2669">
        <v>125.868988</v>
      </c>
      <c r="M2669" t="s">
        <v>628</v>
      </c>
      <c r="N2669">
        <v>2</v>
      </c>
      <c r="O2669">
        <v>0</v>
      </c>
      <c r="P2669">
        <f t="shared" si="255"/>
        <v>2</v>
      </c>
      <c r="Q2669" t="s">
        <v>35</v>
      </c>
      <c r="R2669">
        <v>1</v>
      </c>
      <c r="S2669">
        <f t="shared" si="250"/>
        <v>0</v>
      </c>
      <c r="T2669">
        <f t="shared" si="251"/>
        <v>2</v>
      </c>
      <c r="Z2669" s="118">
        <v>0.14000000000000001</v>
      </c>
      <c r="AA2669">
        <v>0</v>
      </c>
      <c r="AB2669" s="120">
        <v>36.65</v>
      </c>
      <c r="AC2669" s="2">
        <f t="shared" si="252"/>
        <v>1026.2</v>
      </c>
      <c r="AE2669" s="2">
        <f t="shared" si="253"/>
        <v>1026.2</v>
      </c>
      <c r="AG2669" t="str">
        <f t="shared" si="254"/>
        <v/>
      </c>
    </row>
    <row r="2670" spans="1:34">
      <c r="A2670">
        <v>2669</v>
      </c>
      <c r="C2670">
        <v>562</v>
      </c>
      <c r="D2670">
        <v>522</v>
      </c>
      <c r="E2670" t="s">
        <v>605</v>
      </c>
      <c r="F2670" t="s">
        <v>929</v>
      </c>
      <c r="G2670">
        <v>50.270599369999999</v>
      </c>
      <c r="H2670">
        <v>125.868988</v>
      </c>
      <c r="M2670" t="s">
        <v>16</v>
      </c>
      <c r="N2670">
        <v>0</v>
      </c>
      <c r="O2670">
        <v>-3</v>
      </c>
      <c r="P2670">
        <f t="shared" si="255"/>
        <v>3</v>
      </c>
      <c r="Q2670" t="s">
        <v>604</v>
      </c>
      <c r="R2670">
        <v>2</v>
      </c>
      <c r="S2670">
        <f t="shared" si="250"/>
        <v>3</v>
      </c>
      <c r="T2670">
        <f t="shared" si="251"/>
        <v>0</v>
      </c>
      <c r="U2670" t="s">
        <v>1003</v>
      </c>
      <c r="V2670" t="s">
        <v>606</v>
      </c>
      <c r="Z2670" s="118">
        <v>1.31</v>
      </c>
      <c r="AA2670">
        <v>35</v>
      </c>
      <c r="AB2670" s="120">
        <v>4.74</v>
      </c>
      <c r="AC2670" s="2">
        <f t="shared" si="252"/>
        <v>1210.8330000000001</v>
      </c>
      <c r="AE2670" s="2">
        <f t="shared" si="253"/>
        <v>1210.8330000000001</v>
      </c>
      <c r="AG2670" t="str">
        <f t="shared" si="254"/>
        <v/>
      </c>
    </row>
    <row r="2671" spans="1:34">
      <c r="A2671">
        <v>2670</v>
      </c>
      <c r="C2671">
        <v>562</v>
      </c>
      <c r="D2671">
        <v>522</v>
      </c>
      <c r="E2671" t="s">
        <v>605</v>
      </c>
      <c r="F2671" t="s">
        <v>929</v>
      </c>
      <c r="G2671">
        <v>50.270599369999999</v>
      </c>
      <c r="H2671">
        <v>125.868988</v>
      </c>
      <c r="M2671" t="s">
        <v>350</v>
      </c>
      <c r="N2671">
        <v>-3</v>
      </c>
      <c r="O2671">
        <v>-20</v>
      </c>
      <c r="P2671">
        <f t="shared" si="255"/>
        <v>17</v>
      </c>
      <c r="Q2671" t="s">
        <v>604</v>
      </c>
      <c r="R2671">
        <v>2</v>
      </c>
      <c r="S2671">
        <f t="shared" si="250"/>
        <v>17</v>
      </c>
      <c r="T2671">
        <f t="shared" si="251"/>
        <v>0</v>
      </c>
      <c r="U2671" t="s">
        <v>1003</v>
      </c>
      <c r="V2671" t="s">
        <v>606</v>
      </c>
      <c r="Z2671" s="118">
        <v>1.18</v>
      </c>
      <c r="AA2671">
        <v>35</v>
      </c>
      <c r="AB2671" s="120">
        <v>4.74</v>
      </c>
      <c r="AC2671" s="2">
        <f t="shared" si="252"/>
        <v>6180.4860000000008</v>
      </c>
      <c r="AE2671" s="2">
        <f t="shared" si="253"/>
        <v>6180.4860000000008</v>
      </c>
      <c r="AG2671" t="str">
        <f t="shared" si="254"/>
        <v/>
      </c>
    </row>
    <row r="2672" spans="1:34">
      <c r="A2672">
        <v>2671</v>
      </c>
      <c r="C2672">
        <v>562</v>
      </c>
      <c r="D2672">
        <v>522</v>
      </c>
      <c r="E2672" t="s">
        <v>605</v>
      </c>
      <c r="F2672" t="s">
        <v>929</v>
      </c>
      <c r="G2672">
        <v>50.270599369999999</v>
      </c>
      <c r="H2672">
        <v>125.868988</v>
      </c>
      <c r="M2672" t="s">
        <v>59</v>
      </c>
      <c r="N2672">
        <v>-20</v>
      </c>
      <c r="O2672">
        <v>-46</v>
      </c>
      <c r="P2672">
        <f t="shared" si="255"/>
        <v>26</v>
      </c>
      <c r="Q2672" t="s">
        <v>604</v>
      </c>
      <c r="R2672">
        <v>2</v>
      </c>
      <c r="S2672">
        <f t="shared" si="250"/>
        <v>26</v>
      </c>
      <c r="T2672">
        <f t="shared" si="251"/>
        <v>0</v>
      </c>
      <c r="U2672" t="s">
        <v>1003</v>
      </c>
      <c r="V2672" t="s">
        <v>606</v>
      </c>
      <c r="Z2672" s="118">
        <v>1.38</v>
      </c>
      <c r="AA2672">
        <v>35</v>
      </c>
      <c r="AB2672" s="120">
        <v>1.7</v>
      </c>
      <c r="AC2672" s="2">
        <f t="shared" si="252"/>
        <v>3964.7399999999993</v>
      </c>
      <c r="AE2672" s="2">
        <f t="shared" si="253"/>
        <v>3964.7399999999993</v>
      </c>
      <c r="AG2672" t="str">
        <f t="shared" si="254"/>
        <v/>
      </c>
    </row>
    <row r="2673" spans="1:34">
      <c r="A2673">
        <v>2672</v>
      </c>
      <c r="C2673">
        <v>562</v>
      </c>
      <c r="D2673">
        <v>522</v>
      </c>
      <c r="E2673" t="s">
        <v>605</v>
      </c>
      <c r="F2673" t="s">
        <v>929</v>
      </c>
      <c r="G2673">
        <v>50.270599369999999</v>
      </c>
      <c r="H2673">
        <v>125.868988</v>
      </c>
      <c r="M2673" t="s">
        <v>60</v>
      </c>
      <c r="N2673">
        <v>-46</v>
      </c>
      <c r="O2673">
        <v>-58</v>
      </c>
      <c r="P2673">
        <f t="shared" si="255"/>
        <v>12</v>
      </c>
      <c r="Q2673" t="s">
        <v>604</v>
      </c>
      <c r="R2673">
        <v>2</v>
      </c>
      <c r="S2673">
        <f t="shared" si="250"/>
        <v>12</v>
      </c>
      <c r="T2673">
        <f t="shared" si="251"/>
        <v>0</v>
      </c>
      <c r="U2673" t="s">
        <v>1003</v>
      </c>
      <c r="V2673" t="s">
        <v>623</v>
      </c>
      <c r="Z2673" s="118">
        <v>1.38</v>
      </c>
      <c r="AA2673">
        <v>45</v>
      </c>
      <c r="AB2673" s="120">
        <v>1.7</v>
      </c>
      <c r="AC2673" s="2">
        <f t="shared" si="252"/>
        <v>1548.3599999999997</v>
      </c>
      <c r="AE2673" s="2">
        <f t="shared" si="253"/>
        <v>1548.3599999999997</v>
      </c>
      <c r="AG2673" t="str">
        <f t="shared" si="254"/>
        <v/>
      </c>
    </row>
    <row r="2674" spans="1:34" s="9" customFormat="1">
      <c r="A2674">
        <v>2673</v>
      </c>
      <c r="C2674">
        <v>562</v>
      </c>
      <c r="D2674">
        <v>522</v>
      </c>
      <c r="E2674" s="9" t="s">
        <v>605</v>
      </c>
      <c r="F2674" t="s">
        <v>929</v>
      </c>
      <c r="G2674" s="9">
        <v>50.270599369999999</v>
      </c>
      <c r="H2674" s="9">
        <v>125.868988</v>
      </c>
      <c r="M2674" s="9" t="s">
        <v>19</v>
      </c>
      <c r="N2674" s="9">
        <v>-58</v>
      </c>
      <c r="O2674" s="9">
        <v>-75</v>
      </c>
      <c r="P2674">
        <f t="shared" si="255"/>
        <v>17</v>
      </c>
      <c r="Q2674" s="9" t="s">
        <v>611</v>
      </c>
      <c r="R2674" s="9">
        <v>2</v>
      </c>
      <c r="S2674" s="9">
        <f t="shared" si="250"/>
        <v>17</v>
      </c>
      <c r="T2674" s="9">
        <f t="shared" si="251"/>
        <v>0</v>
      </c>
      <c r="U2674" t="s">
        <v>1003</v>
      </c>
      <c r="V2674" t="s">
        <v>623</v>
      </c>
      <c r="Z2674" s="118">
        <v>1.38</v>
      </c>
      <c r="AA2674" s="9">
        <v>45</v>
      </c>
      <c r="AB2674" s="120">
        <v>0.54</v>
      </c>
      <c r="AC2674" s="2">
        <f t="shared" si="252"/>
        <v>696.76200000000006</v>
      </c>
      <c r="AE2674" s="11">
        <f t="shared" si="253"/>
        <v>696.76200000000006</v>
      </c>
      <c r="AG2674" t="str">
        <f t="shared" si="254"/>
        <v/>
      </c>
      <c r="AH2674"/>
    </row>
    <row r="2675" spans="1:34">
      <c r="A2675">
        <v>2674</v>
      </c>
      <c r="C2675">
        <v>37</v>
      </c>
      <c r="D2675">
        <v>523</v>
      </c>
      <c r="E2675" t="s">
        <v>605</v>
      </c>
      <c r="F2675" t="s">
        <v>929</v>
      </c>
      <c r="G2675">
        <v>50.043498990000003</v>
      </c>
      <c r="H2675">
        <v>126.10610200000001</v>
      </c>
      <c r="M2675" t="s">
        <v>14</v>
      </c>
      <c r="N2675">
        <v>2</v>
      </c>
      <c r="O2675">
        <v>1</v>
      </c>
      <c r="P2675">
        <f t="shared" si="255"/>
        <v>1</v>
      </c>
      <c r="Q2675" t="s">
        <v>35</v>
      </c>
      <c r="R2675">
        <v>1</v>
      </c>
      <c r="S2675">
        <f t="shared" si="250"/>
        <v>0</v>
      </c>
      <c r="T2675">
        <f t="shared" si="251"/>
        <v>1</v>
      </c>
      <c r="W2675">
        <f>SUM(S2675:S2679)</f>
        <v>35</v>
      </c>
      <c r="X2675">
        <f>SUM(T2675:T2679)</f>
        <v>2</v>
      </c>
      <c r="Y2675">
        <f>X2675+W2675</f>
        <v>37</v>
      </c>
      <c r="Z2675" s="118">
        <v>0.14000000000000001</v>
      </c>
      <c r="AA2675">
        <v>0</v>
      </c>
      <c r="AB2675" s="120">
        <v>43.21</v>
      </c>
      <c r="AC2675" s="2">
        <f t="shared" si="252"/>
        <v>604.94000000000005</v>
      </c>
      <c r="AD2675" s="2">
        <f>SUM(AC2675:AC2679)</f>
        <v>7541.58</v>
      </c>
      <c r="AE2675" s="2">
        <f t="shared" si="253"/>
        <v>604.94000000000005</v>
      </c>
      <c r="AF2675" s="2">
        <f>SUM(AE2675:AE2679)</f>
        <v>7541.58</v>
      </c>
      <c r="AG2675">
        <f t="shared" si="254"/>
        <v>1</v>
      </c>
    </row>
    <row r="2676" spans="1:34">
      <c r="A2676">
        <v>2675</v>
      </c>
      <c r="C2676">
        <v>37</v>
      </c>
      <c r="D2676">
        <v>523</v>
      </c>
      <c r="E2676" t="s">
        <v>605</v>
      </c>
      <c r="F2676" t="s">
        <v>929</v>
      </c>
      <c r="G2676">
        <v>50.043498990000003</v>
      </c>
      <c r="H2676">
        <v>126.10610200000001</v>
      </c>
      <c r="M2676" t="s">
        <v>15</v>
      </c>
      <c r="N2676">
        <v>1</v>
      </c>
      <c r="O2676">
        <v>0</v>
      </c>
      <c r="P2676">
        <f t="shared" si="255"/>
        <v>1</v>
      </c>
      <c r="Q2676" t="s">
        <v>35</v>
      </c>
      <c r="R2676">
        <v>1</v>
      </c>
      <c r="S2676">
        <f t="shared" si="250"/>
        <v>0</v>
      </c>
      <c r="T2676">
        <f t="shared" si="251"/>
        <v>1</v>
      </c>
      <c r="Z2676" s="118">
        <v>0.14000000000000001</v>
      </c>
      <c r="AA2676">
        <v>0</v>
      </c>
      <c r="AB2676" s="120">
        <v>36.65</v>
      </c>
      <c r="AC2676" s="2">
        <f t="shared" si="252"/>
        <v>513.1</v>
      </c>
      <c r="AE2676" s="2">
        <f t="shared" si="253"/>
        <v>513.1</v>
      </c>
      <c r="AG2676" t="str">
        <f t="shared" si="254"/>
        <v/>
      </c>
    </row>
    <row r="2677" spans="1:34">
      <c r="A2677">
        <v>2676</v>
      </c>
      <c r="C2677">
        <v>47</v>
      </c>
      <c r="D2677">
        <v>523</v>
      </c>
      <c r="E2677" t="s">
        <v>605</v>
      </c>
      <c r="F2677" t="s">
        <v>929</v>
      </c>
      <c r="G2677">
        <v>50.043498990000003</v>
      </c>
      <c r="H2677">
        <v>126.10610200000001</v>
      </c>
      <c r="M2677" t="s">
        <v>16</v>
      </c>
      <c r="N2677">
        <v>0</v>
      </c>
      <c r="O2677">
        <v>-12</v>
      </c>
      <c r="P2677">
        <f t="shared" si="255"/>
        <v>12</v>
      </c>
      <c r="Q2677" t="s">
        <v>616</v>
      </c>
      <c r="R2677">
        <v>2</v>
      </c>
      <c r="S2677">
        <f t="shared" si="250"/>
        <v>12</v>
      </c>
      <c r="T2677">
        <f t="shared" si="251"/>
        <v>0</v>
      </c>
      <c r="U2677" t="s">
        <v>1003</v>
      </c>
      <c r="V2677" t="s">
        <v>623</v>
      </c>
      <c r="Z2677" s="118">
        <v>1.31</v>
      </c>
      <c r="AA2677">
        <v>50</v>
      </c>
      <c r="AB2677" s="120">
        <v>4.74</v>
      </c>
      <c r="AC2677" s="2">
        <f t="shared" si="252"/>
        <v>3725.64</v>
      </c>
      <c r="AE2677" s="2">
        <f t="shared" si="253"/>
        <v>3725.64</v>
      </c>
      <c r="AG2677" t="str">
        <f t="shared" si="254"/>
        <v/>
      </c>
    </row>
    <row r="2678" spans="1:34">
      <c r="A2678">
        <v>2677</v>
      </c>
      <c r="C2678">
        <v>47</v>
      </c>
      <c r="D2678">
        <v>523</v>
      </c>
      <c r="E2678" t="s">
        <v>605</v>
      </c>
      <c r="F2678" t="s">
        <v>929</v>
      </c>
      <c r="G2678">
        <v>50.043498990000003</v>
      </c>
      <c r="H2678">
        <v>126.10610200000001</v>
      </c>
      <c r="M2678" t="s">
        <v>18</v>
      </c>
      <c r="N2678">
        <v>-12</v>
      </c>
      <c r="O2678">
        <v>-35</v>
      </c>
      <c r="P2678">
        <f t="shared" si="255"/>
        <v>23</v>
      </c>
      <c r="Q2678" t="s">
        <v>616</v>
      </c>
      <c r="R2678">
        <v>2</v>
      </c>
      <c r="S2678">
        <f t="shared" si="250"/>
        <v>23</v>
      </c>
      <c r="T2678">
        <f t="shared" si="251"/>
        <v>0</v>
      </c>
      <c r="U2678" t="s">
        <v>1003</v>
      </c>
      <c r="V2678" t="s">
        <v>21</v>
      </c>
      <c r="Z2678" s="118">
        <v>1.38</v>
      </c>
      <c r="AA2678">
        <v>50</v>
      </c>
      <c r="AB2678" s="120">
        <v>1.7</v>
      </c>
      <c r="AC2678" s="2">
        <f t="shared" si="252"/>
        <v>2697.8999999999992</v>
      </c>
      <c r="AE2678" s="2">
        <f t="shared" si="253"/>
        <v>2697.8999999999992</v>
      </c>
      <c r="AG2678" t="str">
        <f t="shared" si="254"/>
        <v/>
      </c>
    </row>
    <row r="2679" spans="1:34" s="9" customFormat="1">
      <c r="A2679">
        <v>2678</v>
      </c>
      <c r="C2679">
        <v>37</v>
      </c>
      <c r="D2679">
        <v>523</v>
      </c>
      <c r="E2679" s="9" t="s">
        <v>605</v>
      </c>
      <c r="F2679" t="s">
        <v>929</v>
      </c>
      <c r="G2679" s="9">
        <v>50.043498990000003</v>
      </c>
      <c r="H2679" s="9">
        <v>126.10610200000001</v>
      </c>
      <c r="M2679" s="9" t="s">
        <v>89</v>
      </c>
      <c r="N2679" s="9">
        <v>0</v>
      </c>
      <c r="O2679" s="9">
        <v>0</v>
      </c>
      <c r="P2679">
        <f t="shared" si="255"/>
        <v>0</v>
      </c>
      <c r="Q2679" s="9" t="s">
        <v>35</v>
      </c>
      <c r="R2679" s="9">
        <v>1</v>
      </c>
      <c r="S2679" s="9">
        <f t="shared" si="250"/>
        <v>0</v>
      </c>
      <c r="T2679" s="9">
        <f t="shared" si="251"/>
        <v>0</v>
      </c>
      <c r="U2679"/>
      <c r="V2679"/>
      <c r="Z2679" s="118">
        <v>0.14000000000000001</v>
      </c>
      <c r="AA2679" s="9">
        <v>0</v>
      </c>
      <c r="AB2679" s="120">
        <v>43.21</v>
      </c>
      <c r="AC2679" s="2">
        <f t="shared" si="252"/>
        <v>0</v>
      </c>
      <c r="AE2679" s="11">
        <f t="shared" si="253"/>
        <v>0</v>
      </c>
      <c r="AG2679" t="str">
        <f t="shared" si="254"/>
        <v/>
      </c>
      <c r="AH2679"/>
    </row>
    <row r="2680" spans="1:34">
      <c r="A2680">
        <v>2679</v>
      </c>
      <c r="C2680">
        <v>36</v>
      </c>
      <c r="D2680">
        <v>524</v>
      </c>
      <c r="E2680" t="s">
        <v>605</v>
      </c>
      <c r="F2680" t="s">
        <v>929</v>
      </c>
      <c r="G2680">
        <v>50.047920230000003</v>
      </c>
      <c r="H2680">
        <v>126.1048965</v>
      </c>
      <c r="M2680" t="s">
        <v>612</v>
      </c>
      <c r="N2680">
        <v>2</v>
      </c>
      <c r="O2680">
        <v>1</v>
      </c>
      <c r="P2680">
        <f t="shared" si="255"/>
        <v>1</v>
      </c>
      <c r="Q2680" t="s">
        <v>35</v>
      </c>
      <c r="R2680">
        <v>1</v>
      </c>
      <c r="S2680">
        <f t="shared" si="250"/>
        <v>0</v>
      </c>
      <c r="T2680">
        <f t="shared" si="251"/>
        <v>1</v>
      </c>
      <c r="W2680">
        <f>SUM(S2680:S2684)</f>
        <v>25</v>
      </c>
      <c r="X2680">
        <f>SUM(T2680:T2684)</f>
        <v>2</v>
      </c>
      <c r="Y2680">
        <f>X2680+W2680</f>
        <v>27</v>
      </c>
      <c r="Z2680" s="118">
        <v>0.14000000000000001</v>
      </c>
      <c r="AA2680">
        <v>0</v>
      </c>
      <c r="AB2680" s="120">
        <v>43.21</v>
      </c>
      <c r="AC2680" s="2">
        <f t="shared" si="252"/>
        <v>604.94000000000005</v>
      </c>
      <c r="AD2680" s="2">
        <f>SUM(AC2680:AC2684)</f>
        <v>2874.0450000000001</v>
      </c>
      <c r="AE2680" s="2">
        <f t="shared" si="253"/>
        <v>604.94000000000005</v>
      </c>
      <c r="AF2680" s="2">
        <f>SUM(AE2680:AE2684)</f>
        <v>2874.0450000000001</v>
      </c>
      <c r="AG2680">
        <f t="shared" si="254"/>
        <v>1</v>
      </c>
    </row>
    <row r="2681" spans="1:34">
      <c r="A2681">
        <v>2680</v>
      </c>
      <c r="C2681">
        <v>36</v>
      </c>
      <c r="D2681">
        <v>524</v>
      </c>
      <c r="E2681" t="s">
        <v>605</v>
      </c>
      <c r="F2681" t="s">
        <v>929</v>
      </c>
      <c r="G2681">
        <v>50.047920230000003</v>
      </c>
      <c r="H2681">
        <v>126.1048965</v>
      </c>
      <c r="M2681" t="s">
        <v>121</v>
      </c>
      <c r="N2681">
        <v>1</v>
      </c>
      <c r="O2681">
        <v>0</v>
      </c>
      <c r="P2681">
        <f t="shared" si="255"/>
        <v>1</v>
      </c>
      <c r="Q2681" t="s">
        <v>35</v>
      </c>
      <c r="R2681">
        <v>1</v>
      </c>
      <c r="S2681">
        <f t="shared" si="250"/>
        <v>0</v>
      </c>
      <c r="T2681">
        <f t="shared" si="251"/>
        <v>1</v>
      </c>
      <c r="Z2681" s="118">
        <v>0.14000000000000001</v>
      </c>
      <c r="AA2681">
        <v>0</v>
      </c>
      <c r="AB2681" s="120">
        <v>36.65</v>
      </c>
      <c r="AC2681" s="2">
        <f t="shared" si="252"/>
        <v>513.1</v>
      </c>
      <c r="AE2681" s="2">
        <f t="shared" si="253"/>
        <v>513.1</v>
      </c>
      <c r="AG2681" t="str">
        <f t="shared" si="254"/>
        <v/>
      </c>
    </row>
    <row r="2682" spans="1:34">
      <c r="A2682">
        <v>2681</v>
      </c>
      <c r="C2682">
        <v>46</v>
      </c>
      <c r="D2682">
        <v>524</v>
      </c>
      <c r="E2682" t="s">
        <v>605</v>
      </c>
      <c r="F2682" t="s">
        <v>929</v>
      </c>
      <c r="G2682">
        <v>50.047920230000003</v>
      </c>
      <c r="H2682">
        <v>126.1048965</v>
      </c>
      <c r="M2682" t="s">
        <v>16</v>
      </c>
      <c r="N2682">
        <v>0</v>
      </c>
      <c r="O2682">
        <v>-3</v>
      </c>
      <c r="P2682">
        <f t="shared" si="255"/>
        <v>3</v>
      </c>
      <c r="Q2682" t="s">
        <v>616</v>
      </c>
      <c r="R2682">
        <v>2</v>
      </c>
      <c r="S2682">
        <f t="shared" si="250"/>
        <v>3</v>
      </c>
      <c r="T2682">
        <f t="shared" si="251"/>
        <v>0</v>
      </c>
      <c r="U2682" t="s">
        <v>1003</v>
      </c>
      <c r="V2682" t="s">
        <v>21</v>
      </c>
      <c r="Z2682" s="118">
        <v>1.31</v>
      </c>
      <c r="AA2682">
        <v>75</v>
      </c>
      <c r="AB2682" s="120">
        <v>4.74</v>
      </c>
      <c r="AC2682" s="2">
        <f t="shared" si="252"/>
        <v>465.70499999999998</v>
      </c>
      <c r="AE2682" s="2">
        <f t="shared" si="253"/>
        <v>465.70499999999998</v>
      </c>
      <c r="AG2682" t="str">
        <f t="shared" si="254"/>
        <v/>
      </c>
    </row>
    <row r="2683" spans="1:34">
      <c r="A2683">
        <v>2682</v>
      </c>
      <c r="C2683">
        <v>46</v>
      </c>
      <c r="D2683">
        <v>524</v>
      </c>
      <c r="E2683" t="s">
        <v>605</v>
      </c>
      <c r="F2683" t="s">
        <v>929</v>
      </c>
      <c r="G2683">
        <v>50.047920230000003</v>
      </c>
      <c r="H2683">
        <v>126.1048965</v>
      </c>
      <c r="M2683" t="s">
        <v>18</v>
      </c>
      <c r="N2683">
        <v>-3</v>
      </c>
      <c r="O2683">
        <v>-25</v>
      </c>
      <c r="P2683">
        <f t="shared" si="255"/>
        <v>22</v>
      </c>
      <c r="Q2683" t="s">
        <v>616</v>
      </c>
      <c r="R2683">
        <v>2</v>
      </c>
      <c r="S2683">
        <f t="shared" si="250"/>
        <v>22</v>
      </c>
      <c r="T2683">
        <f t="shared" si="251"/>
        <v>0</v>
      </c>
      <c r="U2683" t="s">
        <v>1003</v>
      </c>
      <c r="V2683" t="s">
        <v>1005</v>
      </c>
      <c r="Z2683" s="118">
        <v>1.38</v>
      </c>
      <c r="AA2683">
        <v>75</v>
      </c>
      <c r="AB2683" s="120">
        <v>1.7</v>
      </c>
      <c r="AC2683" s="2">
        <f t="shared" si="252"/>
        <v>1290.3</v>
      </c>
      <c r="AE2683" s="2">
        <f t="shared" si="253"/>
        <v>1290.3</v>
      </c>
      <c r="AG2683" t="str">
        <f t="shared" si="254"/>
        <v/>
      </c>
    </row>
    <row r="2684" spans="1:34" s="9" customFormat="1">
      <c r="A2684">
        <v>2683</v>
      </c>
      <c r="C2684">
        <v>36</v>
      </c>
      <c r="D2684">
        <v>524</v>
      </c>
      <c r="E2684" s="9" t="s">
        <v>605</v>
      </c>
      <c r="F2684" t="s">
        <v>929</v>
      </c>
      <c r="G2684" s="9">
        <v>50.047920230000003</v>
      </c>
      <c r="H2684" s="9">
        <v>126.1048965</v>
      </c>
      <c r="M2684" s="9" t="s">
        <v>89</v>
      </c>
      <c r="N2684" s="9">
        <v>0</v>
      </c>
      <c r="O2684" s="9">
        <v>0</v>
      </c>
      <c r="P2684">
        <f t="shared" si="255"/>
        <v>0</v>
      </c>
      <c r="Q2684" s="9" t="s">
        <v>35</v>
      </c>
      <c r="R2684" s="9">
        <v>1</v>
      </c>
      <c r="S2684" s="9">
        <f t="shared" si="250"/>
        <v>0</v>
      </c>
      <c r="T2684" s="9">
        <f t="shared" si="251"/>
        <v>0</v>
      </c>
      <c r="U2684"/>
      <c r="V2684"/>
      <c r="Z2684" s="118">
        <v>0.14000000000000001</v>
      </c>
      <c r="AA2684" s="9">
        <v>0</v>
      </c>
      <c r="AB2684" s="120">
        <v>43.21</v>
      </c>
      <c r="AC2684" s="2">
        <f t="shared" si="252"/>
        <v>0</v>
      </c>
      <c r="AE2684" s="11">
        <f t="shared" si="253"/>
        <v>0</v>
      </c>
      <c r="AG2684" t="str">
        <f t="shared" si="254"/>
        <v/>
      </c>
      <c r="AH2684"/>
    </row>
    <row r="2685" spans="1:34">
      <c r="A2685">
        <v>2684</v>
      </c>
      <c r="C2685">
        <v>104</v>
      </c>
      <c r="D2685">
        <v>525</v>
      </c>
      <c r="E2685" t="s">
        <v>607</v>
      </c>
      <c r="F2685" t="s">
        <v>929</v>
      </c>
      <c r="G2685">
        <v>49.752780909999998</v>
      </c>
      <c r="H2685">
        <v>126.4054031</v>
      </c>
      <c r="M2685" t="s">
        <v>13</v>
      </c>
      <c r="N2685">
        <v>3.5</v>
      </c>
      <c r="O2685">
        <v>3</v>
      </c>
      <c r="P2685">
        <f t="shared" si="255"/>
        <v>0.5</v>
      </c>
      <c r="Q2685" t="s">
        <v>35</v>
      </c>
      <c r="R2685">
        <v>1</v>
      </c>
      <c r="S2685">
        <f t="shared" si="250"/>
        <v>0</v>
      </c>
      <c r="T2685">
        <f t="shared" si="251"/>
        <v>0.5</v>
      </c>
      <c r="W2685">
        <f>SUM(S2685:S2689)</f>
        <v>88</v>
      </c>
      <c r="X2685">
        <f>SUM(T2685:T2689)</f>
        <v>3.5</v>
      </c>
      <c r="Y2685">
        <f>X2685+W2685</f>
        <v>91.5</v>
      </c>
      <c r="Z2685" s="118">
        <v>0.11</v>
      </c>
      <c r="AA2685">
        <v>0</v>
      </c>
      <c r="AB2685" s="120">
        <v>45.06</v>
      </c>
      <c r="AC2685" s="2">
        <f t="shared" si="252"/>
        <v>247.82999999999998</v>
      </c>
      <c r="AD2685" s="2">
        <f>SUM(AC2685:AC2689)</f>
        <v>16496.04</v>
      </c>
      <c r="AE2685" s="2">
        <f t="shared" si="253"/>
        <v>247.82999999999998</v>
      </c>
      <c r="AF2685" s="2">
        <f>SUM(AE2685:AE2689)</f>
        <v>16496.04</v>
      </c>
      <c r="AG2685">
        <f t="shared" si="254"/>
        <v>1</v>
      </c>
    </row>
    <row r="2686" spans="1:34">
      <c r="A2686">
        <v>2685</v>
      </c>
      <c r="C2686">
        <v>104</v>
      </c>
      <c r="D2686">
        <v>525</v>
      </c>
      <c r="E2686" t="s">
        <v>607</v>
      </c>
      <c r="F2686" t="s">
        <v>929</v>
      </c>
      <c r="G2686">
        <v>49.752780909999998</v>
      </c>
      <c r="H2686">
        <v>126.4054031</v>
      </c>
      <c r="M2686" t="s">
        <v>606</v>
      </c>
      <c r="N2686">
        <v>3</v>
      </c>
      <c r="O2686">
        <v>1</v>
      </c>
      <c r="P2686">
        <f t="shared" si="255"/>
        <v>2</v>
      </c>
      <c r="Q2686" t="s">
        <v>35</v>
      </c>
      <c r="R2686">
        <v>1</v>
      </c>
      <c r="S2686">
        <f t="shared" si="250"/>
        <v>0</v>
      </c>
      <c r="T2686">
        <f t="shared" si="251"/>
        <v>2</v>
      </c>
      <c r="Z2686" s="118">
        <v>0.11</v>
      </c>
      <c r="AA2686">
        <v>0</v>
      </c>
      <c r="AB2686" s="120">
        <v>45.06</v>
      </c>
      <c r="AC2686" s="2">
        <f t="shared" si="252"/>
        <v>991.31999999999994</v>
      </c>
      <c r="AE2686" s="2">
        <f t="shared" si="253"/>
        <v>991.31999999999994</v>
      </c>
      <c r="AG2686" t="str">
        <f t="shared" si="254"/>
        <v/>
      </c>
    </row>
    <row r="2687" spans="1:34">
      <c r="A2687">
        <v>2686</v>
      </c>
      <c r="C2687">
        <v>104</v>
      </c>
      <c r="D2687">
        <v>525</v>
      </c>
      <c r="E2687" t="s">
        <v>607</v>
      </c>
      <c r="F2687" t="s">
        <v>929</v>
      </c>
      <c r="G2687">
        <v>49.752780909999998</v>
      </c>
      <c r="H2687">
        <v>126.4054031</v>
      </c>
      <c r="M2687" t="s">
        <v>15</v>
      </c>
      <c r="N2687">
        <v>1</v>
      </c>
      <c r="O2687">
        <v>0</v>
      </c>
      <c r="P2687">
        <f t="shared" si="255"/>
        <v>1</v>
      </c>
      <c r="Q2687" t="s">
        <v>35</v>
      </c>
      <c r="R2687">
        <v>1</v>
      </c>
      <c r="S2687">
        <f t="shared" si="250"/>
        <v>0</v>
      </c>
      <c r="T2687">
        <f t="shared" si="251"/>
        <v>1</v>
      </c>
      <c r="Z2687" s="118">
        <v>0.11</v>
      </c>
      <c r="AA2687">
        <v>0</v>
      </c>
      <c r="AB2687" s="120">
        <v>38.51</v>
      </c>
      <c r="AC2687" s="2">
        <f t="shared" si="252"/>
        <v>423.60999999999996</v>
      </c>
      <c r="AE2687" s="2">
        <f t="shared" si="253"/>
        <v>423.60999999999996</v>
      </c>
      <c r="AG2687" t="str">
        <f t="shared" si="254"/>
        <v/>
      </c>
    </row>
    <row r="2688" spans="1:34">
      <c r="A2688">
        <v>2687</v>
      </c>
      <c r="C2688">
        <v>117</v>
      </c>
      <c r="D2688">
        <v>525</v>
      </c>
      <c r="E2688" t="s">
        <v>607</v>
      </c>
      <c r="F2688" t="s">
        <v>929</v>
      </c>
      <c r="G2688">
        <v>49.752780909999998</v>
      </c>
      <c r="H2688">
        <v>126.4054031</v>
      </c>
      <c r="M2688" t="s">
        <v>116</v>
      </c>
      <c r="N2688">
        <v>0</v>
      </c>
      <c r="O2688">
        <v>-38</v>
      </c>
      <c r="P2688">
        <f t="shared" si="255"/>
        <v>38</v>
      </c>
      <c r="Q2688" t="s">
        <v>604</v>
      </c>
      <c r="R2688">
        <v>2</v>
      </c>
      <c r="S2688">
        <f t="shared" si="250"/>
        <v>38</v>
      </c>
      <c r="T2688">
        <f t="shared" si="251"/>
        <v>0</v>
      </c>
      <c r="U2688" t="s">
        <v>1003</v>
      </c>
      <c r="V2688" t="s">
        <v>1005</v>
      </c>
      <c r="Z2688" s="118">
        <v>0.86</v>
      </c>
      <c r="AA2688">
        <v>50</v>
      </c>
      <c r="AB2688" s="120">
        <v>3.92</v>
      </c>
      <c r="AC2688" s="2">
        <f t="shared" si="252"/>
        <v>6405.2800000000007</v>
      </c>
      <c r="AE2688" s="2">
        <f t="shared" si="253"/>
        <v>6405.2800000000007</v>
      </c>
      <c r="AG2688" t="str">
        <f t="shared" si="254"/>
        <v/>
      </c>
    </row>
    <row r="2689" spans="1:34" s="9" customFormat="1">
      <c r="A2689">
        <v>2688</v>
      </c>
      <c r="C2689">
        <v>117</v>
      </c>
      <c r="D2689">
        <v>525</v>
      </c>
      <c r="E2689" s="9" t="s">
        <v>607</v>
      </c>
      <c r="F2689" t="s">
        <v>929</v>
      </c>
      <c r="G2689" s="9">
        <v>49.752780909999998</v>
      </c>
      <c r="H2689" s="9">
        <v>126.4054031</v>
      </c>
      <c r="M2689" s="9" t="s">
        <v>17</v>
      </c>
      <c r="N2689" s="9">
        <v>-32</v>
      </c>
      <c r="O2689" s="9">
        <v>-82</v>
      </c>
      <c r="P2689">
        <f t="shared" si="255"/>
        <v>50</v>
      </c>
      <c r="Q2689" s="9" t="s">
        <v>616</v>
      </c>
      <c r="R2689" s="9">
        <v>2</v>
      </c>
      <c r="S2689" s="9">
        <f t="shared" si="250"/>
        <v>50</v>
      </c>
      <c r="T2689" s="9">
        <f t="shared" si="251"/>
        <v>0</v>
      </c>
      <c r="U2689" t="s">
        <v>1003</v>
      </c>
      <c r="V2689" t="s">
        <v>1005</v>
      </c>
      <c r="Z2689" s="118">
        <v>0.86</v>
      </c>
      <c r="AA2689" s="9">
        <v>50</v>
      </c>
      <c r="AB2689" s="120">
        <v>3.92</v>
      </c>
      <c r="AC2689" s="2">
        <f t="shared" si="252"/>
        <v>8428</v>
      </c>
      <c r="AE2689" s="11">
        <f t="shared" si="253"/>
        <v>8428</v>
      </c>
      <c r="AG2689" t="str">
        <f t="shared" si="254"/>
        <v/>
      </c>
      <c r="AH2689"/>
    </row>
    <row r="2690" spans="1:34">
      <c r="A2690">
        <v>2689</v>
      </c>
      <c r="C2690">
        <v>787</v>
      </c>
      <c r="D2690">
        <v>526</v>
      </c>
      <c r="E2690" t="s">
        <v>919</v>
      </c>
      <c r="F2690" t="s">
        <v>934</v>
      </c>
      <c r="G2690">
        <v>50.30755997</v>
      </c>
      <c r="H2690">
        <v>125.8992004</v>
      </c>
      <c r="M2690" t="s">
        <v>610</v>
      </c>
      <c r="N2690">
        <v>7</v>
      </c>
      <c r="O2690">
        <v>3</v>
      </c>
      <c r="P2690">
        <f t="shared" si="255"/>
        <v>4</v>
      </c>
      <c r="Q2690" t="s">
        <v>35</v>
      </c>
      <c r="R2690">
        <v>1</v>
      </c>
      <c r="S2690">
        <f t="shared" ref="S2690:S2753" si="256">IF(R2690=1,0,P2690)</f>
        <v>0</v>
      </c>
      <c r="T2690">
        <f t="shared" ref="T2690:T2753" si="257">IF(R2690=1,P2690,0)</f>
        <v>4</v>
      </c>
      <c r="W2690">
        <f>SUM(S2690:S2694)</f>
        <v>2</v>
      </c>
      <c r="X2690">
        <f>SUM(T2690:T2694)</f>
        <v>7</v>
      </c>
      <c r="Y2690">
        <f>X2690+W2690</f>
        <v>9</v>
      </c>
      <c r="Z2690" s="118">
        <v>0.08</v>
      </c>
      <c r="AA2690">
        <v>0</v>
      </c>
      <c r="AB2690" s="120">
        <v>51.68</v>
      </c>
      <c r="AC2690" s="2">
        <f t="shared" ref="AC2690:AC2753" si="258">Z2690*AB2690/100*P2690*100*100*((100-AA2690)/100)</f>
        <v>1653.7600000000002</v>
      </c>
      <c r="AD2690" s="2">
        <f>SUM(AC2690:AC2694)</f>
        <v>4335.3580000000002</v>
      </c>
      <c r="AE2690" s="2">
        <f t="shared" ref="AE2690:AE2753" si="259">Z2690*AB2690/100*P2690*100*100*((100-AA2690)/100)</f>
        <v>1653.7600000000002</v>
      </c>
      <c r="AF2690" s="2">
        <f>SUM(AE2690:AE2694)</f>
        <v>4335.3580000000002</v>
      </c>
      <c r="AG2690">
        <f t="shared" ref="AG2690:AG2753" si="260">IF(D2689&lt;&gt;D2690,1,"")</f>
        <v>1</v>
      </c>
    </row>
    <row r="2691" spans="1:34">
      <c r="A2691">
        <v>2690</v>
      </c>
      <c r="C2691">
        <v>787</v>
      </c>
      <c r="D2691">
        <v>526</v>
      </c>
      <c r="E2691" t="s">
        <v>919</v>
      </c>
      <c r="F2691" t="s">
        <v>934</v>
      </c>
      <c r="G2691">
        <v>50.30755997</v>
      </c>
      <c r="H2691">
        <v>125.8992004</v>
      </c>
      <c r="M2691" t="s">
        <v>606</v>
      </c>
      <c r="N2691">
        <v>3</v>
      </c>
      <c r="O2691">
        <v>1</v>
      </c>
      <c r="P2691">
        <f t="shared" si="255"/>
        <v>2</v>
      </c>
      <c r="Q2691" t="s">
        <v>35</v>
      </c>
      <c r="R2691">
        <v>1</v>
      </c>
      <c r="S2691">
        <f t="shared" si="256"/>
        <v>0</v>
      </c>
      <c r="T2691">
        <f t="shared" si="257"/>
        <v>2</v>
      </c>
      <c r="Z2691" s="118">
        <v>0.12</v>
      </c>
      <c r="AA2691">
        <v>0</v>
      </c>
      <c r="AB2691" s="120">
        <v>51.68</v>
      </c>
      <c r="AC2691" s="2">
        <f t="shared" si="258"/>
        <v>1240.32</v>
      </c>
      <c r="AE2691" s="2">
        <f t="shared" si="259"/>
        <v>1240.32</v>
      </c>
      <c r="AG2691" t="str">
        <f t="shared" si="260"/>
        <v/>
      </c>
    </row>
    <row r="2692" spans="1:34">
      <c r="A2692">
        <v>2691</v>
      </c>
      <c r="C2692">
        <v>787</v>
      </c>
      <c r="D2692">
        <v>526</v>
      </c>
      <c r="E2692" t="s">
        <v>919</v>
      </c>
      <c r="F2692" t="s">
        <v>934</v>
      </c>
      <c r="G2692">
        <v>50.30755997</v>
      </c>
      <c r="H2692">
        <v>125.8992004</v>
      </c>
      <c r="M2692" t="s">
        <v>15</v>
      </c>
      <c r="N2692">
        <v>1</v>
      </c>
      <c r="O2692">
        <v>0</v>
      </c>
      <c r="P2692">
        <f t="shared" si="255"/>
        <v>1</v>
      </c>
      <c r="Q2692" t="s">
        <v>35</v>
      </c>
      <c r="R2692">
        <v>1</v>
      </c>
      <c r="S2692">
        <f t="shared" si="256"/>
        <v>0</v>
      </c>
      <c r="T2692">
        <f t="shared" si="257"/>
        <v>1</v>
      </c>
      <c r="Z2692" s="118">
        <v>0.15</v>
      </c>
      <c r="AA2692">
        <v>0</v>
      </c>
      <c r="AB2692" s="120">
        <v>45.12</v>
      </c>
      <c r="AC2692" s="2">
        <f t="shared" si="258"/>
        <v>676.80000000000007</v>
      </c>
      <c r="AE2692" s="2">
        <f t="shared" si="259"/>
        <v>676.80000000000007</v>
      </c>
      <c r="AG2692" t="str">
        <f t="shared" si="260"/>
        <v/>
      </c>
    </row>
    <row r="2693" spans="1:34">
      <c r="A2693">
        <v>2692</v>
      </c>
      <c r="C2693">
        <v>847</v>
      </c>
      <c r="D2693">
        <v>526</v>
      </c>
      <c r="E2693" t="s">
        <v>919</v>
      </c>
      <c r="F2693" t="s">
        <v>934</v>
      </c>
      <c r="G2693">
        <v>50.30755997</v>
      </c>
      <c r="H2693">
        <v>125.8992004</v>
      </c>
      <c r="M2693" t="s">
        <v>18</v>
      </c>
      <c r="N2693">
        <v>0</v>
      </c>
      <c r="O2693">
        <v>-2</v>
      </c>
      <c r="P2693">
        <f t="shared" si="255"/>
        <v>2</v>
      </c>
      <c r="Q2693" t="s">
        <v>616</v>
      </c>
      <c r="R2693">
        <v>2</v>
      </c>
      <c r="S2693">
        <f t="shared" si="256"/>
        <v>2</v>
      </c>
      <c r="T2693">
        <f t="shared" si="257"/>
        <v>0</v>
      </c>
      <c r="U2693" t="s">
        <v>1003</v>
      </c>
      <c r="V2693" t="s">
        <v>1005</v>
      </c>
      <c r="Z2693" s="118">
        <v>1.17</v>
      </c>
      <c r="AA2693">
        <v>10</v>
      </c>
      <c r="AB2693" s="120">
        <v>3.63</v>
      </c>
      <c r="AC2693" s="2">
        <f t="shared" si="258"/>
        <v>764.47799999999995</v>
      </c>
      <c r="AE2693" s="2">
        <f t="shared" si="259"/>
        <v>764.47799999999995</v>
      </c>
      <c r="AG2693" t="str">
        <f t="shared" si="260"/>
        <v/>
      </c>
    </row>
    <row r="2694" spans="1:34" s="9" customFormat="1">
      <c r="A2694">
        <v>2693</v>
      </c>
      <c r="C2694">
        <v>847</v>
      </c>
      <c r="D2694">
        <v>526</v>
      </c>
      <c r="E2694" s="9" t="s">
        <v>919</v>
      </c>
      <c r="F2694" t="s">
        <v>934</v>
      </c>
      <c r="G2694" s="9">
        <v>50.30755997</v>
      </c>
      <c r="H2694" s="9">
        <v>125.8992004</v>
      </c>
      <c r="M2694" s="9" t="s">
        <v>416</v>
      </c>
      <c r="N2694" s="9">
        <v>-2</v>
      </c>
      <c r="O2694" s="9">
        <v>-2</v>
      </c>
      <c r="P2694">
        <f t="shared" si="255"/>
        <v>0</v>
      </c>
      <c r="R2694" s="9">
        <v>2</v>
      </c>
      <c r="S2694" s="9">
        <f t="shared" si="256"/>
        <v>0</v>
      </c>
      <c r="T2694" s="9">
        <f t="shared" si="257"/>
        <v>0</v>
      </c>
      <c r="U2694" t="s">
        <v>1003</v>
      </c>
      <c r="V2694" t="s">
        <v>918</v>
      </c>
      <c r="Z2694" s="118"/>
      <c r="AA2694" s="9">
        <v>0</v>
      </c>
      <c r="AB2694" s="120"/>
      <c r="AC2694" s="2">
        <f t="shared" si="258"/>
        <v>0</v>
      </c>
      <c r="AE2694" s="11">
        <f t="shared" si="259"/>
        <v>0</v>
      </c>
      <c r="AG2694" t="str">
        <f t="shared" si="260"/>
        <v/>
      </c>
      <c r="AH2694"/>
    </row>
    <row r="2695" spans="1:34">
      <c r="A2695">
        <v>2694</v>
      </c>
      <c r="C2695">
        <v>75</v>
      </c>
      <c r="D2695">
        <v>527</v>
      </c>
      <c r="E2695" t="s">
        <v>605</v>
      </c>
      <c r="F2695" t="s">
        <v>929</v>
      </c>
      <c r="G2695">
        <v>49.773559570000003</v>
      </c>
      <c r="H2695">
        <v>126.48500060000001</v>
      </c>
      <c r="M2695" t="s">
        <v>13</v>
      </c>
      <c r="N2695">
        <v>6</v>
      </c>
      <c r="O2695">
        <v>5</v>
      </c>
      <c r="P2695">
        <f t="shared" si="255"/>
        <v>1</v>
      </c>
      <c r="Q2695" t="s">
        <v>35</v>
      </c>
      <c r="R2695">
        <v>1</v>
      </c>
      <c r="S2695">
        <f t="shared" si="256"/>
        <v>0</v>
      </c>
      <c r="T2695">
        <f t="shared" si="257"/>
        <v>1</v>
      </c>
      <c r="W2695">
        <f>SUM(S2695:S2701)</f>
        <v>42</v>
      </c>
      <c r="X2695">
        <f>SUM(T2695:T2701)</f>
        <v>6</v>
      </c>
      <c r="Y2695">
        <f>X2695+W2695</f>
        <v>48</v>
      </c>
      <c r="Z2695" s="118">
        <v>0.14000000000000001</v>
      </c>
      <c r="AA2695">
        <v>0</v>
      </c>
      <c r="AB2695" s="120">
        <v>43.21</v>
      </c>
      <c r="AC2695" s="2">
        <f t="shared" si="258"/>
        <v>604.94000000000005</v>
      </c>
      <c r="AD2695" s="2">
        <f>SUM(AC2695:AC2701)</f>
        <v>6666.0719999999992</v>
      </c>
      <c r="AE2695" s="2">
        <f t="shared" si="259"/>
        <v>604.94000000000005</v>
      </c>
      <c r="AF2695" s="2">
        <f>SUM(AE2695:AE2701)</f>
        <v>6666.0719999999992</v>
      </c>
      <c r="AG2695">
        <f t="shared" si="260"/>
        <v>1</v>
      </c>
    </row>
    <row r="2696" spans="1:34">
      <c r="A2696">
        <v>2695</v>
      </c>
      <c r="C2696">
        <v>75</v>
      </c>
      <c r="D2696">
        <v>527</v>
      </c>
      <c r="E2696" t="s">
        <v>605</v>
      </c>
      <c r="F2696" t="s">
        <v>929</v>
      </c>
      <c r="G2696">
        <v>49.773559570000003</v>
      </c>
      <c r="H2696">
        <v>126.48500060000001</v>
      </c>
      <c r="M2696" t="s">
        <v>606</v>
      </c>
      <c r="N2696">
        <v>5</v>
      </c>
      <c r="O2696">
        <v>3</v>
      </c>
      <c r="P2696">
        <f t="shared" si="255"/>
        <v>2</v>
      </c>
      <c r="Q2696" t="s">
        <v>35</v>
      </c>
      <c r="R2696">
        <v>1</v>
      </c>
      <c r="S2696">
        <f t="shared" si="256"/>
        <v>0</v>
      </c>
      <c r="T2696">
        <f t="shared" si="257"/>
        <v>2</v>
      </c>
      <c r="Z2696" s="118">
        <v>0.14000000000000001</v>
      </c>
      <c r="AA2696">
        <v>0</v>
      </c>
      <c r="AB2696" s="120">
        <v>43.21</v>
      </c>
      <c r="AC2696" s="2">
        <f t="shared" si="258"/>
        <v>1209.8800000000001</v>
      </c>
      <c r="AE2696" s="2">
        <f t="shared" si="259"/>
        <v>1209.8800000000001</v>
      </c>
      <c r="AG2696" t="str">
        <f t="shared" si="260"/>
        <v/>
      </c>
    </row>
    <row r="2697" spans="1:34">
      <c r="A2697">
        <v>2696</v>
      </c>
      <c r="C2697">
        <v>75</v>
      </c>
      <c r="D2697">
        <v>527</v>
      </c>
      <c r="E2697" t="s">
        <v>605</v>
      </c>
      <c r="F2697" t="s">
        <v>929</v>
      </c>
      <c r="G2697">
        <v>49.773559570000003</v>
      </c>
      <c r="H2697">
        <v>126.48500060000001</v>
      </c>
      <c r="M2697" t="s">
        <v>15</v>
      </c>
      <c r="N2697">
        <v>3</v>
      </c>
      <c r="O2697">
        <v>0</v>
      </c>
      <c r="P2697">
        <f t="shared" si="255"/>
        <v>3</v>
      </c>
      <c r="Q2697" t="s">
        <v>35</v>
      </c>
      <c r="R2697">
        <v>1</v>
      </c>
      <c r="S2697">
        <f t="shared" si="256"/>
        <v>0</v>
      </c>
      <c r="T2697">
        <f t="shared" si="257"/>
        <v>3</v>
      </c>
      <c r="Z2697" s="118">
        <v>0.14000000000000001</v>
      </c>
      <c r="AA2697">
        <v>0</v>
      </c>
      <c r="AB2697" s="120">
        <v>36.65</v>
      </c>
      <c r="AC2697" s="2">
        <f t="shared" si="258"/>
        <v>1539.3000000000002</v>
      </c>
      <c r="AE2697" s="2">
        <f t="shared" si="259"/>
        <v>1539.3000000000002</v>
      </c>
      <c r="AG2697" t="str">
        <f t="shared" si="260"/>
        <v/>
      </c>
    </row>
    <row r="2698" spans="1:34">
      <c r="A2698">
        <v>2697</v>
      </c>
      <c r="C2698">
        <v>88</v>
      </c>
      <c r="D2698">
        <v>527</v>
      </c>
      <c r="E2698" t="s">
        <v>605</v>
      </c>
      <c r="F2698" t="s">
        <v>929</v>
      </c>
      <c r="G2698">
        <v>49.773559570000003</v>
      </c>
      <c r="H2698">
        <v>126.48500060000001</v>
      </c>
      <c r="M2698" t="s">
        <v>16</v>
      </c>
      <c r="N2698">
        <v>0</v>
      </c>
      <c r="O2698">
        <v>-2</v>
      </c>
      <c r="P2698">
        <f t="shared" si="255"/>
        <v>2</v>
      </c>
      <c r="Q2698" t="s">
        <v>611</v>
      </c>
      <c r="R2698">
        <v>2</v>
      </c>
      <c r="S2698">
        <f t="shared" si="256"/>
        <v>2</v>
      </c>
      <c r="T2698">
        <f t="shared" si="257"/>
        <v>0</v>
      </c>
      <c r="U2698" t="s">
        <v>1003</v>
      </c>
      <c r="V2698" t="s">
        <v>918</v>
      </c>
      <c r="Z2698" s="118">
        <v>1.31</v>
      </c>
      <c r="AA2698">
        <v>60</v>
      </c>
      <c r="AB2698" s="120">
        <v>4.74</v>
      </c>
      <c r="AC2698" s="2">
        <f t="shared" si="258"/>
        <v>496.75200000000007</v>
      </c>
      <c r="AE2698" s="2">
        <f t="shared" si="259"/>
        <v>496.75200000000007</v>
      </c>
      <c r="AG2698" t="str">
        <f t="shared" si="260"/>
        <v/>
      </c>
    </row>
    <row r="2699" spans="1:34">
      <c r="A2699">
        <v>2698</v>
      </c>
      <c r="C2699">
        <v>88</v>
      </c>
      <c r="D2699">
        <v>527</v>
      </c>
      <c r="E2699" t="s">
        <v>605</v>
      </c>
      <c r="F2699" t="s">
        <v>929</v>
      </c>
      <c r="G2699">
        <v>49.773559570000003</v>
      </c>
      <c r="H2699">
        <v>126.48500060000001</v>
      </c>
      <c r="M2699" t="s">
        <v>59</v>
      </c>
      <c r="N2699">
        <v>-2</v>
      </c>
      <c r="O2699">
        <v>-20</v>
      </c>
      <c r="P2699">
        <f t="shared" ref="P2699:P2762" si="261">ABS(N2699-O2699)</f>
        <v>18</v>
      </c>
      <c r="Q2699" t="s">
        <v>611</v>
      </c>
      <c r="R2699">
        <v>2</v>
      </c>
      <c r="S2699">
        <f t="shared" si="256"/>
        <v>18</v>
      </c>
      <c r="T2699">
        <f t="shared" si="257"/>
        <v>0</v>
      </c>
      <c r="U2699" t="s">
        <v>1003</v>
      </c>
      <c r="V2699" t="s">
        <v>918</v>
      </c>
      <c r="Z2699" s="118">
        <v>1.38</v>
      </c>
      <c r="AA2699">
        <v>70</v>
      </c>
      <c r="AB2699" s="120">
        <v>1.7</v>
      </c>
      <c r="AC2699" s="2">
        <f t="shared" si="258"/>
        <v>1266.8399999999995</v>
      </c>
      <c r="AE2699" s="2">
        <f t="shared" si="259"/>
        <v>1266.8399999999995</v>
      </c>
      <c r="AG2699" t="str">
        <f t="shared" si="260"/>
        <v/>
      </c>
    </row>
    <row r="2700" spans="1:34">
      <c r="A2700">
        <v>2699</v>
      </c>
      <c r="C2700">
        <v>88</v>
      </c>
      <c r="D2700">
        <v>527</v>
      </c>
      <c r="E2700" t="s">
        <v>605</v>
      </c>
      <c r="F2700" t="s">
        <v>929</v>
      </c>
      <c r="G2700">
        <v>49.773559570000003</v>
      </c>
      <c r="H2700">
        <v>126.48500060000001</v>
      </c>
      <c r="M2700" t="s">
        <v>60</v>
      </c>
      <c r="N2700">
        <v>-20</v>
      </c>
      <c r="O2700">
        <v>-42</v>
      </c>
      <c r="P2700">
        <f t="shared" si="261"/>
        <v>22</v>
      </c>
      <c r="Q2700" t="s">
        <v>611</v>
      </c>
      <c r="R2700">
        <v>2</v>
      </c>
      <c r="S2700">
        <f t="shared" si="256"/>
        <v>22</v>
      </c>
      <c r="T2700">
        <f t="shared" si="257"/>
        <v>0</v>
      </c>
      <c r="U2700" t="s">
        <v>1003</v>
      </c>
      <c r="V2700" t="s">
        <v>918</v>
      </c>
      <c r="Z2700" s="118">
        <v>1.38</v>
      </c>
      <c r="AA2700">
        <v>70</v>
      </c>
      <c r="AB2700" s="120">
        <v>1.7</v>
      </c>
      <c r="AC2700" s="2">
        <f t="shared" si="258"/>
        <v>1548.36</v>
      </c>
      <c r="AE2700" s="2">
        <f t="shared" si="259"/>
        <v>1548.36</v>
      </c>
      <c r="AG2700" t="str">
        <f t="shared" si="260"/>
        <v/>
      </c>
    </row>
    <row r="2701" spans="1:34" s="9" customFormat="1">
      <c r="A2701">
        <v>2700</v>
      </c>
      <c r="C2701">
        <v>88</v>
      </c>
      <c r="D2701">
        <v>527</v>
      </c>
      <c r="E2701" s="9" t="s">
        <v>605</v>
      </c>
      <c r="F2701" t="s">
        <v>929</v>
      </c>
      <c r="G2701" s="9">
        <v>49.773559570000003</v>
      </c>
      <c r="H2701" s="9">
        <v>126.48500060000001</v>
      </c>
      <c r="M2701" s="9" t="s">
        <v>416</v>
      </c>
      <c r="N2701" s="9">
        <v>-42</v>
      </c>
      <c r="O2701" s="9">
        <v>-42</v>
      </c>
      <c r="P2701">
        <f t="shared" si="261"/>
        <v>0</v>
      </c>
      <c r="R2701" s="9">
        <v>2</v>
      </c>
      <c r="S2701" s="9">
        <f t="shared" si="256"/>
        <v>0</v>
      </c>
      <c r="T2701" s="9">
        <f t="shared" si="257"/>
        <v>0</v>
      </c>
      <c r="U2701" t="s">
        <v>1003</v>
      </c>
      <c r="V2701" t="s">
        <v>918</v>
      </c>
      <c r="Z2701" s="118">
        <v>0</v>
      </c>
      <c r="AA2701" s="9">
        <v>0</v>
      </c>
      <c r="AB2701" s="120"/>
      <c r="AC2701" s="2">
        <f t="shared" si="258"/>
        <v>0</v>
      </c>
      <c r="AE2701" s="11">
        <f t="shared" si="259"/>
        <v>0</v>
      </c>
      <c r="AG2701" t="str">
        <f t="shared" si="260"/>
        <v/>
      </c>
      <c r="AH2701"/>
    </row>
    <row r="2702" spans="1:34">
      <c r="A2702">
        <v>2701</v>
      </c>
      <c r="C2702">
        <v>102</v>
      </c>
      <c r="D2702">
        <v>528</v>
      </c>
      <c r="E2702" t="s">
        <v>605</v>
      </c>
      <c r="F2702" t="s">
        <v>929</v>
      </c>
      <c r="G2702">
        <v>49.754310609999997</v>
      </c>
      <c r="H2702">
        <v>126.51709750000001</v>
      </c>
      <c r="M2702" t="s">
        <v>610</v>
      </c>
      <c r="N2702">
        <v>19</v>
      </c>
      <c r="O2702">
        <v>17</v>
      </c>
      <c r="P2702">
        <f t="shared" si="261"/>
        <v>2</v>
      </c>
      <c r="Q2702" t="s">
        <v>35</v>
      </c>
      <c r="R2702">
        <v>1</v>
      </c>
      <c r="S2702">
        <f t="shared" si="256"/>
        <v>0</v>
      </c>
      <c r="T2702">
        <f t="shared" si="257"/>
        <v>2</v>
      </c>
      <c r="W2702">
        <f>SUM(S2702:S2707)</f>
        <v>90</v>
      </c>
      <c r="X2702">
        <f>SUM(T2702:T2707)</f>
        <v>19</v>
      </c>
      <c r="Y2702">
        <f>X2702+W2702</f>
        <v>109</v>
      </c>
      <c r="Z2702" s="118">
        <v>0.14000000000000001</v>
      </c>
      <c r="AA2702">
        <v>0</v>
      </c>
      <c r="AB2702" s="120">
        <v>43.21</v>
      </c>
      <c r="AC2702" s="2">
        <f t="shared" si="258"/>
        <v>1209.8800000000001</v>
      </c>
      <c r="AD2702" s="2">
        <f>SUM(AC2702:AC2707)</f>
        <v>15228.315999999999</v>
      </c>
      <c r="AE2702" s="2">
        <f t="shared" si="259"/>
        <v>1209.8800000000001</v>
      </c>
      <c r="AF2702" s="2">
        <f>SUM(AE2702:AE2707)</f>
        <v>15228.315999999999</v>
      </c>
      <c r="AG2702">
        <f t="shared" si="260"/>
        <v>1</v>
      </c>
    </row>
    <row r="2703" spans="1:34">
      <c r="A2703">
        <v>2702</v>
      </c>
      <c r="C2703">
        <v>102</v>
      </c>
      <c r="D2703">
        <v>528</v>
      </c>
      <c r="E2703" t="s">
        <v>605</v>
      </c>
      <c r="F2703" t="s">
        <v>929</v>
      </c>
      <c r="G2703">
        <v>49.754310609999997</v>
      </c>
      <c r="H2703">
        <v>126.51709750000001</v>
      </c>
      <c r="M2703" t="s">
        <v>14</v>
      </c>
      <c r="N2703">
        <v>17</v>
      </c>
      <c r="O2703">
        <v>7</v>
      </c>
      <c r="P2703">
        <f t="shared" si="261"/>
        <v>10</v>
      </c>
      <c r="Q2703" t="s">
        <v>35</v>
      </c>
      <c r="R2703">
        <v>1</v>
      </c>
      <c r="S2703">
        <f t="shared" si="256"/>
        <v>0</v>
      </c>
      <c r="T2703">
        <f t="shared" si="257"/>
        <v>10</v>
      </c>
      <c r="Z2703" s="118">
        <v>0.14000000000000001</v>
      </c>
      <c r="AA2703">
        <v>0</v>
      </c>
      <c r="AB2703" s="120">
        <v>43.21</v>
      </c>
      <c r="AC2703" s="2">
        <f t="shared" si="258"/>
        <v>6049.4</v>
      </c>
      <c r="AE2703" s="2">
        <f t="shared" si="259"/>
        <v>6049.4</v>
      </c>
      <c r="AG2703" t="str">
        <f t="shared" si="260"/>
        <v/>
      </c>
    </row>
    <row r="2704" spans="1:34">
      <c r="A2704">
        <v>2703</v>
      </c>
      <c r="C2704">
        <v>102</v>
      </c>
      <c r="D2704">
        <v>528</v>
      </c>
      <c r="E2704" t="s">
        <v>605</v>
      </c>
      <c r="F2704" t="s">
        <v>929</v>
      </c>
      <c r="G2704">
        <v>49.754310609999997</v>
      </c>
      <c r="H2704">
        <v>126.51709750000001</v>
      </c>
      <c r="M2704" t="s">
        <v>90</v>
      </c>
      <c r="N2704">
        <v>7</v>
      </c>
      <c r="O2704">
        <v>0</v>
      </c>
      <c r="P2704">
        <f t="shared" si="261"/>
        <v>7</v>
      </c>
      <c r="Q2704" t="s">
        <v>35</v>
      </c>
      <c r="R2704">
        <v>1</v>
      </c>
      <c r="S2704">
        <f t="shared" si="256"/>
        <v>0</v>
      </c>
      <c r="T2704">
        <f t="shared" si="257"/>
        <v>7</v>
      </c>
      <c r="Z2704" s="118">
        <v>0.14000000000000001</v>
      </c>
      <c r="AA2704">
        <v>0</v>
      </c>
      <c r="AB2704" s="120">
        <v>36.65</v>
      </c>
      <c r="AC2704" s="2">
        <f t="shared" si="258"/>
        <v>3591.7000000000003</v>
      </c>
      <c r="AE2704" s="2">
        <f t="shared" si="259"/>
        <v>3591.7000000000003</v>
      </c>
      <c r="AG2704" t="str">
        <f t="shared" si="260"/>
        <v/>
      </c>
    </row>
    <row r="2705" spans="1:34">
      <c r="A2705">
        <v>2704</v>
      </c>
      <c r="C2705">
        <v>115</v>
      </c>
      <c r="D2705">
        <v>528</v>
      </c>
      <c r="E2705" t="s">
        <v>605</v>
      </c>
      <c r="F2705" t="s">
        <v>929</v>
      </c>
      <c r="G2705">
        <v>49.754310609999997</v>
      </c>
      <c r="H2705">
        <v>126.51709750000001</v>
      </c>
      <c r="M2705" t="s">
        <v>16</v>
      </c>
      <c r="N2705">
        <v>0</v>
      </c>
      <c r="O2705">
        <v>-2</v>
      </c>
      <c r="P2705">
        <f t="shared" si="261"/>
        <v>2</v>
      </c>
      <c r="Q2705" t="s">
        <v>604</v>
      </c>
      <c r="R2705">
        <v>2</v>
      </c>
      <c r="S2705">
        <f t="shared" si="256"/>
        <v>2</v>
      </c>
      <c r="T2705">
        <f t="shared" si="257"/>
        <v>0</v>
      </c>
      <c r="U2705" t="s">
        <v>1018</v>
      </c>
      <c r="V2705" t="s">
        <v>21</v>
      </c>
      <c r="Z2705" s="118">
        <v>1.31</v>
      </c>
      <c r="AA2705">
        <v>80</v>
      </c>
      <c r="AB2705" s="120">
        <v>4.74</v>
      </c>
      <c r="AC2705" s="2">
        <f t="shared" si="258"/>
        <v>248.37600000000003</v>
      </c>
      <c r="AE2705" s="2">
        <f t="shared" si="259"/>
        <v>248.37600000000003</v>
      </c>
      <c r="AG2705" t="str">
        <f t="shared" si="260"/>
        <v/>
      </c>
    </row>
    <row r="2706" spans="1:34">
      <c r="A2706">
        <v>2705</v>
      </c>
      <c r="C2706">
        <v>115</v>
      </c>
      <c r="D2706">
        <v>528</v>
      </c>
      <c r="E2706" t="s">
        <v>605</v>
      </c>
      <c r="F2706" t="s">
        <v>929</v>
      </c>
      <c r="G2706">
        <v>49.754310609999997</v>
      </c>
      <c r="H2706">
        <v>126.51709750000001</v>
      </c>
      <c r="M2706" t="s">
        <v>18</v>
      </c>
      <c r="N2706">
        <v>-2</v>
      </c>
      <c r="O2706">
        <v>-27</v>
      </c>
      <c r="P2706">
        <f t="shared" si="261"/>
        <v>25</v>
      </c>
      <c r="Q2706" t="s">
        <v>604</v>
      </c>
      <c r="R2706">
        <v>2</v>
      </c>
      <c r="S2706">
        <f t="shared" si="256"/>
        <v>25</v>
      </c>
      <c r="T2706">
        <f t="shared" si="257"/>
        <v>0</v>
      </c>
      <c r="U2706" t="s">
        <v>1018</v>
      </c>
      <c r="V2706" t="s">
        <v>21</v>
      </c>
      <c r="Z2706" s="118">
        <v>1.38</v>
      </c>
      <c r="AA2706">
        <v>80</v>
      </c>
      <c r="AB2706" s="120">
        <v>1.7</v>
      </c>
      <c r="AC2706" s="2">
        <f t="shared" si="258"/>
        <v>1172.9999999999998</v>
      </c>
      <c r="AE2706" s="2">
        <f t="shared" si="259"/>
        <v>1172.9999999999998</v>
      </c>
      <c r="AG2706" t="str">
        <f t="shared" si="260"/>
        <v/>
      </c>
    </row>
    <row r="2707" spans="1:34" s="9" customFormat="1">
      <c r="A2707">
        <v>2706</v>
      </c>
      <c r="C2707">
        <v>115</v>
      </c>
      <c r="D2707">
        <v>528</v>
      </c>
      <c r="E2707" s="9" t="s">
        <v>605</v>
      </c>
      <c r="F2707" t="s">
        <v>929</v>
      </c>
      <c r="G2707" s="9">
        <v>49.754310609999997</v>
      </c>
      <c r="H2707" s="9">
        <v>126.51709750000001</v>
      </c>
      <c r="M2707" s="9" t="s">
        <v>177</v>
      </c>
      <c r="N2707" s="9">
        <v>-27</v>
      </c>
      <c r="O2707" s="9">
        <v>-90</v>
      </c>
      <c r="P2707">
        <f t="shared" si="261"/>
        <v>63</v>
      </c>
      <c r="Q2707" s="9" t="s">
        <v>191</v>
      </c>
      <c r="R2707" s="9">
        <v>2</v>
      </c>
      <c r="S2707" s="9">
        <f t="shared" si="256"/>
        <v>63</v>
      </c>
      <c r="T2707" s="9">
        <f t="shared" si="257"/>
        <v>0</v>
      </c>
      <c r="U2707" t="s">
        <v>1018</v>
      </c>
      <c r="V2707" t="s">
        <v>856</v>
      </c>
      <c r="Z2707" s="118">
        <v>1.38</v>
      </c>
      <c r="AA2707" s="9">
        <v>80</v>
      </c>
      <c r="AB2707" s="120">
        <v>1.7</v>
      </c>
      <c r="AC2707" s="2">
        <f t="shared" si="258"/>
        <v>2955.9599999999996</v>
      </c>
      <c r="AE2707" s="11">
        <f t="shared" si="259"/>
        <v>2955.9599999999996</v>
      </c>
      <c r="AG2707" t="str">
        <f t="shared" si="260"/>
        <v/>
      </c>
      <c r="AH2707"/>
    </row>
    <row r="2708" spans="1:34">
      <c r="A2708">
        <v>2707</v>
      </c>
      <c r="C2708">
        <v>78</v>
      </c>
      <c r="D2708">
        <v>529</v>
      </c>
      <c r="E2708" t="s">
        <v>607</v>
      </c>
      <c r="F2708" t="s">
        <v>929</v>
      </c>
      <c r="G2708">
        <v>49.746391299999999</v>
      </c>
      <c r="H2708">
        <v>126.5334015</v>
      </c>
      <c r="M2708" t="s">
        <v>13</v>
      </c>
      <c r="N2708">
        <v>12</v>
      </c>
      <c r="O2708">
        <v>10</v>
      </c>
      <c r="P2708">
        <f t="shared" si="261"/>
        <v>2</v>
      </c>
      <c r="Q2708" t="s">
        <v>35</v>
      </c>
      <c r="R2708">
        <v>1</v>
      </c>
      <c r="S2708">
        <f t="shared" si="256"/>
        <v>0</v>
      </c>
      <c r="T2708">
        <f t="shared" si="257"/>
        <v>2</v>
      </c>
      <c r="W2708">
        <f>SUM(S2708:S2712)</f>
        <v>49</v>
      </c>
      <c r="X2708">
        <f>SUM(T2708:T2712)</f>
        <v>12</v>
      </c>
      <c r="Y2708">
        <f>X2708+W2708</f>
        <v>61</v>
      </c>
      <c r="Z2708" s="118">
        <v>0.11</v>
      </c>
      <c r="AA2708">
        <v>0</v>
      </c>
      <c r="AB2708" s="120">
        <v>45.06</v>
      </c>
      <c r="AC2708" s="2">
        <f t="shared" si="258"/>
        <v>991.31999999999994</v>
      </c>
      <c r="AD2708" s="2">
        <f>SUM(AC2708:AC2712)</f>
        <v>10543.333999999999</v>
      </c>
      <c r="AE2708" s="2">
        <f t="shared" si="259"/>
        <v>991.31999999999994</v>
      </c>
      <c r="AF2708" s="2">
        <f>SUM(AE2708:AE2712)</f>
        <v>10543.333999999999</v>
      </c>
      <c r="AG2708">
        <f t="shared" si="260"/>
        <v>1</v>
      </c>
    </row>
    <row r="2709" spans="1:34">
      <c r="A2709">
        <v>2708</v>
      </c>
      <c r="C2709">
        <v>78</v>
      </c>
      <c r="D2709">
        <v>529</v>
      </c>
      <c r="E2709" t="s">
        <v>607</v>
      </c>
      <c r="F2709" t="s">
        <v>929</v>
      </c>
      <c r="G2709">
        <v>49.746391299999999</v>
      </c>
      <c r="H2709">
        <v>126.5334015</v>
      </c>
      <c r="M2709" t="s">
        <v>606</v>
      </c>
      <c r="N2709">
        <v>10</v>
      </c>
      <c r="O2709">
        <v>5</v>
      </c>
      <c r="P2709">
        <f t="shared" si="261"/>
        <v>5</v>
      </c>
      <c r="Q2709" t="s">
        <v>35</v>
      </c>
      <c r="R2709">
        <v>1</v>
      </c>
      <c r="S2709">
        <f t="shared" si="256"/>
        <v>0</v>
      </c>
      <c r="T2709">
        <f t="shared" si="257"/>
        <v>5</v>
      </c>
      <c r="Z2709" s="118">
        <v>0.11</v>
      </c>
      <c r="AA2709">
        <v>0</v>
      </c>
      <c r="AB2709" s="120">
        <v>45.06</v>
      </c>
      <c r="AC2709" s="2">
        <f t="shared" si="258"/>
        <v>2478.3000000000002</v>
      </c>
      <c r="AE2709" s="2">
        <f t="shared" si="259"/>
        <v>2478.3000000000002</v>
      </c>
      <c r="AG2709" t="str">
        <f t="shared" si="260"/>
        <v/>
      </c>
    </row>
    <row r="2710" spans="1:34">
      <c r="A2710">
        <v>2709</v>
      </c>
      <c r="C2710">
        <v>78</v>
      </c>
      <c r="D2710">
        <v>529</v>
      </c>
      <c r="E2710" t="s">
        <v>607</v>
      </c>
      <c r="F2710" t="s">
        <v>929</v>
      </c>
      <c r="G2710">
        <v>49.746391299999999</v>
      </c>
      <c r="H2710">
        <v>126.5334015</v>
      </c>
      <c r="M2710" t="s">
        <v>15</v>
      </c>
      <c r="N2710">
        <v>5</v>
      </c>
      <c r="O2710">
        <v>0</v>
      </c>
      <c r="P2710">
        <f t="shared" si="261"/>
        <v>5</v>
      </c>
      <c r="Q2710" t="s">
        <v>35</v>
      </c>
      <c r="R2710">
        <v>1</v>
      </c>
      <c r="S2710">
        <f t="shared" si="256"/>
        <v>0</v>
      </c>
      <c r="T2710">
        <f t="shared" si="257"/>
        <v>5</v>
      </c>
      <c r="Z2710" s="118">
        <v>0.11</v>
      </c>
      <c r="AA2710">
        <v>0</v>
      </c>
      <c r="AB2710" s="120">
        <v>38.51</v>
      </c>
      <c r="AC2710" s="2">
        <f t="shared" si="258"/>
        <v>2118.0499999999993</v>
      </c>
      <c r="AE2710" s="2">
        <f t="shared" si="259"/>
        <v>2118.0499999999993</v>
      </c>
      <c r="AG2710" t="str">
        <f t="shared" si="260"/>
        <v/>
      </c>
    </row>
    <row r="2711" spans="1:34">
      <c r="A2711">
        <v>2710</v>
      </c>
      <c r="C2711">
        <v>91</v>
      </c>
      <c r="D2711">
        <v>529</v>
      </c>
      <c r="E2711" t="s">
        <v>607</v>
      </c>
      <c r="F2711" t="s">
        <v>929</v>
      </c>
      <c r="G2711">
        <v>49.746391299999999</v>
      </c>
      <c r="H2711">
        <v>126.5334015</v>
      </c>
      <c r="M2711" t="s">
        <v>17</v>
      </c>
      <c r="N2711">
        <v>0</v>
      </c>
      <c r="O2711">
        <v>-49</v>
      </c>
      <c r="P2711">
        <f t="shared" si="261"/>
        <v>49</v>
      </c>
      <c r="Q2711" t="s">
        <v>616</v>
      </c>
      <c r="R2711">
        <v>2</v>
      </c>
      <c r="S2711">
        <f t="shared" si="256"/>
        <v>49</v>
      </c>
      <c r="T2711">
        <f t="shared" si="257"/>
        <v>0</v>
      </c>
      <c r="U2711" t="s">
        <v>1018</v>
      </c>
      <c r="V2711" t="s">
        <v>856</v>
      </c>
      <c r="Z2711" s="118">
        <v>0.86</v>
      </c>
      <c r="AA2711">
        <v>70</v>
      </c>
      <c r="AB2711" s="120">
        <v>3.92</v>
      </c>
      <c r="AC2711" s="2">
        <f t="shared" si="258"/>
        <v>4955.6639999999998</v>
      </c>
      <c r="AE2711" s="2">
        <f t="shared" si="259"/>
        <v>4955.6639999999998</v>
      </c>
      <c r="AG2711" t="str">
        <f t="shared" si="260"/>
        <v/>
      </c>
    </row>
    <row r="2712" spans="1:34" s="9" customFormat="1">
      <c r="A2712">
        <v>2711</v>
      </c>
      <c r="C2712">
        <v>91</v>
      </c>
      <c r="D2712">
        <v>529</v>
      </c>
      <c r="E2712" s="9" t="s">
        <v>607</v>
      </c>
      <c r="F2712" t="s">
        <v>929</v>
      </c>
      <c r="G2712" s="9">
        <v>49.746391299999999</v>
      </c>
      <c r="H2712" s="9">
        <v>126.5334015</v>
      </c>
      <c r="M2712" s="9" t="s">
        <v>21</v>
      </c>
      <c r="N2712" s="9">
        <v>-49</v>
      </c>
      <c r="O2712" s="9">
        <v>-49</v>
      </c>
      <c r="P2712">
        <f t="shared" si="261"/>
        <v>0</v>
      </c>
      <c r="Q2712" s="9" t="s">
        <v>616</v>
      </c>
      <c r="R2712" s="9">
        <v>2</v>
      </c>
      <c r="S2712" s="9">
        <f t="shared" si="256"/>
        <v>0</v>
      </c>
      <c r="T2712" s="9">
        <f t="shared" si="257"/>
        <v>0</v>
      </c>
      <c r="U2712" t="s">
        <v>1003</v>
      </c>
      <c r="V2712" t="s">
        <v>918</v>
      </c>
      <c r="Z2712" s="118">
        <v>1.74</v>
      </c>
      <c r="AA2712" s="9">
        <v>60</v>
      </c>
      <c r="AB2712" s="120">
        <v>1.27</v>
      </c>
      <c r="AC2712" s="2">
        <f t="shared" si="258"/>
        <v>0</v>
      </c>
      <c r="AE2712" s="11">
        <f t="shared" si="259"/>
        <v>0</v>
      </c>
      <c r="AG2712" t="str">
        <f t="shared" si="260"/>
        <v/>
      </c>
      <c r="AH2712"/>
    </row>
    <row r="2713" spans="1:34">
      <c r="A2713">
        <v>2712</v>
      </c>
      <c r="C2713">
        <v>76</v>
      </c>
      <c r="D2713">
        <v>530</v>
      </c>
      <c r="E2713" t="s">
        <v>607</v>
      </c>
      <c r="F2713" t="s">
        <v>929</v>
      </c>
      <c r="G2713">
        <v>49.814220429999999</v>
      </c>
      <c r="H2713">
        <v>126.51329800000001</v>
      </c>
      <c r="M2713" t="s">
        <v>13</v>
      </c>
      <c r="N2713">
        <v>5</v>
      </c>
      <c r="O2713">
        <v>4.5</v>
      </c>
      <c r="P2713">
        <f t="shared" si="261"/>
        <v>0.5</v>
      </c>
      <c r="Q2713" t="s">
        <v>35</v>
      </c>
      <c r="R2713">
        <v>1</v>
      </c>
      <c r="S2713">
        <f t="shared" si="256"/>
        <v>0</v>
      </c>
      <c r="T2713">
        <f t="shared" si="257"/>
        <v>0.5</v>
      </c>
      <c r="W2713">
        <f>SUM(S2713:S2718)</f>
        <v>37</v>
      </c>
      <c r="X2713">
        <f>SUM(T2713:T2718)</f>
        <v>5</v>
      </c>
      <c r="Y2713">
        <f>X2713+W2713</f>
        <v>42</v>
      </c>
      <c r="Z2713" s="118">
        <v>0.11</v>
      </c>
      <c r="AA2713">
        <v>0</v>
      </c>
      <c r="AB2713" s="120">
        <v>45.06</v>
      </c>
      <c r="AC2713" s="2">
        <f t="shared" si="258"/>
        <v>247.82999999999998</v>
      </c>
      <c r="AD2713" s="2">
        <f>SUM(AC2713:AC2718)</f>
        <v>17994.929</v>
      </c>
      <c r="AE2713" s="2">
        <f t="shared" si="259"/>
        <v>247.82999999999998</v>
      </c>
      <c r="AF2713" s="2">
        <f>SUM(AE2713:AE2718)</f>
        <v>17994.929</v>
      </c>
      <c r="AG2713">
        <f t="shared" si="260"/>
        <v>1</v>
      </c>
    </row>
    <row r="2714" spans="1:34">
      <c r="A2714">
        <v>2713</v>
      </c>
      <c r="C2714">
        <v>76</v>
      </c>
      <c r="D2714">
        <v>530</v>
      </c>
      <c r="E2714" t="s">
        <v>607</v>
      </c>
      <c r="F2714" t="s">
        <v>929</v>
      </c>
      <c r="G2714">
        <v>49.814220429999999</v>
      </c>
      <c r="H2714">
        <v>126.51329800000001</v>
      </c>
      <c r="M2714" t="s">
        <v>606</v>
      </c>
      <c r="N2714">
        <v>4.5</v>
      </c>
      <c r="O2714">
        <v>3</v>
      </c>
      <c r="P2714">
        <f t="shared" si="261"/>
        <v>1.5</v>
      </c>
      <c r="Q2714" t="s">
        <v>35</v>
      </c>
      <c r="R2714">
        <v>1</v>
      </c>
      <c r="S2714">
        <f t="shared" si="256"/>
        <v>0</v>
      </c>
      <c r="T2714">
        <f t="shared" si="257"/>
        <v>1.5</v>
      </c>
      <c r="Z2714" s="118">
        <v>0.11</v>
      </c>
      <c r="AA2714">
        <v>0</v>
      </c>
      <c r="AB2714" s="120">
        <v>45.06</v>
      </c>
      <c r="AC2714" s="2">
        <f t="shared" si="258"/>
        <v>743.49</v>
      </c>
      <c r="AE2714" s="2">
        <f t="shared" si="259"/>
        <v>743.49</v>
      </c>
      <c r="AG2714" t="str">
        <f t="shared" si="260"/>
        <v/>
      </c>
    </row>
    <row r="2715" spans="1:34">
      <c r="A2715">
        <v>2714</v>
      </c>
      <c r="C2715">
        <v>76</v>
      </c>
      <c r="D2715">
        <v>530</v>
      </c>
      <c r="E2715" t="s">
        <v>607</v>
      </c>
      <c r="F2715" t="s">
        <v>929</v>
      </c>
      <c r="G2715">
        <v>49.814220429999999</v>
      </c>
      <c r="H2715">
        <v>126.51329800000001</v>
      </c>
      <c r="M2715" t="s">
        <v>15</v>
      </c>
      <c r="N2715">
        <v>3</v>
      </c>
      <c r="O2715">
        <v>0</v>
      </c>
      <c r="P2715">
        <f t="shared" si="261"/>
        <v>3</v>
      </c>
      <c r="Q2715" t="s">
        <v>35</v>
      </c>
      <c r="R2715">
        <v>1</v>
      </c>
      <c r="S2715">
        <f t="shared" si="256"/>
        <v>0</v>
      </c>
      <c r="T2715">
        <f t="shared" si="257"/>
        <v>3</v>
      </c>
      <c r="Z2715" s="118">
        <v>0.11</v>
      </c>
      <c r="AA2715">
        <v>0</v>
      </c>
      <c r="AB2715" s="120">
        <v>38.51</v>
      </c>
      <c r="AC2715" s="2">
        <f t="shared" si="258"/>
        <v>1270.83</v>
      </c>
      <c r="AE2715" s="2">
        <f t="shared" si="259"/>
        <v>1270.83</v>
      </c>
      <c r="AG2715" t="str">
        <f t="shared" si="260"/>
        <v/>
      </c>
    </row>
    <row r="2716" spans="1:34">
      <c r="A2716">
        <v>2715</v>
      </c>
      <c r="C2716">
        <v>89</v>
      </c>
      <c r="D2716">
        <v>530</v>
      </c>
      <c r="E2716" t="s">
        <v>607</v>
      </c>
      <c r="F2716" t="s">
        <v>929</v>
      </c>
      <c r="G2716">
        <v>49.814220429999999</v>
      </c>
      <c r="H2716">
        <v>126.51329800000001</v>
      </c>
      <c r="M2716" t="s">
        <v>104</v>
      </c>
      <c r="N2716">
        <v>0</v>
      </c>
      <c r="O2716">
        <v>-6</v>
      </c>
      <c r="P2716">
        <f t="shared" si="261"/>
        <v>6</v>
      </c>
      <c r="Q2716" t="s">
        <v>616</v>
      </c>
      <c r="R2716">
        <v>2</v>
      </c>
      <c r="S2716">
        <f t="shared" si="256"/>
        <v>6</v>
      </c>
      <c r="T2716">
        <f t="shared" si="257"/>
        <v>0</v>
      </c>
      <c r="U2716" t="s">
        <v>1003</v>
      </c>
      <c r="V2716" t="s">
        <v>918</v>
      </c>
      <c r="Z2716" s="118">
        <v>0.93</v>
      </c>
      <c r="AA2716">
        <v>5</v>
      </c>
      <c r="AB2716" s="120">
        <v>10.95</v>
      </c>
      <c r="AC2716" s="2">
        <f t="shared" si="258"/>
        <v>5804.5950000000003</v>
      </c>
      <c r="AE2716" s="2">
        <f t="shared" si="259"/>
        <v>5804.5950000000003</v>
      </c>
      <c r="AG2716" t="str">
        <f t="shared" si="260"/>
        <v/>
      </c>
    </row>
    <row r="2717" spans="1:34">
      <c r="A2717">
        <v>2716</v>
      </c>
      <c r="C2717">
        <v>89</v>
      </c>
      <c r="D2717">
        <v>530</v>
      </c>
      <c r="E2717" t="s">
        <v>607</v>
      </c>
      <c r="F2717" t="s">
        <v>929</v>
      </c>
      <c r="G2717">
        <v>49.814220429999999</v>
      </c>
      <c r="H2717">
        <v>126.51329800000001</v>
      </c>
      <c r="M2717" t="s">
        <v>17</v>
      </c>
      <c r="N2717">
        <v>-6</v>
      </c>
      <c r="O2717">
        <v>-37</v>
      </c>
      <c r="P2717">
        <f t="shared" si="261"/>
        <v>31</v>
      </c>
      <c r="Q2717" t="s">
        <v>616</v>
      </c>
      <c r="R2717">
        <v>2</v>
      </c>
      <c r="S2717">
        <f t="shared" si="256"/>
        <v>31</v>
      </c>
      <c r="T2717">
        <f t="shared" si="257"/>
        <v>0</v>
      </c>
      <c r="U2717" t="s">
        <v>1003</v>
      </c>
      <c r="V2717" t="s">
        <v>856</v>
      </c>
      <c r="Z2717" s="118">
        <v>0.86</v>
      </c>
      <c r="AA2717">
        <v>5</v>
      </c>
      <c r="AB2717" s="120">
        <v>3.92</v>
      </c>
      <c r="AC2717" s="2">
        <f t="shared" si="258"/>
        <v>9928.1839999999993</v>
      </c>
      <c r="AE2717" s="2">
        <f t="shared" si="259"/>
        <v>9928.1839999999993</v>
      </c>
      <c r="AG2717" t="str">
        <f t="shared" si="260"/>
        <v/>
      </c>
    </row>
    <row r="2718" spans="1:34" s="9" customFormat="1">
      <c r="A2718">
        <v>2717</v>
      </c>
      <c r="C2718">
        <v>89</v>
      </c>
      <c r="D2718">
        <v>530</v>
      </c>
      <c r="E2718" s="9" t="s">
        <v>607</v>
      </c>
      <c r="F2718" t="s">
        <v>929</v>
      </c>
      <c r="G2718" s="9">
        <v>49.814220429999999</v>
      </c>
      <c r="H2718" s="9">
        <v>126.51329800000001</v>
      </c>
      <c r="M2718" s="9" t="s">
        <v>21</v>
      </c>
      <c r="N2718" s="9">
        <v>-37</v>
      </c>
      <c r="O2718" s="9">
        <v>-37</v>
      </c>
      <c r="P2718">
        <f t="shared" si="261"/>
        <v>0</v>
      </c>
      <c r="Q2718" s="9" t="s">
        <v>616</v>
      </c>
      <c r="R2718" s="9">
        <v>2</v>
      </c>
      <c r="S2718" s="9">
        <f t="shared" si="256"/>
        <v>0</v>
      </c>
      <c r="T2718" s="9">
        <f t="shared" si="257"/>
        <v>0</v>
      </c>
      <c r="U2718" t="s">
        <v>1003</v>
      </c>
      <c r="V2718" t="s">
        <v>856</v>
      </c>
      <c r="Z2718" s="118">
        <v>1.74</v>
      </c>
      <c r="AA2718" s="9">
        <v>0</v>
      </c>
      <c r="AB2718" s="120">
        <v>1.27</v>
      </c>
      <c r="AC2718" s="2">
        <f t="shared" si="258"/>
        <v>0</v>
      </c>
      <c r="AE2718" s="11">
        <f t="shared" si="259"/>
        <v>0</v>
      </c>
      <c r="AG2718" t="str">
        <f t="shared" si="260"/>
        <v/>
      </c>
      <c r="AH2718"/>
    </row>
    <row r="2719" spans="1:34">
      <c r="A2719">
        <v>2718</v>
      </c>
      <c r="C2719">
        <v>77</v>
      </c>
      <c r="D2719">
        <v>531</v>
      </c>
      <c r="E2719" t="s">
        <v>607</v>
      </c>
      <c r="F2719" t="s">
        <v>929</v>
      </c>
      <c r="G2719">
        <v>49.81529999</v>
      </c>
      <c r="H2719">
        <v>126.5137024</v>
      </c>
      <c r="M2719" t="s">
        <v>13</v>
      </c>
      <c r="N2719">
        <v>7</v>
      </c>
      <c r="O2719">
        <v>6</v>
      </c>
      <c r="P2719">
        <f t="shared" si="261"/>
        <v>1</v>
      </c>
      <c r="Q2719" t="s">
        <v>35</v>
      </c>
      <c r="R2719">
        <v>1</v>
      </c>
      <c r="S2719">
        <f t="shared" si="256"/>
        <v>0</v>
      </c>
      <c r="T2719">
        <f t="shared" si="257"/>
        <v>1</v>
      </c>
      <c r="W2719">
        <f>SUM(S2719:S2724)</f>
        <v>21</v>
      </c>
      <c r="X2719">
        <f>SUM(T2719:T2724)</f>
        <v>7</v>
      </c>
      <c r="Y2719">
        <f>X2719+W2719</f>
        <v>28</v>
      </c>
      <c r="Z2719" s="118">
        <v>0.11</v>
      </c>
      <c r="AA2719">
        <v>0</v>
      </c>
      <c r="AB2719" s="120">
        <v>45.06</v>
      </c>
      <c r="AC2719" s="2">
        <f t="shared" si="258"/>
        <v>495.65999999999997</v>
      </c>
      <c r="AD2719" s="2">
        <f>SUM(AC2719:AC2724)</f>
        <v>9921.5630000000001</v>
      </c>
      <c r="AE2719" s="2">
        <f t="shared" si="259"/>
        <v>495.65999999999997</v>
      </c>
      <c r="AF2719" s="2">
        <f>SUM(AE2719:AE2724)</f>
        <v>9921.5630000000001</v>
      </c>
      <c r="AG2719">
        <f t="shared" si="260"/>
        <v>1</v>
      </c>
    </row>
    <row r="2720" spans="1:34">
      <c r="A2720">
        <v>2719</v>
      </c>
      <c r="C2720">
        <v>77</v>
      </c>
      <c r="D2720">
        <v>531</v>
      </c>
      <c r="E2720" t="s">
        <v>607</v>
      </c>
      <c r="F2720" t="s">
        <v>929</v>
      </c>
      <c r="G2720">
        <v>49.81529999</v>
      </c>
      <c r="H2720">
        <v>126.5137024</v>
      </c>
      <c r="M2720" t="s">
        <v>606</v>
      </c>
      <c r="N2720">
        <v>6</v>
      </c>
      <c r="O2720">
        <v>4</v>
      </c>
      <c r="P2720">
        <f t="shared" si="261"/>
        <v>2</v>
      </c>
      <c r="Q2720" t="s">
        <v>35</v>
      </c>
      <c r="R2720">
        <v>1</v>
      </c>
      <c r="S2720">
        <f t="shared" si="256"/>
        <v>0</v>
      </c>
      <c r="T2720">
        <f t="shared" si="257"/>
        <v>2</v>
      </c>
      <c r="Z2720" s="118">
        <v>0.11</v>
      </c>
      <c r="AA2720">
        <v>0</v>
      </c>
      <c r="AB2720" s="120">
        <v>45.06</v>
      </c>
      <c r="AC2720" s="2">
        <f t="shared" si="258"/>
        <v>991.31999999999994</v>
      </c>
      <c r="AE2720" s="2">
        <f t="shared" si="259"/>
        <v>991.31999999999994</v>
      </c>
      <c r="AG2720" t="str">
        <f t="shared" si="260"/>
        <v/>
      </c>
    </row>
    <row r="2721" spans="1:34">
      <c r="A2721">
        <v>2720</v>
      </c>
      <c r="C2721">
        <v>77</v>
      </c>
      <c r="D2721">
        <v>531</v>
      </c>
      <c r="E2721" t="s">
        <v>607</v>
      </c>
      <c r="F2721" t="s">
        <v>929</v>
      </c>
      <c r="G2721">
        <v>49.81529999</v>
      </c>
      <c r="H2721">
        <v>126.5137024</v>
      </c>
      <c r="M2721" t="s">
        <v>15</v>
      </c>
      <c r="N2721">
        <v>4</v>
      </c>
      <c r="O2721">
        <v>0</v>
      </c>
      <c r="P2721">
        <f t="shared" si="261"/>
        <v>4</v>
      </c>
      <c r="Q2721" t="s">
        <v>35</v>
      </c>
      <c r="R2721">
        <v>1</v>
      </c>
      <c r="S2721">
        <f t="shared" si="256"/>
        <v>0</v>
      </c>
      <c r="T2721">
        <f t="shared" si="257"/>
        <v>4</v>
      </c>
      <c r="Z2721" s="118">
        <v>0.11</v>
      </c>
      <c r="AA2721">
        <v>0</v>
      </c>
      <c r="AB2721" s="120">
        <v>38.51</v>
      </c>
      <c r="AC2721" s="2">
        <f t="shared" si="258"/>
        <v>1694.4399999999998</v>
      </c>
      <c r="AE2721" s="2">
        <f t="shared" si="259"/>
        <v>1694.4399999999998</v>
      </c>
      <c r="AG2721" t="str">
        <f t="shared" si="260"/>
        <v/>
      </c>
    </row>
    <row r="2722" spans="1:34">
      <c r="A2722">
        <v>2721</v>
      </c>
      <c r="C2722">
        <v>90</v>
      </c>
      <c r="D2722">
        <v>531</v>
      </c>
      <c r="E2722" t="s">
        <v>607</v>
      </c>
      <c r="F2722" t="s">
        <v>929</v>
      </c>
      <c r="G2722">
        <v>49.81529999</v>
      </c>
      <c r="H2722">
        <v>126.5137024</v>
      </c>
      <c r="M2722" t="s">
        <v>104</v>
      </c>
      <c r="N2722">
        <v>0</v>
      </c>
      <c r="O2722">
        <v>-5</v>
      </c>
      <c r="P2722">
        <f t="shared" si="261"/>
        <v>5</v>
      </c>
      <c r="Q2722" t="s">
        <v>89</v>
      </c>
      <c r="R2722">
        <v>2</v>
      </c>
      <c r="S2722">
        <f t="shared" si="256"/>
        <v>5</v>
      </c>
      <c r="T2722">
        <f t="shared" si="257"/>
        <v>0</v>
      </c>
      <c r="U2722" t="s">
        <v>1003</v>
      </c>
      <c r="V2722" t="s">
        <v>1019</v>
      </c>
      <c r="Z2722" s="118">
        <v>0.93</v>
      </c>
      <c r="AA2722">
        <v>10</v>
      </c>
      <c r="AB2722" s="120">
        <v>10.95</v>
      </c>
      <c r="AC2722" s="2">
        <f t="shared" si="258"/>
        <v>4582.5749999999998</v>
      </c>
      <c r="AE2722" s="2">
        <f t="shared" si="259"/>
        <v>4582.5749999999998</v>
      </c>
      <c r="AG2722" t="str">
        <f t="shared" si="260"/>
        <v/>
      </c>
    </row>
    <row r="2723" spans="1:34">
      <c r="A2723">
        <v>2722</v>
      </c>
      <c r="C2723">
        <v>90</v>
      </c>
      <c r="D2723">
        <v>531</v>
      </c>
      <c r="E2723" t="s">
        <v>607</v>
      </c>
      <c r="F2723" t="s">
        <v>929</v>
      </c>
      <c r="G2723">
        <v>49.81529999</v>
      </c>
      <c r="H2723">
        <v>126.5137024</v>
      </c>
      <c r="M2723" t="s">
        <v>17</v>
      </c>
      <c r="N2723">
        <v>-5</v>
      </c>
      <c r="O2723">
        <v>-21</v>
      </c>
      <c r="P2723">
        <f t="shared" si="261"/>
        <v>16</v>
      </c>
      <c r="Q2723" t="s">
        <v>616</v>
      </c>
      <c r="R2723">
        <v>2</v>
      </c>
      <c r="S2723">
        <f t="shared" si="256"/>
        <v>16</v>
      </c>
      <c r="T2723">
        <f t="shared" si="257"/>
        <v>0</v>
      </c>
      <c r="U2723" t="s">
        <v>1003</v>
      </c>
      <c r="V2723" t="s">
        <v>1019</v>
      </c>
      <c r="Z2723" s="118">
        <v>0.86</v>
      </c>
      <c r="AA2723">
        <v>60</v>
      </c>
      <c r="AB2723" s="120">
        <v>3.92</v>
      </c>
      <c r="AC2723" s="2">
        <f t="shared" si="258"/>
        <v>2157.5680000000002</v>
      </c>
      <c r="AE2723" s="2">
        <f t="shared" si="259"/>
        <v>2157.5680000000002</v>
      </c>
      <c r="AG2723" t="str">
        <f t="shared" si="260"/>
        <v/>
      </c>
    </row>
    <row r="2724" spans="1:34" s="9" customFormat="1">
      <c r="A2724">
        <v>2723</v>
      </c>
      <c r="C2724">
        <v>90</v>
      </c>
      <c r="D2724">
        <v>531</v>
      </c>
      <c r="E2724" s="9" t="s">
        <v>607</v>
      </c>
      <c r="F2724" t="s">
        <v>929</v>
      </c>
      <c r="G2724" s="9">
        <v>49.81529999</v>
      </c>
      <c r="H2724" s="9">
        <v>126.5137024</v>
      </c>
      <c r="M2724" s="9" t="s">
        <v>18</v>
      </c>
      <c r="N2724" s="9">
        <v>-21</v>
      </c>
      <c r="O2724" s="9">
        <v>-21</v>
      </c>
      <c r="P2724">
        <f t="shared" si="261"/>
        <v>0</v>
      </c>
      <c r="Q2724" s="9" t="s">
        <v>604</v>
      </c>
      <c r="R2724" s="9">
        <v>2</v>
      </c>
      <c r="S2724" s="9">
        <f t="shared" si="256"/>
        <v>0</v>
      </c>
      <c r="T2724" s="9">
        <f t="shared" si="257"/>
        <v>0</v>
      </c>
      <c r="U2724" t="s">
        <v>1003</v>
      </c>
      <c r="V2724" t="s">
        <v>1019</v>
      </c>
      <c r="Z2724" s="118">
        <v>1.17</v>
      </c>
      <c r="AA2724" s="9">
        <v>60</v>
      </c>
      <c r="AB2724" s="120">
        <v>3.92</v>
      </c>
      <c r="AC2724" s="2">
        <f t="shared" si="258"/>
        <v>0</v>
      </c>
      <c r="AE2724" s="11">
        <f t="shared" si="259"/>
        <v>0</v>
      </c>
      <c r="AG2724" t="str">
        <f t="shared" si="260"/>
        <v/>
      </c>
      <c r="AH2724"/>
    </row>
    <row r="2725" spans="1:34">
      <c r="A2725">
        <v>2724</v>
      </c>
      <c r="C2725">
        <v>397</v>
      </c>
      <c r="D2725">
        <v>532</v>
      </c>
      <c r="E2725" t="s">
        <v>607</v>
      </c>
      <c r="F2725" t="s">
        <v>929</v>
      </c>
      <c r="G2725">
        <v>50.386940000000003</v>
      </c>
      <c r="H2725">
        <v>125.9499969</v>
      </c>
      <c r="M2725" t="s">
        <v>13</v>
      </c>
      <c r="N2725">
        <v>10</v>
      </c>
      <c r="O2725">
        <v>9</v>
      </c>
      <c r="P2725">
        <f t="shared" si="261"/>
        <v>1</v>
      </c>
      <c r="Q2725" t="s">
        <v>35</v>
      </c>
      <c r="R2725">
        <v>1</v>
      </c>
      <c r="S2725">
        <f t="shared" si="256"/>
        <v>0</v>
      </c>
      <c r="T2725">
        <f t="shared" si="257"/>
        <v>1</v>
      </c>
      <c r="W2725">
        <f>SUM(S2725:S2730)</f>
        <v>56</v>
      </c>
      <c r="X2725">
        <f>SUM(T2725:T2730)</f>
        <v>10</v>
      </c>
      <c r="Y2725">
        <f>X2725+W2725</f>
        <v>66</v>
      </c>
      <c r="Z2725" s="118">
        <v>0.11</v>
      </c>
      <c r="AA2725">
        <v>0</v>
      </c>
      <c r="AB2725" s="120">
        <v>45.06</v>
      </c>
      <c r="AC2725" s="2">
        <f t="shared" si="258"/>
        <v>495.65999999999997</v>
      </c>
      <c r="AD2725" s="2">
        <f>SUM(AC2725:AC2730)</f>
        <v>26901.187999999998</v>
      </c>
      <c r="AE2725" s="2">
        <f t="shared" si="259"/>
        <v>495.65999999999997</v>
      </c>
      <c r="AF2725" s="2">
        <f>SUM(AE2725:AE2730)</f>
        <v>26901.187999999998</v>
      </c>
      <c r="AG2725">
        <f t="shared" si="260"/>
        <v>1</v>
      </c>
    </row>
    <row r="2726" spans="1:34">
      <c r="A2726">
        <v>2725</v>
      </c>
      <c r="C2726">
        <v>397</v>
      </c>
      <c r="D2726">
        <v>532</v>
      </c>
      <c r="E2726" t="s">
        <v>607</v>
      </c>
      <c r="F2726" t="s">
        <v>929</v>
      </c>
      <c r="G2726">
        <v>50.386940000000003</v>
      </c>
      <c r="H2726">
        <v>125.9499969</v>
      </c>
      <c r="M2726" t="s">
        <v>612</v>
      </c>
      <c r="N2726">
        <v>9</v>
      </c>
      <c r="O2726">
        <v>8</v>
      </c>
      <c r="P2726">
        <f t="shared" si="261"/>
        <v>1</v>
      </c>
      <c r="Q2726" t="s">
        <v>35</v>
      </c>
      <c r="R2726">
        <v>1</v>
      </c>
      <c r="S2726">
        <f t="shared" si="256"/>
        <v>0</v>
      </c>
      <c r="T2726">
        <f t="shared" si="257"/>
        <v>1</v>
      </c>
      <c r="Z2726" s="118">
        <v>0.11</v>
      </c>
      <c r="AA2726">
        <v>0</v>
      </c>
      <c r="AB2726" s="120">
        <v>45.06</v>
      </c>
      <c r="AC2726" s="2">
        <f t="shared" si="258"/>
        <v>495.65999999999997</v>
      </c>
      <c r="AE2726" s="2">
        <f t="shared" si="259"/>
        <v>495.65999999999997</v>
      </c>
      <c r="AG2726" t="str">
        <f t="shared" si="260"/>
        <v/>
      </c>
    </row>
    <row r="2727" spans="1:34">
      <c r="A2727">
        <v>2726</v>
      </c>
      <c r="C2727">
        <v>397</v>
      </c>
      <c r="D2727">
        <v>532</v>
      </c>
      <c r="E2727" t="s">
        <v>607</v>
      </c>
      <c r="F2727" t="s">
        <v>929</v>
      </c>
      <c r="G2727">
        <v>50.386940000000003</v>
      </c>
      <c r="H2727">
        <v>125.9499969</v>
      </c>
      <c r="M2727" t="s">
        <v>15</v>
      </c>
      <c r="N2727">
        <v>8</v>
      </c>
      <c r="O2727">
        <v>0</v>
      </c>
      <c r="P2727">
        <f t="shared" si="261"/>
        <v>8</v>
      </c>
      <c r="Q2727" t="s">
        <v>35</v>
      </c>
      <c r="R2727">
        <v>1</v>
      </c>
      <c r="S2727">
        <f t="shared" si="256"/>
        <v>0</v>
      </c>
      <c r="T2727">
        <f t="shared" si="257"/>
        <v>8</v>
      </c>
      <c r="Z2727" s="118">
        <v>0.11</v>
      </c>
      <c r="AA2727">
        <v>0</v>
      </c>
      <c r="AB2727" s="120">
        <v>38.51</v>
      </c>
      <c r="AC2727" s="2">
        <f t="shared" si="258"/>
        <v>3388.8799999999997</v>
      </c>
      <c r="AE2727" s="2">
        <f t="shared" si="259"/>
        <v>3388.8799999999997</v>
      </c>
      <c r="AG2727" t="str">
        <f t="shared" si="260"/>
        <v/>
      </c>
    </row>
    <row r="2728" spans="1:34">
      <c r="A2728">
        <v>2727</v>
      </c>
      <c r="C2728">
        <v>444</v>
      </c>
      <c r="D2728">
        <v>532</v>
      </c>
      <c r="E2728" t="s">
        <v>607</v>
      </c>
      <c r="F2728" t="s">
        <v>929</v>
      </c>
      <c r="G2728">
        <v>50.386940000000003</v>
      </c>
      <c r="H2728">
        <v>125.9499969</v>
      </c>
      <c r="M2728" t="s">
        <v>794</v>
      </c>
      <c r="N2728">
        <v>0</v>
      </c>
      <c r="O2728">
        <v>-25</v>
      </c>
      <c r="P2728">
        <f t="shared" si="261"/>
        <v>25</v>
      </c>
      <c r="Q2728" t="s">
        <v>604</v>
      </c>
      <c r="R2728">
        <v>2</v>
      </c>
      <c r="S2728">
        <f t="shared" si="256"/>
        <v>25</v>
      </c>
      <c r="T2728">
        <f t="shared" si="257"/>
        <v>0</v>
      </c>
      <c r="U2728" t="s">
        <v>1003</v>
      </c>
      <c r="V2728" t="s">
        <v>1019</v>
      </c>
      <c r="Z2728" s="118">
        <v>1.71</v>
      </c>
      <c r="AA2728">
        <v>25</v>
      </c>
      <c r="AB2728" s="120">
        <v>3.92</v>
      </c>
      <c r="AC2728" s="2">
        <f t="shared" si="258"/>
        <v>12568.5</v>
      </c>
      <c r="AE2728" s="2">
        <f t="shared" si="259"/>
        <v>12568.5</v>
      </c>
      <c r="AG2728" t="str">
        <f t="shared" si="260"/>
        <v/>
      </c>
      <c r="AH2728" s="102"/>
    </row>
    <row r="2729" spans="1:34">
      <c r="A2729">
        <v>2728</v>
      </c>
      <c r="C2729">
        <v>444</v>
      </c>
      <c r="D2729">
        <v>532</v>
      </c>
      <c r="E2729" t="s">
        <v>607</v>
      </c>
      <c r="F2729" t="s">
        <v>929</v>
      </c>
      <c r="G2729">
        <v>50.386940000000003</v>
      </c>
      <c r="H2729">
        <v>125.9499969</v>
      </c>
      <c r="M2729" t="s">
        <v>60</v>
      </c>
      <c r="N2729">
        <v>-25</v>
      </c>
      <c r="O2729">
        <v>-56</v>
      </c>
      <c r="P2729">
        <f t="shared" si="261"/>
        <v>31</v>
      </c>
      <c r="Q2729" t="s">
        <v>611</v>
      </c>
      <c r="R2729">
        <v>2</v>
      </c>
      <c r="S2729">
        <f t="shared" si="256"/>
        <v>31</v>
      </c>
      <c r="T2729">
        <f t="shared" si="257"/>
        <v>0</v>
      </c>
      <c r="U2729" t="s">
        <v>1003</v>
      </c>
      <c r="V2729" t="s">
        <v>1005</v>
      </c>
      <c r="Z2729" s="118">
        <v>1.17</v>
      </c>
      <c r="AA2729">
        <v>30</v>
      </c>
      <c r="AB2729" s="120">
        <v>3.92</v>
      </c>
      <c r="AC2729" s="2">
        <f t="shared" si="258"/>
        <v>9952.4879999999976</v>
      </c>
      <c r="AE2729" s="2">
        <f t="shared" si="259"/>
        <v>9952.4879999999976</v>
      </c>
      <c r="AG2729" t="str">
        <f t="shared" si="260"/>
        <v/>
      </c>
      <c r="AH2729" s="102"/>
    </row>
    <row r="2730" spans="1:34" s="9" customFormat="1">
      <c r="A2730">
        <v>2729</v>
      </c>
      <c r="C2730">
        <v>444</v>
      </c>
      <c r="D2730">
        <v>532</v>
      </c>
      <c r="E2730" s="9" t="s">
        <v>607</v>
      </c>
      <c r="F2730" t="s">
        <v>929</v>
      </c>
      <c r="G2730" s="9">
        <v>50.386940000000003</v>
      </c>
      <c r="H2730" s="9">
        <v>125.9499969</v>
      </c>
      <c r="M2730" s="9" t="s">
        <v>19</v>
      </c>
      <c r="N2730" s="9">
        <v>-56</v>
      </c>
      <c r="O2730" s="9">
        <v>-56</v>
      </c>
      <c r="P2730">
        <f t="shared" si="261"/>
        <v>0</v>
      </c>
      <c r="R2730" s="9">
        <v>2</v>
      </c>
      <c r="S2730" s="9">
        <f t="shared" si="256"/>
        <v>0</v>
      </c>
      <c r="T2730" s="9">
        <f t="shared" si="257"/>
        <v>0</v>
      </c>
      <c r="U2730" t="s">
        <v>1003</v>
      </c>
      <c r="V2730" t="s">
        <v>1005</v>
      </c>
      <c r="Z2730" s="118">
        <v>1.71</v>
      </c>
      <c r="AA2730" s="9">
        <v>0</v>
      </c>
      <c r="AB2730" s="120">
        <v>1.25</v>
      </c>
      <c r="AC2730" s="2">
        <f t="shared" si="258"/>
        <v>0</v>
      </c>
      <c r="AE2730" s="11">
        <f t="shared" si="259"/>
        <v>0</v>
      </c>
      <c r="AG2730" t="str">
        <f t="shared" si="260"/>
        <v/>
      </c>
      <c r="AH2730" s="102"/>
    </row>
    <row r="2731" spans="1:34">
      <c r="A2731">
        <v>2730</v>
      </c>
      <c r="C2731">
        <v>399</v>
      </c>
      <c r="D2731">
        <v>533</v>
      </c>
      <c r="E2731" t="s">
        <v>619</v>
      </c>
      <c r="F2731" t="s">
        <v>930</v>
      </c>
      <c r="G2731">
        <v>50.056671139999999</v>
      </c>
      <c r="H2731">
        <v>126.4213867</v>
      </c>
      <c r="M2731" t="s">
        <v>89</v>
      </c>
      <c r="N2731">
        <v>9</v>
      </c>
      <c r="O2731">
        <v>8</v>
      </c>
      <c r="P2731">
        <f t="shared" si="261"/>
        <v>1</v>
      </c>
      <c r="Q2731" t="s">
        <v>35</v>
      </c>
      <c r="R2731">
        <v>1</v>
      </c>
      <c r="S2731">
        <f t="shared" si="256"/>
        <v>0</v>
      </c>
      <c r="T2731">
        <f t="shared" si="257"/>
        <v>1</v>
      </c>
      <c r="W2731">
        <f>SUM(S2731:S2736)</f>
        <v>31</v>
      </c>
      <c r="X2731">
        <f>SUM(T2731:T2736)</f>
        <v>9</v>
      </c>
      <c r="Y2731">
        <f>X2731+W2731</f>
        <v>40</v>
      </c>
      <c r="Z2731" s="118">
        <v>0.16</v>
      </c>
      <c r="AA2731">
        <v>0</v>
      </c>
      <c r="AB2731" s="120">
        <v>37.4</v>
      </c>
      <c r="AC2731" s="2">
        <f t="shared" si="258"/>
        <v>598.4</v>
      </c>
      <c r="AD2731" s="2">
        <f>SUM(AC2731:AC2736)</f>
        <v>8500.2199999999993</v>
      </c>
      <c r="AE2731" s="2">
        <f t="shared" si="259"/>
        <v>598.4</v>
      </c>
      <c r="AF2731" s="2">
        <f>SUM(AE2731:AE2736)</f>
        <v>8500.2199999999993</v>
      </c>
      <c r="AG2731">
        <f t="shared" si="260"/>
        <v>1</v>
      </c>
    </row>
    <row r="2732" spans="1:34">
      <c r="A2732">
        <v>2731</v>
      </c>
      <c r="C2732">
        <v>399</v>
      </c>
      <c r="D2732">
        <v>533</v>
      </c>
      <c r="E2732" t="s">
        <v>619</v>
      </c>
      <c r="F2732" t="s">
        <v>930</v>
      </c>
      <c r="G2732">
        <v>50.056671139999999</v>
      </c>
      <c r="H2732">
        <v>126.4213867</v>
      </c>
      <c r="M2732" t="s">
        <v>606</v>
      </c>
      <c r="N2732">
        <v>8</v>
      </c>
      <c r="O2732">
        <v>4</v>
      </c>
      <c r="P2732">
        <f t="shared" si="261"/>
        <v>4</v>
      </c>
      <c r="Q2732" t="s">
        <v>35</v>
      </c>
      <c r="R2732">
        <v>1</v>
      </c>
      <c r="S2732">
        <f t="shared" si="256"/>
        <v>0</v>
      </c>
      <c r="T2732">
        <f t="shared" si="257"/>
        <v>4</v>
      </c>
      <c r="Z2732" s="118">
        <v>0.16</v>
      </c>
      <c r="AA2732">
        <v>0</v>
      </c>
      <c r="AB2732" s="120">
        <v>37.4</v>
      </c>
      <c r="AC2732" s="2">
        <f t="shared" si="258"/>
        <v>2393.6</v>
      </c>
      <c r="AE2732" s="2">
        <f t="shared" si="259"/>
        <v>2393.6</v>
      </c>
      <c r="AG2732" t="str">
        <f t="shared" si="260"/>
        <v/>
      </c>
    </row>
    <row r="2733" spans="1:34">
      <c r="A2733">
        <v>2732</v>
      </c>
      <c r="C2733">
        <v>399</v>
      </c>
      <c r="D2733">
        <v>533</v>
      </c>
      <c r="E2733" t="s">
        <v>619</v>
      </c>
      <c r="F2733" t="s">
        <v>930</v>
      </c>
      <c r="G2733">
        <v>50.056671139999999</v>
      </c>
      <c r="H2733">
        <v>126.4213867</v>
      </c>
      <c r="M2733" t="s">
        <v>57</v>
      </c>
      <c r="N2733">
        <v>4</v>
      </c>
      <c r="O2733">
        <v>0</v>
      </c>
      <c r="P2733">
        <f t="shared" si="261"/>
        <v>4</v>
      </c>
      <c r="Q2733" t="s">
        <v>35</v>
      </c>
      <c r="R2733">
        <v>1</v>
      </c>
      <c r="S2733">
        <f t="shared" si="256"/>
        <v>0</v>
      </c>
      <c r="T2733">
        <f t="shared" si="257"/>
        <v>4</v>
      </c>
      <c r="Z2733" s="118">
        <v>0.16</v>
      </c>
      <c r="AA2733">
        <v>0</v>
      </c>
      <c r="AB2733" s="120">
        <v>30.85</v>
      </c>
      <c r="AC2733" s="2">
        <f t="shared" si="258"/>
        <v>1974.4</v>
      </c>
      <c r="AE2733" s="2">
        <f t="shared" si="259"/>
        <v>1974.4</v>
      </c>
      <c r="AG2733" t="str">
        <f t="shared" si="260"/>
        <v/>
      </c>
    </row>
    <row r="2734" spans="1:34">
      <c r="A2734">
        <v>2733</v>
      </c>
      <c r="C2734">
        <v>446</v>
      </c>
      <c r="D2734">
        <v>533</v>
      </c>
      <c r="E2734" t="s">
        <v>619</v>
      </c>
      <c r="F2734" t="s">
        <v>930</v>
      </c>
      <c r="G2734">
        <v>50.056671139999999</v>
      </c>
      <c r="H2734">
        <v>126.4213867</v>
      </c>
      <c r="M2734" t="s">
        <v>727</v>
      </c>
      <c r="N2734">
        <v>0</v>
      </c>
      <c r="O2734">
        <v>-1</v>
      </c>
      <c r="P2734">
        <f t="shared" si="261"/>
        <v>1</v>
      </c>
      <c r="Q2734" t="s">
        <v>191</v>
      </c>
      <c r="R2734">
        <v>2</v>
      </c>
      <c r="S2734">
        <f t="shared" si="256"/>
        <v>1</v>
      </c>
      <c r="T2734">
        <f t="shared" si="257"/>
        <v>0</v>
      </c>
      <c r="U2734" t="s">
        <v>1003</v>
      </c>
      <c r="V2734" t="s">
        <v>1005</v>
      </c>
      <c r="Z2734" s="118">
        <v>1.38</v>
      </c>
      <c r="AA2734">
        <v>0</v>
      </c>
      <c r="AB2734" s="120">
        <v>0.39</v>
      </c>
      <c r="AC2734" s="2">
        <f t="shared" si="258"/>
        <v>53.82</v>
      </c>
      <c r="AE2734" s="2">
        <f t="shared" si="259"/>
        <v>53.82</v>
      </c>
      <c r="AG2734" t="str">
        <f t="shared" si="260"/>
        <v/>
      </c>
    </row>
    <row r="2735" spans="1:34">
      <c r="A2735">
        <v>2734</v>
      </c>
      <c r="C2735">
        <v>446</v>
      </c>
      <c r="D2735">
        <v>533</v>
      </c>
      <c r="E2735" t="s">
        <v>619</v>
      </c>
      <c r="F2735" t="s">
        <v>930</v>
      </c>
      <c r="G2735">
        <v>50.056671139999999</v>
      </c>
      <c r="H2735">
        <v>126.4213867</v>
      </c>
      <c r="M2735" t="s">
        <v>32</v>
      </c>
      <c r="N2735">
        <v>-1</v>
      </c>
      <c r="O2735">
        <v>-11</v>
      </c>
      <c r="P2735">
        <f t="shared" si="261"/>
        <v>10</v>
      </c>
      <c r="Q2735" t="s">
        <v>611</v>
      </c>
      <c r="R2735">
        <v>2</v>
      </c>
      <c r="S2735">
        <f t="shared" si="256"/>
        <v>10</v>
      </c>
      <c r="T2735">
        <f t="shared" si="257"/>
        <v>0</v>
      </c>
      <c r="U2735" t="s">
        <v>1003</v>
      </c>
      <c r="V2735" t="s">
        <v>1013</v>
      </c>
      <c r="Z2735" s="118">
        <v>1.45</v>
      </c>
      <c r="AA2735">
        <v>0</v>
      </c>
      <c r="AB2735" s="120">
        <v>1.2</v>
      </c>
      <c r="AC2735" s="2">
        <f t="shared" si="258"/>
        <v>1739.9999999999998</v>
      </c>
      <c r="AE2735" s="2">
        <f t="shared" si="259"/>
        <v>1739.9999999999998</v>
      </c>
      <c r="AG2735" t="str">
        <f t="shared" si="260"/>
        <v/>
      </c>
    </row>
    <row r="2736" spans="1:34" s="9" customFormat="1">
      <c r="A2736">
        <v>2735</v>
      </c>
      <c r="C2736">
        <v>446</v>
      </c>
      <c r="D2736">
        <v>533</v>
      </c>
      <c r="E2736" s="9" t="s">
        <v>619</v>
      </c>
      <c r="F2736" t="s">
        <v>930</v>
      </c>
      <c r="G2736" s="9">
        <v>50.056671139999999</v>
      </c>
      <c r="H2736" s="9">
        <v>126.4213867</v>
      </c>
      <c r="M2736" s="9" t="s">
        <v>34</v>
      </c>
      <c r="N2736" s="9">
        <v>-11</v>
      </c>
      <c r="O2736" s="9">
        <v>-31</v>
      </c>
      <c r="P2736">
        <f t="shared" si="261"/>
        <v>20</v>
      </c>
      <c r="Q2736" s="9" t="s">
        <v>191</v>
      </c>
      <c r="R2736" s="9">
        <v>2</v>
      </c>
      <c r="S2736" s="9">
        <f t="shared" si="256"/>
        <v>20</v>
      </c>
      <c r="T2736" s="9">
        <f t="shared" si="257"/>
        <v>0</v>
      </c>
      <c r="U2736" t="s">
        <v>1003</v>
      </c>
      <c r="V2736" t="s">
        <v>1013</v>
      </c>
      <c r="Z2736" s="118">
        <v>1.45</v>
      </c>
      <c r="AA2736" s="9">
        <v>50</v>
      </c>
      <c r="AB2736" s="120">
        <v>1.2</v>
      </c>
      <c r="AC2736" s="2">
        <f t="shared" si="258"/>
        <v>1739.9999999999998</v>
      </c>
      <c r="AE2736" s="11">
        <f t="shared" si="259"/>
        <v>1739.9999999999998</v>
      </c>
      <c r="AG2736" t="str">
        <f t="shared" si="260"/>
        <v/>
      </c>
      <c r="AH2736"/>
    </row>
    <row r="2737" spans="1:34">
      <c r="A2737">
        <v>2736</v>
      </c>
      <c r="C2737">
        <v>11</v>
      </c>
      <c r="D2737">
        <v>534</v>
      </c>
      <c r="E2737" t="s">
        <v>605</v>
      </c>
      <c r="F2737" t="s">
        <v>929</v>
      </c>
      <c r="G2737">
        <v>50.35303116</v>
      </c>
      <c r="H2737">
        <v>126.16419980000001</v>
      </c>
      <c r="M2737" t="s">
        <v>13</v>
      </c>
      <c r="N2737">
        <v>6</v>
      </c>
      <c r="O2737">
        <v>5</v>
      </c>
      <c r="P2737">
        <f t="shared" si="261"/>
        <v>1</v>
      </c>
      <c r="Q2737" t="s">
        <v>35</v>
      </c>
      <c r="R2737">
        <v>1</v>
      </c>
      <c r="S2737">
        <f t="shared" si="256"/>
        <v>0</v>
      </c>
      <c r="T2737">
        <f t="shared" si="257"/>
        <v>1</v>
      </c>
      <c r="W2737">
        <f>SUM(S2737:S2742)</f>
        <v>56</v>
      </c>
      <c r="X2737">
        <f>SUM(T2737:T2742)</f>
        <v>6</v>
      </c>
      <c r="Y2737">
        <f>X2737+W2737</f>
        <v>62</v>
      </c>
      <c r="Z2737" s="118">
        <v>0.14000000000000001</v>
      </c>
      <c r="AA2737">
        <v>0</v>
      </c>
      <c r="AB2737" s="120">
        <v>43.21</v>
      </c>
      <c r="AC2737" s="2">
        <f t="shared" si="258"/>
        <v>604.94000000000005</v>
      </c>
      <c r="AD2737" s="2">
        <f>SUM(AC2737:AC2742)</f>
        <v>7721.771999999999</v>
      </c>
      <c r="AE2737" s="2">
        <f t="shared" si="259"/>
        <v>604.94000000000005</v>
      </c>
      <c r="AF2737" s="2">
        <f>SUM(AE2737:AE2742)</f>
        <v>7721.771999999999</v>
      </c>
      <c r="AG2737">
        <f t="shared" si="260"/>
        <v>1</v>
      </c>
    </row>
    <row r="2738" spans="1:34">
      <c r="A2738">
        <v>2737</v>
      </c>
      <c r="C2738">
        <v>11</v>
      </c>
      <c r="D2738">
        <v>534</v>
      </c>
      <c r="E2738" t="s">
        <v>605</v>
      </c>
      <c r="F2738" t="s">
        <v>929</v>
      </c>
      <c r="G2738">
        <v>50.35303116</v>
      </c>
      <c r="H2738">
        <v>126.16419980000001</v>
      </c>
      <c r="M2738" t="s">
        <v>606</v>
      </c>
      <c r="N2738">
        <v>5</v>
      </c>
      <c r="O2738">
        <v>3</v>
      </c>
      <c r="P2738">
        <f t="shared" si="261"/>
        <v>2</v>
      </c>
      <c r="Q2738" t="s">
        <v>35</v>
      </c>
      <c r="R2738">
        <v>1</v>
      </c>
      <c r="S2738">
        <f t="shared" si="256"/>
        <v>0</v>
      </c>
      <c r="T2738">
        <f t="shared" si="257"/>
        <v>2</v>
      </c>
      <c r="Z2738" s="118">
        <v>0.14000000000000001</v>
      </c>
      <c r="AA2738">
        <v>0</v>
      </c>
      <c r="AB2738" s="120">
        <v>43.21</v>
      </c>
      <c r="AC2738" s="2">
        <f t="shared" si="258"/>
        <v>1209.8800000000001</v>
      </c>
      <c r="AE2738" s="2">
        <f t="shared" si="259"/>
        <v>1209.8800000000001</v>
      </c>
      <c r="AG2738" t="str">
        <f t="shared" si="260"/>
        <v/>
      </c>
    </row>
    <row r="2739" spans="1:34">
      <c r="A2739">
        <v>2738</v>
      </c>
      <c r="C2739">
        <v>11</v>
      </c>
      <c r="D2739">
        <v>534</v>
      </c>
      <c r="E2739" t="s">
        <v>605</v>
      </c>
      <c r="F2739" t="s">
        <v>929</v>
      </c>
      <c r="G2739">
        <v>50.35303116</v>
      </c>
      <c r="H2739">
        <v>126.16419980000001</v>
      </c>
      <c r="M2739" t="s">
        <v>15</v>
      </c>
      <c r="N2739">
        <v>3</v>
      </c>
      <c r="O2739">
        <v>0</v>
      </c>
      <c r="P2739">
        <f t="shared" si="261"/>
        <v>3</v>
      </c>
      <c r="Q2739" t="s">
        <v>35</v>
      </c>
      <c r="R2739">
        <v>1</v>
      </c>
      <c r="S2739">
        <f t="shared" si="256"/>
        <v>0</v>
      </c>
      <c r="T2739">
        <f t="shared" si="257"/>
        <v>3</v>
      </c>
      <c r="Z2739" s="118">
        <v>0.14000000000000001</v>
      </c>
      <c r="AA2739">
        <v>0</v>
      </c>
      <c r="AB2739" s="120">
        <v>36.65</v>
      </c>
      <c r="AC2739" s="2">
        <f t="shared" si="258"/>
        <v>1539.3000000000002</v>
      </c>
      <c r="AE2739" s="2">
        <f t="shared" si="259"/>
        <v>1539.3000000000002</v>
      </c>
      <c r="AG2739" t="str">
        <f t="shared" si="260"/>
        <v/>
      </c>
    </row>
    <row r="2740" spans="1:34">
      <c r="A2740">
        <v>2739</v>
      </c>
      <c r="C2740">
        <v>17</v>
      </c>
      <c r="D2740">
        <v>534</v>
      </c>
      <c r="E2740" t="s">
        <v>605</v>
      </c>
      <c r="F2740" t="s">
        <v>929</v>
      </c>
      <c r="G2740">
        <v>50.35303116</v>
      </c>
      <c r="H2740">
        <v>126.16419980000001</v>
      </c>
      <c r="M2740" t="s">
        <v>23</v>
      </c>
      <c r="N2740">
        <v>0</v>
      </c>
      <c r="O2740">
        <v>-1</v>
      </c>
      <c r="P2740">
        <f t="shared" si="261"/>
        <v>1</v>
      </c>
      <c r="Q2740" t="s">
        <v>604</v>
      </c>
      <c r="R2740">
        <v>2</v>
      </c>
      <c r="S2740">
        <f t="shared" si="256"/>
        <v>1</v>
      </c>
      <c r="T2740">
        <f t="shared" si="257"/>
        <v>0</v>
      </c>
      <c r="U2740" t="s">
        <v>1003</v>
      </c>
      <c r="V2740" t="s">
        <v>623</v>
      </c>
      <c r="Z2740" s="118">
        <v>1.31</v>
      </c>
      <c r="AA2740">
        <v>20</v>
      </c>
      <c r="AB2740" s="120">
        <v>4.74</v>
      </c>
      <c r="AC2740" s="2">
        <f t="shared" si="258"/>
        <v>496.75200000000007</v>
      </c>
      <c r="AE2740" s="2">
        <f t="shared" si="259"/>
        <v>496.75200000000007</v>
      </c>
      <c r="AG2740" t="str">
        <f t="shared" si="260"/>
        <v/>
      </c>
    </row>
    <row r="2741" spans="1:34">
      <c r="A2741">
        <v>2740</v>
      </c>
      <c r="C2741">
        <v>17</v>
      </c>
      <c r="D2741">
        <v>534</v>
      </c>
      <c r="E2741" t="s">
        <v>605</v>
      </c>
      <c r="F2741" t="s">
        <v>929</v>
      </c>
      <c r="G2741">
        <v>50.35303116</v>
      </c>
      <c r="H2741">
        <v>126.16419980000001</v>
      </c>
      <c r="M2741" t="s">
        <v>18</v>
      </c>
      <c r="N2741">
        <v>-1</v>
      </c>
      <c r="O2741">
        <v>-56</v>
      </c>
      <c r="P2741">
        <f t="shared" si="261"/>
        <v>55</v>
      </c>
      <c r="Q2741" t="s">
        <v>604</v>
      </c>
      <c r="R2741">
        <v>2</v>
      </c>
      <c r="S2741">
        <f t="shared" si="256"/>
        <v>55</v>
      </c>
      <c r="T2741">
        <f t="shared" si="257"/>
        <v>0</v>
      </c>
      <c r="U2741" t="s">
        <v>1003</v>
      </c>
      <c r="V2741" t="s">
        <v>623</v>
      </c>
      <c r="Z2741" s="118">
        <v>1.38</v>
      </c>
      <c r="AA2741">
        <v>70</v>
      </c>
      <c r="AB2741" s="120">
        <v>1.7</v>
      </c>
      <c r="AC2741" s="2">
        <f t="shared" si="258"/>
        <v>3870.8999999999987</v>
      </c>
      <c r="AE2741" s="2">
        <f t="shared" si="259"/>
        <v>3870.8999999999987</v>
      </c>
      <c r="AG2741" t="str">
        <f t="shared" si="260"/>
        <v/>
      </c>
    </row>
    <row r="2742" spans="1:34" s="9" customFormat="1">
      <c r="A2742">
        <v>2741</v>
      </c>
      <c r="C2742">
        <v>17</v>
      </c>
      <c r="D2742">
        <v>534</v>
      </c>
      <c r="E2742" s="9" t="s">
        <v>605</v>
      </c>
      <c r="F2742" t="s">
        <v>929</v>
      </c>
      <c r="G2742" s="9">
        <v>50.35303116</v>
      </c>
      <c r="H2742" s="9">
        <v>126.16419980000001</v>
      </c>
      <c r="M2742" s="9" t="s">
        <v>416</v>
      </c>
      <c r="N2742" s="9">
        <v>-56</v>
      </c>
      <c r="O2742" s="9">
        <v>-56</v>
      </c>
      <c r="P2742">
        <f t="shared" si="261"/>
        <v>0</v>
      </c>
      <c r="R2742" s="9">
        <v>2</v>
      </c>
      <c r="S2742" s="9">
        <f t="shared" si="256"/>
        <v>0</v>
      </c>
      <c r="T2742" s="9">
        <f t="shared" si="257"/>
        <v>0</v>
      </c>
      <c r="U2742" t="s">
        <v>1003</v>
      </c>
      <c r="V2742" t="s">
        <v>623</v>
      </c>
      <c r="Z2742" s="118">
        <v>0</v>
      </c>
      <c r="AA2742" s="9">
        <v>0</v>
      </c>
      <c r="AB2742" s="120"/>
      <c r="AC2742" s="2">
        <f t="shared" si="258"/>
        <v>0</v>
      </c>
      <c r="AE2742" s="11">
        <f t="shared" si="259"/>
        <v>0</v>
      </c>
      <c r="AG2742" t="str">
        <f t="shared" si="260"/>
        <v/>
      </c>
      <c r="AH2742"/>
    </row>
    <row r="2743" spans="1:34" s="91" customFormat="1">
      <c r="A2743">
        <v>2742</v>
      </c>
      <c r="C2743">
        <v>825</v>
      </c>
      <c r="D2743">
        <v>534</v>
      </c>
      <c r="E2743" s="91" t="s">
        <v>605</v>
      </c>
      <c r="F2743" t="s">
        <v>929</v>
      </c>
      <c r="G2743" s="91">
        <v>50.776054379999998</v>
      </c>
      <c r="H2743" s="91">
        <v>125.7546387</v>
      </c>
      <c r="N2743" s="91">
        <v>0</v>
      </c>
      <c r="O2743" s="91">
        <v>0</v>
      </c>
      <c r="P2743" s="89">
        <f t="shared" si="261"/>
        <v>0</v>
      </c>
      <c r="R2743" s="91">
        <v>2</v>
      </c>
      <c r="S2743" s="91">
        <f t="shared" si="256"/>
        <v>0</v>
      </c>
      <c r="T2743" s="91">
        <f t="shared" si="257"/>
        <v>0</v>
      </c>
      <c r="U2743" t="s">
        <v>1003</v>
      </c>
      <c r="V2743" t="s">
        <v>623</v>
      </c>
      <c r="Z2743" s="118">
        <v>0</v>
      </c>
      <c r="AA2743" s="91">
        <v>10</v>
      </c>
      <c r="AB2743" s="120"/>
      <c r="AC2743" s="2">
        <f t="shared" si="258"/>
        <v>0</v>
      </c>
      <c r="AE2743" s="92">
        <f t="shared" si="259"/>
        <v>0</v>
      </c>
      <c r="AG2743" t="str">
        <f t="shared" si="260"/>
        <v/>
      </c>
      <c r="AH2743"/>
    </row>
    <row r="2744" spans="1:34">
      <c r="A2744">
        <v>2743</v>
      </c>
      <c r="C2744">
        <v>52</v>
      </c>
      <c r="D2744">
        <v>535</v>
      </c>
      <c r="E2744" t="s">
        <v>920</v>
      </c>
      <c r="F2744" t="s">
        <v>932</v>
      </c>
      <c r="G2744">
        <v>51.122520450000003</v>
      </c>
      <c r="H2744">
        <v>125.6667023</v>
      </c>
      <c r="M2744" t="s">
        <v>191</v>
      </c>
      <c r="N2744">
        <v>10</v>
      </c>
      <c r="O2744">
        <v>9</v>
      </c>
      <c r="P2744">
        <f t="shared" si="261"/>
        <v>1</v>
      </c>
      <c r="Q2744" t="s">
        <v>35</v>
      </c>
      <c r="R2744">
        <v>1</v>
      </c>
      <c r="S2744">
        <f t="shared" si="256"/>
        <v>0</v>
      </c>
      <c r="T2744">
        <f t="shared" si="257"/>
        <v>1</v>
      </c>
      <c r="W2744">
        <f>SUM(S2744:S2749)</f>
        <v>60</v>
      </c>
      <c r="X2744">
        <f>SUM(T2744:T2749)</f>
        <v>10</v>
      </c>
      <c r="Y2744">
        <f>X2744+W2744</f>
        <v>70</v>
      </c>
      <c r="Z2744" s="118">
        <v>0</v>
      </c>
      <c r="AA2744">
        <v>0</v>
      </c>
      <c r="AC2744" s="2">
        <f t="shared" si="258"/>
        <v>0</v>
      </c>
      <c r="AD2744" s="2">
        <f>SUM(AC2744:AC2749)</f>
        <v>15855.031999999999</v>
      </c>
      <c r="AE2744" s="2">
        <f t="shared" si="259"/>
        <v>0</v>
      </c>
      <c r="AF2744" s="2">
        <f>SUM(AE2744:AE2749)</f>
        <v>15855.031999999999</v>
      </c>
      <c r="AG2744">
        <f t="shared" si="260"/>
        <v>1</v>
      </c>
    </row>
    <row r="2745" spans="1:34">
      <c r="A2745">
        <v>2744</v>
      </c>
      <c r="C2745">
        <v>52</v>
      </c>
      <c r="D2745">
        <v>535</v>
      </c>
      <c r="E2745" t="s">
        <v>920</v>
      </c>
      <c r="F2745" t="s">
        <v>932</v>
      </c>
      <c r="G2745">
        <v>51.122520450000003</v>
      </c>
      <c r="H2745">
        <v>125.6667023</v>
      </c>
      <c r="M2745" t="s">
        <v>140</v>
      </c>
      <c r="N2745">
        <v>9</v>
      </c>
      <c r="O2745">
        <v>6</v>
      </c>
      <c r="P2745">
        <f t="shared" si="261"/>
        <v>3</v>
      </c>
      <c r="Q2745" t="s">
        <v>35</v>
      </c>
      <c r="R2745">
        <v>1</v>
      </c>
      <c r="S2745">
        <f t="shared" si="256"/>
        <v>0</v>
      </c>
      <c r="T2745">
        <f t="shared" si="257"/>
        <v>3</v>
      </c>
      <c r="Z2745" s="118">
        <v>0.11</v>
      </c>
      <c r="AA2745">
        <v>0</v>
      </c>
      <c r="AB2745" s="120">
        <v>25.58</v>
      </c>
      <c r="AC2745" s="2">
        <f t="shared" si="258"/>
        <v>844.13999999999976</v>
      </c>
      <c r="AE2745" s="2">
        <f t="shared" si="259"/>
        <v>844.13999999999976</v>
      </c>
      <c r="AG2745" t="str">
        <f t="shared" si="260"/>
        <v/>
      </c>
    </row>
    <row r="2746" spans="1:34">
      <c r="A2746">
        <v>2745</v>
      </c>
      <c r="C2746">
        <v>52</v>
      </c>
      <c r="D2746">
        <v>535</v>
      </c>
      <c r="E2746" t="s">
        <v>920</v>
      </c>
      <c r="F2746" t="s">
        <v>932</v>
      </c>
      <c r="G2746">
        <v>51.122520450000003</v>
      </c>
      <c r="H2746">
        <v>125.6667023</v>
      </c>
      <c r="M2746" t="s">
        <v>141</v>
      </c>
      <c r="N2746">
        <v>6</v>
      </c>
      <c r="O2746">
        <v>1</v>
      </c>
      <c r="P2746">
        <f t="shared" si="261"/>
        <v>5</v>
      </c>
      <c r="Q2746" t="s">
        <v>35</v>
      </c>
      <c r="R2746">
        <v>1</v>
      </c>
      <c r="S2746">
        <f t="shared" si="256"/>
        <v>0</v>
      </c>
      <c r="T2746">
        <f t="shared" si="257"/>
        <v>5</v>
      </c>
      <c r="Z2746" s="118">
        <v>0.11</v>
      </c>
      <c r="AA2746">
        <v>0</v>
      </c>
      <c r="AB2746" s="120">
        <v>25.58</v>
      </c>
      <c r="AC2746" s="2">
        <f t="shared" si="258"/>
        <v>1406.8999999999999</v>
      </c>
      <c r="AE2746" s="2">
        <f t="shared" si="259"/>
        <v>1406.8999999999999</v>
      </c>
      <c r="AG2746" t="str">
        <f t="shared" si="260"/>
        <v/>
      </c>
    </row>
    <row r="2747" spans="1:34">
      <c r="A2747">
        <v>2746</v>
      </c>
      <c r="C2747">
        <v>52</v>
      </c>
      <c r="D2747">
        <v>535</v>
      </c>
      <c r="E2747" t="s">
        <v>920</v>
      </c>
      <c r="F2747" t="s">
        <v>932</v>
      </c>
      <c r="G2747">
        <v>51.122520450000003</v>
      </c>
      <c r="H2747">
        <v>125.6667023</v>
      </c>
      <c r="M2747" t="s">
        <v>162</v>
      </c>
      <c r="N2747">
        <v>1</v>
      </c>
      <c r="O2747">
        <v>0</v>
      </c>
      <c r="P2747">
        <f t="shared" si="261"/>
        <v>1</v>
      </c>
      <c r="Q2747" t="s">
        <v>35</v>
      </c>
      <c r="R2747">
        <v>1</v>
      </c>
      <c r="S2747">
        <f t="shared" si="256"/>
        <v>0</v>
      </c>
      <c r="T2747">
        <f t="shared" si="257"/>
        <v>1</v>
      </c>
      <c r="Z2747" s="118">
        <v>0.11</v>
      </c>
      <c r="AA2747">
        <v>0</v>
      </c>
      <c r="AB2747" s="120">
        <v>19.02</v>
      </c>
      <c r="AC2747" s="2">
        <f t="shared" si="258"/>
        <v>209.22</v>
      </c>
      <c r="AE2747" s="2">
        <f t="shared" si="259"/>
        <v>209.22</v>
      </c>
      <c r="AG2747" t="str">
        <f t="shared" si="260"/>
        <v/>
      </c>
    </row>
    <row r="2748" spans="1:34">
      <c r="A2748">
        <v>2747</v>
      </c>
      <c r="C2748">
        <v>65</v>
      </c>
      <c r="D2748">
        <v>535</v>
      </c>
      <c r="E2748" t="s">
        <v>920</v>
      </c>
      <c r="F2748" t="s">
        <v>932</v>
      </c>
      <c r="G2748">
        <v>51.122520450000003</v>
      </c>
      <c r="H2748">
        <v>125.6667023</v>
      </c>
      <c r="M2748" t="s">
        <v>795</v>
      </c>
      <c r="N2748">
        <v>0</v>
      </c>
      <c r="O2748">
        <v>-12</v>
      </c>
      <c r="P2748">
        <f t="shared" si="261"/>
        <v>12</v>
      </c>
      <c r="Q2748" t="s">
        <v>89</v>
      </c>
      <c r="R2748">
        <v>2</v>
      </c>
      <c r="S2748">
        <f t="shared" si="256"/>
        <v>12</v>
      </c>
      <c r="T2748">
        <f t="shared" si="257"/>
        <v>0</v>
      </c>
      <c r="U2748" t="s">
        <v>1003</v>
      </c>
      <c r="V2748" t="s">
        <v>623</v>
      </c>
      <c r="Z2748" s="118">
        <v>0.97</v>
      </c>
      <c r="AA2748">
        <v>5</v>
      </c>
      <c r="AB2748" s="120">
        <v>7.94</v>
      </c>
      <c r="AC2748" s="2">
        <f t="shared" si="258"/>
        <v>8780.0519999999997</v>
      </c>
      <c r="AE2748" s="2">
        <f t="shared" si="259"/>
        <v>8780.0519999999997</v>
      </c>
      <c r="AG2748" t="str">
        <f t="shared" si="260"/>
        <v/>
      </c>
    </row>
    <row r="2749" spans="1:34" s="9" customFormat="1">
      <c r="A2749">
        <v>2748</v>
      </c>
      <c r="C2749">
        <v>65</v>
      </c>
      <c r="D2749">
        <v>535</v>
      </c>
      <c r="E2749" s="9" t="s">
        <v>920</v>
      </c>
      <c r="F2749" t="s">
        <v>932</v>
      </c>
      <c r="G2749" s="9">
        <v>51.122520450000003</v>
      </c>
      <c r="H2749" s="9">
        <v>125.6667023</v>
      </c>
      <c r="M2749" s="9" t="s">
        <v>20</v>
      </c>
      <c r="N2749" s="9">
        <v>-12</v>
      </c>
      <c r="O2749" s="9">
        <v>-60</v>
      </c>
      <c r="P2749">
        <f t="shared" si="261"/>
        <v>48</v>
      </c>
      <c r="Q2749" s="9" t="s">
        <v>604</v>
      </c>
      <c r="R2749" s="9">
        <v>2</v>
      </c>
      <c r="S2749" s="9">
        <f t="shared" si="256"/>
        <v>48</v>
      </c>
      <c r="T2749" s="9">
        <f t="shared" si="257"/>
        <v>0</v>
      </c>
      <c r="U2749" t="s">
        <v>1003</v>
      </c>
      <c r="V2749" t="s">
        <v>623</v>
      </c>
      <c r="Z2749" s="118">
        <v>1.1000000000000001</v>
      </c>
      <c r="AA2749" s="9">
        <v>5</v>
      </c>
      <c r="AB2749" s="120">
        <v>0.92</v>
      </c>
      <c r="AC2749" s="2">
        <f t="shared" si="258"/>
        <v>4614.72</v>
      </c>
      <c r="AE2749" s="11">
        <f t="shared" si="259"/>
        <v>4614.72</v>
      </c>
      <c r="AG2749" t="str">
        <f t="shared" si="260"/>
        <v/>
      </c>
      <c r="AH2749"/>
    </row>
    <row r="2750" spans="1:34">
      <c r="A2750">
        <v>2749</v>
      </c>
      <c r="C2750">
        <v>51</v>
      </c>
      <c r="D2750">
        <v>536</v>
      </c>
      <c r="E2750" t="s">
        <v>913</v>
      </c>
      <c r="F2750" t="s">
        <v>930</v>
      </c>
      <c r="G2750">
        <v>51.122650149999998</v>
      </c>
      <c r="H2750">
        <v>125.6667023</v>
      </c>
      <c r="M2750" t="s">
        <v>89</v>
      </c>
      <c r="N2750">
        <v>3.5</v>
      </c>
      <c r="O2750">
        <v>3</v>
      </c>
      <c r="P2750">
        <f t="shared" si="261"/>
        <v>0.5</v>
      </c>
      <c r="Q2750" t="s">
        <v>35</v>
      </c>
      <c r="R2750">
        <v>1</v>
      </c>
      <c r="S2750">
        <f t="shared" si="256"/>
        <v>0</v>
      </c>
      <c r="T2750">
        <f t="shared" si="257"/>
        <v>0.5</v>
      </c>
      <c r="W2750">
        <f>SUM(S2750:S2755)</f>
        <v>37</v>
      </c>
      <c r="X2750">
        <f>SUM(T2750:T2755)</f>
        <v>3.5</v>
      </c>
      <c r="Y2750">
        <f>X2750+W2750</f>
        <v>40.5</v>
      </c>
      <c r="Z2750" s="118">
        <v>0.16</v>
      </c>
      <c r="AA2750">
        <v>0</v>
      </c>
      <c r="AB2750" s="120">
        <v>37.4</v>
      </c>
      <c r="AC2750" s="2">
        <f t="shared" si="258"/>
        <v>299.2</v>
      </c>
      <c r="AD2750" s="2">
        <f>SUM(AC2750:AC2755)</f>
        <v>6339.2650000000003</v>
      </c>
      <c r="AE2750" s="2">
        <f t="shared" si="259"/>
        <v>299.2</v>
      </c>
      <c r="AF2750" s="2">
        <f>SUM(AE2750:AE2755)</f>
        <v>6339.2650000000003</v>
      </c>
      <c r="AG2750">
        <f t="shared" si="260"/>
        <v>1</v>
      </c>
    </row>
    <row r="2751" spans="1:34">
      <c r="A2751">
        <v>2750</v>
      </c>
      <c r="C2751">
        <v>51</v>
      </c>
      <c r="D2751">
        <v>536</v>
      </c>
      <c r="E2751" t="s">
        <v>913</v>
      </c>
      <c r="F2751" t="s">
        <v>930</v>
      </c>
      <c r="G2751">
        <v>51.122650149999998</v>
      </c>
      <c r="H2751">
        <v>125.6667023</v>
      </c>
      <c r="M2751" t="s">
        <v>57</v>
      </c>
      <c r="N2751">
        <v>3</v>
      </c>
      <c r="O2751">
        <v>0</v>
      </c>
      <c r="P2751">
        <f t="shared" si="261"/>
        <v>3</v>
      </c>
      <c r="Q2751" t="s">
        <v>35</v>
      </c>
      <c r="R2751">
        <v>1</v>
      </c>
      <c r="S2751">
        <f t="shared" si="256"/>
        <v>0</v>
      </c>
      <c r="T2751">
        <f t="shared" si="257"/>
        <v>3</v>
      </c>
      <c r="Z2751" s="118">
        <v>0.16</v>
      </c>
      <c r="AA2751">
        <v>0</v>
      </c>
      <c r="AB2751" s="120">
        <v>30.85</v>
      </c>
      <c r="AC2751" s="2">
        <f t="shared" si="258"/>
        <v>1480.8</v>
      </c>
      <c r="AE2751" s="2">
        <f t="shared" si="259"/>
        <v>1480.8</v>
      </c>
      <c r="AG2751" t="str">
        <f t="shared" si="260"/>
        <v/>
      </c>
    </row>
    <row r="2752" spans="1:34">
      <c r="A2752">
        <v>2751</v>
      </c>
      <c r="C2752">
        <v>64</v>
      </c>
      <c r="D2752">
        <v>536</v>
      </c>
      <c r="E2752" t="s">
        <v>913</v>
      </c>
      <c r="F2752" t="s">
        <v>930</v>
      </c>
      <c r="G2752">
        <v>51.122650149999998</v>
      </c>
      <c r="H2752">
        <v>125.6667023</v>
      </c>
      <c r="M2752" t="s">
        <v>104</v>
      </c>
      <c r="N2752">
        <v>0</v>
      </c>
      <c r="O2752">
        <v>-5</v>
      </c>
      <c r="P2752">
        <f t="shared" si="261"/>
        <v>5</v>
      </c>
      <c r="Q2752" t="s">
        <v>609</v>
      </c>
      <c r="R2752">
        <v>2</v>
      </c>
      <c r="S2752">
        <f t="shared" si="256"/>
        <v>5</v>
      </c>
      <c r="T2752">
        <f t="shared" si="257"/>
        <v>0</v>
      </c>
      <c r="U2752" t="s">
        <v>1003</v>
      </c>
      <c r="V2752" t="s">
        <v>1005</v>
      </c>
      <c r="Z2752" s="118">
        <v>1.07</v>
      </c>
      <c r="AA2752">
        <v>0</v>
      </c>
      <c r="AB2752" s="120">
        <v>3.36</v>
      </c>
      <c r="AC2752" s="2">
        <f t="shared" si="258"/>
        <v>1797.6000000000004</v>
      </c>
      <c r="AE2752" s="2">
        <f t="shared" si="259"/>
        <v>1797.6000000000004</v>
      </c>
      <c r="AG2752" t="str">
        <f t="shared" si="260"/>
        <v/>
      </c>
    </row>
    <row r="2753" spans="1:34">
      <c r="A2753">
        <v>2752</v>
      </c>
      <c r="C2753">
        <v>64</v>
      </c>
      <c r="D2753">
        <v>536</v>
      </c>
      <c r="E2753" t="s">
        <v>913</v>
      </c>
      <c r="F2753" t="s">
        <v>930</v>
      </c>
      <c r="G2753">
        <v>51.122650149999998</v>
      </c>
      <c r="H2753">
        <v>125.6667023</v>
      </c>
      <c r="M2753" t="s">
        <v>101</v>
      </c>
      <c r="N2753">
        <v>-5</v>
      </c>
      <c r="O2753">
        <v>-16</v>
      </c>
      <c r="P2753">
        <f t="shared" si="261"/>
        <v>11</v>
      </c>
      <c r="Q2753" t="s">
        <v>609</v>
      </c>
      <c r="R2753">
        <v>2</v>
      </c>
      <c r="S2753">
        <f t="shared" si="256"/>
        <v>11</v>
      </c>
      <c r="T2753">
        <f t="shared" si="257"/>
        <v>0</v>
      </c>
      <c r="U2753" t="s">
        <v>1003</v>
      </c>
      <c r="V2753" t="s">
        <v>1005</v>
      </c>
      <c r="Z2753" s="118">
        <v>1.45</v>
      </c>
      <c r="AA2753">
        <v>0</v>
      </c>
      <c r="AB2753" s="120">
        <v>1.2</v>
      </c>
      <c r="AC2753" s="2">
        <f t="shared" si="258"/>
        <v>1913.9999999999998</v>
      </c>
      <c r="AE2753" s="2">
        <f t="shared" si="259"/>
        <v>1913.9999999999998</v>
      </c>
      <c r="AG2753" t="str">
        <f t="shared" si="260"/>
        <v/>
      </c>
    </row>
    <row r="2754" spans="1:34">
      <c r="A2754">
        <v>2753</v>
      </c>
      <c r="C2754">
        <v>64</v>
      </c>
      <c r="D2754">
        <v>536</v>
      </c>
      <c r="E2754" t="s">
        <v>913</v>
      </c>
      <c r="F2754" t="s">
        <v>930</v>
      </c>
      <c r="G2754">
        <v>51.122650149999998</v>
      </c>
      <c r="H2754">
        <v>125.6667023</v>
      </c>
      <c r="M2754" t="s">
        <v>796</v>
      </c>
      <c r="N2754">
        <v>-16</v>
      </c>
      <c r="O2754">
        <v>-37</v>
      </c>
      <c r="P2754">
        <f t="shared" si="261"/>
        <v>21</v>
      </c>
      <c r="Q2754" t="s">
        <v>604</v>
      </c>
      <c r="R2754">
        <v>2</v>
      </c>
      <c r="S2754">
        <f t="shared" ref="S2754:S2817" si="262">IF(R2754=1,0,P2754)</f>
        <v>21</v>
      </c>
      <c r="T2754">
        <f t="shared" ref="T2754:T2817" si="263">IF(R2754=1,P2754,0)</f>
        <v>0</v>
      </c>
      <c r="U2754" t="s">
        <v>1003</v>
      </c>
      <c r="V2754" t="s">
        <v>1005</v>
      </c>
      <c r="Z2754" s="118">
        <v>1.38</v>
      </c>
      <c r="AA2754">
        <v>25</v>
      </c>
      <c r="AB2754" s="120">
        <v>0.39</v>
      </c>
      <c r="AC2754" s="2">
        <f t="shared" ref="AC2754:AC2817" si="264">Z2754*AB2754/100*P2754*100*100*((100-AA2754)/100)</f>
        <v>847.66499999999996</v>
      </c>
      <c r="AE2754" s="2">
        <f t="shared" ref="AE2754:AE2817" si="265">Z2754*AB2754/100*P2754*100*100*((100-AA2754)/100)</f>
        <v>847.66499999999996</v>
      </c>
      <c r="AG2754" t="str">
        <f t="shared" ref="AG2754:AG2817" si="266">IF(D2753&lt;&gt;D2754,1,"")</f>
        <v/>
      </c>
    </row>
    <row r="2755" spans="1:34" s="9" customFormat="1">
      <c r="A2755">
        <v>2754</v>
      </c>
      <c r="C2755">
        <v>64</v>
      </c>
      <c r="D2755">
        <v>536</v>
      </c>
      <c r="E2755" s="9" t="s">
        <v>913</v>
      </c>
      <c r="F2755" t="s">
        <v>930</v>
      </c>
      <c r="G2755" s="9">
        <v>51.122650149999998</v>
      </c>
      <c r="H2755" s="9">
        <v>125.6667023</v>
      </c>
      <c r="M2755" s="9" t="s">
        <v>416</v>
      </c>
      <c r="N2755" s="9">
        <v>-37</v>
      </c>
      <c r="O2755" s="9">
        <v>-37</v>
      </c>
      <c r="P2755">
        <f t="shared" si="261"/>
        <v>0</v>
      </c>
      <c r="R2755" s="9">
        <v>2</v>
      </c>
      <c r="S2755" s="9">
        <f t="shared" si="262"/>
        <v>0</v>
      </c>
      <c r="T2755" s="9">
        <f t="shared" si="263"/>
        <v>0</v>
      </c>
      <c r="U2755" t="s">
        <v>1003</v>
      </c>
      <c r="V2755" t="s">
        <v>623</v>
      </c>
      <c r="Z2755" s="118">
        <v>0</v>
      </c>
      <c r="AA2755" s="9">
        <v>0</v>
      </c>
      <c r="AB2755" s="120"/>
      <c r="AC2755" s="2">
        <f t="shared" si="264"/>
        <v>0</v>
      </c>
      <c r="AE2755" s="11">
        <f t="shared" si="265"/>
        <v>0</v>
      </c>
      <c r="AG2755" t="str">
        <f t="shared" si="266"/>
        <v/>
      </c>
      <c r="AH2755"/>
    </row>
    <row r="2756" spans="1:34">
      <c r="A2756">
        <v>2755</v>
      </c>
      <c r="C2756">
        <v>63</v>
      </c>
      <c r="D2756">
        <v>537</v>
      </c>
      <c r="E2756" t="s">
        <v>920</v>
      </c>
      <c r="F2756" t="s">
        <v>932</v>
      </c>
      <c r="G2756">
        <v>51.122829439999997</v>
      </c>
      <c r="H2756">
        <v>125.6667023</v>
      </c>
      <c r="M2756" t="s">
        <v>796</v>
      </c>
      <c r="N2756">
        <v>0</v>
      </c>
      <c r="O2756">
        <v>0</v>
      </c>
      <c r="P2756">
        <f t="shared" si="261"/>
        <v>0</v>
      </c>
      <c r="Q2756" t="s">
        <v>191</v>
      </c>
      <c r="R2756">
        <v>2</v>
      </c>
      <c r="S2756">
        <f t="shared" si="262"/>
        <v>0</v>
      </c>
      <c r="T2756">
        <f t="shared" si="263"/>
        <v>0</v>
      </c>
      <c r="U2756" t="s">
        <v>1003</v>
      </c>
      <c r="V2756" t="s">
        <v>623</v>
      </c>
      <c r="W2756">
        <f>SUM(S2756:S2757)</f>
        <v>0</v>
      </c>
      <c r="X2756">
        <f>SUM(T2756:T2757)</f>
        <v>0</v>
      </c>
      <c r="Y2756">
        <f>X2756+W2756</f>
        <v>0</v>
      </c>
      <c r="Z2756" s="118">
        <v>1.1000000000000001</v>
      </c>
      <c r="AA2756">
        <v>0</v>
      </c>
      <c r="AB2756" s="120">
        <v>0.92</v>
      </c>
      <c r="AC2756" s="2">
        <f t="shared" si="264"/>
        <v>0</v>
      </c>
      <c r="AD2756" s="2">
        <f>SUM(AC2756:AC2757)</f>
        <v>0</v>
      </c>
      <c r="AE2756" s="2">
        <f t="shared" si="265"/>
        <v>0</v>
      </c>
      <c r="AF2756" s="2">
        <f>SUM(AE2756:AE2757)</f>
        <v>0</v>
      </c>
      <c r="AG2756">
        <f t="shared" si="266"/>
        <v>1</v>
      </c>
    </row>
    <row r="2757" spans="1:34" s="9" customFormat="1">
      <c r="A2757">
        <v>2756</v>
      </c>
      <c r="C2757">
        <v>50</v>
      </c>
      <c r="D2757">
        <v>537</v>
      </c>
      <c r="E2757" s="9" t="s">
        <v>920</v>
      </c>
      <c r="F2757" t="s">
        <v>932</v>
      </c>
      <c r="G2757" s="9">
        <v>51.122829439999997</v>
      </c>
      <c r="H2757" s="9">
        <v>125.6667023</v>
      </c>
      <c r="M2757" s="9" t="s">
        <v>644</v>
      </c>
      <c r="N2757" s="9">
        <v>0</v>
      </c>
      <c r="O2757" s="9">
        <v>0</v>
      </c>
      <c r="P2757">
        <f t="shared" si="261"/>
        <v>0</v>
      </c>
      <c r="Q2757" s="9" t="s">
        <v>35</v>
      </c>
      <c r="R2757" s="9">
        <v>1</v>
      </c>
      <c r="S2757" s="9">
        <f t="shared" si="262"/>
        <v>0</v>
      </c>
      <c r="T2757" s="9">
        <f t="shared" si="263"/>
        <v>0</v>
      </c>
      <c r="U2757"/>
      <c r="V2757"/>
      <c r="Z2757" s="118">
        <v>0</v>
      </c>
      <c r="AA2757" s="9">
        <v>0</v>
      </c>
      <c r="AB2757" s="120"/>
      <c r="AC2757" s="2">
        <f t="shared" si="264"/>
        <v>0</v>
      </c>
      <c r="AE2757" s="11">
        <f t="shared" si="265"/>
        <v>0</v>
      </c>
      <c r="AG2757" t="str">
        <f t="shared" si="266"/>
        <v/>
      </c>
      <c r="AH2757"/>
    </row>
    <row r="2758" spans="1:34" s="25" customFormat="1">
      <c r="A2758" s="25">
        <v>2757</v>
      </c>
      <c r="C2758">
        <v>62</v>
      </c>
      <c r="D2758" s="25">
        <v>538</v>
      </c>
      <c r="E2758" s="25" t="s">
        <v>35</v>
      </c>
      <c r="F2758" s="25" t="s">
        <v>35</v>
      </c>
      <c r="G2758" s="25">
        <v>51.122749329999998</v>
      </c>
      <c r="H2758" s="25">
        <v>125.66680150000001</v>
      </c>
      <c r="M2758" s="25" t="s">
        <v>104</v>
      </c>
      <c r="N2758" s="25">
        <v>0</v>
      </c>
      <c r="O2758" s="25">
        <v>-7</v>
      </c>
      <c r="P2758" s="25">
        <f t="shared" si="261"/>
        <v>7</v>
      </c>
      <c r="Q2758" s="25" t="s">
        <v>604</v>
      </c>
      <c r="R2758" s="25">
        <v>2</v>
      </c>
      <c r="S2758" s="25">
        <f t="shared" si="262"/>
        <v>7</v>
      </c>
      <c r="T2758" s="25">
        <f t="shared" si="263"/>
        <v>0</v>
      </c>
      <c r="U2758" t="s">
        <v>1003</v>
      </c>
      <c r="V2758" t="s">
        <v>623</v>
      </c>
      <c r="W2758" s="25">
        <f>SUM(S2758:S2760)</f>
        <v>20</v>
      </c>
      <c r="X2758" s="25">
        <f>SUM(T2758:T2760)</f>
        <v>0</v>
      </c>
      <c r="Y2758" s="25">
        <f>X2758+W2758</f>
        <v>20</v>
      </c>
      <c r="Z2758" s="118">
        <v>0</v>
      </c>
      <c r="AA2758" s="25">
        <v>0</v>
      </c>
      <c r="AB2758" s="120"/>
      <c r="AC2758" s="113">
        <f t="shared" si="264"/>
        <v>0</v>
      </c>
      <c r="AD2758" s="113">
        <f>SUM(AC2758:AC2760)</f>
        <v>0</v>
      </c>
      <c r="AE2758" s="113">
        <f t="shared" si="265"/>
        <v>0</v>
      </c>
      <c r="AF2758" s="113">
        <f>SUM(AE2758:AE2760)</f>
        <v>0</v>
      </c>
      <c r="AG2758" s="25">
        <f t="shared" si="266"/>
        <v>1</v>
      </c>
      <c r="AH2758"/>
    </row>
    <row r="2759" spans="1:34" s="25" customFormat="1">
      <c r="A2759" s="25">
        <v>2758</v>
      </c>
      <c r="C2759">
        <v>62</v>
      </c>
      <c r="D2759" s="25">
        <v>538</v>
      </c>
      <c r="E2759" s="25" t="s">
        <v>35</v>
      </c>
      <c r="F2759" s="25" t="s">
        <v>35</v>
      </c>
      <c r="G2759" s="25">
        <v>51.122749329999998</v>
      </c>
      <c r="H2759" s="25">
        <v>125.66680150000001</v>
      </c>
      <c r="M2759" s="25" t="s">
        <v>101</v>
      </c>
      <c r="N2759" s="25">
        <v>-7</v>
      </c>
      <c r="O2759" s="25">
        <v>-20</v>
      </c>
      <c r="P2759" s="25">
        <f t="shared" si="261"/>
        <v>13</v>
      </c>
      <c r="Q2759" s="25" t="s">
        <v>604</v>
      </c>
      <c r="R2759" s="25">
        <v>2</v>
      </c>
      <c r="S2759" s="25">
        <f t="shared" si="262"/>
        <v>13</v>
      </c>
      <c r="T2759" s="25">
        <f t="shared" si="263"/>
        <v>0</v>
      </c>
      <c r="U2759" t="s">
        <v>1003</v>
      </c>
      <c r="V2759" t="s">
        <v>918</v>
      </c>
      <c r="Z2759" s="118">
        <v>0</v>
      </c>
      <c r="AA2759" s="25">
        <v>0</v>
      </c>
      <c r="AB2759" s="120"/>
      <c r="AC2759" s="113">
        <f t="shared" si="264"/>
        <v>0</v>
      </c>
      <c r="AE2759" s="113">
        <f t="shared" si="265"/>
        <v>0</v>
      </c>
      <c r="AG2759" s="25" t="str">
        <f t="shared" si="266"/>
        <v/>
      </c>
      <c r="AH2759"/>
    </row>
    <row r="2760" spans="1:34" s="114" customFormat="1">
      <c r="A2760" s="25">
        <v>2759</v>
      </c>
      <c r="C2760">
        <v>62</v>
      </c>
      <c r="D2760" s="25">
        <v>538</v>
      </c>
      <c r="E2760" s="114" t="s">
        <v>35</v>
      </c>
      <c r="F2760" s="25" t="s">
        <v>35</v>
      </c>
      <c r="G2760" s="114">
        <v>51.122749329999998</v>
      </c>
      <c r="H2760" s="114">
        <v>125.66680150000001</v>
      </c>
      <c r="M2760" s="114" t="s">
        <v>416</v>
      </c>
      <c r="N2760" s="114">
        <v>-20</v>
      </c>
      <c r="O2760" s="114">
        <v>-20</v>
      </c>
      <c r="P2760" s="25">
        <f t="shared" si="261"/>
        <v>0</v>
      </c>
      <c r="R2760" s="114">
        <v>2</v>
      </c>
      <c r="S2760" s="114">
        <f t="shared" si="262"/>
        <v>0</v>
      </c>
      <c r="T2760" s="114">
        <f t="shared" si="263"/>
        <v>0</v>
      </c>
      <c r="U2760" t="s">
        <v>1003</v>
      </c>
      <c r="V2760" t="s">
        <v>918</v>
      </c>
      <c r="Z2760" s="118">
        <v>0</v>
      </c>
      <c r="AA2760" s="114">
        <v>0</v>
      </c>
      <c r="AB2760" s="120"/>
      <c r="AC2760" s="113">
        <f t="shared" si="264"/>
        <v>0</v>
      </c>
      <c r="AE2760" s="115">
        <f t="shared" si="265"/>
        <v>0</v>
      </c>
      <c r="AG2760" s="25" t="str">
        <f t="shared" si="266"/>
        <v/>
      </c>
      <c r="AH2760" s="102"/>
    </row>
    <row r="2761" spans="1:34" s="102" customFormat="1">
      <c r="A2761" s="102">
        <v>2760</v>
      </c>
      <c r="C2761">
        <v>794</v>
      </c>
      <c r="D2761" s="102">
        <v>539</v>
      </c>
      <c r="E2761" s="102" t="s">
        <v>416</v>
      </c>
      <c r="F2761" s="102" t="s">
        <v>932</v>
      </c>
      <c r="G2761" s="102">
        <v>50.23450089</v>
      </c>
      <c r="H2761" s="102">
        <v>126.64440159999999</v>
      </c>
      <c r="M2761" s="102" t="s">
        <v>610</v>
      </c>
      <c r="N2761" s="102">
        <v>6</v>
      </c>
      <c r="O2761" s="102">
        <v>4</v>
      </c>
      <c r="P2761" s="102">
        <f t="shared" si="261"/>
        <v>2</v>
      </c>
      <c r="Q2761" s="102" t="s">
        <v>35</v>
      </c>
      <c r="R2761" s="102">
        <v>1</v>
      </c>
      <c r="S2761" s="102">
        <f t="shared" si="262"/>
        <v>0</v>
      </c>
      <c r="T2761" s="102">
        <f t="shared" si="263"/>
        <v>2</v>
      </c>
      <c r="U2761"/>
      <c r="V2761"/>
      <c r="W2761" s="102">
        <f>SUM(S2761:S2766)</f>
        <v>90</v>
      </c>
      <c r="X2761" s="102">
        <f>SUM(T2761:T2766)</f>
        <v>6</v>
      </c>
      <c r="Y2761" s="102">
        <f>X2761+W2761</f>
        <v>96</v>
      </c>
      <c r="Z2761" s="118">
        <v>0.11</v>
      </c>
      <c r="AA2761" s="102">
        <v>0</v>
      </c>
      <c r="AB2761" s="120">
        <v>25.58</v>
      </c>
      <c r="AC2761" s="103">
        <f t="shared" si="264"/>
        <v>562.75999999999988</v>
      </c>
      <c r="AD2761" s="103">
        <f>SUM(AC2761:AC2766)</f>
        <v>15099.316800000001</v>
      </c>
      <c r="AE2761" s="103">
        <f t="shared" si="265"/>
        <v>562.75999999999988</v>
      </c>
      <c r="AF2761" s="103">
        <f>SUM(AE2761:AE2766)</f>
        <v>15099.316800000001</v>
      </c>
      <c r="AG2761" s="102">
        <f t="shared" si="266"/>
        <v>1</v>
      </c>
    </row>
    <row r="2762" spans="1:34" s="102" customFormat="1">
      <c r="A2762" s="102">
        <v>2761</v>
      </c>
      <c r="C2762">
        <v>794</v>
      </c>
      <c r="D2762" s="102">
        <v>539</v>
      </c>
      <c r="E2762" s="102" t="s">
        <v>416</v>
      </c>
      <c r="F2762" s="102" t="s">
        <v>932</v>
      </c>
      <c r="G2762" s="102">
        <v>50.23450089</v>
      </c>
      <c r="H2762" s="102">
        <v>126.64440159999999</v>
      </c>
      <c r="M2762" s="102" t="s">
        <v>612</v>
      </c>
      <c r="N2762" s="102">
        <v>4</v>
      </c>
      <c r="O2762" s="102">
        <v>0</v>
      </c>
      <c r="P2762" s="102">
        <f t="shared" si="261"/>
        <v>4</v>
      </c>
      <c r="Q2762" s="102" t="s">
        <v>35</v>
      </c>
      <c r="R2762" s="102">
        <v>1</v>
      </c>
      <c r="S2762" s="102">
        <f t="shared" si="262"/>
        <v>0</v>
      </c>
      <c r="T2762" s="102">
        <f t="shared" si="263"/>
        <v>4</v>
      </c>
      <c r="U2762"/>
      <c r="V2762"/>
      <c r="Z2762" s="118">
        <v>0.11</v>
      </c>
      <c r="AA2762" s="102">
        <v>0</v>
      </c>
      <c r="AB2762" s="120">
        <v>25.58</v>
      </c>
      <c r="AC2762" s="103">
        <f t="shared" si="264"/>
        <v>1125.5199999999998</v>
      </c>
      <c r="AE2762" s="103">
        <f t="shared" si="265"/>
        <v>1125.5199999999998</v>
      </c>
      <c r="AG2762" s="102" t="str">
        <f t="shared" si="266"/>
        <v/>
      </c>
    </row>
    <row r="2763" spans="1:34" s="102" customFormat="1">
      <c r="A2763" s="102">
        <v>2762</v>
      </c>
      <c r="C2763">
        <v>854</v>
      </c>
      <c r="D2763" s="102">
        <v>539</v>
      </c>
      <c r="E2763" s="102" t="s">
        <v>416</v>
      </c>
      <c r="F2763" s="102" t="s">
        <v>932</v>
      </c>
      <c r="G2763" s="102">
        <v>50.23450089</v>
      </c>
      <c r="H2763" s="102">
        <v>126.64440159999999</v>
      </c>
      <c r="M2763" s="102" t="s">
        <v>104</v>
      </c>
      <c r="N2763" s="102">
        <v>0</v>
      </c>
      <c r="O2763" s="102">
        <v>-6</v>
      </c>
      <c r="P2763" s="102">
        <f t="shared" ref="P2763:P2826" si="267">ABS(N2763-O2763)</f>
        <v>6</v>
      </c>
      <c r="Q2763" s="102" t="s">
        <v>616</v>
      </c>
      <c r="R2763" s="102">
        <v>2</v>
      </c>
      <c r="S2763" s="102">
        <f t="shared" si="262"/>
        <v>6</v>
      </c>
      <c r="T2763" s="102">
        <f t="shared" si="263"/>
        <v>0</v>
      </c>
      <c r="U2763" t="s">
        <v>1003</v>
      </c>
      <c r="V2763" t="s">
        <v>918</v>
      </c>
      <c r="Z2763" s="118">
        <v>0.97</v>
      </c>
      <c r="AA2763" s="102">
        <v>0</v>
      </c>
      <c r="AB2763" s="120">
        <v>7.94</v>
      </c>
      <c r="AC2763" s="103">
        <f t="shared" si="264"/>
        <v>4621.08</v>
      </c>
      <c r="AE2763" s="103">
        <f t="shared" si="265"/>
        <v>4621.08</v>
      </c>
      <c r="AG2763" s="102" t="str">
        <f t="shared" si="266"/>
        <v/>
      </c>
    </row>
    <row r="2764" spans="1:34" s="102" customFormat="1">
      <c r="A2764" s="102">
        <v>2763</v>
      </c>
      <c r="C2764">
        <v>854</v>
      </c>
      <c r="D2764" s="102">
        <v>539</v>
      </c>
      <c r="E2764" s="102" t="s">
        <v>416</v>
      </c>
      <c r="F2764" s="102" t="s">
        <v>932</v>
      </c>
      <c r="G2764" s="102">
        <v>50.23450089</v>
      </c>
      <c r="H2764" s="102">
        <v>126.64440159999999</v>
      </c>
      <c r="M2764" s="102" t="s">
        <v>21</v>
      </c>
      <c r="N2764" s="102">
        <v>-6</v>
      </c>
      <c r="O2764" s="102">
        <v>-14</v>
      </c>
      <c r="P2764" s="102">
        <f t="shared" si="267"/>
        <v>8</v>
      </c>
      <c r="Q2764" s="102" t="s">
        <v>191</v>
      </c>
      <c r="R2764" s="102">
        <v>2</v>
      </c>
      <c r="S2764" s="102">
        <f t="shared" si="262"/>
        <v>8</v>
      </c>
      <c r="T2764" s="102">
        <f t="shared" si="263"/>
        <v>0</v>
      </c>
      <c r="U2764" t="s">
        <v>1003</v>
      </c>
      <c r="V2764" t="s">
        <v>918</v>
      </c>
      <c r="Z2764" s="118">
        <v>1.1000000000000001</v>
      </c>
      <c r="AA2764" s="102">
        <v>50</v>
      </c>
      <c r="AB2764" s="120">
        <v>0.92</v>
      </c>
      <c r="AC2764" s="103">
        <f t="shared" si="264"/>
        <v>404.80000000000007</v>
      </c>
      <c r="AE2764" s="103">
        <f t="shared" si="265"/>
        <v>404.80000000000007</v>
      </c>
      <c r="AG2764" s="102" t="str">
        <f t="shared" si="266"/>
        <v/>
      </c>
    </row>
    <row r="2765" spans="1:34" s="102" customFormat="1">
      <c r="A2765" s="102">
        <v>2764</v>
      </c>
      <c r="C2765">
        <v>854</v>
      </c>
      <c r="D2765" s="102">
        <v>539</v>
      </c>
      <c r="E2765" s="102" t="s">
        <v>416</v>
      </c>
      <c r="F2765" s="102" t="s">
        <v>932</v>
      </c>
      <c r="G2765" s="102">
        <v>50.23450089</v>
      </c>
      <c r="H2765" s="102">
        <v>126.64440159999999</v>
      </c>
      <c r="M2765" s="102" t="s">
        <v>684</v>
      </c>
      <c r="N2765" s="102">
        <v>-14</v>
      </c>
      <c r="O2765" s="102">
        <v>-22</v>
      </c>
      <c r="P2765" s="102">
        <f t="shared" si="267"/>
        <v>8</v>
      </c>
      <c r="Q2765" s="102" t="s">
        <v>616</v>
      </c>
      <c r="R2765" s="102">
        <v>2</v>
      </c>
      <c r="S2765" s="102">
        <f t="shared" si="262"/>
        <v>8</v>
      </c>
      <c r="T2765" s="102">
        <f t="shared" si="263"/>
        <v>0</v>
      </c>
      <c r="U2765" t="s">
        <v>1006</v>
      </c>
      <c r="V2765" t="s">
        <v>278</v>
      </c>
      <c r="Z2765" s="118">
        <v>0.97</v>
      </c>
      <c r="AA2765" s="102">
        <v>3</v>
      </c>
      <c r="AB2765" s="120">
        <v>7.94</v>
      </c>
      <c r="AC2765" s="103">
        <f t="shared" si="264"/>
        <v>5976.5968000000003</v>
      </c>
      <c r="AE2765" s="103">
        <f t="shared" si="265"/>
        <v>5976.5968000000003</v>
      </c>
      <c r="AG2765" s="102" t="str">
        <f t="shared" si="266"/>
        <v/>
      </c>
      <c r="AH2765"/>
    </row>
    <row r="2766" spans="1:34" s="44" customFormat="1">
      <c r="A2766" s="102">
        <v>2765</v>
      </c>
      <c r="C2766">
        <v>854</v>
      </c>
      <c r="D2766" s="102">
        <v>539</v>
      </c>
      <c r="E2766" s="44" t="s">
        <v>416</v>
      </c>
      <c r="F2766" s="102" t="s">
        <v>932</v>
      </c>
      <c r="G2766" s="44">
        <v>50.23450089</v>
      </c>
      <c r="H2766" s="44">
        <v>126.64440159999999</v>
      </c>
      <c r="M2766" s="44" t="s">
        <v>264</v>
      </c>
      <c r="N2766" s="44">
        <v>-22</v>
      </c>
      <c r="O2766" s="44">
        <v>-90</v>
      </c>
      <c r="P2766" s="102">
        <f t="shared" si="267"/>
        <v>68</v>
      </c>
      <c r="Q2766" s="44" t="s">
        <v>191</v>
      </c>
      <c r="R2766" s="44">
        <v>2</v>
      </c>
      <c r="S2766" s="44">
        <f t="shared" si="262"/>
        <v>68</v>
      </c>
      <c r="T2766" s="44">
        <f t="shared" si="263"/>
        <v>0</v>
      </c>
      <c r="U2766" t="s">
        <v>1006</v>
      </c>
      <c r="V2766" t="s">
        <v>278</v>
      </c>
      <c r="Z2766" s="118">
        <v>1.1000000000000001</v>
      </c>
      <c r="AA2766" s="44">
        <v>65</v>
      </c>
      <c r="AB2766" s="120">
        <v>0.92</v>
      </c>
      <c r="AC2766" s="103">
        <f t="shared" si="264"/>
        <v>2408.5600000000004</v>
      </c>
      <c r="AE2766" s="104">
        <f t="shared" si="265"/>
        <v>2408.5600000000004</v>
      </c>
      <c r="AG2766" s="102" t="str">
        <f t="shared" si="266"/>
        <v/>
      </c>
      <c r="AH2766"/>
    </row>
    <row r="2767" spans="1:34">
      <c r="A2767">
        <v>2766</v>
      </c>
      <c r="C2767">
        <v>793</v>
      </c>
      <c r="D2767">
        <v>540</v>
      </c>
      <c r="E2767" t="s">
        <v>915</v>
      </c>
      <c r="F2767" t="s">
        <v>932</v>
      </c>
      <c r="G2767">
        <v>50.238330840000003</v>
      </c>
      <c r="H2767">
        <v>126.6451035</v>
      </c>
      <c r="M2767" t="s">
        <v>610</v>
      </c>
      <c r="N2767">
        <v>1</v>
      </c>
      <c r="O2767">
        <v>0</v>
      </c>
      <c r="P2767">
        <f t="shared" si="267"/>
        <v>1</v>
      </c>
      <c r="Q2767" t="s">
        <v>35</v>
      </c>
      <c r="R2767">
        <v>1</v>
      </c>
      <c r="S2767">
        <f t="shared" si="262"/>
        <v>0</v>
      </c>
      <c r="T2767">
        <f t="shared" si="263"/>
        <v>1</v>
      </c>
      <c r="W2767">
        <f>SUM(S2767:S2772)</f>
        <v>95</v>
      </c>
      <c r="X2767">
        <f>SUM(T2767:T2772)</f>
        <v>1</v>
      </c>
      <c r="Y2767">
        <f>X2767+W2767</f>
        <v>96</v>
      </c>
      <c r="Z2767" s="118">
        <v>0.11</v>
      </c>
      <c r="AA2767">
        <v>0</v>
      </c>
      <c r="AB2767" s="120">
        <v>25.58</v>
      </c>
      <c r="AC2767" s="2">
        <f t="shared" si="264"/>
        <v>281.37999999999994</v>
      </c>
      <c r="AD2767" s="2">
        <f>SUM(AC2767:AC2772)</f>
        <v>48050.072</v>
      </c>
      <c r="AE2767" s="2">
        <f t="shared" si="265"/>
        <v>281.37999999999994</v>
      </c>
      <c r="AF2767" s="2">
        <f>SUM(AE2767:AE2772)</f>
        <v>48050.072</v>
      </c>
      <c r="AG2767">
        <f t="shared" si="266"/>
        <v>1</v>
      </c>
    </row>
    <row r="2768" spans="1:34">
      <c r="A2768">
        <v>2767</v>
      </c>
      <c r="C2768">
        <v>853</v>
      </c>
      <c r="D2768">
        <v>540</v>
      </c>
      <c r="E2768" t="s">
        <v>915</v>
      </c>
      <c r="F2768" t="s">
        <v>932</v>
      </c>
      <c r="G2768">
        <v>50.238330840000003</v>
      </c>
      <c r="H2768">
        <v>126.6451035</v>
      </c>
      <c r="M2768" t="s">
        <v>263</v>
      </c>
      <c r="N2768">
        <v>0</v>
      </c>
      <c r="O2768">
        <v>-1</v>
      </c>
      <c r="P2768">
        <f t="shared" si="267"/>
        <v>1</v>
      </c>
      <c r="Q2768" t="s">
        <v>191</v>
      </c>
      <c r="R2768">
        <v>2</v>
      </c>
      <c r="S2768">
        <f t="shared" si="262"/>
        <v>1</v>
      </c>
      <c r="T2768">
        <f t="shared" si="263"/>
        <v>0</v>
      </c>
      <c r="U2768" t="s">
        <v>1006</v>
      </c>
      <c r="V2768" t="s">
        <v>47</v>
      </c>
      <c r="Z2768" s="118">
        <v>1.1000000000000001</v>
      </c>
      <c r="AA2768" s="106">
        <v>5</v>
      </c>
      <c r="AB2768" s="120">
        <v>0.92</v>
      </c>
      <c r="AC2768" s="2">
        <f t="shared" si="264"/>
        <v>96.140000000000015</v>
      </c>
      <c r="AE2768" s="2">
        <f t="shared" si="265"/>
        <v>96.140000000000015</v>
      </c>
      <c r="AG2768" t="str">
        <f t="shared" si="266"/>
        <v/>
      </c>
    </row>
    <row r="2769" spans="1:34">
      <c r="A2769">
        <v>2768</v>
      </c>
      <c r="C2769">
        <v>853</v>
      </c>
      <c r="D2769">
        <v>540</v>
      </c>
      <c r="E2769" t="s">
        <v>915</v>
      </c>
      <c r="F2769" t="s">
        <v>932</v>
      </c>
      <c r="G2769">
        <v>50.238330840000003</v>
      </c>
      <c r="H2769">
        <v>126.6451035</v>
      </c>
      <c r="M2769" t="s">
        <v>677</v>
      </c>
      <c r="N2769">
        <v>-1</v>
      </c>
      <c r="O2769">
        <v>-18</v>
      </c>
      <c r="P2769">
        <f t="shared" si="267"/>
        <v>17</v>
      </c>
      <c r="Q2769" t="s">
        <v>611</v>
      </c>
      <c r="R2769">
        <v>2</v>
      </c>
      <c r="S2769">
        <f t="shared" si="262"/>
        <v>17</v>
      </c>
      <c r="T2769">
        <f t="shared" si="263"/>
        <v>0</v>
      </c>
      <c r="U2769" t="s">
        <v>1006</v>
      </c>
      <c r="V2769" t="s">
        <v>47</v>
      </c>
      <c r="Z2769" s="118">
        <v>0.97</v>
      </c>
      <c r="AA2769" s="106">
        <v>5</v>
      </c>
      <c r="AB2769" s="120">
        <v>7.94</v>
      </c>
      <c r="AC2769" s="2">
        <f t="shared" si="264"/>
        <v>12438.406999999999</v>
      </c>
      <c r="AE2769" s="2">
        <f t="shared" si="265"/>
        <v>12438.406999999999</v>
      </c>
      <c r="AG2769" t="str">
        <f t="shared" si="266"/>
        <v/>
      </c>
    </row>
    <row r="2770" spans="1:34">
      <c r="A2770">
        <v>2769</v>
      </c>
      <c r="C2770">
        <v>853</v>
      </c>
      <c r="D2770">
        <v>540</v>
      </c>
      <c r="E2770" t="s">
        <v>915</v>
      </c>
      <c r="F2770" t="s">
        <v>932</v>
      </c>
      <c r="G2770">
        <v>50.238330840000003</v>
      </c>
      <c r="H2770">
        <v>126.6451035</v>
      </c>
      <c r="M2770" t="s">
        <v>264</v>
      </c>
      <c r="N2770">
        <v>-18</v>
      </c>
      <c r="O2770">
        <v>-30</v>
      </c>
      <c r="P2770">
        <f t="shared" si="267"/>
        <v>12</v>
      </c>
      <c r="Q2770" t="s">
        <v>191</v>
      </c>
      <c r="R2770">
        <v>2</v>
      </c>
      <c r="S2770">
        <f t="shared" si="262"/>
        <v>12</v>
      </c>
      <c r="T2770">
        <f t="shared" si="263"/>
        <v>0</v>
      </c>
      <c r="U2770" t="s">
        <v>1006</v>
      </c>
      <c r="V2770" t="s">
        <v>47</v>
      </c>
      <c r="Z2770" s="118">
        <v>1.1000000000000001</v>
      </c>
      <c r="AA2770" s="106">
        <v>5</v>
      </c>
      <c r="AB2770" s="120">
        <v>0.92</v>
      </c>
      <c r="AC2770" s="2">
        <f t="shared" si="264"/>
        <v>1153.68</v>
      </c>
      <c r="AE2770" s="2">
        <f t="shared" si="265"/>
        <v>1153.68</v>
      </c>
      <c r="AG2770" t="str">
        <f t="shared" si="266"/>
        <v/>
      </c>
      <c r="AH2770" s="102"/>
    </row>
    <row r="2771" spans="1:34">
      <c r="A2771">
        <v>2770</v>
      </c>
      <c r="C2771">
        <v>853</v>
      </c>
      <c r="D2771">
        <v>540</v>
      </c>
      <c r="E2771" t="s">
        <v>915</v>
      </c>
      <c r="F2771" t="s">
        <v>932</v>
      </c>
      <c r="G2771">
        <v>50.238330840000003</v>
      </c>
      <c r="H2771">
        <v>126.6451035</v>
      </c>
      <c r="M2771" t="s">
        <v>684</v>
      </c>
      <c r="N2771">
        <v>-30</v>
      </c>
      <c r="O2771">
        <v>-45</v>
      </c>
      <c r="P2771">
        <f t="shared" si="267"/>
        <v>15</v>
      </c>
      <c r="Q2771" t="s">
        <v>611</v>
      </c>
      <c r="R2771">
        <v>2</v>
      </c>
      <c r="S2771">
        <f t="shared" si="262"/>
        <v>15</v>
      </c>
      <c r="T2771">
        <f t="shared" si="263"/>
        <v>0</v>
      </c>
      <c r="U2771" t="s">
        <v>1006</v>
      </c>
      <c r="V2771" t="s">
        <v>47</v>
      </c>
      <c r="Z2771" s="118">
        <v>0.97</v>
      </c>
      <c r="AA2771" s="106">
        <v>5</v>
      </c>
      <c r="AB2771" s="120">
        <v>7.94</v>
      </c>
      <c r="AC2771" s="2">
        <f t="shared" si="264"/>
        <v>10975.065000000001</v>
      </c>
      <c r="AE2771" s="2">
        <f t="shared" si="265"/>
        <v>10975.065000000001</v>
      </c>
      <c r="AG2771" t="str">
        <f t="shared" si="266"/>
        <v/>
      </c>
      <c r="AH2771" s="102"/>
    </row>
    <row r="2772" spans="1:34" s="9" customFormat="1">
      <c r="A2772">
        <v>2771</v>
      </c>
      <c r="C2772">
        <v>853</v>
      </c>
      <c r="D2772">
        <v>540</v>
      </c>
      <c r="E2772" s="9" t="s">
        <v>915</v>
      </c>
      <c r="F2772" t="s">
        <v>932</v>
      </c>
      <c r="G2772" s="9">
        <v>50.238330840000003</v>
      </c>
      <c r="H2772" s="9">
        <v>126.6451035</v>
      </c>
      <c r="M2772" s="9" t="s">
        <v>797</v>
      </c>
      <c r="N2772" s="9">
        <v>-45</v>
      </c>
      <c r="O2772" s="9">
        <v>-95</v>
      </c>
      <c r="P2772">
        <f t="shared" si="267"/>
        <v>50</v>
      </c>
      <c r="Q2772" s="9" t="s">
        <v>616</v>
      </c>
      <c r="R2772" s="9">
        <v>2</v>
      </c>
      <c r="S2772" s="9">
        <f t="shared" si="262"/>
        <v>50</v>
      </c>
      <c r="T2772" s="9">
        <f t="shared" si="263"/>
        <v>0</v>
      </c>
      <c r="U2772" t="s">
        <v>1018</v>
      </c>
      <c r="V2772" t="s">
        <v>21</v>
      </c>
      <c r="Z2772" s="118">
        <v>0.97</v>
      </c>
      <c r="AA2772" s="106">
        <v>40</v>
      </c>
      <c r="AB2772" s="120">
        <v>7.94</v>
      </c>
      <c r="AC2772" s="2">
        <f t="shared" si="264"/>
        <v>23105.399999999998</v>
      </c>
      <c r="AE2772" s="11">
        <f t="shared" si="265"/>
        <v>23105.399999999998</v>
      </c>
      <c r="AG2772" t="str">
        <f t="shared" si="266"/>
        <v/>
      </c>
      <c r="AH2772" s="102"/>
    </row>
    <row r="2773" spans="1:34">
      <c r="A2773">
        <v>2772</v>
      </c>
      <c r="C2773">
        <v>792</v>
      </c>
      <c r="D2773">
        <v>541</v>
      </c>
      <c r="E2773" t="s">
        <v>920</v>
      </c>
      <c r="F2773" t="s">
        <v>932</v>
      </c>
      <c r="G2773">
        <v>50.236061100000001</v>
      </c>
      <c r="H2773">
        <v>126.6491013</v>
      </c>
      <c r="M2773" t="s">
        <v>610</v>
      </c>
      <c r="N2773">
        <v>3</v>
      </c>
      <c r="O2773">
        <v>0</v>
      </c>
      <c r="P2773">
        <f t="shared" si="267"/>
        <v>3</v>
      </c>
      <c r="Q2773" t="s">
        <v>35</v>
      </c>
      <c r="R2773">
        <v>1</v>
      </c>
      <c r="S2773">
        <f t="shared" si="262"/>
        <v>0</v>
      </c>
      <c r="T2773">
        <f t="shared" si="263"/>
        <v>3</v>
      </c>
      <c r="W2773">
        <f>SUM(S2773:S2777)</f>
        <v>90</v>
      </c>
      <c r="X2773">
        <f>SUM(T2773:T2777)</f>
        <v>3</v>
      </c>
      <c r="Y2773">
        <f>X2773+W2773</f>
        <v>93</v>
      </c>
      <c r="Z2773" s="118">
        <v>0.11</v>
      </c>
      <c r="AA2773">
        <v>0</v>
      </c>
      <c r="AB2773" s="120">
        <v>25.58</v>
      </c>
      <c r="AC2773" s="2">
        <f t="shared" si="264"/>
        <v>844.13999999999976</v>
      </c>
      <c r="AD2773" s="2">
        <f>SUM(AC2773:AC2777)</f>
        <v>4700.8720000000003</v>
      </c>
      <c r="AE2773" s="2">
        <f t="shared" si="265"/>
        <v>844.13999999999976</v>
      </c>
      <c r="AF2773" s="2">
        <f>SUM(AE2773:AE2777)</f>
        <v>4700.8720000000003</v>
      </c>
      <c r="AG2773">
        <f t="shared" si="266"/>
        <v>1</v>
      </c>
      <c r="AH2773" s="102"/>
    </row>
    <row r="2774" spans="1:34">
      <c r="A2774">
        <v>2773</v>
      </c>
      <c r="C2774">
        <v>852</v>
      </c>
      <c r="D2774">
        <v>541</v>
      </c>
      <c r="E2774" t="s">
        <v>920</v>
      </c>
      <c r="F2774" t="s">
        <v>932</v>
      </c>
      <c r="G2774">
        <v>50.236061100000001</v>
      </c>
      <c r="H2774">
        <v>126.6491013</v>
      </c>
      <c r="M2774" t="s">
        <v>263</v>
      </c>
      <c r="N2774">
        <v>0</v>
      </c>
      <c r="O2774">
        <v>-8</v>
      </c>
      <c r="P2774">
        <f t="shared" si="267"/>
        <v>8</v>
      </c>
      <c r="Q2774" t="s">
        <v>191</v>
      </c>
      <c r="R2774">
        <v>2</v>
      </c>
      <c r="S2774">
        <f t="shared" si="262"/>
        <v>8</v>
      </c>
      <c r="T2774">
        <f t="shared" si="263"/>
        <v>0</v>
      </c>
      <c r="U2774" t="s">
        <v>1018</v>
      </c>
      <c r="V2774" t="s">
        <v>47</v>
      </c>
      <c r="Z2774" s="118">
        <v>1.1000000000000001</v>
      </c>
      <c r="AA2774">
        <v>3</v>
      </c>
      <c r="AB2774" s="120">
        <v>0.92</v>
      </c>
      <c r="AC2774" s="2">
        <f t="shared" si="264"/>
        <v>785.31200000000013</v>
      </c>
      <c r="AE2774" s="2">
        <f t="shared" si="265"/>
        <v>785.31200000000013</v>
      </c>
      <c r="AG2774" t="str">
        <f t="shared" si="266"/>
        <v/>
      </c>
      <c r="AH2774" s="102" t="s">
        <v>941</v>
      </c>
    </row>
    <row r="2775" spans="1:34">
      <c r="A2775">
        <v>2774</v>
      </c>
      <c r="C2775">
        <v>852</v>
      </c>
      <c r="D2775">
        <v>541</v>
      </c>
      <c r="E2775" t="s">
        <v>920</v>
      </c>
      <c r="F2775" t="s">
        <v>932</v>
      </c>
      <c r="G2775">
        <v>50.236061100000001</v>
      </c>
      <c r="H2775">
        <v>126.6491013</v>
      </c>
      <c r="M2775" t="s">
        <v>264</v>
      </c>
      <c r="N2775">
        <v>-8</v>
      </c>
      <c r="O2775">
        <v>-23</v>
      </c>
      <c r="P2775">
        <f t="shared" si="267"/>
        <v>15</v>
      </c>
      <c r="Q2775" t="s">
        <v>191</v>
      </c>
      <c r="R2775">
        <v>2</v>
      </c>
      <c r="S2775">
        <f t="shared" si="262"/>
        <v>15</v>
      </c>
      <c r="T2775">
        <f t="shared" si="263"/>
        <v>0</v>
      </c>
      <c r="U2775" t="s">
        <v>1018</v>
      </c>
      <c r="V2775" t="s">
        <v>47</v>
      </c>
      <c r="Z2775" s="118">
        <v>1.1000000000000001</v>
      </c>
      <c r="AA2775">
        <v>70</v>
      </c>
      <c r="AB2775" s="120">
        <v>0.92</v>
      </c>
      <c r="AC2775" s="2">
        <f t="shared" si="264"/>
        <v>455.40000000000015</v>
      </c>
      <c r="AE2775" s="2">
        <f t="shared" si="265"/>
        <v>455.40000000000015</v>
      </c>
      <c r="AG2775" t="str">
        <f t="shared" si="266"/>
        <v/>
      </c>
      <c r="AH2775" s="25" t="s">
        <v>942</v>
      </c>
    </row>
    <row r="2776" spans="1:34">
      <c r="A2776">
        <v>2775</v>
      </c>
      <c r="C2776">
        <v>852</v>
      </c>
      <c r="D2776">
        <v>541</v>
      </c>
      <c r="E2776" t="s">
        <v>920</v>
      </c>
      <c r="F2776" t="s">
        <v>932</v>
      </c>
      <c r="G2776">
        <v>50.236061100000001</v>
      </c>
      <c r="H2776">
        <v>126.6491013</v>
      </c>
      <c r="M2776" t="s">
        <v>688</v>
      </c>
      <c r="N2776">
        <v>-23</v>
      </c>
      <c r="O2776">
        <v>-27</v>
      </c>
      <c r="P2776">
        <f t="shared" si="267"/>
        <v>4</v>
      </c>
      <c r="Q2776" t="s">
        <v>191</v>
      </c>
      <c r="R2776">
        <v>2</v>
      </c>
      <c r="S2776">
        <f t="shared" si="262"/>
        <v>4</v>
      </c>
      <c r="T2776">
        <f t="shared" si="263"/>
        <v>0</v>
      </c>
      <c r="U2776" t="s">
        <v>1018</v>
      </c>
      <c r="V2776" t="s">
        <v>47</v>
      </c>
      <c r="Z2776" s="118">
        <v>1.1000000000000001</v>
      </c>
      <c r="AA2776">
        <v>5</v>
      </c>
      <c r="AB2776" s="120">
        <v>0.92</v>
      </c>
      <c r="AC2776" s="2">
        <f t="shared" si="264"/>
        <v>384.56000000000006</v>
      </c>
      <c r="AE2776" s="2">
        <f t="shared" si="265"/>
        <v>384.56000000000006</v>
      </c>
      <c r="AG2776" t="str">
        <f t="shared" si="266"/>
        <v/>
      </c>
    </row>
    <row r="2777" spans="1:34" s="9" customFormat="1">
      <c r="A2777">
        <v>2776</v>
      </c>
      <c r="C2777">
        <v>852</v>
      </c>
      <c r="D2777">
        <v>541</v>
      </c>
      <c r="E2777" s="9" t="s">
        <v>920</v>
      </c>
      <c r="F2777" t="s">
        <v>932</v>
      </c>
      <c r="G2777" s="9">
        <v>50.236061100000001</v>
      </c>
      <c r="H2777" s="9">
        <v>126.6491013</v>
      </c>
      <c r="M2777" s="9" t="s">
        <v>749</v>
      </c>
      <c r="N2777" s="9">
        <v>-27</v>
      </c>
      <c r="O2777" s="9">
        <v>-90</v>
      </c>
      <c r="P2777">
        <f t="shared" si="267"/>
        <v>63</v>
      </c>
      <c r="Q2777" s="9" t="s">
        <v>191</v>
      </c>
      <c r="R2777" s="9">
        <v>2</v>
      </c>
      <c r="S2777" s="9">
        <f t="shared" si="262"/>
        <v>63</v>
      </c>
      <c r="T2777" s="9">
        <f t="shared" si="263"/>
        <v>0</v>
      </c>
      <c r="U2777" t="s">
        <v>1003</v>
      </c>
      <c r="V2777" t="s">
        <v>623</v>
      </c>
      <c r="Z2777" s="118">
        <v>1.1000000000000001</v>
      </c>
      <c r="AA2777" s="9">
        <v>65</v>
      </c>
      <c r="AB2777" s="120">
        <v>0.92</v>
      </c>
      <c r="AC2777" s="2">
        <f t="shared" si="264"/>
        <v>2231.4600000000005</v>
      </c>
      <c r="AE2777" s="11">
        <f t="shared" si="265"/>
        <v>2231.4600000000005</v>
      </c>
      <c r="AG2777" t="str">
        <f t="shared" si="266"/>
        <v/>
      </c>
      <c r="AH2777"/>
    </row>
    <row r="2778" spans="1:34">
      <c r="A2778">
        <v>2777</v>
      </c>
      <c r="C2778">
        <v>177</v>
      </c>
      <c r="D2778">
        <v>542</v>
      </c>
      <c r="E2778" t="s">
        <v>605</v>
      </c>
      <c r="F2778" t="s">
        <v>929</v>
      </c>
      <c r="G2778">
        <v>51.386360170000003</v>
      </c>
      <c r="H2778">
        <v>125.62660219999999</v>
      </c>
      <c r="M2778" t="s">
        <v>89</v>
      </c>
      <c r="N2778">
        <v>5</v>
      </c>
      <c r="O2778">
        <v>2.5</v>
      </c>
      <c r="P2778">
        <f t="shared" si="267"/>
        <v>2.5</v>
      </c>
      <c r="Q2778" t="s">
        <v>35</v>
      </c>
      <c r="R2778">
        <v>1</v>
      </c>
      <c r="S2778">
        <f t="shared" si="262"/>
        <v>0</v>
      </c>
      <c r="T2778">
        <f t="shared" si="263"/>
        <v>2.5</v>
      </c>
      <c r="W2778">
        <f>SUM(S2778:S2782)</f>
        <v>42</v>
      </c>
      <c r="X2778">
        <f>SUM(T2778:T2782)</f>
        <v>5</v>
      </c>
      <c r="Y2778">
        <f>X2778+W2778</f>
        <v>47</v>
      </c>
      <c r="Z2778" s="118">
        <v>0.14000000000000001</v>
      </c>
      <c r="AA2778">
        <v>0</v>
      </c>
      <c r="AB2778" s="120">
        <v>43.21</v>
      </c>
      <c r="AC2778" s="2">
        <f t="shared" si="264"/>
        <v>1512.35</v>
      </c>
      <c r="AD2778" s="2">
        <f>SUM(AC2778:AC2782)</f>
        <v>11182.289999999997</v>
      </c>
      <c r="AE2778" s="2">
        <f t="shared" si="265"/>
        <v>1512.35</v>
      </c>
      <c r="AF2778" s="2">
        <f>SUM(AE2778:AE2782)</f>
        <v>11182.289999999997</v>
      </c>
      <c r="AG2778">
        <f t="shared" si="266"/>
        <v>1</v>
      </c>
    </row>
    <row r="2779" spans="1:34">
      <c r="A2779">
        <v>2778</v>
      </c>
      <c r="C2779">
        <v>177</v>
      </c>
      <c r="D2779">
        <v>542</v>
      </c>
      <c r="E2779" t="s">
        <v>605</v>
      </c>
      <c r="F2779" t="s">
        <v>929</v>
      </c>
      <c r="G2779">
        <v>51.386360170000003</v>
      </c>
      <c r="H2779">
        <v>125.62660219999999</v>
      </c>
      <c r="M2779" t="s">
        <v>14</v>
      </c>
      <c r="N2779">
        <v>2.5</v>
      </c>
      <c r="O2779">
        <v>1</v>
      </c>
      <c r="P2779">
        <f t="shared" si="267"/>
        <v>1.5</v>
      </c>
      <c r="Q2779" t="s">
        <v>35</v>
      </c>
      <c r="R2779">
        <v>1</v>
      </c>
      <c r="S2779">
        <f t="shared" si="262"/>
        <v>0</v>
      </c>
      <c r="T2779">
        <f t="shared" si="263"/>
        <v>1.5</v>
      </c>
      <c r="Z2779" s="118">
        <v>0.14000000000000001</v>
      </c>
      <c r="AA2779">
        <v>0</v>
      </c>
      <c r="AB2779" s="120">
        <v>43.21</v>
      </c>
      <c r="AC2779" s="2">
        <f t="shared" si="264"/>
        <v>907.41000000000008</v>
      </c>
      <c r="AE2779" s="2">
        <f t="shared" si="265"/>
        <v>907.41000000000008</v>
      </c>
      <c r="AG2779" t="str">
        <f t="shared" si="266"/>
        <v/>
      </c>
    </row>
    <row r="2780" spans="1:34">
      <c r="A2780">
        <v>2779</v>
      </c>
      <c r="C2780">
        <v>177</v>
      </c>
      <c r="D2780">
        <v>542</v>
      </c>
      <c r="E2780" t="s">
        <v>605</v>
      </c>
      <c r="F2780" t="s">
        <v>929</v>
      </c>
      <c r="G2780">
        <v>51.386360170000003</v>
      </c>
      <c r="H2780">
        <v>125.62660219999999</v>
      </c>
      <c r="M2780" t="s">
        <v>57</v>
      </c>
      <c r="N2780">
        <v>1</v>
      </c>
      <c r="O2780">
        <v>0</v>
      </c>
      <c r="P2780">
        <f t="shared" si="267"/>
        <v>1</v>
      </c>
      <c r="Q2780" t="s">
        <v>35</v>
      </c>
      <c r="R2780">
        <v>1</v>
      </c>
      <c r="S2780">
        <f t="shared" si="262"/>
        <v>0</v>
      </c>
      <c r="T2780">
        <f t="shared" si="263"/>
        <v>1</v>
      </c>
      <c r="Z2780" s="118">
        <v>0.14000000000000001</v>
      </c>
      <c r="AA2780">
        <v>0</v>
      </c>
      <c r="AB2780" s="120">
        <v>36.65</v>
      </c>
      <c r="AC2780" s="2">
        <f t="shared" si="264"/>
        <v>513.1</v>
      </c>
      <c r="AE2780" s="2">
        <f t="shared" si="265"/>
        <v>513.1</v>
      </c>
      <c r="AG2780" t="str">
        <f t="shared" si="266"/>
        <v/>
      </c>
    </row>
    <row r="2781" spans="1:34">
      <c r="A2781">
        <v>2780</v>
      </c>
      <c r="C2781">
        <v>190</v>
      </c>
      <c r="D2781">
        <v>542</v>
      </c>
      <c r="E2781" t="s">
        <v>605</v>
      </c>
      <c r="F2781" t="s">
        <v>929</v>
      </c>
      <c r="G2781">
        <v>51.386360170000003</v>
      </c>
      <c r="H2781">
        <v>125.62660219999999</v>
      </c>
      <c r="M2781" t="s">
        <v>16</v>
      </c>
      <c r="N2781">
        <v>0</v>
      </c>
      <c r="O2781">
        <v>-5</v>
      </c>
      <c r="P2781">
        <f t="shared" si="267"/>
        <v>5</v>
      </c>
      <c r="Q2781" t="s">
        <v>611</v>
      </c>
      <c r="R2781">
        <v>2</v>
      </c>
      <c r="S2781">
        <f t="shared" si="262"/>
        <v>5</v>
      </c>
      <c r="T2781">
        <f t="shared" si="263"/>
        <v>0</v>
      </c>
      <c r="U2781" t="s">
        <v>1003</v>
      </c>
      <c r="V2781" t="s">
        <v>623</v>
      </c>
      <c r="Z2781" s="118">
        <v>1.31</v>
      </c>
      <c r="AA2781">
        <v>30</v>
      </c>
      <c r="AB2781" s="120">
        <v>4.74</v>
      </c>
      <c r="AC2781" s="2">
        <f t="shared" si="264"/>
        <v>2173.29</v>
      </c>
      <c r="AE2781" s="2">
        <f t="shared" si="265"/>
        <v>2173.29</v>
      </c>
      <c r="AG2781" t="str">
        <f t="shared" si="266"/>
        <v/>
      </c>
    </row>
    <row r="2782" spans="1:34" s="9" customFormat="1">
      <c r="A2782">
        <v>2781</v>
      </c>
      <c r="C2782">
        <v>190</v>
      </c>
      <c r="D2782">
        <v>542</v>
      </c>
      <c r="E2782" s="9" t="s">
        <v>605</v>
      </c>
      <c r="F2782" t="s">
        <v>929</v>
      </c>
      <c r="G2782" s="9">
        <v>51.386360170000003</v>
      </c>
      <c r="H2782" s="9">
        <v>125.62660219999999</v>
      </c>
      <c r="M2782" s="9" t="s">
        <v>18</v>
      </c>
      <c r="N2782" s="9">
        <v>-5</v>
      </c>
      <c r="O2782" s="9">
        <v>-42</v>
      </c>
      <c r="P2782">
        <f t="shared" si="267"/>
        <v>37</v>
      </c>
      <c r="Q2782" s="9" t="s">
        <v>604</v>
      </c>
      <c r="R2782" s="9">
        <v>2</v>
      </c>
      <c r="S2782" s="9">
        <f t="shared" si="262"/>
        <v>37</v>
      </c>
      <c r="T2782" s="9">
        <f t="shared" si="263"/>
        <v>0</v>
      </c>
      <c r="U2782" t="s">
        <v>1003</v>
      </c>
      <c r="V2782" t="s">
        <v>623</v>
      </c>
      <c r="Z2782" s="118">
        <v>1.38</v>
      </c>
      <c r="AA2782" s="9">
        <v>30</v>
      </c>
      <c r="AB2782" s="120">
        <v>1.7</v>
      </c>
      <c r="AC2782" s="2">
        <f t="shared" si="264"/>
        <v>6076.1399999999976</v>
      </c>
      <c r="AE2782" s="11">
        <f t="shared" si="265"/>
        <v>6076.1399999999976</v>
      </c>
      <c r="AG2782" t="str">
        <f t="shared" si="266"/>
        <v/>
      </c>
      <c r="AH2782"/>
    </row>
    <row r="2783" spans="1:34">
      <c r="A2783">
        <v>2782</v>
      </c>
      <c r="C2783">
        <v>788</v>
      </c>
      <c r="D2783">
        <v>543</v>
      </c>
      <c r="E2783" t="s">
        <v>605</v>
      </c>
      <c r="F2783" t="s">
        <v>929</v>
      </c>
      <c r="G2783">
        <v>50.389579769999997</v>
      </c>
      <c r="H2783">
        <v>126.94450380000001</v>
      </c>
      <c r="M2783" t="s">
        <v>610</v>
      </c>
      <c r="N2783">
        <v>4</v>
      </c>
      <c r="O2783">
        <v>3</v>
      </c>
      <c r="P2783">
        <f t="shared" si="267"/>
        <v>1</v>
      </c>
      <c r="Q2783" t="s">
        <v>35</v>
      </c>
      <c r="R2783">
        <v>1</v>
      </c>
      <c r="S2783">
        <f t="shared" si="262"/>
        <v>0</v>
      </c>
      <c r="T2783">
        <f t="shared" si="263"/>
        <v>1</v>
      </c>
      <c r="W2783">
        <f>SUM(S2783:S2787)</f>
        <v>14</v>
      </c>
      <c r="X2783">
        <f>SUM(T2783:T2787)</f>
        <v>4</v>
      </c>
      <c r="Y2783">
        <f>X2783+W2783</f>
        <v>18</v>
      </c>
      <c r="Z2783" s="118">
        <v>0.14000000000000001</v>
      </c>
      <c r="AA2783">
        <v>0</v>
      </c>
      <c r="AB2783" s="120">
        <v>43.21</v>
      </c>
      <c r="AC2783" s="2">
        <f t="shared" si="264"/>
        <v>604.94000000000005</v>
      </c>
      <c r="AD2783" s="2">
        <f>SUM(AC2783:AC2787)</f>
        <v>5278.3747999999996</v>
      </c>
      <c r="AE2783" s="2">
        <f t="shared" si="265"/>
        <v>604.94000000000005</v>
      </c>
      <c r="AF2783" s="2">
        <f>SUM(AE2783:AE2787)</f>
        <v>5278.3747999999996</v>
      </c>
      <c r="AG2783">
        <f t="shared" si="266"/>
        <v>1</v>
      </c>
    </row>
    <row r="2784" spans="1:34">
      <c r="A2784">
        <v>2783</v>
      </c>
      <c r="C2784">
        <v>788</v>
      </c>
      <c r="D2784">
        <v>543</v>
      </c>
      <c r="E2784" t="s">
        <v>605</v>
      </c>
      <c r="F2784" t="s">
        <v>929</v>
      </c>
      <c r="G2784">
        <v>50.389579769999997</v>
      </c>
      <c r="H2784">
        <v>126.94450380000001</v>
      </c>
      <c r="M2784" t="s">
        <v>612</v>
      </c>
      <c r="N2784">
        <v>3</v>
      </c>
      <c r="O2784">
        <v>0</v>
      </c>
      <c r="P2784">
        <f t="shared" si="267"/>
        <v>3</v>
      </c>
      <c r="Q2784" t="s">
        <v>35</v>
      </c>
      <c r="R2784">
        <v>1</v>
      </c>
      <c r="S2784">
        <f t="shared" si="262"/>
        <v>0</v>
      </c>
      <c r="T2784">
        <f t="shared" si="263"/>
        <v>3</v>
      </c>
      <c r="Z2784" s="118">
        <v>0.14000000000000001</v>
      </c>
      <c r="AA2784">
        <v>0</v>
      </c>
      <c r="AB2784" s="120">
        <v>43.21</v>
      </c>
      <c r="AC2784" s="2">
        <f t="shared" si="264"/>
        <v>1814.8200000000002</v>
      </c>
      <c r="AE2784" s="2">
        <f t="shared" si="265"/>
        <v>1814.8200000000002</v>
      </c>
      <c r="AG2784" t="str">
        <f t="shared" si="266"/>
        <v/>
      </c>
    </row>
    <row r="2785" spans="1:34">
      <c r="A2785">
        <v>2784</v>
      </c>
      <c r="C2785">
        <v>848</v>
      </c>
      <c r="D2785">
        <v>543</v>
      </c>
      <c r="E2785" t="s">
        <v>605</v>
      </c>
      <c r="F2785" t="s">
        <v>929</v>
      </c>
      <c r="G2785">
        <v>50.389579769999997</v>
      </c>
      <c r="H2785">
        <v>126.94450380000001</v>
      </c>
      <c r="M2785" t="s">
        <v>680</v>
      </c>
      <c r="N2785">
        <v>0</v>
      </c>
      <c r="O2785">
        <v>-1</v>
      </c>
      <c r="P2785">
        <f t="shared" si="267"/>
        <v>1</v>
      </c>
      <c r="Q2785" t="s">
        <v>616</v>
      </c>
      <c r="R2785">
        <v>2</v>
      </c>
      <c r="S2785">
        <f t="shared" si="262"/>
        <v>1</v>
      </c>
      <c r="T2785">
        <f t="shared" si="263"/>
        <v>0</v>
      </c>
      <c r="U2785" t="s">
        <v>1003</v>
      </c>
      <c r="V2785" t="s">
        <v>623</v>
      </c>
      <c r="Z2785" s="118">
        <v>1.31</v>
      </c>
      <c r="AA2785">
        <v>8</v>
      </c>
      <c r="AB2785" s="120">
        <v>4.74</v>
      </c>
      <c r="AC2785" s="2">
        <f t="shared" si="264"/>
        <v>571.26480000000004</v>
      </c>
      <c r="AE2785" s="2">
        <f t="shared" si="265"/>
        <v>571.26480000000004</v>
      </c>
      <c r="AG2785" t="str">
        <f t="shared" si="266"/>
        <v/>
      </c>
    </row>
    <row r="2786" spans="1:34">
      <c r="A2786">
        <v>2785</v>
      </c>
      <c r="C2786">
        <v>848</v>
      </c>
      <c r="D2786">
        <v>543</v>
      </c>
      <c r="E2786" t="s">
        <v>605</v>
      </c>
      <c r="F2786" t="s">
        <v>929</v>
      </c>
      <c r="G2786">
        <v>50.389579769999997</v>
      </c>
      <c r="H2786">
        <v>126.94450380000001</v>
      </c>
      <c r="M2786" t="s">
        <v>18</v>
      </c>
      <c r="N2786">
        <v>-1</v>
      </c>
      <c r="O2786">
        <v>-14</v>
      </c>
      <c r="P2786">
        <f t="shared" si="267"/>
        <v>13</v>
      </c>
      <c r="Q2786" t="s">
        <v>616</v>
      </c>
      <c r="R2786">
        <v>2</v>
      </c>
      <c r="S2786">
        <f t="shared" si="262"/>
        <v>13</v>
      </c>
      <c r="T2786">
        <f t="shared" si="263"/>
        <v>0</v>
      </c>
      <c r="U2786" t="s">
        <v>1003</v>
      </c>
      <c r="V2786" t="s">
        <v>623</v>
      </c>
      <c r="Z2786" s="118">
        <v>1.38</v>
      </c>
      <c r="AA2786">
        <v>25</v>
      </c>
      <c r="AB2786" s="120">
        <v>1.7</v>
      </c>
      <c r="AC2786" s="2">
        <f t="shared" si="264"/>
        <v>2287.3499999999995</v>
      </c>
      <c r="AE2786" s="2">
        <f t="shared" si="265"/>
        <v>2287.3499999999995</v>
      </c>
      <c r="AG2786" t="str">
        <f t="shared" si="266"/>
        <v/>
      </c>
    </row>
    <row r="2787" spans="1:34" s="9" customFormat="1">
      <c r="A2787">
        <v>2786</v>
      </c>
      <c r="C2787">
        <v>848</v>
      </c>
      <c r="D2787">
        <v>543</v>
      </c>
      <c r="E2787" s="9" t="s">
        <v>605</v>
      </c>
      <c r="F2787" t="s">
        <v>929</v>
      </c>
      <c r="G2787" s="9">
        <v>50.389579769999997</v>
      </c>
      <c r="H2787" s="9">
        <v>126.94450380000001</v>
      </c>
      <c r="M2787" s="9" t="s">
        <v>416</v>
      </c>
      <c r="N2787" s="9">
        <v>-14</v>
      </c>
      <c r="O2787" s="9">
        <v>-14</v>
      </c>
      <c r="P2787">
        <f t="shared" si="267"/>
        <v>0</v>
      </c>
      <c r="R2787" s="9">
        <v>2</v>
      </c>
      <c r="S2787" s="9">
        <f t="shared" si="262"/>
        <v>0</v>
      </c>
      <c r="T2787" s="9">
        <f t="shared" si="263"/>
        <v>0</v>
      </c>
      <c r="U2787" t="s">
        <v>1003</v>
      </c>
      <c r="V2787" t="s">
        <v>623</v>
      </c>
      <c r="Z2787" s="118">
        <v>0</v>
      </c>
      <c r="AA2787" s="9">
        <v>0</v>
      </c>
      <c r="AB2787" s="120"/>
      <c r="AC2787" s="2">
        <f t="shared" si="264"/>
        <v>0</v>
      </c>
      <c r="AE2787" s="11">
        <f t="shared" si="265"/>
        <v>0</v>
      </c>
      <c r="AG2787" t="str">
        <f t="shared" si="266"/>
        <v/>
      </c>
      <c r="AH2787"/>
    </row>
    <row r="2788" spans="1:34">
      <c r="A2788">
        <v>2787</v>
      </c>
      <c r="C2788">
        <v>791</v>
      </c>
      <c r="D2788">
        <v>544</v>
      </c>
      <c r="E2788" t="s">
        <v>416</v>
      </c>
      <c r="F2788" t="s">
        <v>932</v>
      </c>
      <c r="G2788">
        <v>50.524890900000003</v>
      </c>
      <c r="H2788">
        <v>126.87879940000001</v>
      </c>
      <c r="M2788" t="s">
        <v>610</v>
      </c>
      <c r="N2788">
        <v>1</v>
      </c>
      <c r="O2788">
        <v>0</v>
      </c>
      <c r="P2788">
        <f t="shared" si="267"/>
        <v>1</v>
      </c>
      <c r="Q2788" t="s">
        <v>35</v>
      </c>
      <c r="R2788">
        <v>1</v>
      </c>
      <c r="S2788">
        <f t="shared" si="262"/>
        <v>0</v>
      </c>
      <c r="T2788">
        <f t="shared" si="263"/>
        <v>1</v>
      </c>
      <c r="W2788">
        <f>SUM(S2788:S2794)</f>
        <v>84</v>
      </c>
      <c r="X2788">
        <f>SUM(T2788:T2794)</f>
        <v>1</v>
      </c>
      <c r="Y2788">
        <f>X2788+W2788</f>
        <v>85</v>
      </c>
      <c r="Z2788" s="118">
        <v>0.11</v>
      </c>
      <c r="AA2788">
        <v>0</v>
      </c>
      <c r="AB2788" s="120">
        <v>25.58</v>
      </c>
      <c r="AC2788" s="2">
        <f t="shared" si="264"/>
        <v>281.37999999999994</v>
      </c>
      <c r="AD2788" s="2">
        <f>SUM(AC2788:AC2794)</f>
        <v>18892.288</v>
      </c>
      <c r="AE2788" s="2">
        <f t="shared" si="265"/>
        <v>281.37999999999994</v>
      </c>
      <c r="AF2788" s="2">
        <f>SUM(AE2788:AE2794)</f>
        <v>18892.288</v>
      </c>
      <c r="AG2788">
        <f t="shared" si="266"/>
        <v>1</v>
      </c>
    </row>
    <row r="2789" spans="1:34">
      <c r="A2789">
        <v>2788</v>
      </c>
      <c r="C2789">
        <v>851</v>
      </c>
      <c r="D2789">
        <v>544</v>
      </c>
      <c r="E2789" t="s">
        <v>416</v>
      </c>
      <c r="F2789" t="s">
        <v>932</v>
      </c>
      <c r="G2789">
        <v>50.524890900000003</v>
      </c>
      <c r="H2789">
        <v>126.87879940000001</v>
      </c>
      <c r="M2789" t="s">
        <v>263</v>
      </c>
      <c r="N2789">
        <v>0</v>
      </c>
      <c r="O2789">
        <v>-5</v>
      </c>
      <c r="P2789">
        <f t="shared" si="267"/>
        <v>5</v>
      </c>
      <c r="Q2789" t="s">
        <v>191</v>
      </c>
      <c r="R2789">
        <v>2</v>
      </c>
      <c r="S2789">
        <f t="shared" si="262"/>
        <v>5</v>
      </c>
      <c r="T2789">
        <f t="shared" si="263"/>
        <v>0</v>
      </c>
      <c r="U2789" t="s">
        <v>1003</v>
      </c>
      <c r="V2789" t="s">
        <v>623</v>
      </c>
      <c r="Z2789" s="118">
        <v>1.1000000000000001</v>
      </c>
      <c r="AA2789">
        <v>0</v>
      </c>
      <c r="AB2789" s="120">
        <v>0.92</v>
      </c>
      <c r="AC2789" s="2">
        <f t="shared" si="264"/>
        <v>506.00000000000011</v>
      </c>
      <c r="AE2789" s="2">
        <f t="shared" si="265"/>
        <v>506.00000000000011</v>
      </c>
      <c r="AG2789" t="str">
        <f t="shared" si="266"/>
        <v/>
      </c>
    </row>
    <row r="2790" spans="1:34">
      <c r="A2790">
        <v>2789</v>
      </c>
      <c r="C2790">
        <v>851</v>
      </c>
      <c r="D2790">
        <v>544</v>
      </c>
      <c r="E2790" t="s">
        <v>416</v>
      </c>
      <c r="F2790" t="s">
        <v>932</v>
      </c>
      <c r="G2790">
        <v>50.524890900000003</v>
      </c>
      <c r="H2790">
        <v>126.87879940000001</v>
      </c>
      <c r="M2790" t="s">
        <v>264</v>
      </c>
      <c r="N2790">
        <v>-5</v>
      </c>
      <c r="O2790">
        <v>-12</v>
      </c>
      <c r="P2790">
        <f t="shared" si="267"/>
        <v>7</v>
      </c>
      <c r="Q2790" t="s">
        <v>191</v>
      </c>
      <c r="R2790">
        <v>2</v>
      </c>
      <c r="S2790">
        <f t="shared" si="262"/>
        <v>7</v>
      </c>
      <c r="T2790">
        <f t="shared" si="263"/>
        <v>0</v>
      </c>
      <c r="U2790" t="s">
        <v>1003</v>
      </c>
      <c r="V2790" t="s">
        <v>623</v>
      </c>
      <c r="Z2790" s="118">
        <v>1.1000000000000001</v>
      </c>
      <c r="AA2790">
        <v>0</v>
      </c>
      <c r="AB2790" s="120">
        <v>0.92</v>
      </c>
      <c r="AC2790" s="2">
        <f t="shared" si="264"/>
        <v>708.40000000000009</v>
      </c>
      <c r="AE2790" s="2">
        <f t="shared" si="265"/>
        <v>708.40000000000009</v>
      </c>
      <c r="AG2790" t="str">
        <f t="shared" si="266"/>
        <v/>
      </c>
    </row>
    <row r="2791" spans="1:34">
      <c r="A2791">
        <v>2790</v>
      </c>
      <c r="C2791">
        <v>851</v>
      </c>
      <c r="D2791">
        <v>544</v>
      </c>
      <c r="E2791" t="s">
        <v>416</v>
      </c>
      <c r="F2791" t="s">
        <v>932</v>
      </c>
      <c r="G2791">
        <v>50.524890900000003</v>
      </c>
      <c r="H2791">
        <v>126.87879940000001</v>
      </c>
      <c r="M2791" t="s">
        <v>688</v>
      </c>
      <c r="N2791">
        <v>-12</v>
      </c>
      <c r="O2791">
        <v>-30</v>
      </c>
      <c r="P2791">
        <f t="shared" si="267"/>
        <v>18</v>
      </c>
      <c r="Q2791" t="s">
        <v>191</v>
      </c>
      <c r="R2791">
        <v>2</v>
      </c>
      <c r="S2791">
        <f t="shared" si="262"/>
        <v>18</v>
      </c>
      <c r="T2791">
        <f t="shared" si="263"/>
        <v>0</v>
      </c>
      <c r="U2791" t="s">
        <v>1003</v>
      </c>
      <c r="V2791" t="s">
        <v>623</v>
      </c>
      <c r="Z2791" s="118">
        <v>1.1000000000000001</v>
      </c>
      <c r="AA2791">
        <v>10</v>
      </c>
      <c r="AB2791" s="120">
        <v>0.92</v>
      </c>
      <c r="AC2791" s="2">
        <f t="shared" si="264"/>
        <v>1639.4400000000003</v>
      </c>
      <c r="AE2791" s="2">
        <f t="shared" si="265"/>
        <v>1639.4400000000003</v>
      </c>
      <c r="AG2791" t="str">
        <f t="shared" si="266"/>
        <v/>
      </c>
    </row>
    <row r="2792" spans="1:34">
      <c r="A2792">
        <v>2791</v>
      </c>
      <c r="C2792">
        <v>851</v>
      </c>
      <c r="D2792">
        <v>544</v>
      </c>
      <c r="E2792" t="s">
        <v>416</v>
      </c>
      <c r="F2792" t="s">
        <v>932</v>
      </c>
      <c r="G2792">
        <v>50.524890900000003</v>
      </c>
      <c r="H2792">
        <v>126.87879940000001</v>
      </c>
      <c r="M2792" t="s">
        <v>749</v>
      </c>
      <c r="N2792">
        <v>-30</v>
      </c>
      <c r="O2792">
        <v>-50</v>
      </c>
      <c r="P2792">
        <f t="shared" si="267"/>
        <v>20</v>
      </c>
      <c r="Q2792" t="s">
        <v>611</v>
      </c>
      <c r="R2792">
        <v>2</v>
      </c>
      <c r="S2792">
        <f t="shared" si="262"/>
        <v>20</v>
      </c>
      <c r="T2792">
        <f t="shared" si="263"/>
        <v>0</v>
      </c>
      <c r="U2792" t="s">
        <v>1003</v>
      </c>
      <c r="V2792" t="s">
        <v>1020</v>
      </c>
      <c r="Z2792" s="118">
        <v>1.1000000000000001</v>
      </c>
      <c r="AA2792">
        <v>13</v>
      </c>
      <c r="AB2792" s="120">
        <v>0.92</v>
      </c>
      <c r="AC2792" s="2">
        <f t="shared" si="264"/>
        <v>1760.8800000000003</v>
      </c>
      <c r="AE2792" s="2">
        <f t="shared" si="265"/>
        <v>1760.8800000000003</v>
      </c>
      <c r="AG2792" t="str">
        <f t="shared" si="266"/>
        <v/>
      </c>
    </row>
    <row r="2793" spans="1:34">
      <c r="A2793">
        <v>2792</v>
      </c>
      <c r="C2793">
        <v>851</v>
      </c>
      <c r="D2793">
        <v>544</v>
      </c>
      <c r="E2793" t="s">
        <v>416</v>
      </c>
      <c r="F2793" t="s">
        <v>932</v>
      </c>
      <c r="G2793">
        <v>50.524890900000003</v>
      </c>
      <c r="H2793">
        <v>126.87879940000001</v>
      </c>
      <c r="M2793" t="s">
        <v>784</v>
      </c>
      <c r="N2793">
        <v>-50</v>
      </c>
      <c r="O2793">
        <v>-64</v>
      </c>
      <c r="P2793">
        <f t="shared" si="267"/>
        <v>14</v>
      </c>
      <c r="Q2793" t="s">
        <v>191</v>
      </c>
      <c r="R2793">
        <v>2</v>
      </c>
      <c r="S2793">
        <f t="shared" si="262"/>
        <v>14</v>
      </c>
      <c r="T2793">
        <f t="shared" si="263"/>
        <v>0</v>
      </c>
      <c r="U2793" t="s">
        <v>1003</v>
      </c>
      <c r="V2793" t="s">
        <v>1020</v>
      </c>
      <c r="Z2793" s="118">
        <v>1.1000000000000001</v>
      </c>
      <c r="AA2793">
        <v>58</v>
      </c>
      <c r="AB2793" s="120">
        <v>0.92</v>
      </c>
      <c r="AC2793" s="2">
        <f t="shared" si="264"/>
        <v>595.05600000000004</v>
      </c>
      <c r="AE2793" s="2">
        <f t="shared" si="265"/>
        <v>595.05600000000004</v>
      </c>
      <c r="AG2793" t="str">
        <f t="shared" si="266"/>
        <v/>
      </c>
    </row>
    <row r="2794" spans="1:34" s="9" customFormat="1">
      <c r="A2794">
        <v>2793</v>
      </c>
      <c r="C2794">
        <v>851</v>
      </c>
      <c r="D2794">
        <v>544</v>
      </c>
      <c r="E2794" s="9" t="s">
        <v>416</v>
      </c>
      <c r="F2794" t="s">
        <v>932</v>
      </c>
      <c r="G2794" s="9">
        <v>50.524890900000003</v>
      </c>
      <c r="H2794" s="9">
        <v>126.87879940000001</v>
      </c>
      <c r="M2794" s="9" t="s">
        <v>687</v>
      </c>
      <c r="N2794" s="9">
        <v>-64</v>
      </c>
      <c r="O2794" s="9">
        <v>-84</v>
      </c>
      <c r="P2794">
        <f t="shared" si="267"/>
        <v>20</v>
      </c>
      <c r="Q2794" s="9" t="s">
        <v>616</v>
      </c>
      <c r="R2794" s="9">
        <v>2</v>
      </c>
      <c r="S2794" s="9">
        <f t="shared" si="262"/>
        <v>20</v>
      </c>
      <c r="T2794" s="9">
        <f t="shared" si="263"/>
        <v>0</v>
      </c>
      <c r="U2794" t="s">
        <v>1003</v>
      </c>
      <c r="V2794" t="s">
        <v>1020</v>
      </c>
      <c r="Z2794" s="118">
        <v>0.97</v>
      </c>
      <c r="AA2794" s="9">
        <v>13</v>
      </c>
      <c r="AB2794" s="120">
        <v>7.94</v>
      </c>
      <c r="AC2794" s="2">
        <f t="shared" si="264"/>
        <v>13401.132000000001</v>
      </c>
      <c r="AE2794" s="11">
        <f t="shared" si="265"/>
        <v>13401.132000000001</v>
      </c>
      <c r="AG2794" t="str">
        <f t="shared" si="266"/>
        <v/>
      </c>
      <c r="AH2794"/>
    </row>
    <row r="2795" spans="1:34">
      <c r="A2795">
        <v>2794</v>
      </c>
      <c r="C2795">
        <v>127</v>
      </c>
      <c r="D2795">
        <v>545</v>
      </c>
      <c r="E2795" t="s">
        <v>619</v>
      </c>
      <c r="F2795" t="s">
        <v>930</v>
      </c>
      <c r="G2795">
        <v>50.979228970000001</v>
      </c>
      <c r="H2795">
        <v>126.42790220000001</v>
      </c>
      <c r="M2795" t="s">
        <v>610</v>
      </c>
      <c r="N2795">
        <v>6</v>
      </c>
      <c r="O2795">
        <v>5</v>
      </c>
      <c r="P2795">
        <f t="shared" si="267"/>
        <v>1</v>
      </c>
      <c r="Q2795" t="s">
        <v>35</v>
      </c>
      <c r="R2795">
        <v>1</v>
      </c>
      <c r="S2795">
        <f t="shared" si="262"/>
        <v>0</v>
      </c>
      <c r="T2795">
        <f t="shared" si="263"/>
        <v>1</v>
      </c>
      <c r="W2795">
        <f>SUM(S2795:S2798)</f>
        <v>6</v>
      </c>
      <c r="X2795">
        <f>SUM(T2795:T2798)</f>
        <v>6</v>
      </c>
      <c r="Y2795">
        <f>X2795+W2795</f>
        <v>12</v>
      </c>
      <c r="Z2795" s="118">
        <v>0.16</v>
      </c>
      <c r="AA2795">
        <v>0</v>
      </c>
      <c r="AB2795" s="120">
        <v>37.4</v>
      </c>
      <c r="AC2795" s="2">
        <f t="shared" si="264"/>
        <v>598.4</v>
      </c>
      <c r="AD2795" s="2">
        <f>SUM(AC2795:AC2798)</f>
        <v>4267.8</v>
      </c>
      <c r="AE2795" s="2">
        <f t="shared" si="265"/>
        <v>598.4</v>
      </c>
      <c r="AF2795" s="2">
        <f>SUM(AE2795:AE2798)</f>
        <v>4267.8</v>
      </c>
      <c r="AG2795">
        <f t="shared" si="266"/>
        <v>1</v>
      </c>
    </row>
    <row r="2796" spans="1:34">
      <c r="A2796">
        <v>2795</v>
      </c>
      <c r="C2796">
        <v>127</v>
      </c>
      <c r="D2796">
        <v>545</v>
      </c>
      <c r="E2796" t="s">
        <v>619</v>
      </c>
      <c r="F2796" t="s">
        <v>930</v>
      </c>
      <c r="G2796">
        <v>50.979228970000001</v>
      </c>
      <c r="H2796">
        <v>126.42790220000001</v>
      </c>
      <c r="M2796" t="s">
        <v>14</v>
      </c>
      <c r="N2796">
        <v>5</v>
      </c>
      <c r="O2796">
        <v>3</v>
      </c>
      <c r="P2796">
        <f t="shared" si="267"/>
        <v>2</v>
      </c>
      <c r="Q2796" t="s">
        <v>35</v>
      </c>
      <c r="R2796">
        <v>1</v>
      </c>
      <c r="S2796">
        <f t="shared" si="262"/>
        <v>0</v>
      </c>
      <c r="T2796">
        <f t="shared" si="263"/>
        <v>2</v>
      </c>
      <c r="Z2796" s="118">
        <v>0.16</v>
      </c>
      <c r="AA2796">
        <v>0</v>
      </c>
      <c r="AB2796" s="120">
        <v>37.4</v>
      </c>
      <c r="AC2796" s="2">
        <f t="shared" si="264"/>
        <v>1196.8</v>
      </c>
      <c r="AE2796" s="2">
        <f t="shared" si="265"/>
        <v>1196.8</v>
      </c>
      <c r="AG2796" t="str">
        <f t="shared" si="266"/>
        <v/>
      </c>
    </row>
    <row r="2797" spans="1:34">
      <c r="A2797">
        <v>2796</v>
      </c>
      <c r="C2797">
        <v>127</v>
      </c>
      <c r="D2797">
        <v>545</v>
      </c>
      <c r="E2797" t="s">
        <v>619</v>
      </c>
      <c r="F2797" t="s">
        <v>930</v>
      </c>
      <c r="G2797">
        <v>50.979228970000001</v>
      </c>
      <c r="H2797">
        <v>126.42790220000001</v>
      </c>
      <c r="M2797" t="s">
        <v>15</v>
      </c>
      <c r="N2797">
        <v>3</v>
      </c>
      <c r="O2797">
        <v>0</v>
      </c>
      <c r="P2797">
        <f t="shared" si="267"/>
        <v>3</v>
      </c>
      <c r="Q2797" t="s">
        <v>35</v>
      </c>
      <c r="R2797">
        <v>1</v>
      </c>
      <c r="S2797">
        <f t="shared" si="262"/>
        <v>0</v>
      </c>
      <c r="T2797">
        <f t="shared" si="263"/>
        <v>3</v>
      </c>
      <c r="Z2797" s="118">
        <v>0.16</v>
      </c>
      <c r="AA2797">
        <v>0</v>
      </c>
      <c r="AB2797" s="120">
        <v>30.85</v>
      </c>
      <c r="AC2797" s="2">
        <f t="shared" si="264"/>
        <v>1480.8</v>
      </c>
      <c r="AE2797" s="2">
        <f t="shared" si="265"/>
        <v>1480.8</v>
      </c>
      <c r="AG2797" t="str">
        <f t="shared" si="266"/>
        <v/>
      </c>
    </row>
    <row r="2798" spans="1:34" s="9" customFormat="1">
      <c r="A2798">
        <v>2797</v>
      </c>
      <c r="C2798">
        <v>140</v>
      </c>
      <c r="D2798">
        <v>545</v>
      </c>
      <c r="E2798" s="9" t="s">
        <v>619</v>
      </c>
      <c r="F2798" t="s">
        <v>930</v>
      </c>
      <c r="G2798" s="9">
        <v>50.979228970000001</v>
      </c>
      <c r="H2798" s="9">
        <v>126.42790220000001</v>
      </c>
      <c r="M2798" s="9" t="s">
        <v>101</v>
      </c>
      <c r="N2798" s="9">
        <v>0</v>
      </c>
      <c r="O2798" s="9">
        <v>-6</v>
      </c>
      <c r="P2798">
        <f t="shared" si="267"/>
        <v>6</v>
      </c>
      <c r="Q2798" s="9" t="s">
        <v>89</v>
      </c>
      <c r="R2798" s="9">
        <v>2</v>
      </c>
      <c r="S2798" s="9">
        <f t="shared" si="262"/>
        <v>6</v>
      </c>
      <c r="T2798" s="9">
        <f t="shared" si="263"/>
        <v>0</v>
      </c>
      <c r="U2798" t="s">
        <v>1003</v>
      </c>
      <c r="V2798" t="s">
        <v>1020</v>
      </c>
      <c r="Z2798" s="118">
        <v>1.45</v>
      </c>
      <c r="AA2798" s="9">
        <v>5</v>
      </c>
      <c r="AB2798" s="120">
        <v>1.2</v>
      </c>
      <c r="AC2798" s="2">
        <f t="shared" si="264"/>
        <v>991.8</v>
      </c>
      <c r="AE2798" s="11">
        <f t="shared" si="265"/>
        <v>991.8</v>
      </c>
      <c r="AG2798" t="str">
        <f t="shared" si="266"/>
        <v/>
      </c>
      <c r="AH2798"/>
    </row>
    <row r="2799" spans="1:34">
      <c r="A2799">
        <v>2798</v>
      </c>
      <c r="C2799">
        <v>49</v>
      </c>
      <c r="D2799">
        <v>546</v>
      </c>
      <c r="E2799" t="s">
        <v>619</v>
      </c>
      <c r="F2799" t="s">
        <v>930</v>
      </c>
      <c r="G2799">
        <v>50.995429989999998</v>
      </c>
      <c r="H2799">
        <v>126.41680150000001</v>
      </c>
      <c r="M2799" t="s">
        <v>610</v>
      </c>
      <c r="N2799">
        <v>5</v>
      </c>
      <c r="O2799">
        <v>4.5</v>
      </c>
      <c r="P2799">
        <f t="shared" si="267"/>
        <v>0.5</v>
      </c>
      <c r="Q2799" t="s">
        <v>35</v>
      </c>
      <c r="R2799">
        <v>1</v>
      </c>
      <c r="S2799">
        <f t="shared" si="262"/>
        <v>0</v>
      </c>
      <c r="T2799">
        <f t="shared" si="263"/>
        <v>0.5</v>
      </c>
      <c r="W2799">
        <f>SUM(S2799:S2803)</f>
        <v>40</v>
      </c>
      <c r="X2799">
        <f>SUM(T2799:T2803)</f>
        <v>5</v>
      </c>
      <c r="Y2799">
        <f>X2799+W2799</f>
        <v>45</v>
      </c>
      <c r="Z2799" s="118">
        <v>0.16</v>
      </c>
      <c r="AA2799">
        <v>0</v>
      </c>
      <c r="AB2799" s="120">
        <v>37.4</v>
      </c>
      <c r="AC2799" s="2">
        <f t="shared" si="264"/>
        <v>299.2</v>
      </c>
      <c r="AD2799" s="2">
        <f>SUM(AC2799:AC2803)</f>
        <v>9123.66</v>
      </c>
      <c r="AE2799" s="2">
        <f t="shared" si="265"/>
        <v>299.2</v>
      </c>
      <c r="AF2799" s="2">
        <f>SUM(AE2799:AE2803)</f>
        <v>9123.66</v>
      </c>
      <c r="AG2799">
        <f t="shared" si="266"/>
        <v>1</v>
      </c>
    </row>
    <row r="2800" spans="1:34">
      <c r="A2800">
        <v>2799</v>
      </c>
      <c r="C2800">
        <v>49</v>
      </c>
      <c r="D2800">
        <v>546</v>
      </c>
      <c r="E2800" t="s">
        <v>619</v>
      </c>
      <c r="F2800" t="s">
        <v>930</v>
      </c>
      <c r="G2800">
        <v>50.995429989999998</v>
      </c>
      <c r="H2800">
        <v>126.41680150000001</v>
      </c>
      <c r="M2800" t="s">
        <v>606</v>
      </c>
      <c r="N2800">
        <v>4.5</v>
      </c>
      <c r="O2800">
        <v>4</v>
      </c>
      <c r="P2800">
        <f t="shared" si="267"/>
        <v>0.5</v>
      </c>
      <c r="Q2800" t="s">
        <v>35</v>
      </c>
      <c r="R2800">
        <v>1</v>
      </c>
      <c r="S2800">
        <f t="shared" si="262"/>
        <v>0</v>
      </c>
      <c r="T2800">
        <f t="shared" si="263"/>
        <v>0.5</v>
      </c>
      <c r="Z2800" s="118">
        <v>0.16</v>
      </c>
      <c r="AA2800">
        <v>0</v>
      </c>
      <c r="AB2800" s="120">
        <v>37.4</v>
      </c>
      <c r="AC2800" s="2">
        <f t="shared" si="264"/>
        <v>299.2</v>
      </c>
      <c r="AE2800" s="2">
        <f t="shared" si="265"/>
        <v>299.2</v>
      </c>
      <c r="AG2800" t="str">
        <f t="shared" si="266"/>
        <v/>
      </c>
    </row>
    <row r="2801" spans="1:34">
      <c r="A2801">
        <v>2800</v>
      </c>
      <c r="C2801">
        <v>49</v>
      </c>
      <c r="D2801">
        <v>546</v>
      </c>
      <c r="E2801" t="s">
        <v>619</v>
      </c>
      <c r="F2801" t="s">
        <v>930</v>
      </c>
      <c r="G2801">
        <v>50.995429989999998</v>
      </c>
      <c r="H2801">
        <v>126.41680150000001</v>
      </c>
      <c r="M2801" t="s">
        <v>15</v>
      </c>
      <c r="N2801">
        <v>4</v>
      </c>
      <c r="O2801">
        <v>0</v>
      </c>
      <c r="P2801">
        <f t="shared" si="267"/>
        <v>4</v>
      </c>
      <c r="Q2801" t="s">
        <v>35</v>
      </c>
      <c r="R2801">
        <v>1</v>
      </c>
      <c r="S2801">
        <f t="shared" si="262"/>
        <v>0</v>
      </c>
      <c r="T2801">
        <f t="shared" si="263"/>
        <v>4</v>
      </c>
      <c r="Z2801" s="118">
        <v>0.16</v>
      </c>
      <c r="AA2801">
        <v>0</v>
      </c>
      <c r="AB2801" s="120">
        <v>30.85</v>
      </c>
      <c r="AC2801" s="2">
        <f t="shared" si="264"/>
        <v>1974.4</v>
      </c>
      <c r="AE2801" s="2">
        <f t="shared" si="265"/>
        <v>1974.4</v>
      </c>
      <c r="AG2801" t="str">
        <f t="shared" si="266"/>
        <v/>
      </c>
    </row>
    <row r="2802" spans="1:34">
      <c r="A2802">
        <v>2801</v>
      </c>
      <c r="C2802">
        <v>61</v>
      </c>
      <c r="D2802">
        <v>546</v>
      </c>
      <c r="E2802" t="s">
        <v>619</v>
      </c>
      <c r="F2802" t="s">
        <v>930</v>
      </c>
      <c r="G2802">
        <v>50.995429989999998</v>
      </c>
      <c r="H2802">
        <v>126.41680150000001</v>
      </c>
      <c r="M2802" t="s">
        <v>104</v>
      </c>
      <c r="N2802">
        <v>0</v>
      </c>
      <c r="O2802">
        <v>-3</v>
      </c>
      <c r="P2802">
        <f t="shared" si="267"/>
        <v>3</v>
      </c>
      <c r="Q2802" t="s">
        <v>89</v>
      </c>
      <c r="R2802">
        <v>2</v>
      </c>
      <c r="S2802">
        <f t="shared" si="262"/>
        <v>3</v>
      </c>
      <c r="T2802">
        <f t="shared" si="263"/>
        <v>0</v>
      </c>
      <c r="U2802" t="s">
        <v>1006</v>
      </c>
      <c r="V2802" t="s">
        <v>918</v>
      </c>
      <c r="Z2802" s="118">
        <v>1.07</v>
      </c>
      <c r="AA2802">
        <v>0</v>
      </c>
      <c r="AB2802" s="120">
        <v>3.36</v>
      </c>
      <c r="AC2802" s="2">
        <f t="shared" si="264"/>
        <v>1078.56</v>
      </c>
      <c r="AE2802" s="2">
        <f t="shared" si="265"/>
        <v>1078.56</v>
      </c>
      <c r="AG2802" t="str">
        <f t="shared" si="266"/>
        <v/>
      </c>
    </row>
    <row r="2803" spans="1:34" s="9" customFormat="1">
      <c r="A2803">
        <v>2802</v>
      </c>
      <c r="C2803">
        <v>61</v>
      </c>
      <c r="D2803">
        <v>546</v>
      </c>
      <c r="E2803" s="9" t="s">
        <v>619</v>
      </c>
      <c r="F2803" t="s">
        <v>930</v>
      </c>
      <c r="G2803" s="9">
        <v>50.995429989999998</v>
      </c>
      <c r="H2803" s="9">
        <v>126.41680150000001</v>
      </c>
      <c r="M2803" s="9" t="s">
        <v>101</v>
      </c>
      <c r="N2803" s="9">
        <v>-3</v>
      </c>
      <c r="O2803" s="9">
        <v>-40</v>
      </c>
      <c r="P2803">
        <f t="shared" si="267"/>
        <v>37</v>
      </c>
      <c r="Q2803" s="9" t="s">
        <v>89</v>
      </c>
      <c r="R2803" s="9">
        <v>2</v>
      </c>
      <c r="S2803" s="9">
        <f t="shared" si="262"/>
        <v>37</v>
      </c>
      <c r="T2803" s="9">
        <f t="shared" si="263"/>
        <v>0</v>
      </c>
      <c r="U2803" t="s">
        <v>1006</v>
      </c>
      <c r="V2803" t="s">
        <v>918</v>
      </c>
      <c r="Z2803" s="118">
        <v>1.45</v>
      </c>
      <c r="AA2803" s="9">
        <v>15</v>
      </c>
      <c r="AB2803" s="120">
        <v>1.2</v>
      </c>
      <c r="AC2803" s="2">
        <f t="shared" si="264"/>
        <v>5472.3</v>
      </c>
      <c r="AE2803" s="11">
        <f t="shared" si="265"/>
        <v>5472.3</v>
      </c>
      <c r="AG2803" t="str">
        <f t="shared" si="266"/>
        <v/>
      </c>
      <c r="AH2803"/>
    </row>
    <row r="2804" spans="1:34">
      <c r="A2804">
        <v>2803</v>
      </c>
      <c r="C2804">
        <v>398</v>
      </c>
      <c r="D2804">
        <v>547</v>
      </c>
      <c r="E2804" t="s">
        <v>605</v>
      </c>
      <c r="F2804" t="s">
        <v>929</v>
      </c>
      <c r="G2804">
        <v>50.401939390000003</v>
      </c>
      <c r="H2804">
        <v>127.0975037</v>
      </c>
      <c r="M2804" t="s">
        <v>89</v>
      </c>
      <c r="N2804">
        <v>10</v>
      </c>
      <c r="O2804">
        <v>9</v>
      </c>
      <c r="P2804">
        <f t="shared" si="267"/>
        <v>1</v>
      </c>
      <c r="Q2804" t="s">
        <v>35</v>
      </c>
      <c r="R2804">
        <v>1</v>
      </c>
      <c r="S2804">
        <f t="shared" si="262"/>
        <v>0</v>
      </c>
      <c r="T2804">
        <f t="shared" si="263"/>
        <v>1</v>
      </c>
      <c r="W2804">
        <f>SUM(S2804:S2808)</f>
        <v>45</v>
      </c>
      <c r="X2804">
        <f>SUM(T2804:T2808)</f>
        <v>10</v>
      </c>
      <c r="Y2804">
        <f>X2804+W2804</f>
        <v>55</v>
      </c>
      <c r="Z2804" s="118">
        <v>0.14000000000000001</v>
      </c>
      <c r="AA2804">
        <v>0</v>
      </c>
      <c r="AB2804" s="120">
        <v>43.21</v>
      </c>
      <c r="AC2804" s="2">
        <f t="shared" si="264"/>
        <v>604.94000000000005</v>
      </c>
      <c r="AD2804" s="2">
        <f>SUM(AC2804:AC2808)</f>
        <v>11967.82</v>
      </c>
      <c r="AE2804" s="2">
        <f t="shared" si="265"/>
        <v>604.94000000000005</v>
      </c>
      <c r="AF2804" s="2">
        <f>SUM(AE2804:AE2808)</f>
        <v>11967.82</v>
      </c>
      <c r="AG2804">
        <f t="shared" si="266"/>
        <v>1</v>
      </c>
    </row>
    <row r="2805" spans="1:34">
      <c r="A2805">
        <v>2804</v>
      </c>
      <c r="C2805">
        <v>398</v>
      </c>
      <c r="D2805">
        <v>547</v>
      </c>
      <c r="E2805" t="s">
        <v>605</v>
      </c>
      <c r="F2805" t="s">
        <v>929</v>
      </c>
      <c r="G2805">
        <v>50.401939390000003</v>
      </c>
      <c r="H2805">
        <v>127.0975037</v>
      </c>
      <c r="M2805" t="s">
        <v>606</v>
      </c>
      <c r="N2805">
        <v>9</v>
      </c>
      <c r="O2805">
        <v>4</v>
      </c>
      <c r="P2805">
        <f t="shared" si="267"/>
        <v>5</v>
      </c>
      <c r="Q2805" t="s">
        <v>35</v>
      </c>
      <c r="R2805">
        <v>1</v>
      </c>
      <c r="S2805">
        <f t="shared" si="262"/>
        <v>0</v>
      </c>
      <c r="T2805">
        <f t="shared" si="263"/>
        <v>5</v>
      </c>
      <c r="Z2805" s="118">
        <v>0.14000000000000001</v>
      </c>
      <c r="AA2805">
        <v>0</v>
      </c>
      <c r="AB2805" s="120">
        <v>43.21</v>
      </c>
      <c r="AC2805" s="2">
        <f t="shared" si="264"/>
        <v>3024.7</v>
      </c>
      <c r="AE2805" s="2">
        <f t="shared" si="265"/>
        <v>3024.7</v>
      </c>
      <c r="AG2805" t="str">
        <f t="shared" si="266"/>
        <v/>
      </c>
    </row>
    <row r="2806" spans="1:34">
      <c r="A2806">
        <v>2805</v>
      </c>
      <c r="C2806">
        <v>398</v>
      </c>
      <c r="D2806">
        <v>547</v>
      </c>
      <c r="E2806" t="s">
        <v>605</v>
      </c>
      <c r="F2806" t="s">
        <v>929</v>
      </c>
      <c r="G2806">
        <v>50.401939390000003</v>
      </c>
      <c r="H2806">
        <v>127.0975037</v>
      </c>
      <c r="M2806" t="s">
        <v>57</v>
      </c>
      <c r="N2806">
        <v>4</v>
      </c>
      <c r="O2806">
        <v>0</v>
      </c>
      <c r="P2806">
        <f t="shared" si="267"/>
        <v>4</v>
      </c>
      <c r="Q2806" t="s">
        <v>35</v>
      </c>
      <c r="R2806">
        <v>1</v>
      </c>
      <c r="S2806">
        <f t="shared" si="262"/>
        <v>0</v>
      </c>
      <c r="T2806">
        <f t="shared" si="263"/>
        <v>4</v>
      </c>
      <c r="Z2806" s="118">
        <v>0.14000000000000001</v>
      </c>
      <c r="AA2806">
        <v>0</v>
      </c>
      <c r="AB2806" s="120">
        <v>36.65</v>
      </c>
      <c r="AC2806" s="2">
        <f t="shared" si="264"/>
        <v>2052.4</v>
      </c>
      <c r="AE2806" s="2">
        <f t="shared" si="265"/>
        <v>2052.4</v>
      </c>
      <c r="AG2806" t="str">
        <f t="shared" si="266"/>
        <v/>
      </c>
    </row>
    <row r="2807" spans="1:34">
      <c r="A2807">
        <v>2806</v>
      </c>
      <c r="C2807">
        <v>445</v>
      </c>
      <c r="D2807">
        <v>547</v>
      </c>
      <c r="E2807" t="s">
        <v>605</v>
      </c>
      <c r="F2807" t="s">
        <v>929</v>
      </c>
      <c r="G2807">
        <v>50.401939390000003</v>
      </c>
      <c r="H2807">
        <v>127.0975037</v>
      </c>
      <c r="M2807" t="s">
        <v>16</v>
      </c>
      <c r="N2807">
        <v>0</v>
      </c>
      <c r="O2807">
        <v>-2</v>
      </c>
      <c r="P2807">
        <f t="shared" si="267"/>
        <v>2</v>
      </c>
      <c r="R2807">
        <v>2</v>
      </c>
      <c r="S2807">
        <f t="shared" si="262"/>
        <v>2</v>
      </c>
      <c r="T2807">
        <f t="shared" si="263"/>
        <v>0</v>
      </c>
      <c r="U2807" t="s">
        <v>1003</v>
      </c>
      <c r="V2807" t="s">
        <v>856</v>
      </c>
      <c r="Z2807" s="118">
        <v>1.31</v>
      </c>
      <c r="AA2807">
        <v>0</v>
      </c>
      <c r="AB2807" s="120">
        <v>4.74</v>
      </c>
      <c r="AC2807" s="2">
        <f t="shared" si="264"/>
        <v>1241.8800000000001</v>
      </c>
      <c r="AE2807" s="2">
        <f t="shared" si="265"/>
        <v>1241.8800000000001</v>
      </c>
      <c r="AG2807" t="str">
        <f t="shared" si="266"/>
        <v/>
      </c>
    </row>
    <row r="2808" spans="1:34" s="9" customFormat="1">
      <c r="A2808">
        <v>2807</v>
      </c>
      <c r="C2808">
        <v>445</v>
      </c>
      <c r="D2808">
        <v>547</v>
      </c>
      <c r="E2808" s="9" t="s">
        <v>605</v>
      </c>
      <c r="F2808" t="s">
        <v>929</v>
      </c>
      <c r="G2808" s="9">
        <v>50.401939390000003</v>
      </c>
      <c r="H2808" s="9">
        <v>127.0975037</v>
      </c>
      <c r="M2808" s="9" t="s">
        <v>18</v>
      </c>
      <c r="N2808" s="9">
        <v>-2</v>
      </c>
      <c r="O2808" s="9">
        <v>-45</v>
      </c>
      <c r="P2808">
        <f t="shared" si="267"/>
        <v>43</v>
      </c>
      <c r="Q2808" s="9" t="s">
        <v>604</v>
      </c>
      <c r="R2808" s="9">
        <v>2</v>
      </c>
      <c r="S2808" s="9">
        <f t="shared" si="262"/>
        <v>43</v>
      </c>
      <c r="T2808" s="9">
        <f t="shared" si="263"/>
        <v>0</v>
      </c>
      <c r="U2808" t="s">
        <v>1003</v>
      </c>
      <c r="V2808" t="s">
        <v>856</v>
      </c>
      <c r="Z2808" s="118">
        <v>1.38</v>
      </c>
      <c r="AA2808" s="9">
        <v>50</v>
      </c>
      <c r="AB2808" s="120">
        <v>1.7</v>
      </c>
      <c r="AC2808" s="2">
        <f t="shared" si="264"/>
        <v>5043.8999999999996</v>
      </c>
      <c r="AE2808" s="11">
        <f t="shared" si="265"/>
        <v>5043.8999999999996</v>
      </c>
      <c r="AG2808" t="str">
        <f t="shared" si="266"/>
        <v/>
      </c>
      <c r="AH2808"/>
    </row>
    <row r="2809" spans="1:34">
      <c r="A2809">
        <v>2808</v>
      </c>
      <c r="C2809">
        <v>88</v>
      </c>
      <c r="D2809">
        <v>548</v>
      </c>
      <c r="E2809" t="s">
        <v>605</v>
      </c>
      <c r="F2809" t="s">
        <v>929</v>
      </c>
      <c r="G2809">
        <v>50.569999690000003</v>
      </c>
      <c r="H2809">
        <v>127.12370300000001</v>
      </c>
      <c r="M2809" t="s">
        <v>13</v>
      </c>
      <c r="N2809">
        <v>26</v>
      </c>
      <c r="O2809">
        <v>24</v>
      </c>
      <c r="P2809">
        <f t="shared" si="267"/>
        <v>2</v>
      </c>
      <c r="Q2809" t="s">
        <v>35</v>
      </c>
      <c r="R2809">
        <v>1</v>
      </c>
      <c r="S2809">
        <f t="shared" si="262"/>
        <v>0</v>
      </c>
      <c r="T2809">
        <f t="shared" si="263"/>
        <v>2</v>
      </c>
      <c r="W2809">
        <f>SUM(S2809:S2812)</f>
        <v>80</v>
      </c>
      <c r="X2809">
        <f>SUM(T2809:T2812)</f>
        <v>26</v>
      </c>
      <c r="Y2809">
        <f>X2809+W2809</f>
        <v>106</v>
      </c>
      <c r="Z2809" s="118">
        <v>0.14000000000000001</v>
      </c>
      <c r="AA2809">
        <v>0</v>
      </c>
      <c r="AB2809" s="120">
        <v>43.21</v>
      </c>
      <c r="AC2809" s="2">
        <f t="shared" si="264"/>
        <v>1209.8800000000001</v>
      </c>
      <c r="AD2809" s="2">
        <f>SUM(AC2809:AC2812)</f>
        <v>26274.52</v>
      </c>
      <c r="AE2809" s="2">
        <f t="shared" si="265"/>
        <v>1209.8800000000001</v>
      </c>
      <c r="AF2809" s="2">
        <f>SUM(AE2809:AE2812)</f>
        <v>26274.52</v>
      </c>
      <c r="AG2809">
        <f t="shared" si="266"/>
        <v>1</v>
      </c>
    </row>
    <row r="2810" spans="1:34">
      <c r="A2810">
        <v>2809</v>
      </c>
      <c r="C2810">
        <v>88</v>
      </c>
      <c r="D2810">
        <v>548</v>
      </c>
      <c r="E2810" t="s">
        <v>605</v>
      </c>
      <c r="F2810" t="s">
        <v>929</v>
      </c>
      <c r="G2810">
        <v>50.569999690000003</v>
      </c>
      <c r="H2810">
        <v>127.12370300000001</v>
      </c>
      <c r="M2810" t="s">
        <v>606</v>
      </c>
      <c r="N2810">
        <v>24</v>
      </c>
      <c r="O2810">
        <v>18</v>
      </c>
      <c r="P2810">
        <f t="shared" si="267"/>
        <v>6</v>
      </c>
      <c r="Q2810" t="s">
        <v>35</v>
      </c>
      <c r="R2810">
        <v>1</v>
      </c>
      <c r="S2810">
        <f t="shared" si="262"/>
        <v>0</v>
      </c>
      <c r="T2810">
        <f t="shared" si="263"/>
        <v>6</v>
      </c>
      <c r="Z2810" s="118">
        <v>0.14000000000000001</v>
      </c>
      <c r="AA2810">
        <v>0</v>
      </c>
      <c r="AB2810" s="120">
        <v>43.21</v>
      </c>
      <c r="AC2810" s="2">
        <f t="shared" si="264"/>
        <v>3629.6400000000003</v>
      </c>
      <c r="AE2810" s="2">
        <f t="shared" si="265"/>
        <v>3629.6400000000003</v>
      </c>
      <c r="AG2810" t="str">
        <f t="shared" si="266"/>
        <v/>
      </c>
    </row>
    <row r="2811" spans="1:34">
      <c r="A2811">
        <v>2810</v>
      </c>
      <c r="C2811">
        <v>88</v>
      </c>
      <c r="D2811">
        <v>548</v>
      </c>
      <c r="E2811" t="s">
        <v>605</v>
      </c>
      <c r="F2811" t="s">
        <v>929</v>
      </c>
      <c r="G2811">
        <v>50.569999690000003</v>
      </c>
      <c r="H2811">
        <v>127.12370300000001</v>
      </c>
      <c r="M2811" t="s">
        <v>90</v>
      </c>
      <c r="N2811">
        <v>18</v>
      </c>
      <c r="O2811">
        <v>0</v>
      </c>
      <c r="P2811">
        <f t="shared" si="267"/>
        <v>18</v>
      </c>
      <c r="Q2811" t="s">
        <v>35</v>
      </c>
      <c r="R2811">
        <v>1</v>
      </c>
      <c r="S2811">
        <f t="shared" si="262"/>
        <v>0</v>
      </c>
      <c r="T2811">
        <f t="shared" si="263"/>
        <v>18</v>
      </c>
      <c r="Z2811" s="118">
        <v>0.14000000000000001</v>
      </c>
      <c r="AA2811">
        <v>0</v>
      </c>
      <c r="AB2811" s="120">
        <v>36.65</v>
      </c>
      <c r="AC2811" s="2">
        <f t="shared" si="264"/>
        <v>9235.8000000000011</v>
      </c>
      <c r="AE2811" s="2">
        <f t="shared" si="265"/>
        <v>9235.8000000000011</v>
      </c>
      <c r="AG2811" t="str">
        <f t="shared" si="266"/>
        <v/>
      </c>
    </row>
    <row r="2812" spans="1:34" s="9" customFormat="1">
      <c r="A2812">
        <v>2811</v>
      </c>
      <c r="C2812">
        <v>101</v>
      </c>
      <c r="D2812">
        <v>548</v>
      </c>
      <c r="E2812" s="9" t="s">
        <v>605</v>
      </c>
      <c r="F2812" t="s">
        <v>929</v>
      </c>
      <c r="G2812" s="9">
        <v>50.569999690000003</v>
      </c>
      <c r="H2812" s="9">
        <v>127.12370300000001</v>
      </c>
      <c r="M2812" s="9" t="s">
        <v>18</v>
      </c>
      <c r="N2812" s="9">
        <v>0</v>
      </c>
      <c r="O2812" s="9">
        <v>-80</v>
      </c>
      <c r="P2812">
        <f t="shared" si="267"/>
        <v>80</v>
      </c>
      <c r="Q2812" s="9" t="s">
        <v>616</v>
      </c>
      <c r="R2812" s="9">
        <v>2</v>
      </c>
      <c r="S2812" s="9">
        <f t="shared" si="262"/>
        <v>80</v>
      </c>
      <c r="T2812" s="9">
        <f t="shared" si="263"/>
        <v>0</v>
      </c>
      <c r="U2812" t="s">
        <v>1003</v>
      </c>
      <c r="V2812" t="s">
        <v>856</v>
      </c>
      <c r="Z2812" s="118">
        <v>1.38</v>
      </c>
      <c r="AA2812" s="9">
        <v>35</v>
      </c>
      <c r="AB2812" s="120">
        <v>1.7</v>
      </c>
      <c r="AC2812" s="2">
        <f t="shared" si="264"/>
        <v>12199.199999999999</v>
      </c>
      <c r="AE2812" s="11">
        <f t="shared" si="265"/>
        <v>12199.199999999999</v>
      </c>
      <c r="AG2812" t="str">
        <f t="shared" si="266"/>
        <v/>
      </c>
      <c r="AH2812"/>
    </row>
    <row r="2813" spans="1:34">
      <c r="A2813">
        <v>2812</v>
      </c>
      <c r="C2813">
        <v>789</v>
      </c>
      <c r="D2813">
        <v>549</v>
      </c>
      <c r="E2813" t="s">
        <v>619</v>
      </c>
      <c r="F2813" t="s">
        <v>930</v>
      </c>
      <c r="G2813">
        <v>50.417781830000003</v>
      </c>
      <c r="H2813">
        <v>127.3585968</v>
      </c>
      <c r="M2813" t="s">
        <v>645</v>
      </c>
      <c r="N2813">
        <v>8</v>
      </c>
      <c r="O2813">
        <v>10</v>
      </c>
      <c r="P2813">
        <f t="shared" si="267"/>
        <v>2</v>
      </c>
      <c r="Q2813" t="s">
        <v>35</v>
      </c>
      <c r="R2813">
        <v>1</v>
      </c>
      <c r="S2813">
        <f t="shared" si="262"/>
        <v>0</v>
      </c>
      <c r="T2813">
        <f t="shared" si="263"/>
        <v>2</v>
      </c>
      <c r="W2813">
        <f>SUM(S2813:S2820)</f>
        <v>98</v>
      </c>
      <c r="X2813">
        <f>SUM(T2813:T2820)</f>
        <v>3</v>
      </c>
      <c r="Y2813">
        <f>X2813+W2813</f>
        <v>101</v>
      </c>
      <c r="Z2813" s="118">
        <v>0.16</v>
      </c>
      <c r="AA2813">
        <v>0</v>
      </c>
      <c r="AB2813" s="120">
        <v>37.4</v>
      </c>
      <c r="AC2813" s="2">
        <f t="shared" si="264"/>
        <v>1196.8</v>
      </c>
      <c r="AD2813" s="2">
        <f>SUM(AC2813:AC2820)</f>
        <v>14189.34</v>
      </c>
      <c r="AE2813" s="2">
        <f t="shared" si="265"/>
        <v>1196.8</v>
      </c>
      <c r="AF2813" s="2">
        <f>SUM(AE2813:AE2820)</f>
        <v>14189.34</v>
      </c>
      <c r="AG2813">
        <f t="shared" si="266"/>
        <v>1</v>
      </c>
    </row>
    <row r="2814" spans="1:34">
      <c r="A2814">
        <v>2813</v>
      </c>
      <c r="C2814">
        <v>789</v>
      </c>
      <c r="D2814">
        <v>549</v>
      </c>
      <c r="E2814" t="s">
        <v>619</v>
      </c>
      <c r="F2814" t="s">
        <v>930</v>
      </c>
      <c r="G2814">
        <v>50.417781830000003</v>
      </c>
      <c r="H2814">
        <v>127.3585968</v>
      </c>
      <c r="M2814" t="s">
        <v>610</v>
      </c>
      <c r="N2814">
        <v>1</v>
      </c>
      <c r="O2814">
        <v>0</v>
      </c>
      <c r="P2814">
        <f t="shared" si="267"/>
        <v>1</v>
      </c>
      <c r="Q2814" t="s">
        <v>35</v>
      </c>
      <c r="R2814">
        <v>1</v>
      </c>
      <c r="S2814">
        <f t="shared" si="262"/>
        <v>0</v>
      </c>
      <c r="T2814">
        <f t="shared" si="263"/>
        <v>1</v>
      </c>
      <c r="Z2814" s="118">
        <v>0.16</v>
      </c>
      <c r="AA2814">
        <v>0</v>
      </c>
      <c r="AB2814" s="120">
        <v>37.4</v>
      </c>
      <c r="AC2814" s="2">
        <f t="shared" si="264"/>
        <v>598.4</v>
      </c>
      <c r="AE2814" s="2">
        <f t="shared" si="265"/>
        <v>598.4</v>
      </c>
      <c r="AG2814" t="str">
        <f t="shared" si="266"/>
        <v/>
      </c>
    </row>
    <row r="2815" spans="1:34">
      <c r="A2815">
        <v>2814</v>
      </c>
      <c r="C2815">
        <v>849</v>
      </c>
      <c r="D2815">
        <v>549</v>
      </c>
      <c r="E2815" t="s">
        <v>619</v>
      </c>
      <c r="F2815" t="s">
        <v>930</v>
      </c>
      <c r="G2815">
        <v>50.417781830000003</v>
      </c>
      <c r="H2815">
        <v>127.3585968</v>
      </c>
      <c r="M2815" t="s">
        <v>21</v>
      </c>
      <c r="N2815">
        <v>0</v>
      </c>
      <c r="O2815">
        <v>-8</v>
      </c>
      <c r="P2815">
        <f t="shared" si="267"/>
        <v>8</v>
      </c>
      <c r="Q2815" t="s">
        <v>191</v>
      </c>
      <c r="R2815">
        <v>2</v>
      </c>
      <c r="S2815">
        <f t="shared" si="262"/>
        <v>8</v>
      </c>
      <c r="T2815">
        <f t="shared" si="263"/>
        <v>0</v>
      </c>
      <c r="U2815" t="s">
        <v>1003</v>
      </c>
      <c r="V2815" t="s">
        <v>623</v>
      </c>
      <c r="Z2815" s="118">
        <v>1.38</v>
      </c>
      <c r="AA2815" s="106">
        <v>0</v>
      </c>
      <c r="AB2815" s="120">
        <v>0.39</v>
      </c>
      <c r="AC2815" s="2">
        <f t="shared" si="264"/>
        <v>430.56</v>
      </c>
      <c r="AE2815" s="2">
        <f t="shared" si="265"/>
        <v>430.56</v>
      </c>
      <c r="AG2815" t="str">
        <f t="shared" si="266"/>
        <v/>
      </c>
    </row>
    <row r="2816" spans="1:34">
      <c r="A2816">
        <v>2815</v>
      </c>
      <c r="C2816">
        <v>849</v>
      </c>
      <c r="D2816">
        <v>549</v>
      </c>
      <c r="E2816" t="s">
        <v>619</v>
      </c>
      <c r="F2816" t="s">
        <v>930</v>
      </c>
      <c r="G2816">
        <v>50.417781830000003</v>
      </c>
      <c r="H2816">
        <v>127.3585968</v>
      </c>
      <c r="M2816" t="s">
        <v>104</v>
      </c>
      <c r="N2816">
        <v>-10</v>
      </c>
      <c r="O2816">
        <v>-17</v>
      </c>
      <c r="P2816">
        <f t="shared" si="267"/>
        <v>7</v>
      </c>
      <c r="Q2816" t="s">
        <v>604</v>
      </c>
      <c r="R2816">
        <v>2</v>
      </c>
      <c r="S2816">
        <f t="shared" si="262"/>
        <v>7</v>
      </c>
      <c r="T2816">
        <f t="shared" si="263"/>
        <v>0</v>
      </c>
      <c r="U2816" t="s">
        <v>1003</v>
      </c>
      <c r="V2816" t="s">
        <v>623</v>
      </c>
      <c r="Z2816" s="118">
        <v>1.07</v>
      </c>
      <c r="AA2816" s="106">
        <v>0</v>
      </c>
      <c r="AB2816" s="120">
        <v>3.36</v>
      </c>
      <c r="AC2816" s="2">
        <f t="shared" si="264"/>
        <v>2516.6400000000008</v>
      </c>
      <c r="AE2816" s="2">
        <f t="shared" si="265"/>
        <v>2516.6400000000008</v>
      </c>
      <c r="AG2816" t="str">
        <f t="shared" si="266"/>
        <v/>
      </c>
    </row>
    <row r="2817" spans="1:34">
      <c r="A2817">
        <v>2816</v>
      </c>
      <c r="C2817">
        <v>849</v>
      </c>
      <c r="D2817">
        <v>549</v>
      </c>
      <c r="E2817" t="s">
        <v>619</v>
      </c>
      <c r="F2817" t="s">
        <v>930</v>
      </c>
      <c r="G2817">
        <v>50.417781830000003</v>
      </c>
      <c r="H2817">
        <v>127.3585968</v>
      </c>
      <c r="M2817" t="s">
        <v>101</v>
      </c>
      <c r="N2817">
        <v>-17</v>
      </c>
      <c r="O2817">
        <v>-33</v>
      </c>
      <c r="P2817">
        <f t="shared" si="267"/>
        <v>16</v>
      </c>
      <c r="Q2817" t="s">
        <v>611</v>
      </c>
      <c r="R2817">
        <v>2</v>
      </c>
      <c r="S2817">
        <f t="shared" si="262"/>
        <v>16</v>
      </c>
      <c r="T2817">
        <f t="shared" si="263"/>
        <v>0</v>
      </c>
      <c r="U2817" t="s">
        <v>1003</v>
      </c>
      <c r="V2817" t="s">
        <v>623</v>
      </c>
      <c r="Z2817" s="118">
        <v>1.45</v>
      </c>
      <c r="AA2817" s="106">
        <v>0</v>
      </c>
      <c r="AB2817" s="120">
        <v>1.2</v>
      </c>
      <c r="AC2817" s="2">
        <f t="shared" si="264"/>
        <v>2783.9999999999995</v>
      </c>
      <c r="AE2817" s="2">
        <f t="shared" si="265"/>
        <v>2783.9999999999995</v>
      </c>
      <c r="AG2817" t="str">
        <f t="shared" si="266"/>
        <v/>
      </c>
    </row>
    <row r="2818" spans="1:34">
      <c r="A2818">
        <v>2817</v>
      </c>
      <c r="C2818">
        <v>849</v>
      </c>
      <c r="D2818">
        <v>549</v>
      </c>
      <c r="E2818" t="s">
        <v>619</v>
      </c>
      <c r="F2818" t="s">
        <v>930</v>
      </c>
      <c r="G2818">
        <v>50.417781830000003</v>
      </c>
      <c r="H2818">
        <v>127.3585968</v>
      </c>
      <c r="M2818" t="s">
        <v>701</v>
      </c>
      <c r="N2818">
        <v>-33</v>
      </c>
      <c r="O2818">
        <v>-53</v>
      </c>
      <c r="P2818">
        <f t="shared" si="267"/>
        <v>20</v>
      </c>
      <c r="Q2818" t="s">
        <v>191</v>
      </c>
      <c r="R2818">
        <v>2</v>
      </c>
      <c r="S2818">
        <f t="shared" ref="S2818:S2881" si="268">IF(R2818=1,0,P2818)</f>
        <v>20</v>
      </c>
      <c r="T2818">
        <f t="shared" ref="T2818:T2881" si="269">IF(R2818=1,P2818,0)</f>
        <v>0</v>
      </c>
      <c r="U2818" t="s">
        <v>1003</v>
      </c>
      <c r="V2818" t="s">
        <v>623</v>
      </c>
      <c r="Z2818" s="118">
        <v>1.38</v>
      </c>
      <c r="AA2818" s="106">
        <v>0</v>
      </c>
      <c r="AB2818" s="120">
        <v>0.39</v>
      </c>
      <c r="AC2818" s="2">
        <f t="shared" ref="AC2818:AC2881" si="270">Z2818*AB2818/100*P2818*100*100*((100-AA2818)/100)</f>
        <v>1076.4000000000001</v>
      </c>
      <c r="AE2818" s="2">
        <f t="shared" ref="AE2818:AE2881" si="271">Z2818*AB2818/100*P2818*100*100*((100-AA2818)/100)</f>
        <v>1076.4000000000001</v>
      </c>
      <c r="AG2818" t="str">
        <f t="shared" ref="AG2818:AG2881" si="272">IF(D2817&lt;&gt;D2818,1,"")</f>
        <v/>
      </c>
    </row>
    <row r="2819" spans="1:34">
      <c r="A2819">
        <v>2818</v>
      </c>
      <c r="C2819">
        <v>849</v>
      </c>
      <c r="D2819">
        <v>549</v>
      </c>
      <c r="E2819" t="s">
        <v>619</v>
      </c>
      <c r="F2819" t="s">
        <v>930</v>
      </c>
      <c r="G2819">
        <v>50.417781830000003</v>
      </c>
      <c r="H2819">
        <v>127.3585968</v>
      </c>
      <c r="M2819" t="s">
        <v>730</v>
      </c>
      <c r="N2819">
        <v>-53</v>
      </c>
      <c r="O2819">
        <v>-63</v>
      </c>
      <c r="P2819">
        <f t="shared" si="267"/>
        <v>10</v>
      </c>
      <c r="Q2819" t="s">
        <v>604</v>
      </c>
      <c r="R2819">
        <v>2</v>
      </c>
      <c r="S2819">
        <f t="shared" si="268"/>
        <v>10</v>
      </c>
      <c r="T2819">
        <f t="shared" si="269"/>
        <v>0</v>
      </c>
      <c r="U2819" t="s">
        <v>1003</v>
      </c>
      <c r="V2819" t="s">
        <v>623</v>
      </c>
      <c r="Z2819" s="118">
        <v>1.07</v>
      </c>
      <c r="AA2819" s="106">
        <v>0</v>
      </c>
      <c r="AB2819" s="120">
        <v>3.36</v>
      </c>
      <c r="AC2819" s="2">
        <f t="shared" si="270"/>
        <v>3595.2000000000007</v>
      </c>
      <c r="AE2819" s="2">
        <f t="shared" si="271"/>
        <v>3595.2000000000007</v>
      </c>
      <c r="AG2819" t="str">
        <f t="shared" si="272"/>
        <v/>
      </c>
    </row>
    <row r="2820" spans="1:34" s="9" customFormat="1">
      <c r="A2820">
        <v>2819</v>
      </c>
      <c r="C2820">
        <v>849</v>
      </c>
      <c r="D2820">
        <v>549</v>
      </c>
      <c r="E2820" s="9" t="s">
        <v>619</v>
      </c>
      <c r="F2820" t="s">
        <v>930</v>
      </c>
      <c r="G2820" s="9">
        <v>50.417781830000003</v>
      </c>
      <c r="H2820" s="9">
        <v>127.3585968</v>
      </c>
      <c r="M2820" s="9" t="s">
        <v>737</v>
      </c>
      <c r="N2820" s="9">
        <v>-63</v>
      </c>
      <c r="O2820" s="9">
        <v>-100</v>
      </c>
      <c r="P2820">
        <f t="shared" si="267"/>
        <v>37</v>
      </c>
      <c r="Q2820" s="9" t="s">
        <v>191</v>
      </c>
      <c r="R2820" s="9">
        <v>2</v>
      </c>
      <c r="S2820" s="9">
        <f t="shared" si="268"/>
        <v>37</v>
      </c>
      <c r="T2820" s="9">
        <f t="shared" si="269"/>
        <v>0</v>
      </c>
      <c r="U2820" t="s">
        <v>1003</v>
      </c>
      <c r="V2820" t="s">
        <v>623</v>
      </c>
      <c r="Z2820" s="118">
        <v>1.38</v>
      </c>
      <c r="AA2820" s="106">
        <v>0</v>
      </c>
      <c r="AB2820" s="120">
        <v>0.39</v>
      </c>
      <c r="AC2820" s="2">
        <f t="shared" si="270"/>
        <v>1991.34</v>
      </c>
      <c r="AE2820" s="11">
        <f t="shared" si="271"/>
        <v>1991.34</v>
      </c>
      <c r="AG2820" t="str">
        <f t="shared" si="272"/>
        <v/>
      </c>
      <c r="AH2820"/>
    </row>
    <row r="2821" spans="1:34">
      <c r="A2821">
        <v>2820</v>
      </c>
      <c r="C2821">
        <v>227</v>
      </c>
      <c r="D2821">
        <v>550</v>
      </c>
      <c r="E2821" t="s">
        <v>605</v>
      </c>
      <c r="F2821" t="s">
        <v>929</v>
      </c>
      <c r="G2821">
        <v>51.687000269999999</v>
      </c>
      <c r="H2821">
        <v>126.13939670000001</v>
      </c>
      <c r="M2821" t="s">
        <v>89</v>
      </c>
      <c r="N2821">
        <v>14</v>
      </c>
      <c r="O2821">
        <v>12</v>
      </c>
      <c r="P2821">
        <f t="shared" si="267"/>
        <v>2</v>
      </c>
      <c r="Q2821" t="s">
        <v>35</v>
      </c>
      <c r="R2821">
        <v>1</v>
      </c>
      <c r="S2821">
        <f t="shared" si="268"/>
        <v>0</v>
      </c>
      <c r="T2821">
        <f t="shared" si="269"/>
        <v>2</v>
      </c>
      <c r="W2821">
        <f>SUM(S2821:S2826)</f>
        <v>35</v>
      </c>
      <c r="X2821">
        <f>SUM(T2821:T2826)</f>
        <v>14</v>
      </c>
      <c r="Y2821">
        <f>X2821+W2821</f>
        <v>49</v>
      </c>
      <c r="Z2821" s="118">
        <v>0.14000000000000001</v>
      </c>
      <c r="AA2821">
        <v>0</v>
      </c>
      <c r="AB2821" s="120">
        <v>43.21</v>
      </c>
      <c r="AC2821" s="2">
        <f t="shared" si="270"/>
        <v>1209.8800000000001</v>
      </c>
      <c r="AD2821" s="2">
        <f>SUM(AC2821:AC2826)</f>
        <v>15672.471999999998</v>
      </c>
      <c r="AE2821" s="2">
        <f t="shared" si="271"/>
        <v>1209.8800000000001</v>
      </c>
      <c r="AF2821" s="2">
        <f>SUM(AE2821:AE2826)</f>
        <v>15672.471999999998</v>
      </c>
      <c r="AG2821">
        <f t="shared" si="272"/>
        <v>1</v>
      </c>
    </row>
    <row r="2822" spans="1:34">
      <c r="A2822">
        <v>2821</v>
      </c>
      <c r="C2822">
        <v>227</v>
      </c>
      <c r="D2822">
        <v>550</v>
      </c>
      <c r="E2822" t="s">
        <v>605</v>
      </c>
      <c r="F2822" t="s">
        <v>929</v>
      </c>
      <c r="G2822">
        <v>51.687000269999999</v>
      </c>
      <c r="H2822">
        <v>126.13939670000001</v>
      </c>
      <c r="M2822" t="s">
        <v>14</v>
      </c>
      <c r="N2822">
        <v>12</v>
      </c>
      <c r="O2822">
        <v>5</v>
      </c>
      <c r="P2822">
        <f t="shared" si="267"/>
        <v>7</v>
      </c>
      <c r="Q2822" t="s">
        <v>35</v>
      </c>
      <c r="R2822">
        <v>1</v>
      </c>
      <c r="S2822">
        <f t="shared" si="268"/>
        <v>0</v>
      </c>
      <c r="T2822">
        <f t="shared" si="269"/>
        <v>7</v>
      </c>
      <c r="Z2822" s="118">
        <v>0.14000000000000001</v>
      </c>
      <c r="AA2822">
        <v>0</v>
      </c>
      <c r="AB2822" s="120">
        <v>43.21</v>
      </c>
      <c r="AC2822" s="2">
        <f t="shared" si="270"/>
        <v>4234.5800000000008</v>
      </c>
      <c r="AE2822" s="2">
        <f t="shared" si="271"/>
        <v>4234.5800000000008</v>
      </c>
      <c r="AG2822" t="str">
        <f t="shared" si="272"/>
        <v/>
      </c>
    </row>
    <row r="2823" spans="1:34">
      <c r="A2823">
        <v>2822</v>
      </c>
      <c r="C2823">
        <v>227</v>
      </c>
      <c r="D2823">
        <v>550</v>
      </c>
      <c r="E2823" t="s">
        <v>605</v>
      </c>
      <c r="F2823" t="s">
        <v>929</v>
      </c>
      <c r="G2823">
        <v>51.687000269999999</v>
      </c>
      <c r="H2823">
        <v>126.13939670000001</v>
      </c>
      <c r="M2823" t="s">
        <v>57</v>
      </c>
      <c r="N2823">
        <v>5</v>
      </c>
      <c r="O2823">
        <v>0</v>
      </c>
      <c r="P2823">
        <f t="shared" si="267"/>
        <v>5</v>
      </c>
      <c r="Q2823" t="s">
        <v>35</v>
      </c>
      <c r="R2823">
        <v>1</v>
      </c>
      <c r="S2823">
        <f t="shared" si="268"/>
        <v>0</v>
      </c>
      <c r="T2823">
        <f t="shared" si="269"/>
        <v>5</v>
      </c>
      <c r="Z2823" s="118">
        <v>0.14000000000000001</v>
      </c>
      <c r="AA2823">
        <v>0</v>
      </c>
      <c r="AB2823" s="120">
        <v>36.65</v>
      </c>
      <c r="AC2823" s="2">
        <f t="shared" si="270"/>
        <v>2565.5</v>
      </c>
      <c r="AE2823" s="2">
        <f t="shared" si="271"/>
        <v>2565.5</v>
      </c>
      <c r="AG2823" t="str">
        <f t="shared" si="272"/>
        <v/>
      </c>
    </row>
    <row r="2824" spans="1:34">
      <c r="A2824">
        <v>2823</v>
      </c>
      <c r="C2824">
        <v>240</v>
      </c>
      <c r="D2824">
        <v>550</v>
      </c>
      <c r="E2824" t="s">
        <v>605</v>
      </c>
      <c r="F2824" t="s">
        <v>929</v>
      </c>
      <c r="G2824">
        <v>51.687000269999999</v>
      </c>
      <c r="H2824">
        <v>126.13939670000001</v>
      </c>
      <c r="M2824" t="s">
        <v>16</v>
      </c>
      <c r="N2824">
        <v>0</v>
      </c>
      <c r="O2824">
        <v>-3</v>
      </c>
      <c r="P2824">
        <f t="shared" si="267"/>
        <v>3</v>
      </c>
      <c r="Q2824" t="s">
        <v>611</v>
      </c>
      <c r="R2824">
        <v>2</v>
      </c>
      <c r="S2824">
        <f t="shared" si="268"/>
        <v>3</v>
      </c>
      <c r="T2824">
        <f t="shared" si="269"/>
        <v>0</v>
      </c>
      <c r="U2824" t="s">
        <v>1006</v>
      </c>
      <c r="V2824" t="s">
        <v>918</v>
      </c>
      <c r="Z2824" s="118">
        <v>1.31</v>
      </c>
      <c r="AA2824">
        <v>15</v>
      </c>
      <c r="AB2824" s="120">
        <v>4.74</v>
      </c>
      <c r="AC2824" s="2">
        <f t="shared" si="270"/>
        <v>1583.3969999999999</v>
      </c>
      <c r="AE2824" s="2">
        <f t="shared" si="271"/>
        <v>1583.3969999999999</v>
      </c>
      <c r="AG2824" t="str">
        <f t="shared" si="272"/>
        <v/>
      </c>
    </row>
    <row r="2825" spans="1:34">
      <c r="A2825">
        <v>2824</v>
      </c>
      <c r="C2825">
        <v>240</v>
      </c>
      <c r="D2825">
        <v>550</v>
      </c>
      <c r="E2825" t="s">
        <v>605</v>
      </c>
      <c r="F2825" t="s">
        <v>929</v>
      </c>
      <c r="G2825">
        <v>51.687000269999999</v>
      </c>
      <c r="H2825">
        <v>126.13939670000001</v>
      </c>
      <c r="M2825" t="s">
        <v>101</v>
      </c>
      <c r="N2825">
        <v>-3</v>
      </c>
      <c r="O2825">
        <v>-14</v>
      </c>
      <c r="P2825">
        <f t="shared" si="267"/>
        <v>11</v>
      </c>
      <c r="Q2825" t="s">
        <v>611</v>
      </c>
      <c r="R2825">
        <v>2</v>
      </c>
      <c r="S2825">
        <f t="shared" si="268"/>
        <v>11</v>
      </c>
      <c r="T2825">
        <f t="shared" si="269"/>
        <v>0</v>
      </c>
      <c r="U2825" t="s">
        <v>1006</v>
      </c>
      <c r="V2825" t="s">
        <v>1014</v>
      </c>
      <c r="Z2825" s="118">
        <v>1.19</v>
      </c>
      <c r="AA2825">
        <v>15</v>
      </c>
      <c r="AB2825" s="120">
        <v>1.7</v>
      </c>
      <c r="AC2825" s="2">
        <f t="shared" si="270"/>
        <v>1891.5049999999997</v>
      </c>
      <c r="AE2825" s="2">
        <f t="shared" si="271"/>
        <v>1891.5049999999997</v>
      </c>
      <c r="AG2825" t="str">
        <f t="shared" si="272"/>
        <v/>
      </c>
    </row>
    <row r="2826" spans="1:34" s="9" customFormat="1">
      <c r="A2826">
        <v>2825</v>
      </c>
      <c r="C2826">
        <v>240</v>
      </c>
      <c r="D2826">
        <v>550</v>
      </c>
      <c r="E2826" s="9" t="s">
        <v>605</v>
      </c>
      <c r="F2826" t="s">
        <v>929</v>
      </c>
      <c r="G2826" s="9">
        <v>51.687000269999999</v>
      </c>
      <c r="H2826" s="9">
        <v>126.13939670000001</v>
      </c>
      <c r="M2826" s="9" t="s">
        <v>18</v>
      </c>
      <c r="N2826" s="9">
        <v>-14</v>
      </c>
      <c r="O2826" s="9">
        <v>-35</v>
      </c>
      <c r="P2826">
        <f t="shared" si="267"/>
        <v>21</v>
      </c>
      <c r="Q2826" s="9" t="s">
        <v>604</v>
      </c>
      <c r="R2826" s="9">
        <v>2</v>
      </c>
      <c r="S2826" s="9">
        <f t="shared" si="268"/>
        <v>21</v>
      </c>
      <c r="T2826" s="9">
        <f t="shared" si="269"/>
        <v>0</v>
      </c>
      <c r="U2826" t="s">
        <v>1006</v>
      </c>
      <c r="V2826" t="s">
        <v>1014</v>
      </c>
      <c r="Z2826" s="118">
        <v>1.38</v>
      </c>
      <c r="AA2826" s="9">
        <v>15</v>
      </c>
      <c r="AB2826" s="120">
        <v>1.7</v>
      </c>
      <c r="AC2826" s="2">
        <f t="shared" si="270"/>
        <v>4187.6099999999997</v>
      </c>
      <c r="AE2826" s="11">
        <f t="shared" si="271"/>
        <v>4187.6099999999997</v>
      </c>
      <c r="AG2826" t="str">
        <f t="shared" si="272"/>
        <v/>
      </c>
      <c r="AH2826"/>
    </row>
    <row r="2827" spans="1:34">
      <c r="A2827">
        <v>2826</v>
      </c>
      <c r="C2827">
        <v>790</v>
      </c>
      <c r="D2827">
        <v>551</v>
      </c>
      <c r="E2827" t="s">
        <v>605</v>
      </c>
      <c r="F2827" t="s">
        <v>929</v>
      </c>
      <c r="G2827">
        <v>50.447669980000001</v>
      </c>
      <c r="H2827">
        <v>127.4298019</v>
      </c>
      <c r="M2827" t="s">
        <v>610</v>
      </c>
      <c r="N2827">
        <v>12</v>
      </c>
      <c r="O2827">
        <v>11</v>
      </c>
      <c r="P2827">
        <f t="shared" ref="P2827:P2890" si="273">ABS(N2827-O2827)</f>
        <v>1</v>
      </c>
      <c r="Q2827" t="s">
        <v>35</v>
      </c>
      <c r="R2827">
        <v>1</v>
      </c>
      <c r="S2827">
        <f t="shared" si="268"/>
        <v>0</v>
      </c>
      <c r="T2827">
        <f t="shared" si="269"/>
        <v>1</v>
      </c>
      <c r="W2827">
        <f>SUM(S2827:S2831)</f>
        <v>88</v>
      </c>
      <c r="X2827">
        <f>SUM(T2827:T2831)</f>
        <v>12</v>
      </c>
      <c r="Y2827">
        <f>X2827+W2827</f>
        <v>100</v>
      </c>
      <c r="Z2827" s="118">
        <v>0.14000000000000001</v>
      </c>
      <c r="AA2827">
        <v>0</v>
      </c>
      <c r="AB2827" s="120">
        <v>43.21</v>
      </c>
      <c r="AC2827" s="2">
        <f t="shared" si="270"/>
        <v>604.94000000000005</v>
      </c>
      <c r="AD2827" s="2">
        <f>SUM(AC2827:AC2831)</f>
        <v>22171.7984</v>
      </c>
      <c r="AE2827" s="2">
        <f t="shared" si="271"/>
        <v>604.94000000000005</v>
      </c>
      <c r="AF2827" s="2">
        <f>SUM(AE2827:AE2831)</f>
        <v>22171.7984</v>
      </c>
      <c r="AG2827">
        <f t="shared" si="272"/>
        <v>1</v>
      </c>
    </row>
    <row r="2828" spans="1:34">
      <c r="A2828">
        <v>2827</v>
      </c>
      <c r="C2828">
        <v>790</v>
      </c>
      <c r="D2828">
        <v>551</v>
      </c>
      <c r="E2828" t="s">
        <v>605</v>
      </c>
      <c r="F2828" t="s">
        <v>929</v>
      </c>
      <c r="G2828">
        <v>50.447669980000001</v>
      </c>
      <c r="H2828">
        <v>127.4298019</v>
      </c>
      <c r="M2828" t="s">
        <v>612</v>
      </c>
      <c r="N2828">
        <v>11</v>
      </c>
      <c r="O2828">
        <v>10</v>
      </c>
      <c r="P2828">
        <f t="shared" si="273"/>
        <v>1</v>
      </c>
      <c r="Q2828" t="s">
        <v>35</v>
      </c>
      <c r="R2828">
        <v>1</v>
      </c>
      <c r="S2828">
        <f t="shared" si="268"/>
        <v>0</v>
      </c>
      <c r="T2828">
        <f t="shared" si="269"/>
        <v>1</v>
      </c>
      <c r="Z2828" s="118">
        <v>0.14000000000000001</v>
      </c>
      <c r="AA2828">
        <v>0</v>
      </c>
      <c r="AB2828" s="120">
        <v>43.21</v>
      </c>
      <c r="AC2828" s="2">
        <f t="shared" si="270"/>
        <v>604.94000000000005</v>
      </c>
      <c r="AE2828" s="2">
        <f t="shared" si="271"/>
        <v>604.94000000000005</v>
      </c>
      <c r="AG2828" t="str">
        <f t="shared" si="272"/>
        <v/>
      </c>
    </row>
    <row r="2829" spans="1:34">
      <c r="A2829">
        <v>2828</v>
      </c>
      <c r="C2829">
        <v>790</v>
      </c>
      <c r="D2829">
        <v>551</v>
      </c>
      <c r="E2829" t="s">
        <v>605</v>
      </c>
      <c r="F2829" t="s">
        <v>929</v>
      </c>
      <c r="G2829">
        <v>50.447669980000001</v>
      </c>
      <c r="H2829">
        <v>127.4298019</v>
      </c>
      <c r="M2829" t="s">
        <v>627</v>
      </c>
      <c r="N2829">
        <v>10</v>
      </c>
      <c r="O2829">
        <v>0</v>
      </c>
      <c r="P2829">
        <f t="shared" si="273"/>
        <v>10</v>
      </c>
      <c r="Q2829" t="s">
        <v>35</v>
      </c>
      <c r="R2829">
        <v>1</v>
      </c>
      <c r="S2829">
        <f t="shared" si="268"/>
        <v>0</v>
      </c>
      <c r="T2829">
        <f t="shared" si="269"/>
        <v>10</v>
      </c>
      <c r="Z2829" s="118">
        <v>0.14000000000000001</v>
      </c>
      <c r="AA2829">
        <v>0</v>
      </c>
      <c r="AB2829" s="120">
        <v>36.65</v>
      </c>
      <c r="AC2829" s="2">
        <f t="shared" si="270"/>
        <v>5131</v>
      </c>
      <c r="AE2829" s="2">
        <f t="shared" si="271"/>
        <v>5131</v>
      </c>
      <c r="AG2829" t="str">
        <f t="shared" si="272"/>
        <v/>
      </c>
    </row>
    <row r="2830" spans="1:34">
      <c r="A2830">
        <v>2829</v>
      </c>
      <c r="C2830">
        <v>850</v>
      </c>
      <c r="D2830">
        <v>551</v>
      </c>
      <c r="E2830" t="s">
        <v>605</v>
      </c>
      <c r="F2830" t="s">
        <v>929</v>
      </c>
      <c r="G2830">
        <v>50.447669980000001</v>
      </c>
      <c r="H2830">
        <v>127.4298019</v>
      </c>
      <c r="M2830" t="s">
        <v>16</v>
      </c>
      <c r="N2830">
        <v>0</v>
      </c>
      <c r="O2830">
        <v>-8</v>
      </c>
      <c r="P2830">
        <f t="shared" si="273"/>
        <v>8</v>
      </c>
      <c r="Q2830" t="s">
        <v>613</v>
      </c>
      <c r="R2830">
        <v>2</v>
      </c>
      <c r="S2830">
        <f t="shared" si="268"/>
        <v>8</v>
      </c>
      <c r="T2830">
        <f t="shared" si="269"/>
        <v>0</v>
      </c>
      <c r="U2830" t="s">
        <v>1003</v>
      </c>
      <c r="V2830" t="s">
        <v>1005</v>
      </c>
      <c r="Z2830" s="118">
        <v>1.31</v>
      </c>
      <c r="AA2830">
        <v>8</v>
      </c>
      <c r="AB2830" s="120">
        <v>4.74</v>
      </c>
      <c r="AC2830" s="2">
        <f t="shared" si="270"/>
        <v>4570.1184000000003</v>
      </c>
      <c r="AE2830" s="2">
        <f t="shared" si="271"/>
        <v>4570.1184000000003</v>
      </c>
      <c r="AG2830" t="str">
        <f t="shared" si="272"/>
        <v/>
      </c>
    </row>
    <row r="2831" spans="1:34" s="9" customFormat="1">
      <c r="A2831">
        <v>2830</v>
      </c>
      <c r="C2831">
        <v>850</v>
      </c>
      <c r="D2831">
        <v>551</v>
      </c>
      <c r="E2831" s="9" t="s">
        <v>605</v>
      </c>
      <c r="F2831" t="s">
        <v>929</v>
      </c>
      <c r="G2831" s="9">
        <v>50.447669980000001</v>
      </c>
      <c r="H2831" s="9">
        <v>127.4298019</v>
      </c>
      <c r="M2831" s="9" t="s">
        <v>18</v>
      </c>
      <c r="N2831" s="9">
        <v>-8</v>
      </c>
      <c r="O2831" s="9">
        <v>-88</v>
      </c>
      <c r="P2831">
        <f t="shared" si="273"/>
        <v>80</v>
      </c>
      <c r="Q2831" s="9" t="s">
        <v>616</v>
      </c>
      <c r="R2831" s="9">
        <v>2</v>
      </c>
      <c r="S2831" s="9">
        <f t="shared" si="268"/>
        <v>80</v>
      </c>
      <c r="T2831" s="9">
        <f t="shared" si="269"/>
        <v>0</v>
      </c>
      <c r="U2831" t="s">
        <v>1003</v>
      </c>
      <c r="V2831" t="s">
        <v>1005</v>
      </c>
      <c r="Z2831" s="118">
        <v>1.38</v>
      </c>
      <c r="AA2831" s="9">
        <v>40</v>
      </c>
      <c r="AB2831" s="120">
        <v>1.7</v>
      </c>
      <c r="AC2831" s="2">
        <f t="shared" si="270"/>
        <v>11260.799999999997</v>
      </c>
      <c r="AE2831" s="11">
        <f t="shared" si="271"/>
        <v>11260.799999999997</v>
      </c>
      <c r="AG2831" t="str">
        <f t="shared" si="272"/>
        <v/>
      </c>
      <c r="AH2831"/>
    </row>
    <row r="2832" spans="1:34">
      <c r="A2832">
        <v>2831</v>
      </c>
      <c r="C2832">
        <v>53</v>
      </c>
      <c r="D2832">
        <v>552</v>
      </c>
      <c r="E2832" t="s">
        <v>614</v>
      </c>
      <c r="F2832" t="s">
        <v>930</v>
      </c>
      <c r="G2832">
        <v>52.245601649999998</v>
      </c>
      <c r="H2832">
        <v>125.95010379999999</v>
      </c>
      <c r="M2832" t="s">
        <v>191</v>
      </c>
      <c r="N2832">
        <v>0.5</v>
      </c>
      <c r="O2832">
        <v>0</v>
      </c>
      <c r="P2832">
        <f t="shared" si="273"/>
        <v>0.5</v>
      </c>
      <c r="Q2832" t="s">
        <v>35</v>
      </c>
      <c r="R2832">
        <v>1</v>
      </c>
      <c r="S2832">
        <f t="shared" si="268"/>
        <v>0</v>
      </c>
      <c r="T2832">
        <f t="shared" si="269"/>
        <v>0.5</v>
      </c>
      <c r="W2832">
        <f>SUM(S2832:S2836)</f>
        <v>51</v>
      </c>
      <c r="X2832">
        <f>SUM(T2832:T2836)</f>
        <v>0.5</v>
      </c>
      <c r="Y2832">
        <f>X2832+W2832</f>
        <v>51.5</v>
      </c>
      <c r="Z2832" s="118">
        <v>0</v>
      </c>
      <c r="AA2832">
        <v>0</v>
      </c>
      <c r="AC2832" s="2">
        <f t="shared" si="270"/>
        <v>0</v>
      </c>
      <c r="AD2832" s="2">
        <f>SUM(AC2832:AC2836)</f>
        <v>2472.6360000000004</v>
      </c>
      <c r="AE2832" s="2">
        <f t="shared" si="271"/>
        <v>0</v>
      </c>
      <c r="AF2832" s="2">
        <f>SUM(AE2832:AE2836)</f>
        <v>2472.6360000000004</v>
      </c>
      <c r="AG2832">
        <f t="shared" si="272"/>
        <v>1</v>
      </c>
    </row>
    <row r="2833" spans="1:34">
      <c r="A2833">
        <v>2832</v>
      </c>
      <c r="C2833">
        <v>66</v>
      </c>
      <c r="D2833">
        <v>552</v>
      </c>
      <c r="E2833" t="s">
        <v>614</v>
      </c>
      <c r="F2833" t="s">
        <v>930</v>
      </c>
      <c r="G2833">
        <v>52.245601649999998</v>
      </c>
      <c r="H2833">
        <v>125.95010379999999</v>
      </c>
      <c r="M2833" t="s">
        <v>677</v>
      </c>
      <c r="N2833">
        <v>0</v>
      </c>
      <c r="O2833">
        <v>-8</v>
      </c>
      <c r="P2833">
        <f t="shared" si="273"/>
        <v>8</v>
      </c>
      <c r="Q2833" t="s">
        <v>880</v>
      </c>
      <c r="R2833">
        <v>2</v>
      </c>
      <c r="S2833">
        <f t="shared" si="268"/>
        <v>8</v>
      </c>
      <c r="T2833">
        <f t="shared" si="269"/>
        <v>0</v>
      </c>
      <c r="U2833" t="s">
        <v>1003</v>
      </c>
      <c r="V2833" t="s">
        <v>918</v>
      </c>
      <c r="Z2833" s="118">
        <v>1.07</v>
      </c>
      <c r="AA2833">
        <v>80</v>
      </c>
      <c r="AB2833" s="120">
        <v>3.36</v>
      </c>
      <c r="AC2833" s="2">
        <f t="shared" si="270"/>
        <v>575.23200000000008</v>
      </c>
      <c r="AE2833" s="2">
        <f t="shared" si="271"/>
        <v>575.23200000000008</v>
      </c>
      <c r="AG2833" t="str">
        <f t="shared" si="272"/>
        <v/>
      </c>
    </row>
    <row r="2834" spans="1:34">
      <c r="A2834">
        <v>2833</v>
      </c>
      <c r="C2834">
        <v>66</v>
      </c>
      <c r="D2834">
        <v>552</v>
      </c>
      <c r="E2834" t="s">
        <v>614</v>
      </c>
      <c r="F2834" t="s">
        <v>930</v>
      </c>
      <c r="G2834">
        <v>52.245601649999998</v>
      </c>
      <c r="H2834">
        <v>125.95010379999999</v>
      </c>
      <c r="M2834" t="s">
        <v>678</v>
      </c>
      <c r="N2834">
        <v>-8</v>
      </c>
      <c r="O2834">
        <v>-19</v>
      </c>
      <c r="P2834">
        <f t="shared" si="273"/>
        <v>11</v>
      </c>
      <c r="Q2834" t="s">
        <v>611</v>
      </c>
      <c r="R2834">
        <v>2</v>
      </c>
      <c r="S2834">
        <f t="shared" si="268"/>
        <v>11</v>
      </c>
      <c r="T2834">
        <f t="shared" si="269"/>
        <v>0</v>
      </c>
      <c r="U2834" t="s">
        <v>1003</v>
      </c>
      <c r="V2834" t="s">
        <v>623</v>
      </c>
      <c r="Z2834" s="118">
        <v>1.07</v>
      </c>
      <c r="AA2834">
        <v>80</v>
      </c>
      <c r="AB2834" s="120">
        <v>3.36</v>
      </c>
      <c r="AC2834" s="2">
        <f t="shared" si="270"/>
        <v>790.94400000000007</v>
      </c>
      <c r="AE2834" s="2">
        <f t="shared" si="271"/>
        <v>790.94400000000007</v>
      </c>
      <c r="AG2834" t="str">
        <f t="shared" si="272"/>
        <v/>
      </c>
    </row>
    <row r="2835" spans="1:34">
      <c r="A2835">
        <v>2834</v>
      </c>
      <c r="C2835">
        <v>66</v>
      </c>
      <c r="D2835">
        <v>552</v>
      </c>
      <c r="E2835" t="s">
        <v>614</v>
      </c>
      <c r="F2835" t="s">
        <v>930</v>
      </c>
      <c r="G2835">
        <v>52.245601649999998</v>
      </c>
      <c r="H2835">
        <v>125.95010379999999</v>
      </c>
      <c r="M2835" t="s">
        <v>101</v>
      </c>
      <c r="N2835">
        <v>-19</v>
      </c>
      <c r="O2835">
        <v>-34</v>
      </c>
      <c r="P2835">
        <f t="shared" si="273"/>
        <v>15</v>
      </c>
      <c r="Q2835" t="s">
        <v>611</v>
      </c>
      <c r="R2835">
        <v>2</v>
      </c>
      <c r="S2835">
        <f t="shared" si="268"/>
        <v>15</v>
      </c>
      <c r="T2835">
        <f t="shared" si="269"/>
        <v>0</v>
      </c>
      <c r="U2835" t="s">
        <v>1003</v>
      </c>
      <c r="V2835" t="s">
        <v>623</v>
      </c>
      <c r="Z2835" s="118">
        <v>1.62</v>
      </c>
      <c r="AA2835">
        <v>80</v>
      </c>
      <c r="AB2835" s="120">
        <v>1.2</v>
      </c>
      <c r="AC2835" s="2">
        <f t="shared" si="270"/>
        <v>583.19999999999993</v>
      </c>
      <c r="AE2835" s="2">
        <f t="shared" si="271"/>
        <v>583.19999999999993</v>
      </c>
      <c r="AG2835" t="str">
        <f t="shared" si="272"/>
        <v/>
      </c>
    </row>
    <row r="2836" spans="1:34" s="9" customFormat="1">
      <c r="A2836">
        <v>2835</v>
      </c>
      <c r="C2836">
        <v>66</v>
      </c>
      <c r="D2836">
        <v>552</v>
      </c>
      <c r="E2836" s="9" t="s">
        <v>614</v>
      </c>
      <c r="F2836" t="s">
        <v>930</v>
      </c>
      <c r="G2836" s="9">
        <v>52.245601649999998</v>
      </c>
      <c r="H2836" s="9">
        <v>125.95010379999999</v>
      </c>
      <c r="M2836" s="9" t="s">
        <v>19</v>
      </c>
      <c r="N2836" s="9">
        <v>-34</v>
      </c>
      <c r="O2836" s="9">
        <v>-51</v>
      </c>
      <c r="P2836">
        <f t="shared" si="273"/>
        <v>17</v>
      </c>
      <c r="Q2836" s="9" t="s">
        <v>609</v>
      </c>
      <c r="R2836" s="9">
        <v>2</v>
      </c>
      <c r="S2836" s="9">
        <f t="shared" si="268"/>
        <v>17</v>
      </c>
      <c r="T2836" s="9">
        <f t="shared" si="269"/>
        <v>0</v>
      </c>
      <c r="U2836" t="s">
        <v>1003</v>
      </c>
      <c r="V2836" t="s">
        <v>623</v>
      </c>
      <c r="Z2836" s="118">
        <v>1.62</v>
      </c>
      <c r="AA2836" s="9">
        <v>50</v>
      </c>
      <c r="AB2836" s="120">
        <v>0.38</v>
      </c>
      <c r="AC2836" s="2">
        <f t="shared" si="270"/>
        <v>523.26</v>
      </c>
      <c r="AE2836" s="11">
        <f t="shared" si="271"/>
        <v>523.26</v>
      </c>
      <c r="AG2836" t="str">
        <f t="shared" si="272"/>
        <v/>
      </c>
      <c r="AH2836"/>
    </row>
    <row r="2837" spans="1:34" s="25" customFormat="1">
      <c r="A2837" s="25">
        <v>2836</v>
      </c>
      <c r="C2837">
        <v>413</v>
      </c>
      <c r="D2837" s="25">
        <v>553</v>
      </c>
      <c r="E2837" s="25" t="s">
        <v>35</v>
      </c>
      <c r="F2837" s="25" t="s">
        <v>35</v>
      </c>
      <c r="G2837" s="25">
        <v>51.04333115</v>
      </c>
      <c r="H2837" s="25">
        <v>127.30639650000001</v>
      </c>
      <c r="M2837" s="25" t="s">
        <v>104</v>
      </c>
      <c r="N2837" s="25">
        <v>0</v>
      </c>
      <c r="O2837" s="25">
        <v>-23</v>
      </c>
      <c r="P2837" s="25">
        <f t="shared" si="273"/>
        <v>23</v>
      </c>
      <c r="R2837" s="25">
        <v>2</v>
      </c>
      <c r="S2837" s="25">
        <f t="shared" si="268"/>
        <v>23</v>
      </c>
      <c r="T2837" s="25">
        <f t="shared" si="269"/>
        <v>0</v>
      </c>
      <c r="U2837" t="s">
        <v>1003</v>
      </c>
      <c r="V2837" t="s">
        <v>623</v>
      </c>
      <c r="W2837" s="25">
        <f>SUM(S2837:S2838)</f>
        <v>100</v>
      </c>
      <c r="X2837" s="25">
        <f>SUM(T2837:T2838)</f>
        <v>0</v>
      </c>
      <c r="Y2837" s="25">
        <f>X2837+W2837</f>
        <v>100</v>
      </c>
      <c r="Z2837" s="118">
        <v>0</v>
      </c>
      <c r="AA2837" s="25">
        <v>0</v>
      </c>
      <c r="AB2837" s="120"/>
      <c r="AC2837" s="113">
        <f t="shared" si="270"/>
        <v>0</v>
      </c>
      <c r="AD2837" s="113">
        <f>SUM(AC2837:AC2838)</f>
        <v>0</v>
      </c>
      <c r="AE2837" s="113">
        <f t="shared" si="271"/>
        <v>0</v>
      </c>
      <c r="AF2837" s="113">
        <f>SUM(AE2837:AE2838)</f>
        <v>0</v>
      </c>
      <c r="AG2837" s="25">
        <f t="shared" si="272"/>
        <v>1</v>
      </c>
      <c r="AH2837"/>
    </row>
    <row r="2838" spans="1:34" s="114" customFormat="1">
      <c r="A2838" s="25">
        <v>2837</v>
      </c>
      <c r="C2838">
        <v>413</v>
      </c>
      <c r="D2838" s="25">
        <v>553</v>
      </c>
      <c r="E2838" s="114" t="s">
        <v>35</v>
      </c>
      <c r="F2838" s="25" t="s">
        <v>35</v>
      </c>
      <c r="G2838" s="114">
        <v>51.04333115</v>
      </c>
      <c r="H2838" s="114">
        <v>127.30639650000001</v>
      </c>
      <c r="M2838" s="114" t="s">
        <v>177</v>
      </c>
      <c r="N2838" s="114">
        <v>-23</v>
      </c>
      <c r="O2838" s="114">
        <v>-100</v>
      </c>
      <c r="P2838" s="25">
        <f t="shared" si="273"/>
        <v>77</v>
      </c>
      <c r="Q2838" s="114" t="s">
        <v>616</v>
      </c>
      <c r="R2838" s="114">
        <v>2</v>
      </c>
      <c r="S2838" s="114">
        <f t="shared" si="268"/>
        <v>77</v>
      </c>
      <c r="T2838" s="114">
        <f t="shared" si="269"/>
        <v>0</v>
      </c>
      <c r="U2838" t="s">
        <v>1003</v>
      </c>
      <c r="V2838" t="s">
        <v>623</v>
      </c>
      <c r="Z2838" s="118">
        <v>0</v>
      </c>
      <c r="AA2838" s="114">
        <v>0</v>
      </c>
      <c r="AB2838" s="120"/>
      <c r="AC2838" s="113">
        <f t="shared" si="270"/>
        <v>0</v>
      </c>
      <c r="AE2838" s="115">
        <f t="shared" si="271"/>
        <v>0</v>
      </c>
      <c r="AG2838" s="25" t="str">
        <f t="shared" si="272"/>
        <v/>
      </c>
      <c r="AH2838"/>
    </row>
    <row r="2839" spans="1:34">
      <c r="A2839">
        <v>2838</v>
      </c>
      <c r="C2839">
        <v>80</v>
      </c>
      <c r="D2839">
        <v>554</v>
      </c>
      <c r="E2839" t="s">
        <v>607</v>
      </c>
      <c r="F2839" t="s">
        <v>929</v>
      </c>
      <c r="G2839">
        <v>50.699748990000003</v>
      </c>
      <c r="H2839">
        <v>127.6875</v>
      </c>
      <c r="M2839" t="s">
        <v>13</v>
      </c>
      <c r="N2839">
        <v>8</v>
      </c>
      <c r="O2839">
        <v>7</v>
      </c>
      <c r="P2839">
        <f t="shared" si="273"/>
        <v>1</v>
      </c>
      <c r="Q2839" t="s">
        <v>35</v>
      </c>
      <c r="R2839">
        <v>1</v>
      </c>
      <c r="S2839">
        <f t="shared" si="268"/>
        <v>0</v>
      </c>
      <c r="T2839">
        <f t="shared" si="269"/>
        <v>1</v>
      </c>
      <c r="W2839">
        <f>SUM(S2839:S2846)</f>
        <v>100</v>
      </c>
      <c r="X2839">
        <f>SUM(T2839:T2846)</f>
        <v>8</v>
      </c>
      <c r="Y2839">
        <f>X2839+W2839</f>
        <v>108</v>
      </c>
      <c r="Z2839" s="118">
        <v>0.11</v>
      </c>
      <c r="AA2839">
        <v>0</v>
      </c>
      <c r="AB2839" s="120">
        <v>45.06</v>
      </c>
      <c r="AC2839" s="2">
        <f t="shared" si="270"/>
        <v>495.65999999999997</v>
      </c>
      <c r="AD2839" s="2">
        <f>SUM(AC2839:AC2846)</f>
        <v>41410.005199999992</v>
      </c>
      <c r="AE2839" s="2">
        <f t="shared" si="271"/>
        <v>495.65999999999997</v>
      </c>
      <c r="AF2839" s="2">
        <f>SUM(AE2839:AE2846)</f>
        <v>41410.005199999992</v>
      </c>
      <c r="AG2839">
        <f t="shared" si="272"/>
        <v>1</v>
      </c>
    </row>
    <row r="2840" spans="1:34">
      <c r="A2840">
        <v>2839</v>
      </c>
      <c r="C2840">
        <v>80</v>
      </c>
      <c r="D2840">
        <v>554</v>
      </c>
      <c r="E2840" t="s">
        <v>607</v>
      </c>
      <c r="F2840" t="s">
        <v>929</v>
      </c>
      <c r="G2840">
        <v>50.699748990000003</v>
      </c>
      <c r="H2840">
        <v>127.6875</v>
      </c>
      <c r="M2840" t="s">
        <v>14</v>
      </c>
      <c r="N2840">
        <v>7</v>
      </c>
      <c r="O2840">
        <v>5</v>
      </c>
      <c r="P2840">
        <f t="shared" si="273"/>
        <v>2</v>
      </c>
      <c r="Q2840" t="s">
        <v>35</v>
      </c>
      <c r="R2840">
        <v>1</v>
      </c>
      <c r="S2840">
        <f t="shared" si="268"/>
        <v>0</v>
      </c>
      <c r="T2840">
        <f t="shared" si="269"/>
        <v>2</v>
      </c>
      <c r="Z2840" s="118">
        <v>0.11</v>
      </c>
      <c r="AA2840">
        <v>0</v>
      </c>
      <c r="AB2840" s="120">
        <v>45.06</v>
      </c>
      <c r="AC2840" s="2">
        <f t="shared" si="270"/>
        <v>991.31999999999994</v>
      </c>
      <c r="AE2840" s="2">
        <f t="shared" si="271"/>
        <v>991.31999999999994</v>
      </c>
      <c r="AG2840" t="str">
        <f t="shared" si="272"/>
        <v/>
      </c>
    </row>
    <row r="2841" spans="1:34">
      <c r="A2841">
        <v>2840</v>
      </c>
      <c r="C2841">
        <v>80</v>
      </c>
      <c r="D2841">
        <v>554</v>
      </c>
      <c r="E2841" t="s">
        <v>607</v>
      </c>
      <c r="F2841" t="s">
        <v>929</v>
      </c>
      <c r="G2841">
        <v>50.699748990000003</v>
      </c>
      <c r="H2841">
        <v>127.6875</v>
      </c>
      <c r="M2841" t="s">
        <v>15</v>
      </c>
      <c r="N2841">
        <v>5</v>
      </c>
      <c r="O2841">
        <v>0</v>
      </c>
      <c r="P2841">
        <f t="shared" si="273"/>
        <v>5</v>
      </c>
      <c r="Q2841" t="s">
        <v>35</v>
      </c>
      <c r="R2841">
        <v>1</v>
      </c>
      <c r="S2841">
        <f t="shared" si="268"/>
        <v>0</v>
      </c>
      <c r="T2841">
        <f t="shared" si="269"/>
        <v>5</v>
      </c>
      <c r="Z2841" s="118">
        <v>0.11</v>
      </c>
      <c r="AA2841">
        <v>0</v>
      </c>
      <c r="AB2841" s="120">
        <v>38.51</v>
      </c>
      <c r="AC2841" s="2">
        <f t="shared" si="270"/>
        <v>2118.0499999999993</v>
      </c>
      <c r="AE2841" s="2">
        <f t="shared" si="271"/>
        <v>2118.0499999999993</v>
      </c>
      <c r="AG2841" t="str">
        <f t="shared" si="272"/>
        <v/>
      </c>
    </row>
    <row r="2842" spans="1:34">
      <c r="A2842">
        <v>2841</v>
      </c>
      <c r="C2842">
        <v>93</v>
      </c>
      <c r="D2842">
        <v>554</v>
      </c>
      <c r="E2842" t="s">
        <v>607</v>
      </c>
      <c r="F2842" t="s">
        <v>929</v>
      </c>
      <c r="G2842">
        <v>50.699748990000003</v>
      </c>
      <c r="H2842">
        <v>127.6875</v>
      </c>
      <c r="M2842" t="s">
        <v>16</v>
      </c>
      <c r="N2842">
        <v>0</v>
      </c>
      <c r="O2842">
        <v>-2</v>
      </c>
      <c r="P2842">
        <f t="shared" si="273"/>
        <v>2</v>
      </c>
      <c r="Q2842" t="s">
        <v>616</v>
      </c>
      <c r="R2842">
        <v>2</v>
      </c>
      <c r="S2842">
        <f t="shared" si="268"/>
        <v>2</v>
      </c>
      <c r="T2842">
        <f t="shared" si="269"/>
        <v>0</v>
      </c>
      <c r="U2842" t="s">
        <v>1003</v>
      </c>
      <c r="V2842" t="s">
        <v>623</v>
      </c>
      <c r="Z2842" s="118">
        <v>0.93</v>
      </c>
      <c r="AA2842">
        <v>0</v>
      </c>
      <c r="AB2842" s="120">
        <v>10.95</v>
      </c>
      <c r="AC2842" s="2">
        <f t="shared" si="270"/>
        <v>2036.7</v>
      </c>
      <c r="AE2842" s="2">
        <f t="shared" si="271"/>
        <v>2036.7</v>
      </c>
      <c r="AG2842" t="str">
        <f t="shared" si="272"/>
        <v/>
      </c>
    </row>
    <row r="2843" spans="1:34">
      <c r="A2843">
        <v>2842</v>
      </c>
      <c r="C2843">
        <v>93</v>
      </c>
      <c r="D2843">
        <v>554</v>
      </c>
      <c r="E2843" t="s">
        <v>607</v>
      </c>
      <c r="F2843" t="s">
        <v>929</v>
      </c>
      <c r="G2843">
        <v>50.699748990000003</v>
      </c>
      <c r="H2843">
        <v>127.6875</v>
      </c>
      <c r="M2843" t="s">
        <v>17</v>
      </c>
      <c r="N2843">
        <v>-2</v>
      </c>
      <c r="O2843">
        <v>-16</v>
      </c>
      <c r="P2843">
        <f t="shared" si="273"/>
        <v>14</v>
      </c>
      <c r="Q2843" t="s">
        <v>616</v>
      </c>
      <c r="R2843">
        <v>2</v>
      </c>
      <c r="S2843">
        <f t="shared" si="268"/>
        <v>14</v>
      </c>
      <c r="T2843">
        <f t="shared" si="269"/>
        <v>0</v>
      </c>
      <c r="U2843" t="s">
        <v>1006</v>
      </c>
      <c r="V2843" t="s">
        <v>918</v>
      </c>
      <c r="Z2843" s="118">
        <v>0.86</v>
      </c>
      <c r="AA2843">
        <v>1</v>
      </c>
      <c r="AB2843" s="120">
        <v>3.92</v>
      </c>
      <c r="AC2843" s="2">
        <f t="shared" si="270"/>
        <v>4672.4832000000006</v>
      </c>
      <c r="AE2843" s="2">
        <f t="shared" si="271"/>
        <v>4672.4832000000006</v>
      </c>
      <c r="AG2843" t="str">
        <f t="shared" si="272"/>
        <v/>
      </c>
    </row>
    <row r="2844" spans="1:34">
      <c r="A2844">
        <v>2843</v>
      </c>
      <c r="C2844">
        <v>93</v>
      </c>
      <c r="D2844">
        <v>554</v>
      </c>
      <c r="E2844" t="s">
        <v>607</v>
      </c>
      <c r="F2844" t="s">
        <v>929</v>
      </c>
      <c r="G2844">
        <v>50.699748990000003</v>
      </c>
      <c r="H2844">
        <v>127.6875</v>
      </c>
      <c r="M2844" t="s">
        <v>59</v>
      </c>
      <c r="N2844">
        <v>-16</v>
      </c>
      <c r="O2844">
        <v>-44</v>
      </c>
      <c r="P2844">
        <f t="shared" si="273"/>
        <v>28</v>
      </c>
      <c r="Q2844" t="s">
        <v>616</v>
      </c>
      <c r="R2844">
        <v>2</v>
      </c>
      <c r="S2844">
        <f t="shared" si="268"/>
        <v>28</v>
      </c>
      <c r="T2844">
        <f t="shared" si="269"/>
        <v>0</v>
      </c>
      <c r="U2844" t="s">
        <v>1006</v>
      </c>
      <c r="V2844" t="s">
        <v>918</v>
      </c>
      <c r="Z2844" s="118">
        <v>1.17</v>
      </c>
      <c r="AA2844">
        <v>0</v>
      </c>
      <c r="AB2844" s="120">
        <v>3.92</v>
      </c>
      <c r="AC2844" s="2">
        <f t="shared" si="270"/>
        <v>12841.919999999998</v>
      </c>
      <c r="AE2844" s="2">
        <f t="shared" si="271"/>
        <v>12841.919999999998</v>
      </c>
      <c r="AG2844" t="str">
        <f t="shared" si="272"/>
        <v/>
      </c>
    </row>
    <row r="2845" spans="1:34">
      <c r="A2845">
        <v>2844</v>
      </c>
      <c r="C2845">
        <v>93</v>
      </c>
      <c r="D2845">
        <v>554</v>
      </c>
      <c r="E2845" t="s">
        <v>607</v>
      </c>
      <c r="F2845" t="s">
        <v>929</v>
      </c>
      <c r="G2845">
        <v>50.699748990000003</v>
      </c>
      <c r="H2845">
        <v>127.6875</v>
      </c>
      <c r="M2845" t="s">
        <v>60</v>
      </c>
      <c r="N2845">
        <v>-44</v>
      </c>
      <c r="O2845">
        <v>-71</v>
      </c>
      <c r="P2845">
        <f t="shared" si="273"/>
        <v>27</v>
      </c>
      <c r="Q2845" t="s">
        <v>616</v>
      </c>
      <c r="R2845">
        <v>2</v>
      </c>
      <c r="S2845">
        <f t="shared" si="268"/>
        <v>27</v>
      </c>
      <c r="T2845">
        <f t="shared" si="269"/>
        <v>0</v>
      </c>
      <c r="U2845" t="s">
        <v>1006</v>
      </c>
      <c r="V2845" t="s">
        <v>918</v>
      </c>
      <c r="Z2845" s="118">
        <v>1.17</v>
      </c>
      <c r="AA2845">
        <v>60</v>
      </c>
      <c r="AB2845" s="120">
        <v>3.92</v>
      </c>
      <c r="AC2845" s="2">
        <f t="shared" si="270"/>
        <v>4953.3119999999999</v>
      </c>
      <c r="AE2845" s="2">
        <f t="shared" si="271"/>
        <v>4953.3119999999999</v>
      </c>
      <c r="AG2845" t="str">
        <f t="shared" si="272"/>
        <v/>
      </c>
    </row>
    <row r="2846" spans="1:34" s="9" customFormat="1">
      <c r="A2846">
        <v>2845</v>
      </c>
      <c r="C2846">
        <v>93</v>
      </c>
      <c r="D2846">
        <v>554</v>
      </c>
      <c r="E2846" s="9" t="s">
        <v>607</v>
      </c>
      <c r="F2846" t="s">
        <v>929</v>
      </c>
      <c r="G2846" s="9">
        <v>50.699748990000003</v>
      </c>
      <c r="H2846" s="9">
        <v>127.6875</v>
      </c>
      <c r="M2846" s="9" t="s">
        <v>61</v>
      </c>
      <c r="N2846" s="9">
        <v>-71</v>
      </c>
      <c r="O2846" s="9">
        <v>-100</v>
      </c>
      <c r="P2846">
        <f t="shared" si="273"/>
        <v>29</v>
      </c>
      <c r="Q2846" s="9" t="s">
        <v>616</v>
      </c>
      <c r="R2846" s="9">
        <v>2</v>
      </c>
      <c r="S2846" s="9">
        <f t="shared" si="268"/>
        <v>29</v>
      </c>
      <c r="T2846" s="9">
        <f t="shared" si="269"/>
        <v>0</v>
      </c>
      <c r="U2846" t="s">
        <v>1003</v>
      </c>
      <c r="V2846" t="s">
        <v>21</v>
      </c>
      <c r="Z2846" s="118">
        <v>1.17</v>
      </c>
      <c r="AA2846" s="9">
        <v>0</v>
      </c>
      <c r="AB2846" s="120">
        <v>3.92</v>
      </c>
      <c r="AC2846" s="2">
        <f t="shared" si="270"/>
        <v>13300.56</v>
      </c>
      <c r="AE2846" s="11">
        <f t="shared" si="271"/>
        <v>13300.56</v>
      </c>
      <c r="AG2846" t="str">
        <f t="shared" si="272"/>
        <v/>
      </c>
      <c r="AH2846"/>
    </row>
    <row r="2847" spans="1:34">
      <c r="A2847">
        <v>2846</v>
      </c>
      <c r="C2847">
        <v>149</v>
      </c>
      <c r="D2847">
        <v>555</v>
      </c>
      <c r="E2847" t="s">
        <v>605</v>
      </c>
      <c r="F2847" t="s">
        <v>929</v>
      </c>
      <c r="G2847">
        <v>51.75057983</v>
      </c>
      <c r="H2847">
        <v>126.67790220000001</v>
      </c>
      <c r="M2847" t="s">
        <v>610</v>
      </c>
      <c r="N2847">
        <v>75</v>
      </c>
      <c r="O2847">
        <v>70</v>
      </c>
      <c r="P2847">
        <f t="shared" si="273"/>
        <v>5</v>
      </c>
      <c r="Q2847" t="s">
        <v>35</v>
      </c>
      <c r="R2847">
        <v>1</v>
      </c>
      <c r="S2847">
        <f t="shared" si="268"/>
        <v>0</v>
      </c>
      <c r="T2847">
        <f t="shared" si="269"/>
        <v>5</v>
      </c>
      <c r="W2847">
        <f>SUM(S2847:S2852)</f>
        <v>10</v>
      </c>
      <c r="X2847">
        <f>SUM(T2847:T2852)</f>
        <v>75</v>
      </c>
      <c r="Y2847">
        <f>X2847+W2847</f>
        <v>85</v>
      </c>
      <c r="Z2847" s="118">
        <v>0.14000000000000001</v>
      </c>
      <c r="AA2847">
        <v>0</v>
      </c>
      <c r="AB2847" s="120">
        <v>43.21</v>
      </c>
      <c r="AC2847" s="2">
        <f t="shared" si="270"/>
        <v>3024.7</v>
      </c>
      <c r="AD2847" s="2">
        <f>SUM(AC2847:AC2852)</f>
        <v>43861.259999999995</v>
      </c>
      <c r="AE2847" s="2">
        <f t="shared" si="271"/>
        <v>3024.7</v>
      </c>
      <c r="AF2847" s="2">
        <f>SUM(AE2847:AE2852)</f>
        <v>43861.259999999995</v>
      </c>
      <c r="AG2847">
        <f t="shared" si="272"/>
        <v>1</v>
      </c>
    </row>
    <row r="2848" spans="1:34">
      <c r="A2848">
        <v>2847</v>
      </c>
      <c r="C2848">
        <v>149</v>
      </c>
      <c r="D2848">
        <v>555</v>
      </c>
      <c r="E2848" t="s">
        <v>605</v>
      </c>
      <c r="F2848" t="s">
        <v>929</v>
      </c>
      <c r="G2848">
        <v>51.75057983</v>
      </c>
      <c r="H2848">
        <v>126.67790220000001</v>
      </c>
      <c r="M2848" t="s">
        <v>14</v>
      </c>
      <c r="N2848">
        <v>70</v>
      </c>
      <c r="O2848">
        <v>57</v>
      </c>
      <c r="P2848">
        <f t="shared" si="273"/>
        <v>13</v>
      </c>
      <c r="Q2848" t="s">
        <v>35</v>
      </c>
      <c r="R2848">
        <v>1</v>
      </c>
      <c r="S2848">
        <f t="shared" si="268"/>
        <v>0</v>
      </c>
      <c r="T2848">
        <f t="shared" si="269"/>
        <v>13</v>
      </c>
      <c r="Z2848" s="118">
        <v>0.14000000000000001</v>
      </c>
      <c r="AA2848">
        <v>0</v>
      </c>
      <c r="AB2848" s="120">
        <v>43.21</v>
      </c>
      <c r="AC2848" s="2">
        <f t="shared" si="270"/>
        <v>7864.22</v>
      </c>
      <c r="AE2848" s="2">
        <f t="shared" si="271"/>
        <v>7864.22</v>
      </c>
      <c r="AG2848" t="str">
        <f t="shared" si="272"/>
        <v/>
      </c>
    </row>
    <row r="2849" spans="1:34">
      <c r="A2849">
        <v>2848</v>
      </c>
      <c r="C2849">
        <v>149</v>
      </c>
      <c r="D2849">
        <v>555</v>
      </c>
      <c r="E2849" t="s">
        <v>605</v>
      </c>
      <c r="F2849" t="s">
        <v>929</v>
      </c>
      <c r="G2849">
        <v>51.75057983</v>
      </c>
      <c r="H2849">
        <v>126.67790220000001</v>
      </c>
      <c r="M2849" t="s">
        <v>15</v>
      </c>
      <c r="N2849">
        <v>57</v>
      </c>
      <c r="O2849">
        <v>53</v>
      </c>
      <c r="P2849">
        <f t="shared" si="273"/>
        <v>4</v>
      </c>
      <c r="Q2849" t="s">
        <v>35</v>
      </c>
      <c r="R2849">
        <v>1</v>
      </c>
      <c r="S2849">
        <f t="shared" si="268"/>
        <v>0</v>
      </c>
      <c r="T2849">
        <f t="shared" si="269"/>
        <v>4</v>
      </c>
      <c r="Z2849" s="118">
        <v>0.14000000000000001</v>
      </c>
      <c r="AA2849">
        <v>0</v>
      </c>
      <c r="AB2849" s="120">
        <v>36.65</v>
      </c>
      <c r="AC2849" s="2">
        <f t="shared" si="270"/>
        <v>2052.4</v>
      </c>
      <c r="AE2849" s="2">
        <f t="shared" si="271"/>
        <v>2052.4</v>
      </c>
      <c r="AG2849" t="str">
        <f t="shared" si="272"/>
        <v/>
      </c>
    </row>
    <row r="2850" spans="1:34">
      <c r="A2850">
        <v>2849</v>
      </c>
      <c r="C2850">
        <v>149</v>
      </c>
      <c r="D2850">
        <v>555</v>
      </c>
      <c r="E2850" t="s">
        <v>605</v>
      </c>
      <c r="F2850" t="s">
        <v>929</v>
      </c>
      <c r="G2850">
        <v>51.75057983</v>
      </c>
      <c r="H2850">
        <v>126.67790220000001</v>
      </c>
      <c r="M2850" t="s">
        <v>90</v>
      </c>
      <c r="N2850">
        <v>53</v>
      </c>
      <c r="O2850">
        <v>0</v>
      </c>
      <c r="P2850">
        <f t="shared" si="273"/>
        <v>53</v>
      </c>
      <c r="Q2850" t="s">
        <v>35</v>
      </c>
      <c r="R2850">
        <v>1</v>
      </c>
      <c r="S2850">
        <f t="shared" si="268"/>
        <v>0</v>
      </c>
      <c r="T2850">
        <f t="shared" si="269"/>
        <v>53</v>
      </c>
      <c r="Z2850" s="118">
        <v>0.14000000000000001</v>
      </c>
      <c r="AA2850">
        <v>0</v>
      </c>
      <c r="AB2850" s="120">
        <v>36.65</v>
      </c>
      <c r="AC2850" s="2">
        <f t="shared" si="270"/>
        <v>27194.3</v>
      </c>
      <c r="AE2850" s="2">
        <f t="shared" si="271"/>
        <v>27194.3</v>
      </c>
      <c r="AG2850" t="str">
        <f t="shared" si="272"/>
        <v/>
      </c>
    </row>
    <row r="2851" spans="1:34">
      <c r="A2851">
        <v>2850</v>
      </c>
      <c r="C2851">
        <v>162</v>
      </c>
      <c r="D2851">
        <v>555</v>
      </c>
      <c r="E2851" t="s">
        <v>605</v>
      </c>
      <c r="F2851" t="s">
        <v>929</v>
      </c>
      <c r="G2851">
        <v>51.75057983</v>
      </c>
      <c r="H2851">
        <v>126.67790220000001</v>
      </c>
      <c r="M2851" t="s">
        <v>16</v>
      </c>
      <c r="N2851">
        <v>0</v>
      </c>
      <c r="O2851">
        <v>-10</v>
      </c>
      <c r="P2851">
        <f t="shared" si="273"/>
        <v>10</v>
      </c>
      <c r="R2851">
        <v>2</v>
      </c>
      <c r="S2851">
        <f t="shared" si="268"/>
        <v>10</v>
      </c>
      <c r="T2851">
        <f t="shared" si="269"/>
        <v>0</v>
      </c>
      <c r="U2851" t="s">
        <v>1003</v>
      </c>
      <c r="V2851" t="s">
        <v>21</v>
      </c>
      <c r="Z2851" s="118">
        <v>1.31</v>
      </c>
      <c r="AA2851" s="106">
        <v>40</v>
      </c>
      <c r="AB2851" s="120">
        <v>4.74</v>
      </c>
      <c r="AC2851" s="2">
        <f t="shared" si="270"/>
        <v>3725.6400000000003</v>
      </c>
      <c r="AE2851" s="2">
        <f t="shared" si="271"/>
        <v>3725.6400000000003</v>
      </c>
      <c r="AG2851" t="str">
        <f t="shared" si="272"/>
        <v/>
      </c>
    </row>
    <row r="2852" spans="1:34" s="9" customFormat="1">
      <c r="A2852">
        <v>2851</v>
      </c>
      <c r="C2852">
        <v>162</v>
      </c>
      <c r="D2852">
        <v>555</v>
      </c>
      <c r="E2852" s="9" t="s">
        <v>605</v>
      </c>
      <c r="F2852" t="s">
        <v>929</v>
      </c>
      <c r="G2852" s="9">
        <v>51.75057983</v>
      </c>
      <c r="H2852" s="9">
        <v>126.67790220000001</v>
      </c>
      <c r="M2852" s="9" t="s">
        <v>18</v>
      </c>
      <c r="N2852" s="9">
        <v>-10</v>
      </c>
      <c r="O2852" s="9">
        <v>-10</v>
      </c>
      <c r="P2852">
        <f t="shared" si="273"/>
        <v>0</v>
      </c>
      <c r="Q2852" s="9" t="s">
        <v>616</v>
      </c>
      <c r="R2852" s="9">
        <v>2</v>
      </c>
      <c r="S2852" s="9">
        <f t="shared" si="268"/>
        <v>0</v>
      </c>
      <c r="T2852" s="9">
        <f t="shared" si="269"/>
        <v>0</v>
      </c>
      <c r="U2852" t="s">
        <v>1012</v>
      </c>
      <c r="V2852" t="s">
        <v>918</v>
      </c>
      <c r="Z2852" s="118">
        <v>1.38</v>
      </c>
      <c r="AA2852" s="106">
        <v>30</v>
      </c>
      <c r="AB2852" s="120">
        <v>1.7</v>
      </c>
      <c r="AC2852" s="2">
        <f t="shared" si="270"/>
        <v>0</v>
      </c>
      <c r="AE2852" s="11">
        <f t="shared" si="271"/>
        <v>0</v>
      </c>
      <c r="AG2852" t="str">
        <f t="shared" si="272"/>
        <v/>
      </c>
      <c r="AH2852"/>
    </row>
    <row r="2853" spans="1:34">
      <c r="A2853">
        <v>2852</v>
      </c>
      <c r="C2853">
        <v>148</v>
      </c>
      <c r="D2853">
        <v>556</v>
      </c>
      <c r="E2853" t="s">
        <v>605</v>
      </c>
      <c r="F2853" t="s">
        <v>929</v>
      </c>
      <c r="G2853">
        <v>51.751720429999999</v>
      </c>
      <c r="H2853">
        <v>126.6841965</v>
      </c>
      <c r="M2853" t="s">
        <v>610</v>
      </c>
      <c r="N2853">
        <v>46</v>
      </c>
      <c r="O2853">
        <v>42</v>
      </c>
      <c r="P2853">
        <f t="shared" si="273"/>
        <v>4</v>
      </c>
      <c r="Q2853" t="s">
        <v>35</v>
      </c>
      <c r="R2853">
        <v>1</v>
      </c>
      <c r="S2853">
        <f t="shared" si="268"/>
        <v>0</v>
      </c>
      <c r="T2853">
        <f t="shared" si="269"/>
        <v>4</v>
      </c>
      <c r="W2853">
        <f>SUM(S2853:S2858)</f>
        <v>23</v>
      </c>
      <c r="X2853">
        <f>SUM(T2853:T2858)</f>
        <v>46</v>
      </c>
      <c r="Y2853">
        <f>X2853+W2853</f>
        <v>69</v>
      </c>
      <c r="Z2853" s="118">
        <v>0.14000000000000001</v>
      </c>
      <c r="AA2853">
        <v>0</v>
      </c>
      <c r="AB2853" s="120">
        <v>43.21</v>
      </c>
      <c r="AC2853" s="2">
        <f t="shared" si="270"/>
        <v>2419.7600000000002</v>
      </c>
      <c r="AD2853" s="2">
        <f>SUM(AC2853:AC2858)</f>
        <v>33621.536399999997</v>
      </c>
      <c r="AE2853" s="2">
        <f t="shared" si="271"/>
        <v>2419.7600000000002</v>
      </c>
      <c r="AF2853" s="2">
        <f>SUM(AE2853:AE2858)</f>
        <v>33621.536399999997</v>
      </c>
      <c r="AG2853">
        <f t="shared" si="272"/>
        <v>1</v>
      </c>
    </row>
    <row r="2854" spans="1:34">
      <c r="A2854">
        <v>2853</v>
      </c>
      <c r="C2854">
        <v>148</v>
      </c>
      <c r="D2854">
        <v>556</v>
      </c>
      <c r="E2854" t="s">
        <v>605</v>
      </c>
      <c r="F2854" t="s">
        <v>929</v>
      </c>
      <c r="G2854">
        <v>51.751720429999999</v>
      </c>
      <c r="H2854">
        <v>126.6841965</v>
      </c>
      <c r="M2854" t="s">
        <v>14</v>
      </c>
      <c r="N2854">
        <v>42</v>
      </c>
      <c r="O2854">
        <v>35</v>
      </c>
      <c r="P2854">
        <f t="shared" si="273"/>
        <v>7</v>
      </c>
      <c r="Q2854" t="s">
        <v>35</v>
      </c>
      <c r="R2854">
        <v>1</v>
      </c>
      <c r="S2854">
        <f t="shared" si="268"/>
        <v>0</v>
      </c>
      <c r="T2854">
        <f t="shared" si="269"/>
        <v>7</v>
      </c>
      <c r="Z2854" s="118">
        <v>0.14000000000000001</v>
      </c>
      <c r="AA2854">
        <v>0</v>
      </c>
      <c r="AB2854" s="120">
        <v>43.21</v>
      </c>
      <c r="AC2854" s="2">
        <f t="shared" si="270"/>
        <v>4234.5800000000008</v>
      </c>
      <c r="AE2854" s="2">
        <f t="shared" si="271"/>
        <v>4234.5800000000008</v>
      </c>
      <c r="AG2854" t="str">
        <f t="shared" si="272"/>
        <v/>
      </c>
    </row>
    <row r="2855" spans="1:34">
      <c r="A2855">
        <v>2854</v>
      </c>
      <c r="C2855">
        <v>148</v>
      </c>
      <c r="D2855">
        <v>556</v>
      </c>
      <c r="E2855" t="s">
        <v>605</v>
      </c>
      <c r="F2855" t="s">
        <v>929</v>
      </c>
      <c r="G2855">
        <v>51.751720429999999</v>
      </c>
      <c r="H2855">
        <v>126.6841965</v>
      </c>
      <c r="M2855" t="s">
        <v>90</v>
      </c>
      <c r="N2855">
        <v>35</v>
      </c>
      <c r="O2855">
        <v>0</v>
      </c>
      <c r="P2855">
        <f t="shared" si="273"/>
        <v>35</v>
      </c>
      <c r="Q2855" t="s">
        <v>35</v>
      </c>
      <c r="R2855">
        <v>1</v>
      </c>
      <c r="S2855">
        <f t="shared" si="268"/>
        <v>0</v>
      </c>
      <c r="T2855">
        <f t="shared" si="269"/>
        <v>35</v>
      </c>
      <c r="Z2855" s="118">
        <v>0.14000000000000001</v>
      </c>
      <c r="AA2855">
        <v>0</v>
      </c>
      <c r="AB2855" s="120">
        <v>36.65</v>
      </c>
      <c r="AC2855" s="2">
        <f t="shared" si="270"/>
        <v>17958.5</v>
      </c>
      <c r="AE2855" s="2">
        <f t="shared" si="271"/>
        <v>17958.5</v>
      </c>
      <c r="AG2855" t="str">
        <f t="shared" si="272"/>
        <v/>
      </c>
    </row>
    <row r="2856" spans="1:34">
      <c r="A2856">
        <v>2855</v>
      </c>
      <c r="C2856">
        <v>161</v>
      </c>
      <c r="D2856">
        <v>556</v>
      </c>
      <c r="E2856" t="s">
        <v>605</v>
      </c>
      <c r="F2856" t="s">
        <v>929</v>
      </c>
      <c r="G2856">
        <v>51.751720429999999</v>
      </c>
      <c r="H2856">
        <v>126.6841965</v>
      </c>
      <c r="M2856" t="s">
        <v>104</v>
      </c>
      <c r="N2856">
        <v>0</v>
      </c>
      <c r="O2856">
        <v>-12</v>
      </c>
      <c r="P2856">
        <f t="shared" si="273"/>
        <v>12</v>
      </c>
      <c r="Q2856" t="s">
        <v>609</v>
      </c>
      <c r="R2856">
        <v>2</v>
      </c>
      <c r="S2856">
        <f t="shared" si="268"/>
        <v>12</v>
      </c>
      <c r="T2856">
        <f t="shared" si="269"/>
        <v>0</v>
      </c>
      <c r="U2856" t="s">
        <v>1012</v>
      </c>
      <c r="V2856" t="s">
        <v>918</v>
      </c>
      <c r="Z2856" s="118">
        <v>1.31</v>
      </c>
      <c r="AA2856">
        <v>12</v>
      </c>
      <c r="AB2856" s="120">
        <v>4.74</v>
      </c>
      <c r="AC2856" s="2">
        <f t="shared" si="270"/>
        <v>6557.1264000000001</v>
      </c>
      <c r="AE2856" s="2">
        <f t="shared" si="271"/>
        <v>6557.1264000000001</v>
      </c>
      <c r="AG2856" t="str">
        <f t="shared" si="272"/>
        <v/>
      </c>
    </row>
    <row r="2857" spans="1:34">
      <c r="A2857">
        <v>2856</v>
      </c>
      <c r="C2857">
        <v>161</v>
      </c>
      <c r="D2857">
        <v>556</v>
      </c>
      <c r="E2857" t="s">
        <v>605</v>
      </c>
      <c r="F2857" t="s">
        <v>929</v>
      </c>
      <c r="G2857">
        <v>51.751720429999999</v>
      </c>
      <c r="H2857">
        <v>126.6841965</v>
      </c>
      <c r="M2857" t="s">
        <v>18</v>
      </c>
      <c r="N2857">
        <v>-12</v>
      </c>
      <c r="O2857">
        <v>-23</v>
      </c>
      <c r="P2857">
        <f t="shared" si="273"/>
        <v>11</v>
      </c>
      <c r="Q2857" t="s">
        <v>604</v>
      </c>
      <c r="R2857">
        <v>2</v>
      </c>
      <c r="S2857">
        <f t="shared" si="268"/>
        <v>11</v>
      </c>
      <c r="T2857">
        <f t="shared" si="269"/>
        <v>0</v>
      </c>
      <c r="U2857" t="s">
        <v>1012</v>
      </c>
      <c r="V2857" t="s">
        <v>918</v>
      </c>
      <c r="Z2857" s="118">
        <v>1.38</v>
      </c>
      <c r="AA2857">
        <v>5</v>
      </c>
      <c r="AB2857" s="120">
        <v>1.7</v>
      </c>
      <c r="AC2857" s="2">
        <f t="shared" si="270"/>
        <v>2451.5699999999997</v>
      </c>
      <c r="AE2857" s="2">
        <f t="shared" si="271"/>
        <v>2451.5699999999997</v>
      </c>
      <c r="AG2857" t="str">
        <f t="shared" si="272"/>
        <v/>
      </c>
    </row>
    <row r="2858" spans="1:34" s="9" customFormat="1">
      <c r="A2858">
        <v>2857</v>
      </c>
      <c r="C2858">
        <v>161</v>
      </c>
      <c r="D2858">
        <v>556</v>
      </c>
      <c r="E2858" s="9" t="s">
        <v>605</v>
      </c>
      <c r="F2858" t="s">
        <v>929</v>
      </c>
      <c r="G2858" s="9">
        <v>51.751720429999999</v>
      </c>
      <c r="H2858" s="9">
        <v>126.6841965</v>
      </c>
      <c r="M2858" s="9" t="s">
        <v>21</v>
      </c>
      <c r="N2858" s="9">
        <v>-23</v>
      </c>
      <c r="O2858" s="9">
        <v>-23</v>
      </c>
      <c r="P2858">
        <f t="shared" si="273"/>
        <v>0</v>
      </c>
      <c r="R2858" s="9">
        <v>2</v>
      </c>
      <c r="S2858" s="9">
        <f t="shared" si="268"/>
        <v>0</v>
      </c>
      <c r="T2858" s="9">
        <f t="shared" si="269"/>
        <v>0</v>
      </c>
      <c r="U2858" t="s">
        <v>1012</v>
      </c>
      <c r="V2858" t="s">
        <v>918</v>
      </c>
      <c r="Z2858" s="118">
        <v>1.63</v>
      </c>
      <c r="AA2858" s="9">
        <v>0</v>
      </c>
      <c r="AB2858" s="120">
        <v>0.55000000000000004</v>
      </c>
      <c r="AC2858" s="2">
        <f t="shared" si="270"/>
        <v>0</v>
      </c>
      <c r="AE2858" s="11">
        <f t="shared" si="271"/>
        <v>0</v>
      </c>
      <c r="AG2858" t="str">
        <f t="shared" si="272"/>
        <v/>
      </c>
      <c r="AH2858"/>
    </row>
    <row r="2859" spans="1:34">
      <c r="A2859">
        <v>2858</v>
      </c>
      <c r="C2859">
        <v>147</v>
      </c>
      <c r="D2859">
        <v>557</v>
      </c>
      <c r="E2859" t="s">
        <v>607</v>
      </c>
      <c r="F2859" t="s">
        <v>929</v>
      </c>
      <c r="G2859">
        <v>51.754138949999998</v>
      </c>
      <c r="H2859">
        <v>126.6922989</v>
      </c>
      <c r="M2859" t="s">
        <v>610</v>
      </c>
      <c r="N2859">
        <v>42</v>
      </c>
      <c r="O2859">
        <v>40</v>
      </c>
      <c r="P2859">
        <f t="shared" si="273"/>
        <v>2</v>
      </c>
      <c r="Q2859" t="s">
        <v>35</v>
      </c>
      <c r="R2859">
        <v>1</v>
      </c>
      <c r="S2859">
        <f t="shared" si="268"/>
        <v>0</v>
      </c>
      <c r="T2859">
        <f t="shared" si="269"/>
        <v>2</v>
      </c>
      <c r="W2859">
        <f>SUM(S2859:S2864)</f>
        <v>15</v>
      </c>
      <c r="X2859">
        <f>SUM(T2859:T2864)</f>
        <v>42</v>
      </c>
      <c r="Y2859">
        <f>X2859+W2859</f>
        <v>57</v>
      </c>
      <c r="Z2859" s="118">
        <v>0.11</v>
      </c>
      <c r="AA2859">
        <v>0</v>
      </c>
      <c r="AB2859" s="120">
        <v>45.06</v>
      </c>
      <c r="AC2859" s="2">
        <f t="shared" si="270"/>
        <v>991.31999999999994</v>
      </c>
      <c r="AD2859" s="2">
        <f>SUM(AC2859:AC2864)</f>
        <v>23099.93</v>
      </c>
      <c r="AE2859" s="2">
        <f t="shared" si="271"/>
        <v>991.31999999999994</v>
      </c>
      <c r="AF2859" s="2">
        <f>SUM(AE2859:AE2864)</f>
        <v>23099.93</v>
      </c>
      <c r="AG2859">
        <f t="shared" si="272"/>
        <v>1</v>
      </c>
    </row>
    <row r="2860" spans="1:34">
      <c r="A2860">
        <v>2859</v>
      </c>
      <c r="C2860">
        <v>147</v>
      </c>
      <c r="D2860">
        <v>557</v>
      </c>
      <c r="E2860" t="s">
        <v>607</v>
      </c>
      <c r="F2860" t="s">
        <v>929</v>
      </c>
      <c r="G2860">
        <v>51.754138949999998</v>
      </c>
      <c r="H2860">
        <v>126.6922989</v>
      </c>
      <c r="M2860" t="s">
        <v>606</v>
      </c>
      <c r="N2860">
        <v>40</v>
      </c>
      <c r="O2860">
        <v>35</v>
      </c>
      <c r="P2860">
        <f t="shared" si="273"/>
        <v>5</v>
      </c>
      <c r="Q2860" t="s">
        <v>35</v>
      </c>
      <c r="R2860">
        <v>1</v>
      </c>
      <c r="S2860">
        <f t="shared" si="268"/>
        <v>0</v>
      </c>
      <c r="T2860">
        <f t="shared" si="269"/>
        <v>5</v>
      </c>
      <c r="Z2860" s="118">
        <v>0.11</v>
      </c>
      <c r="AA2860">
        <v>0</v>
      </c>
      <c r="AB2860" s="120">
        <v>45.06</v>
      </c>
      <c r="AC2860" s="2">
        <f t="shared" si="270"/>
        <v>2478.3000000000002</v>
      </c>
      <c r="AE2860" s="2">
        <f t="shared" si="271"/>
        <v>2478.3000000000002</v>
      </c>
      <c r="AG2860" t="str">
        <f t="shared" si="272"/>
        <v/>
      </c>
    </row>
    <row r="2861" spans="1:34">
      <c r="A2861">
        <v>2860</v>
      </c>
      <c r="C2861">
        <v>147</v>
      </c>
      <c r="D2861">
        <v>557</v>
      </c>
      <c r="E2861" t="s">
        <v>607</v>
      </c>
      <c r="F2861" t="s">
        <v>929</v>
      </c>
      <c r="G2861">
        <v>51.754138949999998</v>
      </c>
      <c r="H2861">
        <v>126.6922989</v>
      </c>
      <c r="M2861" t="s">
        <v>15</v>
      </c>
      <c r="N2861">
        <v>35</v>
      </c>
      <c r="O2861">
        <v>28</v>
      </c>
      <c r="P2861">
        <f t="shared" si="273"/>
        <v>7</v>
      </c>
      <c r="Q2861" t="s">
        <v>35</v>
      </c>
      <c r="R2861">
        <v>1</v>
      </c>
      <c r="S2861">
        <f t="shared" si="268"/>
        <v>0</v>
      </c>
      <c r="T2861">
        <f t="shared" si="269"/>
        <v>7</v>
      </c>
      <c r="Z2861" s="118">
        <v>0.11</v>
      </c>
      <c r="AA2861">
        <v>0</v>
      </c>
      <c r="AB2861" s="120">
        <v>38.51</v>
      </c>
      <c r="AC2861" s="2">
        <f t="shared" si="270"/>
        <v>2965.27</v>
      </c>
      <c r="AE2861" s="2">
        <f t="shared" si="271"/>
        <v>2965.27</v>
      </c>
      <c r="AG2861" t="str">
        <f t="shared" si="272"/>
        <v/>
      </c>
    </row>
    <row r="2862" spans="1:34">
      <c r="A2862">
        <v>2861</v>
      </c>
      <c r="C2862">
        <v>147</v>
      </c>
      <c r="D2862">
        <v>557</v>
      </c>
      <c r="E2862" t="s">
        <v>607</v>
      </c>
      <c r="F2862" t="s">
        <v>929</v>
      </c>
      <c r="G2862">
        <v>51.754138949999998</v>
      </c>
      <c r="H2862">
        <v>126.6922989</v>
      </c>
      <c r="M2862" t="s">
        <v>90</v>
      </c>
      <c r="N2862">
        <v>28</v>
      </c>
      <c r="O2862">
        <v>0</v>
      </c>
      <c r="P2862">
        <f t="shared" si="273"/>
        <v>28</v>
      </c>
      <c r="Q2862" t="s">
        <v>35</v>
      </c>
      <c r="R2862">
        <v>1</v>
      </c>
      <c r="S2862">
        <f t="shared" si="268"/>
        <v>0</v>
      </c>
      <c r="T2862">
        <f t="shared" si="269"/>
        <v>28</v>
      </c>
      <c r="Z2862" s="118">
        <v>0.11</v>
      </c>
      <c r="AA2862">
        <v>0</v>
      </c>
      <c r="AB2862" s="120">
        <v>38.51</v>
      </c>
      <c r="AC2862" s="2">
        <f t="shared" si="270"/>
        <v>11861.08</v>
      </c>
      <c r="AE2862" s="2">
        <f t="shared" si="271"/>
        <v>11861.08</v>
      </c>
      <c r="AG2862" t="str">
        <f t="shared" si="272"/>
        <v/>
      </c>
    </row>
    <row r="2863" spans="1:34">
      <c r="A2863">
        <v>2862</v>
      </c>
      <c r="C2863">
        <v>160</v>
      </c>
      <c r="D2863">
        <v>557</v>
      </c>
      <c r="E2863" t="s">
        <v>607</v>
      </c>
      <c r="F2863" t="s">
        <v>929</v>
      </c>
      <c r="G2863">
        <v>51.754138949999998</v>
      </c>
      <c r="H2863">
        <v>126.6922989</v>
      </c>
      <c r="M2863" t="s">
        <v>17</v>
      </c>
      <c r="N2863">
        <v>0</v>
      </c>
      <c r="O2863">
        <v>-15</v>
      </c>
      <c r="P2863">
        <f t="shared" si="273"/>
        <v>15</v>
      </c>
      <c r="Q2863" t="s">
        <v>618</v>
      </c>
      <c r="R2863">
        <v>2</v>
      </c>
      <c r="S2863">
        <f t="shared" si="268"/>
        <v>15</v>
      </c>
      <c r="T2863">
        <f t="shared" si="269"/>
        <v>0</v>
      </c>
      <c r="U2863" t="s">
        <v>1003</v>
      </c>
      <c r="V2863" t="s">
        <v>21</v>
      </c>
      <c r="Z2863" s="118">
        <v>0.86</v>
      </c>
      <c r="AA2863">
        <v>5</v>
      </c>
      <c r="AB2863" s="120">
        <v>3.92</v>
      </c>
      <c r="AC2863" s="2">
        <f t="shared" si="270"/>
        <v>4803.96</v>
      </c>
      <c r="AE2863" s="2">
        <f t="shared" si="271"/>
        <v>4803.96</v>
      </c>
      <c r="AG2863" t="str">
        <f t="shared" si="272"/>
        <v/>
      </c>
    </row>
    <row r="2864" spans="1:34" s="9" customFormat="1">
      <c r="A2864">
        <v>2863</v>
      </c>
      <c r="C2864">
        <v>160</v>
      </c>
      <c r="D2864">
        <v>557</v>
      </c>
      <c r="E2864" s="9" t="s">
        <v>607</v>
      </c>
      <c r="F2864" t="s">
        <v>929</v>
      </c>
      <c r="G2864" s="9">
        <v>51.754138949999998</v>
      </c>
      <c r="H2864" s="9">
        <v>126.6922989</v>
      </c>
      <c r="M2864" s="9" t="s">
        <v>21</v>
      </c>
      <c r="N2864" s="9">
        <v>-15</v>
      </c>
      <c r="O2864" s="9">
        <v>-15</v>
      </c>
      <c r="P2864">
        <f t="shared" si="273"/>
        <v>0</v>
      </c>
      <c r="R2864" s="9">
        <v>2</v>
      </c>
      <c r="S2864" s="9">
        <f t="shared" si="268"/>
        <v>0</v>
      </c>
      <c r="T2864" s="9">
        <f t="shared" si="269"/>
        <v>0</v>
      </c>
      <c r="U2864" t="s">
        <v>1003</v>
      </c>
      <c r="V2864" t="s">
        <v>21</v>
      </c>
      <c r="Z2864" s="118">
        <v>1.74</v>
      </c>
      <c r="AA2864" s="9">
        <v>0</v>
      </c>
      <c r="AB2864" s="120">
        <v>1.27</v>
      </c>
      <c r="AC2864" s="2">
        <f t="shared" si="270"/>
        <v>0</v>
      </c>
      <c r="AE2864" s="11">
        <f t="shared" si="271"/>
        <v>0</v>
      </c>
      <c r="AG2864" t="str">
        <f t="shared" si="272"/>
        <v/>
      </c>
      <c r="AH2864"/>
    </row>
    <row r="2865" spans="1:34">
      <c r="A2865">
        <v>2864</v>
      </c>
      <c r="C2865">
        <v>154</v>
      </c>
      <c r="D2865">
        <v>558</v>
      </c>
      <c r="E2865" t="s">
        <v>605</v>
      </c>
      <c r="F2865" t="s">
        <v>929</v>
      </c>
      <c r="G2865">
        <v>51.809528350000001</v>
      </c>
      <c r="H2865">
        <v>126.6407013</v>
      </c>
      <c r="M2865" t="s">
        <v>610</v>
      </c>
      <c r="N2865">
        <v>22</v>
      </c>
      <c r="O2865">
        <v>20</v>
      </c>
      <c r="P2865">
        <f t="shared" si="273"/>
        <v>2</v>
      </c>
      <c r="Q2865" t="s">
        <v>35</v>
      </c>
      <c r="R2865">
        <v>1</v>
      </c>
      <c r="S2865">
        <f t="shared" si="268"/>
        <v>0</v>
      </c>
      <c r="T2865">
        <f t="shared" si="269"/>
        <v>2</v>
      </c>
      <c r="W2865">
        <f>SUM(S2865:S2870)</f>
        <v>30</v>
      </c>
      <c r="X2865">
        <f>SUM(T2865:T2870)</f>
        <v>22</v>
      </c>
      <c r="Y2865">
        <f>X2865+W2865</f>
        <v>52</v>
      </c>
      <c r="Z2865" s="118">
        <v>0.14000000000000001</v>
      </c>
      <c r="AA2865">
        <v>0</v>
      </c>
      <c r="AB2865" s="120">
        <v>43.21</v>
      </c>
      <c r="AC2865" s="2">
        <f t="shared" si="270"/>
        <v>1209.8800000000001</v>
      </c>
      <c r="AD2865" s="2">
        <f>SUM(AC2865:AC2870)</f>
        <v>20695.482</v>
      </c>
      <c r="AE2865" s="2">
        <f t="shared" si="271"/>
        <v>1209.8800000000001</v>
      </c>
      <c r="AF2865" s="2">
        <f>SUM(AE2865:AE2870)</f>
        <v>20695.482</v>
      </c>
      <c r="AG2865">
        <f t="shared" si="272"/>
        <v>1</v>
      </c>
    </row>
    <row r="2866" spans="1:34">
      <c r="A2866">
        <v>2865</v>
      </c>
      <c r="C2866">
        <v>154</v>
      </c>
      <c r="D2866">
        <v>558</v>
      </c>
      <c r="E2866" t="s">
        <v>605</v>
      </c>
      <c r="F2866" t="s">
        <v>929</v>
      </c>
      <c r="G2866">
        <v>51.809528350000001</v>
      </c>
      <c r="H2866">
        <v>126.6407013</v>
      </c>
      <c r="M2866" t="s">
        <v>14</v>
      </c>
      <c r="N2866">
        <v>20</v>
      </c>
      <c r="O2866">
        <v>0</v>
      </c>
      <c r="P2866">
        <f t="shared" si="273"/>
        <v>20</v>
      </c>
      <c r="Q2866" t="s">
        <v>35</v>
      </c>
      <c r="R2866">
        <v>1</v>
      </c>
      <c r="S2866">
        <f t="shared" si="268"/>
        <v>0</v>
      </c>
      <c r="T2866">
        <f t="shared" si="269"/>
        <v>20</v>
      </c>
      <c r="Z2866" s="118">
        <v>0.14000000000000001</v>
      </c>
      <c r="AA2866">
        <v>0</v>
      </c>
      <c r="AB2866" s="120">
        <v>43.21</v>
      </c>
      <c r="AC2866" s="2">
        <f t="shared" si="270"/>
        <v>12098.8</v>
      </c>
      <c r="AE2866" s="2">
        <f t="shared" si="271"/>
        <v>12098.8</v>
      </c>
      <c r="AG2866" t="str">
        <f t="shared" si="272"/>
        <v/>
      </c>
    </row>
    <row r="2867" spans="1:34">
      <c r="A2867">
        <v>2866</v>
      </c>
      <c r="C2867">
        <v>167</v>
      </c>
      <c r="D2867">
        <v>558</v>
      </c>
      <c r="E2867" t="s">
        <v>605</v>
      </c>
      <c r="F2867" t="s">
        <v>929</v>
      </c>
      <c r="G2867">
        <v>51.809528350000001</v>
      </c>
      <c r="H2867">
        <v>126.6407013</v>
      </c>
      <c r="M2867" t="s">
        <v>16</v>
      </c>
      <c r="N2867">
        <v>0</v>
      </c>
      <c r="O2867">
        <v>-6</v>
      </c>
      <c r="P2867">
        <f t="shared" si="273"/>
        <v>6</v>
      </c>
      <c r="Q2867" t="s">
        <v>604</v>
      </c>
      <c r="R2867">
        <v>2</v>
      </c>
      <c r="S2867">
        <f t="shared" si="268"/>
        <v>6</v>
      </c>
      <c r="T2867">
        <f t="shared" si="269"/>
        <v>0</v>
      </c>
      <c r="U2867" t="s">
        <v>1003</v>
      </c>
      <c r="V2867" t="s">
        <v>918</v>
      </c>
      <c r="Z2867" s="118">
        <v>1.31</v>
      </c>
      <c r="AA2867">
        <v>20</v>
      </c>
      <c r="AB2867" s="120">
        <v>4.74</v>
      </c>
      <c r="AC2867" s="2">
        <f t="shared" si="270"/>
        <v>2980.5120000000002</v>
      </c>
      <c r="AE2867" s="2">
        <f t="shared" si="271"/>
        <v>2980.5120000000002</v>
      </c>
      <c r="AG2867" t="str">
        <f t="shared" si="272"/>
        <v/>
      </c>
    </row>
    <row r="2868" spans="1:34">
      <c r="A2868">
        <v>2867</v>
      </c>
      <c r="C2868">
        <v>167</v>
      </c>
      <c r="D2868">
        <v>558</v>
      </c>
      <c r="E2868" t="s">
        <v>605</v>
      </c>
      <c r="F2868" t="s">
        <v>929</v>
      </c>
      <c r="G2868">
        <v>51.809528350000001</v>
      </c>
      <c r="H2868">
        <v>126.6407013</v>
      </c>
      <c r="M2868" t="s">
        <v>18</v>
      </c>
      <c r="N2868">
        <v>-6</v>
      </c>
      <c r="O2868">
        <v>-29</v>
      </c>
      <c r="P2868">
        <f t="shared" si="273"/>
        <v>23</v>
      </c>
      <c r="Q2868" t="s">
        <v>611</v>
      </c>
      <c r="R2868">
        <v>2</v>
      </c>
      <c r="S2868">
        <f t="shared" si="268"/>
        <v>23</v>
      </c>
      <c r="T2868">
        <f t="shared" si="269"/>
        <v>0</v>
      </c>
      <c r="U2868" t="s">
        <v>1003</v>
      </c>
      <c r="V2868" t="s">
        <v>918</v>
      </c>
      <c r="Z2868" s="118">
        <v>1.38</v>
      </c>
      <c r="AA2868">
        <v>20</v>
      </c>
      <c r="AB2868" s="120">
        <v>1.7</v>
      </c>
      <c r="AC2868" s="2">
        <f t="shared" si="270"/>
        <v>4316.6399999999985</v>
      </c>
      <c r="AE2868" s="2">
        <f t="shared" si="271"/>
        <v>4316.6399999999985</v>
      </c>
      <c r="AG2868" t="str">
        <f t="shared" si="272"/>
        <v/>
      </c>
    </row>
    <row r="2869" spans="1:34">
      <c r="A2869">
        <v>2868</v>
      </c>
      <c r="C2869">
        <v>167</v>
      </c>
      <c r="D2869">
        <v>558</v>
      </c>
      <c r="E2869" t="s">
        <v>605</v>
      </c>
      <c r="F2869" t="s">
        <v>929</v>
      </c>
      <c r="G2869">
        <v>51.809528350000001</v>
      </c>
      <c r="H2869">
        <v>126.6407013</v>
      </c>
      <c r="M2869" t="s">
        <v>21</v>
      </c>
      <c r="N2869">
        <v>-29</v>
      </c>
      <c r="O2869">
        <v>-30</v>
      </c>
      <c r="P2869">
        <f t="shared" si="273"/>
        <v>1</v>
      </c>
      <c r="Q2869" t="s">
        <v>191</v>
      </c>
      <c r="R2869">
        <v>2</v>
      </c>
      <c r="S2869">
        <f t="shared" si="268"/>
        <v>1</v>
      </c>
      <c r="T2869">
        <f t="shared" si="269"/>
        <v>0</v>
      </c>
      <c r="U2869" t="s">
        <v>1003</v>
      </c>
      <c r="V2869" t="s">
        <v>918</v>
      </c>
      <c r="Z2869" s="118">
        <v>1.63</v>
      </c>
      <c r="AA2869">
        <v>0</v>
      </c>
      <c r="AB2869" s="120">
        <v>0.55000000000000004</v>
      </c>
      <c r="AC2869" s="2">
        <f t="shared" si="270"/>
        <v>89.649999999999991</v>
      </c>
      <c r="AE2869" s="2">
        <f t="shared" si="271"/>
        <v>89.649999999999991</v>
      </c>
      <c r="AG2869" t="str">
        <f t="shared" si="272"/>
        <v/>
      </c>
    </row>
    <row r="2870" spans="1:34" s="9" customFormat="1">
      <c r="A2870">
        <v>2869</v>
      </c>
      <c r="C2870">
        <v>167</v>
      </c>
      <c r="D2870">
        <v>558</v>
      </c>
      <c r="E2870" s="9" t="s">
        <v>605</v>
      </c>
      <c r="F2870" t="s">
        <v>929</v>
      </c>
      <c r="G2870" s="9">
        <v>51.809528350000001</v>
      </c>
      <c r="H2870" s="9">
        <v>126.6407013</v>
      </c>
      <c r="M2870" s="9" t="s">
        <v>416</v>
      </c>
      <c r="N2870" s="9">
        <v>-30</v>
      </c>
      <c r="O2870" s="9">
        <v>-30</v>
      </c>
      <c r="P2870">
        <f t="shared" si="273"/>
        <v>0</v>
      </c>
      <c r="R2870" s="9">
        <v>2</v>
      </c>
      <c r="S2870" s="9">
        <f t="shared" si="268"/>
        <v>0</v>
      </c>
      <c r="T2870" s="9">
        <f t="shared" si="269"/>
        <v>0</v>
      </c>
      <c r="U2870" t="s">
        <v>1003</v>
      </c>
      <c r="V2870" t="s">
        <v>918</v>
      </c>
      <c r="Z2870" s="118">
        <v>0</v>
      </c>
      <c r="AA2870" s="9">
        <v>100</v>
      </c>
      <c r="AB2870" s="120"/>
      <c r="AC2870" s="2">
        <f t="shared" si="270"/>
        <v>0</v>
      </c>
      <c r="AE2870" s="11">
        <f t="shared" si="271"/>
        <v>0</v>
      </c>
      <c r="AG2870" t="str">
        <f t="shared" si="272"/>
        <v/>
      </c>
      <c r="AH2870"/>
    </row>
    <row r="2871" spans="1:34">
      <c r="A2871">
        <v>2870</v>
      </c>
      <c r="C2871">
        <v>155</v>
      </c>
      <c r="D2871">
        <v>559</v>
      </c>
      <c r="E2871" t="s">
        <v>614</v>
      </c>
      <c r="F2871" t="s">
        <v>930</v>
      </c>
      <c r="G2871">
        <v>51.81597137</v>
      </c>
      <c r="H2871">
        <v>126.6428986</v>
      </c>
      <c r="M2871" t="s">
        <v>610</v>
      </c>
      <c r="N2871">
        <v>17</v>
      </c>
      <c r="O2871">
        <v>16</v>
      </c>
      <c r="P2871">
        <f t="shared" si="273"/>
        <v>1</v>
      </c>
      <c r="Q2871" t="s">
        <v>35</v>
      </c>
      <c r="R2871">
        <v>1</v>
      </c>
      <c r="S2871">
        <f t="shared" si="268"/>
        <v>0</v>
      </c>
      <c r="T2871">
        <f t="shared" si="269"/>
        <v>1</v>
      </c>
      <c r="W2871">
        <f>SUM(S2871:S2876)</f>
        <v>44</v>
      </c>
      <c r="X2871">
        <f>SUM(T2871:T2876)</f>
        <v>17</v>
      </c>
      <c r="Y2871">
        <f>X2871+W2871</f>
        <v>61</v>
      </c>
      <c r="Z2871" s="118">
        <v>0.16</v>
      </c>
      <c r="AA2871">
        <v>0</v>
      </c>
      <c r="AB2871" s="120">
        <v>37.4</v>
      </c>
      <c r="AC2871" s="2">
        <f t="shared" si="270"/>
        <v>598.4</v>
      </c>
      <c r="AD2871" s="2">
        <f>SUM(AC2871:AC2876)</f>
        <v>16080.143999999997</v>
      </c>
      <c r="AE2871" s="2">
        <f t="shared" si="271"/>
        <v>598.4</v>
      </c>
      <c r="AF2871" s="2">
        <f>SUM(AE2871:AE2876)</f>
        <v>16080.143999999997</v>
      </c>
      <c r="AG2871">
        <f t="shared" si="272"/>
        <v>1</v>
      </c>
    </row>
    <row r="2872" spans="1:34">
      <c r="A2872">
        <v>2871</v>
      </c>
      <c r="C2872">
        <v>155</v>
      </c>
      <c r="D2872">
        <v>559</v>
      </c>
      <c r="E2872" t="s">
        <v>614</v>
      </c>
      <c r="F2872" t="s">
        <v>930</v>
      </c>
      <c r="G2872">
        <v>51.81597137</v>
      </c>
      <c r="H2872">
        <v>126.6428986</v>
      </c>
      <c r="M2872" t="s">
        <v>606</v>
      </c>
      <c r="N2872">
        <v>16</v>
      </c>
      <c r="O2872">
        <v>4</v>
      </c>
      <c r="P2872">
        <f t="shared" si="273"/>
        <v>12</v>
      </c>
      <c r="Q2872" t="s">
        <v>35</v>
      </c>
      <c r="R2872">
        <v>1</v>
      </c>
      <c r="S2872">
        <f t="shared" si="268"/>
        <v>0</v>
      </c>
      <c r="T2872">
        <f t="shared" si="269"/>
        <v>12</v>
      </c>
      <c r="Z2872" s="118">
        <v>0.16</v>
      </c>
      <c r="AA2872">
        <v>0</v>
      </c>
      <c r="AB2872" s="120">
        <v>37.4</v>
      </c>
      <c r="AC2872" s="2">
        <f t="shared" si="270"/>
        <v>7180.7999999999993</v>
      </c>
      <c r="AE2872" s="2">
        <f t="shared" si="271"/>
        <v>7180.7999999999993</v>
      </c>
      <c r="AG2872" t="str">
        <f t="shared" si="272"/>
        <v/>
      </c>
    </row>
    <row r="2873" spans="1:34">
      <c r="A2873">
        <v>2872</v>
      </c>
      <c r="C2873">
        <v>155</v>
      </c>
      <c r="D2873">
        <v>559</v>
      </c>
      <c r="E2873" t="s">
        <v>614</v>
      </c>
      <c r="F2873" t="s">
        <v>930</v>
      </c>
      <c r="G2873">
        <v>51.81597137</v>
      </c>
      <c r="H2873">
        <v>126.6428986</v>
      </c>
      <c r="M2873" t="s">
        <v>90</v>
      </c>
      <c r="N2873">
        <v>4</v>
      </c>
      <c r="O2873">
        <v>0</v>
      </c>
      <c r="P2873">
        <f t="shared" si="273"/>
        <v>4</v>
      </c>
      <c r="Q2873" t="s">
        <v>35</v>
      </c>
      <c r="R2873">
        <v>1</v>
      </c>
      <c r="S2873">
        <f t="shared" si="268"/>
        <v>0</v>
      </c>
      <c r="T2873">
        <f t="shared" si="269"/>
        <v>4</v>
      </c>
      <c r="Z2873" s="118">
        <v>0.16</v>
      </c>
      <c r="AA2873">
        <v>0</v>
      </c>
      <c r="AB2873" s="120">
        <v>30.85</v>
      </c>
      <c r="AC2873" s="2">
        <f t="shared" si="270"/>
        <v>1974.4</v>
      </c>
      <c r="AE2873" s="2">
        <f t="shared" si="271"/>
        <v>1974.4</v>
      </c>
      <c r="AG2873" t="str">
        <f t="shared" si="272"/>
        <v/>
      </c>
    </row>
    <row r="2874" spans="1:34">
      <c r="A2874">
        <v>2873</v>
      </c>
      <c r="C2874">
        <v>168</v>
      </c>
      <c r="D2874">
        <v>559</v>
      </c>
      <c r="E2874" t="s">
        <v>614</v>
      </c>
      <c r="F2874" t="s">
        <v>930</v>
      </c>
      <c r="G2874">
        <v>51.81597137</v>
      </c>
      <c r="H2874">
        <v>126.6428986</v>
      </c>
      <c r="M2874" t="s">
        <v>104</v>
      </c>
      <c r="N2874">
        <v>0</v>
      </c>
      <c r="O2874">
        <v>-2</v>
      </c>
      <c r="P2874">
        <f t="shared" si="273"/>
        <v>2</v>
      </c>
      <c r="Q2874" t="s">
        <v>616</v>
      </c>
      <c r="R2874">
        <v>2</v>
      </c>
      <c r="S2874">
        <f t="shared" si="268"/>
        <v>2</v>
      </c>
      <c r="T2874">
        <f t="shared" si="269"/>
        <v>0</v>
      </c>
      <c r="U2874" t="s">
        <v>1003</v>
      </c>
      <c r="V2874" t="s">
        <v>918</v>
      </c>
      <c r="Z2874" s="118">
        <v>1.07</v>
      </c>
      <c r="AA2874">
        <v>15</v>
      </c>
      <c r="AB2874" s="120">
        <v>3.36</v>
      </c>
      <c r="AC2874" s="2">
        <f t="shared" si="270"/>
        <v>611.18400000000008</v>
      </c>
      <c r="AE2874" s="2">
        <f t="shared" si="271"/>
        <v>611.18400000000008</v>
      </c>
      <c r="AG2874" t="str">
        <f t="shared" si="272"/>
        <v/>
      </c>
    </row>
    <row r="2875" spans="1:34">
      <c r="A2875">
        <v>2874</v>
      </c>
      <c r="C2875">
        <v>168</v>
      </c>
      <c r="D2875">
        <v>559</v>
      </c>
      <c r="E2875" t="s">
        <v>614</v>
      </c>
      <c r="F2875" t="s">
        <v>930</v>
      </c>
      <c r="G2875">
        <v>51.81597137</v>
      </c>
      <c r="H2875">
        <v>126.6428986</v>
      </c>
      <c r="M2875" t="s">
        <v>32</v>
      </c>
      <c r="N2875">
        <v>-2</v>
      </c>
      <c r="O2875">
        <v>-12</v>
      </c>
      <c r="P2875">
        <f t="shared" si="273"/>
        <v>10</v>
      </c>
      <c r="Q2875" t="s">
        <v>604</v>
      </c>
      <c r="R2875">
        <v>2</v>
      </c>
      <c r="S2875">
        <f t="shared" si="268"/>
        <v>10</v>
      </c>
      <c r="T2875">
        <f t="shared" si="269"/>
        <v>0</v>
      </c>
      <c r="U2875" t="s">
        <v>1003</v>
      </c>
      <c r="Z2875" s="118">
        <v>1.62</v>
      </c>
      <c r="AA2875">
        <v>30</v>
      </c>
      <c r="AB2875" s="120">
        <v>1.2</v>
      </c>
      <c r="AC2875" s="2">
        <f t="shared" si="270"/>
        <v>1360.7999999999997</v>
      </c>
      <c r="AE2875" s="2">
        <f t="shared" si="271"/>
        <v>1360.7999999999997</v>
      </c>
      <c r="AG2875" t="str">
        <f t="shared" si="272"/>
        <v/>
      </c>
    </row>
    <row r="2876" spans="1:34" s="9" customFormat="1">
      <c r="A2876">
        <v>2875</v>
      </c>
      <c r="C2876">
        <v>168</v>
      </c>
      <c r="D2876">
        <v>559</v>
      </c>
      <c r="E2876" s="9" t="s">
        <v>614</v>
      </c>
      <c r="F2876" t="s">
        <v>930</v>
      </c>
      <c r="G2876" s="9">
        <v>51.81597137</v>
      </c>
      <c r="H2876" s="9">
        <v>126.6428986</v>
      </c>
      <c r="M2876" s="9" t="s">
        <v>34</v>
      </c>
      <c r="N2876" s="9">
        <v>-12</v>
      </c>
      <c r="O2876" s="9">
        <v>-44</v>
      </c>
      <c r="P2876">
        <f t="shared" si="273"/>
        <v>32</v>
      </c>
      <c r="Q2876" s="9" t="s">
        <v>604</v>
      </c>
      <c r="R2876" s="9">
        <v>2</v>
      </c>
      <c r="S2876" s="9">
        <f t="shared" si="268"/>
        <v>32</v>
      </c>
      <c r="T2876" s="9">
        <f t="shared" si="269"/>
        <v>0</v>
      </c>
      <c r="U2876" t="s">
        <v>1003</v>
      </c>
      <c r="V2876"/>
      <c r="Z2876" s="118">
        <v>1.62</v>
      </c>
      <c r="AA2876" s="9">
        <v>30</v>
      </c>
      <c r="AB2876" s="120">
        <v>1.2</v>
      </c>
      <c r="AC2876" s="2">
        <f t="shared" si="270"/>
        <v>4354.5599999999995</v>
      </c>
      <c r="AE2876" s="11">
        <f t="shared" si="271"/>
        <v>4354.5599999999995</v>
      </c>
      <c r="AG2876" t="str">
        <f t="shared" si="272"/>
        <v/>
      </c>
      <c r="AH2876"/>
    </row>
    <row r="2877" spans="1:34">
      <c r="A2877">
        <v>2876</v>
      </c>
      <c r="C2877">
        <v>86</v>
      </c>
      <c r="D2877">
        <v>560</v>
      </c>
      <c r="E2877" t="s">
        <v>607</v>
      </c>
      <c r="F2877" t="s">
        <v>929</v>
      </c>
      <c r="G2877">
        <v>50.69863892</v>
      </c>
      <c r="H2877">
        <v>127.81469730000001</v>
      </c>
      <c r="M2877" t="s">
        <v>13</v>
      </c>
      <c r="N2877">
        <v>23</v>
      </c>
      <c r="O2877">
        <v>20</v>
      </c>
      <c r="P2877">
        <f t="shared" si="273"/>
        <v>3</v>
      </c>
      <c r="Q2877" t="s">
        <v>35</v>
      </c>
      <c r="R2877">
        <v>1</v>
      </c>
      <c r="S2877">
        <f t="shared" si="268"/>
        <v>0</v>
      </c>
      <c r="T2877">
        <f t="shared" si="269"/>
        <v>3</v>
      </c>
      <c r="W2877">
        <f>SUM(S2877:S2881)</f>
        <v>70</v>
      </c>
      <c r="X2877">
        <f>SUM(T2877:T2881)</f>
        <v>23</v>
      </c>
      <c r="Y2877">
        <f>X2877+W2877</f>
        <v>93</v>
      </c>
      <c r="Z2877" s="118">
        <v>0.11</v>
      </c>
      <c r="AA2877">
        <v>0</v>
      </c>
      <c r="AB2877" s="120">
        <v>45.06</v>
      </c>
      <c r="AC2877" s="2">
        <f t="shared" si="270"/>
        <v>1486.98</v>
      </c>
      <c r="AD2877" s="2">
        <f>SUM(AC2877:AC2881)</f>
        <v>27300.832000000002</v>
      </c>
      <c r="AE2877" s="2">
        <f t="shared" si="271"/>
        <v>1486.98</v>
      </c>
      <c r="AF2877" s="2">
        <f>SUM(AE2877:AE2881)</f>
        <v>27300.832000000002</v>
      </c>
      <c r="AG2877">
        <f t="shared" si="272"/>
        <v>1</v>
      </c>
    </row>
    <row r="2878" spans="1:34">
      <c r="A2878">
        <v>2877</v>
      </c>
      <c r="C2878">
        <v>86</v>
      </c>
      <c r="D2878">
        <v>560</v>
      </c>
      <c r="E2878" t="s">
        <v>607</v>
      </c>
      <c r="F2878" t="s">
        <v>929</v>
      </c>
      <c r="G2878">
        <v>50.69863892</v>
      </c>
      <c r="H2878">
        <v>127.81469730000001</v>
      </c>
      <c r="M2878" t="s">
        <v>606</v>
      </c>
      <c r="N2878">
        <v>20</v>
      </c>
      <c r="O2878">
        <v>7</v>
      </c>
      <c r="P2878">
        <f t="shared" si="273"/>
        <v>13</v>
      </c>
      <c r="Q2878" t="s">
        <v>35</v>
      </c>
      <c r="R2878">
        <v>1</v>
      </c>
      <c r="S2878">
        <f t="shared" si="268"/>
        <v>0</v>
      </c>
      <c r="T2878">
        <f t="shared" si="269"/>
        <v>13</v>
      </c>
      <c r="Z2878" s="118">
        <v>0.11</v>
      </c>
      <c r="AA2878">
        <v>0</v>
      </c>
      <c r="AB2878" s="120">
        <v>45.06</v>
      </c>
      <c r="AC2878" s="2">
        <f t="shared" si="270"/>
        <v>6443.58</v>
      </c>
      <c r="AE2878" s="2">
        <f t="shared" si="271"/>
        <v>6443.58</v>
      </c>
      <c r="AG2878" t="str">
        <f t="shared" si="272"/>
        <v/>
      </c>
    </row>
    <row r="2879" spans="1:34">
      <c r="A2879">
        <v>2878</v>
      </c>
      <c r="C2879">
        <v>86</v>
      </c>
      <c r="D2879">
        <v>560</v>
      </c>
      <c r="E2879" t="s">
        <v>607</v>
      </c>
      <c r="F2879" t="s">
        <v>929</v>
      </c>
      <c r="G2879">
        <v>50.69863892</v>
      </c>
      <c r="H2879">
        <v>127.81469730000001</v>
      </c>
      <c r="M2879" t="s">
        <v>15</v>
      </c>
      <c r="N2879">
        <v>7</v>
      </c>
      <c r="O2879">
        <v>0</v>
      </c>
      <c r="P2879">
        <f t="shared" si="273"/>
        <v>7</v>
      </c>
      <c r="Q2879" t="s">
        <v>35</v>
      </c>
      <c r="R2879">
        <v>1</v>
      </c>
      <c r="S2879">
        <f t="shared" si="268"/>
        <v>0</v>
      </c>
      <c r="T2879">
        <f t="shared" si="269"/>
        <v>7</v>
      </c>
      <c r="Z2879" s="118">
        <v>0.11</v>
      </c>
      <c r="AA2879">
        <v>0</v>
      </c>
      <c r="AB2879" s="120">
        <v>38.51</v>
      </c>
      <c r="AC2879" s="2">
        <f t="shared" si="270"/>
        <v>2965.27</v>
      </c>
      <c r="AE2879" s="2">
        <f t="shared" si="271"/>
        <v>2965.27</v>
      </c>
      <c r="AG2879" t="str">
        <f t="shared" si="272"/>
        <v/>
      </c>
    </row>
    <row r="2880" spans="1:34">
      <c r="A2880">
        <v>2879</v>
      </c>
      <c r="C2880">
        <v>99</v>
      </c>
      <c r="D2880">
        <v>560</v>
      </c>
      <c r="E2880" t="s">
        <v>607</v>
      </c>
      <c r="F2880" t="s">
        <v>929</v>
      </c>
      <c r="G2880">
        <v>50.69863892</v>
      </c>
      <c r="H2880">
        <v>127.81469730000001</v>
      </c>
      <c r="M2880" t="s">
        <v>16</v>
      </c>
      <c r="N2880">
        <v>0</v>
      </c>
      <c r="O2880">
        <v>-4</v>
      </c>
      <c r="P2880">
        <f t="shared" si="273"/>
        <v>4</v>
      </c>
      <c r="Q2880" t="s">
        <v>616</v>
      </c>
      <c r="R2880">
        <v>2</v>
      </c>
      <c r="S2880">
        <f t="shared" si="268"/>
        <v>4</v>
      </c>
      <c r="T2880">
        <f t="shared" si="269"/>
        <v>0</v>
      </c>
      <c r="U2880" t="s">
        <v>1003</v>
      </c>
      <c r="V2880" t="s">
        <v>21</v>
      </c>
      <c r="Z2880" s="118">
        <v>0.93</v>
      </c>
      <c r="AA2880">
        <v>25</v>
      </c>
      <c r="AB2880" s="120">
        <v>10.95</v>
      </c>
      <c r="AC2880" s="2">
        <f t="shared" si="270"/>
        <v>3055.05</v>
      </c>
      <c r="AE2880" s="2">
        <f t="shared" si="271"/>
        <v>3055.05</v>
      </c>
      <c r="AG2880" t="str">
        <f t="shared" si="272"/>
        <v/>
      </c>
    </row>
    <row r="2881" spans="1:34" s="9" customFormat="1">
      <c r="A2881">
        <v>2880</v>
      </c>
      <c r="C2881">
        <v>99</v>
      </c>
      <c r="D2881">
        <v>560</v>
      </c>
      <c r="E2881" s="9" t="s">
        <v>607</v>
      </c>
      <c r="F2881" t="s">
        <v>929</v>
      </c>
      <c r="G2881" s="9">
        <v>50.69863892</v>
      </c>
      <c r="H2881" s="9">
        <v>127.81469730000001</v>
      </c>
      <c r="M2881" s="9" t="s">
        <v>17</v>
      </c>
      <c r="N2881" s="9">
        <v>-4</v>
      </c>
      <c r="O2881" s="9">
        <v>-70</v>
      </c>
      <c r="P2881">
        <f t="shared" si="273"/>
        <v>66</v>
      </c>
      <c r="Q2881" s="9" t="s">
        <v>616</v>
      </c>
      <c r="R2881" s="9">
        <v>2</v>
      </c>
      <c r="S2881" s="9">
        <f t="shared" si="268"/>
        <v>66</v>
      </c>
      <c r="T2881" s="9">
        <f t="shared" si="269"/>
        <v>0</v>
      </c>
      <c r="U2881" t="s">
        <v>1003</v>
      </c>
      <c r="V2881" t="s">
        <v>21</v>
      </c>
      <c r="Z2881" s="118">
        <v>0.86</v>
      </c>
      <c r="AA2881" s="9">
        <v>40</v>
      </c>
      <c r="AB2881" s="120">
        <v>3.92</v>
      </c>
      <c r="AC2881" s="2">
        <f t="shared" si="270"/>
        <v>13349.951999999999</v>
      </c>
      <c r="AE2881" s="11">
        <f t="shared" si="271"/>
        <v>13349.951999999999</v>
      </c>
      <c r="AG2881" t="str">
        <f t="shared" si="272"/>
        <v/>
      </c>
      <c r="AH2881"/>
    </row>
    <row r="2882" spans="1:34">
      <c r="A2882">
        <v>2881</v>
      </c>
      <c r="C2882">
        <v>769</v>
      </c>
      <c r="D2882">
        <v>561</v>
      </c>
      <c r="E2882" t="s">
        <v>177</v>
      </c>
      <c r="F2882" t="s">
        <v>930</v>
      </c>
      <c r="G2882">
        <v>50.700531009999999</v>
      </c>
      <c r="H2882">
        <v>127.8132019</v>
      </c>
      <c r="M2882" t="s">
        <v>610</v>
      </c>
      <c r="N2882">
        <v>22</v>
      </c>
      <c r="O2882">
        <v>20</v>
      </c>
      <c r="P2882">
        <f t="shared" si="273"/>
        <v>2</v>
      </c>
      <c r="Q2882" t="s">
        <v>35</v>
      </c>
      <c r="R2882">
        <v>1</v>
      </c>
      <c r="S2882">
        <f t="shared" ref="S2882:S2945" si="274">IF(R2882=1,0,P2882)</f>
        <v>0</v>
      </c>
      <c r="T2882">
        <f t="shared" ref="T2882:T2945" si="275">IF(R2882=1,P2882,0)</f>
        <v>2</v>
      </c>
      <c r="W2882">
        <f>SUM(S2882:S2887)</f>
        <v>38</v>
      </c>
      <c r="X2882">
        <f>SUM(T2882:T2887)</f>
        <v>22</v>
      </c>
      <c r="Y2882">
        <f>X2882+W2882</f>
        <v>60</v>
      </c>
      <c r="Z2882" s="118">
        <v>0.16</v>
      </c>
      <c r="AA2882">
        <v>0</v>
      </c>
      <c r="AB2882" s="120">
        <v>37.4</v>
      </c>
      <c r="AC2882" s="2">
        <f t="shared" ref="AC2882:AC2945" si="276">Z2882*AB2882/100*P2882*100*100*((100-AA2882)/100)</f>
        <v>1196.8</v>
      </c>
      <c r="AD2882" s="2">
        <f>SUM(AC2882:AC2887)</f>
        <v>14543.52</v>
      </c>
      <c r="AE2882" s="2">
        <f t="shared" ref="AE2882:AE2945" si="277">Z2882*AB2882/100*P2882*100*100*((100-AA2882)/100)</f>
        <v>1196.8</v>
      </c>
      <c r="AF2882" s="2">
        <f>SUM(AE2882:AE2887)</f>
        <v>14543.52</v>
      </c>
      <c r="AG2882">
        <f t="shared" ref="AG2882:AG2945" si="278">IF(D2881&lt;&gt;D2882,1,"")</f>
        <v>1</v>
      </c>
    </row>
    <row r="2883" spans="1:34">
      <c r="A2883">
        <v>2882</v>
      </c>
      <c r="C2883">
        <v>769</v>
      </c>
      <c r="D2883">
        <v>561</v>
      </c>
      <c r="E2883" t="s">
        <v>177</v>
      </c>
      <c r="F2883" t="s">
        <v>930</v>
      </c>
      <c r="G2883">
        <v>50.700531009999999</v>
      </c>
      <c r="H2883">
        <v>127.8132019</v>
      </c>
      <c r="M2883" t="s">
        <v>612</v>
      </c>
      <c r="N2883">
        <v>20</v>
      </c>
      <c r="O2883">
        <v>16</v>
      </c>
      <c r="P2883">
        <f t="shared" si="273"/>
        <v>4</v>
      </c>
      <c r="Q2883" t="s">
        <v>35</v>
      </c>
      <c r="R2883">
        <v>1</v>
      </c>
      <c r="S2883">
        <f t="shared" si="274"/>
        <v>0</v>
      </c>
      <c r="T2883">
        <f t="shared" si="275"/>
        <v>4</v>
      </c>
      <c r="Z2883" s="118">
        <v>0.16</v>
      </c>
      <c r="AA2883">
        <v>0</v>
      </c>
      <c r="AB2883" s="120">
        <v>37.4</v>
      </c>
      <c r="AC2883" s="2">
        <f t="shared" si="276"/>
        <v>2393.6</v>
      </c>
      <c r="AE2883" s="2">
        <f t="shared" si="277"/>
        <v>2393.6</v>
      </c>
      <c r="AG2883" t="str">
        <f t="shared" si="278"/>
        <v/>
      </c>
    </row>
    <row r="2884" spans="1:34">
      <c r="A2884">
        <v>2883</v>
      </c>
      <c r="C2884">
        <v>769</v>
      </c>
      <c r="D2884">
        <v>561</v>
      </c>
      <c r="E2884" t="s">
        <v>177</v>
      </c>
      <c r="F2884" t="s">
        <v>930</v>
      </c>
      <c r="G2884">
        <v>50.700531009999999</v>
      </c>
      <c r="H2884">
        <v>127.8132019</v>
      </c>
      <c r="M2884" t="s">
        <v>104</v>
      </c>
      <c r="N2884">
        <v>16</v>
      </c>
      <c r="O2884">
        <v>0</v>
      </c>
      <c r="P2884">
        <f t="shared" si="273"/>
        <v>16</v>
      </c>
      <c r="Q2884" t="s">
        <v>35</v>
      </c>
      <c r="R2884">
        <v>1</v>
      </c>
      <c r="S2884">
        <f t="shared" si="274"/>
        <v>0</v>
      </c>
      <c r="T2884">
        <f t="shared" si="275"/>
        <v>16</v>
      </c>
      <c r="Z2884" s="118">
        <v>1.07</v>
      </c>
      <c r="AA2884">
        <v>0</v>
      </c>
      <c r="AB2884" s="120">
        <v>3.36</v>
      </c>
      <c r="AC2884" s="2">
        <f t="shared" si="276"/>
        <v>5752.3200000000006</v>
      </c>
      <c r="AE2884" s="2">
        <f t="shared" si="277"/>
        <v>5752.3200000000006</v>
      </c>
      <c r="AG2884" t="str">
        <f t="shared" si="278"/>
        <v/>
      </c>
    </row>
    <row r="2885" spans="1:34">
      <c r="A2885">
        <v>2884</v>
      </c>
      <c r="C2885">
        <v>829</v>
      </c>
      <c r="D2885">
        <v>561</v>
      </c>
      <c r="E2885" t="s">
        <v>177</v>
      </c>
      <c r="F2885" t="s">
        <v>930</v>
      </c>
      <c r="G2885">
        <v>50.700531009999999</v>
      </c>
      <c r="H2885">
        <v>127.8132019</v>
      </c>
      <c r="M2885" t="s">
        <v>101</v>
      </c>
      <c r="N2885">
        <v>0</v>
      </c>
      <c r="O2885">
        <v>-10</v>
      </c>
      <c r="P2885">
        <f t="shared" si="273"/>
        <v>10</v>
      </c>
      <c r="Q2885" t="s">
        <v>89</v>
      </c>
      <c r="R2885">
        <v>2</v>
      </c>
      <c r="S2885">
        <f t="shared" si="274"/>
        <v>10</v>
      </c>
      <c r="T2885">
        <f t="shared" si="275"/>
        <v>0</v>
      </c>
      <c r="U2885" t="s">
        <v>1003</v>
      </c>
      <c r="V2885" t="s">
        <v>21</v>
      </c>
      <c r="Z2885" s="118">
        <v>1.45</v>
      </c>
      <c r="AA2885">
        <v>0</v>
      </c>
      <c r="AB2885" s="120">
        <v>1.2</v>
      </c>
      <c r="AC2885" s="2">
        <f t="shared" si="276"/>
        <v>1739.9999999999998</v>
      </c>
      <c r="AE2885" s="2">
        <f t="shared" si="277"/>
        <v>1739.9999999999998</v>
      </c>
      <c r="AG2885" t="str">
        <f t="shared" si="278"/>
        <v/>
      </c>
    </row>
    <row r="2886" spans="1:34">
      <c r="A2886">
        <v>2885</v>
      </c>
      <c r="C2886">
        <v>829</v>
      </c>
      <c r="D2886">
        <v>561</v>
      </c>
      <c r="E2886" t="s">
        <v>177</v>
      </c>
      <c r="F2886" t="s">
        <v>930</v>
      </c>
      <c r="G2886">
        <v>50.700531009999999</v>
      </c>
      <c r="H2886">
        <v>127.8132019</v>
      </c>
      <c r="M2886" t="s">
        <v>608</v>
      </c>
      <c r="N2886">
        <v>-10</v>
      </c>
      <c r="O2886">
        <v>-38</v>
      </c>
      <c r="P2886">
        <f t="shared" si="273"/>
        <v>28</v>
      </c>
      <c r="Q2886" t="s">
        <v>89</v>
      </c>
      <c r="R2886">
        <v>2</v>
      </c>
      <c r="S2886">
        <f t="shared" si="274"/>
        <v>28</v>
      </c>
      <c r="T2886">
        <f t="shared" si="275"/>
        <v>0</v>
      </c>
      <c r="U2886" t="s">
        <v>1006</v>
      </c>
      <c r="V2886" t="s">
        <v>21</v>
      </c>
      <c r="Z2886" s="118">
        <v>1.03</v>
      </c>
      <c r="AA2886">
        <v>0</v>
      </c>
      <c r="AB2886" s="120">
        <v>1.2</v>
      </c>
      <c r="AC2886" s="2">
        <f t="shared" si="276"/>
        <v>3460.7999999999997</v>
      </c>
      <c r="AE2886" s="2">
        <f t="shared" si="277"/>
        <v>3460.7999999999997</v>
      </c>
      <c r="AG2886" t="str">
        <f t="shared" si="278"/>
        <v/>
      </c>
    </row>
    <row r="2887" spans="1:34" s="9" customFormat="1">
      <c r="A2887">
        <v>2886</v>
      </c>
      <c r="C2887">
        <v>829</v>
      </c>
      <c r="D2887">
        <v>561</v>
      </c>
      <c r="E2887" s="9" t="s">
        <v>177</v>
      </c>
      <c r="F2887" t="s">
        <v>930</v>
      </c>
      <c r="G2887" s="9">
        <v>50.700531009999999</v>
      </c>
      <c r="H2887" s="9">
        <v>127.8132019</v>
      </c>
      <c r="M2887" s="9" t="s">
        <v>798</v>
      </c>
      <c r="N2887" s="9">
        <v>-38</v>
      </c>
      <c r="O2887" s="9">
        <v>-38</v>
      </c>
      <c r="P2887">
        <f t="shared" si="273"/>
        <v>0</v>
      </c>
      <c r="Q2887" s="9" t="s">
        <v>191</v>
      </c>
      <c r="R2887" s="9">
        <v>2</v>
      </c>
      <c r="S2887" s="9">
        <f t="shared" si="274"/>
        <v>0</v>
      </c>
      <c r="T2887" s="9">
        <f t="shared" si="275"/>
        <v>0</v>
      </c>
      <c r="U2887" t="s">
        <v>1006</v>
      </c>
      <c r="V2887" t="s">
        <v>21</v>
      </c>
      <c r="Z2887" s="118">
        <v>1.38</v>
      </c>
      <c r="AA2887" s="9">
        <v>60</v>
      </c>
      <c r="AB2887" s="120">
        <v>0.39</v>
      </c>
      <c r="AC2887" s="2">
        <f t="shared" si="276"/>
        <v>0</v>
      </c>
      <c r="AE2887" s="11">
        <f t="shared" si="277"/>
        <v>0</v>
      </c>
      <c r="AG2887" t="str">
        <f t="shared" si="278"/>
        <v/>
      </c>
      <c r="AH2887"/>
    </row>
    <row r="2888" spans="1:34">
      <c r="A2888">
        <v>2887</v>
      </c>
      <c r="C2888">
        <v>799</v>
      </c>
      <c r="D2888">
        <v>562</v>
      </c>
      <c r="E2888" t="s">
        <v>915</v>
      </c>
      <c r="F2888" t="s">
        <v>932</v>
      </c>
      <c r="G2888">
        <v>50.701999659999998</v>
      </c>
      <c r="H2888">
        <v>127.8149033</v>
      </c>
      <c r="M2888" t="s">
        <v>610</v>
      </c>
      <c r="N2888">
        <v>2</v>
      </c>
      <c r="O2888">
        <v>1</v>
      </c>
      <c r="P2888">
        <f t="shared" si="273"/>
        <v>1</v>
      </c>
      <c r="Q2888" t="s">
        <v>35</v>
      </c>
      <c r="R2888">
        <v>1</v>
      </c>
      <c r="S2888">
        <f t="shared" si="274"/>
        <v>0</v>
      </c>
      <c r="T2888">
        <f t="shared" si="275"/>
        <v>1</v>
      </c>
      <c r="W2888">
        <f>SUM(S2888:S2893)</f>
        <v>105</v>
      </c>
      <c r="X2888">
        <f>SUM(T2888:T2893)</f>
        <v>2</v>
      </c>
      <c r="Y2888">
        <f>X2888+W2888</f>
        <v>107</v>
      </c>
      <c r="Z2888" s="118">
        <v>0.11</v>
      </c>
      <c r="AA2888">
        <v>0</v>
      </c>
      <c r="AB2888" s="120">
        <v>25.58</v>
      </c>
      <c r="AC2888" s="2">
        <f t="shared" si="276"/>
        <v>281.37999999999994</v>
      </c>
      <c r="AD2888" s="2">
        <f>SUM(AC2888:AC2893)</f>
        <v>48794.460000000006</v>
      </c>
      <c r="AE2888" s="2">
        <f t="shared" si="277"/>
        <v>281.37999999999994</v>
      </c>
      <c r="AF2888" s="2">
        <f>SUM(AE2888:AE2893)</f>
        <v>48794.460000000006</v>
      </c>
      <c r="AG2888">
        <f t="shared" si="278"/>
        <v>1</v>
      </c>
    </row>
    <row r="2889" spans="1:34">
      <c r="A2889">
        <v>2888</v>
      </c>
      <c r="C2889">
        <v>799</v>
      </c>
      <c r="D2889">
        <v>562</v>
      </c>
      <c r="E2889" t="s">
        <v>915</v>
      </c>
      <c r="F2889" t="s">
        <v>932</v>
      </c>
      <c r="G2889">
        <v>50.701999659999998</v>
      </c>
      <c r="H2889">
        <v>127.8149033</v>
      </c>
      <c r="M2889" t="s">
        <v>612</v>
      </c>
      <c r="N2889">
        <v>1</v>
      </c>
      <c r="O2889">
        <v>0</v>
      </c>
      <c r="P2889">
        <f t="shared" si="273"/>
        <v>1</v>
      </c>
      <c r="Q2889" t="s">
        <v>35</v>
      </c>
      <c r="R2889">
        <v>1</v>
      </c>
      <c r="S2889">
        <f t="shared" si="274"/>
        <v>0</v>
      </c>
      <c r="T2889">
        <f t="shared" si="275"/>
        <v>1</v>
      </c>
      <c r="Z2889" s="118">
        <v>0.11</v>
      </c>
      <c r="AA2889">
        <v>0</v>
      </c>
      <c r="AB2889" s="120">
        <v>25.58</v>
      </c>
      <c r="AC2889" s="2">
        <f t="shared" si="276"/>
        <v>281.37999999999994</v>
      </c>
      <c r="AE2889" s="2">
        <f t="shared" si="277"/>
        <v>281.37999999999994</v>
      </c>
      <c r="AG2889" t="str">
        <f t="shared" si="278"/>
        <v/>
      </c>
    </row>
    <row r="2890" spans="1:34">
      <c r="A2890">
        <v>2889</v>
      </c>
      <c r="C2890">
        <v>859</v>
      </c>
      <c r="D2890">
        <v>562</v>
      </c>
      <c r="E2890" t="s">
        <v>915</v>
      </c>
      <c r="F2890" t="s">
        <v>932</v>
      </c>
      <c r="G2890">
        <v>50.701999659999998</v>
      </c>
      <c r="H2890">
        <v>127.8149033</v>
      </c>
      <c r="M2890" t="s">
        <v>104</v>
      </c>
      <c r="N2890">
        <v>0</v>
      </c>
      <c r="O2890">
        <v>-55</v>
      </c>
      <c r="P2890">
        <f t="shared" si="273"/>
        <v>55</v>
      </c>
      <c r="Q2890" t="s">
        <v>618</v>
      </c>
      <c r="R2890">
        <v>2</v>
      </c>
      <c r="S2890">
        <f t="shared" si="274"/>
        <v>55</v>
      </c>
      <c r="T2890">
        <f t="shared" si="275"/>
        <v>0</v>
      </c>
      <c r="U2890" t="s">
        <v>1003</v>
      </c>
      <c r="V2890" t="s">
        <v>278</v>
      </c>
      <c r="Z2890" s="118">
        <v>0.97</v>
      </c>
      <c r="AA2890">
        <v>0</v>
      </c>
      <c r="AB2890" s="120">
        <v>7.94</v>
      </c>
      <c r="AC2890" s="2">
        <f t="shared" si="276"/>
        <v>42359.9</v>
      </c>
      <c r="AE2890" s="2">
        <f t="shared" si="277"/>
        <v>42359.9</v>
      </c>
      <c r="AG2890" t="str">
        <f t="shared" si="278"/>
        <v/>
      </c>
    </row>
    <row r="2891" spans="1:34">
      <c r="A2891">
        <v>2890</v>
      </c>
      <c r="C2891">
        <v>859</v>
      </c>
      <c r="D2891">
        <v>562</v>
      </c>
      <c r="E2891" t="s">
        <v>915</v>
      </c>
      <c r="F2891" t="s">
        <v>932</v>
      </c>
      <c r="G2891">
        <v>50.701999659999998</v>
      </c>
      <c r="H2891">
        <v>127.8149033</v>
      </c>
      <c r="M2891" t="s">
        <v>17</v>
      </c>
      <c r="N2891">
        <v>-55</v>
      </c>
      <c r="O2891">
        <v>-61</v>
      </c>
      <c r="P2891">
        <f t="shared" ref="P2891:P2954" si="279">ABS(N2891-O2891)</f>
        <v>6</v>
      </c>
      <c r="Q2891" t="s">
        <v>884</v>
      </c>
      <c r="R2891">
        <v>2</v>
      </c>
      <c r="S2891">
        <f t="shared" si="274"/>
        <v>6</v>
      </c>
      <c r="T2891">
        <f t="shared" si="275"/>
        <v>0</v>
      </c>
      <c r="U2891" t="s">
        <v>1003</v>
      </c>
      <c r="V2891" t="s">
        <v>278</v>
      </c>
      <c r="Z2891" s="118">
        <v>1.1000000000000001</v>
      </c>
      <c r="AA2891">
        <v>0</v>
      </c>
      <c r="AB2891" s="120">
        <v>2.84</v>
      </c>
      <c r="AC2891" s="2">
        <f t="shared" si="276"/>
        <v>1874.4</v>
      </c>
      <c r="AE2891" s="2">
        <f t="shared" si="277"/>
        <v>1874.4</v>
      </c>
      <c r="AG2891" t="str">
        <f t="shared" si="278"/>
        <v/>
      </c>
    </row>
    <row r="2892" spans="1:34">
      <c r="A2892">
        <v>2891</v>
      </c>
      <c r="C2892">
        <v>859</v>
      </c>
      <c r="D2892">
        <v>562</v>
      </c>
      <c r="E2892" t="s">
        <v>915</v>
      </c>
      <c r="F2892" t="s">
        <v>932</v>
      </c>
      <c r="G2892">
        <v>50.701999659999998</v>
      </c>
      <c r="H2892">
        <v>127.8149033</v>
      </c>
      <c r="M2892" t="s">
        <v>799</v>
      </c>
      <c r="N2892">
        <v>-61</v>
      </c>
      <c r="O2892">
        <v>-100</v>
      </c>
      <c r="P2892">
        <f t="shared" si="279"/>
        <v>39</v>
      </c>
      <c r="Q2892" t="s">
        <v>191</v>
      </c>
      <c r="R2892">
        <v>2</v>
      </c>
      <c r="S2892">
        <f t="shared" si="274"/>
        <v>39</v>
      </c>
      <c r="T2892">
        <f t="shared" si="275"/>
        <v>0</v>
      </c>
      <c r="U2892" t="s">
        <v>1003</v>
      </c>
      <c r="V2892" t="s">
        <v>278</v>
      </c>
      <c r="Z2892" s="118">
        <v>1.1000000000000001</v>
      </c>
      <c r="AA2892">
        <v>0</v>
      </c>
      <c r="AB2892" s="120">
        <v>0.92</v>
      </c>
      <c r="AC2892" s="2">
        <f t="shared" si="276"/>
        <v>3946.8000000000011</v>
      </c>
      <c r="AE2892" s="2">
        <f t="shared" si="277"/>
        <v>3946.8000000000011</v>
      </c>
      <c r="AG2892" t="str">
        <f t="shared" si="278"/>
        <v/>
      </c>
    </row>
    <row r="2893" spans="1:34" s="9" customFormat="1">
      <c r="A2893">
        <v>2892</v>
      </c>
      <c r="C2893">
        <v>859</v>
      </c>
      <c r="D2893">
        <v>562</v>
      </c>
      <c r="E2893" s="9" t="s">
        <v>915</v>
      </c>
      <c r="F2893" t="s">
        <v>932</v>
      </c>
      <c r="G2893" s="9">
        <v>50.701999659999998</v>
      </c>
      <c r="H2893" s="9">
        <v>127.8149033</v>
      </c>
      <c r="M2893" s="9" t="s">
        <v>249</v>
      </c>
      <c r="N2893" s="9">
        <v>-100</v>
      </c>
      <c r="O2893" s="9">
        <v>-105</v>
      </c>
      <c r="P2893">
        <f t="shared" si="279"/>
        <v>5</v>
      </c>
      <c r="Q2893" s="9" t="s">
        <v>191</v>
      </c>
      <c r="R2893" s="9">
        <v>2</v>
      </c>
      <c r="S2893" s="9">
        <f t="shared" si="274"/>
        <v>5</v>
      </c>
      <c r="T2893" s="9">
        <f t="shared" si="275"/>
        <v>0</v>
      </c>
      <c r="U2893" t="s">
        <v>1003</v>
      </c>
      <c r="V2893" t="s">
        <v>278</v>
      </c>
      <c r="Z2893" s="118">
        <v>1.1000000000000001</v>
      </c>
      <c r="AA2893" s="9">
        <v>90</v>
      </c>
      <c r="AB2893" s="120">
        <v>0.92</v>
      </c>
      <c r="AC2893" s="2">
        <f t="shared" si="276"/>
        <v>50.600000000000016</v>
      </c>
      <c r="AE2893" s="11">
        <f t="shared" si="277"/>
        <v>50.600000000000016</v>
      </c>
      <c r="AG2893" t="str">
        <f t="shared" si="278"/>
        <v/>
      </c>
      <c r="AH2893"/>
    </row>
    <row r="2894" spans="1:34">
      <c r="A2894">
        <v>2893</v>
      </c>
      <c r="C2894">
        <v>120</v>
      </c>
      <c r="D2894">
        <v>563</v>
      </c>
      <c r="E2894" t="s">
        <v>605</v>
      </c>
      <c r="F2894" t="s">
        <v>929</v>
      </c>
      <c r="G2894">
        <v>52.241699220000001</v>
      </c>
      <c r="H2894">
        <v>126.3047028</v>
      </c>
      <c r="M2894" t="s">
        <v>13</v>
      </c>
      <c r="N2894">
        <v>22</v>
      </c>
      <c r="O2894">
        <v>17</v>
      </c>
      <c r="P2894">
        <f t="shared" si="279"/>
        <v>5</v>
      </c>
      <c r="Q2894" t="s">
        <v>35</v>
      </c>
      <c r="R2894">
        <v>1</v>
      </c>
      <c r="S2894">
        <f t="shared" si="274"/>
        <v>0</v>
      </c>
      <c r="T2894">
        <f t="shared" si="275"/>
        <v>5</v>
      </c>
      <c r="W2894">
        <f>SUM(S2894:S2900)</f>
        <v>42</v>
      </c>
      <c r="X2894">
        <f>SUM(T2894:T2900)</f>
        <v>22</v>
      </c>
      <c r="Y2894">
        <f>X2894+W2894</f>
        <v>64</v>
      </c>
      <c r="Z2894" s="118">
        <v>0.14000000000000001</v>
      </c>
      <c r="AA2894">
        <v>0</v>
      </c>
      <c r="AB2894" s="120">
        <v>43.21</v>
      </c>
      <c r="AC2894" s="2">
        <f t="shared" si="276"/>
        <v>3024.7</v>
      </c>
      <c r="AD2894" s="2">
        <f>SUM(AC2894:AC2900)</f>
        <v>20769.698000000004</v>
      </c>
      <c r="AE2894" s="2">
        <f t="shared" si="277"/>
        <v>3024.7</v>
      </c>
      <c r="AF2894" s="2">
        <f>SUM(AE2894:AE2900)</f>
        <v>20769.698000000004</v>
      </c>
      <c r="AG2894">
        <f t="shared" si="278"/>
        <v>1</v>
      </c>
    </row>
    <row r="2895" spans="1:34">
      <c r="A2895">
        <v>2894</v>
      </c>
      <c r="C2895">
        <v>120</v>
      </c>
      <c r="D2895">
        <v>563</v>
      </c>
      <c r="E2895" t="s">
        <v>605</v>
      </c>
      <c r="F2895" t="s">
        <v>929</v>
      </c>
      <c r="G2895">
        <v>52.241699220000001</v>
      </c>
      <c r="H2895">
        <v>126.3047028</v>
      </c>
      <c r="M2895" t="s">
        <v>14</v>
      </c>
      <c r="N2895">
        <v>17</v>
      </c>
      <c r="O2895">
        <v>9</v>
      </c>
      <c r="P2895">
        <f t="shared" si="279"/>
        <v>8</v>
      </c>
      <c r="Q2895" t="s">
        <v>35</v>
      </c>
      <c r="R2895">
        <v>1</v>
      </c>
      <c r="S2895">
        <f t="shared" si="274"/>
        <v>0</v>
      </c>
      <c r="T2895">
        <f t="shared" si="275"/>
        <v>8</v>
      </c>
      <c r="Z2895" s="118">
        <v>0.14000000000000001</v>
      </c>
      <c r="AA2895">
        <v>0</v>
      </c>
      <c r="AB2895" s="120">
        <v>43.21</v>
      </c>
      <c r="AC2895" s="2">
        <f t="shared" si="276"/>
        <v>4839.5200000000004</v>
      </c>
      <c r="AE2895" s="2">
        <f t="shared" si="277"/>
        <v>4839.5200000000004</v>
      </c>
      <c r="AG2895" t="str">
        <f t="shared" si="278"/>
        <v/>
      </c>
    </row>
    <row r="2896" spans="1:34">
      <c r="A2896">
        <v>2895</v>
      </c>
      <c r="C2896">
        <v>120</v>
      </c>
      <c r="D2896">
        <v>563</v>
      </c>
      <c r="E2896" t="s">
        <v>605</v>
      </c>
      <c r="F2896" t="s">
        <v>929</v>
      </c>
      <c r="G2896">
        <v>52.241699220000001</v>
      </c>
      <c r="H2896">
        <v>126.3047028</v>
      </c>
      <c r="M2896" t="s">
        <v>90</v>
      </c>
      <c r="N2896">
        <v>9</v>
      </c>
      <c r="O2896">
        <v>0</v>
      </c>
      <c r="P2896">
        <f t="shared" si="279"/>
        <v>9</v>
      </c>
      <c r="Q2896" t="s">
        <v>35</v>
      </c>
      <c r="R2896">
        <v>1</v>
      </c>
      <c r="S2896">
        <f t="shared" si="274"/>
        <v>0</v>
      </c>
      <c r="T2896">
        <f t="shared" si="275"/>
        <v>9</v>
      </c>
      <c r="Z2896" s="118">
        <v>0.14000000000000001</v>
      </c>
      <c r="AA2896">
        <v>0</v>
      </c>
      <c r="AB2896" s="120">
        <v>36.65</v>
      </c>
      <c r="AC2896" s="2">
        <f t="shared" si="276"/>
        <v>4617.9000000000005</v>
      </c>
      <c r="AE2896" s="2">
        <f t="shared" si="277"/>
        <v>4617.9000000000005</v>
      </c>
      <c r="AG2896" t="str">
        <f t="shared" si="278"/>
        <v/>
      </c>
    </row>
    <row r="2897" spans="1:34">
      <c r="A2897">
        <v>2896</v>
      </c>
      <c r="C2897">
        <v>133</v>
      </c>
      <c r="D2897">
        <v>563</v>
      </c>
      <c r="E2897" t="s">
        <v>605</v>
      </c>
      <c r="F2897" t="s">
        <v>929</v>
      </c>
      <c r="G2897">
        <v>52.241699220000001</v>
      </c>
      <c r="H2897">
        <v>126.3047028</v>
      </c>
      <c r="M2897" t="s">
        <v>16</v>
      </c>
      <c r="N2897">
        <v>0</v>
      </c>
      <c r="O2897">
        <v>-8</v>
      </c>
      <c r="P2897">
        <f t="shared" si="279"/>
        <v>8</v>
      </c>
      <c r="Q2897" t="s">
        <v>616</v>
      </c>
      <c r="R2897">
        <v>2</v>
      </c>
      <c r="S2897">
        <f t="shared" si="274"/>
        <v>8</v>
      </c>
      <c r="T2897">
        <f t="shared" si="275"/>
        <v>0</v>
      </c>
      <c r="U2897" t="s">
        <v>1006</v>
      </c>
      <c r="V2897" t="s">
        <v>278</v>
      </c>
      <c r="Z2897" s="118">
        <v>1.31</v>
      </c>
      <c r="AA2897">
        <v>35</v>
      </c>
      <c r="AB2897" s="120">
        <v>4.74</v>
      </c>
      <c r="AC2897" s="2">
        <f t="shared" si="276"/>
        <v>3228.8880000000004</v>
      </c>
      <c r="AE2897" s="2">
        <f t="shared" si="277"/>
        <v>3228.8880000000004</v>
      </c>
      <c r="AG2897" t="str">
        <f t="shared" si="278"/>
        <v/>
      </c>
    </row>
    <row r="2898" spans="1:34">
      <c r="A2898">
        <v>2897</v>
      </c>
      <c r="C2898">
        <v>133</v>
      </c>
      <c r="D2898">
        <v>563</v>
      </c>
      <c r="E2898" t="s">
        <v>605</v>
      </c>
      <c r="F2898" t="s">
        <v>929</v>
      </c>
      <c r="G2898">
        <v>52.241699220000001</v>
      </c>
      <c r="H2898">
        <v>126.3047028</v>
      </c>
      <c r="M2898" t="s">
        <v>101</v>
      </c>
      <c r="N2898">
        <v>-8</v>
      </c>
      <c r="O2898">
        <v>-14</v>
      </c>
      <c r="P2898">
        <f t="shared" si="279"/>
        <v>6</v>
      </c>
      <c r="Q2898" t="s">
        <v>616</v>
      </c>
      <c r="R2898">
        <v>2</v>
      </c>
      <c r="S2898">
        <f t="shared" si="274"/>
        <v>6</v>
      </c>
      <c r="T2898">
        <f t="shared" si="275"/>
        <v>0</v>
      </c>
      <c r="U2898" t="s">
        <v>1006</v>
      </c>
      <c r="V2898" t="s">
        <v>278</v>
      </c>
      <c r="Z2898" s="118">
        <v>1.19</v>
      </c>
      <c r="AA2898">
        <v>35</v>
      </c>
      <c r="AB2898" s="120">
        <v>1.7</v>
      </c>
      <c r="AC2898" s="2">
        <f t="shared" si="276"/>
        <v>788.9699999999998</v>
      </c>
      <c r="AE2898" s="2">
        <f t="shared" si="277"/>
        <v>788.9699999999998</v>
      </c>
      <c r="AG2898" t="str">
        <f t="shared" si="278"/>
        <v/>
      </c>
    </row>
    <row r="2899" spans="1:34">
      <c r="A2899">
        <v>2898</v>
      </c>
      <c r="C2899">
        <v>133</v>
      </c>
      <c r="D2899">
        <v>563</v>
      </c>
      <c r="E2899" t="s">
        <v>605</v>
      </c>
      <c r="F2899" t="s">
        <v>929</v>
      </c>
      <c r="G2899">
        <v>52.241699220000001</v>
      </c>
      <c r="H2899">
        <v>126.3047028</v>
      </c>
      <c r="M2899" t="s">
        <v>18</v>
      </c>
      <c r="N2899">
        <v>-14</v>
      </c>
      <c r="O2899">
        <v>-42</v>
      </c>
      <c r="P2899">
        <f t="shared" si="279"/>
        <v>28</v>
      </c>
      <c r="Q2899" t="s">
        <v>616</v>
      </c>
      <c r="R2899">
        <v>2</v>
      </c>
      <c r="S2899">
        <f t="shared" si="274"/>
        <v>28</v>
      </c>
      <c r="T2899">
        <f t="shared" si="275"/>
        <v>0</v>
      </c>
      <c r="U2899" t="s">
        <v>1006</v>
      </c>
      <c r="V2899" t="s">
        <v>278</v>
      </c>
      <c r="Z2899" s="118">
        <v>1.38</v>
      </c>
      <c r="AA2899">
        <v>35</v>
      </c>
      <c r="AB2899" s="120">
        <v>1.7</v>
      </c>
      <c r="AC2899" s="2">
        <f t="shared" si="276"/>
        <v>4269.7199999999993</v>
      </c>
      <c r="AE2899" s="2">
        <f t="shared" si="277"/>
        <v>4269.7199999999993</v>
      </c>
      <c r="AG2899" t="str">
        <f t="shared" si="278"/>
        <v/>
      </c>
    </row>
    <row r="2900" spans="1:34" s="9" customFormat="1">
      <c r="A2900">
        <v>2899</v>
      </c>
      <c r="C2900">
        <v>133</v>
      </c>
      <c r="D2900">
        <v>563</v>
      </c>
      <c r="E2900" s="9" t="s">
        <v>605</v>
      </c>
      <c r="F2900" t="s">
        <v>929</v>
      </c>
      <c r="G2900" s="9">
        <v>52.241699220000001</v>
      </c>
      <c r="H2900" s="9">
        <v>126.3047028</v>
      </c>
      <c r="M2900" s="9" t="s">
        <v>416</v>
      </c>
      <c r="N2900" s="9">
        <v>0</v>
      </c>
      <c r="O2900" s="9">
        <v>0</v>
      </c>
      <c r="P2900">
        <f t="shared" si="279"/>
        <v>0</v>
      </c>
      <c r="R2900" s="9">
        <v>2</v>
      </c>
      <c r="S2900" s="9">
        <f t="shared" si="274"/>
        <v>0</v>
      </c>
      <c r="T2900" s="9">
        <f t="shared" si="275"/>
        <v>0</v>
      </c>
      <c r="U2900" t="s">
        <v>1003</v>
      </c>
      <c r="V2900" t="s">
        <v>21</v>
      </c>
      <c r="Z2900" s="118">
        <v>0</v>
      </c>
      <c r="AA2900" s="9">
        <v>0</v>
      </c>
      <c r="AB2900" s="120"/>
      <c r="AC2900" s="2">
        <f t="shared" si="276"/>
        <v>0</v>
      </c>
      <c r="AE2900" s="11">
        <f t="shared" si="277"/>
        <v>0</v>
      </c>
      <c r="AG2900" t="str">
        <f t="shared" si="278"/>
        <v/>
      </c>
      <c r="AH2900"/>
    </row>
    <row r="2901" spans="1:34">
      <c r="A2901">
        <v>2900</v>
      </c>
      <c r="C2901">
        <v>192</v>
      </c>
      <c r="D2901">
        <v>564</v>
      </c>
      <c r="E2901" t="s">
        <v>909</v>
      </c>
      <c r="F2901" t="s">
        <v>931</v>
      </c>
      <c r="G2901">
        <v>52.241920469999997</v>
      </c>
      <c r="H2901">
        <v>126.3059006</v>
      </c>
      <c r="M2901" t="s">
        <v>89</v>
      </c>
      <c r="N2901">
        <v>10</v>
      </c>
      <c r="O2901">
        <v>9</v>
      </c>
      <c r="P2901">
        <f t="shared" si="279"/>
        <v>1</v>
      </c>
      <c r="Q2901" t="s">
        <v>35</v>
      </c>
      <c r="R2901">
        <v>1</v>
      </c>
      <c r="S2901">
        <f t="shared" si="274"/>
        <v>0</v>
      </c>
      <c r="T2901">
        <f t="shared" si="275"/>
        <v>1</v>
      </c>
      <c r="W2901">
        <f>SUM(S2901:S2906)</f>
        <v>45</v>
      </c>
      <c r="X2901">
        <f>SUM(T2901:T2906)</f>
        <v>10</v>
      </c>
      <c r="Y2901">
        <f>X2901+W2901</f>
        <v>55</v>
      </c>
      <c r="Z2901" s="118">
        <v>0.12</v>
      </c>
      <c r="AA2901">
        <v>0</v>
      </c>
      <c r="AB2901" s="120">
        <v>42.07</v>
      </c>
      <c r="AC2901" s="2">
        <f t="shared" si="276"/>
        <v>504.84</v>
      </c>
      <c r="AD2901" s="2">
        <f>SUM(AC2901:AC2906)</f>
        <v>14396.57</v>
      </c>
      <c r="AE2901" s="2">
        <f t="shared" si="277"/>
        <v>504.84</v>
      </c>
      <c r="AF2901" s="2">
        <f>SUM(AE2901:AE2906)</f>
        <v>14396.57</v>
      </c>
      <c r="AG2901">
        <f t="shared" si="278"/>
        <v>1</v>
      </c>
    </row>
    <row r="2902" spans="1:34">
      <c r="A2902">
        <v>2901</v>
      </c>
      <c r="C2902">
        <v>192</v>
      </c>
      <c r="D2902">
        <v>564</v>
      </c>
      <c r="E2902" t="s">
        <v>909</v>
      </c>
      <c r="F2902" t="s">
        <v>931</v>
      </c>
      <c r="G2902">
        <v>52.241920469999997</v>
      </c>
      <c r="H2902">
        <v>126.3059006</v>
      </c>
      <c r="M2902" t="s">
        <v>14</v>
      </c>
      <c r="N2902">
        <v>9</v>
      </c>
      <c r="O2902">
        <v>6</v>
      </c>
      <c r="P2902">
        <f t="shared" si="279"/>
        <v>3</v>
      </c>
      <c r="Q2902" t="s">
        <v>35</v>
      </c>
      <c r="R2902">
        <v>1</v>
      </c>
      <c r="S2902">
        <f t="shared" si="274"/>
        <v>0</v>
      </c>
      <c r="T2902">
        <f t="shared" si="275"/>
        <v>3</v>
      </c>
      <c r="Z2902" s="118">
        <v>0.12</v>
      </c>
      <c r="AA2902">
        <v>0</v>
      </c>
      <c r="AB2902" s="120">
        <v>42.07</v>
      </c>
      <c r="AC2902" s="2">
        <f t="shared" si="276"/>
        <v>1514.52</v>
      </c>
      <c r="AE2902" s="2">
        <f t="shared" si="277"/>
        <v>1514.52</v>
      </c>
      <c r="AG2902" t="str">
        <f t="shared" si="278"/>
        <v/>
      </c>
    </row>
    <row r="2903" spans="1:34">
      <c r="A2903">
        <v>2902</v>
      </c>
      <c r="C2903">
        <v>192</v>
      </c>
      <c r="D2903">
        <v>564</v>
      </c>
      <c r="E2903" t="s">
        <v>909</v>
      </c>
      <c r="F2903" t="s">
        <v>931</v>
      </c>
      <c r="G2903">
        <v>52.241920469999997</v>
      </c>
      <c r="H2903">
        <v>126.3059006</v>
      </c>
      <c r="M2903" t="s">
        <v>90</v>
      </c>
      <c r="N2903">
        <v>0</v>
      </c>
      <c r="O2903">
        <v>6</v>
      </c>
      <c r="P2903">
        <f t="shared" si="279"/>
        <v>6</v>
      </c>
      <c r="Q2903" t="s">
        <v>35</v>
      </c>
      <c r="R2903">
        <v>1</v>
      </c>
      <c r="S2903">
        <f t="shared" si="274"/>
        <v>0</v>
      </c>
      <c r="T2903">
        <f t="shared" si="275"/>
        <v>6</v>
      </c>
      <c r="Z2903" s="118">
        <v>0.21</v>
      </c>
      <c r="AA2903">
        <v>0</v>
      </c>
      <c r="AB2903" s="120">
        <v>35.51</v>
      </c>
      <c r="AC2903" s="2">
        <f t="shared" si="276"/>
        <v>4474.2599999999993</v>
      </c>
      <c r="AE2903" s="2">
        <f t="shared" si="277"/>
        <v>4474.2599999999993</v>
      </c>
      <c r="AG2903" t="str">
        <f t="shared" si="278"/>
        <v/>
      </c>
    </row>
    <row r="2904" spans="1:34">
      <c r="A2904">
        <v>2903</v>
      </c>
      <c r="C2904">
        <v>205</v>
      </c>
      <c r="D2904">
        <v>564</v>
      </c>
      <c r="E2904" t="s">
        <v>909</v>
      </c>
      <c r="F2904" t="s">
        <v>931</v>
      </c>
      <c r="G2904">
        <v>52.241920469999997</v>
      </c>
      <c r="H2904">
        <v>126.3059006</v>
      </c>
      <c r="M2904" t="s">
        <v>104</v>
      </c>
      <c r="N2904">
        <v>0</v>
      </c>
      <c r="O2904">
        <v>-5</v>
      </c>
      <c r="P2904">
        <f t="shared" si="279"/>
        <v>5</v>
      </c>
      <c r="Q2904" t="s">
        <v>613</v>
      </c>
      <c r="R2904">
        <v>2</v>
      </c>
      <c r="S2904">
        <f t="shared" si="274"/>
        <v>5</v>
      </c>
      <c r="T2904">
        <f t="shared" si="275"/>
        <v>0</v>
      </c>
      <c r="U2904" t="s">
        <v>1003</v>
      </c>
      <c r="V2904" t="s">
        <v>21</v>
      </c>
      <c r="Z2904" s="118">
        <v>1.03</v>
      </c>
      <c r="AA2904">
        <v>0</v>
      </c>
      <c r="AB2904" s="120">
        <v>3.85</v>
      </c>
      <c r="AC2904" s="2">
        <f t="shared" si="276"/>
        <v>1982.75</v>
      </c>
      <c r="AE2904" s="2">
        <f t="shared" si="277"/>
        <v>1982.75</v>
      </c>
      <c r="AG2904" t="str">
        <f t="shared" si="278"/>
        <v/>
      </c>
    </row>
    <row r="2905" spans="1:34">
      <c r="A2905">
        <v>2904</v>
      </c>
      <c r="C2905">
        <v>205</v>
      </c>
      <c r="D2905">
        <v>564</v>
      </c>
      <c r="E2905" t="s">
        <v>909</v>
      </c>
      <c r="F2905" t="s">
        <v>931</v>
      </c>
      <c r="G2905">
        <v>52.241920469999997</v>
      </c>
      <c r="H2905">
        <v>126.3059006</v>
      </c>
      <c r="M2905" t="s">
        <v>101</v>
      </c>
      <c r="N2905">
        <v>-5</v>
      </c>
      <c r="O2905">
        <v>-20</v>
      </c>
      <c r="P2905">
        <f t="shared" si="279"/>
        <v>15</v>
      </c>
      <c r="Q2905" t="s">
        <v>604</v>
      </c>
      <c r="R2905">
        <v>2</v>
      </c>
      <c r="S2905">
        <f t="shared" si="274"/>
        <v>15</v>
      </c>
      <c r="T2905">
        <f t="shared" si="275"/>
        <v>0</v>
      </c>
      <c r="U2905" t="s">
        <v>1003</v>
      </c>
      <c r="V2905" t="s">
        <v>623</v>
      </c>
      <c r="Z2905" s="118">
        <v>1.56</v>
      </c>
      <c r="AA2905">
        <v>0</v>
      </c>
      <c r="AB2905" s="120">
        <v>1.38</v>
      </c>
      <c r="AC2905" s="2">
        <f t="shared" si="276"/>
        <v>3229.2000000000003</v>
      </c>
      <c r="AE2905" s="2">
        <f t="shared" si="277"/>
        <v>3229.2000000000003</v>
      </c>
      <c r="AG2905" t="str">
        <f t="shared" si="278"/>
        <v/>
      </c>
    </row>
    <row r="2906" spans="1:34" s="9" customFormat="1">
      <c r="A2906">
        <v>2905</v>
      </c>
      <c r="C2906">
        <v>205</v>
      </c>
      <c r="D2906">
        <v>564</v>
      </c>
      <c r="E2906" s="9" t="s">
        <v>909</v>
      </c>
      <c r="F2906" t="s">
        <v>931</v>
      </c>
      <c r="G2906" s="9">
        <v>52.241920469999997</v>
      </c>
      <c r="H2906" s="9">
        <v>126.3059006</v>
      </c>
      <c r="M2906" s="9" t="s">
        <v>28</v>
      </c>
      <c r="N2906" s="9">
        <v>-20</v>
      </c>
      <c r="O2906" s="9">
        <v>-45</v>
      </c>
      <c r="P2906">
        <f t="shared" si="279"/>
        <v>25</v>
      </c>
      <c r="Q2906" s="9" t="s">
        <v>89</v>
      </c>
      <c r="R2906" s="9">
        <v>2</v>
      </c>
      <c r="S2906" s="9">
        <f t="shared" si="274"/>
        <v>25</v>
      </c>
      <c r="T2906" s="9">
        <f t="shared" si="275"/>
        <v>0</v>
      </c>
      <c r="U2906" t="s">
        <v>1003</v>
      </c>
      <c r="V2906" t="s">
        <v>623</v>
      </c>
      <c r="Z2906" s="118">
        <v>1.56</v>
      </c>
      <c r="AA2906" s="9">
        <v>50</v>
      </c>
      <c r="AB2906" s="120">
        <v>1.38</v>
      </c>
      <c r="AC2906" s="2">
        <f t="shared" si="276"/>
        <v>2691</v>
      </c>
      <c r="AE2906" s="11">
        <f t="shared" si="277"/>
        <v>2691</v>
      </c>
      <c r="AG2906" t="str">
        <f t="shared" si="278"/>
        <v/>
      </c>
      <c r="AH2906" s="89"/>
    </row>
    <row r="2907" spans="1:34">
      <c r="A2907">
        <v>2906</v>
      </c>
      <c r="C2907">
        <v>191</v>
      </c>
      <c r="D2907">
        <v>565</v>
      </c>
      <c r="E2907" t="s">
        <v>607</v>
      </c>
      <c r="F2907" t="s">
        <v>929</v>
      </c>
      <c r="G2907">
        <v>52.218891139999997</v>
      </c>
      <c r="H2907">
        <v>126.33110050000001</v>
      </c>
      <c r="M2907" t="s">
        <v>610</v>
      </c>
      <c r="N2907">
        <v>8</v>
      </c>
      <c r="O2907">
        <v>7</v>
      </c>
      <c r="P2907">
        <f t="shared" si="279"/>
        <v>1</v>
      </c>
      <c r="Q2907" t="s">
        <v>35</v>
      </c>
      <c r="R2907">
        <v>1</v>
      </c>
      <c r="S2907">
        <f t="shared" si="274"/>
        <v>0</v>
      </c>
      <c r="T2907">
        <f t="shared" si="275"/>
        <v>1</v>
      </c>
      <c r="W2907">
        <f>SUM(S2907:S2913)</f>
        <v>40</v>
      </c>
      <c r="X2907">
        <f>SUM(T2907:T2913)</f>
        <v>8</v>
      </c>
      <c r="Y2907">
        <f>X2907+W2907</f>
        <v>48</v>
      </c>
      <c r="Z2907" s="118">
        <v>0.11</v>
      </c>
      <c r="AA2907">
        <v>0</v>
      </c>
      <c r="AB2907" s="120">
        <v>45.06</v>
      </c>
      <c r="AC2907" s="2">
        <f t="shared" si="276"/>
        <v>495.65999999999997</v>
      </c>
      <c r="AD2907" s="2">
        <f>SUM(AC2907:AC2913)</f>
        <v>24118.28</v>
      </c>
      <c r="AE2907" s="2">
        <f t="shared" si="277"/>
        <v>495.65999999999997</v>
      </c>
      <c r="AF2907" s="2">
        <f>SUM(AE2907:AE2913)</f>
        <v>24118.28</v>
      </c>
      <c r="AG2907">
        <f t="shared" si="278"/>
        <v>1</v>
      </c>
      <c r="AH2907" s="89"/>
    </row>
    <row r="2908" spans="1:34">
      <c r="A2908">
        <v>2907</v>
      </c>
      <c r="C2908">
        <v>191</v>
      </c>
      <c r="D2908">
        <v>565</v>
      </c>
      <c r="E2908" t="s">
        <v>607</v>
      </c>
      <c r="F2908" t="s">
        <v>929</v>
      </c>
      <c r="G2908">
        <v>52.218891139999997</v>
      </c>
      <c r="H2908">
        <v>126.33110050000001</v>
      </c>
      <c r="M2908" t="s">
        <v>14</v>
      </c>
      <c r="N2908">
        <v>7</v>
      </c>
      <c r="O2908">
        <v>2</v>
      </c>
      <c r="P2908">
        <f t="shared" si="279"/>
        <v>5</v>
      </c>
      <c r="Q2908" t="s">
        <v>35</v>
      </c>
      <c r="R2908">
        <v>1</v>
      </c>
      <c r="S2908">
        <f t="shared" si="274"/>
        <v>0</v>
      </c>
      <c r="T2908">
        <f t="shared" si="275"/>
        <v>5</v>
      </c>
      <c r="Z2908" s="118">
        <v>0.11</v>
      </c>
      <c r="AA2908">
        <v>0</v>
      </c>
      <c r="AB2908" s="120">
        <v>45.06</v>
      </c>
      <c r="AC2908" s="2">
        <f t="shared" si="276"/>
        <v>2478.3000000000002</v>
      </c>
      <c r="AE2908" s="2">
        <f t="shared" si="277"/>
        <v>2478.3000000000002</v>
      </c>
      <c r="AG2908" t="str">
        <f t="shared" si="278"/>
        <v/>
      </c>
    </row>
    <row r="2909" spans="1:34">
      <c r="A2909">
        <v>2908</v>
      </c>
      <c r="C2909">
        <v>191</v>
      </c>
      <c r="D2909">
        <v>565</v>
      </c>
      <c r="E2909" t="s">
        <v>607</v>
      </c>
      <c r="F2909" t="s">
        <v>929</v>
      </c>
      <c r="G2909">
        <v>52.218891139999997</v>
      </c>
      <c r="H2909">
        <v>126.33110050000001</v>
      </c>
      <c r="M2909" t="s">
        <v>15</v>
      </c>
      <c r="N2909">
        <v>2</v>
      </c>
      <c r="O2909">
        <v>0</v>
      </c>
      <c r="P2909">
        <f t="shared" si="279"/>
        <v>2</v>
      </c>
      <c r="Q2909" t="s">
        <v>35</v>
      </c>
      <c r="R2909">
        <v>1</v>
      </c>
      <c r="S2909">
        <f t="shared" si="274"/>
        <v>0</v>
      </c>
      <c r="T2909">
        <f t="shared" si="275"/>
        <v>2</v>
      </c>
      <c r="Z2909" s="118">
        <v>0.11</v>
      </c>
      <c r="AA2909">
        <v>0</v>
      </c>
      <c r="AB2909" s="120">
        <v>38.51</v>
      </c>
      <c r="AC2909" s="2">
        <f t="shared" si="276"/>
        <v>847.21999999999991</v>
      </c>
      <c r="AE2909" s="2">
        <f t="shared" si="277"/>
        <v>847.21999999999991</v>
      </c>
      <c r="AG2909" t="str">
        <f t="shared" si="278"/>
        <v/>
      </c>
    </row>
    <row r="2910" spans="1:34">
      <c r="A2910">
        <v>2909</v>
      </c>
      <c r="C2910">
        <v>204</v>
      </c>
      <c r="D2910">
        <v>565</v>
      </c>
      <c r="E2910" t="s">
        <v>607</v>
      </c>
      <c r="F2910" t="s">
        <v>929</v>
      </c>
      <c r="G2910">
        <v>52.218891139999997</v>
      </c>
      <c r="H2910">
        <v>126.33110050000001</v>
      </c>
      <c r="M2910" t="s">
        <v>16</v>
      </c>
      <c r="N2910">
        <v>0</v>
      </c>
      <c r="O2910">
        <v>-10</v>
      </c>
      <c r="P2910">
        <f t="shared" si="279"/>
        <v>10</v>
      </c>
      <c r="Q2910" t="s">
        <v>616</v>
      </c>
      <c r="R2910">
        <v>2</v>
      </c>
      <c r="S2910">
        <f t="shared" si="274"/>
        <v>10</v>
      </c>
      <c r="T2910">
        <f t="shared" si="275"/>
        <v>0</v>
      </c>
      <c r="U2910" t="s">
        <v>1003</v>
      </c>
      <c r="V2910" t="s">
        <v>623</v>
      </c>
      <c r="Z2910" s="118">
        <v>0.93</v>
      </c>
      <c r="AA2910" s="106">
        <v>0</v>
      </c>
      <c r="AB2910" s="120">
        <v>10.95</v>
      </c>
      <c r="AC2910" s="2">
        <f t="shared" si="276"/>
        <v>10183.5</v>
      </c>
      <c r="AE2910" s="2">
        <f t="shared" si="277"/>
        <v>10183.5</v>
      </c>
      <c r="AG2910" t="str">
        <f t="shared" si="278"/>
        <v/>
      </c>
    </row>
    <row r="2911" spans="1:34">
      <c r="A2911">
        <v>2910</v>
      </c>
      <c r="C2911">
        <v>204</v>
      </c>
      <c r="D2911">
        <v>565</v>
      </c>
      <c r="E2911" t="s">
        <v>607</v>
      </c>
      <c r="F2911" t="s">
        <v>929</v>
      </c>
      <c r="G2911">
        <v>52.218891139999997</v>
      </c>
      <c r="H2911">
        <v>126.33110050000001</v>
      </c>
      <c r="M2911" t="s">
        <v>800</v>
      </c>
      <c r="N2911">
        <v>-10</v>
      </c>
      <c r="O2911">
        <v>-25</v>
      </c>
      <c r="P2911">
        <f t="shared" si="279"/>
        <v>15</v>
      </c>
      <c r="Q2911" t="s">
        <v>613</v>
      </c>
      <c r="R2911">
        <v>2</v>
      </c>
      <c r="S2911">
        <f t="shared" si="274"/>
        <v>15</v>
      </c>
      <c r="T2911">
        <f t="shared" si="275"/>
        <v>0</v>
      </c>
      <c r="U2911" t="s">
        <v>1003</v>
      </c>
      <c r="V2911" t="s">
        <v>623</v>
      </c>
      <c r="Z2911" s="118">
        <v>0.86</v>
      </c>
      <c r="AA2911" s="106">
        <v>0</v>
      </c>
      <c r="AB2911" s="120">
        <v>3.92</v>
      </c>
      <c r="AC2911" s="2">
        <f t="shared" si="276"/>
        <v>5056.8</v>
      </c>
      <c r="AE2911" s="2">
        <f t="shared" si="277"/>
        <v>5056.8</v>
      </c>
      <c r="AG2911" t="str">
        <f t="shared" si="278"/>
        <v/>
      </c>
    </row>
    <row r="2912" spans="1:34">
      <c r="A2912">
        <v>2911</v>
      </c>
      <c r="C2912">
        <v>204</v>
      </c>
      <c r="D2912">
        <v>565</v>
      </c>
      <c r="E2912" t="s">
        <v>607</v>
      </c>
      <c r="F2912" t="s">
        <v>929</v>
      </c>
      <c r="G2912">
        <v>52.218891139999997</v>
      </c>
      <c r="H2912">
        <v>126.33110050000001</v>
      </c>
      <c r="M2912" t="s">
        <v>17</v>
      </c>
      <c r="N2912">
        <v>-25</v>
      </c>
      <c r="O2912">
        <v>-40</v>
      </c>
      <c r="P2912">
        <f t="shared" si="279"/>
        <v>15</v>
      </c>
      <c r="Q2912" t="s">
        <v>616</v>
      </c>
      <c r="R2912">
        <v>2</v>
      </c>
      <c r="S2912">
        <f t="shared" si="274"/>
        <v>15</v>
      </c>
      <c r="T2912">
        <f t="shared" si="275"/>
        <v>0</v>
      </c>
      <c r="U2912" t="s">
        <v>1003</v>
      </c>
      <c r="V2912" t="s">
        <v>623</v>
      </c>
      <c r="Z2912" s="118">
        <v>0.86</v>
      </c>
      <c r="AA2912" s="106">
        <v>0</v>
      </c>
      <c r="AB2912" s="120">
        <v>3.92</v>
      </c>
      <c r="AC2912" s="2">
        <f t="shared" si="276"/>
        <v>5056.8</v>
      </c>
      <c r="AE2912" s="2">
        <f t="shared" si="277"/>
        <v>5056.8</v>
      </c>
      <c r="AG2912" t="str">
        <f t="shared" si="278"/>
        <v/>
      </c>
    </row>
    <row r="2913" spans="1:34" s="9" customFormat="1">
      <c r="A2913">
        <v>2912</v>
      </c>
      <c r="C2913">
        <v>204</v>
      </c>
      <c r="D2913">
        <v>565</v>
      </c>
      <c r="E2913" s="9" t="s">
        <v>607</v>
      </c>
      <c r="F2913" t="s">
        <v>929</v>
      </c>
      <c r="G2913" s="9">
        <v>52.218891139999997</v>
      </c>
      <c r="H2913" s="9">
        <v>126.33110050000001</v>
      </c>
      <c r="M2913" s="9" t="s">
        <v>416</v>
      </c>
      <c r="N2913" s="9">
        <v>-40</v>
      </c>
      <c r="O2913" s="9">
        <v>-40</v>
      </c>
      <c r="P2913">
        <f t="shared" si="279"/>
        <v>0</v>
      </c>
      <c r="R2913" s="9">
        <v>2</v>
      </c>
      <c r="S2913" s="9">
        <f t="shared" si="274"/>
        <v>0</v>
      </c>
      <c r="T2913" s="9">
        <f t="shared" si="275"/>
        <v>0</v>
      </c>
      <c r="U2913" t="s">
        <v>1003</v>
      </c>
      <c r="V2913" t="s">
        <v>623</v>
      </c>
      <c r="Z2913" s="118">
        <v>0</v>
      </c>
      <c r="AA2913" s="106">
        <v>0</v>
      </c>
      <c r="AB2913" s="120"/>
      <c r="AC2913" s="2">
        <f t="shared" si="276"/>
        <v>0</v>
      </c>
      <c r="AE2913" s="11">
        <f t="shared" si="277"/>
        <v>0</v>
      </c>
      <c r="AG2913" t="str">
        <f t="shared" si="278"/>
        <v/>
      </c>
      <c r="AH2913"/>
    </row>
    <row r="2914" spans="1:34">
      <c r="A2914">
        <v>2913</v>
      </c>
      <c r="C2914">
        <v>119</v>
      </c>
      <c r="D2914">
        <v>566</v>
      </c>
      <c r="E2914" t="s">
        <v>909</v>
      </c>
      <c r="F2914" t="s">
        <v>931</v>
      </c>
      <c r="G2914">
        <v>52.218719479999997</v>
      </c>
      <c r="H2914">
        <v>126.33229830000001</v>
      </c>
      <c r="M2914" t="s">
        <v>89</v>
      </c>
      <c r="N2914">
        <v>33</v>
      </c>
      <c r="O2914">
        <v>32</v>
      </c>
      <c r="P2914">
        <f t="shared" si="279"/>
        <v>1</v>
      </c>
      <c r="Q2914" t="s">
        <v>35</v>
      </c>
      <c r="R2914">
        <v>1</v>
      </c>
      <c r="S2914">
        <f t="shared" si="274"/>
        <v>0</v>
      </c>
      <c r="T2914">
        <f t="shared" si="275"/>
        <v>1</v>
      </c>
      <c r="W2914">
        <f>SUM(S2914:S2919)</f>
        <v>40</v>
      </c>
      <c r="X2914">
        <f>SUM(T2914:T2919)</f>
        <v>33</v>
      </c>
      <c r="Y2914">
        <f>X2914+W2914</f>
        <v>73</v>
      </c>
      <c r="Z2914" s="118">
        <v>0.12</v>
      </c>
      <c r="AA2914">
        <v>0</v>
      </c>
      <c r="AB2914" s="120">
        <v>42.07</v>
      </c>
      <c r="AC2914" s="2">
        <f t="shared" si="276"/>
        <v>504.84</v>
      </c>
      <c r="AD2914" s="2">
        <f>SUM(AC2914:AC2919)</f>
        <v>33318.508000000002</v>
      </c>
      <c r="AE2914" s="2">
        <f t="shared" si="277"/>
        <v>504.84</v>
      </c>
      <c r="AF2914" s="2">
        <f>SUM(AE2914:AE2919)</f>
        <v>33318.508000000002</v>
      </c>
      <c r="AG2914">
        <f t="shared" si="278"/>
        <v>1</v>
      </c>
    </row>
    <row r="2915" spans="1:34">
      <c r="A2915">
        <v>2914</v>
      </c>
      <c r="C2915">
        <v>119</v>
      </c>
      <c r="D2915">
        <v>566</v>
      </c>
      <c r="E2915" t="s">
        <v>909</v>
      </c>
      <c r="F2915" t="s">
        <v>931</v>
      </c>
      <c r="G2915">
        <v>52.218719479999997</v>
      </c>
      <c r="H2915">
        <v>126.33229830000001</v>
      </c>
      <c r="M2915" t="s">
        <v>14</v>
      </c>
      <c r="N2915">
        <v>32</v>
      </c>
      <c r="O2915">
        <v>20</v>
      </c>
      <c r="P2915">
        <f t="shared" si="279"/>
        <v>12</v>
      </c>
      <c r="Q2915" t="s">
        <v>35</v>
      </c>
      <c r="R2915">
        <v>1</v>
      </c>
      <c r="S2915">
        <f t="shared" si="274"/>
        <v>0</v>
      </c>
      <c r="T2915">
        <f t="shared" si="275"/>
        <v>12</v>
      </c>
      <c r="Z2915" s="118">
        <v>0.12</v>
      </c>
      <c r="AA2915">
        <v>0</v>
      </c>
      <c r="AB2915" s="120">
        <v>42.07</v>
      </c>
      <c r="AC2915" s="2">
        <f t="shared" si="276"/>
        <v>6058.08</v>
      </c>
      <c r="AE2915" s="2">
        <f t="shared" si="277"/>
        <v>6058.08</v>
      </c>
      <c r="AG2915" t="str">
        <f t="shared" si="278"/>
        <v/>
      </c>
    </row>
    <row r="2916" spans="1:34">
      <c r="A2916">
        <v>2915</v>
      </c>
      <c r="C2916">
        <v>119</v>
      </c>
      <c r="D2916">
        <v>566</v>
      </c>
      <c r="E2916" t="s">
        <v>909</v>
      </c>
      <c r="F2916" t="s">
        <v>931</v>
      </c>
      <c r="G2916">
        <v>52.218719479999997</v>
      </c>
      <c r="H2916">
        <v>126.33229830000001</v>
      </c>
      <c r="M2916" t="s">
        <v>90</v>
      </c>
      <c r="N2916">
        <v>20</v>
      </c>
      <c r="O2916">
        <v>0</v>
      </c>
      <c r="P2916">
        <f t="shared" si="279"/>
        <v>20</v>
      </c>
      <c r="Q2916" t="s">
        <v>35</v>
      </c>
      <c r="R2916">
        <v>1</v>
      </c>
      <c r="S2916">
        <f t="shared" si="274"/>
        <v>0</v>
      </c>
      <c r="T2916">
        <f t="shared" si="275"/>
        <v>20</v>
      </c>
      <c r="Z2916" s="118">
        <v>0.21</v>
      </c>
      <c r="AA2916">
        <v>0</v>
      </c>
      <c r="AB2916" s="120">
        <v>35.51</v>
      </c>
      <c r="AC2916" s="2">
        <f t="shared" si="276"/>
        <v>14914.199999999999</v>
      </c>
      <c r="AE2916" s="2">
        <f t="shared" si="277"/>
        <v>14914.199999999999</v>
      </c>
      <c r="AG2916" t="str">
        <f t="shared" si="278"/>
        <v/>
      </c>
    </row>
    <row r="2917" spans="1:34">
      <c r="A2917">
        <v>2916</v>
      </c>
      <c r="C2917">
        <v>132</v>
      </c>
      <c r="D2917">
        <v>566</v>
      </c>
      <c r="E2917" t="s">
        <v>909</v>
      </c>
      <c r="F2917" t="s">
        <v>931</v>
      </c>
      <c r="G2917">
        <v>52.218719479999997</v>
      </c>
      <c r="H2917">
        <v>126.33229830000001</v>
      </c>
      <c r="M2917" t="s">
        <v>28</v>
      </c>
      <c r="N2917">
        <v>0</v>
      </c>
      <c r="O2917">
        <v>-20</v>
      </c>
      <c r="P2917">
        <f t="shared" si="279"/>
        <v>20</v>
      </c>
      <c r="Q2917" t="s">
        <v>89</v>
      </c>
      <c r="R2917">
        <v>2</v>
      </c>
      <c r="S2917">
        <f t="shared" si="274"/>
        <v>20</v>
      </c>
      <c r="T2917">
        <f t="shared" si="275"/>
        <v>0</v>
      </c>
      <c r="U2917" t="s">
        <v>1003</v>
      </c>
      <c r="V2917" t="s">
        <v>623</v>
      </c>
      <c r="Z2917" s="118">
        <v>1.56</v>
      </c>
      <c r="AA2917">
        <v>2</v>
      </c>
      <c r="AB2917" s="120">
        <v>1.38</v>
      </c>
      <c r="AC2917" s="2">
        <f t="shared" si="276"/>
        <v>4219.4880000000003</v>
      </c>
      <c r="AE2917" s="2">
        <f t="shared" si="277"/>
        <v>4219.4880000000003</v>
      </c>
      <c r="AG2917" t="str">
        <f t="shared" si="278"/>
        <v/>
      </c>
    </row>
    <row r="2918" spans="1:34">
      <c r="A2918">
        <v>2917</v>
      </c>
      <c r="C2918">
        <v>132</v>
      </c>
      <c r="D2918">
        <v>566</v>
      </c>
      <c r="E2918" t="s">
        <v>909</v>
      </c>
      <c r="F2918" t="s">
        <v>931</v>
      </c>
      <c r="G2918">
        <v>52.218719479999997</v>
      </c>
      <c r="H2918">
        <v>126.33229830000001</v>
      </c>
      <c r="M2918" t="s">
        <v>18</v>
      </c>
      <c r="N2918">
        <v>-20</v>
      </c>
      <c r="O2918">
        <v>-30</v>
      </c>
      <c r="P2918">
        <f t="shared" si="279"/>
        <v>10</v>
      </c>
      <c r="Q2918" t="s">
        <v>616</v>
      </c>
      <c r="R2918">
        <v>2</v>
      </c>
      <c r="S2918">
        <f t="shared" si="274"/>
        <v>10</v>
      </c>
      <c r="T2918">
        <f t="shared" si="275"/>
        <v>0</v>
      </c>
      <c r="U2918" t="s">
        <v>1003</v>
      </c>
      <c r="V2918" t="s">
        <v>918</v>
      </c>
      <c r="Z2918" s="118">
        <v>1.56</v>
      </c>
      <c r="AA2918">
        <v>0</v>
      </c>
      <c r="AB2918" s="120">
        <v>1.38</v>
      </c>
      <c r="AC2918" s="2">
        <f t="shared" si="276"/>
        <v>2152.8000000000002</v>
      </c>
      <c r="AE2918" s="2">
        <f t="shared" si="277"/>
        <v>2152.8000000000002</v>
      </c>
      <c r="AG2918" t="str">
        <f t="shared" si="278"/>
        <v/>
      </c>
    </row>
    <row r="2919" spans="1:34" s="9" customFormat="1">
      <c r="A2919">
        <v>2918</v>
      </c>
      <c r="C2919">
        <v>132</v>
      </c>
      <c r="D2919">
        <v>566</v>
      </c>
      <c r="E2919" s="9" t="s">
        <v>909</v>
      </c>
      <c r="F2919" t="s">
        <v>931</v>
      </c>
      <c r="G2919" s="9">
        <v>52.218719479999997</v>
      </c>
      <c r="H2919" s="9">
        <v>126.33229830000001</v>
      </c>
      <c r="M2919" s="9" t="s">
        <v>801</v>
      </c>
      <c r="N2919" s="9">
        <v>-30</v>
      </c>
      <c r="O2919" s="9">
        <v>-40</v>
      </c>
      <c r="P2919">
        <f t="shared" si="279"/>
        <v>10</v>
      </c>
      <c r="Q2919" s="9" t="s">
        <v>278</v>
      </c>
      <c r="R2919" s="9">
        <v>2</v>
      </c>
      <c r="S2919" s="9">
        <f t="shared" si="274"/>
        <v>10</v>
      </c>
      <c r="T2919" s="9">
        <f t="shared" si="275"/>
        <v>0</v>
      </c>
      <c r="U2919" t="s">
        <v>1003</v>
      </c>
      <c r="V2919" t="s">
        <v>918</v>
      </c>
      <c r="Z2919" s="118">
        <v>0.13</v>
      </c>
      <c r="AA2919" s="9">
        <v>0</v>
      </c>
      <c r="AB2919" s="120">
        <v>42.07</v>
      </c>
      <c r="AC2919" s="2">
        <f t="shared" si="276"/>
        <v>5469.1</v>
      </c>
      <c r="AE2919" s="11">
        <f t="shared" si="277"/>
        <v>5469.1</v>
      </c>
      <c r="AG2919" t="str">
        <f t="shared" si="278"/>
        <v/>
      </c>
      <c r="AH2919"/>
    </row>
    <row r="2920" spans="1:34">
      <c r="A2920">
        <v>2919</v>
      </c>
      <c r="C2920">
        <v>409</v>
      </c>
      <c r="D2920">
        <v>567</v>
      </c>
      <c r="E2920" t="s">
        <v>605</v>
      </c>
      <c r="F2920" t="s">
        <v>929</v>
      </c>
      <c r="G2920">
        <v>52.228389739999997</v>
      </c>
      <c r="H2920">
        <v>126.3231964</v>
      </c>
      <c r="M2920" t="s">
        <v>89</v>
      </c>
      <c r="N2920">
        <v>13</v>
      </c>
      <c r="O2920">
        <v>11</v>
      </c>
      <c r="P2920">
        <f t="shared" si="279"/>
        <v>2</v>
      </c>
      <c r="Q2920" t="s">
        <v>35</v>
      </c>
      <c r="R2920">
        <v>1</v>
      </c>
      <c r="S2920">
        <f t="shared" si="274"/>
        <v>0</v>
      </c>
      <c r="T2920">
        <f t="shared" si="275"/>
        <v>2</v>
      </c>
      <c r="W2920">
        <f>SUM(S2920:S2924)</f>
        <v>49</v>
      </c>
      <c r="X2920">
        <f>SUM(T2920:T2924)</f>
        <v>13</v>
      </c>
      <c r="Y2920">
        <f>X2920+W2920</f>
        <v>62</v>
      </c>
      <c r="Z2920" s="118">
        <v>0.14000000000000001</v>
      </c>
      <c r="AA2920">
        <v>0</v>
      </c>
      <c r="AB2920" s="120">
        <v>43.21</v>
      </c>
      <c r="AC2920" s="2">
        <f t="shared" si="276"/>
        <v>1209.8800000000001</v>
      </c>
      <c r="AD2920" s="2">
        <f>SUM(AC2920:AC2924)</f>
        <v>14905.562</v>
      </c>
      <c r="AE2920" s="2">
        <f t="shared" si="277"/>
        <v>1209.8800000000001</v>
      </c>
      <c r="AF2920" s="2">
        <f>SUM(AE2920:AE2924)</f>
        <v>14905.562</v>
      </c>
      <c r="AG2920">
        <f t="shared" si="278"/>
        <v>1</v>
      </c>
    </row>
    <row r="2921" spans="1:34">
      <c r="A2921">
        <v>2920</v>
      </c>
      <c r="C2921">
        <v>409</v>
      </c>
      <c r="D2921">
        <v>567</v>
      </c>
      <c r="E2921" t="s">
        <v>605</v>
      </c>
      <c r="F2921" t="s">
        <v>929</v>
      </c>
      <c r="G2921">
        <v>52.228389739999997</v>
      </c>
      <c r="H2921">
        <v>126.3231964</v>
      </c>
      <c r="M2921" t="s">
        <v>14</v>
      </c>
      <c r="N2921">
        <v>11</v>
      </c>
      <c r="O2921">
        <v>3</v>
      </c>
      <c r="P2921">
        <f t="shared" si="279"/>
        <v>8</v>
      </c>
      <c r="Q2921" t="s">
        <v>35</v>
      </c>
      <c r="R2921">
        <v>1</v>
      </c>
      <c r="S2921">
        <f t="shared" si="274"/>
        <v>0</v>
      </c>
      <c r="T2921">
        <f t="shared" si="275"/>
        <v>8</v>
      </c>
      <c r="Z2921" s="118">
        <v>0.14000000000000001</v>
      </c>
      <c r="AA2921">
        <v>0</v>
      </c>
      <c r="AB2921" s="120">
        <v>43.21</v>
      </c>
      <c r="AC2921" s="2">
        <f t="shared" si="276"/>
        <v>4839.5200000000004</v>
      </c>
      <c r="AE2921" s="2">
        <f t="shared" si="277"/>
        <v>4839.5200000000004</v>
      </c>
      <c r="AG2921" t="str">
        <f t="shared" si="278"/>
        <v/>
      </c>
    </row>
    <row r="2922" spans="1:34">
      <c r="A2922">
        <v>2921</v>
      </c>
      <c r="C2922">
        <v>409</v>
      </c>
      <c r="D2922">
        <v>567</v>
      </c>
      <c r="E2922" t="s">
        <v>605</v>
      </c>
      <c r="F2922" t="s">
        <v>929</v>
      </c>
      <c r="G2922">
        <v>52.228389739999997</v>
      </c>
      <c r="H2922">
        <v>126.3231964</v>
      </c>
      <c r="M2922" t="s">
        <v>57</v>
      </c>
      <c r="N2922">
        <v>3</v>
      </c>
      <c r="O2922">
        <v>0</v>
      </c>
      <c r="P2922">
        <f t="shared" si="279"/>
        <v>3</v>
      </c>
      <c r="Q2922" t="s">
        <v>35</v>
      </c>
      <c r="R2922">
        <v>1</v>
      </c>
      <c r="S2922">
        <f t="shared" si="274"/>
        <v>0</v>
      </c>
      <c r="T2922">
        <f t="shared" si="275"/>
        <v>3</v>
      </c>
      <c r="Z2922" s="118">
        <v>0.14000000000000001</v>
      </c>
      <c r="AA2922">
        <v>0</v>
      </c>
      <c r="AB2922" s="120">
        <v>36.65</v>
      </c>
      <c r="AC2922" s="2">
        <f t="shared" si="276"/>
        <v>1539.3000000000002</v>
      </c>
      <c r="AE2922" s="2">
        <f t="shared" si="277"/>
        <v>1539.3000000000002</v>
      </c>
      <c r="AG2922" t="str">
        <f t="shared" si="278"/>
        <v/>
      </c>
    </row>
    <row r="2923" spans="1:34">
      <c r="A2923">
        <v>2922</v>
      </c>
      <c r="C2923">
        <v>456</v>
      </c>
      <c r="D2923">
        <v>567</v>
      </c>
      <c r="E2923" t="s">
        <v>605</v>
      </c>
      <c r="F2923" t="s">
        <v>929</v>
      </c>
      <c r="G2923">
        <v>52.228389739999997</v>
      </c>
      <c r="H2923">
        <v>126.3231964</v>
      </c>
      <c r="M2923" t="s">
        <v>16</v>
      </c>
      <c r="N2923">
        <v>0</v>
      </c>
      <c r="O2923">
        <v>-28</v>
      </c>
      <c r="P2923">
        <f t="shared" si="279"/>
        <v>28</v>
      </c>
      <c r="Q2923" t="s">
        <v>604</v>
      </c>
      <c r="R2923">
        <v>2</v>
      </c>
      <c r="S2923">
        <f t="shared" si="274"/>
        <v>28</v>
      </c>
      <c r="T2923">
        <f t="shared" si="275"/>
        <v>0</v>
      </c>
      <c r="U2923" t="s">
        <v>1003</v>
      </c>
      <c r="V2923" t="s">
        <v>918</v>
      </c>
      <c r="Z2923" s="118">
        <v>1.31</v>
      </c>
      <c r="AA2923">
        <v>65</v>
      </c>
      <c r="AB2923" s="120">
        <v>4.74</v>
      </c>
      <c r="AC2923" s="2">
        <f t="shared" si="276"/>
        <v>6085.2119999999995</v>
      </c>
      <c r="AE2923" s="2">
        <f t="shared" si="277"/>
        <v>6085.2119999999995</v>
      </c>
      <c r="AG2923" t="str">
        <f t="shared" si="278"/>
        <v/>
      </c>
    </row>
    <row r="2924" spans="1:34" s="9" customFormat="1">
      <c r="A2924">
        <v>2923</v>
      </c>
      <c r="C2924">
        <v>456</v>
      </c>
      <c r="D2924">
        <v>567</v>
      </c>
      <c r="E2924" s="9" t="s">
        <v>605</v>
      </c>
      <c r="F2924" t="s">
        <v>929</v>
      </c>
      <c r="G2924" s="9">
        <v>52.228389739999997</v>
      </c>
      <c r="H2924" s="9">
        <v>126.3231964</v>
      </c>
      <c r="M2924" s="9" t="s">
        <v>18</v>
      </c>
      <c r="N2924" s="9">
        <v>-28</v>
      </c>
      <c r="O2924" s="9">
        <v>-49</v>
      </c>
      <c r="P2924">
        <f t="shared" si="279"/>
        <v>21</v>
      </c>
      <c r="Q2924" s="9" t="s">
        <v>604</v>
      </c>
      <c r="R2924" s="9">
        <v>2</v>
      </c>
      <c r="S2924" s="9">
        <f t="shared" si="274"/>
        <v>21</v>
      </c>
      <c r="T2924" s="9">
        <f t="shared" si="275"/>
        <v>0</v>
      </c>
      <c r="U2924" t="s">
        <v>1003</v>
      </c>
      <c r="V2924" t="s">
        <v>918</v>
      </c>
      <c r="Z2924" s="118">
        <v>1.38</v>
      </c>
      <c r="AA2924" s="9">
        <v>75</v>
      </c>
      <c r="AB2924" s="120">
        <v>1.7</v>
      </c>
      <c r="AC2924" s="2">
        <f t="shared" si="276"/>
        <v>1231.6499999999999</v>
      </c>
      <c r="AE2924" s="11">
        <f t="shared" si="277"/>
        <v>1231.6499999999999</v>
      </c>
      <c r="AG2924" t="str">
        <f t="shared" si="278"/>
        <v/>
      </c>
      <c r="AH2924"/>
    </row>
    <row r="2925" spans="1:34">
      <c r="A2925">
        <v>2924</v>
      </c>
      <c r="C2925">
        <v>798</v>
      </c>
      <c r="D2925">
        <v>568</v>
      </c>
      <c r="E2925" t="s">
        <v>605</v>
      </c>
      <c r="F2925" t="s">
        <v>929</v>
      </c>
      <c r="G2925">
        <v>50.737831120000003</v>
      </c>
      <c r="H2925">
        <v>127.8943024</v>
      </c>
      <c r="M2925" t="s">
        <v>610</v>
      </c>
      <c r="N2925">
        <v>50</v>
      </c>
      <c r="O2925">
        <v>49</v>
      </c>
      <c r="P2925">
        <f t="shared" si="279"/>
        <v>1</v>
      </c>
      <c r="Q2925" t="s">
        <v>35</v>
      </c>
      <c r="R2925">
        <v>1</v>
      </c>
      <c r="S2925">
        <f t="shared" si="274"/>
        <v>0</v>
      </c>
      <c r="T2925">
        <f t="shared" si="275"/>
        <v>1</v>
      </c>
      <c r="W2925">
        <f>SUM(S2925:S2928)</f>
        <v>50</v>
      </c>
      <c r="X2925">
        <f>SUM(T2925:T2928)</f>
        <v>50</v>
      </c>
      <c r="Y2925">
        <f>X2925+W2925</f>
        <v>100</v>
      </c>
      <c r="Z2925" s="118">
        <v>0.14000000000000001</v>
      </c>
      <c r="AA2925">
        <v>0</v>
      </c>
      <c r="AB2925" s="120">
        <v>43.21</v>
      </c>
      <c r="AC2925" s="2">
        <f t="shared" si="276"/>
        <v>604.94000000000005</v>
      </c>
      <c r="AD2925" s="2">
        <f>SUM(AC2925:AC2928)</f>
        <v>35258.012500000004</v>
      </c>
      <c r="AE2925" s="2">
        <f t="shared" si="277"/>
        <v>604.94000000000005</v>
      </c>
      <c r="AF2925" s="2">
        <f>SUM(AE2925:AE2928)</f>
        <v>35258.012500000004</v>
      </c>
      <c r="AG2925">
        <f t="shared" si="278"/>
        <v>1</v>
      </c>
    </row>
    <row r="2926" spans="1:34">
      <c r="A2926">
        <v>2925</v>
      </c>
      <c r="C2926">
        <v>798</v>
      </c>
      <c r="D2926">
        <v>568</v>
      </c>
      <c r="E2926" t="s">
        <v>605</v>
      </c>
      <c r="F2926" t="s">
        <v>929</v>
      </c>
      <c r="G2926">
        <v>50.737831120000003</v>
      </c>
      <c r="H2926">
        <v>127.8943024</v>
      </c>
      <c r="M2926" t="s">
        <v>612</v>
      </c>
      <c r="N2926">
        <v>49</v>
      </c>
      <c r="O2926">
        <v>0</v>
      </c>
      <c r="P2926">
        <f t="shared" si="279"/>
        <v>49</v>
      </c>
      <c r="Q2926" t="s">
        <v>35</v>
      </c>
      <c r="R2926">
        <v>1</v>
      </c>
      <c r="S2926">
        <f t="shared" si="274"/>
        <v>0</v>
      </c>
      <c r="T2926">
        <f t="shared" si="275"/>
        <v>49</v>
      </c>
      <c r="Z2926" s="118">
        <v>0.14000000000000001</v>
      </c>
      <c r="AA2926">
        <v>0</v>
      </c>
      <c r="AB2926" s="120">
        <v>43.21</v>
      </c>
      <c r="AC2926" s="2">
        <f t="shared" si="276"/>
        <v>29642.060000000005</v>
      </c>
      <c r="AE2926" s="2">
        <f t="shared" si="277"/>
        <v>29642.060000000005</v>
      </c>
      <c r="AG2926" t="str">
        <f t="shared" si="278"/>
        <v/>
      </c>
    </row>
    <row r="2927" spans="1:34">
      <c r="A2927">
        <v>2926</v>
      </c>
      <c r="C2927">
        <v>858</v>
      </c>
      <c r="D2927">
        <v>568</v>
      </c>
      <c r="E2927" t="s">
        <v>605</v>
      </c>
      <c r="F2927" t="s">
        <v>929</v>
      </c>
      <c r="G2927">
        <v>50.737831120000003</v>
      </c>
      <c r="H2927">
        <v>127.8943024</v>
      </c>
      <c r="M2927" t="s">
        <v>21</v>
      </c>
      <c r="N2927">
        <v>0</v>
      </c>
      <c r="O2927">
        <v>-9</v>
      </c>
      <c r="P2927">
        <f t="shared" si="279"/>
        <v>9</v>
      </c>
      <c r="Q2927" t="s">
        <v>191</v>
      </c>
      <c r="R2927">
        <v>2</v>
      </c>
      <c r="S2927">
        <f t="shared" si="274"/>
        <v>9</v>
      </c>
      <c r="T2927">
        <f t="shared" si="275"/>
        <v>0</v>
      </c>
      <c r="U2927" t="s">
        <v>1003</v>
      </c>
      <c r="V2927" t="s">
        <v>623</v>
      </c>
      <c r="Z2927" s="118">
        <v>1.63</v>
      </c>
      <c r="AA2927">
        <v>75</v>
      </c>
      <c r="AB2927" s="120">
        <v>0.55000000000000004</v>
      </c>
      <c r="AC2927" s="2">
        <f t="shared" si="276"/>
        <v>201.71249999999995</v>
      </c>
      <c r="AE2927" s="2">
        <f t="shared" si="277"/>
        <v>201.71249999999995</v>
      </c>
      <c r="AG2927" t="str">
        <f t="shared" si="278"/>
        <v/>
      </c>
    </row>
    <row r="2928" spans="1:34" s="9" customFormat="1">
      <c r="A2928">
        <v>2927</v>
      </c>
      <c r="C2928">
        <v>858</v>
      </c>
      <c r="D2928">
        <v>568</v>
      </c>
      <c r="E2928" s="9" t="s">
        <v>605</v>
      </c>
      <c r="F2928" t="s">
        <v>929</v>
      </c>
      <c r="G2928" s="9">
        <v>50.737831120000003</v>
      </c>
      <c r="H2928" s="9">
        <v>127.8943024</v>
      </c>
      <c r="M2928" s="9" t="s">
        <v>18</v>
      </c>
      <c r="N2928" s="9">
        <v>-9</v>
      </c>
      <c r="O2928" s="9">
        <v>-50</v>
      </c>
      <c r="P2928">
        <f t="shared" si="279"/>
        <v>41</v>
      </c>
      <c r="Q2928" s="9" t="s">
        <v>191</v>
      </c>
      <c r="R2928" s="9">
        <v>2</v>
      </c>
      <c r="S2928" s="9">
        <f t="shared" si="274"/>
        <v>41</v>
      </c>
      <c r="T2928" s="9">
        <f t="shared" si="275"/>
        <v>0</v>
      </c>
      <c r="U2928" t="s">
        <v>1003</v>
      </c>
      <c r="V2928" t="s">
        <v>623</v>
      </c>
      <c r="Z2928" s="118">
        <v>1.38</v>
      </c>
      <c r="AA2928" s="9">
        <v>50</v>
      </c>
      <c r="AB2928" s="120">
        <v>1.7</v>
      </c>
      <c r="AC2928" s="2">
        <f t="shared" si="276"/>
        <v>4809.2999999999993</v>
      </c>
      <c r="AE2928" s="11">
        <f t="shared" si="277"/>
        <v>4809.2999999999993</v>
      </c>
      <c r="AG2928" t="str">
        <f t="shared" si="278"/>
        <v/>
      </c>
      <c r="AH2928"/>
    </row>
    <row r="2929" spans="1:34" s="102" customFormat="1">
      <c r="A2929" s="102">
        <v>2928</v>
      </c>
      <c r="C2929">
        <v>412</v>
      </c>
      <c r="D2929" s="102">
        <v>569</v>
      </c>
      <c r="E2929" s="102" t="s">
        <v>607</v>
      </c>
      <c r="F2929" s="102" t="s">
        <v>929</v>
      </c>
      <c r="G2929" s="102">
        <v>51.357440949999997</v>
      </c>
      <c r="H2929" s="102">
        <v>127.29360200000001</v>
      </c>
      <c r="M2929" s="102" t="s">
        <v>104</v>
      </c>
      <c r="N2929" s="102">
        <v>0</v>
      </c>
      <c r="O2929" s="102">
        <v>-5</v>
      </c>
      <c r="P2929" s="102">
        <f t="shared" si="279"/>
        <v>5</v>
      </c>
      <c r="R2929" s="102">
        <v>2</v>
      </c>
      <c r="S2929" s="102">
        <f t="shared" si="274"/>
        <v>5</v>
      </c>
      <c r="T2929" s="102">
        <f t="shared" si="275"/>
        <v>0</v>
      </c>
      <c r="U2929" t="s">
        <v>1003</v>
      </c>
      <c r="V2929" t="s">
        <v>623</v>
      </c>
      <c r="W2929" s="102">
        <f>SUM(S2929:S2930)</f>
        <v>35</v>
      </c>
      <c r="X2929" s="102">
        <f>SUM(T2929:T2930)</f>
        <v>0</v>
      </c>
      <c r="Y2929" s="102">
        <f>X2929+W2929</f>
        <v>35</v>
      </c>
      <c r="Z2929" s="118">
        <v>0.93</v>
      </c>
      <c r="AA2929" s="102">
        <v>0</v>
      </c>
      <c r="AB2929" s="120">
        <v>10.95</v>
      </c>
      <c r="AC2929" s="103">
        <f t="shared" si="276"/>
        <v>5091.75</v>
      </c>
      <c r="AD2929" s="103">
        <f>SUM(AC2929:AC2930)</f>
        <v>18886.229999999996</v>
      </c>
      <c r="AE2929" s="103">
        <f t="shared" si="277"/>
        <v>5091.75</v>
      </c>
      <c r="AF2929" s="103">
        <f>SUM(AE2929:AE2930)</f>
        <v>18886.229999999996</v>
      </c>
      <c r="AG2929" s="102">
        <f t="shared" si="278"/>
        <v>1</v>
      </c>
      <c r="AH2929"/>
    </row>
    <row r="2930" spans="1:34" s="44" customFormat="1">
      <c r="A2930" s="102">
        <v>2929</v>
      </c>
      <c r="C2930">
        <v>412</v>
      </c>
      <c r="D2930" s="102">
        <v>569</v>
      </c>
      <c r="E2930" s="44" t="s">
        <v>607</v>
      </c>
      <c r="F2930" s="102" t="s">
        <v>929</v>
      </c>
      <c r="G2930" s="44">
        <v>51.357440949999997</v>
      </c>
      <c r="H2930" s="44">
        <v>127.29360200000001</v>
      </c>
      <c r="M2930" s="44" t="s">
        <v>177</v>
      </c>
      <c r="N2930" s="44">
        <v>-5</v>
      </c>
      <c r="O2930" s="44">
        <v>-35</v>
      </c>
      <c r="P2930" s="102">
        <f t="shared" si="279"/>
        <v>30</v>
      </c>
      <c r="Q2930" s="44" t="s">
        <v>613</v>
      </c>
      <c r="R2930" s="44">
        <v>2</v>
      </c>
      <c r="S2930" s="44">
        <f t="shared" si="274"/>
        <v>30</v>
      </c>
      <c r="T2930" s="44">
        <f t="shared" si="275"/>
        <v>0</v>
      </c>
      <c r="U2930" t="s">
        <v>1006</v>
      </c>
      <c r="V2930" t="s">
        <v>623</v>
      </c>
      <c r="Z2930" s="118">
        <v>1.38</v>
      </c>
      <c r="AA2930" s="44">
        <v>15</v>
      </c>
      <c r="AB2930" s="120">
        <v>3.92</v>
      </c>
      <c r="AC2930" s="103">
        <f t="shared" si="276"/>
        <v>13794.479999999996</v>
      </c>
      <c r="AE2930" s="104">
        <f t="shared" si="277"/>
        <v>13794.479999999996</v>
      </c>
      <c r="AG2930" s="102" t="str">
        <f t="shared" si="278"/>
        <v/>
      </c>
      <c r="AH2930"/>
    </row>
    <row r="2931" spans="1:34">
      <c r="A2931">
        <v>2930</v>
      </c>
      <c r="C2931">
        <v>85</v>
      </c>
      <c r="D2931">
        <v>570</v>
      </c>
      <c r="E2931" t="s">
        <v>605</v>
      </c>
      <c r="F2931" t="s">
        <v>929</v>
      </c>
      <c r="G2931">
        <v>50.660110469999999</v>
      </c>
      <c r="H2931">
        <v>128.01739499999999</v>
      </c>
      <c r="M2931" t="s">
        <v>13</v>
      </c>
      <c r="N2931">
        <v>11</v>
      </c>
      <c r="O2931">
        <v>9</v>
      </c>
      <c r="P2931">
        <f t="shared" si="279"/>
        <v>2</v>
      </c>
      <c r="Q2931" t="s">
        <v>35</v>
      </c>
      <c r="R2931">
        <v>1</v>
      </c>
      <c r="S2931">
        <f t="shared" si="274"/>
        <v>0</v>
      </c>
      <c r="T2931">
        <f t="shared" si="275"/>
        <v>2</v>
      </c>
      <c r="W2931">
        <f>SUM(S2931:S2937)</f>
        <v>53</v>
      </c>
      <c r="X2931">
        <f>SUM(T2931:T2937)</f>
        <v>11</v>
      </c>
      <c r="Y2931">
        <f>X2931+W2931</f>
        <v>64</v>
      </c>
      <c r="Z2931" s="118">
        <v>0.14000000000000001</v>
      </c>
      <c r="AA2931">
        <v>0</v>
      </c>
      <c r="AB2931" s="120">
        <v>43.21</v>
      </c>
      <c r="AC2931" s="2">
        <f t="shared" si="276"/>
        <v>1209.8800000000001</v>
      </c>
      <c r="AD2931" s="2">
        <f>SUM(AC2931:AC2937)</f>
        <v>13144.760000000002</v>
      </c>
      <c r="AE2931" s="2">
        <f t="shared" si="277"/>
        <v>1209.8800000000001</v>
      </c>
      <c r="AF2931" s="2">
        <f>SUM(AE2931:AE2937)</f>
        <v>13144.760000000002</v>
      </c>
      <c r="AG2931">
        <f t="shared" si="278"/>
        <v>1</v>
      </c>
    </row>
    <row r="2932" spans="1:34">
      <c r="A2932">
        <v>2931</v>
      </c>
      <c r="C2932">
        <v>85</v>
      </c>
      <c r="D2932">
        <v>570</v>
      </c>
      <c r="E2932" t="s">
        <v>605</v>
      </c>
      <c r="F2932" t="s">
        <v>929</v>
      </c>
      <c r="G2932">
        <v>50.660110469999999</v>
      </c>
      <c r="H2932">
        <v>128.01739499999999</v>
      </c>
      <c r="M2932" t="s">
        <v>606</v>
      </c>
      <c r="N2932">
        <v>9</v>
      </c>
      <c r="O2932">
        <v>5</v>
      </c>
      <c r="P2932">
        <f t="shared" si="279"/>
        <v>4</v>
      </c>
      <c r="Q2932" t="s">
        <v>35</v>
      </c>
      <c r="R2932">
        <v>1</v>
      </c>
      <c r="S2932">
        <f t="shared" si="274"/>
        <v>0</v>
      </c>
      <c r="T2932">
        <f t="shared" si="275"/>
        <v>4</v>
      </c>
      <c r="Z2932" s="118">
        <v>0.14000000000000001</v>
      </c>
      <c r="AA2932">
        <v>0</v>
      </c>
      <c r="AB2932" s="120">
        <v>43.21</v>
      </c>
      <c r="AC2932" s="2">
        <f t="shared" si="276"/>
        <v>2419.7600000000002</v>
      </c>
      <c r="AE2932" s="2">
        <f t="shared" si="277"/>
        <v>2419.7600000000002</v>
      </c>
      <c r="AG2932" t="str">
        <f t="shared" si="278"/>
        <v/>
      </c>
    </row>
    <row r="2933" spans="1:34">
      <c r="A2933">
        <v>2932</v>
      </c>
      <c r="C2933">
        <v>85</v>
      </c>
      <c r="D2933">
        <v>570</v>
      </c>
      <c r="E2933" t="s">
        <v>605</v>
      </c>
      <c r="F2933" t="s">
        <v>929</v>
      </c>
      <c r="G2933">
        <v>50.660110469999999</v>
      </c>
      <c r="H2933">
        <v>128.01739499999999</v>
      </c>
      <c r="M2933" t="s">
        <v>15</v>
      </c>
      <c r="N2933">
        <v>5</v>
      </c>
      <c r="O2933">
        <v>0</v>
      </c>
      <c r="P2933">
        <f t="shared" si="279"/>
        <v>5</v>
      </c>
      <c r="Q2933" t="s">
        <v>35</v>
      </c>
      <c r="R2933">
        <v>1</v>
      </c>
      <c r="S2933">
        <f t="shared" si="274"/>
        <v>0</v>
      </c>
      <c r="T2933">
        <f t="shared" si="275"/>
        <v>5</v>
      </c>
      <c r="Z2933" s="118">
        <v>0.14000000000000001</v>
      </c>
      <c r="AA2933">
        <v>0</v>
      </c>
      <c r="AB2933" s="120">
        <v>36.65</v>
      </c>
      <c r="AC2933" s="2">
        <f t="shared" si="276"/>
        <v>2565.5</v>
      </c>
      <c r="AE2933" s="2">
        <f t="shared" si="277"/>
        <v>2565.5</v>
      </c>
      <c r="AG2933" t="str">
        <f t="shared" si="278"/>
        <v/>
      </c>
    </row>
    <row r="2934" spans="1:34">
      <c r="A2934">
        <v>2933</v>
      </c>
      <c r="C2934">
        <v>98</v>
      </c>
      <c r="D2934">
        <v>570</v>
      </c>
      <c r="E2934" t="s">
        <v>605</v>
      </c>
      <c r="F2934" t="s">
        <v>929</v>
      </c>
      <c r="G2934">
        <v>50.660110469999999</v>
      </c>
      <c r="H2934">
        <v>128.01739499999999</v>
      </c>
      <c r="M2934" t="s">
        <v>104</v>
      </c>
      <c r="N2934">
        <v>0</v>
      </c>
      <c r="O2934">
        <v>-5</v>
      </c>
      <c r="P2934">
        <f t="shared" si="279"/>
        <v>5</v>
      </c>
      <c r="Q2934" t="s">
        <v>616</v>
      </c>
      <c r="R2934">
        <v>2</v>
      </c>
      <c r="S2934">
        <f t="shared" si="274"/>
        <v>5</v>
      </c>
      <c r="T2934">
        <f t="shared" si="275"/>
        <v>0</v>
      </c>
      <c r="U2934" t="s">
        <v>1006</v>
      </c>
      <c r="V2934" t="s">
        <v>623</v>
      </c>
      <c r="Z2934" s="118">
        <v>1.31</v>
      </c>
      <c r="AA2934">
        <v>20</v>
      </c>
      <c r="AB2934" s="120">
        <v>4.74</v>
      </c>
      <c r="AC2934" s="2">
        <f t="shared" si="276"/>
        <v>2483.7600000000002</v>
      </c>
      <c r="AE2934" s="2">
        <f t="shared" si="277"/>
        <v>2483.7600000000002</v>
      </c>
      <c r="AG2934" t="str">
        <f t="shared" si="278"/>
        <v/>
      </c>
    </row>
    <row r="2935" spans="1:34">
      <c r="A2935">
        <v>2934</v>
      </c>
      <c r="C2935">
        <v>98</v>
      </c>
      <c r="D2935">
        <v>570</v>
      </c>
      <c r="E2935" t="s">
        <v>605</v>
      </c>
      <c r="F2935" t="s">
        <v>929</v>
      </c>
      <c r="G2935">
        <v>50.660110469999999</v>
      </c>
      <c r="H2935">
        <v>128.01739499999999</v>
      </c>
      <c r="M2935" t="s">
        <v>17</v>
      </c>
      <c r="N2935">
        <v>-5</v>
      </c>
      <c r="O2935">
        <v>-49</v>
      </c>
      <c r="P2935">
        <f t="shared" si="279"/>
        <v>44</v>
      </c>
      <c r="Q2935" t="s">
        <v>616</v>
      </c>
      <c r="R2935">
        <v>2</v>
      </c>
      <c r="S2935">
        <f t="shared" si="274"/>
        <v>44</v>
      </c>
      <c r="T2935">
        <f t="shared" si="275"/>
        <v>0</v>
      </c>
      <c r="U2935" t="s">
        <v>1006</v>
      </c>
      <c r="V2935" t="s">
        <v>623</v>
      </c>
      <c r="Z2935" s="118">
        <v>0.87</v>
      </c>
      <c r="AA2935">
        <v>60</v>
      </c>
      <c r="AB2935" s="120">
        <v>1.7</v>
      </c>
      <c r="AC2935" s="2">
        <f t="shared" si="276"/>
        <v>2603.04</v>
      </c>
      <c r="AE2935" s="2">
        <f t="shared" si="277"/>
        <v>2603.04</v>
      </c>
      <c r="AG2935" t="str">
        <f t="shared" si="278"/>
        <v/>
      </c>
    </row>
    <row r="2936" spans="1:34">
      <c r="A2936">
        <v>2935</v>
      </c>
      <c r="C2936">
        <v>98</v>
      </c>
      <c r="D2936">
        <v>570</v>
      </c>
      <c r="E2936" t="s">
        <v>605</v>
      </c>
      <c r="F2936" t="s">
        <v>929</v>
      </c>
      <c r="G2936">
        <v>50.660110469999999</v>
      </c>
      <c r="H2936">
        <v>128.01739499999999</v>
      </c>
      <c r="M2936" t="s">
        <v>23</v>
      </c>
      <c r="N2936">
        <v>-49</v>
      </c>
      <c r="O2936">
        <v>-53</v>
      </c>
      <c r="P2936">
        <f t="shared" si="279"/>
        <v>4</v>
      </c>
      <c r="Q2936" t="s">
        <v>616</v>
      </c>
      <c r="R2936">
        <v>2</v>
      </c>
      <c r="S2936">
        <f t="shared" si="274"/>
        <v>4</v>
      </c>
      <c r="T2936">
        <f t="shared" si="275"/>
        <v>0</v>
      </c>
      <c r="U2936" t="s">
        <v>1006</v>
      </c>
      <c r="V2936" t="s">
        <v>623</v>
      </c>
      <c r="Z2936" s="118">
        <v>1.31</v>
      </c>
      <c r="AA2936">
        <v>25</v>
      </c>
      <c r="AB2936" s="120">
        <v>4.74</v>
      </c>
      <c r="AC2936" s="2">
        <f t="shared" si="276"/>
        <v>1862.8200000000002</v>
      </c>
      <c r="AE2936" s="2">
        <f t="shared" si="277"/>
        <v>1862.8200000000002</v>
      </c>
      <c r="AG2936" t="str">
        <f t="shared" si="278"/>
        <v/>
      </c>
    </row>
    <row r="2937" spans="1:34" s="9" customFormat="1">
      <c r="A2937">
        <v>2936</v>
      </c>
      <c r="C2937">
        <v>98</v>
      </c>
      <c r="D2937">
        <v>570</v>
      </c>
      <c r="E2937" s="9" t="s">
        <v>605</v>
      </c>
      <c r="F2937" t="s">
        <v>929</v>
      </c>
      <c r="G2937" s="9">
        <v>50.660110469999999</v>
      </c>
      <c r="H2937" s="9">
        <v>128.01739499999999</v>
      </c>
      <c r="M2937" s="9" t="s">
        <v>18</v>
      </c>
      <c r="N2937" s="9">
        <v>-53</v>
      </c>
      <c r="O2937" s="9">
        <v>-53</v>
      </c>
      <c r="P2937">
        <f t="shared" si="279"/>
        <v>0</v>
      </c>
      <c r="Q2937" s="9" t="s">
        <v>616</v>
      </c>
      <c r="R2937" s="9">
        <v>2</v>
      </c>
      <c r="S2937" s="9">
        <f t="shared" si="274"/>
        <v>0</v>
      </c>
      <c r="T2937" s="9">
        <f t="shared" si="275"/>
        <v>0</v>
      </c>
      <c r="U2937" t="s">
        <v>1006</v>
      </c>
      <c r="V2937" t="s">
        <v>1021</v>
      </c>
      <c r="Z2937" s="118">
        <v>1.38</v>
      </c>
      <c r="AA2937" s="9">
        <v>60</v>
      </c>
      <c r="AB2937" s="120">
        <v>1.7</v>
      </c>
      <c r="AC2937" s="2">
        <f t="shared" si="276"/>
        <v>0</v>
      </c>
      <c r="AE2937" s="11">
        <f t="shared" si="277"/>
        <v>0</v>
      </c>
      <c r="AG2937" t="str">
        <f t="shared" si="278"/>
        <v/>
      </c>
      <c r="AH2937"/>
    </row>
    <row r="2938" spans="1:34">
      <c r="A2938">
        <v>2937</v>
      </c>
      <c r="C2938">
        <v>22</v>
      </c>
      <c r="D2938">
        <v>571</v>
      </c>
      <c r="E2938" t="s">
        <v>605</v>
      </c>
      <c r="F2938" t="s">
        <v>929</v>
      </c>
      <c r="G2938">
        <v>50.656471250000003</v>
      </c>
      <c r="H2938">
        <v>128.03179929999999</v>
      </c>
      <c r="M2938" t="s">
        <v>610</v>
      </c>
      <c r="N2938">
        <v>30</v>
      </c>
      <c r="O2938">
        <v>29</v>
      </c>
      <c r="P2938">
        <f t="shared" si="279"/>
        <v>1</v>
      </c>
      <c r="Q2938" t="s">
        <v>35</v>
      </c>
      <c r="R2938">
        <v>1</v>
      </c>
      <c r="S2938">
        <f t="shared" si="274"/>
        <v>0</v>
      </c>
      <c r="T2938">
        <f t="shared" si="275"/>
        <v>1</v>
      </c>
      <c r="W2938">
        <f>SUM(S2938:S2941)</f>
        <v>60</v>
      </c>
      <c r="X2938">
        <f>SUM(T2938:T2941)</f>
        <v>30</v>
      </c>
      <c r="Y2938">
        <f>X2938+W2938</f>
        <v>90</v>
      </c>
      <c r="Z2938" s="118">
        <v>0.14000000000000001</v>
      </c>
      <c r="AA2938">
        <v>0</v>
      </c>
      <c r="AB2938" s="120">
        <v>43.21</v>
      </c>
      <c r="AC2938" s="2">
        <f t="shared" si="276"/>
        <v>604.94000000000005</v>
      </c>
      <c r="AD2938" s="2">
        <f>SUM(AC2938:AC2941)</f>
        <v>19799.48</v>
      </c>
      <c r="AE2938" s="2">
        <f t="shared" si="277"/>
        <v>604.94000000000005</v>
      </c>
      <c r="AF2938" s="2">
        <f>SUM(AE2938:AE2941)</f>
        <v>19799.48</v>
      </c>
      <c r="AG2938">
        <f t="shared" si="278"/>
        <v>1</v>
      </c>
    </row>
    <row r="2939" spans="1:34">
      <c r="A2939">
        <v>2938</v>
      </c>
      <c r="C2939">
        <v>22</v>
      </c>
      <c r="D2939">
        <v>571</v>
      </c>
      <c r="E2939" t="s">
        <v>605</v>
      </c>
      <c r="F2939" t="s">
        <v>929</v>
      </c>
      <c r="G2939">
        <v>50.656471250000003</v>
      </c>
      <c r="H2939">
        <v>128.03179929999999</v>
      </c>
      <c r="M2939" t="s">
        <v>612</v>
      </c>
      <c r="N2939">
        <v>29</v>
      </c>
      <c r="O2939">
        <v>28</v>
      </c>
      <c r="P2939">
        <f t="shared" si="279"/>
        <v>1</v>
      </c>
      <c r="Q2939" t="s">
        <v>35</v>
      </c>
      <c r="R2939">
        <v>1</v>
      </c>
      <c r="S2939">
        <f t="shared" si="274"/>
        <v>0</v>
      </c>
      <c r="T2939">
        <f t="shared" si="275"/>
        <v>1</v>
      </c>
      <c r="Z2939" s="118">
        <v>0.14000000000000001</v>
      </c>
      <c r="AA2939">
        <v>0</v>
      </c>
      <c r="AB2939" s="120">
        <v>43.21</v>
      </c>
      <c r="AC2939" s="2">
        <f t="shared" si="276"/>
        <v>604.94000000000005</v>
      </c>
      <c r="AE2939" s="2">
        <f t="shared" si="277"/>
        <v>604.94000000000005</v>
      </c>
      <c r="AG2939" t="str">
        <f t="shared" si="278"/>
        <v/>
      </c>
    </row>
    <row r="2940" spans="1:34">
      <c r="A2940">
        <v>2939</v>
      </c>
      <c r="C2940">
        <v>22</v>
      </c>
      <c r="D2940">
        <v>571</v>
      </c>
      <c r="E2940" t="s">
        <v>605</v>
      </c>
      <c r="F2940" t="s">
        <v>929</v>
      </c>
      <c r="G2940">
        <v>50.656471250000003</v>
      </c>
      <c r="H2940">
        <v>128.03179929999999</v>
      </c>
      <c r="M2940" t="s">
        <v>627</v>
      </c>
      <c r="N2940">
        <v>28</v>
      </c>
      <c r="O2940">
        <v>0</v>
      </c>
      <c r="P2940">
        <f t="shared" si="279"/>
        <v>28</v>
      </c>
      <c r="Q2940" t="s">
        <v>35</v>
      </c>
      <c r="R2940">
        <v>1</v>
      </c>
      <c r="S2940">
        <f t="shared" si="274"/>
        <v>0</v>
      </c>
      <c r="T2940">
        <f t="shared" si="275"/>
        <v>28</v>
      </c>
      <c r="Z2940" s="118">
        <v>0.14000000000000001</v>
      </c>
      <c r="AA2940">
        <v>0</v>
      </c>
      <c r="AB2940" s="120">
        <v>36.65</v>
      </c>
      <c r="AC2940" s="2">
        <f t="shared" si="276"/>
        <v>14366.800000000001</v>
      </c>
      <c r="AE2940" s="2">
        <f t="shared" si="277"/>
        <v>14366.800000000001</v>
      </c>
      <c r="AG2940" t="str">
        <f t="shared" si="278"/>
        <v/>
      </c>
    </row>
    <row r="2941" spans="1:34" s="9" customFormat="1">
      <c r="A2941">
        <v>2940</v>
      </c>
      <c r="C2941">
        <v>30</v>
      </c>
      <c r="D2941">
        <v>571</v>
      </c>
      <c r="E2941" s="9" t="s">
        <v>605</v>
      </c>
      <c r="F2941" t="s">
        <v>929</v>
      </c>
      <c r="G2941" s="9">
        <v>50.656471250000003</v>
      </c>
      <c r="H2941" s="9">
        <v>128.03179929999999</v>
      </c>
      <c r="M2941" s="9" t="s">
        <v>18</v>
      </c>
      <c r="N2941" s="9">
        <v>0</v>
      </c>
      <c r="O2941" s="9">
        <v>-60</v>
      </c>
      <c r="P2941">
        <f t="shared" si="279"/>
        <v>60</v>
      </c>
      <c r="Q2941" s="9" t="s">
        <v>616</v>
      </c>
      <c r="R2941" s="9">
        <v>2</v>
      </c>
      <c r="S2941" s="9">
        <f t="shared" si="274"/>
        <v>60</v>
      </c>
      <c r="T2941" s="9">
        <f t="shared" si="275"/>
        <v>0</v>
      </c>
      <c r="U2941" t="s">
        <v>1006</v>
      </c>
      <c r="V2941" t="s">
        <v>1021</v>
      </c>
      <c r="Z2941" s="118">
        <v>1.38</v>
      </c>
      <c r="AA2941" s="9">
        <v>70</v>
      </c>
      <c r="AB2941" s="120">
        <v>1.7</v>
      </c>
      <c r="AC2941" s="2">
        <f t="shared" si="276"/>
        <v>4222.7999999999984</v>
      </c>
      <c r="AE2941" s="11">
        <f t="shared" si="277"/>
        <v>4222.7999999999984</v>
      </c>
      <c r="AG2941" t="str">
        <f t="shared" si="278"/>
        <v/>
      </c>
      <c r="AH2941"/>
    </row>
    <row r="2942" spans="1:34">
      <c r="A2942">
        <v>2941</v>
      </c>
      <c r="C2942">
        <v>181</v>
      </c>
      <c r="D2942">
        <v>572</v>
      </c>
      <c r="E2942" t="s">
        <v>416</v>
      </c>
      <c r="F2942" t="s">
        <v>932</v>
      </c>
      <c r="G2942">
        <v>52.287170410000002</v>
      </c>
      <c r="H2942">
        <v>126.40609739999999</v>
      </c>
      <c r="M2942" t="s">
        <v>89</v>
      </c>
      <c r="N2942">
        <v>7</v>
      </c>
      <c r="O2942">
        <v>6</v>
      </c>
      <c r="P2942">
        <f t="shared" si="279"/>
        <v>1</v>
      </c>
      <c r="Q2942" t="s">
        <v>35</v>
      </c>
      <c r="R2942">
        <v>1</v>
      </c>
      <c r="S2942">
        <f t="shared" si="274"/>
        <v>0</v>
      </c>
      <c r="T2942">
        <f t="shared" si="275"/>
        <v>1</v>
      </c>
      <c r="W2942">
        <f>SUM(S2942:S2947)</f>
        <v>50</v>
      </c>
      <c r="X2942">
        <f>SUM(T2942:T2947)</f>
        <v>7</v>
      </c>
      <c r="Y2942">
        <f>X2942+W2942</f>
        <v>57</v>
      </c>
      <c r="Z2942" s="118">
        <v>0.11</v>
      </c>
      <c r="AA2942">
        <v>0</v>
      </c>
      <c r="AB2942" s="120">
        <v>25.58</v>
      </c>
      <c r="AC2942" s="2">
        <f t="shared" si="276"/>
        <v>281.37999999999994</v>
      </c>
      <c r="AD2942" s="2">
        <f>SUM(AC2942:AC2947)</f>
        <v>4297.2599999999993</v>
      </c>
      <c r="AE2942" s="2">
        <f t="shared" si="277"/>
        <v>281.37999999999994</v>
      </c>
      <c r="AF2942" s="2">
        <f>SUM(AE2942:AE2947)</f>
        <v>4297.2599999999993</v>
      </c>
      <c r="AG2942">
        <f t="shared" si="278"/>
        <v>1</v>
      </c>
    </row>
    <row r="2943" spans="1:34">
      <c r="A2943">
        <v>2942</v>
      </c>
      <c r="C2943">
        <v>181</v>
      </c>
      <c r="D2943">
        <v>572</v>
      </c>
      <c r="E2943" t="s">
        <v>416</v>
      </c>
      <c r="F2943" t="s">
        <v>932</v>
      </c>
      <c r="G2943">
        <v>52.287170410000002</v>
      </c>
      <c r="H2943">
        <v>126.40609739999999</v>
      </c>
      <c r="M2943" t="s">
        <v>14</v>
      </c>
      <c r="N2943">
        <v>6</v>
      </c>
      <c r="O2943">
        <v>3</v>
      </c>
      <c r="P2943">
        <f t="shared" si="279"/>
        <v>3</v>
      </c>
      <c r="Q2943" t="s">
        <v>35</v>
      </c>
      <c r="R2943">
        <v>1</v>
      </c>
      <c r="S2943">
        <f t="shared" si="274"/>
        <v>0</v>
      </c>
      <c r="T2943">
        <f t="shared" si="275"/>
        <v>3</v>
      </c>
      <c r="Z2943" s="118">
        <v>0.11</v>
      </c>
      <c r="AA2943">
        <v>0</v>
      </c>
      <c r="AB2943" s="120">
        <v>25.58</v>
      </c>
      <c r="AC2943" s="2">
        <f t="shared" si="276"/>
        <v>844.13999999999976</v>
      </c>
      <c r="AE2943" s="2">
        <f t="shared" si="277"/>
        <v>844.13999999999976</v>
      </c>
      <c r="AG2943" t="str">
        <f t="shared" si="278"/>
        <v/>
      </c>
    </row>
    <row r="2944" spans="1:34">
      <c r="A2944">
        <v>2943</v>
      </c>
      <c r="C2944">
        <v>181</v>
      </c>
      <c r="D2944">
        <v>572</v>
      </c>
      <c r="E2944" t="s">
        <v>416</v>
      </c>
      <c r="F2944" t="s">
        <v>932</v>
      </c>
      <c r="G2944">
        <v>52.287170410000002</v>
      </c>
      <c r="H2944">
        <v>126.40609739999999</v>
      </c>
      <c r="M2944" t="s">
        <v>606</v>
      </c>
      <c r="N2944">
        <v>3</v>
      </c>
      <c r="O2944">
        <v>0</v>
      </c>
      <c r="P2944">
        <f t="shared" si="279"/>
        <v>3</v>
      </c>
      <c r="Q2944" t="s">
        <v>35</v>
      </c>
      <c r="R2944">
        <v>1</v>
      </c>
      <c r="S2944">
        <f t="shared" si="274"/>
        <v>0</v>
      </c>
      <c r="T2944">
        <f t="shared" si="275"/>
        <v>3</v>
      </c>
      <c r="Z2944" s="118">
        <v>0.11</v>
      </c>
      <c r="AA2944">
        <v>0</v>
      </c>
      <c r="AB2944" s="120">
        <v>25.58</v>
      </c>
      <c r="AC2944" s="2">
        <f t="shared" si="276"/>
        <v>844.13999999999976</v>
      </c>
      <c r="AE2944" s="2">
        <f t="shared" si="277"/>
        <v>844.13999999999976</v>
      </c>
      <c r="AG2944" t="str">
        <f t="shared" si="278"/>
        <v/>
      </c>
    </row>
    <row r="2945" spans="1:34">
      <c r="A2945">
        <v>2944</v>
      </c>
      <c r="C2945">
        <v>194</v>
      </c>
      <c r="D2945">
        <v>572</v>
      </c>
      <c r="E2945" t="s">
        <v>416</v>
      </c>
      <c r="F2945" t="s">
        <v>932</v>
      </c>
      <c r="G2945">
        <v>52.287170410000002</v>
      </c>
      <c r="H2945">
        <v>126.40609739999999</v>
      </c>
      <c r="M2945" t="s">
        <v>744</v>
      </c>
      <c r="N2945">
        <v>0</v>
      </c>
      <c r="O2945">
        <v>-5</v>
      </c>
      <c r="P2945">
        <f t="shared" si="279"/>
        <v>5</v>
      </c>
      <c r="Q2945" t="s">
        <v>613</v>
      </c>
      <c r="R2945">
        <v>2</v>
      </c>
      <c r="S2945">
        <f t="shared" si="274"/>
        <v>5</v>
      </c>
      <c r="T2945">
        <f t="shared" si="275"/>
        <v>0</v>
      </c>
      <c r="U2945" t="s">
        <v>1006</v>
      </c>
      <c r="V2945" t="s">
        <v>1021</v>
      </c>
      <c r="Z2945" s="118">
        <v>1.1000000000000001</v>
      </c>
      <c r="AA2945">
        <v>0</v>
      </c>
      <c r="AB2945" s="120">
        <v>0.92</v>
      </c>
      <c r="AC2945" s="2">
        <f t="shared" si="276"/>
        <v>506.00000000000011</v>
      </c>
      <c r="AE2945" s="2">
        <f t="shared" si="277"/>
        <v>506.00000000000011</v>
      </c>
      <c r="AG2945" t="str">
        <f t="shared" si="278"/>
        <v/>
      </c>
    </row>
    <row r="2946" spans="1:34">
      <c r="A2946">
        <v>2945</v>
      </c>
      <c r="C2946">
        <v>194</v>
      </c>
      <c r="D2946">
        <v>572</v>
      </c>
      <c r="E2946" t="s">
        <v>416</v>
      </c>
      <c r="F2946" t="s">
        <v>932</v>
      </c>
      <c r="G2946">
        <v>52.287170410000002</v>
      </c>
      <c r="H2946">
        <v>126.40609739999999</v>
      </c>
      <c r="M2946" t="s">
        <v>745</v>
      </c>
      <c r="N2946">
        <v>-5</v>
      </c>
      <c r="O2946">
        <v>-45</v>
      </c>
      <c r="P2946">
        <f t="shared" si="279"/>
        <v>40</v>
      </c>
      <c r="Q2946" t="s">
        <v>191</v>
      </c>
      <c r="R2946">
        <v>2</v>
      </c>
      <c r="S2946">
        <f t="shared" ref="S2946:S3009" si="280">IF(R2946=1,0,P2946)</f>
        <v>40</v>
      </c>
      <c r="T2946">
        <f t="shared" ref="T2946:T3009" si="281">IF(R2946=1,P2946,0)</f>
        <v>0</v>
      </c>
      <c r="U2946" t="s">
        <v>1003</v>
      </c>
      <c r="V2946" t="s">
        <v>21</v>
      </c>
      <c r="Z2946" s="118">
        <v>1.1000000000000001</v>
      </c>
      <c r="AA2946">
        <v>60</v>
      </c>
      <c r="AB2946" s="120">
        <v>0.92</v>
      </c>
      <c r="AC2946" s="2">
        <f t="shared" ref="AC2946:AC3009" si="282">Z2946*AB2946/100*P2946*100*100*((100-AA2946)/100)</f>
        <v>1619.2000000000005</v>
      </c>
      <c r="AE2946" s="2">
        <f t="shared" ref="AE2946:AE3009" si="283">Z2946*AB2946/100*P2946*100*100*((100-AA2946)/100)</f>
        <v>1619.2000000000005</v>
      </c>
      <c r="AG2946" t="str">
        <f t="shared" ref="AG2946:AG3009" si="284">IF(D2945&lt;&gt;D2946,1,"")</f>
        <v/>
      </c>
    </row>
    <row r="2947" spans="1:34" s="9" customFormat="1">
      <c r="A2947">
        <v>2946</v>
      </c>
      <c r="C2947">
        <v>194</v>
      </c>
      <c r="D2947">
        <v>572</v>
      </c>
      <c r="E2947" s="9" t="s">
        <v>416</v>
      </c>
      <c r="F2947" t="s">
        <v>932</v>
      </c>
      <c r="G2947" s="9">
        <v>52.287170410000002</v>
      </c>
      <c r="H2947" s="9">
        <v>126.40609739999999</v>
      </c>
      <c r="M2947" s="9" t="s">
        <v>802</v>
      </c>
      <c r="N2947" s="9">
        <v>-45</v>
      </c>
      <c r="O2947" s="9">
        <v>-50</v>
      </c>
      <c r="P2947">
        <f t="shared" si="279"/>
        <v>5</v>
      </c>
      <c r="Q2947" s="9" t="s">
        <v>191</v>
      </c>
      <c r="R2947" s="9">
        <v>2</v>
      </c>
      <c r="S2947" s="9">
        <f t="shared" si="280"/>
        <v>5</v>
      </c>
      <c r="T2947" s="9">
        <f t="shared" si="281"/>
        <v>0</v>
      </c>
      <c r="U2947" t="s">
        <v>1003</v>
      </c>
      <c r="V2947" t="s">
        <v>21</v>
      </c>
      <c r="Z2947" s="118">
        <v>1.1000000000000001</v>
      </c>
      <c r="AA2947" s="9">
        <v>60</v>
      </c>
      <c r="AB2947" s="120">
        <v>0.92</v>
      </c>
      <c r="AC2947" s="2">
        <f t="shared" si="282"/>
        <v>202.40000000000006</v>
      </c>
      <c r="AE2947" s="11">
        <f t="shared" si="283"/>
        <v>202.40000000000006</v>
      </c>
      <c r="AG2947" t="str">
        <f t="shared" si="284"/>
        <v/>
      </c>
      <c r="AH2947"/>
    </row>
    <row r="2948" spans="1:34">
      <c r="A2948">
        <v>2947</v>
      </c>
      <c r="C2948">
        <v>188</v>
      </c>
      <c r="D2948">
        <v>573</v>
      </c>
      <c r="E2948" t="s">
        <v>416</v>
      </c>
      <c r="F2948" t="s">
        <v>932</v>
      </c>
      <c r="G2948">
        <v>52.287448879999999</v>
      </c>
      <c r="H2948">
        <v>126.4059982</v>
      </c>
      <c r="M2948" t="s">
        <v>13</v>
      </c>
      <c r="N2948">
        <v>6</v>
      </c>
      <c r="O2948">
        <v>5</v>
      </c>
      <c r="P2948">
        <f t="shared" si="279"/>
        <v>1</v>
      </c>
      <c r="Q2948" t="s">
        <v>35</v>
      </c>
      <c r="R2948">
        <v>1</v>
      </c>
      <c r="S2948">
        <f t="shared" si="280"/>
        <v>0</v>
      </c>
      <c r="T2948">
        <f t="shared" si="281"/>
        <v>1</v>
      </c>
      <c r="W2948">
        <f>SUM(S2948:S2953)</f>
        <v>55</v>
      </c>
      <c r="X2948">
        <f>SUM(T2948:T2953)</f>
        <v>6</v>
      </c>
      <c r="Y2948">
        <f>X2948+W2948</f>
        <v>61</v>
      </c>
      <c r="Z2948" s="118">
        <v>0.11</v>
      </c>
      <c r="AA2948">
        <v>0</v>
      </c>
      <c r="AB2948" s="120">
        <v>25.58</v>
      </c>
      <c r="AC2948" s="2">
        <f t="shared" si="282"/>
        <v>281.37999999999994</v>
      </c>
      <c r="AD2948" s="2">
        <f>SUM(AC2948:AC2953)</f>
        <v>8137.4520000000011</v>
      </c>
      <c r="AE2948" s="2">
        <f t="shared" si="283"/>
        <v>281.37999999999994</v>
      </c>
      <c r="AF2948" s="2">
        <f>SUM(AE2948:AE2953)</f>
        <v>8137.4520000000011</v>
      </c>
      <c r="AG2948">
        <f t="shared" si="284"/>
        <v>1</v>
      </c>
    </row>
    <row r="2949" spans="1:34">
      <c r="A2949">
        <v>2948</v>
      </c>
      <c r="C2949">
        <v>188</v>
      </c>
      <c r="D2949">
        <v>573</v>
      </c>
      <c r="E2949" t="s">
        <v>416</v>
      </c>
      <c r="F2949" t="s">
        <v>932</v>
      </c>
      <c r="G2949">
        <v>52.287448879999999</v>
      </c>
      <c r="H2949">
        <v>126.4059982</v>
      </c>
      <c r="M2949" t="s">
        <v>14</v>
      </c>
      <c r="N2949">
        <v>5</v>
      </c>
      <c r="O2949">
        <v>1</v>
      </c>
      <c r="P2949">
        <f t="shared" si="279"/>
        <v>4</v>
      </c>
      <c r="Q2949" t="s">
        <v>35</v>
      </c>
      <c r="R2949">
        <v>1</v>
      </c>
      <c r="S2949">
        <f t="shared" si="280"/>
        <v>0</v>
      </c>
      <c r="T2949">
        <f t="shared" si="281"/>
        <v>4</v>
      </c>
      <c r="Z2949" s="118">
        <v>0.11</v>
      </c>
      <c r="AA2949">
        <v>0</v>
      </c>
      <c r="AB2949" s="120">
        <v>25.58</v>
      </c>
      <c r="AC2949" s="2">
        <f t="shared" si="282"/>
        <v>1125.5199999999998</v>
      </c>
      <c r="AE2949" s="2">
        <f t="shared" si="283"/>
        <v>1125.5199999999998</v>
      </c>
      <c r="AG2949" t="str">
        <f t="shared" si="284"/>
        <v/>
      </c>
    </row>
    <row r="2950" spans="1:34">
      <c r="A2950">
        <v>2949</v>
      </c>
      <c r="C2950">
        <v>188</v>
      </c>
      <c r="D2950">
        <v>573</v>
      </c>
      <c r="E2950" t="s">
        <v>416</v>
      </c>
      <c r="F2950" t="s">
        <v>932</v>
      </c>
      <c r="G2950">
        <v>52.287448879999999</v>
      </c>
      <c r="H2950">
        <v>126.4059982</v>
      </c>
      <c r="M2950" t="s">
        <v>15</v>
      </c>
      <c r="N2950">
        <v>1</v>
      </c>
      <c r="O2950">
        <v>0</v>
      </c>
      <c r="P2950">
        <f t="shared" si="279"/>
        <v>1</v>
      </c>
      <c r="Q2950" t="s">
        <v>35</v>
      </c>
      <c r="R2950">
        <v>1</v>
      </c>
      <c r="S2950">
        <f t="shared" si="280"/>
        <v>0</v>
      </c>
      <c r="T2950">
        <f t="shared" si="281"/>
        <v>1</v>
      </c>
      <c r="Z2950" s="118">
        <v>0.55000000000000004</v>
      </c>
      <c r="AA2950">
        <v>0</v>
      </c>
      <c r="AB2950" s="120">
        <v>19.02</v>
      </c>
      <c r="AC2950" s="2">
        <f t="shared" si="282"/>
        <v>1046.1000000000001</v>
      </c>
      <c r="AE2950" s="2">
        <f t="shared" si="283"/>
        <v>1046.1000000000001</v>
      </c>
      <c r="AG2950" t="str">
        <f t="shared" si="284"/>
        <v/>
      </c>
    </row>
    <row r="2951" spans="1:34">
      <c r="A2951">
        <v>2950</v>
      </c>
      <c r="C2951">
        <v>201</v>
      </c>
      <c r="D2951">
        <v>573</v>
      </c>
      <c r="E2951" t="s">
        <v>416</v>
      </c>
      <c r="F2951" t="s">
        <v>932</v>
      </c>
      <c r="G2951">
        <v>52.287448879999999</v>
      </c>
      <c r="H2951">
        <v>126.4059982</v>
      </c>
      <c r="M2951" t="s">
        <v>104</v>
      </c>
      <c r="N2951">
        <v>0</v>
      </c>
      <c r="O2951">
        <v>-1</v>
      </c>
      <c r="P2951">
        <f t="shared" si="279"/>
        <v>1</v>
      </c>
      <c r="Q2951" t="s">
        <v>604</v>
      </c>
      <c r="R2951">
        <v>2</v>
      </c>
      <c r="S2951">
        <f t="shared" si="280"/>
        <v>1</v>
      </c>
      <c r="T2951">
        <f t="shared" si="281"/>
        <v>0</v>
      </c>
      <c r="U2951" t="s">
        <v>1003</v>
      </c>
      <c r="V2951" t="s">
        <v>21</v>
      </c>
      <c r="Z2951" s="118">
        <v>0.97</v>
      </c>
      <c r="AA2951">
        <v>0</v>
      </c>
      <c r="AB2951" s="120">
        <v>7.94</v>
      </c>
      <c r="AC2951" s="2">
        <f t="shared" si="282"/>
        <v>770.18000000000006</v>
      </c>
      <c r="AE2951" s="2">
        <f t="shared" si="283"/>
        <v>770.18000000000006</v>
      </c>
      <c r="AG2951" t="str">
        <f t="shared" si="284"/>
        <v/>
      </c>
    </row>
    <row r="2952" spans="1:34">
      <c r="A2952">
        <v>2951</v>
      </c>
      <c r="C2952">
        <v>201</v>
      </c>
      <c r="D2952">
        <v>573</v>
      </c>
      <c r="E2952" t="s">
        <v>416</v>
      </c>
      <c r="F2952" t="s">
        <v>932</v>
      </c>
      <c r="G2952">
        <v>52.287448879999999</v>
      </c>
      <c r="H2952">
        <v>126.4059982</v>
      </c>
      <c r="M2952" t="s">
        <v>263</v>
      </c>
      <c r="N2952">
        <v>-1</v>
      </c>
      <c r="O2952">
        <v>-45</v>
      </c>
      <c r="P2952">
        <f t="shared" si="279"/>
        <v>44</v>
      </c>
      <c r="Q2952" t="s">
        <v>191</v>
      </c>
      <c r="R2952">
        <v>2</v>
      </c>
      <c r="S2952">
        <f t="shared" si="280"/>
        <v>44</v>
      </c>
      <c r="T2952">
        <f t="shared" si="281"/>
        <v>0</v>
      </c>
      <c r="U2952" t="s">
        <v>1003</v>
      </c>
      <c r="V2952" t="s">
        <v>21</v>
      </c>
      <c r="Z2952" s="118">
        <v>1.1000000000000001</v>
      </c>
      <c r="AA2952">
        <v>1</v>
      </c>
      <c r="AB2952" s="120">
        <v>0.92</v>
      </c>
      <c r="AC2952" s="2">
        <f t="shared" si="282"/>
        <v>4408.2720000000008</v>
      </c>
      <c r="AE2952" s="2">
        <f t="shared" si="283"/>
        <v>4408.2720000000008</v>
      </c>
      <c r="AG2952" t="str">
        <f t="shared" si="284"/>
        <v/>
      </c>
    </row>
    <row r="2953" spans="1:34" s="9" customFormat="1">
      <c r="A2953">
        <v>2952</v>
      </c>
      <c r="C2953">
        <v>201</v>
      </c>
      <c r="D2953">
        <v>573</v>
      </c>
      <c r="E2953" s="9" t="s">
        <v>416</v>
      </c>
      <c r="F2953" t="s">
        <v>932</v>
      </c>
      <c r="G2953" s="9">
        <v>52.287448879999999</v>
      </c>
      <c r="H2953" s="9">
        <v>126.4059982</v>
      </c>
      <c r="M2953" s="9" t="s">
        <v>264</v>
      </c>
      <c r="N2953" s="9">
        <v>-45</v>
      </c>
      <c r="O2953" s="9">
        <v>-55</v>
      </c>
      <c r="P2953">
        <f t="shared" si="279"/>
        <v>10</v>
      </c>
      <c r="Q2953" s="9" t="s">
        <v>191</v>
      </c>
      <c r="R2953" s="9">
        <v>2</v>
      </c>
      <c r="S2953" s="9">
        <f t="shared" si="280"/>
        <v>10</v>
      </c>
      <c r="T2953" s="9">
        <f t="shared" si="281"/>
        <v>0</v>
      </c>
      <c r="U2953" t="s">
        <v>1003</v>
      </c>
      <c r="V2953" t="s">
        <v>21</v>
      </c>
      <c r="Z2953" s="118">
        <v>1.1000000000000001</v>
      </c>
      <c r="AA2953" s="9">
        <v>50</v>
      </c>
      <c r="AB2953" s="120">
        <v>0.92</v>
      </c>
      <c r="AC2953" s="2">
        <f t="shared" si="282"/>
        <v>506.00000000000011</v>
      </c>
      <c r="AE2953" s="11">
        <f t="shared" si="283"/>
        <v>506.00000000000011</v>
      </c>
      <c r="AG2953" t="str">
        <f t="shared" si="284"/>
        <v/>
      </c>
      <c r="AH2953"/>
    </row>
    <row r="2954" spans="1:34">
      <c r="A2954">
        <v>2953</v>
      </c>
      <c r="C2954">
        <v>766</v>
      </c>
      <c r="D2954">
        <v>574</v>
      </c>
      <c r="E2954" t="s">
        <v>915</v>
      </c>
      <c r="F2954" t="s">
        <v>932</v>
      </c>
      <c r="G2954">
        <v>50.66794968</v>
      </c>
      <c r="H2954">
        <v>128.06230160000001</v>
      </c>
      <c r="M2954" t="s">
        <v>13</v>
      </c>
      <c r="N2954">
        <v>2</v>
      </c>
      <c r="O2954">
        <v>0</v>
      </c>
      <c r="P2954">
        <f t="shared" si="279"/>
        <v>2</v>
      </c>
      <c r="Q2954" t="s">
        <v>35</v>
      </c>
      <c r="R2954">
        <v>1</v>
      </c>
      <c r="S2954">
        <f t="shared" si="280"/>
        <v>0</v>
      </c>
      <c r="T2954">
        <f t="shared" si="281"/>
        <v>2</v>
      </c>
      <c r="W2954">
        <f>SUM(S2954:S2960)</f>
        <v>95</v>
      </c>
      <c r="X2954">
        <f>SUM(T2954:T2960)</f>
        <v>2</v>
      </c>
      <c r="Y2954">
        <f>X2954+W2954</f>
        <v>97</v>
      </c>
      <c r="Z2954" s="118">
        <v>0.11</v>
      </c>
      <c r="AA2954">
        <v>0</v>
      </c>
      <c r="AB2954" s="120">
        <v>25.58</v>
      </c>
      <c r="AC2954" s="2">
        <f t="shared" si="282"/>
        <v>562.75999999999988</v>
      </c>
      <c r="AD2954" s="2">
        <f>SUM(AC2954:AC2960)</f>
        <v>32575.415999999997</v>
      </c>
      <c r="AE2954" s="2">
        <f t="shared" si="283"/>
        <v>562.75999999999988</v>
      </c>
      <c r="AF2954" s="2">
        <f>SUM(AE2954:AE2960)</f>
        <v>32575.415999999997</v>
      </c>
      <c r="AG2954">
        <f t="shared" si="284"/>
        <v>1</v>
      </c>
    </row>
    <row r="2955" spans="1:34">
      <c r="A2955">
        <v>2954</v>
      </c>
      <c r="C2955">
        <v>826</v>
      </c>
      <c r="D2955">
        <v>574</v>
      </c>
      <c r="E2955" t="s">
        <v>915</v>
      </c>
      <c r="F2955" t="s">
        <v>932</v>
      </c>
      <c r="G2955">
        <v>50.66794968</v>
      </c>
      <c r="H2955">
        <v>128.06230160000001</v>
      </c>
      <c r="M2955" t="s">
        <v>104</v>
      </c>
      <c r="N2955">
        <v>0</v>
      </c>
      <c r="O2955">
        <v>-15</v>
      </c>
      <c r="P2955">
        <f t="shared" ref="P2955:P3018" si="285">ABS(N2955-O2955)</f>
        <v>15</v>
      </c>
      <c r="Q2955" t="s">
        <v>604</v>
      </c>
      <c r="R2955">
        <v>2</v>
      </c>
      <c r="S2955">
        <f t="shared" si="280"/>
        <v>15</v>
      </c>
      <c r="T2955">
        <f t="shared" si="281"/>
        <v>0</v>
      </c>
      <c r="U2955" t="s">
        <v>1003</v>
      </c>
      <c r="V2955" t="s">
        <v>21</v>
      </c>
      <c r="Z2955" s="118">
        <v>0.97</v>
      </c>
      <c r="AA2955">
        <v>0</v>
      </c>
      <c r="AB2955" s="120">
        <v>7.94</v>
      </c>
      <c r="AC2955" s="2">
        <f t="shared" si="282"/>
        <v>11552.7</v>
      </c>
      <c r="AE2955" s="2">
        <f t="shared" si="283"/>
        <v>11552.7</v>
      </c>
      <c r="AG2955" t="str">
        <f t="shared" si="284"/>
        <v/>
      </c>
    </row>
    <row r="2956" spans="1:34">
      <c r="A2956">
        <v>2955</v>
      </c>
      <c r="C2956">
        <v>826</v>
      </c>
      <c r="D2956">
        <v>574</v>
      </c>
      <c r="E2956" t="s">
        <v>915</v>
      </c>
      <c r="F2956" t="s">
        <v>932</v>
      </c>
      <c r="G2956">
        <v>50.66794968</v>
      </c>
      <c r="H2956">
        <v>128.06230160000001</v>
      </c>
      <c r="M2956" t="s">
        <v>21</v>
      </c>
      <c r="N2956">
        <v>-15</v>
      </c>
      <c r="O2956">
        <v>-22</v>
      </c>
      <c r="P2956">
        <f t="shared" si="285"/>
        <v>7</v>
      </c>
      <c r="Q2956" t="s">
        <v>191</v>
      </c>
      <c r="R2956">
        <v>2</v>
      </c>
      <c r="S2956">
        <f t="shared" si="280"/>
        <v>7</v>
      </c>
      <c r="T2956">
        <f t="shared" si="281"/>
        <v>0</v>
      </c>
      <c r="U2956" t="s">
        <v>1003</v>
      </c>
      <c r="V2956" t="s">
        <v>21</v>
      </c>
      <c r="Z2956" s="118">
        <v>1.1000000000000001</v>
      </c>
      <c r="AA2956">
        <v>0</v>
      </c>
      <c r="AB2956" s="120">
        <v>0.92</v>
      </c>
      <c r="AC2956" s="2">
        <f t="shared" si="282"/>
        <v>708.40000000000009</v>
      </c>
      <c r="AE2956" s="2">
        <f t="shared" si="283"/>
        <v>708.40000000000009</v>
      </c>
      <c r="AG2956" t="str">
        <f t="shared" si="284"/>
        <v/>
      </c>
    </row>
    <row r="2957" spans="1:34">
      <c r="A2957">
        <v>2956</v>
      </c>
      <c r="C2957">
        <v>826</v>
      </c>
      <c r="D2957">
        <v>574</v>
      </c>
      <c r="E2957" t="s">
        <v>915</v>
      </c>
      <c r="F2957" t="s">
        <v>932</v>
      </c>
      <c r="G2957">
        <v>50.66794968</v>
      </c>
      <c r="H2957">
        <v>128.06230160000001</v>
      </c>
      <c r="M2957" t="s">
        <v>687</v>
      </c>
      <c r="N2957">
        <v>-22</v>
      </c>
      <c r="O2957">
        <v>-35</v>
      </c>
      <c r="P2957">
        <f t="shared" si="285"/>
        <v>13</v>
      </c>
      <c r="Q2957" t="s">
        <v>604</v>
      </c>
      <c r="R2957">
        <v>2</v>
      </c>
      <c r="S2957">
        <f t="shared" si="280"/>
        <v>13</v>
      </c>
      <c r="T2957">
        <f t="shared" si="281"/>
        <v>0</v>
      </c>
      <c r="U2957" t="s">
        <v>1003</v>
      </c>
      <c r="V2957" t="s">
        <v>21</v>
      </c>
      <c r="Z2957" s="118">
        <v>0.97</v>
      </c>
      <c r="AA2957">
        <v>0</v>
      </c>
      <c r="AB2957" s="120">
        <v>7.94</v>
      </c>
      <c r="AC2957" s="2">
        <f t="shared" si="282"/>
        <v>10012.339999999998</v>
      </c>
      <c r="AE2957" s="2">
        <f t="shared" si="283"/>
        <v>10012.339999999998</v>
      </c>
      <c r="AG2957" t="str">
        <f t="shared" si="284"/>
        <v/>
      </c>
    </row>
    <row r="2958" spans="1:34">
      <c r="A2958">
        <v>2957</v>
      </c>
      <c r="C2958">
        <v>826</v>
      </c>
      <c r="D2958">
        <v>574</v>
      </c>
      <c r="E2958" t="s">
        <v>915</v>
      </c>
      <c r="F2958" t="s">
        <v>932</v>
      </c>
      <c r="G2958">
        <v>50.66794968</v>
      </c>
      <c r="H2958">
        <v>128.06230160000001</v>
      </c>
      <c r="M2958" t="s">
        <v>264</v>
      </c>
      <c r="N2958">
        <v>-35</v>
      </c>
      <c r="O2958">
        <v>-46</v>
      </c>
      <c r="P2958">
        <f t="shared" si="285"/>
        <v>11</v>
      </c>
      <c r="Q2958" t="s">
        <v>191</v>
      </c>
      <c r="R2958">
        <v>2</v>
      </c>
      <c r="S2958">
        <f t="shared" si="280"/>
        <v>11</v>
      </c>
      <c r="T2958">
        <f t="shared" si="281"/>
        <v>0</v>
      </c>
      <c r="U2958" t="s">
        <v>1003</v>
      </c>
      <c r="V2958" t="s">
        <v>21</v>
      </c>
      <c r="Z2958" s="118">
        <v>1.1000000000000001</v>
      </c>
      <c r="AA2958">
        <v>0</v>
      </c>
      <c r="AB2958" s="120">
        <v>0.92</v>
      </c>
      <c r="AC2958" s="2">
        <f t="shared" si="282"/>
        <v>1113.2000000000003</v>
      </c>
      <c r="AE2958" s="2">
        <f t="shared" si="283"/>
        <v>1113.2000000000003</v>
      </c>
      <c r="AG2958" t="str">
        <f t="shared" si="284"/>
        <v/>
      </c>
    </row>
    <row r="2959" spans="1:34">
      <c r="A2959">
        <v>2958</v>
      </c>
      <c r="C2959">
        <v>826</v>
      </c>
      <c r="D2959">
        <v>574</v>
      </c>
      <c r="E2959" t="s">
        <v>915</v>
      </c>
      <c r="F2959" t="s">
        <v>932</v>
      </c>
      <c r="G2959">
        <v>50.66794968</v>
      </c>
      <c r="H2959">
        <v>128.06230160000001</v>
      </c>
      <c r="M2959" t="s">
        <v>803</v>
      </c>
      <c r="N2959">
        <v>-46</v>
      </c>
      <c r="O2959">
        <v>-53</v>
      </c>
      <c r="P2959">
        <f t="shared" si="285"/>
        <v>7</v>
      </c>
      <c r="Q2959" t="s">
        <v>191</v>
      </c>
      <c r="R2959">
        <v>2</v>
      </c>
      <c r="S2959">
        <f t="shared" si="280"/>
        <v>7</v>
      </c>
      <c r="T2959">
        <f t="shared" si="281"/>
        <v>0</v>
      </c>
      <c r="U2959" t="s">
        <v>1003</v>
      </c>
      <c r="V2959" t="s">
        <v>21</v>
      </c>
      <c r="Z2959" s="118">
        <v>0.97</v>
      </c>
      <c r="AA2959">
        <v>0</v>
      </c>
      <c r="AB2959" s="120">
        <v>7.94</v>
      </c>
      <c r="AC2959" s="2">
        <f t="shared" si="282"/>
        <v>5391.26</v>
      </c>
      <c r="AE2959" s="2">
        <f t="shared" si="283"/>
        <v>5391.26</v>
      </c>
      <c r="AG2959" t="str">
        <f t="shared" si="284"/>
        <v/>
      </c>
    </row>
    <row r="2960" spans="1:34" s="9" customFormat="1">
      <c r="A2960">
        <v>2959</v>
      </c>
      <c r="C2960">
        <v>826</v>
      </c>
      <c r="D2960">
        <v>574</v>
      </c>
      <c r="E2960" s="9" t="s">
        <v>915</v>
      </c>
      <c r="F2960" t="s">
        <v>932</v>
      </c>
      <c r="G2960" s="9">
        <v>50.66794968</v>
      </c>
      <c r="H2960" s="9">
        <v>128.06230160000001</v>
      </c>
      <c r="M2960" s="9" t="s">
        <v>797</v>
      </c>
      <c r="N2960" s="9">
        <v>-53</v>
      </c>
      <c r="O2960" s="9">
        <v>-95</v>
      </c>
      <c r="P2960">
        <f t="shared" si="285"/>
        <v>42</v>
      </c>
      <c r="Q2960" s="9" t="s">
        <v>611</v>
      </c>
      <c r="R2960" s="9">
        <v>2</v>
      </c>
      <c r="S2960" s="9">
        <f t="shared" si="280"/>
        <v>42</v>
      </c>
      <c r="T2960" s="9">
        <f t="shared" si="281"/>
        <v>0</v>
      </c>
      <c r="U2960" t="s">
        <v>1003</v>
      </c>
      <c r="V2960" t="s">
        <v>21</v>
      </c>
      <c r="Z2960" s="118">
        <v>0.97</v>
      </c>
      <c r="AA2960" s="9">
        <v>90</v>
      </c>
      <c r="AB2960" s="120">
        <v>7.94</v>
      </c>
      <c r="AC2960" s="2">
        <f t="shared" si="282"/>
        <v>3234.7559999999999</v>
      </c>
      <c r="AE2960" s="11">
        <f t="shared" si="283"/>
        <v>3234.7559999999999</v>
      </c>
      <c r="AG2960" t="str">
        <f t="shared" si="284"/>
        <v/>
      </c>
      <c r="AH2960"/>
    </row>
    <row r="2961" spans="1:34">
      <c r="A2961">
        <v>2960</v>
      </c>
      <c r="C2961">
        <v>187</v>
      </c>
      <c r="D2961">
        <v>575</v>
      </c>
      <c r="E2961" t="s">
        <v>510</v>
      </c>
      <c r="F2961" t="s">
        <v>930</v>
      </c>
      <c r="G2961">
        <v>52.336669919999999</v>
      </c>
      <c r="H2961">
        <v>126.43609619999999</v>
      </c>
      <c r="M2961" t="s">
        <v>610</v>
      </c>
      <c r="N2961">
        <v>14</v>
      </c>
      <c r="O2961">
        <v>10</v>
      </c>
      <c r="P2961">
        <f t="shared" si="285"/>
        <v>4</v>
      </c>
      <c r="Q2961" t="s">
        <v>35</v>
      </c>
      <c r="R2961">
        <v>1</v>
      </c>
      <c r="S2961">
        <f t="shared" si="280"/>
        <v>0</v>
      </c>
      <c r="T2961">
        <f t="shared" si="281"/>
        <v>4</v>
      </c>
      <c r="W2961">
        <f>SUM(S2961:S2968)</f>
        <v>85</v>
      </c>
      <c r="X2961">
        <f>SUM(T2961:T2968)</f>
        <v>14</v>
      </c>
      <c r="Y2961">
        <f>X2961+W2961</f>
        <v>99</v>
      </c>
      <c r="Z2961" s="118">
        <v>0.16</v>
      </c>
      <c r="AA2961">
        <v>0</v>
      </c>
      <c r="AB2961" s="120">
        <v>37.4</v>
      </c>
      <c r="AC2961" s="2">
        <f t="shared" si="282"/>
        <v>2393.6</v>
      </c>
      <c r="AD2961" s="2">
        <f>SUM(AC2961:AC2968)</f>
        <v>15209.1072</v>
      </c>
      <c r="AE2961" s="2">
        <f t="shared" si="283"/>
        <v>2393.6</v>
      </c>
      <c r="AF2961" s="2">
        <f>SUM(AE2961:AE2968)</f>
        <v>15209.1072</v>
      </c>
      <c r="AG2961">
        <f t="shared" si="284"/>
        <v>1</v>
      </c>
    </row>
    <row r="2962" spans="1:34">
      <c r="A2962">
        <v>2961</v>
      </c>
      <c r="C2962">
        <v>187</v>
      </c>
      <c r="D2962">
        <v>575</v>
      </c>
      <c r="E2962" t="s">
        <v>510</v>
      </c>
      <c r="F2962" t="s">
        <v>930</v>
      </c>
      <c r="G2962">
        <v>52.336669919999999</v>
      </c>
      <c r="H2962">
        <v>126.43609619999999</v>
      </c>
      <c r="M2962" t="s">
        <v>606</v>
      </c>
      <c r="N2962">
        <v>10</v>
      </c>
      <c r="O2962">
        <v>1</v>
      </c>
      <c r="P2962">
        <f t="shared" si="285"/>
        <v>9</v>
      </c>
      <c r="Q2962" t="s">
        <v>35</v>
      </c>
      <c r="R2962">
        <v>1</v>
      </c>
      <c r="S2962">
        <f t="shared" si="280"/>
        <v>0</v>
      </c>
      <c r="T2962">
        <f t="shared" si="281"/>
        <v>9</v>
      </c>
      <c r="Z2962" s="118">
        <v>0.16</v>
      </c>
      <c r="AA2962">
        <v>0</v>
      </c>
      <c r="AB2962" s="120">
        <v>37.4</v>
      </c>
      <c r="AC2962" s="2">
        <f t="shared" si="282"/>
        <v>5385.5999999999995</v>
      </c>
      <c r="AE2962" s="2">
        <f t="shared" si="283"/>
        <v>5385.5999999999995</v>
      </c>
      <c r="AG2962" t="str">
        <f t="shared" si="284"/>
        <v/>
      </c>
    </row>
    <row r="2963" spans="1:34">
      <c r="A2963">
        <v>2962</v>
      </c>
      <c r="C2963">
        <v>187</v>
      </c>
      <c r="D2963">
        <v>575</v>
      </c>
      <c r="E2963" t="s">
        <v>510</v>
      </c>
      <c r="F2963" t="s">
        <v>930</v>
      </c>
      <c r="G2963">
        <v>52.336669919999999</v>
      </c>
      <c r="H2963">
        <v>126.43609619999999</v>
      </c>
      <c r="M2963" t="s">
        <v>15</v>
      </c>
      <c r="N2963">
        <v>1</v>
      </c>
      <c r="O2963">
        <v>0</v>
      </c>
      <c r="P2963">
        <f t="shared" si="285"/>
        <v>1</v>
      </c>
      <c r="Q2963" t="s">
        <v>35</v>
      </c>
      <c r="R2963">
        <v>1</v>
      </c>
      <c r="S2963">
        <f t="shared" si="280"/>
        <v>0</v>
      </c>
      <c r="T2963">
        <f t="shared" si="281"/>
        <v>1</v>
      </c>
      <c r="Z2963" s="118">
        <v>0.16</v>
      </c>
      <c r="AA2963">
        <v>0</v>
      </c>
      <c r="AB2963" s="120">
        <v>30.85</v>
      </c>
      <c r="AC2963" s="2">
        <f t="shared" si="282"/>
        <v>493.6</v>
      </c>
      <c r="AE2963" s="2">
        <f t="shared" si="283"/>
        <v>493.6</v>
      </c>
      <c r="AG2963" t="str">
        <f t="shared" si="284"/>
        <v/>
      </c>
    </row>
    <row r="2964" spans="1:34">
      <c r="A2964">
        <v>2963</v>
      </c>
      <c r="C2964">
        <v>200</v>
      </c>
      <c r="D2964">
        <v>575</v>
      </c>
      <c r="E2964" t="s">
        <v>510</v>
      </c>
      <c r="F2964" t="s">
        <v>930</v>
      </c>
      <c r="G2964">
        <v>52.336669919999999</v>
      </c>
      <c r="H2964">
        <v>126.43609619999999</v>
      </c>
      <c r="M2964" t="s">
        <v>16</v>
      </c>
      <c r="N2964">
        <v>0</v>
      </c>
      <c r="O2964">
        <v>-2</v>
      </c>
      <c r="P2964">
        <f t="shared" si="285"/>
        <v>2</v>
      </c>
      <c r="Q2964" t="s">
        <v>604</v>
      </c>
      <c r="R2964">
        <v>2</v>
      </c>
      <c r="S2964">
        <f t="shared" si="280"/>
        <v>2</v>
      </c>
      <c r="T2964">
        <f t="shared" si="281"/>
        <v>0</v>
      </c>
      <c r="U2964" t="s">
        <v>1003</v>
      </c>
      <c r="V2964" t="s">
        <v>623</v>
      </c>
      <c r="Z2964" s="118">
        <v>1.24</v>
      </c>
      <c r="AA2964">
        <v>1</v>
      </c>
      <c r="AB2964" s="120">
        <v>3.36</v>
      </c>
      <c r="AC2964" s="2">
        <f t="shared" si="282"/>
        <v>824.94719999999984</v>
      </c>
      <c r="AE2964" s="2">
        <f t="shared" si="283"/>
        <v>824.94719999999984</v>
      </c>
      <c r="AG2964" t="str">
        <f t="shared" si="284"/>
        <v/>
      </c>
    </row>
    <row r="2965" spans="1:34">
      <c r="A2965">
        <v>2964</v>
      </c>
      <c r="C2965">
        <v>200</v>
      </c>
      <c r="D2965">
        <v>575</v>
      </c>
      <c r="E2965" t="s">
        <v>510</v>
      </c>
      <c r="F2965" t="s">
        <v>930</v>
      </c>
      <c r="G2965">
        <v>52.336669919999999</v>
      </c>
      <c r="H2965">
        <v>126.43609619999999</v>
      </c>
      <c r="M2965" t="s">
        <v>18</v>
      </c>
      <c r="N2965">
        <v>-2</v>
      </c>
      <c r="O2965">
        <v>-4</v>
      </c>
      <c r="P2965">
        <f t="shared" si="285"/>
        <v>2</v>
      </c>
      <c r="Q2965" t="s">
        <v>604</v>
      </c>
      <c r="R2965">
        <v>2</v>
      </c>
      <c r="S2965">
        <f t="shared" si="280"/>
        <v>2</v>
      </c>
      <c r="T2965">
        <f t="shared" si="281"/>
        <v>0</v>
      </c>
      <c r="U2965" t="s">
        <v>1003</v>
      </c>
      <c r="V2965" t="s">
        <v>623</v>
      </c>
      <c r="Z2965" s="118">
        <v>1.2</v>
      </c>
      <c r="AA2965">
        <v>3</v>
      </c>
      <c r="AB2965" s="120">
        <v>1.2</v>
      </c>
      <c r="AC2965" s="2">
        <f t="shared" si="282"/>
        <v>279.36</v>
      </c>
      <c r="AE2965" s="2">
        <f t="shared" si="283"/>
        <v>279.36</v>
      </c>
      <c r="AG2965" t="str">
        <f t="shared" si="284"/>
        <v/>
      </c>
    </row>
    <row r="2966" spans="1:34">
      <c r="A2966">
        <v>2965</v>
      </c>
      <c r="C2966">
        <v>200</v>
      </c>
      <c r="D2966">
        <v>575</v>
      </c>
      <c r="E2966" t="s">
        <v>510</v>
      </c>
      <c r="F2966" t="s">
        <v>930</v>
      </c>
      <c r="G2966">
        <v>52.336669919999999</v>
      </c>
      <c r="H2966">
        <v>126.43609619999999</v>
      </c>
      <c r="M2966" t="s">
        <v>32</v>
      </c>
      <c r="N2966">
        <v>-4</v>
      </c>
      <c r="O2966">
        <v>-50</v>
      </c>
      <c r="P2966">
        <f t="shared" si="285"/>
        <v>46</v>
      </c>
      <c r="Q2966" t="s">
        <v>604</v>
      </c>
      <c r="R2966">
        <v>2</v>
      </c>
      <c r="S2966">
        <f t="shared" si="280"/>
        <v>46</v>
      </c>
      <c r="T2966">
        <f t="shared" si="281"/>
        <v>0</v>
      </c>
      <c r="U2966" t="s">
        <v>1003</v>
      </c>
      <c r="V2966" t="s">
        <v>623</v>
      </c>
      <c r="Z2966" s="118">
        <v>1.2</v>
      </c>
      <c r="AA2966">
        <v>50</v>
      </c>
      <c r="AB2966" s="120">
        <v>1.2</v>
      </c>
      <c r="AC2966" s="2">
        <f t="shared" si="282"/>
        <v>3311.9999999999995</v>
      </c>
      <c r="AE2966" s="2">
        <f t="shared" si="283"/>
        <v>3311.9999999999995</v>
      </c>
      <c r="AG2966" t="str">
        <f t="shared" si="284"/>
        <v/>
      </c>
    </row>
    <row r="2967" spans="1:34">
      <c r="A2967">
        <v>2966</v>
      </c>
      <c r="C2967">
        <v>200</v>
      </c>
      <c r="D2967">
        <v>575</v>
      </c>
      <c r="E2967" t="s">
        <v>510</v>
      </c>
      <c r="F2967" t="s">
        <v>930</v>
      </c>
      <c r="G2967">
        <v>52.336669919999999</v>
      </c>
      <c r="H2967">
        <v>126.43609619999999</v>
      </c>
      <c r="M2967" t="s">
        <v>34</v>
      </c>
      <c r="N2967">
        <v>-50</v>
      </c>
      <c r="O2967">
        <v>-85</v>
      </c>
      <c r="P2967">
        <f t="shared" si="285"/>
        <v>35</v>
      </c>
      <c r="Q2967" t="s">
        <v>604</v>
      </c>
      <c r="R2967">
        <v>2</v>
      </c>
      <c r="S2967">
        <f t="shared" si="280"/>
        <v>35</v>
      </c>
      <c r="T2967">
        <f t="shared" si="281"/>
        <v>0</v>
      </c>
      <c r="U2967" t="s">
        <v>1003</v>
      </c>
      <c r="V2967" t="s">
        <v>623</v>
      </c>
      <c r="Z2967" s="118">
        <v>1.2</v>
      </c>
      <c r="AA2967">
        <v>50</v>
      </c>
      <c r="AB2967" s="120">
        <v>1.2</v>
      </c>
      <c r="AC2967" s="2">
        <f t="shared" si="282"/>
        <v>2520</v>
      </c>
      <c r="AE2967" s="2">
        <f t="shared" si="283"/>
        <v>2520</v>
      </c>
      <c r="AG2967" t="str">
        <f t="shared" si="284"/>
        <v/>
      </c>
    </row>
    <row r="2968" spans="1:34" s="9" customFormat="1">
      <c r="A2968">
        <v>2967</v>
      </c>
      <c r="C2968">
        <v>200</v>
      </c>
      <c r="D2968">
        <v>575</v>
      </c>
      <c r="E2968" s="9" t="s">
        <v>510</v>
      </c>
      <c r="F2968" t="s">
        <v>930</v>
      </c>
      <c r="G2968" s="9">
        <v>52.336669919999999</v>
      </c>
      <c r="H2968" s="9">
        <v>126.43609619999999</v>
      </c>
      <c r="M2968" s="9" t="s">
        <v>75</v>
      </c>
      <c r="N2968" s="9">
        <v>-85</v>
      </c>
      <c r="O2968" s="9">
        <v>-85</v>
      </c>
      <c r="P2968">
        <f t="shared" si="285"/>
        <v>0</v>
      </c>
      <c r="Q2968" s="9" t="s">
        <v>611</v>
      </c>
      <c r="R2968" s="9">
        <v>2</v>
      </c>
      <c r="S2968" s="9">
        <f t="shared" si="280"/>
        <v>0</v>
      </c>
      <c r="T2968" s="9">
        <f t="shared" si="281"/>
        <v>0</v>
      </c>
      <c r="U2968" t="s">
        <v>1003</v>
      </c>
      <c r="V2968" t="s">
        <v>623</v>
      </c>
      <c r="Z2968" s="118">
        <v>1.2</v>
      </c>
      <c r="AA2968" s="9">
        <v>35</v>
      </c>
      <c r="AB2968" s="120">
        <v>1.2</v>
      </c>
      <c r="AC2968" s="2">
        <f t="shared" si="282"/>
        <v>0</v>
      </c>
      <c r="AE2968" s="11">
        <f t="shared" si="283"/>
        <v>0</v>
      </c>
      <c r="AG2968" t="str">
        <f t="shared" si="284"/>
        <v/>
      </c>
      <c r="AH2968"/>
    </row>
    <row r="2969" spans="1:34">
      <c r="A2969">
        <v>2968</v>
      </c>
      <c r="C2969">
        <v>83</v>
      </c>
      <c r="D2969">
        <v>576</v>
      </c>
      <c r="E2969" t="s">
        <v>607</v>
      </c>
      <c r="F2969" t="s">
        <v>929</v>
      </c>
      <c r="G2969">
        <v>50.673500060000002</v>
      </c>
      <c r="H2969">
        <v>128.09959409999999</v>
      </c>
      <c r="M2969" t="s">
        <v>13</v>
      </c>
      <c r="N2969">
        <v>15</v>
      </c>
      <c r="O2969">
        <v>11</v>
      </c>
      <c r="P2969">
        <f t="shared" si="285"/>
        <v>4</v>
      </c>
      <c r="Q2969" t="s">
        <v>35</v>
      </c>
      <c r="R2969">
        <v>1</v>
      </c>
      <c r="S2969">
        <f t="shared" si="280"/>
        <v>0</v>
      </c>
      <c r="T2969">
        <f t="shared" si="281"/>
        <v>4</v>
      </c>
      <c r="W2969">
        <f>SUM(S2969:S2973)</f>
        <v>50</v>
      </c>
      <c r="X2969">
        <f>SUM(T2969:T2973)</f>
        <v>15</v>
      </c>
      <c r="Y2969">
        <f>X2969+W2969</f>
        <v>65</v>
      </c>
      <c r="Z2969" s="118">
        <v>0.11</v>
      </c>
      <c r="AA2969">
        <v>0</v>
      </c>
      <c r="AB2969" s="120">
        <v>45.06</v>
      </c>
      <c r="AC2969" s="2">
        <f t="shared" si="282"/>
        <v>1982.6399999999999</v>
      </c>
      <c r="AD2969" s="2">
        <f>SUM(AC2969:AC2973)</f>
        <v>21373.885000000002</v>
      </c>
      <c r="AE2969" s="2">
        <f t="shared" si="283"/>
        <v>1982.6399999999999</v>
      </c>
      <c r="AF2969" s="2">
        <f>SUM(AE2969:AE2973)</f>
        <v>21373.885000000002</v>
      </c>
      <c r="AG2969">
        <f t="shared" si="284"/>
        <v>1</v>
      </c>
    </row>
    <row r="2970" spans="1:34">
      <c r="A2970">
        <v>2969</v>
      </c>
      <c r="C2970">
        <v>83</v>
      </c>
      <c r="D2970">
        <v>576</v>
      </c>
      <c r="E2970" t="s">
        <v>607</v>
      </c>
      <c r="F2970" t="s">
        <v>929</v>
      </c>
      <c r="G2970">
        <v>50.673500060000002</v>
      </c>
      <c r="H2970">
        <v>128.09959409999999</v>
      </c>
      <c r="M2970" t="s">
        <v>606</v>
      </c>
      <c r="N2970">
        <v>11</v>
      </c>
      <c r="O2970">
        <v>7</v>
      </c>
      <c r="P2970">
        <f t="shared" si="285"/>
        <v>4</v>
      </c>
      <c r="Q2970" t="s">
        <v>35</v>
      </c>
      <c r="R2970">
        <v>1</v>
      </c>
      <c r="S2970">
        <f t="shared" si="280"/>
        <v>0</v>
      </c>
      <c r="T2970">
        <f t="shared" si="281"/>
        <v>4</v>
      </c>
      <c r="Z2970" s="118">
        <v>0.11</v>
      </c>
      <c r="AA2970">
        <v>0</v>
      </c>
      <c r="AB2970" s="120">
        <v>45.06</v>
      </c>
      <c r="AC2970" s="2">
        <f t="shared" si="282"/>
        <v>1982.6399999999999</v>
      </c>
      <c r="AE2970" s="2">
        <f t="shared" si="283"/>
        <v>1982.6399999999999</v>
      </c>
      <c r="AG2970" t="str">
        <f t="shared" si="284"/>
        <v/>
      </c>
    </row>
    <row r="2971" spans="1:34">
      <c r="A2971">
        <v>2970</v>
      </c>
      <c r="C2971">
        <v>83</v>
      </c>
      <c r="D2971">
        <v>576</v>
      </c>
      <c r="E2971" t="s">
        <v>607</v>
      </c>
      <c r="F2971" t="s">
        <v>929</v>
      </c>
      <c r="G2971">
        <v>50.673500060000002</v>
      </c>
      <c r="H2971">
        <v>128.09959409999999</v>
      </c>
      <c r="M2971" t="s">
        <v>15</v>
      </c>
      <c r="N2971">
        <v>7</v>
      </c>
      <c r="O2971">
        <v>0</v>
      </c>
      <c r="P2971">
        <f t="shared" si="285"/>
        <v>7</v>
      </c>
      <c r="Q2971" t="s">
        <v>35</v>
      </c>
      <c r="R2971">
        <v>1</v>
      </c>
      <c r="S2971">
        <f t="shared" si="280"/>
        <v>0</v>
      </c>
      <c r="T2971">
        <f t="shared" si="281"/>
        <v>7</v>
      </c>
      <c r="Z2971" s="118">
        <v>0.11</v>
      </c>
      <c r="AA2971">
        <v>0</v>
      </c>
      <c r="AB2971" s="120">
        <v>38.51</v>
      </c>
      <c r="AC2971" s="2">
        <f t="shared" si="282"/>
        <v>2965.27</v>
      </c>
      <c r="AE2971" s="2">
        <f t="shared" si="283"/>
        <v>2965.27</v>
      </c>
      <c r="AG2971" t="str">
        <f t="shared" si="284"/>
        <v/>
      </c>
    </row>
    <row r="2972" spans="1:34">
      <c r="A2972">
        <v>2971</v>
      </c>
      <c r="C2972">
        <v>96</v>
      </c>
      <c r="D2972">
        <v>576</v>
      </c>
      <c r="E2972" t="s">
        <v>607</v>
      </c>
      <c r="F2972" t="s">
        <v>929</v>
      </c>
      <c r="G2972">
        <v>50.673500060000002</v>
      </c>
      <c r="H2972">
        <v>128.09959409999999</v>
      </c>
      <c r="M2972" t="s">
        <v>104</v>
      </c>
      <c r="N2972">
        <v>0</v>
      </c>
      <c r="O2972">
        <v>-5</v>
      </c>
      <c r="P2972">
        <f t="shared" si="285"/>
        <v>5</v>
      </c>
      <c r="Q2972" t="s">
        <v>616</v>
      </c>
      <c r="R2972">
        <v>2</v>
      </c>
      <c r="S2972">
        <f t="shared" si="280"/>
        <v>5</v>
      </c>
      <c r="T2972">
        <f t="shared" si="281"/>
        <v>0</v>
      </c>
      <c r="U2972" t="s">
        <v>1003</v>
      </c>
      <c r="V2972" t="s">
        <v>623</v>
      </c>
      <c r="Z2972" s="118">
        <v>0.93</v>
      </c>
      <c r="AA2972">
        <v>10</v>
      </c>
      <c r="AB2972" s="120">
        <v>10.95</v>
      </c>
      <c r="AC2972" s="2">
        <f t="shared" si="282"/>
        <v>4582.5749999999998</v>
      </c>
      <c r="AE2972" s="2">
        <f t="shared" si="283"/>
        <v>4582.5749999999998</v>
      </c>
      <c r="AG2972" t="str">
        <f t="shared" si="284"/>
        <v/>
      </c>
    </row>
    <row r="2973" spans="1:34" s="9" customFormat="1">
      <c r="A2973">
        <v>2972</v>
      </c>
      <c r="C2973">
        <v>96</v>
      </c>
      <c r="D2973">
        <v>576</v>
      </c>
      <c r="E2973" s="9" t="s">
        <v>607</v>
      </c>
      <c r="F2973" t="s">
        <v>929</v>
      </c>
      <c r="G2973" s="9">
        <v>50.673500060000002</v>
      </c>
      <c r="H2973" s="9">
        <v>128.09959409999999</v>
      </c>
      <c r="M2973" s="9" t="s">
        <v>17</v>
      </c>
      <c r="N2973" s="9">
        <v>-5</v>
      </c>
      <c r="O2973" s="9">
        <v>-50</v>
      </c>
      <c r="P2973">
        <f t="shared" si="285"/>
        <v>45</v>
      </c>
      <c r="Q2973" s="9" t="s">
        <v>616</v>
      </c>
      <c r="R2973" s="9">
        <v>2</v>
      </c>
      <c r="S2973" s="9">
        <f t="shared" si="280"/>
        <v>45</v>
      </c>
      <c r="T2973" s="9">
        <f t="shared" si="281"/>
        <v>0</v>
      </c>
      <c r="U2973" t="s">
        <v>1003</v>
      </c>
      <c r="V2973" t="s">
        <v>623</v>
      </c>
      <c r="Z2973" s="118">
        <v>0.86</v>
      </c>
      <c r="AA2973" s="9">
        <v>35</v>
      </c>
      <c r="AB2973" s="120">
        <v>3.92</v>
      </c>
      <c r="AC2973" s="2">
        <f t="shared" si="282"/>
        <v>9860.760000000002</v>
      </c>
      <c r="AE2973" s="11">
        <f t="shared" si="283"/>
        <v>9860.760000000002</v>
      </c>
      <c r="AG2973" t="str">
        <f t="shared" si="284"/>
        <v/>
      </c>
      <c r="AH2973"/>
    </row>
    <row r="2974" spans="1:34">
      <c r="A2974">
        <v>2973</v>
      </c>
      <c r="C2974">
        <v>180</v>
      </c>
      <c r="D2974">
        <v>577</v>
      </c>
      <c r="E2974" t="s">
        <v>605</v>
      </c>
      <c r="F2974" t="s">
        <v>929</v>
      </c>
      <c r="G2974">
        <v>52.33552933</v>
      </c>
      <c r="H2974">
        <v>126.43979640000001</v>
      </c>
      <c r="M2974" t="s">
        <v>89</v>
      </c>
      <c r="N2974">
        <v>8</v>
      </c>
      <c r="O2974">
        <v>7</v>
      </c>
      <c r="P2974">
        <f t="shared" si="285"/>
        <v>1</v>
      </c>
      <c r="Q2974" t="s">
        <v>35</v>
      </c>
      <c r="R2974">
        <v>1</v>
      </c>
      <c r="S2974">
        <f t="shared" si="280"/>
        <v>0</v>
      </c>
      <c r="T2974">
        <f t="shared" si="281"/>
        <v>1</v>
      </c>
      <c r="W2974">
        <f>SUM(S2974:S2981)</f>
        <v>50</v>
      </c>
      <c r="X2974">
        <f>SUM(T2974:T2981)</f>
        <v>8</v>
      </c>
      <c r="Y2974">
        <f>X2974+W2974</f>
        <v>58</v>
      </c>
      <c r="Z2974" s="118">
        <v>0.14000000000000001</v>
      </c>
      <c r="AA2974">
        <v>0</v>
      </c>
      <c r="AB2974" s="120">
        <v>43.21</v>
      </c>
      <c r="AC2974" s="2">
        <f t="shared" si="282"/>
        <v>604.94000000000005</v>
      </c>
      <c r="AD2974" s="2">
        <f>SUM(AC2974:AC2981)</f>
        <v>10018.536</v>
      </c>
      <c r="AE2974" s="2">
        <f t="shared" si="283"/>
        <v>604.94000000000005</v>
      </c>
      <c r="AF2974" s="2">
        <f>SUM(AE2974:AE2981)</f>
        <v>10018.536</v>
      </c>
      <c r="AG2974">
        <f t="shared" si="284"/>
        <v>1</v>
      </c>
    </row>
    <row r="2975" spans="1:34">
      <c r="A2975">
        <v>2974</v>
      </c>
      <c r="C2975">
        <v>180</v>
      </c>
      <c r="D2975">
        <v>577</v>
      </c>
      <c r="E2975" t="s">
        <v>605</v>
      </c>
      <c r="F2975" t="s">
        <v>929</v>
      </c>
      <c r="G2975">
        <v>52.33552933</v>
      </c>
      <c r="H2975">
        <v>126.43979640000001</v>
      </c>
      <c r="M2975" t="s">
        <v>14</v>
      </c>
      <c r="N2975">
        <v>7</v>
      </c>
      <c r="O2975">
        <v>4</v>
      </c>
      <c r="P2975">
        <f t="shared" si="285"/>
        <v>3</v>
      </c>
      <c r="Q2975" t="s">
        <v>35</v>
      </c>
      <c r="R2975">
        <v>1</v>
      </c>
      <c r="S2975">
        <f t="shared" si="280"/>
        <v>0</v>
      </c>
      <c r="T2975">
        <f t="shared" si="281"/>
        <v>3</v>
      </c>
      <c r="Z2975" s="118">
        <v>0.14000000000000001</v>
      </c>
      <c r="AA2975">
        <v>0</v>
      </c>
      <c r="AB2975" s="120">
        <v>43.21</v>
      </c>
      <c r="AC2975" s="2">
        <f t="shared" si="282"/>
        <v>1814.8200000000002</v>
      </c>
      <c r="AE2975" s="2">
        <f t="shared" si="283"/>
        <v>1814.8200000000002</v>
      </c>
      <c r="AG2975" t="str">
        <f t="shared" si="284"/>
        <v/>
      </c>
    </row>
    <row r="2976" spans="1:34">
      <c r="A2976">
        <v>2975</v>
      </c>
      <c r="C2976">
        <v>180</v>
      </c>
      <c r="D2976">
        <v>577</v>
      </c>
      <c r="E2976" t="s">
        <v>605</v>
      </c>
      <c r="F2976" t="s">
        <v>929</v>
      </c>
      <c r="G2976">
        <v>52.33552933</v>
      </c>
      <c r="H2976">
        <v>126.43979640000001</v>
      </c>
      <c r="M2976" t="s">
        <v>606</v>
      </c>
      <c r="N2976">
        <v>4</v>
      </c>
      <c r="O2976">
        <v>1</v>
      </c>
      <c r="P2976">
        <f t="shared" si="285"/>
        <v>3</v>
      </c>
      <c r="Q2976" t="s">
        <v>35</v>
      </c>
      <c r="R2976">
        <v>1</v>
      </c>
      <c r="S2976">
        <f t="shared" si="280"/>
        <v>0</v>
      </c>
      <c r="T2976">
        <f t="shared" si="281"/>
        <v>3</v>
      </c>
      <c r="Z2976" s="118">
        <v>0.14000000000000001</v>
      </c>
      <c r="AA2976">
        <v>0</v>
      </c>
      <c r="AB2976" s="120">
        <v>43.21</v>
      </c>
      <c r="AC2976" s="2">
        <f t="shared" si="282"/>
        <v>1814.8200000000002</v>
      </c>
      <c r="AE2976" s="2">
        <f t="shared" si="283"/>
        <v>1814.8200000000002</v>
      </c>
      <c r="AG2976" t="str">
        <f t="shared" si="284"/>
        <v/>
      </c>
    </row>
    <row r="2977" spans="1:34">
      <c r="A2977">
        <v>2976</v>
      </c>
      <c r="C2977">
        <v>180</v>
      </c>
      <c r="D2977">
        <v>577</v>
      </c>
      <c r="E2977" t="s">
        <v>605</v>
      </c>
      <c r="F2977" t="s">
        <v>929</v>
      </c>
      <c r="G2977">
        <v>52.33552933</v>
      </c>
      <c r="H2977">
        <v>126.43979640000001</v>
      </c>
      <c r="M2977" t="s">
        <v>15</v>
      </c>
      <c r="N2977">
        <v>1</v>
      </c>
      <c r="O2977">
        <v>0</v>
      </c>
      <c r="P2977">
        <f t="shared" si="285"/>
        <v>1</v>
      </c>
      <c r="Q2977" t="s">
        <v>35</v>
      </c>
      <c r="R2977">
        <v>1</v>
      </c>
      <c r="S2977">
        <f t="shared" si="280"/>
        <v>0</v>
      </c>
      <c r="T2977">
        <f t="shared" si="281"/>
        <v>1</v>
      </c>
      <c r="Z2977" s="118">
        <v>0.14000000000000001</v>
      </c>
      <c r="AA2977">
        <v>0</v>
      </c>
      <c r="AB2977" s="120">
        <v>36.65</v>
      </c>
      <c r="AC2977" s="2">
        <f t="shared" si="282"/>
        <v>513.1</v>
      </c>
      <c r="AE2977" s="2">
        <f t="shared" si="283"/>
        <v>513.1</v>
      </c>
      <c r="AG2977" t="str">
        <f t="shared" si="284"/>
        <v/>
      </c>
    </row>
    <row r="2978" spans="1:34">
      <c r="A2978">
        <v>2977</v>
      </c>
      <c r="C2978">
        <v>193</v>
      </c>
      <c r="D2978">
        <v>577</v>
      </c>
      <c r="E2978" t="s">
        <v>605</v>
      </c>
      <c r="F2978" t="s">
        <v>929</v>
      </c>
      <c r="G2978">
        <v>52.33552933</v>
      </c>
      <c r="H2978">
        <v>126.43979640000001</v>
      </c>
      <c r="M2978" t="s">
        <v>16</v>
      </c>
      <c r="N2978">
        <v>0</v>
      </c>
      <c r="O2978">
        <v>-3</v>
      </c>
      <c r="P2978">
        <f t="shared" si="285"/>
        <v>3</v>
      </c>
      <c r="Q2978" t="s">
        <v>604</v>
      </c>
      <c r="R2978">
        <v>2</v>
      </c>
      <c r="S2978">
        <f t="shared" si="280"/>
        <v>3</v>
      </c>
      <c r="T2978">
        <f t="shared" si="281"/>
        <v>0</v>
      </c>
      <c r="U2978" t="s">
        <v>1003</v>
      </c>
      <c r="V2978" t="s">
        <v>623</v>
      </c>
      <c r="Z2978" s="118">
        <v>1.31</v>
      </c>
      <c r="AA2978">
        <v>20</v>
      </c>
      <c r="AB2978" s="120">
        <v>4.74</v>
      </c>
      <c r="AC2978" s="2">
        <f t="shared" si="282"/>
        <v>1490.2560000000001</v>
      </c>
      <c r="AE2978" s="2">
        <f t="shared" si="283"/>
        <v>1490.2560000000001</v>
      </c>
      <c r="AG2978" t="str">
        <f t="shared" si="284"/>
        <v/>
      </c>
    </row>
    <row r="2979" spans="1:34">
      <c r="A2979">
        <v>2978</v>
      </c>
      <c r="C2979">
        <v>193</v>
      </c>
      <c r="D2979">
        <v>577</v>
      </c>
      <c r="E2979" t="s">
        <v>605</v>
      </c>
      <c r="F2979" t="s">
        <v>929</v>
      </c>
      <c r="G2979">
        <v>52.33552933</v>
      </c>
      <c r="H2979">
        <v>126.43979640000001</v>
      </c>
      <c r="M2979" t="s">
        <v>18</v>
      </c>
      <c r="N2979">
        <v>-3</v>
      </c>
      <c r="O2979">
        <v>-15</v>
      </c>
      <c r="P2979">
        <f t="shared" si="285"/>
        <v>12</v>
      </c>
      <c r="Q2979" t="s">
        <v>604</v>
      </c>
      <c r="R2979">
        <v>2</v>
      </c>
      <c r="S2979">
        <f t="shared" si="280"/>
        <v>12</v>
      </c>
      <c r="T2979">
        <f t="shared" si="281"/>
        <v>0</v>
      </c>
      <c r="U2979" t="s">
        <v>1003</v>
      </c>
      <c r="V2979" t="s">
        <v>623</v>
      </c>
      <c r="Z2979" s="118">
        <v>1.38</v>
      </c>
      <c r="AA2979">
        <v>30</v>
      </c>
      <c r="AB2979" s="120">
        <v>1.7</v>
      </c>
      <c r="AC2979" s="2">
        <f t="shared" si="282"/>
        <v>1970.6399999999994</v>
      </c>
      <c r="AE2979" s="2">
        <f t="shared" si="283"/>
        <v>1970.6399999999994</v>
      </c>
      <c r="AG2979" t="str">
        <f t="shared" si="284"/>
        <v/>
      </c>
    </row>
    <row r="2980" spans="1:34">
      <c r="A2980">
        <v>2979</v>
      </c>
      <c r="C2980">
        <v>193</v>
      </c>
      <c r="D2980">
        <v>577</v>
      </c>
      <c r="E2980" t="s">
        <v>605</v>
      </c>
      <c r="F2980" t="s">
        <v>929</v>
      </c>
      <c r="G2980">
        <v>52.33552933</v>
      </c>
      <c r="H2980">
        <v>126.43979640000001</v>
      </c>
      <c r="M2980" t="s">
        <v>101</v>
      </c>
      <c r="N2980">
        <v>-15</v>
      </c>
      <c r="O2980">
        <v>-30</v>
      </c>
      <c r="P2980">
        <f t="shared" si="285"/>
        <v>15</v>
      </c>
      <c r="Q2980" t="s">
        <v>611</v>
      </c>
      <c r="R2980">
        <v>2</v>
      </c>
      <c r="S2980">
        <f t="shared" si="280"/>
        <v>15</v>
      </c>
      <c r="T2980">
        <f t="shared" si="281"/>
        <v>0</v>
      </c>
      <c r="U2980" t="s">
        <v>1003</v>
      </c>
      <c r="V2980" t="s">
        <v>623</v>
      </c>
      <c r="Z2980" s="118">
        <v>1.19</v>
      </c>
      <c r="AA2980">
        <v>60</v>
      </c>
      <c r="AB2980" s="120">
        <v>1.7</v>
      </c>
      <c r="AC2980" s="2">
        <f t="shared" si="282"/>
        <v>1213.8</v>
      </c>
      <c r="AE2980" s="2">
        <f t="shared" si="283"/>
        <v>1213.8</v>
      </c>
      <c r="AG2980" t="str">
        <f t="shared" si="284"/>
        <v/>
      </c>
    </row>
    <row r="2981" spans="1:34" s="9" customFormat="1">
      <c r="A2981">
        <v>2980</v>
      </c>
      <c r="C2981">
        <v>193</v>
      </c>
      <c r="D2981">
        <v>577</v>
      </c>
      <c r="E2981" s="9" t="s">
        <v>605</v>
      </c>
      <c r="F2981" t="s">
        <v>929</v>
      </c>
      <c r="G2981" s="9">
        <v>52.33552933</v>
      </c>
      <c r="H2981" s="9">
        <v>126.43979640000001</v>
      </c>
      <c r="M2981" s="9" t="s">
        <v>19</v>
      </c>
      <c r="N2981" s="9">
        <v>-30</v>
      </c>
      <c r="O2981" s="9">
        <v>-50</v>
      </c>
      <c r="P2981">
        <f t="shared" si="285"/>
        <v>20</v>
      </c>
      <c r="Q2981" s="9" t="s">
        <v>89</v>
      </c>
      <c r="R2981" s="9">
        <v>2</v>
      </c>
      <c r="S2981" s="9">
        <f t="shared" si="280"/>
        <v>20</v>
      </c>
      <c r="T2981" s="9">
        <f t="shared" si="281"/>
        <v>0</v>
      </c>
      <c r="U2981" t="s">
        <v>1003</v>
      </c>
      <c r="V2981" t="s">
        <v>623</v>
      </c>
      <c r="Z2981" s="118">
        <v>1.38</v>
      </c>
      <c r="AA2981" s="9">
        <v>60</v>
      </c>
      <c r="AB2981" s="120">
        <v>0.54</v>
      </c>
      <c r="AC2981" s="2">
        <f t="shared" si="282"/>
        <v>596.16</v>
      </c>
      <c r="AE2981" s="11">
        <f t="shared" si="283"/>
        <v>596.16</v>
      </c>
      <c r="AG2981" t="str">
        <f t="shared" si="284"/>
        <v/>
      </c>
      <c r="AH2981"/>
    </row>
    <row r="2982" spans="1:34">
      <c r="A2982">
        <v>2981</v>
      </c>
      <c r="C2982">
        <v>137</v>
      </c>
      <c r="D2982">
        <v>578</v>
      </c>
      <c r="E2982" t="s">
        <v>510</v>
      </c>
      <c r="F2982" t="s">
        <v>930</v>
      </c>
      <c r="G2982">
        <v>52.447921749999999</v>
      </c>
      <c r="H2982">
        <v>126.3330002</v>
      </c>
      <c r="M2982" t="s">
        <v>610</v>
      </c>
      <c r="N2982">
        <v>2</v>
      </c>
      <c r="O2982">
        <v>1.5</v>
      </c>
      <c r="P2982">
        <f t="shared" si="285"/>
        <v>0.5</v>
      </c>
      <c r="Q2982" t="s">
        <v>35</v>
      </c>
      <c r="R2982">
        <v>1</v>
      </c>
      <c r="S2982">
        <f t="shared" si="280"/>
        <v>0</v>
      </c>
      <c r="T2982">
        <f t="shared" si="281"/>
        <v>0.5</v>
      </c>
      <c r="W2982">
        <f>SUM(S2982:S2985)</f>
        <v>41</v>
      </c>
      <c r="X2982">
        <f>SUM(T2982:T2985)</f>
        <v>2</v>
      </c>
      <c r="Y2982">
        <f>X2982+W2982</f>
        <v>43</v>
      </c>
      <c r="Z2982" s="118">
        <v>0.16</v>
      </c>
      <c r="AA2982">
        <v>0</v>
      </c>
      <c r="AB2982" s="120">
        <v>37.4</v>
      </c>
      <c r="AC2982" s="2">
        <f t="shared" si="282"/>
        <v>299.2</v>
      </c>
      <c r="AD2982" s="2">
        <f>SUM(AC2982:AC2985)</f>
        <v>5216.7039999999997</v>
      </c>
      <c r="AE2982" s="2">
        <f t="shared" si="283"/>
        <v>299.2</v>
      </c>
      <c r="AF2982" s="2">
        <f>SUM(AE2982:AE2985)</f>
        <v>5216.7039999999997</v>
      </c>
      <c r="AG2982">
        <f t="shared" si="284"/>
        <v>1</v>
      </c>
    </row>
    <row r="2983" spans="1:34">
      <c r="A2983">
        <v>2982</v>
      </c>
      <c r="C2983">
        <v>137</v>
      </c>
      <c r="D2983">
        <v>578</v>
      </c>
      <c r="E2983" t="s">
        <v>510</v>
      </c>
      <c r="F2983" t="s">
        <v>930</v>
      </c>
      <c r="G2983">
        <v>52.447921749999999</v>
      </c>
      <c r="H2983">
        <v>126.3330002</v>
      </c>
      <c r="M2983" t="s">
        <v>606</v>
      </c>
      <c r="N2983">
        <v>1.5</v>
      </c>
      <c r="O2983">
        <v>0</v>
      </c>
      <c r="P2983">
        <f t="shared" si="285"/>
        <v>1.5</v>
      </c>
      <c r="Q2983" t="s">
        <v>35</v>
      </c>
      <c r="R2983">
        <v>1</v>
      </c>
      <c r="S2983">
        <f t="shared" si="280"/>
        <v>0</v>
      </c>
      <c r="T2983">
        <f t="shared" si="281"/>
        <v>1.5</v>
      </c>
      <c r="Z2983" s="118">
        <v>0.16</v>
      </c>
      <c r="AA2983">
        <v>0</v>
      </c>
      <c r="AB2983" s="120">
        <v>37.4</v>
      </c>
      <c r="AC2983" s="2">
        <f t="shared" si="282"/>
        <v>897.59999999999991</v>
      </c>
      <c r="AE2983" s="2">
        <f t="shared" si="283"/>
        <v>897.59999999999991</v>
      </c>
      <c r="AG2983" t="str">
        <f t="shared" si="284"/>
        <v/>
      </c>
    </row>
    <row r="2984" spans="1:34">
      <c r="A2984">
        <v>2983</v>
      </c>
      <c r="C2984">
        <v>150</v>
      </c>
      <c r="D2984">
        <v>578</v>
      </c>
      <c r="E2984" t="s">
        <v>510</v>
      </c>
      <c r="F2984" t="s">
        <v>930</v>
      </c>
      <c r="G2984">
        <v>52.447921749999999</v>
      </c>
      <c r="H2984">
        <v>126.3330002</v>
      </c>
      <c r="M2984" t="s">
        <v>16</v>
      </c>
      <c r="N2984">
        <v>0</v>
      </c>
      <c r="O2984">
        <v>-6</v>
      </c>
      <c r="P2984">
        <f t="shared" si="285"/>
        <v>6</v>
      </c>
      <c r="Q2984" t="s">
        <v>604</v>
      </c>
      <c r="R2984">
        <v>2</v>
      </c>
      <c r="S2984">
        <f t="shared" si="280"/>
        <v>6</v>
      </c>
      <c r="T2984">
        <f t="shared" si="281"/>
        <v>0</v>
      </c>
      <c r="U2984" t="s">
        <v>1003</v>
      </c>
      <c r="V2984" t="s">
        <v>623</v>
      </c>
      <c r="Z2984" s="118">
        <v>1.24</v>
      </c>
      <c r="AA2984">
        <v>40</v>
      </c>
      <c r="AB2984" s="120">
        <v>3.36</v>
      </c>
      <c r="AC2984" s="2">
        <f t="shared" si="282"/>
        <v>1499.9039999999998</v>
      </c>
      <c r="AE2984" s="2">
        <f t="shared" si="283"/>
        <v>1499.9039999999998</v>
      </c>
      <c r="AG2984" t="str">
        <f t="shared" si="284"/>
        <v/>
      </c>
    </row>
    <row r="2985" spans="1:34" s="9" customFormat="1">
      <c r="A2985">
        <v>2984</v>
      </c>
      <c r="C2985">
        <v>150</v>
      </c>
      <c r="D2985">
        <v>578</v>
      </c>
      <c r="E2985" s="9" t="s">
        <v>510</v>
      </c>
      <c r="F2985" t="s">
        <v>930</v>
      </c>
      <c r="G2985" s="9">
        <v>52.447921749999999</v>
      </c>
      <c r="H2985" s="9">
        <v>126.3330002</v>
      </c>
      <c r="M2985" s="9" t="s">
        <v>101</v>
      </c>
      <c r="N2985" s="9">
        <v>-6</v>
      </c>
      <c r="O2985" s="9">
        <v>-41</v>
      </c>
      <c r="P2985">
        <f t="shared" si="285"/>
        <v>35</v>
      </c>
      <c r="Q2985" s="9" t="s">
        <v>609</v>
      </c>
      <c r="R2985" s="9">
        <v>2</v>
      </c>
      <c r="S2985" s="9">
        <f t="shared" si="280"/>
        <v>35</v>
      </c>
      <c r="T2985" s="9">
        <f t="shared" si="281"/>
        <v>0</v>
      </c>
      <c r="U2985" t="s">
        <v>1003</v>
      </c>
      <c r="V2985" t="s">
        <v>21</v>
      </c>
      <c r="Z2985" s="118">
        <v>1.2</v>
      </c>
      <c r="AA2985" s="9">
        <v>50</v>
      </c>
      <c r="AB2985" s="120">
        <v>1.2</v>
      </c>
      <c r="AC2985" s="2">
        <f t="shared" si="282"/>
        <v>2520</v>
      </c>
      <c r="AE2985" s="11">
        <f t="shared" si="283"/>
        <v>2520</v>
      </c>
      <c r="AG2985" t="str">
        <f t="shared" si="284"/>
        <v/>
      </c>
      <c r="AH2985"/>
    </row>
    <row r="2986" spans="1:34">
      <c r="A2986">
        <v>2985</v>
      </c>
      <c r="C2986">
        <v>128</v>
      </c>
      <c r="D2986">
        <v>579</v>
      </c>
      <c r="E2986" t="s">
        <v>614</v>
      </c>
      <c r="F2986" t="s">
        <v>930</v>
      </c>
      <c r="G2986">
        <v>52.450580600000002</v>
      </c>
      <c r="H2986">
        <v>126.33080289999999</v>
      </c>
      <c r="M2986" t="s">
        <v>610</v>
      </c>
      <c r="N2986">
        <v>5</v>
      </c>
      <c r="O2986">
        <v>3</v>
      </c>
      <c r="P2986">
        <f t="shared" si="285"/>
        <v>2</v>
      </c>
      <c r="Q2986" t="s">
        <v>35</v>
      </c>
      <c r="R2986">
        <v>1</v>
      </c>
      <c r="S2986">
        <f t="shared" si="280"/>
        <v>0</v>
      </c>
      <c r="T2986">
        <f t="shared" si="281"/>
        <v>2</v>
      </c>
      <c r="W2986">
        <f>SUM(S2986:S2992)</f>
        <v>96</v>
      </c>
      <c r="X2986">
        <f>SUM(T2986:T2992)</f>
        <v>5</v>
      </c>
      <c r="Y2986">
        <f>X2986+W2986</f>
        <v>101</v>
      </c>
      <c r="Z2986" s="118">
        <v>0.16</v>
      </c>
      <c r="AA2986">
        <v>0</v>
      </c>
      <c r="AB2986" s="120">
        <v>37.4</v>
      </c>
      <c r="AC2986" s="2">
        <f t="shared" si="282"/>
        <v>1196.8</v>
      </c>
      <c r="AD2986" s="2">
        <f>SUM(AC2986:AC2992)</f>
        <v>15658.975999999999</v>
      </c>
      <c r="AE2986" s="2">
        <f t="shared" si="283"/>
        <v>1196.8</v>
      </c>
      <c r="AF2986" s="2">
        <f>SUM(AE2986:AE2992)</f>
        <v>15658.975999999999</v>
      </c>
      <c r="AG2986">
        <f t="shared" si="284"/>
        <v>1</v>
      </c>
    </row>
    <row r="2987" spans="1:34">
      <c r="A2987">
        <v>2986</v>
      </c>
      <c r="C2987">
        <v>128</v>
      </c>
      <c r="D2987">
        <v>579</v>
      </c>
      <c r="E2987" t="s">
        <v>614</v>
      </c>
      <c r="F2987" t="s">
        <v>930</v>
      </c>
      <c r="G2987">
        <v>52.450580600000002</v>
      </c>
      <c r="H2987">
        <v>126.33080289999999</v>
      </c>
      <c r="M2987" t="s">
        <v>606</v>
      </c>
      <c r="N2987">
        <v>3</v>
      </c>
      <c r="O2987">
        <v>2</v>
      </c>
      <c r="P2987">
        <f t="shared" si="285"/>
        <v>1</v>
      </c>
      <c r="Q2987" t="s">
        <v>35</v>
      </c>
      <c r="R2987">
        <v>1</v>
      </c>
      <c r="S2987">
        <f t="shared" si="280"/>
        <v>0</v>
      </c>
      <c r="T2987">
        <f t="shared" si="281"/>
        <v>1</v>
      </c>
      <c r="Z2987" s="118">
        <v>0.16</v>
      </c>
      <c r="AA2987">
        <v>0</v>
      </c>
      <c r="AB2987" s="120">
        <v>37.4</v>
      </c>
      <c r="AC2987" s="2">
        <f t="shared" si="282"/>
        <v>598.4</v>
      </c>
      <c r="AE2987" s="2">
        <f t="shared" si="283"/>
        <v>598.4</v>
      </c>
      <c r="AG2987" t="str">
        <f t="shared" si="284"/>
        <v/>
      </c>
    </row>
    <row r="2988" spans="1:34">
      <c r="A2988">
        <v>2987</v>
      </c>
      <c r="C2988">
        <v>128</v>
      </c>
      <c r="D2988">
        <v>579</v>
      </c>
      <c r="E2988" t="s">
        <v>614</v>
      </c>
      <c r="F2988" t="s">
        <v>930</v>
      </c>
      <c r="G2988">
        <v>52.450580600000002</v>
      </c>
      <c r="H2988">
        <v>126.33080289999999</v>
      </c>
      <c r="M2988" t="s">
        <v>15</v>
      </c>
      <c r="N2988">
        <v>2</v>
      </c>
      <c r="O2988">
        <v>0</v>
      </c>
      <c r="P2988">
        <f t="shared" si="285"/>
        <v>2</v>
      </c>
      <c r="Q2988" t="s">
        <v>35</v>
      </c>
      <c r="R2988">
        <v>1</v>
      </c>
      <c r="S2988">
        <f t="shared" si="280"/>
        <v>0</v>
      </c>
      <c r="T2988">
        <f t="shared" si="281"/>
        <v>2</v>
      </c>
      <c r="Z2988" s="118">
        <v>0.16</v>
      </c>
      <c r="AA2988">
        <v>0</v>
      </c>
      <c r="AB2988" s="120">
        <v>30.85</v>
      </c>
      <c r="AC2988" s="2">
        <f t="shared" si="282"/>
        <v>987.2</v>
      </c>
      <c r="AE2988" s="2">
        <f t="shared" si="283"/>
        <v>987.2</v>
      </c>
      <c r="AG2988" t="str">
        <f t="shared" si="284"/>
        <v/>
      </c>
    </row>
    <row r="2989" spans="1:34">
      <c r="A2989">
        <v>2988</v>
      </c>
      <c r="C2989">
        <v>141</v>
      </c>
      <c r="D2989">
        <v>579</v>
      </c>
      <c r="E2989" t="s">
        <v>614</v>
      </c>
      <c r="F2989" t="s">
        <v>930</v>
      </c>
      <c r="G2989">
        <v>52.450580600000002</v>
      </c>
      <c r="H2989">
        <v>126.33080289999999</v>
      </c>
      <c r="M2989" t="s">
        <v>104</v>
      </c>
      <c r="N2989">
        <v>0</v>
      </c>
      <c r="O2989">
        <v>-4</v>
      </c>
      <c r="P2989">
        <f t="shared" si="285"/>
        <v>4</v>
      </c>
      <c r="Q2989" t="s">
        <v>604</v>
      </c>
      <c r="R2989">
        <v>2</v>
      </c>
      <c r="S2989">
        <f t="shared" si="280"/>
        <v>4</v>
      </c>
      <c r="T2989">
        <f t="shared" si="281"/>
        <v>0</v>
      </c>
      <c r="U2989" t="s">
        <v>1003</v>
      </c>
      <c r="V2989" t="s">
        <v>21</v>
      </c>
      <c r="Z2989" s="118">
        <v>1.07</v>
      </c>
      <c r="AA2989">
        <v>0</v>
      </c>
      <c r="AB2989" s="120">
        <v>3.36</v>
      </c>
      <c r="AC2989" s="2">
        <f t="shared" si="282"/>
        <v>1438.0800000000002</v>
      </c>
      <c r="AE2989" s="2">
        <f t="shared" si="283"/>
        <v>1438.0800000000002</v>
      </c>
      <c r="AG2989" t="str">
        <f t="shared" si="284"/>
        <v/>
      </c>
    </row>
    <row r="2990" spans="1:34">
      <c r="A2990">
        <v>2989</v>
      </c>
      <c r="C2990">
        <v>141</v>
      </c>
      <c r="D2990">
        <v>579</v>
      </c>
      <c r="E2990" t="s">
        <v>614</v>
      </c>
      <c r="F2990" t="s">
        <v>930</v>
      </c>
      <c r="G2990">
        <v>52.450580600000002</v>
      </c>
      <c r="H2990">
        <v>126.33080289999999</v>
      </c>
      <c r="M2990" t="s">
        <v>32</v>
      </c>
      <c r="N2990">
        <v>-4</v>
      </c>
      <c r="O2990">
        <v>-52</v>
      </c>
      <c r="P2990">
        <f t="shared" si="285"/>
        <v>48</v>
      </c>
      <c r="Q2990" t="s">
        <v>611</v>
      </c>
      <c r="R2990">
        <v>2</v>
      </c>
      <c r="S2990">
        <f t="shared" si="280"/>
        <v>48</v>
      </c>
      <c r="T2990">
        <f t="shared" si="281"/>
        <v>0</v>
      </c>
      <c r="U2990" t="s">
        <v>1003</v>
      </c>
      <c r="V2990" t="s">
        <v>21</v>
      </c>
      <c r="Z2990" s="118">
        <v>1.62</v>
      </c>
      <c r="AA2990">
        <v>37</v>
      </c>
      <c r="AB2990" s="120">
        <v>1.2</v>
      </c>
      <c r="AC2990" s="2">
        <f t="shared" si="282"/>
        <v>5878.655999999999</v>
      </c>
      <c r="AE2990" s="2">
        <f t="shared" si="283"/>
        <v>5878.655999999999</v>
      </c>
      <c r="AG2990" t="str">
        <f t="shared" si="284"/>
        <v/>
      </c>
    </row>
    <row r="2991" spans="1:34">
      <c r="A2991">
        <v>2990</v>
      </c>
      <c r="C2991">
        <v>141</v>
      </c>
      <c r="D2991">
        <v>579</v>
      </c>
      <c r="E2991" t="s">
        <v>614</v>
      </c>
      <c r="F2991" t="s">
        <v>930</v>
      </c>
      <c r="G2991">
        <v>52.450580600000002</v>
      </c>
      <c r="H2991">
        <v>126.33080289999999</v>
      </c>
      <c r="M2991" t="s">
        <v>34</v>
      </c>
      <c r="N2991">
        <v>-52</v>
      </c>
      <c r="O2991">
        <v>-96</v>
      </c>
      <c r="P2991">
        <f t="shared" si="285"/>
        <v>44</v>
      </c>
      <c r="Q2991" t="s">
        <v>609</v>
      </c>
      <c r="R2991">
        <v>2</v>
      </c>
      <c r="S2991">
        <f t="shared" si="280"/>
        <v>44</v>
      </c>
      <c r="T2991">
        <f t="shared" si="281"/>
        <v>0</v>
      </c>
      <c r="U2991" t="s">
        <v>1003</v>
      </c>
      <c r="V2991" t="s">
        <v>21</v>
      </c>
      <c r="Z2991" s="118">
        <v>1.62</v>
      </c>
      <c r="AA2991">
        <v>35</v>
      </c>
      <c r="AB2991" s="120">
        <v>1.2</v>
      </c>
      <c r="AC2991" s="2">
        <f t="shared" si="282"/>
        <v>5559.8399999999992</v>
      </c>
      <c r="AE2991" s="2">
        <f t="shared" si="283"/>
        <v>5559.8399999999992</v>
      </c>
      <c r="AG2991" t="str">
        <f t="shared" si="284"/>
        <v/>
      </c>
    </row>
    <row r="2992" spans="1:34" s="9" customFormat="1">
      <c r="A2992">
        <v>2991</v>
      </c>
      <c r="C2992">
        <v>141</v>
      </c>
      <c r="D2992">
        <v>579</v>
      </c>
      <c r="E2992" s="9" t="s">
        <v>614</v>
      </c>
      <c r="F2992" t="s">
        <v>930</v>
      </c>
      <c r="G2992" s="9">
        <v>52.450580600000002</v>
      </c>
      <c r="H2992" s="9">
        <v>126.33080289999999</v>
      </c>
      <c r="M2992" s="9" t="s">
        <v>21</v>
      </c>
      <c r="N2992" s="9">
        <v>-96</v>
      </c>
      <c r="O2992" s="9">
        <v>-96</v>
      </c>
      <c r="P2992">
        <f t="shared" si="285"/>
        <v>0</v>
      </c>
      <c r="R2992" s="9">
        <v>2</v>
      </c>
      <c r="S2992" s="9">
        <f t="shared" si="280"/>
        <v>0</v>
      </c>
      <c r="T2992" s="9">
        <f t="shared" si="281"/>
        <v>0</v>
      </c>
      <c r="U2992" t="s">
        <v>1003</v>
      </c>
      <c r="V2992" t="s">
        <v>21</v>
      </c>
      <c r="Z2992" s="118">
        <v>1.84</v>
      </c>
      <c r="AA2992" s="9">
        <v>0</v>
      </c>
      <c r="AB2992" s="120">
        <v>0.39</v>
      </c>
      <c r="AC2992" s="2">
        <f t="shared" si="282"/>
        <v>0</v>
      </c>
      <c r="AE2992" s="11">
        <f t="shared" si="283"/>
        <v>0</v>
      </c>
      <c r="AG2992" t="str">
        <f t="shared" si="284"/>
        <v/>
      </c>
      <c r="AH2992"/>
    </row>
    <row r="2993" spans="1:34">
      <c r="A2993">
        <v>2992</v>
      </c>
      <c r="C2993">
        <v>82</v>
      </c>
      <c r="D2993">
        <v>580</v>
      </c>
      <c r="E2993" t="s">
        <v>607</v>
      </c>
      <c r="F2993" t="s">
        <v>929</v>
      </c>
      <c r="G2993">
        <v>50.680278780000002</v>
      </c>
      <c r="H2993">
        <v>128.1042023</v>
      </c>
      <c r="M2993" t="s">
        <v>13</v>
      </c>
      <c r="N2993">
        <v>12</v>
      </c>
      <c r="O2993">
        <v>11</v>
      </c>
      <c r="P2993">
        <f t="shared" si="285"/>
        <v>1</v>
      </c>
      <c r="Q2993" t="s">
        <v>35</v>
      </c>
      <c r="R2993">
        <v>1</v>
      </c>
      <c r="S2993">
        <f t="shared" si="280"/>
        <v>0</v>
      </c>
      <c r="T2993">
        <f t="shared" si="281"/>
        <v>1</v>
      </c>
      <c r="W2993">
        <f>SUM(S2993:S2997)</f>
        <v>48</v>
      </c>
      <c r="X2993">
        <f>SUM(T2993:T2997)</f>
        <v>12</v>
      </c>
      <c r="Y2993">
        <f>X2993+W2993</f>
        <v>60</v>
      </c>
      <c r="Z2993" s="118">
        <v>0.11</v>
      </c>
      <c r="AA2993">
        <v>0</v>
      </c>
      <c r="AB2993" s="120">
        <v>45.06</v>
      </c>
      <c r="AC2993" s="2">
        <f t="shared" si="282"/>
        <v>495.65999999999997</v>
      </c>
      <c r="AD2993" s="2">
        <f>SUM(AC2993:AC2997)</f>
        <v>13040.451999999997</v>
      </c>
      <c r="AE2993" s="2">
        <f t="shared" si="283"/>
        <v>495.65999999999997</v>
      </c>
      <c r="AF2993" s="2">
        <f>SUM(AE2993:AE2997)</f>
        <v>13040.451999999997</v>
      </c>
      <c r="AG2993">
        <f t="shared" si="284"/>
        <v>1</v>
      </c>
    </row>
    <row r="2994" spans="1:34">
      <c r="A2994">
        <v>2993</v>
      </c>
      <c r="C2994">
        <v>82</v>
      </c>
      <c r="D2994">
        <v>580</v>
      </c>
      <c r="E2994" t="s">
        <v>607</v>
      </c>
      <c r="F2994" t="s">
        <v>929</v>
      </c>
      <c r="G2994">
        <v>50.680278780000002</v>
      </c>
      <c r="H2994">
        <v>128.1042023</v>
      </c>
      <c r="M2994" t="s">
        <v>606</v>
      </c>
      <c r="N2994">
        <v>11</v>
      </c>
      <c r="O2994">
        <v>6</v>
      </c>
      <c r="P2994">
        <f t="shared" si="285"/>
        <v>5</v>
      </c>
      <c r="Q2994" t="s">
        <v>35</v>
      </c>
      <c r="R2994">
        <v>1</v>
      </c>
      <c r="S2994">
        <f t="shared" si="280"/>
        <v>0</v>
      </c>
      <c r="T2994">
        <f t="shared" si="281"/>
        <v>5</v>
      </c>
      <c r="Z2994" s="118">
        <v>0.11</v>
      </c>
      <c r="AA2994">
        <v>0</v>
      </c>
      <c r="AB2994" s="120">
        <v>45.06</v>
      </c>
      <c r="AC2994" s="2">
        <f t="shared" si="282"/>
        <v>2478.3000000000002</v>
      </c>
      <c r="AE2994" s="2">
        <f t="shared" si="283"/>
        <v>2478.3000000000002</v>
      </c>
      <c r="AG2994" t="str">
        <f t="shared" si="284"/>
        <v/>
      </c>
    </row>
    <row r="2995" spans="1:34">
      <c r="A2995">
        <v>2994</v>
      </c>
      <c r="C2995">
        <v>82</v>
      </c>
      <c r="D2995">
        <v>580</v>
      </c>
      <c r="E2995" t="s">
        <v>607</v>
      </c>
      <c r="F2995" t="s">
        <v>929</v>
      </c>
      <c r="G2995">
        <v>50.680278780000002</v>
      </c>
      <c r="H2995">
        <v>128.1042023</v>
      </c>
      <c r="M2995" t="s">
        <v>15</v>
      </c>
      <c r="N2995">
        <v>6</v>
      </c>
      <c r="O2995">
        <v>0</v>
      </c>
      <c r="P2995">
        <f t="shared" si="285"/>
        <v>6</v>
      </c>
      <c r="Q2995" t="s">
        <v>35</v>
      </c>
      <c r="R2995">
        <v>1</v>
      </c>
      <c r="S2995">
        <f t="shared" si="280"/>
        <v>0</v>
      </c>
      <c r="T2995">
        <f t="shared" si="281"/>
        <v>6</v>
      </c>
      <c r="Z2995" s="118">
        <v>0.11</v>
      </c>
      <c r="AA2995">
        <v>0</v>
      </c>
      <c r="AB2995" s="120">
        <v>38.51</v>
      </c>
      <c r="AC2995" s="2">
        <f t="shared" si="282"/>
        <v>2541.66</v>
      </c>
      <c r="AE2995" s="2">
        <f t="shared" si="283"/>
        <v>2541.66</v>
      </c>
      <c r="AG2995" t="str">
        <f t="shared" si="284"/>
        <v/>
      </c>
    </row>
    <row r="2996" spans="1:34">
      <c r="A2996">
        <v>2995</v>
      </c>
      <c r="C2996">
        <v>95</v>
      </c>
      <c r="D2996">
        <v>580</v>
      </c>
      <c r="E2996" t="s">
        <v>607</v>
      </c>
      <c r="F2996" t="s">
        <v>929</v>
      </c>
      <c r="G2996">
        <v>50.680278780000002</v>
      </c>
      <c r="H2996">
        <v>128.1042023</v>
      </c>
      <c r="M2996" t="s">
        <v>17</v>
      </c>
      <c r="N2996">
        <v>0</v>
      </c>
      <c r="O2996">
        <v>-28</v>
      </c>
      <c r="P2996">
        <f t="shared" si="285"/>
        <v>28</v>
      </c>
      <c r="Q2996" t="s">
        <v>616</v>
      </c>
      <c r="R2996">
        <v>2</v>
      </c>
      <c r="S2996">
        <f t="shared" si="280"/>
        <v>28</v>
      </c>
      <c r="T2996">
        <f t="shared" si="281"/>
        <v>0</v>
      </c>
      <c r="U2996" t="s">
        <v>1003</v>
      </c>
      <c r="V2996" t="s">
        <v>623</v>
      </c>
      <c r="Z2996" s="118">
        <v>0.86</v>
      </c>
      <c r="AA2996">
        <v>30</v>
      </c>
      <c r="AB2996" s="120">
        <v>3.92</v>
      </c>
      <c r="AC2996" s="2">
        <f t="shared" si="282"/>
        <v>6607.5519999999997</v>
      </c>
      <c r="AE2996" s="2">
        <f t="shared" si="283"/>
        <v>6607.5519999999997</v>
      </c>
      <c r="AG2996" t="str">
        <f t="shared" si="284"/>
        <v/>
      </c>
    </row>
    <row r="2997" spans="1:34" s="9" customFormat="1">
      <c r="A2997">
        <v>2996</v>
      </c>
      <c r="C2997">
        <v>95</v>
      </c>
      <c r="D2997">
        <v>580</v>
      </c>
      <c r="E2997" s="9" t="s">
        <v>607</v>
      </c>
      <c r="F2997" t="s">
        <v>929</v>
      </c>
      <c r="G2997" s="9">
        <v>50.680278780000002</v>
      </c>
      <c r="H2997" s="9">
        <v>128.1042023</v>
      </c>
      <c r="M2997" s="9" t="s">
        <v>18</v>
      </c>
      <c r="N2997" s="9">
        <v>-28</v>
      </c>
      <c r="O2997" s="9">
        <v>-48</v>
      </c>
      <c r="P2997">
        <f t="shared" si="285"/>
        <v>20</v>
      </c>
      <c r="Q2997" s="9" t="s">
        <v>611</v>
      </c>
      <c r="R2997" s="9">
        <v>2</v>
      </c>
      <c r="S2997" s="9">
        <f t="shared" si="280"/>
        <v>20</v>
      </c>
      <c r="T2997" s="9">
        <f t="shared" si="281"/>
        <v>0</v>
      </c>
      <c r="U2997" t="s">
        <v>1003</v>
      </c>
      <c r="V2997" t="s">
        <v>623</v>
      </c>
      <c r="Z2997" s="118">
        <v>1.17</v>
      </c>
      <c r="AA2997" s="9">
        <v>90</v>
      </c>
      <c r="AB2997" s="120">
        <v>3.92</v>
      </c>
      <c r="AC2997" s="2">
        <f t="shared" si="282"/>
        <v>917.27999999999975</v>
      </c>
      <c r="AE2997" s="11">
        <f t="shared" si="283"/>
        <v>917.27999999999975</v>
      </c>
      <c r="AG2997" t="str">
        <f t="shared" si="284"/>
        <v/>
      </c>
      <c r="AH2997"/>
    </row>
    <row r="2998" spans="1:34">
      <c r="A2998">
        <v>2997</v>
      </c>
      <c r="C2998">
        <v>175</v>
      </c>
      <c r="D2998">
        <v>581</v>
      </c>
      <c r="E2998" t="s">
        <v>619</v>
      </c>
      <c r="F2998" t="s">
        <v>930</v>
      </c>
      <c r="G2998">
        <v>52.145942689999998</v>
      </c>
      <c r="H2998">
        <v>126.6623001</v>
      </c>
      <c r="M2998" t="s">
        <v>610</v>
      </c>
      <c r="N2998">
        <v>6</v>
      </c>
      <c r="O2998">
        <v>5</v>
      </c>
      <c r="P2998">
        <f t="shared" si="285"/>
        <v>1</v>
      </c>
      <c r="Q2998" t="s">
        <v>35</v>
      </c>
      <c r="R2998">
        <v>1</v>
      </c>
      <c r="S2998">
        <f t="shared" si="280"/>
        <v>0</v>
      </c>
      <c r="T2998">
        <f t="shared" si="281"/>
        <v>1</v>
      </c>
      <c r="W2998">
        <f>SUM(S2998:S3003)</f>
        <v>34</v>
      </c>
      <c r="X2998">
        <f>SUM(T2998:T3003)</f>
        <v>6</v>
      </c>
      <c r="Y2998">
        <f>X2998+W2998</f>
        <v>40</v>
      </c>
      <c r="Z2998" s="118">
        <v>0.16</v>
      </c>
      <c r="AA2998">
        <v>0</v>
      </c>
      <c r="AB2998" s="120">
        <v>37.4</v>
      </c>
      <c r="AC2998" s="2">
        <f t="shared" si="282"/>
        <v>598.4</v>
      </c>
      <c r="AD2998" s="2">
        <f>SUM(AC2998:AC3003)</f>
        <v>5040.0240000000003</v>
      </c>
      <c r="AE2998" s="2">
        <f t="shared" si="283"/>
        <v>598.4</v>
      </c>
      <c r="AF2998" s="2">
        <f>SUM(AE2998:AE3003)</f>
        <v>5040.0240000000003</v>
      </c>
      <c r="AG2998">
        <f t="shared" si="284"/>
        <v>1</v>
      </c>
    </row>
    <row r="2999" spans="1:34">
      <c r="A2999">
        <v>2998</v>
      </c>
      <c r="C2999">
        <v>175</v>
      </c>
      <c r="D2999">
        <v>581</v>
      </c>
      <c r="E2999" t="s">
        <v>619</v>
      </c>
      <c r="F2999" t="s">
        <v>930</v>
      </c>
      <c r="G2999">
        <v>52.145942689999998</v>
      </c>
      <c r="H2999">
        <v>126.6623001</v>
      </c>
      <c r="M2999" t="s">
        <v>14</v>
      </c>
      <c r="N2999">
        <v>5</v>
      </c>
      <c r="O2999">
        <v>0</v>
      </c>
      <c r="P2999">
        <f t="shared" si="285"/>
        <v>5</v>
      </c>
      <c r="Q2999" t="s">
        <v>35</v>
      </c>
      <c r="R2999">
        <v>1</v>
      </c>
      <c r="S2999">
        <f t="shared" si="280"/>
        <v>0</v>
      </c>
      <c r="T2999">
        <f t="shared" si="281"/>
        <v>5</v>
      </c>
      <c r="Z2999" s="118">
        <v>0.16</v>
      </c>
      <c r="AA2999">
        <v>0</v>
      </c>
      <c r="AB2999" s="120">
        <v>37.4</v>
      </c>
      <c r="AC2999" s="2">
        <f t="shared" si="282"/>
        <v>2992</v>
      </c>
      <c r="AE2999" s="2">
        <f t="shared" si="283"/>
        <v>2992</v>
      </c>
      <c r="AG2999" t="str">
        <f t="shared" si="284"/>
        <v/>
      </c>
    </row>
    <row r="3000" spans="1:34">
      <c r="A3000">
        <v>2999</v>
      </c>
      <c r="C3000">
        <v>188</v>
      </c>
      <c r="D3000">
        <v>581</v>
      </c>
      <c r="E3000" t="s">
        <v>619</v>
      </c>
      <c r="F3000" t="s">
        <v>930</v>
      </c>
      <c r="G3000">
        <v>52.145942689999998</v>
      </c>
      <c r="H3000">
        <v>126.6623001</v>
      </c>
      <c r="M3000" t="s">
        <v>16</v>
      </c>
      <c r="N3000">
        <v>0</v>
      </c>
      <c r="O3000">
        <v>-4</v>
      </c>
      <c r="P3000">
        <f t="shared" si="285"/>
        <v>4</v>
      </c>
      <c r="Q3000" t="s">
        <v>611</v>
      </c>
      <c r="R3000">
        <v>2</v>
      </c>
      <c r="S3000">
        <f t="shared" si="280"/>
        <v>4</v>
      </c>
      <c r="T3000">
        <f t="shared" si="281"/>
        <v>0</v>
      </c>
      <c r="U3000" t="s">
        <v>1003</v>
      </c>
      <c r="V3000" t="s">
        <v>918</v>
      </c>
      <c r="Z3000" s="118">
        <v>1.24</v>
      </c>
      <c r="AA3000">
        <v>60</v>
      </c>
      <c r="AB3000" s="120">
        <v>3.36</v>
      </c>
      <c r="AC3000" s="2">
        <f t="shared" si="282"/>
        <v>666.62399999999991</v>
      </c>
      <c r="AE3000" s="2">
        <f t="shared" si="283"/>
        <v>666.62399999999991</v>
      </c>
      <c r="AG3000" t="str">
        <f t="shared" si="284"/>
        <v/>
      </c>
    </row>
    <row r="3001" spans="1:34">
      <c r="A3001">
        <v>3000</v>
      </c>
      <c r="C3001">
        <v>188</v>
      </c>
      <c r="D3001">
        <v>581</v>
      </c>
      <c r="E3001" t="s">
        <v>619</v>
      </c>
      <c r="F3001" t="s">
        <v>930</v>
      </c>
      <c r="G3001">
        <v>52.145942689999998</v>
      </c>
      <c r="H3001">
        <v>126.6623001</v>
      </c>
      <c r="M3001" t="s">
        <v>101</v>
      </c>
      <c r="N3001">
        <v>-4</v>
      </c>
      <c r="O3001">
        <v>-34</v>
      </c>
      <c r="P3001">
        <f t="shared" si="285"/>
        <v>30</v>
      </c>
      <c r="Q3001" t="s">
        <v>611</v>
      </c>
      <c r="R3001">
        <v>2</v>
      </c>
      <c r="S3001">
        <f t="shared" si="280"/>
        <v>30</v>
      </c>
      <c r="T3001">
        <f t="shared" si="281"/>
        <v>0</v>
      </c>
      <c r="U3001" t="s">
        <v>1003</v>
      </c>
      <c r="V3001" t="s">
        <v>918</v>
      </c>
      <c r="Z3001" s="118">
        <v>1.45</v>
      </c>
      <c r="AA3001">
        <v>85</v>
      </c>
      <c r="AB3001" s="120">
        <v>1.2</v>
      </c>
      <c r="AC3001" s="2">
        <f t="shared" si="282"/>
        <v>783</v>
      </c>
      <c r="AE3001" s="2">
        <f t="shared" si="283"/>
        <v>783</v>
      </c>
      <c r="AG3001" t="str">
        <f t="shared" si="284"/>
        <v/>
      </c>
    </row>
    <row r="3002" spans="1:34">
      <c r="A3002">
        <v>3001</v>
      </c>
      <c r="C3002">
        <v>188</v>
      </c>
      <c r="D3002">
        <v>581</v>
      </c>
      <c r="E3002" t="s">
        <v>619</v>
      </c>
      <c r="F3002" t="s">
        <v>930</v>
      </c>
      <c r="G3002">
        <v>52.145942689999998</v>
      </c>
      <c r="H3002">
        <v>126.6623001</v>
      </c>
      <c r="N3002">
        <v>0</v>
      </c>
      <c r="O3002">
        <v>0</v>
      </c>
      <c r="P3002">
        <f t="shared" si="285"/>
        <v>0</v>
      </c>
      <c r="Q3002" t="s">
        <v>611</v>
      </c>
      <c r="R3002">
        <v>2</v>
      </c>
      <c r="S3002">
        <f t="shared" si="280"/>
        <v>0</v>
      </c>
      <c r="T3002">
        <f t="shared" si="281"/>
        <v>0</v>
      </c>
      <c r="U3002" t="s">
        <v>1003</v>
      </c>
      <c r="V3002" t="s">
        <v>918</v>
      </c>
      <c r="Z3002" s="118">
        <v>0</v>
      </c>
      <c r="AA3002">
        <v>60</v>
      </c>
      <c r="AC3002" s="2">
        <f t="shared" si="282"/>
        <v>0</v>
      </c>
      <c r="AE3002" s="2">
        <f t="shared" si="283"/>
        <v>0</v>
      </c>
      <c r="AG3002" t="str">
        <f t="shared" si="284"/>
        <v/>
      </c>
    </row>
    <row r="3003" spans="1:34" s="9" customFormat="1">
      <c r="A3003">
        <v>3002</v>
      </c>
      <c r="C3003">
        <v>175</v>
      </c>
      <c r="D3003">
        <v>581</v>
      </c>
      <c r="E3003" s="9" t="s">
        <v>619</v>
      </c>
      <c r="F3003" t="s">
        <v>930</v>
      </c>
      <c r="G3003" s="9">
        <v>52.145942689999998</v>
      </c>
      <c r="H3003" s="9">
        <v>126.6623001</v>
      </c>
      <c r="M3003" s="9" t="s">
        <v>90</v>
      </c>
      <c r="N3003" s="9">
        <v>0</v>
      </c>
      <c r="O3003" s="9">
        <v>0</v>
      </c>
      <c r="P3003">
        <f t="shared" si="285"/>
        <v>0</v>
      </c>
      <c r="Q3003" s="9" t="s">
        <v>35</v>
      </c>
      <c r="R3003" s="9">
        <v>1</v>
      </c>
      <c r="S3003" s="9">
        <f t="shared" si="280"/>
        <v>0</v>
      </c>
      <c r="T3003" s="9">
        <f t="shared" si="281"/>
        <v>0</v>
      </c>
      <c r="U3003"/>
      <c r="V3003"/>
      <c r="Z3003" s="118">
        <v>0.16</v>
      </c>
      <c r="AA3003" s="9">
        <v>0</v>
      </c>
      <c r="AB3003" s="120">
        <v>30.85</v>
      </c>
      <c r="AC3003" s="2">
        <f t="shared" si="282"/>
        <v>0</v>
      </c>
      <c r="AE3003" s="11">
        <f t="shared" si="283"/>
        <v>0</v>
      </c>
      <c r="AG3003" t="str">
        <f t="shared" si="284"/>
        <v/>
      </c>
      <c r="AH3003"/>
    </row>
    <row r="3004" spans="1:34">
      <c r="A3004">
        <v>3003</v>
      </c>
      <c r="C3004">
        <v>84</v>
      </c>
      <c r="D3004">
        <v>582</v>
      </c>
      <c r="E3004" t="s">
        <v>607</v>
      </c>
      <c r="F3004" t="s">
        <v>929</v>
      </c>
      <c r="G3004">
        <v>50.669811250000002</v>
      </c>
      <c r="H3004">
        <v>128.14489750000001</v>
      </c>
      <c r="M3004" t="s">
        <v>13</v>
      </c>
      <c r="N3004">
        <v>16</v>
      </c>
      <c r="O3004">
        <v>14</v>
      </c>
      <c r="P3004">
        <f t="shared" si="285"/>
        <v>2</v>
      </c>
      <c r="Q3004" t="s">
        <v>35</v>
      </c>
      <c r="R3004">
        <v>1</v>
      </c>
      <c r="S3004">
        <f t="shared" si="280"/>
        <v>0</v>
      </c>
      <c r="T3004">
        <f t="shared" si="281"/>
        <v>2</v>
      </c>
      <c r="W3004">
        <f>SUM(S3004:S3009)</f>
        <v>44</v>
      </c>
      <c r="X3004">
        <f>SUM(T3004:T3009)</f>
        <v>16</v>
      </c>
      <c r="Y3004">
        <f>X3004+W3004</f>
        <v>60</v>
      </c>
      <c r="Z3004" s="118">
        <v>0.11</v>
      </c>
      <c r="AA3004">
        <v>0</v>
      </c>
      <c r="AB3004" s="120">
        <v>45.06</v>
      </c>
      <c r="AC3004" s="2">
        <f t="shared" si="282"/>
        <v>991.31999999999994</v>
      </c>
      <c r="AD3004" s="2">
        <f>SUM(AC3004:AC3009)</f>
        <v>22473.48</v>
      </c>
      <c r="AE3004" s="2">
        <f t="shared" si="283"/>
        <v>991.31999999999994</v>
      </c>
      <c r="AF3004" s="2">
        <f>SUM(AE3004:AE3009)</f>
        <v>22473.48</v>
      </c>
      <c r="AG3004">
        <f t="shared" si="284"/>
        <v>1</v>
      </c>
    </row>
    <row r="3005" spans="1:34">
      <c r="A3005">
        <v>3004</v>
      </c>
      <c r="C3005">
        <v>84</v>
      </c>
      <c r="D3005">
        <v>582</v>
      </c>
      <c r="E3005" t="s">
        <v>607</v>
      </c>
      <c r="F3005" t="s">
        <v>929</v>
      </c>
      <c r="G3005">
        <v>50.669811250000002</v>
      </c>
      <c r="H3005">
        <v>128.14489750000001</v>
      </c>
      <c r="M3005" t="s">
        <v>606</v>
      </c>
      <c r="N3005">
        <v>14</v>
      </c>
      <c r="O3005">
        <v>9</v>
      </c>
      <c r="P3005">
        <f t="shared" si="285"/>
        <v>5</v>
      </c>
      <c r="Q3005" t="s">
        <v>35</v>
      </c>
      <c r="R3005">
        <v>1</v>
      </c>
      <c r="S3005">
        <f t="shared" si="280"/>
        <v>0</v>
      </c>
      <c r="T3005">
        <f t="shared" si="281"/>
        <v>5</v>
      </c>
      <c r="Z3005" s="118">
        <v>0.11</v>
      </c>
      <c r="AA3005">
        <v>0</v>
      </c>
      <c r="AB3005" s="120">
        <v>45.06</v>
      </c>
      <c r="AC3005" s="2">
        <f t="shared" si="282"/>
        <v>2478.3000000000002</v>
      </c>
      <c r="AE3005" s="2">
        <f t="shared" si="283"/>
        <v>2478.3000000000002</v>
      </c>
      <c r="AG3005" t="str">
        <f t="shared" si="284"/>
        <v/>
      </c>
    </row>
    <row r="3006" spans="1:34">
      <c r="A3006">
        <v>3005</v>
      </c>
      <c r="C3006">
        <v>84</v>
      </c>
      <c r="D3006">
        <v>582</v>
      </c>
      <c r="E3006" t="s">
        <v>607</v>
      </c>
      <c r="F3006" t="s">
        <v>929</v>
      </c>
      <c r="G3006">
        <v>50.669811250000002</v>
      </c>
      <c r="H3006">
        <v>128.14489750000001</v>
      </c>
      <c r="M3006" t="s">
        <v>90</v>
      </c>
      <c r="N3006">
        <v>9</v>
      </c>
      <c r="O3006">
        <v>0</v>
      </c>
      <c r="P3006">
        <f t="shared" si="285"/>
        <v>9</v>
      </c>
      <c r="Q3006" t="s">
        <v>35</v>
      </c>
      <c r="R3006">
        <v>1</v>
      </c>
      <c r="S3006">
        <f t="shared" si="280"/>
        <v>0</v>
      </c>
      <c r="T3006">
        <f t="shared" si="281"/>
        <v>9</v>
      </c>
      <c r="Z3006" s="118">
        <v>0.11</v>
      </c>
      <c r="AA3006">
        <v>0</v>
      </c>
      <c r="AB3006" s="120">
        <v>38.51</v>
      </c>
      <c r="AC3006" s="2">
        <f t="shared" si="282"/>
        <v>3812.49</v>
      </c>
      <c r="AE3006" s="2">
        <f t="shared" si="283"/>
        <v>3812.49</v>
      </c>
      <c r="AG3006" t="str">
        <f t="shared" si="284"/>
        <v/>
      </c>
    </row>
    <row r="3007" spans="1:34">
      <c r="A3007">
        <v>3006</v>
      </c>
      <c r="C3007">
        <v>97</v>
      </c>
      <c r="D3007">
        <v>582</v>
      </c>
      <c r="E3007" t="s">
        <v>607</v>
      </c>
      <c r="F3007" t="s">
        <v>929</v>
      </c>
      <c r="G3007">
        <v>50.669811250000002</v>
      </c>
      <c r="H3007">
        <v>128.14489750000001</v>
      </c>
      <c r="M3007" t="s">
        <v>16</v>
      </c>
      <c r="N3007">
        <v>0</v>
      </c>
      <c r="O3007">
        <v>-4</v>
      </c>
      <c r="P3007">
        <f t="shared" si="285"/>
        <v>4</v>
      </c>
      <c r="Q3007" t="s">
        <v>616</v>
      </c>
      <c r="R3007">
        <v>2</v>
      </c>
      <c r="S3007">
        <f t="shared" si="280"/>
        <v>4</v>
      </c>
      <c r="T3007">
        <f t="shared" si="281"/>
        <v>0</v>
      </c>
      <c r="U3007" t="s">
        <v>1003</v>
      </c>
      <c r="V3007" t="s">
        <v>918</v>
      </c>
      <c r="Z3007" s="118">
        <v>0.93</v>
      </c>
      <c r="AA3007">
        <v>25</v>
      </c>
      <c r="AB3007" s="120">
        <v>10.95</v>
      </c>
      <c r="AC3007" s="2">
        <f t="shared" si="282"/>
        <v>3055.05</v>
      </c>
      <c r="AE3007" s="2">
        <f t="shared" si="283"/>
        <v>3055.05</v>
      </c>
      <c r="AG3007" t="str">
        <f t="shared" si="284"/>
        <v/>
      </c>
    </row>
    <row r="3008" spans="1:34">
      <c r="A3008">
        <v>3007</v>
      </c>
      <c r="C3008">
        <v>97</v>
      </c>
      <c r="D3008">
        <v>582</v>
      </c>
      <c r="E3008" t="s">
        <v>607</v>
      </c>
      <c r="F3008" t="s">
        <v>929</v>
      </c>
      <c r="G3008">
        <v>50.669811250000002</v>
      </c>
      <c r="H3008">
        <v>128.14489750000001</v>
      </c>
      <c r="M3008" t="s">
        <v>17</v>
      </c>
      <c r="N3008">
        <v>-4</v>
      </c>
      <c r="O3008">
        <v>-44</v>
      </c>
      <c r="P3008">
        <f t="shared" si="285"/>
        <v>40</v>
      </c>
      <c r="Q3008" t="s">
        <v>616</v>
      </c>
      <c r="R3008">
        <v>2</v>
      </c>
      <c r="S3008">
        <f t="shared" si="280"/>
        <v>40</v>
      </c>
      <c r="T3008">
        <f t="shared" si="281"/>
        <v>0</v>
      </c>
      <c r="U3008" t="s">
        <v>1003</v>
      </c>
      <c r="V3008" t="s">
        <v>918</v>
      </c>
      <c r="Z3008" s="118">
        <v>0.86</v>
      </c>
      <c r="AA3008">
        <v>10</v>
      </c>
      <c r="AB3008" s="120">
        <v>3.92</v>
      </c>
      <c r="AC3008" s="2">
        <f t="shared" si="282"/>
        <v>12136.32</v>
      </c>
      <c r="AE3008" s="2">
        <f t="shared" si="283"/>
        <v>12136.32</v>
      </c>
      <c r="AG3008" t="str">
        <f t="shared" si="284"/>
        <v/>
      </c>
    </row>
    <row r="3009" spans="1:34" s="9" customFormat="1">
      <c r="A3009">
        <v>3008</v>
      </c>
      <c r="C3009">
        <v>97</v>
      </c>
      <c r="D3009">
        <v>582</v>
      </c>
      <c r="E3009" s="9" t="s">
        <v>607</v>
      </c>
      <c r="F3009" t="s">
        <v>929</v>
      </c>
      <c r="G3009" s="9">
        <v>50.669811250000002</v>
      </c>
      <c r="H3009" s="9">
        <v>128.14489750000001</v>
      </c>
      <c r="M3009" s="9" t="s">
        <v>18</v>
      </c>
      <c r="N3009" s="9">
        <v>-44</v>
      </c>
      <c r="O3009" s="9">
        <v>-44</v>
      </c>
      <c r="P3009">
        <f t="shared" si="285"/>
        <v>0</v>
      </c>
      <c r="Q3009" s="9" t="s">
        <v>616</v>
      </c>
      <c r="R3009" s="9">
        <v>2</v>
      </c>
      <c r="S3009" s="9">
        <f t="shared" si="280"/>
        <v>0</v>
      </c>
      <c r="T3009" s="9">
        <f t="shared" si="281"/>
        <v>0</v>
      </c>
      <c r="U3009" t="s">
        <v>1003</v>
      </c>
      <c r="V3009" t="s">
        <v>918</v>
      </c>
      <c r="Z3009" s="118">
        <v>1.17</v>
      </c>
      <c r="AA3009" s="9">
        <v>40</v>
      </c>
      <c r="AB3009" s="120">
        <v>3.92</v>
      </c>
      <c r="AC3009" s="2">
        <f t="shared" si="282"/>
        <v>0</v>
      </c>
      <c r="AE3009" s="11">
        <f t="shared" si="283"/>
        <v>0</v>
      </c>
      <c r="AG3009" t="str">
        <f t="shared" si="284"/>
        <v/>
      </c>
      <c r="AH3009"/>
    </row>
    <row r="3010" spans="1:34">
      <c r="A3010">
        <v>3009</v>
      </c>
      <c r="C3010">
        <v>129</v>
      </c>
      <c r="D3010">
        <v>583</v>
      </c>
      <c r="E3010" t="s">
        <v>619</v>
      </c>
      <c r="F3010" t="s">
        <v>930</v>
      </c>
      <c r="G3010">
        <v>52.444889070000002</v>
      </c>
      <c r="H3010">
        <v>126.3899002</v>
      </c>
      <c r="M3010" t="s">
        <v>610</v>
      </c>
      <c r="N3010">
        <v>11</v>
      </c>
      <c r="O3010">
        <v>10</v>
      </c>
      <c r="P3010">
        <f t="shared" si="285"/>
        <v>1</v>
      </c>
      <c r="Q3010" t="s">
        <v>35</v>
      </c>
      <c r="R3010">
        <v>1</v>
      </c>
      <c r="S3010">
        <f t="shared" ref="S3010:S3073" si="286">IF(R3010=1,0,P3010)</f>
        <v>0</v>
      </c>
      <c r="T3010">
        <f t="shared" ref="T3010:T3073" si="287">IF(R3010=1,P3010,0)</f>
        <v>1</v>
      </c>
      <c r="W3010">
        <f>SUM(S3010:S3015)</f>
        <v>62</v>
      </c>
      <c r="X3010">
        <f>SUM(T3010:T3015)</f>
        <v>11</v>
      </c>
      <c r="Y3010">
        <f>X3010+W3010</f>
        <v>73</v>
      </c>
      <c r="Z3010" s="118">
        <v>0.16</v>
      </c>
      <c r="AA3010">
        <v>0</v>
      </c>
      <c r="AB3010" s="120">
        <v>37.4</v>
      </c>
      <c r="AC3010" s="2">
        <f t="shared" ref="AC3010:AC3073" si="288">Z3010*AB3010/100*P3010*100*100*((100-AA3010)/100)</f>
        <v>598.4</v>
      </c>
      <c r="AD3010" s="2">
        <f>SUM(AC3010:AC3015)</f>
        <v>12297.807999999999</v>
      </c>
      <c r="AE3010" s="2">
        <f t="shared" ref="AE3010:AE3073" si="289">Z3010*AB3010/100*P3010*100*100*((100-AA3010)/100)</f>
        <v>598.4</v>
      </c>
      <c r="AF3010" s="2">
        <f>SUM(AE3010:AE3015)</f>
        <v>12297.807999999999</v>
      </c>
      <c r="AG3010">
        <f t="shared" ref="AG3010:AG3073" si="290">IF(D3009&lt;&gt;D3010,1,"")</f>
        <v>1</v>
      </c>
    </row>
    <row r="3011" spans="1:34">
      <c r="A3011">
        <v>3010</v>
      </c>
      <c r="C3011">
        <v>129</v>
      </c>
      <c r="D3011">
        <v>583</v>
      </c>
      <c r="E3011" t="s">
        <v>619</v>
      </c>
      <c r="F3011" t="s">
        <v>930</v>
      </c>
      <c r="G3011">
        <v>52.444889070000002</v>
      </c>
      <c r="H3011">
        <v>126.3899002</v>
      </c>
      <c r="M3011" t="s">
        <v>14</v>
      </c>
      <c r="N3011">
        <v>10</v>
      </c>
      <c r="O3011">
        <v>0</v>
      </c>
      <c r="P3011">
        <f t="shared" si="285"/>
        <v>10</v>
      </c>
      <c r="Q3011" t="s">
        <v>35</v>
      </c>
      <c r="R3011">
        <v>1</v>
      </c>
      <c r="S3011">
        <f t="shared" si="286"/>
        <v>0</v>
      </c>
      <c r="T3011">
        <f t="shared" si="287"/>
        <v>10</v>
      </c>
      <c r="Z3011" s="118">
        <v>0.16</v>
      </c>
      <c r="AA3011">
        <v>0</v>
      </c>
      <c r="AB3011" s="120">
        <v>37.4</v>
      </c>
      <c r="AC3011" s="2">
        <f t="shared" si="288"/>
        <v>5984</v>
      </c>
      <c r="AE3011" s="2">
        <f t="shared" si="289"/>
        <v>5984</v>
      </c>
      <c r="AG3011" t="str">
        <f t="shared" si="290"/>
        <v/>
      </c>
    </row>
    <row r="3012" spans="1:34">
      <c r="A3012">
        <v>3011</v>
      </c>
      <c r="C3012">
        <v>142</v>
      </c>
      <c r="D3012">
        <v>583</v>
      </c>
      <c r="E3012" t="s">
        <v>619</v>
      </c>
      <c r="F3012" t="s">
        <v>930</v>
      </c>
      <c r="G3012">
        <v>52.444889070000002</v>
      </c>
      <c r="H3012">
        <v>126.3899002</v>
      </c>
      <c r="M3012" t="s">
        <v>16</v>
      </c>
      <c r="N3012">
        <v>0</v>
      </c>
      <c r="O3012">
        <v>-7</v>
      </c>
      <c r="P3012">
        <f t="shared" si="285"/>
        <v>7</v>
      </c>
      <c r="Q3012" t="s">
        <v>616</v>
      </c>
      <c r="R3012">
        <v>2</v>
      </c>
      <c r="S3012">
        <f t="shared" si="286"/>
        <v>7</v>
      </c>
      <c r="T3012">
        <f t="shared" si="287"/>
        <v>0</v>
      </c>
      <c r="U3012" t="s">
        <v>1003</v>
      </c>
      <c r="V3012" t="s">
        <v>21</v>
      </c>
      <c r="Z3012" s="118">
        <v>1.24</v>
      </c>
      <c r="AA3012">
        <v>15</v>
      </c>
      <c r="AB3012" s="120">
        <v>3.36</v>
      </c>
      <c r="AC3012" s="2">
        <f t="shared" si="288"/>
        <v>2479.0079999999994</v>
      </c>
      <c r="AE3012" s="2">
        <f t="shared" si="289"/>
        <v>2479.0079999999994</v>
      </c>
      <c r="AG3012" t="str">
        <f t="shared" si="290"/>
        <v/>
      </c>
    </row>
    <row r="3013" spans="1:34">
      <c r="A3013">
        <v>3012</v>
      </c>
      <c r="C3013">
        <v>142</v>
      </c>
      <c r="D3013">
        <v>583</v>
      </c>
      <c r="E3013" t="s">
        <v>619</v>
      </c>
      <c r="F3013" t="s">
        <v>930</v>
      </c>
      <c r="G3013">
        <v>52.444889070000002</v>
      </c>
      <c r="H3013">
        <v>126.3899002</v>
      </c>
      <c r="M3013" t="s">
        <v>32</v>
      </c>
      <c r="N3013">
        <v>-7</v>
      </c>
      <c r="O3013">
        <v>-20</v>
      </c>
      <c r="P3013">
        <f t="shared" si="285"/>
        <v>13</v>
      </c>
      <c r="Q3013" t="s">
        <v>611</v>
      </c>
      <c r="R3013">
        <v>2</v>
      </c>
      <c r="S3013">
        <f t="shared" si="286"/>
        <v>13</v>
      </c>
      <c r="T3013">
        <f t="shared" si="287"/>
        <v>0</v>
      </c>
      <c r="U3013" t="s">
        <v>1003</v>
      </c>
      <c r="V3013" t="s">
        <v>21</v>
      </c>
      <c r="Z3013" s="118">
        <v>1.45</v>
      </c>
      <c r="AA3013">
        <v>70</v>
      </c>
      <c r="AB3013" s="120">
        <v>1.2</v>
      </c>
      <c r="AC3013" s="2">
        <f t="shared" si="288"/>
        <v>678.5999999999998</v>
      </c>
      <c r="AE3013" s="2">
        <f t="shared" si="289"/>
        <v>678.5999999999998</v>
      </c>
      <c r="AG3013" t="str">
        <f t="shared" si="290"/>
        <v/>
      </c>
    </row>
    <row r="3014" spans="1:34">
      <c r="A3014">
        <v>3013</v>
      </c>
      <c r="C3014">
        <v>142</v>
      </c>
      <c r="D3014">
        <v>583</v>
      </c>
      <c r="E3014" t="s">
        <v>619</v>
      </c>
      <c r="F3014" t="s">
        <v>930</v>
      </c>
      <c r="G3014">
        <v>52.444889070000002</v>
      </c>
      <c r="H3014">
        <v>126.3899002</v>
      </c>
      <c r="M3014" t="s">
        <v>34</v>
      </c>
      <c r="N3014">
        <v>-20</v>
      </c>
      <c r="O3014">
        <v>-62</v>
      </c>
      <c r="P3014">
        <f t="shared" si="285"/>
        <v>42</v>
      </c>
      <c r="Q3014" t="s">
        <v>191</v>
      </c>
      <c r="R3014">
        <v>2</v>
      </c>
      <c r="S3014">
        <f t="shared" si="286"/>
        <v>42</v>
      </c>
      <c r="T3014">
        <f t="shared" si="287"/>
        <v>0</v>
      </c>
      <c r="U3014" t="s">
        <v>1003</v>
      </c>
      <c r="V3014" t="s">
        <v>21</v>
      </c>
      <c r="Z3014" s="118">
        <v>1.45</v>
      </c>
      <c r="AA3014">
        <v>65</v>
      </c>
      <c r="AB3014" s="120">
        <v>1.2</v>
      </c>
      <c r="AC3014" s="2">
        <f t="shared" si="288"/>
        <v>2557.7999999999993</v>
      </c>
      <c r="AE3014" s="2">
        <f t="shared" si="289"/>
        <v>2557.7999999999993</v>
      </c>
      <c r="AG3014" t="str">
        <f t="shared" si="290"/>
        <v/>
      </c>
    </row>
    <row r="3015" spans="1:34" s="9" customFormat="1">
      <c r="A3015">
        <v>3014</v>
      </c>
      <c r="C3015">
        <v>142</v>
      </c>
      <c r="D3015">
        <v>583</v>
      </c>
      <c r="E3015" s="9" t="s">
        <v>619</v>
      </c>
      <c r="F3015" t="s">
        <v>930</v>
      </c>
      <c r="G3015" s="9">
        <v>52.444889070000002</v>
      </c>
      <c r="H3015" s="9">
        <v>126.3899002</v>
      </c>
      <c r="M3015" s="9" t="s">
        <v>21</v>
      </c>
      <c r="N3015" s="9">
        <v>-62</v>
      </c>
      <c r="O3015" s="9">
        <v>-62</v>
      </c>
      <c r="P3015">
        <f t="shared" si="285"/>
        <v>0</v>
      </c>
      <c r="R3015" s="9">
        <v>2</v>
      </c>
      <c r="S3015" s="9">
        <f t="shared" si="286"/>
        <v>0</v>
      </c>
      <c r="T3015" s="9">
        <f t="shared" si="287"/>
        <v>0</v>
      </c>
      <c r="U3015" t="s">
        <v>1003</v>
      </c>
      <c r="V3015" t="s">
        <v>21</v>
      </c>
      <c r="Z3015" s="118">
        <v>1.38</v>
      </c>
      <c r="AA3015" s="9">
        <v>0</v>
      </c>
      <c r="AB3015" s="120">
        <v>0.39</v>
      </c>
      <c r="AC3015" s="2">
        <f t="shared" si="288"/>
        <v>0</v>
      </c>
      <c r="AE3015" s="11">
        <f t="shared" si="289"/>
        <v>0</v>
      </c>
      <c r="AG3015" t="str">
        <f t="shared" si="290"/>
        <v/>
      </c>
      <c r="AH3015"/>
    </row>
    <row r="3016" spans="1:34" s="102" customFormat="1">
      <c r="A3016" s="102">
        <v>3015</v>
      </c>
      <c r="C3016">
        <v>14</v>
      </c>
      <c r="D3016" s="102">
        <v>584</v>
      </c>
      <c r="E3016" s="102" t="s">
        <v>919</v>
      </c>
      <c r="F3016" s="102" t="s">
        <v>934</v>
      </c>
      <c r="G3016" s="102">
        <v>50.670700070000002</v>
      </c>
      <c r="H3016" s="102">
        <v>128.1658936</v>
      </c>
      <c r="M3016" s="102" t="s">
        <v>610</v>
      </c>
      <c r="N3016" s="102">
        <v>1</v>
      </c>
      <c r="O3016" s="102">
        <v>0</v>
      </c>
      <c r="P3016" s="102">
        <f t="shared" si="285"/>
        <v>1</v>
      </c>
      <c r="Q3016" s="102" t="s">
        <v>35</v>
      </c>
      <c r="R3016" s="102">
        <v>1</v>
      </c>
      <c r="S3016" s="102">
        <f t="shared" si="286"/>
        <v>0</v>
      </c>
      <c r="T3016" s="102">
        <f t="shared" si="287"/>
        <v>1</v>
      </c>
      <c r="U3016"/>
      <c r="V3016"/>
      <c r="W3016" s="102">
        <f>SUM(S3016:S3017)</f>
        <v>120</v>
      </c>
      <c r="X3016" s="102">
        <f>SUM(T3016:T3017)</f>
        <v>1</v>
      </c>
      <c r="Y3016" s="102">
        <f>X3016+W3016</f>
        <v>121</v>
      </c>
      <c r="Z3016" s="118">
        <v>0.08</v>
      </c>
      <c r="AA3016" s="102">
        <v>0</v>
      </c>
      <c r="AB3016" s="120">
        <v>51.68</v>
      </c>
      <c r="AC3016" s="103">
        <f t="shared" si="288"/>
        <v>413.44000000000005</v>
      </c>
      <c r="AD3016" s="103">
        <f>SUM(AC3016:AC3017)</f>
        <v>159657.04</v>
      </c>
      <c r="AE3016" s="103">
        <f t="shared" si="289"/>
        <v>413.44000000000005</v>
      </c>
      <c r="AF3016" s="103">
        <f>SUM(AE3016:AE3017)</f>
        <v>159657.04</v>
      </c>
      <c r="AG3016" s="102">
        <f t="shared" si="290"/>
        <v>1</v>
      </c>
      <c r="AH3016"/>
    </row>
    <row r="3017" spans="1:34" s="44" customFormat="1">
      <c r="A3017" s="102">
        <v>3016</v>
      </c>
      <c r="C3017">
        <v>20</v>
      </c>
      <c r="D3017" s="102">
        <v>584</v>
      </c>
      <c r="E3017" s="44" t="s">
        <v>919</v>
      </c>
      <c r="F3017" s="102" t="s">
        <v>934</v>
      </c>
      <c r="G3017" s="44">
        <v>50.670700070000002</v>
      </c>
      <c r="H3017" s="44">
        <v>128.1658936</v>
      </c>
      <c r="M3017" s="44" t="s">
        <v>104</v>
      </c>
      <c r="N3017" s="44">
        <v>0</v>
      </c>
      <c r="O3017" s="44">
        <v>-120</v>
      </c>
      <c r="P3017" s="102">
        <f t="shared" si="285"/>
        <v>120</v>
      </c>
      <c r="Q3017" s="44" t="s">
        <v>616</v>
      </c>
      <c r="R3017" s="44">
        <v>2</v>
      </c>
      <c r="S3017" s="44">
        <f t="shared" si="286"/>
        <v>120</v>
      </c>
      <c r="T3017" s="44">
        <f t="shared" si="287"/>
        <v>0</v>
      </c>
      <c r="U3017" t="s">
        <v>1003</v>
      </c>
      <c r="V3017" t="s">
        <v>1005</v>
      </c>
      <c r="Z3017" s="118">
        <v>1.31</v>
      </c>
      <c r="AA3017" s="44">
        <v>0</v>
      </c>
      <c r="AB3017" s="120">
        <v>10.130000000000001</v>
      </c>
      <c r="AC3017" s="103">
        <f t="shared" si="288"/>
        <v>159243.6</v>
      </c>
      <c r="AE3017" s="104">
        <f t="shared" si="289"/>
        <v>159243.6</v>
      </c>
      <c r="AG3017" s="102" t="str">
        <f t="shared" si="290"/>
        <v/>
      </c>
      <c r="AH3017"/>
    </row>
    <row r="3018" spans="1:34" s="102" customFormat="1">
      <c r="A3018" s="102">
        <v>3017</v>
      </c>
      <c r="C3018">
        <v>339</v>
      </c>
      <c r="D3018" s="102">
        <v>585</v>
      </c>
      <c r="E3018" s="102" t="s">
        <v>619</v>
      </c>
      <c r="F3018" s="102" t="s">
        <v>930</v>
      </c>
      <c r="G3018" s="102">
        <v>52.230289460000002</v>
      </c>
      <c r="H3018" s="102">
        <v>126.6112976</v>
      </c>
      <c r="M3018" s="102" t="s">
        <v>16</v>
      </c>
      <c r="N3018" s="102">
        <v>0</v>
      </c>
      <c r="O3018" s="102">
        <v>-8</v>
      </c>
      <c r="P3018" s="102">
        <f t="shared" si="285"/>
        <v>8</v>
      </c>
      <c r="Q3018" s="102" t="s">
        <v>604</v>
      </c>
      <c r="R3018" s="102">
        <v>2</v>
      </c>
      <c r="S3018" s="102">
        <f t="shared" si="286"/>
        <v>8</v>
      </c>
      <c r="T3018" s="102">
        <f t="shared" si="287"/>
        <v>0</v>
      </c>
      <c r="U3018" t="s">
        <v>1003</v>
      </c>
      <c r="V3018" t="s">
        <v>1005</v>
      </c>
      <c r="W3018" s="102">
        <f>SUM(S3018:S3021)</f>
        <v>65</v>
      </c>
      <c r="X3018" s="102">
        <f>SUM(T3018:T3021)</f>
        <v>0</v>
      </c>
      <c r="Y3018" s="102">
        <f>X3018+W3018</f>
        <v>65</v>
      </c>
      <c r="Z3018" s="118">
        <v>1.24</v>
      </c>
      <c r="AA3018" s="102">
        <v>5</v>
      </c>
      <c r="AB3018" s="120">
        <v>3.36</v>
      </c>
      <c r="AC3018" s="103">
        <f t="shared" si="288"/>
        <v>3166.4639999999995</v>
      </c>
      <c r="AD3018" s="103">
        <f>SUM(AC3018:AC3021)</f>
        <v>7598.2439999999997</v>
      </c>
      <c r="AE3018" s="103">
        <f t="shared" si="289"/>
        <v>3166.4639999999995</v>
      </c>
      <c r="AF3018" s="103">
        <f>SUM(AE3018:AE3021)</f>
        <v>7598.2439999999997</v>
      </c>
      <c r="AG3018" s="102">
        <f t="shared" si="290"/>
        <v>1</v>
      </c>
      <c r="AH3018"/>
    </row>
    <row r="3019" spans="1:34" s="102" customFormat="1">
      <c r="A3019" s="102">
        <v>3018</v>
      </c>
      <c r="C3019">
        <v>339</v>
      </c>
      <c r="D3019" s="102">
        <v>585</v>
      </c>
      <c r="E3019" s="102" t="s">
        <v>619</v>
      </c>
      <c r="F3019" s="102" t="s">
        <v>930</v>
      </c>
      <c r="G3019" s="102">
        <v>52.230289460000002</v>
      </c>
      <c r="H3019" s="102">
        <v>126.6112976</v>
      </c>
      <c r="M3019" s="102" t="s">
        <v>101</v>
      </c>
      <c r="N3019" s="102">
        <v>-8</v>
      </c>
      <c r="O3019" s="102">
        <v>-23</v>
      </c>
      <c r="P3019" s="102">
        <f t="shared" ref="P3019:P3082" si="291">ABS(N3019-O3019)</f>
        <v>15</v>
      </c>
      <c r="Q3019" s="102" t="s">
        <v>604</v>
      </c>
      <c r="R3019" s="102">
        <v>2</v>
      </c>
      <c r="S3019" s="102">
        <f t="shared" si="286"/>
        <v>15</v>
      </c>
      <c r="T3019" s="102">
        <f t="shared" si="287"/>
        <v>0</v>
      </c>
      <c r="U3019" t="s">
        <v>1006</v>
      </c>
      <c r="V3019" t="s">
        <v>918</v>
      </c>
      <c r="Z3019" s="118">
        <v>1.45</v>
      </c>
      <c r="AA3019" s="102">
        <v>10</v>
      </c>
      <c r="AB3019" s="120">
        <v>1.2</v>
      </c>
      <c r="AC3019" s="103">
        <f t="shared" si="288"/>
        <v>2349</v>
      </c>
      <c r="AE3019" s="103">
        <f t="shared" si="289"/>
        <v>2349</v>
      </c>
      <c r="AG3019" s="102" t="str">
        <f t="shared" si="290"/>
        <v/>
      </c>
      <c r="AH3019"/>
    </row>
    <row r="3020" spans="1:34" s="102" customFormat="1">
      <c r="A3020" s="102">
        <v>3019</v>
      </c>
      <c r="C3020">
        <v>339</v>
      </c>
      <c r="D3020" s="102">
        <v>585</v>
      </c>
      <c r="E3020" s="102" t="s">
        <v>619</v>
      </c>
      <c r="F3020" s="102" t="s">
        <v>930</v>
      </c>
      <c r="G3020" s="102">
        <v>52.230289460000002</v>
      </c>
      <c r="H3020" s="102">
        <v>126.6112976</v>
      </c>
      <c r="M3020" s="102" t="s">
        <v>19</v>
      </c>
      <c r="N3020" s="102">
        <v>-23</v>
      </c>
      <c r="O3020" s="102">
        <v>-65</v>
      </c>
      <c r="P3020" s="102">
        <f t="shared" si="291"/>
        <v>42</v>
      </c>
      <c r="Q3020" s="102" t="s">
        <v>604</v>
      </c>
      <c r="R3020" s="102">
        <v>2</v>
      </c>
      <c r="S3020" s="102">
        <f t="shared" si="286"/>
        <v>42</v>
      </c>
      <c r="T3020" s="102">
        <f t="shared" si="287"/>
        <v>0</v>
      </c>
      <c r="U3020" t="s">
        <v>1006</v>
      </c>
      <c r="V3020" t="s">
        <v>918</v>
      </c>
      <c r="Z3020" s="118">
        <v>1.45</v>
      </c>
      <c r="AA3020" s="102">
        <v>10</v>
      </c>
      <c r="AB3020" s="120">
        <v>0.38</v>
      </c>
      <c r="AC3020" s="103">
        <f t="shared" si="288"/>
        <v>2082.7799999999997</v>
      </c>
      <c r="AE3020" s="103">
        <f t="shared" si="289"/>
        <v>2082.7799999999997</v>
      </c>
      <c r="AG3020" s="102" t="str">
        <f t="shared" si="290"/>
        <v/>
      </c>
      <c r="AH3020"/>
    </row>
    <row r="3021" spans="1:34" s="44" customFormat="1">
      <c r="A3021" s="102">
        <v>3020</v>
      </c>
      <c r="C3021">
        <v>310</v>
      </c>
      <c r="D3021" s="102">
        <v>585</v>
      </c>
      <c r="E3021" s="44" t="s">
        <v>619</v>
      </c>
      <c r="F3021" s="102" t="s">
        <v>930</v>
      </c>
      <c r="G3021" s="44">
        <v>52.230289460000002</v>
      </c>
      <c r="H3021" s="44">
        <v>126.6112976</v>
      </c>
      <c r="M3021" s="44" t="s">
        <v>646</v>
      </c>
      <c r="N3021" s="44">
        <v>0</v>
      </c>
      <c r="O3021" s="44">
        <v>0</v>
      </c>
      <c r="P3021" s="102">
        <f t="shared" si="291"/>
        <v>0</v>
      </c>
      <c r="Q3021" s="44" t="s">
        <v>35</v>
      </c>
      <c r="R3021" s="44">
        <v>1</v>
      </c>
      <c r="S3021" s="44">
        <f t="shared" si="286"/>
        <v>0</v>
      </c>
      <c r="T3021" s="44">
        <f t="shared" si="287"/>
        <v>0</v>
      </c>
      <c r="U3021"/>
      <c r="V3021"/>
      <c r="Z3021" s="118">
        <v>0</v>
      </c>
      <c r="AA3021" s="44">
        <v>0</v>
      </c>
      <c r="AB3021" s="120">
        <v>37.4</v>
      </c>
      <c r="AC3021" s="103">
        <f t="shared" si="288"/>
        <v>0</v>
      </c>
      <c r="AE3021" s="104">
        <f t="shared" si="289"/>
        <v>0</v>
      </c>
      <c r="AG3021" s="102" t="str">
        <f t="shared" si="290"/>
        <v/>
      </c>
      <c r="AH3021"/>
    </row>
    <row r="3022" spans="1:34">
      <c r="A3022">
        <v>3021</v>
      </c>
      <c r="C3022">
        <v>103</v>
      </c>
      <c r="D3022">
        <v>586</v>
      </c>
      <c r="E3022" t="s">
        <v>607</v>
      </c>
      <c r="F3022" t="s">
        <v>929</v>
      </c>
      <c r="G3022">
        <v>50.672939300000003</v>
      </c>
      <c r="H3022">
        <v>128.17550660000001</v>
      </c>
      <c r="M3022" t="s">
        <v>13</v>
      </c>
      <c r="N3022">
        <v>18</v>
      </c>
      <c r="O3022">
        <v>17</v>
      </c>
      <c r="P3022">
        <f t="shared" si="291"/>
        <v>1</v>
      </c>
      <c r="Q3022" t="s">
        <v>35</v>
      </c>
      <c r="R3022">
        <v>1</v>
      </c>
      <c r="S3022">
        <f t="shared" si="286"/>
        <v>0</v>
      </c>
      <c r="T3022">
        <f t="shared" si="287"/>
        <v>1</v>
      </c>
      <c r="W3022">
        <f>SUM(S3022:S3025)</f>
        <v>51</v>
      </c>
      <c r="X3022">
        <f>SUM(T3022:T3025)</f>
        <v>18</v>
      </c>
      <c r="Y3022">
        <f>X3022+W3022</f>
        <v>69</v>
      </c>
      <c r="Z3022" s="118">
        <v>0.11</v>
      </c>
      <c r="AA3022">
        <v>0</v>
      </c>
      <c r="AB3022" s="120">
        <v>45.06</v>
      </c>
      <c r="AC3022" s="2">
        <f t="shared" si="288"/>
        <v>495.65999999999997</v>
      </c>
      <c r="AD3022" s="2">
        <f>SUM(AC3022:AC3025)</f>
        <v>18445.201999999997</v>
      </c>
      <c r="AE3022" s="2">
        <f t="shared" si="289"/>
        <v>495.65999999999997</v>
      </c>
      <c r="AF3022" s="2">
        <f>SUM(AE3022:AE3025)</f>
        <v>18445.201999999997</v>
      </c>
      <c r="AG3022">
        <f t="shared" si="290"/>
        <v>1</v>
      </c>
    </row>
    <row r="3023" spans="1:34">
      <c r="A3023">
        <v>3022</v>
      </c>
      <c r="C3023">
        <v>103</v>
      </c>
      <c r="D3023">
        <v>586</v>
      </c>
      <c r="E3023" t="s">
        <v>607</v>
      </c>
      <c r="F3023" t="s">
        <v>929</v>
      </c>
      <c r="G3023">
        <v>50.672939300000003</v>
      </c>
      <c r="H3023">
        <v>128.17550660000001</v>
      </c>
      <c r="M3023" t="s">
        <v>606</v>
      </c>
      <c r="N3023">
        <v>17</v>
      </c>
      <c r="O3023">
        <v>11</v>
      </c>
      <c r="P3023">
        <f t="shared" si="291"/>
        <v>6</v>
      </c>
      <c r="Q3023" t="s">
        <v>35</v>
      </c>
      <c r="R3023">
        <v>1</v>
      </c>
      <c r="S3023">
        <f t="shared" si="286"/>
        <v>0</v>
      </c>
      <c r="T3023">
        <f t="shared" si="287"/>
        <v>6</v>
      </c>
      <c r="Z3023" s="118">
        <v>0.11</v>
      </c>
      <c r="AA3023">
        <v>0</v>
      </c>
      <c r="AB3023" s="120">
        <v>45.06</v>
      </c>
      <c r="AC3023" s="2">
        <f t="shared" si="288"/>
        <v>2973.96</v>
      </c>
      <c r="AE3023" s="2">
        <f t="shared" si="289"/>
        <v>2973.96</v>
      </c>
      <c r="AG3023" t="str">
        <f t="shared" si="290"/>
        <v/>
      </c>
    </row>
    <row r="3024" spans="1:34">
      <c r="A3024">
        <v>3023</v>
      </c>
      <c r="C3024">
        <v>103</v>
      </c>
      <c r="D3024">
        <v>586</v>
      </c>
      <c r="E3024" t="s">
        <v>607</v>
      </c>
      <c r="F3024" t="s">
        <v>929</v>
      </c>
      <c r="G3024">
        <v>50.672939300000003</v>
      </c>
      <c r="H3024">
        <v>128.17550660000001</v>
      </c>
      <c r="M3024" t="s">
        <v>90</v>
      </c>
      <c r="N3024">
        <v>11</v>
      </c>
      <c r="O3024">
        <v>0</v>
      </c>
      <c r="P3024">
        <f t="shared" si="291"/>
        <v>11</v>
      </c>
      <c r="Q3024" t="s">
        <v>35</v>
      </c>
      <c r="R3024">
        <v>1</v>
      </c>
      <c r="S3024">
        <f t="shared" si="286"/>
        <v>0</v>
      </c>
      <c r="T3024">
        <f t="shared" si="287"/>
        <v>11</v>
      </c>
      <c r="Z3024" s="118">
        <v>0.11</v>
      </c>
      <c r="AA3024">
        <v>0</v>
      </c>
      <c r="AB3024" s="120">
        <v>38.51</v>
      </c>
      <c r="AC3024" s="2">
        <f t="shared" si="288"/>
        <v>4659.71</v>
      </c>
      <c r="AE3024" s="2">
        <f t="shared" si="289"/>
        <v>4659.71</v>
      </c>
      <c r="AG3024" t="str">
        <f t="shared" si="290"/>
        <v/>
      </c>
    </row>
    <row r="3025" spans="1:34" s="9" customFormat="1">
      <c r="A3025">
        <v>3024</v>
      </c>
      <c r="C3025">
        <v>116</v>
      </c>
      <c r="D3025">
        <v>586</v>
      </c>
      <c r="E3025" s="9" t="s">
        <v>607</v>
      </c>
      <c r="F3025" t="s">
        <v>929</v>
      </c>
      <c r="G3025" s="9">
        <v>50.672939300000003</v>
      </c>
      <c r="H3025" s="9">
        <v>128.17550660000001</v>
      </c>
      <c r="M3025" s="9" t="s">
        <v>17</v>
      </c>
      <c r="N3025" s="9">
        <v>0</v>
      </c>
      <c r="O3025" s="9">
        <v>-51</v>
      </c>
      <c r="P3025">
        <f t="shared" si="291"/>
        <v>51</v>
      </c>
      <c r="Q3025" s="9" t="s">
        <v>616</v>
      </c>
      <c r="R3025" s="9">
        <v>2</v>
      </c>
      <c r="S3025" s="9">
        <f t="shared" si="286"/>
        <v>51</v>
      </c>
      <c r="T3025" s="9">
        <f t="shared" si="287"/>
        <v>0</v>
      </c>
      <c r="U3025" t="s">
        <v>1006</v>
      </c>
      <c r="V3025" t="s">
        <v>918</v>
      </c>
      <c r="Z3025" s="118">
        <v>0.86</v>
      </c>
      <c r="AA3025" s="9">
        <v>40</v>
      </c>
      <c r="AB3025" s="120">
        <v>3.92</v>
      </c>
      <c r="AC3025" s="2">
        <f t="shared" si="288"/>
        <v>10315.871999999999</v>
      </c>
      <c r="AE3025" s="11">
        <f t="shared" si="289"/>
        <v>10315.871999999999</v>
      </c>
      <c r="AG3025" t="str">
        <f t="shared" si="290"/>
        <v/>
      </c>
      <c r="AH3025"/>
    </row>
    <row r="3026" spans="1:34">
      <c r="A3026">
        <v>3025</v>
      </c>
      <c r="C3026">
        <v>92</v>
      </c>
      <c r="D3026">
        <v>587</v>
      </c>
      <c r="E3026" t="s">
        <v>607</v>
      </c>
      <c r="F3026" t="s">
        <v>929</v>
      </c>
      <c r="G3026">
        <v>50.672859189999997</v>
      </c>
      <c r="H3026">
        <v>128.18060299999999</v>
      </c>
      <c r="M3026" t="s">
        <v>13</v>
      </c>
      <c r="N3026">
        <v>15</v>
      </c>
      <c r="O3026">
        <v>14</v>
      </c>
      <c r="P3026">
        <f t="shared" si="291"/>
        <v>1</v>
      </c>
      <c r="Q3026" t="s">
        <v>35</v>
      </c>
      <c r="R3026">
        <v>1</v>
      </c>
      <c r="S3026">
        <f t="shared" si="286"/>
        <v>0</v>
      </c>
      <c r="T3026">
        <f t="shared" si="287"/>
        <v>1</v>
      </c>
      <c r="W3026">
        <f>SUM(S3026:S3032)</f>
        <v>57</v>
      </c>
      <c r="X3026">
        <f>SUM(T3026:T3032)</f>
        <v>15</v>
      </c>
      <c r="Y3026">
        <f>X3026+W3026</f>
        <v>72</v>
      </c>
      <c r="Z3026" s="118">
        <v>0.11</v>
      </c>
      <c r="AA3026">
        <v>0</v>
      </c>
      <c r="AB3026" s="120">
        <v>45.06</v>
      </c>
      <c r="AC3026" s="2">
        <f t="shared" si="288"/>
        <v>495.65999999999997</v>
      </c>
      <c r="AD3026" s="2">
        <f>SUM(AC3026:AC3032)</f>
        <v>31277.55</v>
      </c>
      <c r="AE3026" s="2">
        <f t="shared" si="289"/>
        <v>495.65999999999997</v>
      </c>
      <c r="AF3026" s="2">
        <f>SUM(AE3026:AE3032)</f>
        <v>31277.55</v>
      </c>
      <c r="AG3026">
        <f t="shared" si="290"/>
        <v>1</v>
      </c>
    </row>
    <row r="3027" spans="1:34">
      <c r="A3027">
        <v>3026</v>
      </c>
      <c r="C3027">
        <v>92</v>
      </c>
      <c r="D3027">
        <v>587</v>
      </c>
      <c r="E3027" t="s">
        <v>607</v>
      </c>
      <c r="F3027" t="s">
        <v>929</v>
      </c>
      <c r="G3027">
        <v>50.672859189999997</v>
      </c>
      <c r="H3027">
        <v>128.18060299999999</v>
      </c>
      <c r="M3027" t="s">
        <v>606</v>
      </c>
      <c r="N3027">
        <v>14</v>
      </c>
      <c r="O3027">
        <v>8</v>
      </c>
      <c r="P3027">
        <f t="shared" si="291"/>
        <v>6</v>
      </c>
      <c r="Q3027" t="s">
        <v>35</v>
      </c>
      <c r="R3027">
        <v>1</v>
      </c>
      <c r="S3027">
        <f t="shared" si="286"/>
        <v>0</v>
      </c>
      <c r="T3027">
        <f t="shared" si="287"/>
        <v>6</v>
      </c>
      <c r="Z3027" s="118">
        <v>0.11</v>
      </c>
      <c r="AA3027">
        <v>0</v>
      </c>
      <c r="AB3027" s="120">
        <v>45.06</v>
      </c>
      <c r="AC3027" s="2">
        <f t="shared" si="288"/>
        <v>2973.96</v>
      </c>
      <c r="AE3027" s="2">
        <f t="shared" si="289"/>
        <v>2973.96</v>
      </c>
      <c r="AG3027" t="str">
        <f t="shared" si="290"/>
        <v/>
      </c>
    </row>
    <row r="3028" spans="1:34">
      <c r="A3028">
        <v>3027</v>
      </c>
      <c r="C3028">
        <v>92</v>
      </c>
      <c r="D3028">
        <v>587</v>
      </c>
      <c r="E3028" t="s">
        <v>607</v>
      </c>
      <c r="F3028" t="s">
        <v>929</v>
      </c>
      <c r="G3028">
        <v>50.672859189999997</v>
      </c>
      <c r="H3028">
        <v>128.18060299999999</v>
      </c>
      <c r="M3028" t="s">
        <v>90</v>
      </c>
      <c r="N3028">
        <v>8</v>
      </c>
      <c r="O3028">
        <v>0</v>
      </c>
      <c r="P3028">
        <f t="shared" si="291"/>
        <v>8</v>
      </c>
      <c r="Q3028" t="s">
        <v>35</v>
      </c>
      <c r="R3028">
        <v>1</v>
      </c>
      <c r="S3028">
        <f t="shared" si="286"/>
        <v>0</v>
      </c>
      <c r="T3028">
        <f t="shared" si="287"/>
        <v>8</v>
      </c>
      <c r="Z3028" s="118">
        <v>0.11</v>
      </c>
      <c r="AA3028">
        <v>0</v>
      </c>
      <c r="AB3028" s="120">
        <v>38.51</v>
      </c>
      <c r="AC3028" s="2">
        <f t="shared" si="288"/>
        <v>3388.8799999999997</v>
      </c>
      <c r="AE3028" s="2">
        <f t="shared" si="289"/>
        <v>3388.8799999999997</v>
      </c>
      <c r="AG3028" t="str">
        <f t="shared" si="290"/>
        <v/>
      </c>
    </row>
    <row r="3029" spans="1:34">
      <c r="A3029">
        <v>3028</v>
      </c>
      <c r="C3029">
        <v>105</v>
      </c>
      <c r="D3029">
        <v>587</v>
      </c>
      <c r="E3029" t="s">
        <v>607</v>
      </c>
      <c r="F3029" t="s">
        <v>929</v>
      </c>
      <c r="G3029">
        <v>50.672859189999997</v>
      </c>
      <c r="H3029">
        <v>128.18060299999999</v>
      </c>
      <c r="M3029" t="s">
        <v>129</v>
      </c>
      <c r="N3029">
        <v>0</v>
      </c>
      <c r="O3029">
        <v>-3</v>
      </c>
      <c r="P3029">
        <f t="shared" si="291"/>
        <v>3</v>
      </c>
      <c r="Q3029" t="s">
        <v>616</v>
      </c>
      <c r="R3029">
        <v>2</v>
      </c>
      <c r="S3029">
        <f t="shared" si="286"/>
        <v>3</v>
      </c>
      <c r="T3029">
        <f t="shared" si="287"/>
        <v>0</v>
      </c>
      <c r="U3029" t="s">
        <v>1003</v>
      </c>
      <c r="V3029" t="s">
        <v>623</v>
      </c>
      <c r="Z3029" s="118">
        <v>0.93</v>
      </c>
      <c r="AA3029" s="106">
        <v>0</v>
      </c>
      <c r="AB3029" s="120">
        <v>10.95</v>
      </c>
      <c r="AC3029" s="2">
        <f t="shared" si="288"/>
        <v>3055.05</v>
      </c>
      <c r="AE3029" s="2">
        <f t="shared" si="289"/>
        <v>3055.05</v>
      </c>
      <c r="AG3029" t="str">
        <f t="shared" si="290"/>
        <v/>
      </c>
    </row>
    <row r="3030" spans="1:34">
      <c r="A3030">
        <v>3029</v>
      </c>
      <c r="C3030">
        <v>105</v>
      </c>
      <c r="D3030">
        <v>587</v>
      </c>
      <c r="E3030" t="s">
        <v>607</v>
      </c>
      <c r="F3030" t="s">
        <v>929</v>
      </c>
      <c r="G3030">
        <v>50.672859189999997</v>
      </c>
      <c r="H3030">
        <v>128.18060299999999</v>
      </c>
      <c r="M3030" t="s">
        <v>17</v>
      </c>
      <c r="N3030">
        <v>-3</v>
      </c>
      <c r="O3030">
        <v>-31</v>
      </c>
      <c r="P3030">
        <f t="shared" si="291"/>
        <v>28</v>
      </c>
      <c r="Q3030" t="s">
        <v>616</v>
      </c>
      <c r="R3030">
        <v>2</v>
      </c>
      <c r="S3030">
        <f t="shared" si="286"/>
        <v>28</v>
      </c>
      <c r="T3030">
        <f t="shared" si="287"/>
        <v>0</v>
      </c>
      <c r="U3030" t="s">
        <v>1003</v>
      </c>
      <c r="V3030" t="s">
        <v>623</v>
      </c>
      <c r="Z3030" s="118">
        <v>0.86</v>
      </c>
      <c r="AA3030" s="106">
        <v>0</v>
      </c>
      <c r="AB3030" s="120">
        <v>3.92</v>
      </c>
      <c r="AC3030" s="2">
        <f t="shared" si="288"/>
        <v>9439.36</v>
      </c>
      <c r="AE3030" s="2">
        <f t="shared" si="289"/>
        <v>9439.36</v>
      </c>
      <c r="AG3030" t="str">
        <f t="shared" si="290"/>
        <v/>
      </c>
    </row>
    <row r="3031" spans="1:34">
      <c r="A3031">
        <v>3030</v>
      </c>
      <c r="C3031">
        <v>105</v>
      </c>
      <c r="D3031">
        <v>587</v>
      </c>
      <c r="E3031" t="s">
        <v>607</v>
      </c>
      <c r="F3031" t="s">
        <v>929</v>
      </c>
      <c r="G3031">
        <v>50.672859189999997</v>
      </c>
      <c r="H3031">
        <v>128.18060299999999</v>
      </c>
      <c r="M3031" t="s">
        <v>18</v>
      </c>
      <c r="N3031">
        <v>-31</v>
      </c>
      <c r="O3031">
        <v>-57</v>
      </c>
      <c r="P3031">
        <f t="shared" si="291"/>
        <v>26</v>
      </c>
      <c r="Q3031" t="s">
        <v>616</v>
      </c>
      <c r="R3031">
        <v>2</v>
      </c>
      <c r="S3031">
        <f t="shared" si="286"/>
        <v>26</v>
      </c>
      <c r="T3031">
        <f t="shared" si="287"/>
        <v>0</v>
      </c>
      <c r="U3031" t="s">
        <v>1003</v>
      </c>
      <c r="V3031" t="s">
        <v>623</v>
      </c>
      <c r="Z3031" s="118">
        <v>1.17</v>
      </c>
      <c r="AA3031" s="106">
        <v>0</v>
      </c>
      <c r="AB3031" s="120">
        <v>3.92</v>
      </c>
      <c r="AC3031" s="2">
        <f t="shared" si="288"/>
        <v>11924.64</v>
      </c>
      <c r="AE3031" s="2">
        <f t="shared" si="289"/>
        <v>11924.64</v>
      </c>
      <c r="AG3031" t="str">
        <f t="shared" si="290"/>
        <v/>
      </c>
    </row>
    <row r="3032" spans="1:34" s="9" customFormat="1">
      <c r="A3032">
        <v>3031</v>
      </c>
      <c r="C3032">
        <v>105</v>
      </c>
      <c r="D3032">
        <v>587</v>
      </c>
      <c r="E3032" s="9" t="s">
        <v>607</v>
      </c>
      <c r="F3032" t="s">
        <v>929</v>
      </c>
      <c r="G3032" s="9">
        <v>50.672859189999997</v>
      </c>
      <c r="H3032" s="9">
        <v>128.18060299999999</v>
      </c>
      <c r="M3032" s="9" t="s">
        <v>20</v>
      </c>
      <c r="N3032" s="9">
        <v>-57</v>
      </c>
      <c r="O3032" s="9">
        <v>-57</v>
      </c>
      <c r="P3032">
        <f t="shared" si="291"/>
        <v>0</v>
      </c>
      <c r="Q3032" s="9" t="s">
        <v>611</v>
      </c>
      <c r="R3032" s="9">
        <v>2</v>
      </c>
      <c r="S3032" s="9">
        <f t="shared" si="286"/>
        <v>0</v>
      </c>
      <c r="T3032" s="9">
        <f t="shared" si="287"/>
        <v>0</v>
      </c>
      <c r="U3032" t="s">
        <v>1003</v>
      </c>
      <c r="V3032" t="s">
        <v>623</v>
      </c>
      <c r="Z3032" s="118">
        <v>1.74</v>
      </c>
      <c r="AA3032" s="106">
        <v>0</v>
      </c>
      <c r="AB3032" s="120">
        <v>1.27</v>
      </c>
      <c r="AC3032" s="2">
        <f t="shared" si="288"/>
        <v>0</v>
      </c>
      <c r="AE3032" s="11">
        <f t="shared" si="289"/>
        <v>0</v>
      </c>
      <c r="AG3032" t="str">
        <f t="shared" si="290"/>
        <v/>
      </c>
      <c r="AH3032"/>
    </row>
    <row r="3033" spans="1:34">
      <c r="A3033">
        <v>3032</v>
      </c>
      <c r="C3033">
        <v>767</v>
      </c>
      <c r="D3033">
        <v>588</v>
      </c>
      <c r="E3033" t="s">
        <v>619</v>
      </c>
      <c r="F3033" t="s">
        <v>930</v>
      </c>
      <c r="G3033">
        <v>50.674171450000003</v>
      </c>
      <c r="H3033">
        <v>128.18310550000001</v>
      </c>
      <c r="M3033" t="s">
        <v>610</v>
      </c>
      <c r="N3033">
        <v>19</v>
      </c>
      <c r="O3033">
        <v>17</v>
      </c>
      <c r="P3033">
        <f t="shared" si="291"/>
        <v>2</v>
      </c>
      <c r="Q3033" t="s">
        <v>35</v>
      </c>
      <c r="R3033">
        <v>1</v>
      </c>
      <c r="S3033">
        <f t="shared" si="286"/>
        <v>0</v>
      </c>
      <c r="T3033">
        <f t="shared" si="287"/>
        <v>2</v>
      </c>
      <c r="W3033">
        <f>SUM(S3033:S3038)</f>
        <v>80</v>
      </c>
      <c r="X3033">
        <f>SUM(T3033:T3038)</f>
        <v>19</v>
      </c>
      <c r="Y3033">
        <f>X3033+W3033</f>
        <v>99</v>
      </c>
      <c r="Z3033" s="118">
        <v>0.16</v>
      </c>
      <c r="AA3033">
        <v>0</v>
      </c>
      <c r="AB3033" s="120">
        <v>37.4</v>
      </c>
      <c r="AC3033" s="2">
        <f t="shared" si="288"/>
        <v>1196.8</v>
      </c>
      <c r="AD3033" s="2">
        <f>SUM(AC3033:AC3038)</f>
        <v>19423.263999999999</v>
      </c>
      <c r="AE3033" s="2">
        <f t="shared" si="289"/>
        <v>1196.8</v>
      </c>
      <c r="AF3033" s="2">
        <f>SUM(AE3033:AE3038)</f>
        <v>19423.263999999999</v>
      </c>
      <c r="AG3033">
        <f t="shared" si="290"/>
        <v>1</v>
      </c>
    </row>
    <row r="3034" spans="1:34">
      <c r="A3034">
        <v>3033</v>
      </c>
      <c r="C3034">
        <v>767</v>
      </c>
      <c r="D3034">
        <v>588</v>
      </c>
      <c r="E3034" t="s">
        <v>619</v>
      </c>
      <c r="F3034" t="s">
        <v>930</v>
      </c>
      <c r="G3034">
        <v>50.674171450000003</v>
      </c>
      <c r="H3034">
        <v>128.18310550000001</v>
      </c>
      <c r="M3034" t="s">
        <v>606</v>
      </c>
      <c r="N3034">
        <v>17</v>
      </c>
      <c r="O3034">
        <v>9</v>
      </c>
      <c r="P3034">
        <f t="shared" si="291"/>
        <v>8</v>
      </c>
      <c r="Q3034" t="s">
        <v>35</v>
      </c>
      <c r="R3034">
        <v>1</v>
      </c>
      <c r="S3034">
        <f t="shared" si="286"/>
        <v>0</v>
      </c>
      <c r="T3034">
        <f t="shared" si="287"/>
        <v>8</v>
      </c>
      <c r="Z3034" s="118">
        <v>0.16</v>
      </c>
      <c r="AA3034">
        <v>0</v>
      </c>
      <c r="AB3034" s="120">
        <v>37.4</v>
      </c>
      <c r="AC3034" s="2">
        <f t="shared" si="288"/>
        <v>4787.2</v>
      </c>
      <c r="AE3034" s="2">
        <f t="shared" si="289"/>
        <v>4787.2</v>
      </c>
      <c r="AG3034" t="str">
        <f t="shared" si="290"/>
        <v/>
      </c>
    </row>
    <row r="3035" spans="1:34">
      <c r="A3035">
        <v>3034</v>
      </c>
      <c r="C3035">
        <v>767</v>
      </c>
      <c r="D3035">
        <v>588</v>
      </c>
      <c r="E3035" t="s">
        <v>619</v>
      </c>
      <c r="F3035" t="s">
        <v>930</v>
      </c>
      <c r="G3035">
        <v>50.674171450000003</v>
      </c>
      <c r="H3035">
        <v>128.18310550000001</v>
      </c>
      <c r="M3035" t="s">
        <v>15</v>
      </c>
      <c r="N3035">
        <v>9</v>
      </c>
      <c r="O3035">
        <v>4</v>
      </c>
      <c r="P3035">
        <f t="shared" si="291"/>
        <v>5</v>
      </c>
      <c r="Q3035" t="s">
        <v>35</v>
      </c>
      <c r="R3035">
        <v>1</v>
      </c>
      <c r="S3035">
        <f t="shared" si="286"/>
        <v>0</v>
      </c>
      <c r="T3035">
        <f t="shared" si="287"/>
        <v>5</v>
      </c>
      <c r="Z3035" s="118">
        <v>0.16</v>
      </c>
      <c r="AA3035">
        <v>0</v>
      </c>
      <c r="AB3035" s="120">
        <v>30.85</v>
      </c>
      <c r="AC3035" s="2">
        <f t="shared" si="288"/>
        <v>2468.0000000000005</v>
      </c>
      <c r="AE3035" s="2">
        <f t="shared" si="289"/>
        <v>2468.0000000000005</v>
      </c>
      <c r="AG3035" t="str">
        <f t="shared" si="290"/>
        <v/>
      </c>
    </row>
    <row r="3036" spans="1:34">
      <c r="A3036">
        <v>3035</v>
      </c>
      <c r="C3036">
        <v>767</v>
      </c>
      <c r="D3036">
        <v>588</v>
      </c>
      <c r="E3036" t="s">
        <v>619</v>
      </c>
      <c r="F3036" t="s">
        <v>930</v>
      </c>
      <c r="G3036">
        <v>50.674171450000003</v>
      </c>
      <c r="H3036">
        <v>128.18310550000001</v>
      </c>
      <c r="M3036" t="s">
        <v>23</v>
      </c>
      <c r="N3036">
        <v>4</v>
      </c>
      <c r="O3036">
        <v>0</v>
      </c>
      <c r="P3036">
        <f t="shared" si="291"/>
        <v>4</v>
      </c>
      <c r="Q3036" t="s">
        <v>35</v>
      </c>
      <c r="R3036">
        <v>1</v>
      </c>
      <c r="S3036">
        <f t="shared" si="286"/>
        <v>0</v>
      </c>
      <c r="T3036">
        <f t="shared" si="287"/>
        <v>4</v>
      </c>
      <c r="Z3036" s="118">
        <v>1.24</v>
      </c>
      <c r="AA3036" s="106">
        <v>35</v>
      </c>
      <c r="AB3036" s="120">
        <v>3.36</v>
      </c>
      <c r="AC3036" s="2">
        <f t="shared" si="288"/>
        <v>1083.2639999999999</v>
      </c>
      <c r="AE3036" s="2">
        <f t="shared" si="289"/>
        <v>1083.2639999999999</v>
      </c>
      <c r="AG3036" t="str">
        <f t="shared" si="290"/>
        <v/>
      </c>
    </row>
    <row r="3037" spans="1:34">
      <c r="A3037">
        <v>3036</v>
      </c>
      <c r="C3037">
        <v>827</v>
      </c>
      <c r="D3037">
        <v>588</v>
      </c>
      <c r="E3037" t="s">
        <v>619</v>
      </c>
      <c r="F3037" t="s">
        <v>930</v>
      </c>
      <c r="G3037">
        <v>50.674171450000003</v>
      </c>
      <c r="H3037">
        <v>128.18310550000001</v>
      </c>
      <c r="M3037" t="s">
        <v>18</v>
      </c>
      <c r="N3037">
        <v>0</v>
      </c>
      <c r="O3037">
        <v>-30</v>
      </c>
      <c r="P3037">
        <f t="shared" si="291"/>
        <v>30</v>
      </c>
      <c r="Q3037" t="s">
        <v>616</v>
      </c>
      <c r="R3037">
        <v>2</v>
      </c>
      <c r="S3037">
        <f t="shared" si="286"/>
        <v>30</v>
      </c>
      <c r="T3037">
        <f t="shared" si="287"/>
        <v>0</v>
      </c>
      <c r="U3037" t="s">
        <v>1003</v>
      </c>
      <c r="V3037" t="s">
        <v>623</v>
      </c>
      <c r="Z3037" s="118">
        <v>1.03</v>
      </c>
      <c r="AA3037" s="106">
        <v>0</v>
      </c>
      <c r="AB3037" s="120">
        <v>1.2</v>
      </c>
      <c r="AC3037" s="2">
        <f t="shared" si="288"/>
        <v>3708</v>
      </c>
      <c r="AE3037" s="2">
        <f t="shared" si="289"/>
        <v>3708</v>
      </c>
      <c r="AG3037" t="str">
        <f t="shared" si="290"/>
        <v/>
      </c>
    </row>
    <row r="3038" spans="1:34" s="9" customFormat="1">
      <c r="A3038">
        <v>3037</v>
      </c>
      <c r="C3038">
        <v>827</v>
      </c>
      <c r="D3038">
        <v>588</v>
      </c>
      <c r="E3038" s="9" t="s">
        <v>619</v>
      </c>
      <c r="F3038" t="s">
        <v>930</v>
      </c>
      <c r="G3038" s="9">
        <v>50.674171450000003</v>
      </c>
      <c r="H3038" s="9">
        <v>128.18310550000001</v>
      </c>
      <c r="M3038" s="9" t="s">
        <v>608</v>
      </c>
      <c r="N3038" s="9">
        <v>-30</v>
      </c>
      <c r="O3038" s="9">
        <v>-80</v>
      </c>
      <c r="P3038">
        <f t="shared" si="291"/>
        <v>50</v>
      </c>
      <c r="Q3038" s="9" t="s">
        <v>616</v>
      </c>
      <c r="R3038" s="9">
        <v>2</v>
      </c>
      <c r="S3038" s="9">
        <f t="shared" si="286"/>
        <v>50</v>
      </c>
      <c r="T3038" s="9">
        <f t="shared" si="287"/>
        <v>0</v>
      </c>
      <c r="U3038" t="s">
        <v>1003</v>
      </c>
      <c r="V3038" t="s">
        <v>623</v>
      </c>
      <c r="Z3038" s="118">
        <v>1.03</v>
      </c>
      <c r="AA3038" s="106">
        <v>0</v>
      </c>
      <c r="AB3038" s="120">
        <v>1.2</v>
      </c>
      <c r="AC3038" s="2">
        <f t="shared" si="288"/>
        <v>6180</v>
      </c>
      <c r="AE3038" s="11">
        <f t="shared" si="289"/>
        <v>6180</v>
      </c>
      <c r="AG3038" t="str">
        <f t="shared" si="290"/>
        <v/>
      </c>
      <c r="AH3038"/>
    </row>
    <row r="3039" spans="1:34">
      <c r="A3039">
        <v>3038</v>
      </c>
      <c r="C3039">
        <v>768</v>
      </c>
      <c r="D3039">
        <v>589</v>
      </c>
      <c r="E3039" t="s">
        <v>605</v>
      </c>
      <c r="F3039" t="s">
        <v>929</v>
      </c>
      <c r="G3039">
        <v>50.674278260000001</v>
      </c>
      <c r="H3039">
        <v>128.1833038</v>
      </c>
      <c r="M3039" t="s">
        <v>89</v>
      </c>
      <c r="N3039">
        <v>23</v>
      </c>
      <c r="O3039">
        <v>22</v>
      </c>
      <c r="P3039">
        <f t="shared" si="291"/>
        <v>1</v>
      </c>
      <c r="Q3039" t="s">
        <v>35</v>
      </c>
      <c r="R3039">
        <v>1</v>
      </c>
      <c r="S3039">
        <f t="shared" si="286"/>
        <v>0</v>
      </c>
      <c r="T3039">
        <f t="shared" si="287"/>
        <v>1</v>
      </c>
      <c r="W3039">
        <f>SUM(S3039:S3047)</f>
        <v>57</v>
      </c>
      <c r="X3039">
        <f>SUM(T3039:T3047)</f>
        <v>23</v>
      </c>
      <c r="Y3039">
        <f>X3039+W3039</f>
        <v>80</v>
      </c>
      <c r="Z3039" s="118">
        <v>0.14000000000000001</v>
      </c>
      <c r="AA3039">
        <v>0</v>
      </c>
      <c r="AB3039" s="120">
        <v>43.21</v>
      </c>
      <c r="AC3039" s="2">
        <f t="shared" si="288"/>
        <v>604.94000000000005</v>
      </c>
      <c r="AD3039" s="2">
        <f>SUM(AC3039:AC3047)</f>
        <v>21608.98</v>
      </c>
      <c r="AE3039" s="2">
        <f t="shared" si="289"/>
        <v>604.94000000000005</v>
      </c>
      <c r="AF3039" s="2">
        <f>SUM(AE3039:AE3047)</f>
        <v>21608.98</v>
      </c>
      <c r="AG3039">
        <f t="shared" si="290"/>
        <v>1</v>
      </c>
    </row>
    <row r="3040" spans="1:34">
      <c r="A3040">
        <v>3039</v>
      </c>
      <c r="C3040">
        <v>768</v>
      </c>
      <c r="D3040">
        <v>589</v>
      </c>
      <c r="E3040" t="s">
        <v>605</v>
      </c>
      <c r="F3040" t="s">
        <v>929</v>
      </c>
      <c r="G3040">
        <v>50.674278260000001</v>
      </c>
      <c r="H3040">
        <v>128.1833038</v>
      </c>
      <c r="M3040" t="s">
        <v>606</v>
      </c>
      <c r="N3040">
        <v>22</v>
      </c>
      <c r="O3040">
        <v>15</v>
      </c>
      <c r="P3040">
        <f t="shared" si="291"/>
        <v>7</v>
      </c>
      <c r="Q3040" t="s">
        <v>35</v>
      </c>
      <c r="R3040">
        <v>1</v>
      </c>
      <c r="S3040">
        <f t="shared" si="286"/>
        <v>0</v>
      </c>
      <c r="T3040">
        <f t="shared" si="287"/>
        <v>7</v>
      </c>
      <c r="Z3040" s="118">
        <v>0.14000000000000001</v>
      </c>
      <c r="AA3040">
        <v>0</v>
      </c>
      <c r="AB3040" s="120">
        <v>43.21</v>
      </c>
      <c r="AC3040" s="2">
        <f t="shared" si="288"/>
        <v>4234.5800000000008</v>
      </c>
      <c r="AE3040" s="2">
        <f t="shared" si="289"/>
        <v>4234.5800000000008</v>
      </c>
      <c r="AG3040" t="str">
        <f t="shared" si="290"/>
        <v/>
      </c>
    </row>
    <row r="3041" spans="1:34">
      <c r="A3041">
        <v>3040</v>
      </c>
      <c r="C3041">
        <v>768</v>
      </c>
      <c r="D3041">
        <v>589</v>
      </c>
      <c r="E3041" t="s">
        <v>605</v>
      </c>
      <c r="F3041" t="s">
        <v>929</v>
      </c>
      <c r="G3041">
        <v>50.674278260000001</v>
      </c>
      <c r="H3041">
        <v>128.1833038</v>
      </c>
      <c r="M3041" t="s">
        <v>90</v>
      </c>
      <c r="N3041">
        <v>15</v>
      </c>
      <c r="O3041">
        <v>2</v>
      </c>
      <c r="P3041">
        <f t="shared" si="291"/>
        <v>13</v>
      </c>
      <c r="Q3041" t="s">
        <v>35</v>
      </c>
      <c r="R3041">
        <v>1</v>
      </c>
      <c r="S3041">
        <f t="shared" si="286"/>
        <v>0</v>
      </c>
      <c r="T3041">
        <f t="shared" si="287"/>
        <v>13</v>
      </c>
      <c r="Z3041" s="118">
        <v>0.14000000000000001</v>
      </c>
      <c r="AA3041">
        <v>0</v>
      </c>
      <c r="AB3041" s="120">
        <v>36.65</v>
      </c>
      <c r="AC3041" s="2">
        <f t="shared" si="288"/>
        <v>6670.3</v>
      </c>
      <c r="AE3041" s="2">
        <f t="shared" si="289"/>
        <v>6670.3</v>
      </c>
      <c r="AG3041" t="str">
        <f t="shared" si="290"/>
        <v/>
      </c>
    </row>
    <row r="3042" spans="1:34">
      <c r="A3042">
        <v>3041</v>
      </c>
      <c r="C3042">
        <v>768</v>
      </c>
      <c r="D3042">
        <v>589</v>
      </c>
      <c r="E3042" t="s">
        <v>605</v>
      </c>
      <c r="F3042" t="s">
        <v>929</v>
      </c>
      <c r="G3042">
        <v>50.674278260000001</v>
      </c>
      <c r="H3042">
        <v>128.1833038</v>
      </c>
      <c r="M3042" t="s">
        <v>15</v>
      </c>
      <c r="N3042">
        <v>2</v>
      </c>
      <c r="O3042">
        <v>0</v>
      </c>
      <c r="P3042">
        <f t="shared" si="291"/>
        <v>2</v>
      </c>
      <c r="Q3042" t="s">
        <v>35</v>
      </c>
      <c r="R3042">
        <v>1</v>
      </c>
      <c r="S3042">
        <f t="shared" si="286"/>
        <v>0</v>
      </c>
      <c r="T3042">
        <f t="shared" si="287"/>
        <v>2</v>
      </c>
      <c r="Z3042" s="118">
        <v>0.14000000000000001</v>
      </c>
      <c r="AA3042">
        <v>0</v>
      </c>
      <c r="AB3042" s="120">
        <v>36.65</v>
      </c>
      <c r="AC3042" s="2">
        <f t="shared" si="288"/>
        <v>1026.2</v>
      </c>
      <c r="AE3042" s="2">
        <f t="shared" si="289"/>
        <v>1026.2</v>
      </c>
      <c r="AG3042" t="str">
        <f t="shared" si="290"/>
        <v/>
      </c>
    </row>
    <row r="3043" spans="1:34">
      <c r="A3043">
        <v>3042</v>
      </c>
      <c r="C3043">
        <v>828</v>
      </c>
      <c r="D3043">
        <v>589</v>
      </c>
      <c r="E3043" t="s">
        <v>605</v>
      </c>
      <c r="F3043" t="s">
        <v>929</v>
      </c>
      <c r="G3043">
        <v>50.674278260000001</v>
      </c>
      <c r="H3043">
        <v>128.1833038</v>
      </c>
      <c r="M3043" t="s">
        <v>23</v>
      </c>
      <c r="N3043">
        <v>0</v>
      </c>
      <c r="O3043">
        <v>-4</v>
      </c>
      <c r="P3043">
        <f t="shared" si="291"/>
        <v>4</v>
      </c>
      <c r="Q3043" t="s">
        <v>89</v>
      </c>
      <c r="R3043">
        <v>2</v>
      </c>
      <c r="S3043">
        <f t="shared" si="286"/>
        <v>4</v>
      </c>
      <c r="T3043">
        <f t="shared" si="287"/>
        <v>0</v>
      </c>
      <c r="U3043" t="s">
        <v>1003</v>
      </c>
      <c r="V3043" t="s">
        <v>623</v>
      </c>
      <c r="Z3043" s="118">
        <v>1.31</v>
      </c>
      <c r="AA3043">
        <v>0</v>
      </c>
      <c r="AB3043" s="120">
        <v>4.74</v>
      </c>
      <c r="AC3043" s="2">
        <f t="shared" si="288"/>
        <v>2483.7600000000002</v>
      </c>
      <c r="AE3043" s="2">
        <f t="shared" si="289"/>
        <v>2483.7600000000002</v>
      </c>
      <c r="AG3043" t="str">
        <f t="shared" si="290"/>
        <v/>
      </c>
    </row>
    <row r="3044" spans="1:34">
      <c r="A3044">
        <v>3043</v>
      </c>
      <c r="C3044">
        <v>828</v>
      </c>
      <c r="D3044">
        <v>589</v>
      </c>
      <c r="E3044" t="s">
        <v>605</v>
      </c>
      <c r="F3044" t="s">
        <v>929</v>
      </c>
      <c r="G3044">
        <v>50.674278260000001</v>
      </c>
      <c r="H3044">
        <v>128.1833038</v>
      </c>
      <c r="M3044" t="s">
        <v>18</v>
      </c>
      <c r="N3044">
        <v>-4</v>
      </c>
      <c r="O3044">
        <v>-13</v>
      </c>
      <c r="P3044">
        <f t="shared" si="291"/>
        <v>9</v>
      </c>
      <c r="Q3044" t="s">
        <v>89</v>
      </c>
      <c r="R3044">
        <v>2</v>
      </c>
      <c r="S3044">
        <f t="shared" si="286"/>
        <v>9</v>
      </c>
      <c r="T3044">
        <f t="shared" si="287"/>
        <v>0</v>
      </c>
      <c r="U3044" t="s">
        <v>1003</v>
      </c>
      <c r="V3044" t="s">
        <v>623</v>
      </c>
      <c r="Z3044" s="118">
        <v>1.38</v>
      </c>
      <c r="AA3044">
        <v>30</v>
      </c>
      <c r="AB3044" s="120">
        <v>1.7</v>
      </c>
      <c r="AC3044" s="2">
        <f t="shared" si="288"/>
        <v>1477.9799999999993</v>
      </c>
      <c r="AE3044" s="2">
        <f t="shared" si="289"/>
        <v>1477.9799999999993</v>
      </c>
      <c r="AG3044" t="str">
        <f t="shared" si="290"/>
        <v/>
      </c>
    </row>
    <row r="3045" spans="1:34">
      <c r="A3045">
        <v>3044</v>
      </c>
      <c r="C3045">
        <v>828</v>
      </c>
      <c r="D3045">
        <v>589</v>
      </c>
      <c r="E3045" t="s">
        <v>605</v>
      </c>
      <c r="F3045" t="s">
        <v>929</v>
      </c>
      <c r="G3045">
        <v>50.674278260000001</v>
      </c>
      <c r="H3045">
        <v>128.1833038</v>
      </c>
      <c r="M3045" t="s">
        <v>608</v>
      </c>
      <c r="N3045">
        <v>-13</v>
      </c>
      <c r="O3045">
        <v>-45</v>
      </c>
      <c r="P3045">
        <f t="shared" si="291"/>
        <v>32</v>
      </c>
      <c r="Q3045" t="s">
        <v>89</v>
      </c>
      <c r="R3045">
        <v>2</v>
      </c>
      <c r="S3045">
        <f t="shared" si="286"/>
        <v>32</v>
      </c>
      <c r="T3045">
        <f t="shared" si="287"/>
        <v>0</v>
      </c>
      <c r="U3045" t="s">
        <v>1022</v>
      </c>
      <c r="V3045" t="s">
        <v>918</v>
      </c>
      <c r="Z3045" s="118">
        <v>1.38</v>
      </c>
      <c r="AA3045">
        <v>40</v>
      </c>
      <c r="AB3045" s="120">
        <v>1.7</v>
      </c>
      <c r="AC3045" s="2">
        <f t="shared" si="288"/>
        <v>4504.3199999999988</v>
      </c>
      <c r="AE3045" s="2">
        <f t="shared" si="289"/>
        <v>4504.3199999999988</v>
      </c>
      <c r="AG3045" t="str">
        <f t="shared" si="290"/>
        <v/>
      </c>
    </row>
    <row r="3046" spans="1:34">
      <c r="A3046">
        <v>3045</v>
      </c>
      <c r="C3046">
        <v>828</v>
      </c>
      <c r="D3046">
        <v>589</v>
      </c>
      <c r="E3046" t="s">
        <v>605</v>
      </c>
      <c r="F3046" t="s">
        <v>929</v>
      </c>
      <c r="G3046">
        <v>50.674278260000001</v>
      </c>
      <c r="H3046">
        <v>128.1833038</v>
      </c>
      <c r="M3046" t="s">
        <v>804</v>
      </c>
      <c r="N3046">
        <v>-45</v>
      </c>
      <c r="O3046">
        <v>-57</v>
      </c>
      <c r="P3046">
        <f t="shared" si="291"/>
        <v>12</v>
      </c>
      <c r="Q3046" t="s">
        <v>618</v>
      </c>
      <c r="R3046">
        <v>2</v>
      </c>
      <c r="S3046">
        <f t="shared" si="286"/>
        <v>12</v>
      </c>
      <c r="T3046">
        <f t="shared" si="287"/>
        <v>0</v>
      </c>
      <c r="U3046" t="s">
        <v>1022</v>
      </c>
      <c r="V3046" t="s">
        <v>918</v>
      </c>
      <c r="Z3046" s="118">
        <v>1.19</v>
      </c>
      <c r="AA3046">
        <v>75</v>
      </c>
      <c r="AB3046" s="120">
        <v>1.7</v>
      </c>
      <c r="AC3046" s="2">
        <f t="shared" si="288"/>
        <v>606.89999999999986</v>
      </c>
      <c r="AE3046" s="2">
        <f t="shared" si="289"/>
        <v>606.89999999999986</v>
      </c>
      <c r="AG3046" t="str">
        <f t="shared" si="290"/>
        <v/>
      </c>
    </row>
    <row r="3047" spans="1:34" s="9" customFormat="1">
      <c r="A3047">
        <v>3046</v>
      </c>
      <c r="C3047">
        <v>828</v>
      </c>
      <c r="D3047">
        <v>589</v>
      </c>
      <c r="E3047" s="9" t="s">
        <v>605</v>
      </c>
      <c r="F3047" t="s">
        <v>929</v>
      </c>
      <c r="G3047" s="9">
        <v>50.674278260000001</v>
      </c>
      <c r="H3047" s="9">
        <v>128.1833038</v>
      </c>
      <c r="M3047" s="9" t="s">
        <v>19</v>
      </c>
      <c r="N3047" s="9">
        <v>0</v>
      </c>
      <c r="O3047" s="9">
        <v>0</v>
      </c>
      <c r="P3047">
        <f t="shared" si="291"/>
        <v>0</v>
      </c>
      <c r="R3047" s="9">
        <v>2</v>
      </c>
      <c r="S3047" s="9">
        <f t="shared" si="286"/>
        <v>0</v>
      </c>
      <c r="T3047" s="9">
        <f t="shared" si="287"/>
        <v>0</v>
      </c>
      <c r="U3047" t="s">
        <v>1022</v>
      </c>
      <c r="V3047" t="s">
        <v>918</v>
      </c>
      <c r="Z3047" s="118">
        <v>1.38</v>
      </c>
      <c r="AA3047" s="9">
        <v>0</v>
      </c>
      <c r="AB3047" s="120">
        <v>0.54</v>
      </c>
      <c r="AC3047" s="2">
        <f t="shared" si="288"/>
        <v>0</v>
      </c>
      <c r="AE3047" s="11">
        <f t="shared" si="289"/>
        <v>0</v>
      </c>
      <c r="AG3047" t="str">
        <f t="shared" si="290"/>
        <v/>
      </c>
      <c r="AH3047"/>
    </row>
    <row r="3048" spans="1:34" s="102" customFormat="1">
      <c r="A3048" s="102">
        <v>3047</v>
      </c>
      <c r="C3048">
        <v>414</v>
      </c>
      <c r="D3048" s="102">
        <v>590</v>
      </c>
      <c r="E3048" s="102" t="s">
        <v>607</v>
      </c>
      <c r="F3048" s="102" t="s">
        <v>929</v>
      </c>
      <c r="G3048" s="102">
        <v>51.40682983</v>
      </c>
      <c r="H3048" s="102">
        <v>127.47180179999999</v>
      </c>
      <c r="M3048" s="102" t="s">
        <v>104</v>
      </c>
      <c r="N3048" s="102">
        <v>0</v>
      </c>
      <c r="O3048" s="102">
        <v>-18</v>
      </c>
      <c r="P3048" s="102">
        <f t="shared" si="291"/>
        <v>18</v>
      </c>
      <c r="R3048" s="102">
        <v>2</v>
      </c>
      <c r="S3048" s="102">
        <f t="shared" si="286"/>
        <v>18</v>
      </c>
      <c r="T3048" s="102">
        <f t="shared" si="287"/>
        <v>0</v>
      </c>
      <c r="U3048" t="s">
        <v>1003</v>
      </c>
      <c r="V3048" t="s">
        <v>1023</v>
      </c>
      <c r="W3048" s="102">
        <f>SUM(S3048:S3049)</f>
        <v>60</v>
      </c>
      <c r="X3048" s="102">
        <f>SUM(T3048:T3049)</f>
        <v>0</v>
      </c>
      <c r="Y3048" s="102">
        <f>X3048+W3048</f>
        <v>60</v>
      </c>
      <c r="Z3048" s="118">
        <v>0.93</v>
      </c>
      <c r="AA3048" s="102">
        <v>0</v>
      </c>
      <c r="AB3048" s="120">
        <v>10.95</v>
      </c>
      <c r="AC3048" s="103">
        <f t="shared" si="288"/>
        <v>18330.300000000003</v>
      </c>
      <c r="AD3048" s="103">
        <f>SUM(AC3048:AC3049)</f>
        <v>25072.308000000001</v>
      </c>
      <c r="AE3048" s="103">
        <f t="shared" si="289"/>
        <v>18330.300000000003</v>
      </c>
      <c r="AF3048" s="103">
        <f>SUM(AE3048:AE3049)</f>
        <v>25072.308000000001</v>
      </c>
      <c r="AG3048" s="102">
        <f t="shared" si="290"/>
        <v>1</v>
      </c>
      <c r="AH3048"/>
    </row>
    <row r="3049" spans="1:34" s="44" customFormat="1">
      <c r="A3049" s="102">
        <v>3048</v>
      </c>
      <c r="C3049">
        <v>414</v>
      </c>
      <c r="D3049" s="102">
        <v>590</v>
      </c>
      <c r="E3049" s="44" t="s">
        <v>607</v>
      </c>
      <c r="F3049" s="102" t="s">
        <v>929</v>
      </c>
      <c r="G3049" s="44">
        <v>51.40682983</v>
      </c>
      <c r="H3049" s="44">
        <v>127.47180179999999</v>
      </c>
      <c r="M3049" s="44" t="s">
        <v>177</v>
      </c>
      <c r="N3049" s="44">
        <v>-18</v>
      </c>
      <c r="O3049" s="44">
        <v>-60</v>
      </c>
      <c r="P3049" s="102">
        <f t="shared" si="291"/>
        <v>42</v>
      </c>
      <c r="Q3049" s="44" t="s">
        <v>604</v>
      </c>
      <c r="R3049" s="44">
        <v>2</v>
      </c>
      <c r="S3049" s="44">
        <f t="shared" si="286"/>
        <v>42</v>
      </c>
      <c r="T3049" s="44">
        <f t="shared" si="287"/>
        <v>0</v>
      </c>
      <c r="U3049" t="s">
        <v>1003</v>
      </c>
      <c r="V3049" t="s">
        <v>623</v>
      </c>
      <c r="Z3049" s="118">
        <v>1.17</v>
      </c>
      <c r="AA3049" s="44">
        <v>65</v>
      </c>
      <c r="AB3049" s="120">
        <v>3.92</v>
      </c>
      <c r="AC3049" s="103">
        <f t="shared" si="288"/>
        <v>6742.0079999999989</v>
      </c>
      <c r="AE3049" s="104">
        <f t="shared" si="289"/>
        <v>6742.0079999999989</v>
      </c>
      <c r="AG3049" s="102" t="str">
        <f t="shared" si="290"/>
        <v/>
      </c>
      <c r="AH3049"/>
    </row>
    <row r="3050" spans="1:34">
      <c r="A3050">
        <v>3049</v>
      </c>
      <c r="C3050">
        <v>821</v>
      </c>
      <c r="D3050">
        <v>591</v>
      </c>
      <c r="E3050" t="s">
        <v>915</v>
      </c>
      <c r="F3050" t="s">
        <v>932</v>
      </c>
      <c r="G3050">
        <v>52.418861390000004</v>
      </c>
      <c r="H3050">
        <v>126.4645996</v>
      </c>
      <c r="M3050" t="s">
        <v>89</v>
      </c>
      <c r="N3050">
        <v>17</v>
      </c>
      <c r="O3050">
        <v>14</v>
      </c>
      <c r="P3050">
        <f t="shared" si="291"/>
        <v>3</v>
      </c>
      <c r="Q3050" t="s">
        <v>35</v>
      </c>
      <c r="R3050">
        <v>1</v>
      </c>
      <c r="S3050">
        <f t="shared" si="286"/>
        <v>0</v>
      </c>
      <c r="T3050">
        <f t="shared" si="287"/>
        <v>3</v>
      </c>
      <c r="W3050">
        <f>SUM(S3050:S3054)</f>
        <v>11</v>
      </c>
      <c r="X3050">
        <f>SUM(T3050:T3054)</f>
        <v>17</v>
      </c>
      <c r="Y3050">
        <f>X3050+W3050</f>
        <v>28</v>
      </c>
      <c r="Z3050" s="118">
        <v>0.11</v>
      </c>
      <c r="AA3050">
        <v>0</v>
      </c>
      <c r="AB3050" s="120">
        <v>25.58</v>
      </c>
      <c r="AC3050" s="2">
        <f t="shared" si="288"/>
        <v>844.13999999999976</v>
      </c>
      <c r="AD3050" s="2">
        <f>SUM(AC3050:AC3054)</f>
        <v>19972.964</v>
      </c>
      <c r="AE3050" s="2">
        <f t="shared" si="289"/>
        <v>844.13999999999976</v>
      </c>
      <c r="AF3050" s="2">
        <f>SUM(AE3050:AE3054)</f>
        <v>19972.964</v>
      </c>
      <c r="AG3050">
        <f t="shared" si="290"/>
        <v>1</v>
      </c>
    </row>
    <row r="3051" spans="1:34">
      <c r="A3051">
        <v>3050</v>
      </c>
      <c r="C3051">
        <v>821</v>
      </c>
      <c r="D3051">
        <v>591</v>
      </c>
      <c r="E3051" t="s">
        <v>915</v>
      </c>
      <c r="F3051" t="s">
        <v>932</v>
      </c>
      <c r="G3051">
        <v>52.418861390000004</v>
      </c>
      <c r="H3051">
        <v>126.4645996</v>
      </c>
      <c r="M3051" t="s">
        <v>606</v>
      </c>
      <c r="N3051">
        <v>14</v>
      </c>
      <c r="O3051">
        <v>11</v>
      </c>
      <c r="P3051">
        <f t="shared" si="291"/>
        <v>3</v>
      </c>
      <c r="Q3051" t="s">
        <v>35</v>
      </c>
      <c r="R3051">
        <v>1</v>
      </c>
      <c r="S3051">
        <f t="shared" si="286"/>
        <v>0</v>
      </c>
      <c r="T3051">
        <f t="shared" si="287"/>
        <v>3</v>
      </c>
      <c r="Z3051" s="118">
        <v>0.11</v>
      </c>
      <c r="AA3051">
        <v>0</v>
      </c>
      <c r="AB3051" s="120">
        <v>25.58</v>
      </c>
      <c r="AC3051" s="2">
        <f t="shared" si="288"/>
        <v>844.13999999999976</v>
      </c>
      <c r="AE3051" s="2">
        <f t="shared" si="289"/>
        <v>844.13999999999976</v>
      </c>
      <c r="AG3051" t="str">
        <f t="shared" si="290"/>
        <v/>
      </c>
    </row>
    <row r="3052" spans="1:34">
      <c r="A3052">
        <v>3051</v>
      </c>
      <c r="C3052">
        <v>821</v>
      </c>
      <c r="D3052">
        <v>591</v>
      </c>
      <c r="E3052" t="s">
        <v>915</v>
      </c>
      <c r="F3052" t="s">
        <v>932</v>
      </c>
      <c r="G3052">
        <v>52.418861390000004</v>
      </c>
      <c r="H3052">
        <v>126.4645996</v>
      </c>
      <c r="M3052" t="s">
        <v>57</v>
      </c>
      <c r="N3052">
        <v>11</v>
      </c>
      <c r="O3052">
        <v>0</v>
      </c>
      <c r="P3052">
        <f t="shared" si="291"/>
        <v>11</v>
      </c>
      <c r="Q3052" t="s">
        <v>35</v>
      </c>
      <c r="R3052">
        <v>1</v>
      </c>
      <c r="S3052">
        <f t="shared" si="286"/>
        <v>0</v>
      </c>
      <c r="T3052">
        <f t="shared" si="287"/>
        <v>11</v>
      </c>
      <c r="Z3052" s="118">
        <v>0.55000000000000004</v>
      </c>
      <c r="AA3052">
        <v>0</v>
      </c>
      <c r="AB3052" s="120">
        <v>19.02</v>
      </c>
      <c r="AC3052" s="2">
        <f t="shared" si="288"/>
        <v>11507.1</v>
      </c>
      <c r="AE3052" s="2">
        <f t="shared" si="289"/>
        <v>11507.1</v>
      </c>
      <c r="AG3052" t="str">
        <f t="shared" si="290"/>
        <v/>
      </c>
    </row>
    <row r="3053" spans="1:34">
      <c r="A3053">
        <v>3052</v>
      </c>
      <c r="C3053">
        <v>881</v>
      </c>
      <c r="D3053">
        <v>591</v>
      </c>
      <c r="E3053" t="s">
        <v>915</v>
      </c>
      <c r="F3053" t="s">
        <v>932</v>
      </c>
      <c r="G3053">
        <v>52.418861390000004</v>
      </c>
      <c r="H3053">
        <v>126.4645996</v>
      </c>
      <c r="M3053" t="s">
        <v>104</v>
      </c>
      <c r="N3053">
        <v>0</v>
      </c>
      <c r="O3053">
        <v>-11</v>
      </c>
      <c r="P3053">
        <f t="shared" si="291"/>
        <v>11</v>
      </c>
      <c r="Q3053" t="s">
        <v>89</v>
      </c>
      <c r="R3053">
        <v>2</v>
      </c>
      <c r="S3053">
        <f t="shared" si="286"/>
        <v>11</v>
      </c>
      <c r="T3053">
        <f t="shared" si="287"/>
        <v>0</v>
      </c>
      <c r="U3053" t="s">
        <v>1003</v>
      </c>
      <c r="V3053" t="s">
        <v>623</v>
      </c>
      <c r="Z3053" s="118">
        <v>0.97</v>
      </c>
      <c r="AA3053">
        <v>20</v>
      </c>
      <c r="AB3053" s="120">
        <v>7.94</v>
      </c>
      <c r="AC3053" s="2">
        <f t="shared" si="288"/>
        <v>6777.5840000000017</v>
      </c>
      <c r="AE3053" s="2">
        <f t="shared" si="289"/>
        <v>6777.5840000000017</v>
      </c>
      <c r="AG3053" t="str">
        <f t="shared" si="290"/>
        <v/>
      </c>
    </row>
    <row r="3054" spans="1:34" s="9" customFormat="1">
      <c r="A3054">
        <v>3053</v>
      </c>
      <c r="C3054">
        <v>881</v>
      </c>
      <c r="D3054">
        <v>591</v>
      </c>
      <c r="E3054" s="9" t="s">
        <v>915</v>
      </c>
      <c r="F3054" t="s">
        <v>932</v>
      </c>
      <c r="G3054" s="9">
        <v>52.418861390000004</v>
      </c>
      <c r="H3054" s="9">
        <v>126.4645996</v>
      </c>
      <c r="M3054" s="9" t="s">
        <v>21</v>
      </c>
      <c r="N3054" s="9">
        <v>-11</v>
      </c>
      <c r="O3054" s="9">
        <v>-11</v>
      </c>
      <c r="P3054">
        <f t="shared" si="291"/>
        <v>0</v>
      </c>
      <c r="Q3054" s="9" t="s">
        <v>604</v>
      </c>
      <c r="R3054" s="9">
        <v>2</v>
      </c>
      <c r="S3054" s="9">
        <f t="shared" si="286"/>
        <v>0</v>
      </c>
      <c r="T3054" s="9">
        <f t="shared" si="287"/>
        <v>0</v>
      </c>
      <c r="U3054" t="s">
        <v>1003</v>
      </c>
      <c r="V3054" t="s">
        <v>623</v>
      </c>
      <c r="Z3054" s="118">
        <v>1.1000000000000001</v>
      </c>
      <c r="AA3054" s="9">
        <v>60</v>
      </c>
      <c r="AB3054" s="120">
        <v>0.92</v>
      </c>
      <c r="AC3054" s="2">
        <f t="shared" si="288"/>
        <v>0</v>
      </c>
      <c r="AE3054" s="11">
        <f t="shared" si="289"/>
        <v>0</v>
      </c>
      <c r="AG3054" t="str">
        <f t="shared" si="290"/>
        <v/>
      </c>
      <c r="AH3054"/>
    </row>
    <row r="3055" spans="1:34">
      <c r="A3055">
        <v>3054</v>
      </c>
      <c r="C3055">
        <v>33</v>
      </c>
      <c r="D3055">
        <v>592</v>
      </c>
      <c r="E3055" t="s">
        <v>510</v>
      </c>
      <c r="F3055" t="s">
        <v>930</v>
      </c>
      <c r="G3055">
        <v>52.418281559999997</v>
      </c>
      <c r="H3055">
        <v>126.4657974</v>
      </c>
      <c r="M3055" t="s">
        <v>610</v>
      </c>
      <c r="N3055">
        <v>6</v>
      </c>
      <c r="O3055">
        <v>5</v>
      </c>
      <c r="P3055">
        <f t="shared" si="291"/>
        <v>1</v>
      </c>
      <c r="Q3055" t="s">
        <v>35</v>
      </c>
      <c r="R3055">
        <v>1</v>
      </c>
      <c r="S3055">
        <f t="shared" si="286"/>
        <v>0</v>
      </c>
      <c r="T3055">
        <f t="shared" si="287"/>
        <v>1</v>
      </c>
      <c r="W3055">
        <f>SUM(S3055:S3060)</f>
        <v>80</v>
      </c>
      <c r="X3055">
        <f>SUM(T3055:T3060)</f>
        <v>6</v>
      </c>
      <c r="Y3055">
        <f>X3055+W3055</f>
        <v>86</v>
      </c>
      <c r="Z3055" s="118">
        <v>0.16</v>
      </c>
      <c r="AA3055">
        <v>0</v>
      </c>
      <c r="AB3055" s="120">
        <v>37.4</v>
      </c>
      <c r="AC3055" s="2">
        <f t="shared" si="288"/>
        <v>598.4</v>
      </c>
      <c r="AD3055" s="2">
        <f>SUM(AC3055:AC3060)</f>
        <v>7613.0239999999994</v>
      </c>
      <c r="AE3055" s="2">
        <f t="shared" si="289"/>
        <v>598.4</v>
      </c>
      <c r="AF3055" s="2">
        <f>SUM(AE3055:AE3060)</f>
        <v>7613.0239999999994</v>
      </c>
      <c r="AG3055">
        <f t="shared" si="290"/>
        <v>1</v>
      </c>
    </row>
    <row r="3056" spans="1:34">
      <c r="A3056">
        <v>3055</v>
      </c>
      <c r="C3056">
        <v>33</v>
      </c>
      <c r="D3056">
        <v>592</v>
      </c>
      <c r="E3056" t="s">
        <v>510</v>
      </c>
      <c r="F3056" t="s">
        <v>930</v>
      </c>
      <c r="G3056">
        <v>52.418281559999997</v>
      </c>
      <c r="H3056">
        <v>126.4657974</v>
      </c>
      <c r="M3056" t="s">
        <v>14</v>
      </c>
      <c r="N3056">
        <v>5</v>
      </c>
      <c r="O3056">
        <v>1</v>
      </c>
      <c r="P3056">
        <f t="shared" si="291"/>
        <v>4</v>
      </c>
      <c r="Q3056" t="s">
        <v>35</v>
      </c>
      <c r="R3056">
        <v>1</v>
      </c>
      <c r="S3056">
        <f t="shared" si="286"/>
        <v>0</v>
      </c>
      <c r="T3056">
        <f t="shared" si="287"/>
        <v>4</v>
      </c>
      <c r="Z3056" s="118">
        <v>0.16</v>
      </c>
      <c r="AA3056">
        <v>0</v>
      </c>
      <c r="AB3056" s="120">
        <v>37.4</v>
      </c>
      <c r="AC3056" s="2">
        <f t="shared" si="288"/>
        <v>2393.6</v>
      </c>
      <c r="AE3056" s="2">
        <f t="shared" si="289"/>
        <v>2393.6</v>
      </c>
      <c r="AG3056" t="str">
        <f t="shared" si="290"/>
        <v/>
      </c>
    </row>
    <row r="3057" spans="1:34">
      <c r="A3057">
        <v>3056</v>
      </c>
      <c r="C3057">
        <v>33</v>
      </c>
      <c r="D3057">
        <v>592</v>
      </c>
      <c r="E3057" t="s">
        <v>510</v>
      </c>
      <c r="F3057" t="s">
        <v>930</v>
      </c>
      <c r="G3057">
        <v>52.418281559999997</v>
      </c>
      <c r="H3057">
        <v>126.4657974</v>
      </c>
      <c r="M3057" t="s">
        <v>15</v>
      </c>
      <c r="N3057">
        <v>1</v>
      </c>
      <c r="O3057">
        <v>0</v>
      </c>
      <c r="P3057">
        <f t="shared" si="291"/>
        <v>1</v>
      </c>
      <c r="Q3057" t="s">
        <v>35</v>
      </c>
      <c r="R3057">
        <v>1</v>
      </c>
      <c r="S3057">
        <f t="shared" si="286"/>
        <v>0</v>
      </c>
      <c r="T3057">
        <f t="shared" si="287"/>
        <v>1</v>
      </c>
      <c r="Z3057" s="118">
        <v>0.16</v>
      </c>
      <c r="AA3057">
        <v>0</v>
      </c>
      <c r="AB3057" s="120">
        <v>30.85</v>
      </c>
      <c r="AC3057" s="2">
        <f t="shared" si="288"/>
        <v>493.6</v>
      </c>
      <c r="AE3057" s="2">
        <f t="shared" si="289"/>
        <v>493.6</v>
      </c>
      <c r="AG3057" t="str">
        <f t="shared" si="290"/>
        <v/>
      </c>
    </row>
    <row r="3058" spans="1:34">
      <c r="A3058">
        <v>3057</v>
      </c>
      <c r="C3058">
        <v>42</v>
      </c>
      <c r="D3058">
        <v>592</v>
      </c>
      <c r="E3058" t="s">
        <v>510</v>
      </c>
      <c r="F3058" t="s">
        <v>930</v>
      </c>
      <c r="G3058">
        <v>52.418281559999997</v>
      </c>
      <c r="H3058">
        <v>126.4657974</v>
      </c>
      <c r="M3058" t="s">
        <v>16</v>
      </c>
      <c r="N3058">
        <v>0</v>
      </c>
      <c r="O3058">
        <v>-1</v>
      </c>
      <c r="P3058">
        <f t="shared" si="291"/>
        <v>1</v>
      </c>
      <c r="Q3058" t="s">
        <v>604</v>
      </c>
      <c r="R3058">
        <v>2</v>
      </c>
      <c r="S3058">
        <f t="shared" si="286"/>
        <v>1</v>
      </c>
      <c r="T3058">
        <f t="shared" si="287"/>
        <v>0</v>
      </c>
      <c r="U3058" t="s">
        <v>1003</v>
      </c>
      <c r="V3058" t="s">
        <v>623</v>
      </c>
      <c r="Z3058" s="118">
        <v>1.24</v>
      </c>
      <c r="AA3058">
        <v>65</v>
      </c>
      <c r="AB3058" s="120">
        <v>3.36</v>
      </c>
      <c r="AC3058" s="2">
        <f t="shared" si="288"/>
        <v>145.82399999999996</v>
      </c>
      <c r="AE3058" s="2">
        <f t="shared" si="289"/>
        <v>145.82399999999996</v>
      </c>
      <c r="AG3058" t="str">
        <f t="shared" si="290"/>
        <v/>
      </c>
    </row>
    <row r="3059" spans="1:34">
      <c r="A3059">
        <v>3058</v>
      </c>
      <c r="C3059">
        <v>42</v>
      </c>
      <c r="D3059">
        <v>592</v>
      </c>
      <c r="E3059" t="s">
        <v>510</v>
      </c>
      <c r="F3059" t="s">
        <v>930</v>
      </c>
      <c r="G3059">
        <v>52.418281559999997</v>
      </c>
      <c r="H3059">
        <v>126.4657974</v>
      </c>
      <c r="M3059" t="s">
        <v>32</v>
      </c>
      <c r="N3059">
        <v>-1</v>
      </c>
      <c r="O3059">
        <v>-15</v>
      </c>
      <c r="P3059">
        <f t="shared" si="291"/>
        <v>14</v>
      </c>
      <c r="Q3059" t="s">
        <v>604</v>
      </c>
      <c r="R3059">
        <v>2</v>
      </c>
      <c r="S3059">
        <f t="shared" si="286"/>
        <v>14</v>
      </c>
      <c r="T3059">
        <f t="shared" si="287"/>
        <v>0</v>
      </c>
      <c r="U3059" t="s">
        <v>1003</v>
      </c>
      <c r="V3059" t="s">
        <v>1005</v>
      </c>
      <c r="Z3059" s="118">
        <v>1.2</v>
      </c>
      <c r="AA3059">
        <v>65</v>
      </c>
      <c r="AB3059" s="120">
        <v>1.2</v>
      </c>
      <c r="AC3059" s="2">
        <f t="shared" si="288"/>
        <v>705.59999999999991</v>
      </c>
      <c r="AE3059" s="2">
        <f t="shared" si="289"/>
        <v>705.59999999999991</v>
      </c>
      <c r="AG3059" t="str">
        <f t="shared" si="290"/>
        <v/>
      </c>
    </row>
    <row r="3060" spans="1:34" s="9" customFormat="1">
      <c r="A3060">
        <v>3059</v>
      </c>
      <c r="C3060">
        <v>42</v>
      </c>
      <c r="D3060">
        <v>592</v>
      </c>
      <c r="E3060" s="9" t="s">
        <v>510</v>
      </c>
      <c r="F3060" t="s">
        <v>930</v>
      </c>
      <c r="G3060" s="9">
        <v>52.418281559999997</v>
      </c>
      <c r="H3060" s="9">
        <v>126.4657974</v>
      </c>
      <c r="M3060" s="9" t="s">
        <v>34</v>
      </c>
      <c r="N3060" s="9">
        <v>-15</v>
      </c>
      <c r="O3060" s="9">
        <v>-80</v>
      </c>
      <c r="P3060">
        <f t="shared" si="291"/>
        <v>65</v>
      </c>
      <c r="Q3060" s="9" t="s">
        <v>604</v>
      </c>
      <c r="R3060" s="9">
        <v>2</v>
      </c>
      <c r="S3060" s="9">
        <f t="shared" si="286"/>
        <v>65</v>
      </c>
      <c r="T3060" s="9">
        <f t="shared" si="287"/>
        <v>0</v>
      </c>
      <c r="U3060" t="s">
        <v>1003</v>
      </c>
      <c r="V3060" t="s">
        <v>1005</v>
      </c>
      <c r="Z3060" s="118">
        <v>1.2</v>
      </c>
      <c r="AA3060" s="9">
        <v>65</v>
      </c>
      <c r="AB3060" s="120">
        <v>1.2</v>
      </c>
      <c r="AC3060" s="2">
        <f t="shared" si="288"/>
        <v>3276</v>
      </c>
      <c r="AE3060" s="11">
        <f t="shared" si="289"/>
        <v>3276</v>
      </c>
      <c r="AG3060" t="str">
        <f t="shared" si="290"/>
        <v/>
      </c>
      <c r="AH3060"/>
    </row>
    <row r="3061" spans="1:34">
      <c r="A3061">
        <v>3060</v>
      </c>
      <c r="C3061">
        <v>404</v>
      </c>
      <c r="D3061">
        <v>593</v>
      </c>
      <c r="E3061" t="s">
        <v>619</v>
      </c>
      <c r="F3061" t="s">
        <v>930</v>
      </c>
      <c r="G3061">
        <v>52.418109889999997</v>
      </c>
      <c r="H3061">
        <v>126.4676971</v>
      </c>
      <c r="M3061" t="s">
        <v>610</v>
      </c>
      <c r="N3061">
        <v>4</v>
      </c>
      <c r="O3061">
        <v>3</v>
      </c>
      <c r="P3061">
        <f t="shared" si="291"/>
        <v>1</v>
      </c>
      <c r="Q3061" t="s">
        <v>35</v>
      </c>
      <c r="R3061">
        <v>1</v>
      </c>
      <c r="S3061">
        <f t="shared" si="286"/>
        <v>0</v>
      </c>
      <c r="T3061">
        <f t="shared" si="287"/>
        <v>1</v>
      </c>
      <c r="W3061">
        <f>SUM(S3061:S3066)</f>
        <v>60</v>
      </c>
      <c r="X3061">
        <f>SUM(T3061:T3066)</f>
        <v>4</v>
      </c>
      <c r="Y3061">
        <f>X3061+W3061</f>
        <v>64</v>
      </c>
      <c r="Z3061" s="118">
        <v>0.16</v>
      </c>
      <c r="AA3061">
        <v>0</v>
      </c>
      <c r="AB3061" s="120">
        <v>37.4</v>
      </c>
      <c r="AC3061" s="2">
        <f t="shared" si="288"/>
        <v>598.4</v>
      </c>
      <c r="AD3061" s="2">
        <f>SUM(AC3061:AC3066)</f>
        <v>7290.6639999999989</v>
      </c>
      <c r="AE3061" s="2">
        <f t="shared" si="289"/>
        <v>598.4</v>
      </c>
      <c r="AF3061" s="2">
        <f>SUM(AE3061:AE3066)</f>
        <v>7290.6639999999989</v>
      </c>
      <c r="AG3061">
        <f t="shared" si="290"/>
        <v>1</v>
      </c>
    </row>
    <row r="3062" spans="1:34">
      <c r="A3062">
        <v>3061</v>
      </c>
      <c r="C3062">
        <v>404</v>
      </c>
      <c r="D3062">
        <v>593</v>
      </c>
      <c r="E3062" t="s">
        <v>619</v>
      </c>
      <c r="F3062" t="s">
        <v>930</v>
      </c>
      <c r="G3062">
        <v>52.418109889999997</v>
      </c>
      <c r="H3062">
        <v>126.4676971</v>
      </c>
      <c r="M3062" t="s">
        <v>14</v>
      </c>
      <c r="N3062">
        <v>3</v>
      </c>
      <c r="O3062">
        <v>1</v>
      </c>
      <c r="P3062">
        <f t="shared" si="291"/>
        <v>2</v>
      </c>
      <c r="Q3062" t="s">
        <v>35</v>
      </c>
      <c r="R3062">
        <v>1</v>
      </c>
      <c r="S3062">
        <f t="shared" si="286"/>
        <v>0</v>
      </c>
      <c r="T3062">
        <f t="shared" si="287"/>
        <v>2</v>
      </c>
      <c r="Z3062" s="118">
        <v>0.16</v>
      </c>
      <c r="AA3062">
        <v>0</v>
      </c>
      <c r="AB3062" s="120">
        <v>37.4</v>
      </c>
      <c r="AC3062" s="2">
        <f t="shared" si="288"/>
        <v>1196.8</v>
      </c>
      <c r="AE3062" s="2">
        <f t="shared" si="289"/>
        <v>1196.8</v>
      </c>
      <c r="AG3062" t="str">
        <f t="shared" si="290"/>
        <v/>
      </c>
    </row>
    <row r="3063" spans="1:34">
      <c r="A3063">
        <v>3062</v>
      </c>
      <c r="C3063">
        <v>404</v>
      </c>
      <c r="D3063">
        <v>593</v>
      </c>
      <c r="E3063" t="s">
        <v>619</v>
      </c>
      <c r="F3063" t="s">
        <v>930</v>
      </c>
      <c r="G3063">
        <v>52.418109889999997</v>
      </c>
      <c r="H3063">
        <v>126.4676971</v>
      </c>
      <c r="M3063" t="s">
        <v>90</v>
      </c>
      <c r="N3063">
        <v>1</v>
      </c>
      <c r="O3063">
        <v>0</v>
      </c>
      <c r="P3063">
        <f t="shared" si="291"/>
        <v>1</v>
      </c>
      <c r="Q3063" t="s">
        <v>35</v>
      </c>
      <c r="R3063">
        <v>1</v>
      </c>
      <c r="S3063">
        <f t="shared" si="286"/>
        <v>0</v>
      </c>
      <c r="T3063">
        <f t="shared" si="287"/>
        <v>1</v>
      </c>
      <c r="Z3063" s="118">
        <v>0.16</v>
      </c>
      <c r="AA3063">
        <v>0</v>
      </c>
      <c r="AB3063" s="120">
        <v>30.85</v>
      </c>
      <c r="AC3063" s="2">
        <f t="shared" si="288"/>
        <v>493.6</v>
      </c>
      <c r="AE3063" s="2">
        <f t="shared" si="289"/>
        <v>493.6</v>
      </c>
      <c r="AG3063" t="str">
        <f t="shared" si="290"/>
        <v/>
      </c>
    </row>
    <row r="3064" spans="1:34">
      <c r="A3064">
        <v>3063</v>
      </c>
      <c r="C3064">
        <v>451</v>
      </c>
      <c r="D3064">
        <v>593</v>
      </c>
      <c r="E3064" t="s">
        <v>619</v>
      </c>
      <c r="F3064" t="s">
        <v>930</v>
      </c>
      <c r="G3064">
        <v>52.418109889999997</v>
      </c>
      <c r="H3064">
        <v>126.4676971</v>
      </c>
      <c r="M3064" t="s">
        <v>104</v>
      </c>
      <c r="N3064">
        <v>0</v>
      </c>
      <c r="O3064">
        <v>-2</v>
      </c>
      <c r="P3064">
        <f t="shared" si="291"/>
        <v>2</v>
      </c>
      <c r="Q3064" t="s">
        <v>604</v>
      </c>
      <c r="R3064">
        <v>2</v>
      </c>
      <c r="S3064">
        <f t="shared" si="286"/>
        <v>2</v>
      </c>
      <c r="T3064">
        <f t="shared" si="287"/>
        <v>0</v>
      </c>
      <c r="U3064" t="s">
        <v>1003</v>
      </c>
      <c r="V3064" t="s">
        <v>21</v>
      </c>
      <c r="Z3064" s="118">
        <v>1.07</v>
      </c>
      <c r="AA3064">
        <v>65</v>
      </c>
      <c r="AB3064" s="120">
        <v>3.36</v>
      </c>
      <c r="AC3064" s="2">
        <f t="shared" si="288"/>
        <v>251.66400000000002</v>
      </c>
      <c r="AE3064" s="2">
        <f t="shared" si="289"/>
        <v>251.66400000000002</v>
      </c>
      <c r="AG3064" t="str">
        <f t="shared" si="290"/>
        <v/>
      </c>
    </row>
    <row r="3065" spans="1:34">
      <c r="A3065">
        <v>3064</v>
      </c>
      <c r="C3065">
        <v>451</v>
      </c>
      <c r="D3065">
        <v>593</v>
      </c>
      <c r="E3065" t="s">
        <v>619</v>
      </c>
      <c r="F3065" t="s">
        <v>930</v>
      </c>
      <c r="G3065">
        <v>52.418109889999997</v>
      </c>
      <c r="H3065">
        <v>126.4676971</v>
      </c>
      <c r="M3065" t="s">
        <v>32</v>
      </c>
      <c r="N3065">
        <v>-2</v>
      </c>
      <c r="O3065">
        <v>-40</v>
      </c>
      <c r="P3065">
        <f t="shared" si="291"/>
        <v>38</v>
      </c>
      <c r="Q3065" t="s">
        <v>604</v>
      </c>
      <c r="R3065">
        <v>2</v>
      </c>
      <c r="S3065">
        <f t="shared" si="286"/>
        <v>38</v>
      </c>
      <c r="T3065">
        <f t="shared" si="287"/>
        <v>0</v>
      </c>
      <c r="U3065" t="s">
        <v>1003</v>
      </c>
      <c r="V3065" t="s">
        <v>21</v>
      </c>
      <c r="Z3065" s="118">
        <v>1.45</v>
      </c>
      <c r="AA3065">
        <v>65</v>
      </c>
      <c r="AB3065" s="120">
        <v>1.2</v>
      </c>
      <c r="AC3065" s="2">
        <f t="shared" si="288"/>
        <v>2314.1999999999998</v>
      </c>
      <c r="AE3065" s="2">
        <f t="shared" si="289"/>
        <v>2314.1999999999998</v>
      </c>
      <c r="AG3065" t="str">
        <f t="shared" si="290"/>
        <v/>
      </c>
    </row>
    <row r="3066" spans="1:34" s="9" customFormat="1">
      <c r="A3066">
        <v>3065</v>
      </c>
      <c r="C3066">
        <v>451</v>
      </c>
      <c r="D3066">
        <v>593</v>
      </c>
      <c r="E3066" s="9" t="s">
        <v>619</v>
      </c>
      <c r="F3066" t="s">
        <v>930</v>
      </c>
      <c r="G3066" s="9">
        <v>52.418109889999997</v>
      </c>
      <c r="H3066" s="9">
        <v>126.4676971</v>
      </c>
      <c r="M3066" s="9" t="s">
        <v>34</v>
      </c>
      <c r="N3066" s="9">
        <v>-40</v>
      </c>
      <c r="O3066" s="9">
        <v>-60</v>
      </c>
      <c r="P3066">
        <f t="shared" si="291"/>
        <v>20</v>
      </c>
      <c r="Q3066" s="9" t="s">
        <v>611</v>
      </c>
      <c r="R3066" s="9">
        <v>2</v>
      </c>
      <c r="S3066" s="9">
        <f t="shared" si="286"/>
        <v>20</v>
      </c>
      <c r="T3066" s="9">
        <f t="shared" si="287"/>
        <v>0</v>
      </c>
      <c r="U3066" t="s">
        <v>1003</v>
      </c>
      <c r="V3066" t="s">
        <v>21</v>
      </c>
      <c r="Z3066" s="118">
        <v>1.45</v>
      </c>
      <c r="AA3066" s="9">
        <v>30</v>
      </c>
      <c r="AB3066" s="120">
        <v>1.2</v>
      </c>
      <c r="AC3066" s="2">
        <f t="shared" si="288"/>
        <v>2435.9999999999995</v>
      </c>
      <c r="AE3066" s="11">
        <f t="shared" si="289"/>
        <v>2435.9999999999995</v>
      </c>
      <c r="AG3066" t="str">
        <f t="shared" si="290"/>
        <v/>
      </c>
      <c r="AH3066"/>
    </row>
    <row r="3067" spans="1:34">
      <c r="A3067">
        <v>3066</v>
      </c>
      <c r="C3067">
        <v>813</v>
      </c>
      <c r="D3067">
        <v>594</v>
      </c>
      <c r="E3067" t="s">
        <v>605</v>
      </c>
      <c r="F3067" t="s">
        <v>929</v>
      </c>
      <c r="G3067">
        <v>52.418170930000002</v>
      </c>
      <c r="H3067">
        <v>126.4681015</v>
      </c>
      <c r="M3067" t="s">
        <v>610</v>
      </c>
      <c r="N3067">
        <v>8</v>
      </c>
      <c r="O3067">
        <v>6</v>
      </c>
      <c r="P3067">
        <f t="shared" si="291"/>
        <v>2</v>
      </c>
      <c r="Q3067" t="s">
        <v>35</v>
      </c>
      <c r="R3067">
        <v>1</v>
      </c>
      <c r="S3067">
        <f t="shared" si="286"/>
        <v>0</v>
      </c>
      <c r="T3067">
        <f t="shared" si="287"/>
        <v>2</v>
      </c>
      <c r="W3067">
        <f>SUM(S3067:S3073)</f>
        <v>80</v>
      </c>
      <c r="X3067">
        <f>SUM(T3067:T3073)</f>
        <v>8</v>
      </c>
      <c r="Y3067">
        <f>X3067+W3067</f>
        <v>88</v>
      </c>
      <c r="Z3067" s="118">
        <v>0.14000000000000001</v>
      </c>
      <c r="AA3067">
        <v>0</v>
      </c>
      <c r="AB3067" s="120">
        <v>43.21</v>
      </c>
      <c r="AC3067" s="2">
        <f t="shared" si="288"/>
        <v>1209.8800000000001</v>
      </c>
      <c r="AD3067" s="2">
        <f>SUM(AC3067:AC3073)</f>
        <v>14627.88</v>
      </c>
      <c r="AE3067" s="2">
        <f t="shared" si="289"/>
        <v>1209.8800000000001</v>
      </c>
      <c r="AF3067" s="2">
        <f>SUM(AE3067:AE3073)</f>
        <v>14627.88</v>
      </c>
      <c r="AG3067">
        <f t="shared" si="290"/>
        <v>1</v>
      </c>
    </row>
    <row r="3068" spans="1:34">
      <c r="A3068">
        <v>3067</v>
      </c>
      <c r="C3068">
        <v>813</v>
      </c>
      <c r="D3068">
        <v>594</v>
      </c>
      <c r="E3068" t="s">
        <v>605</v>
      </c>
      <c r="F3068" t="s">
        <v>929</v>
      </c>
      <c r="G3068">
        <v>52.418170930000002</v>
      </c>
      <c r="H3068">
        <v>126.4681015</v>
      </c>
      <c r="M3068" t="s">
        <v>14</v>
      </c>
      <c r="N3068">
        <v>6</v>
      </c>
      <c r="O3068">
        <v>0</v>
      </c>
      <c r="P3068">
        <f t="shared" si="291"/>
        <v>6</v>
      </c>
      <c r="Q3068" t="s">
        <v>35</v>
      </c>
      <c r="R3068">
        <v>1</v>
      </c>
      <c r="S3068">
        <f t="shared" si="286"/>
        <v>0</v>
      </c>
      <c r="T3068">
        <f t="shared" si="287"/>
        <v>6</v>
      </c>
      <c r="Z3068" s="118">
        <v>0.14000000000000001</v>
      </c>
      <c r="AA3068">
        <v>0</v>
      </c>
      <c r="AB3068" s="120">
        <v>43.21</v>
      </c>
      <c r="AC3068" s="2">
        <f t="shared" si="288"/>
        <v>3629.6400000000003</v>
      </c>
      <c r="AE3068" s="2">
        <f t="shared" si="289"/>
        <v>3629.6400000000003</v>
      </c>
      <c r="AG3068" t="str">
        <f t="shared" si="290"/>
        <v/>
      </c>
    </row>
    <row r="3069" spans="1:34">
      <c r="A3069">
        <v>3068</v>
      </c>
      <c r="C3069">
        <v>873</v>
      </c>
      <c r="D3069">
        <v>594</v>
      </c>
      <c r="E3069" t="s">
        <v>605</v>
      </c>
      <c r="F3069" t="s">
        <v>929</v>
      </c>
      <c r="G3069">
        <v>52.418170930000002</v>
      </c>
      <c r="H3069">
        <v>126.4681015</v>
      </c>
      <c r="M3069" t="s">
        <v>16</v>
      </c>
      <c r="N3069">
        <v>0</v>
      </c>
      <c r="O3069">
        <v>-1</v>
      </c>
      <c r="P3069">
        <f t="shared" si="291"/>
        <v>1</v>
      </c>
      <c r="Q3069" t="s">
        <v>618</v>
      </c>
      <c r="R3069">
        <v>2</v>
      </c>
      <c r="S3069">
        <f t="shared" si="286"/>
        <v>1</v>
      </c>
      <c r="T3069">
        <f t="shared" si="287"/>
        <v>0</v>
      </c>
      <c r="U3069" t="s">
        <v>1003</v>
      </c>
      <c r="V3069" t="s">
        <v>21</v>
      </c>
      <c r="Z3069" s="118">
        <v>1.31</v>
      </c>
      <c r="AA3069">
        <v>0</v>
      </c>
      <c r="AB3069" s="120">
        <v>4.74</v>
      </c>
      <c r="AC3069" s="2">
        <f t="shared" si="288"/>
        <v>620.94000000000005</v>
      </c>
      <c r="AE3069" s="2">
        <f t="shared" si="289"/>
        <v>620.94000000000005</v>
      </c>
      <c r="AG3069" t="str">
        <f t="shared" si="290"/>
        <v/>
      </c>
    </row>
    <row r="3070" spans="1:34">
      <c r="A3070">
        <v>3069</v>
      </c>
      <c r="C3070">
        <v>873</v>
      </c>
      <c r="D3070">
        <v>594</v>
      </c>
      <c r="E3070" t="s">
        <v>605</v>
      </c>
      <c r="F3070" t="s">
        <v>929</v>
      </c>
      <c r="G3070">
        <v>52.418170930000002</v>
      </c>
      <c r="H3070">
        <v>126.4681015</v>
      </c>
      <c r="M3070" t="s">
        <v>18</v>
      </c>
      <c r="N3070">
        <v>-1</v>
      </c>
      <c r="O3070">
        <v>-21</v>
      </c>
      <c r="P3070">
        <f t="shared" si="291"/>
        <v>20</v>
      </c>
      <c r="Q3070" t="s">
        <v>89</v>
      </c>
      <c r="R3070">
        <v>2</v>
      </c>
      <c r="S3070">
        <f t="shared" si="286"/>
        <v>20</v>
      </c>
      <c r="T3070">
        <f t="shared" si="287"/>
        <v>0</v>
      </c>
      <c r="U3070" t="s">
        <v>1003</v>
      </c>
      <c r="V3070" t="s">
        <v>21</v>
      </c>
      <c r="Z3070" s="118">
        <v>1.38</v>
      </c>
      <c r="AA3070">
        <v>40</v>
      </c>
      <c r="AB3070" s="120">
        <v>1.7</v>
      </c>
      <c r="AC3070" s="2">
        <f t="shared" si="288"/>
        <v>2815.1999999999994</v>
      </c>
      <c r="AE3070" s="2">
        <f t="shared" si="289"/>
        <v>2815.1999999999994</v>
      </c>
      <c r="AG3070" t="str">
        <f t="shared" si="290"/>
        <v/>
      </c>
    </row>
    <row r="3071" spans="1:34">
      <c r="A3071">
        <v>3070</v>
      </c>
      <c r="C3071">
        <v>873</v>
      </c>
      <c r="D3071">
        <v>594</v>
      </c>
      <c r="E3071" t="s">
        <v>605</v>
      </c>
      <c r="F3071" t="s">
        <v>929</v>
      </c>
      <c r="G3071">
        <v>52.418170930000002</v>
      </c>
      <c r="H3071">
        <v>126.4681015</v>
      </c>
      <c r="M3071" t="s">
        <v>32</v>
      </c>
      <c r="N3071">
        <v>-21</v>
      </c>
      <c r="O3071">
        <v>-40</v>
      </c>
      <c r="P3071">
        <f t="shared" si="291"/>
        <v>19</v>
      </c>
      <c r="Q3071" t="s">
        <v>884</v>
      </c>
      <c r="R3071">
        <v>2</v>
      </c>
      <c r="S3071">
        <f t="shared" si="286"/>
        <v>19</v>
      </c>
      <c r="T3071">
        <f t="shared" si="287"/>
        <v>0</v>
      </c>
      <c r="U3071" t="s">
        <v>1003</v>
      </c>
      <c r="V3071" t="s">
        <v>21</v>
      </c>
      <c r="Z3071" s="118">
        <v>1.19</v>
      </c>
      <c r="AA3071">
        <v>40</v>
      </c>
      <c r="AB3071" s="120">
        <v>1.7</v>
      </c>
      <c r="AC3071" s="2">
        <f t="shared" si="288"/>
        <v>2306.2199999999998</v>
      </c>
      <c r="AE3071" s="2">
        <f t="shared" si="289"/>
        <v>2306.2199999999998</v>
      </c>
      <c r="AG3071" t="str">
        <f t="shared" si="290"/>
        <v/>
      </c>
    </row>
    <row r="3072" spans="1:34">
      <c r="A3072">
        <v>3071</v>
      </c>
      <c r="C3072">
        <v>873</v>
      </c>
      <c r="D3072">
        <v>594</v>
      </c>
      <c r="E3072" t="s">
        <v>605</v>
      </c>
      <c r="F3072" t="s">
        <v>929</v>
      </c>
      <c r="G3072">
        <v>52.418170930000002</v>
      </c>
      <c r="H3072">
        <v>126.4681015</v>
      </c>
      <c r="M3072" t="s">
        <v>34</v>
      </c>
      <c r="N3072">
        <v>-40</v>
      </c>
      <c r="O3072">
        <v>-80</v>
      </c>
      <c r="P3072">
        <f t="shared" si="291"/>
        <v>40</v>
      </c>
      <c r="Q3072" t="s">
        <v>604</v>
      </c>
      <c r="R3072">
        <v>2</v>
      </c>
      <c r="S3072">
        <f t="shared" si="286"/>
        <v>40</v>
      </c>
      <c r="T3072">
        <f t="shared" si="287"/>
        <v>0</v>
      </c>
      <c r="U3072" t="s">
        <v>1003</v>
      </c>
      <c r="V3072" t="s">
        <v>21</v>
      </c>
      <c r="Z3072" s="118">
        <v>1.19</v>
      </c>
      <c r="AA3072">
        <v>50</v>
      </c>
      <c r="AB3072" s="120">
        <v>1.7</v>
      </c>
      <c r="AC3072" s="2">
        <f t="shared" si="288"/>
        <v>4045.9999999999995</v>
      </c>
      <c r="AE3072" s="2">
        <f t="shared" si="289"/>
        <v>4045.9999999999995</v>
      </c>
      <c r="AG3072" t="str">
        <f t="shared" si="290"/>
        <v/>
      </c>
    </row>
    <row r="3073" spans="1:34" s="9" customFormat="1">
      <c r="A3073">
        <v>3072</v>
      </c>
      <c r="C3073">
        <v>873</v>
      </c>
      <c r="D3073">
        <v>594</v>
      </c>
      <c r="E3073" s="9" t="s">
        <v>605</v>
      </c>
      <c r="F3073" t="s">
        <v>929</v>
      </c>
      <c r="G3073" s="9">
        <v>52.418170930000002</v>
      </c>
      <c r="H3073" s="9">
        <v>126.4681015</v>
      </c>
      <c r="M3073" s="9" t="s">
        <v>21</v>
      </c>
      <c r="N3073" s="9">
        <v>-80</v>
      </c>
      <c r="O3073" s="9">
        <v>-80</v>
      </c>
      <c r="P3073">
        <f t="shared" si="291"/>
        <v>0</v>
      </c>
      <c r="R3073" s="9">
        <v>2</v>
      </c>
      <c r="S3073" s="9">
        <f t="shared" si="286"/>
        <v>0</v>
      </c>
      <c r="T3073" s="9">
        <f t="shared" si="287"/>
        <v>0</v>
      </c>
      <c r="U3073" t="s">
        <v>1003</v>
      </c>
      <c r="V3073" t="s">
        <v>21</v>
      </c>
      <c r="Z3073" s="118">
        <v>1.63</v>
      </c>
      <c r="AA3073" s="9">
        <v>0</v>
      </c>
      <c r="AB3073" s="120">
        <v>0.55000000000000004</v>
      </c>
      <c r="AC3073" s="2">
        <f t="shared" si="288"/>
        <v>0</v>
      </c>
      <c r="AE3073" s="11">
        <f t="shared" si="289"/>
        <v>0</v>
      </c>
      <c r="AG3073" t="str">
        <f t="shared" si="290"/>
        <v/>
      </c>
      <c r="AH3073"/>
    </row>
    <row r="3074" spans="1:34">
      <c r="A3074">
        <v>3073</v>
      </c>
      <c r="C3074">
        <v>405</v>
      </c>
      <c r="D3074">
        <v>595</v>
      </c>
      <c r="E3074" t="s">
        <v>619</v>
      </c>
      <c r="F3074" t="s">
        <v>930</v>
      </c>
      <c r="G3074">
        <v>52.418056489999998</v>
      </c>
      <c r="H3074">
        <v>126.471199</v>
      </c>
      <c r="M3074" t="s">
        <v>13</v>
      </c>
      <c r="N3074">
        <v>16</v>
      </c>
      <c r="O3074">
        <v>15</v>
      </c>
      <c r="P3074">
        <f t="shared" si="291"/>
        <v>1</v>
      </c>
      <c r="Q3074" t="s">
        <v>35</v>
      </c>
      <c r="R3074">
        <v>1</v>
      </c>
      <c r="S3074">
        <f t="shared" ref="S3074:S3137" si="292">IF(R3074=1,0,P3074)</f>
        <v>0</v>
      </c>
      <c r="T3074">
        <f t="shared" ref="T3074:T3137" si="293">IF(R3074=1,P3074,0)</f>
        <v>1</v>
      </c>
      <c r="W3074">
        <f>SUM(S3074:S3078)</f>
        <v>37</v>
      </c>
      <c r="X3074">
        <f>SUM(T3074:T3078)</f>
        <v>16</v>
      </c>
      <c r="Y3074">
        <f>X3074+W3074</f>
        <v>53</v>
      </c>
      <c r="Z3074" s="118">
        <v>0.16</v>
      </c>
      <c r="AA3074">
        <v>0</v>
      </c>
      <c r="AB3074" s="120">
        <v>37.4</v>
      </c>
      <c r="AC3074" s="2">
        <f t="shared" ref="AC3074:AC3137" si="294">Z3074*AB3074/100*P3074*100*100*((100-AA3074)/100)</f>
        <v>598.4</v>
      </c>
      <c r="AD3074" s="2">
        <f>SUM(AC3074:AC3078)</f>
        <v>9955.9999999999982</v>
      </c>
      <c r="AE3074" s="2">
        <f t="shared" ref="AE3074:AE3137" si="295">Z3074*AB3074/100*P3074*100*100*((100-AA3074)/100)</f>
        <v>598.4</v>
      </c>
      <c r="AF3074" s="2">
        <f>SUM(AE3074:AE3078)</f>
        <v>9955.9999999999982</v>
      </c>
      <c r="AG3074">
        <f t="shared" ref="AG3074:AG3137" si="296">IF(D3073&lt;&gt;D3074,1,"")</f>
        <v>1</v>
      </c>
    </row>
    <row r="3075" spans="1:34">
      <c r="A3075">
        <v>3074</v>
      </c>
      <c r="C3075">
        <v>405</v>
      </c>
      <c r="D3075">
        <v>595</v>
      </c>
      <c r="E3075" t="s">
        <v>619</v>
      </c>
      <c r="F3075" t="s">
        <v>930</v>
      </c>
      <c r="G3075">
        <v>52.418056489999998</v>
      </c>
      <c r="H3075">
        <v>126.471199</v>
      </c>
      <c r="M3075" t="s">
        <v>623</v>
      </c>
      <c r="N3075">
        <v>15</v>
      </c>
      <c r="O3075">
        <v>3</v>
      </c>
      <c r="P3075">
        <f t="shared" si="291"/>
        <v>12</v>
      </c>
      <c r="Q3075" t="s">
        <v>35</v>
      </c>
      <c r="R3075">
        <v>1</v>
      </c>
      <c r="S3075">
        <f t="shared" si="292"/>
        <v>0</v>
      </c>
      <c r="T3075">
        <f t="shared" si="293"/>
        <v>12</v>
      </c>
      <c r="Z3075" s="118">
        <v>0.16</v>
      </c>
      <c r="AA3075">
        <v>0</v>
      </c>
      <c r="AB3075" s="120">
        <v>37.4</v>
      </c>
      <c r="AC3075" s="2">
        <f t="shared" si="294"/>
        <v>7180.7999999999993</v>
      </c>
      <c r="AE3075" s="2">
        <f t="shared" si="295"/>
        <v>7180.7999999999993</v>
      </c>
      <c r="AG3075" t="str">
        <f t="shared" si="296"/>
        <v/>
      </c>
    </row>
    <row r="3076" spans="1:34">
      <c r="A3076">
        <v>3075</v>
      </c>
      <c r="C3076">
        <v>405</v>
      </c>
      <c r="D3076">
        <v>595</v>
      </c>
      <c r="E3076" t="s">
        <v>619</v>
      </c>
      <c r="F3076" t="s">
        <v>930</v>
      </c>
      <c r="G3076">
        <v>52.418056489999998</v>
      </c>
      <c r="H3076">
        <v>126.471199</v>
      </c>
      <c r="M3076" t="s">
        <v>57</v>
      </c>
      <c r="N3076">
        <v>3</v>
      </c>
      <c r="O3076">
        <v>0</v>
      </c>
      <c r="P3076">
        <f t="shared" si="291"/>
        <v>3</v>
      </c>
      <c r="Q3076" t="s">
        <v>35</v>
      </c>
      <c r="R3076">
        <v>1</v>
      </c>
      <c r="S3076">
        <f t="shared" si="292"/>
        <v>0</v>
      </c>
      <c r="T3076">
        <f t="shared" si="293"/>
        <v>3</v>
      </c>
      <c r="Z3076" s="118">
        <v>0.16</v>
      </c>
      <c r="AA3076">
        <v>0</v>
      </c>
      <c r="AB3076" s="120">
        <v>30.85</v>
      </c>
      <c r="AC3076" s="2">
        <f t="shared" si="294"/>
        <v>1480.8</v>
      </c>
      <c r="AE3076" s="2">
        <f t="shared" si="295"/>
        <v>1480.8</v>
      </c>
      <c r="AG3076" t="str">
        <f t="shared" si="296"/>
        <v/>
      </c>
    </row>
    <row r="3077" spans="1:34">
      <c r="A3077">
        <v>3076</v>
      </c>
      <c r="C3077">
        <v>452</v>
      </c>
      <c r="D3077">
        <v>595</v>
      </c>
      <c r="E3077" t="s">
        <v>619</v>
      </c>
      <c r="F3077" t="s">
        <v>930</v>
      </c>
      <c r="G3077">
        <v>52.418056489999998</v>
      </c>
      <c r="H3077">
        <v>126.471199</v>
      </c>
      <c r="M3077" t="s">
        <v>32</v>
      </c>
      <c r="N3077">
        <v>0</v>
      </c>
      <c r="O3077">
        <v>-34</v>
      </c>
      <c r="P3077">
        <f t="shared" si="291"/>
        <v>34</v>
      </c>
      <c r="Q3077" t="s">
        <v>613</v>
      </c>
      <c r="R3077">
        <v>2</v>
      </c>
      <c r="S3077">
        <f t="shared" si="292"/>
        <v>34</v>
      </c>
      <c r="T3077">
        <f t="shared" si="293"/>
        <v>0</v>
      </c>
      <c r="U3077" t="s">
        <v>1003</v>
      </c>
      <c r="V3077" t="s">
        <v>21</v>
      </c>
      <c r="Z3077" s="118">
        <v>1.45</v>
      </c>
      <c r="AA3077">
        <v>90</v>
      </c>
      <c r="AB3077" s="120">
        <v>1.2</v>
      </c>
      <c r="AC3077" s="2">
        <f t="shared" si="294"/>
        <v>591.59999999999991</v>
      </c>
      <c r="AE3077" s="2">
        <f t="shared" si="295"/>
        <v>591.59999999999991</v>
      </c>
      <c r="AG3077" t="str">
        <f t="shared" si="296"/>
        <v/>
      </c>
    </row>
    <row r="3078" spans="1:34" s="9" customFormat="1">
      <c r="A3078">
        <v>3077</v>
      </c>
      <c r="C3078">
        <v>452</v>
      </c>
      <c r="D3078">
        <v>595</v>
      </c>
      <c r="E3078" s="9" t="s">
        <v>619</v>
      </c>
      <c r="F3078" t="s">
        <v>930</v>
      </c>
      <c r="G3078" s="9">
        <v>52.418056489999998</v>
      </c>
      <c r="H3078" s="9">
        <v>126.471199</v>
      </c>
      <c r="M3078" s="9" t="s">
        <v>34</v>
      </c>
      <c r="N3078" s="9">
        <v>-34</v>
      </c>
      <c r="O3078" s="9">
        <v>-37</v>
      </c>
      <c r="P3078">
        <f t="shared" si="291"/>
        <v>3</v>
      </c>
      <c r="Q3078" s="9" t="s">
        <v>613</v>
      </c>
      <c r="R3078" s="9">
        <v>2</v>
      </c>
      <c r="S3078" s="9">
        <f t="shared" si="292"/>
        <v>3</v>
      </c>
      <c r="T3078" s="9">
        <f t="shared" si="293"/>
        <v>0</v>
      </c>
      <c r="U3078" t="s">
        <v>1003</v>
      </c>
      <c r="V3078" t="s">
        <v>21</v>
      </c>
      <c r="Z3078" s="118">
        <v>1.45</v>
      </c>
      <c r="AA3078" s="9">
        <v>80</v>
      </c>
      <c r="AB3078" s="120">
        <v>1.2</v>
      </c>
      <c r="AC3078" s="2">
        <f t="shared" si="294"/>
        <v>104.4</v>
      </c>
      <c r="AE3078" s="11">
        <f t="shared" si="295"/>
        <v>104.4</v>
      </c>
      <c r="AG3078" t="str">
        <f t="shared" si="296"/>
        <v/>
      </c>
      <c r="AH3078"/>
    </row>
    <row r="3079" spans="1:34">
      <c r="A3079">
        <v>3078</v>
      </c>
      <c r="C3079">
        <v>442</v>
      </c>
      <c r="D3079">
        <v>596</v>
      </c>
      <c r="E3079" t="s">
        <v>619</v>
      </c>
      <c r="F3079" t="s">
        <v>930</v>
      </c>
      <c r="G3079">
        <v>51.377250670000002</v>
      </c>
      <c r="H3079">
        <v>127.5226364</v>
      </c>
      <c r="M3079" t="s">
        <v>89</v>
      </c>
      <c r="N3079">
        <v>22</v>
      </c>
      <c r="O3079">
        <v>21</v>
      </c>
      <c r="P3079">
        <f t="shared" si="291"/>
        <v>1</v>
      </c>
      <c r="Q3079" t="s">
        <v>35</v>
      </c>
      <c r="R3079">
        <v>1</v>
      </c>
      <c r="S3079">
        <f t="shared" si="292"/>
        <v>0</v>
      </c>
      <c r="T3079">
        <f t="shared" si="293"/>
        <v>1</v>
      </c>
      <c r="W3079">
        <f>SUM(S3079:S3083)</f>
        <v>33</v>
      </c>
      <c r="X3079">
        <f>SUM(T3079:T3083)</f>
        <v>22</v>
      </c>
      <c r="Y3079">
        <f>X3079+W3079</f>
        <v>55</v>
      </c>
      <c r="Z3079" s="118">
        <v>0.16</v>
      </c>
      <c r="AA3079">
        <v>0</v>
      </c>
      <c r="AB3079" s="120">
        <v>37.4</v>
      </c>
      <c r="AC3079" s="2">
        <f t="shared" si="294"/>
        <v>598.4</v>
      </c>
      <c r="AD3079" s="2">
        <f>SUM(AC3079:AC3083)</f>
        <v>16208.352000000001</v>
      </c>
      <c r="AE3079" s="2">
        <f t="shared" si="295"/>
        <v>598.4</v>
      </c>
      <c r="AF3079" s="2">
        <f>SUM(AE3079:AE3083)</f>
        <v>16208.352000000001</v>
      </c>
      <c r="AG3079">
        <f t="shared" si="296"/>
        <v>1</v>
      </c>
    </row>
    <row r="3080" spans="1:34">
      <c r="A3080">
        <v>3079</v>
      </c>
      <c r="C3080">
        <v>442</v>
      </c>
      <c r="D3080">
        <v>596</v>
      </c>
      <c r="E3080" t="s">
        <v>619</v>
      </c>
      <c r="F3080" t="s">
        <v>930</v>
      </c>
      <c r="G3080">
        <v>51.377250670000002</v>
      </c>
      <c r="H3080">
        <v>127.5226364</v>
      </c>
      <c r="M3080" t="s">
        <v>606</v>
      </c>
      <c r="N3080">
        <v>21</v>
      </c>
      <c r="O3080">
        <v>8</v>
      </c>
      <c r="P3080">
        <f t="shared" si="291"/>
        <v>13</v>
      </c>
      <c r="Q3080" t="s">
        <v>35</v>
      </c>
      <c r="R3080">
        <v>1</v>
      </c>
      <c r="S3080">
        <f t="shared" si="292"/>
        <v>0</v>
      </c>
      <c r="T3080">
        <f t="shared" si="293"/>
        <v>13</v>
      </c>
      <c r="Z3080" s="118">
        <v>0.16</v>
      </c>
      <c r="AA3080">
        <v>0</v>
      </c>
      <c r="AB3080" s="120">
        <v>37.4</v>
      </c>
      <c r="AC3080" s="2">
        <f t="shared" si="294"/>
        <v>7779.2</v>
      </c>
      <c r="AE3080" s="2">
        <f t="shared" si="295"/>
        <v>7779.2</v>
      </c>
      <c r="AG3080" t="str">
        <f t="shared" si="296"/>
        <v/>
      </c>
    </row>
    <row r="3081" spans="1:34">
      <c r="A3081">
        <v>3080</v>
      </c>
      <c r="C3081">
        <v>442</v>
      </c>
      <c r="D3081">
        <v>596</v>
      </c>
      <c r="E3081" t="s">
        <v>619</v>
      </c>
      <c r="F3081" t="s">
        <v>930</v>
      </c>
      <c r="G3081">
        <v>51.377250670000002</v>
      </c>
      <c r="H3081">
        <v>127.5226364</v>
      </c>
      <c r="M3081" t="s">
        <v>15</v>
      </c>
      <c r="N3081">
        <v>8</v>
      </c>
      <c r="O3081">
        <v>0</v>
      </c>
      <c r="P3081">
        <f t="shared" si="291"/>
        <v>8</v>
      </c>
      <c r="Q3081" t="s">
        <v>35</v>
      </c>
      <c r="R3081">
        <v>1</v>
      </c>
      <c r="S3081">
        <f t="shared" si="292"/>
        <v>0</v>
      </c>
      <c r="T3081">
        <f t="shared" si="293"/>
        <v>8</v>
      </c>
      <c r="Z3081" s="118">
        <v>0.16</v>
      </c>
      <c r="AA3081">
        <v>0</v>
      </c>
      <c r="AB3081" s="120">
        <v>30.85</v>
      </c>
      <c r="AC3081" s="2">
        <f t="shared" si="294"/>
        <v>3948.8</v>
      </c>
      <c r="AE3081" s="2">
        <f t="shared" si="295"/>
        <v>3948.8</v>
      </c>
      <c r="AG3081" t="str">
        <f t="shared" si="296"/>
        <v/>
      </c>
    </row>
    <row r="3082" spans="1:34">
      <c r="A3082">
        <v>3081</v>
      </c>
      <c r="C3082">
        <v>490</v>
      </c>
      <c r="D3082">
        <v>596</v>
      </c>
      <c r="E3082" t="s">
        <v>619</v>
      </c>
      <c r="F3082" t="s">
        <v>930</v>
      </c>
      <c r="G3082">
        <v>51.377250670000002</v>
      </c>
      <c r="H3082">
        <v>127.5226364</v>
      </c>
      <c r="M3082" t="s">
        <v>16</v>
      </c>
      <c r="N3082">
        <v>0</v>
      </c>
      <c r="O3082">
        <v>-3</v>
      </c>
      <c r="P3082">
        <f t="shared" si="291"/>
        <v>3</v>
      </c>
      <c r="Q3082" t="s">
        <v>611</v>
      </c>
      <c r="R3082">
        <v>2</v>
      </c>
      <c r="S3082">
        <f t="shared" si="292"/>
        <v>3</v>
      </c>
      <c r="T3082">
        <f t="shared" si="293"/>
        <v>0</v>
      </c>
      <c r="U3082" t="s">
        <v>1003</v>
      </c>
      <c r="V3082" t="s">
        <v>21</v>
      </c>
      <c r="Z3082" s="118">
        <v>1.24</v>
      </c>
      <c r="AA3082" s="106">
        <v>40</v>
      </c>
      <c r="AB3082" s="120">
        <v>3.36</v>
      </c>
      <c r="AC3082" s="2">
        <f t="shared" si="294"/>
        <v>749.95199999999988</v>
      </c>
      <c r="AE3082" s="2">
        <f t="shared" si="295"/>
        <v>749.95199999999988</v>
      </c>
      <c r="AG3082" t="str">
        <f t="shared" si="296"/>
        <v/>
      </c>
    </row>
    <row r="3083" spans="1:34" s="9" customFormat="1">
      <c r="A3083">
        <v>3082</v>
      </c>
      <c r="C3083">
        <v>490</v>
      </c>
      <c r="D3083">
        <v>596</v>
      </c>
      <c r="E3083" s="9" t="s">
        <v>619</v>
      </c>
      <c r="F3083" t="s">
        <v>930</v>
      </c>
      <c r="G3083" s="9">
        <v>51.377250670000002</v>
      </c>
      <c r="H3083" s="9">
        <v>127.5226364</v>
      </c>
      <c r="M3083" s="9" t="s">
        <v>101</v>
      </c>
      <c r="N3083" s="9">
        <v>-3</v>
      </c>
      <c r="O3083" s="9">
        <v>-33</v>
      </c>
      <c r="P3083">
        <f t="shared" ref="P3083:P3146" si="297">ABS(N3083-O3083)</f>
        <v>30</v>
      </c>
      <c r="Q3083" s="9" t="s">
        <v>611</v>
      </c>
      <c r="R3083" s="9">
        <v>2</v>
      </c>
      <c r="S3083" s="9">
        <f t="shared" si="292"/>
        <v>30</v>
      </c>
      <c r="T3083" s="9">
        <f t="shared" si="293"/>
        <v>0</v>
      </c>
      <c r="U3083" t="s">
        <v>1003</v>
      </c>
      <c r="V3083" t="s">
        <v>21</v>
      </c>
      <c r="Z3083" s="118">
        <v>1.45</v>
      </c>
      <c r="AA3083" s="106">
        <v>40</v>
      </c>
      <c r="AB3083" s="120">
        <v>1.2</v>
      </c>
      <c r="AC3083" s="2">
        <f t="shared" si="294"/>
        <v>3132</v>
      </c>
      <c r="AE3083" s="11">
        <f t="shared" si="295"/>
        <v>3132</v>
      </c>
      <c r="AG3083" t="str">
        <f t="shared" si="296"/>
        <v/>
      </c>
      <c r="AH3083"/>
    </row>
    <row r="3084" spans="1:34">
      <c r="A3084">
        <v>3083</v>
      </c>
      <c r="C3084">
        <v>797</v>
      </c>
      <c r="D3084">
        <v>597</v>
      </c>
      <c r="E3084" t="s">
        <v>177</v>
      </c>
      <c r="F3084" t="s">
        <v>930</v>
      </c>
      <c r="G3084">
        <v>50.681060789999997</v>
      </c>
      <c r="H3084">
        <v>128.23789980000001</v>
      </c>
      <c r="M3084" t="s">
        <v>610</v>
      </c>
      <c r="N3084">
        <v>2.5</v>
      </c>
      <c r="O3084">
        <v>2</v>
      </c>
      <c r="P3084">
        <f t="shared" si="297"/>
        <v>0.5</v>
      </c>
      <c r="Q3084" t="s">
        <v>35</v>
      </c>
      <c r="R3084">
        <v>1</v>
      </c>
      <c r="S3084">
        <f t="shared" si="292"/>
        <v>0</v>
      </c>
      <c r="T3084">
        <f t="shared" si="293"/>
        <v>0.5</v>
      </c>
      <c r="W3084">
        <f>SUM(S3084:S3090)</f>
        <v>86</v>
      </c>
      <c r="X3084">
        <f>SUM(T3084:T3090)</f>
        <v>2.5</v>
      </c>
      <c r="Y3084">
        <f>X3084+W3084</f>
        <v>88.5</v>
      </c>
      <c r="Z3084" s="118">
        <v>0.16</v>
      </c>
      <c r="AA3084">
        <v>0</v>
      </c>
      <c r="AB3084" s="120">
        <v>37.4</v>
      </c>
      <c r="AC3084" s="2">
        <f t="shared" si="294"/>
        <v>299.2</v>
      </c>
      <c r="AD3084" s="2">
        <f>SUM(AC3084:AC3090)</f>
        <v>9140.4439999999977</v>
      </c>
      <c r="AE3084" s="2">
        <f t="shared" si="295"/>
        <v>299.2</v>
      </c>
      <c r="AF3084" s="2">
        <f>SUM(AE3084:AE3090)</f>
        <v>9140.4439999999977</v>
      </c>
      <c r="AG3084">
        <f t="shared" si="296"/>
        <v>1</v>
      </c>
    </row>
    <row r="3085" spans="1:34">
      <c r="A3085">
        <v>3084</v>
      </c>
      <c r="C3085">
        <v>797</v>
      </c>
      <c r="D3085">
        <v>597</v>
      </c>
      <c r="E3085" t="s">
        <v>177</v>
      </c>
      <c r="F3085" t="s">
        <v>930</v>
      </c>
      <c r="G3085">
        <v>50.681060789999997</v>
      </c>
      <c r="H3085">
        <v>128.23789980000001</v>
      </c>
      <c r="M3085" t="s">
        <v>612</v>
      </c>
      <c r="N3085">
        <v>2</v>
      </c>
      <c r="O3085">
        <v>1.5</v>
      </c>
      <c r="P3085">
        <f t="shared" si="297"/>
        <v>0.5</v>
      </c>
      <c r="Q3085" t="s">
        <v>35</v>
      </c>
      <c r="R3085">
        <v>1</v>
      </c>
      <c r="S3085">
        <f t="shared" si="292"/>
        <v>0</v>
      </c>
      <c r="T3085">
        <f t="shared" si="293"/>
        <v>0.5</v>
      </c>
      <c r="Z3085" s="118">
        <v>0.16</v>
      </c>
      <c r="AA3085">
        <v>0</v>
      </c>
      <c r="AB3085" s="120">
        <v>37.4</v>
      </c>
      <c r="AC3085" s="2">
        <f t="shared" si="294"/>
        <v>299.2</v>
      </c>
      <c r="AE3085" s="2">
        <f t="shared" si="295"/>
        <v>299.2</v>
      </c>
      <c r="AG3085" t="str">
        <f t="shared" si="296"/>
        <v/>
      </c>
    </row>
    <row r="3086" spans="1:34">
      <c r="A3086">
        <v>3085</v>
      </c>
      <c r="C3086">
        <v>797</v>
      </c>
      <c r="D3086">
        <v>597</v>
      </c>
      <c r="E3086" t="s">
        <v>177</v>
      </c>
      <c r="F3086" t="s">
        <v>930</v>
      </c>
      <c r="G3086">
        <v>50.681060789999997</v>
      </c>
      <c r="H3086">
        <v>128.23789980000001</v>
      </c>
      <c r="M3086" t="s">
        <v>104</v>
      </c>
      <c r="N3086">
        <v>1.5</v>
      </c>
      <c r="O3086">
        <v>0</v>
      </c>
      <c r="P3086">
        <f t="shared" si="297"/>
        <v>1.5</v>
      </c>
      <c r="Q3086" t="s">
        <v>35</v>
      </c>
      <c r="R3086">
        <v>1</v>
      </c>
      <c r="S3086">
        <f t="shared" si="292"/>
        <v>0</v>
      </c>
      <c r="T3086">
        <f t="shared" si="293"/>
        <v>1.5</v>
      </c>
      <c r="Z3086" s="118">
        <v>1.07</v>
      </c>
      <c r="AA3086" s="106">
        <v>35</v>
      </c>
      <c r="AB3086" s="120">
        <v>3.36</v>
      </c>
      <c r="AC3086" s="2">
        <f t="shared" si="294"/>
        <v>350.53199999999998</v>
      </c>
      <c r="AE3086" s="2">
        <f t="shared" si="295"/>
        <v>350.53199999999998</v>
      </c>
      <c r="AG3086" t="str">
        <f t="shared" si="296"/>
        <v/>
      </c>
    </row>
    <row r="3087" spans="1:34">
      <c r="A3087">
        <v>3086</v>
      </c>
      <c r="C3087">
        <v>857</v>
      </c>
      <c r="D3087">
        <v>597</v>
      </c>
      <c r="E3087" t="s">
        <v>177</v>
      </c>
      <c r="F3087" t="s">
        <v>930</v>
      </c>
      <c r="G3087">
        <v>50.681060789999997</v>
      </c>
      <c r="H3087">
        <v>128.23789980000001</v>
      </c>
      <c r="M3087" t="s">
        <v>101</v>
      </c>
      <c r="N3087">
        <v>0</v>
      </c>
      <c r="O3087">
        <v>-52</v>
      </c>
      <c r="P3087">
        <f t="shared" si="297"/>
        <v>52</v>
      </c>
      <c r="Q3087" t="s">
        <v>884</v>
      </c>
      <c r="R3087">
        <v>2</v>
      </c>
      <c r="S3087">
        <f t="shared" si="292"/>
        <v>52</v>
      </c>
      <c r="T3087">
        <f t="shared" si="293"/>
        <v>0</v>
      </c>
      <c r="U3087" t="s">
        <v>1003</v>
      </c>
      <c r="V3087" t="s">
        <v>21</v>
      </c>
      <c r="Z3087" s="118">
        <v>1.45</v>
      </c>
      <c r="AA3087" s="106">
        <v>40</v>
      </c>
      <c r="AB3087" s="120">
        <v>1.2</v>
      </c>
      <c r="AC3087" s="2">
        <f t="shared" si="294"/>
        <v>5428.7999999999984</v>
      </c>
      <c r="AE3087" s="2">
        <f t="shared" si="295"/>
        <v>5428.7999999999984</v>
      </c>
      <c r="AG3087" t="str">
        <f t="shared" si="296"/>
        <v/>
      </c>
    </row>
    <row r="3088" spans="1:34">
      <c r="A3088">
        <v>3087</v>
      </c>
      <c r="C3088">
        <v>857</v>
      </c>
      <c r="D3088">
        <v>597</v>
      </c>
      <c r="E3088" t="s">
        <v>177</v>
      </c>
      <c r="F3088" t="s">
        <v>930</v>
      </c>
      <c r="G3088">
        <v>50.681060789999997</v>
      </c>
      <c r="H3088">
        <v>128.23789980000001</v>
      </c>
      <c r="M3088" t="s">
        <v>687</v>
      </c>
      <c r="N3088">
        <v>-52</v>
      </c>
      <c r="O3088">
        <v>-54</v>
      </c>
      <c r="P3088">
        <f t="shared" si="297"/>
        <v>2</v>
      </c>
      <c r="Q3088" t="s">
        <v>89</v>
      </c>
      <c r="R3088">
        <v>2</v>
      </c>
      <c r="S3088">
        <f t="shared" si="292"/>
        <v>2</v>
      </c>
      <c r="T3088">
        <f t="shared" si="293"/>
        <v>0</v>
      </c>
      <c r="U3088" t="s">
        <v>1003</v>
      </c>
      <c r="V3088" t="s">
        <v>21</v>
      </c>
      <c r="Z3088" s="118">
        <v>1.07</v>
      </c>
      <c r="AA3088" s="106">
        <v>40</v>
      </c>
      <c r="AB3088" s="120">
        <v>3.36</v>
      </c>
      <c r="AC3088" s="2">
        <f t="shared" si="294"/>
        <v>431.42400000000004</v>
      </c>
      <c r="AE3088" s="2">
        <f t="shared" si="295"/>
        <v>431.42400000000004</v>
      </c>
      <c r="AG3088" t="str">
        <f t="shared" si="296"/>
        <v/>
      </c>
    </row>
    <row r="3089" spans="1:34">
      <c r="A3089">
        <v>3088</v>
      </c>
      <c r="C3089">
        <v>857</v>
      </c>
      <c r="D3089">
        <v>597</v>
      </c>
      <c r="E3089" t="s">
        <v>177</v>
      </c>
      <c r="F3089" t="s">
        <v>930</v>
      </c>
      <c r="G3089">
        <v>50.681060789999997</v>
      </c>
      <c r="H3089">
        <v>128.23789980000001</v>
      </c>
      <c r="M3089" t="s">
        <v>805</v>
      </c>
      <c r="N3089">
        <v>-54</v>
      </c>
      <c r="O3089">
        <v>-72</v>
      </c>
      <c r="P3089">
        <f t="shared" si="297"/>
        <v>18</v>
      </c>
      <c r="Q3089" t="s">
        <v>89</v>
      </c>
      <c r="R3089">
        <v>2</v>
      </c>
      <c r="S3089">
        <f t="shared" si="292"/>
        <v>18</v>
      </c>
      <c r="T3089">
        <f t="shared" si="293"/>
        <v>0</v>
      </c>
      <c r="U3089" t="s">
        <v>1003</v>
      </c>
      <c r="V3089" t="s">
        <v>21</v>
      </c>
      <c r="Z3089" s="118">
        <v>1.45</v>
      </c>
      <c r="AA3089" s="106">
        <v>40</v>
      </c>
      <c r="AB3089" s="120">
        <v>1.2</v>
      </c>
      <c r="AC3089" s="2">
        <f t="shared" si="294"/>
        <v>1879.1999999999996</v>
      </c>
      <c r="AE3089" s="2">
        <f t="shared" si="295"/>
        <v>1879.1999999999996</v>
      </c>
      <c r="AG3089" t="str">
        <f t="shared" si="296"/>
        <v/>
      </c>
      <c r="AH3089" s="102"/>
    </row>
    <row r="3090" spans="1:34" s="9" customFormat="1">
      <c r="A3090">
        <v>3089</v>
      </c>
      <c r="C3090">
        <v>857</v>
      </c>
      <c r="D3090">
        <v>597</v>
      </c>
      <c r="E3090" s="9" t="s">
        <v>177</v>
      </c>
      <c r="F3090" t="s">
        <v>930</v>
      </c>
      <c r="G3090" s="9">
        <v>50.681060789999997</v>
      </c>
      <c r="H3090" s="9">
        <v>128.23789980000001</v>
      </c>
      <c r="M3090" s="9" t="s">
        <v>798</v>
      </c>
      <c r="N3090" s="9">
        <v>-72</v>
      </c>
      <c r="O3090" s="9">
        <v>-86</v>
      </c>
      <c r="P3090">
        <f t="shared" si="297"/>
        <v>14</v>
      </c>
      <c r="Q3090" s="9" t="s">
        <v>191</v>
      </c>
      <c r="R3090" s="9">
        <v>2</v>
      </c>
      <c r="S3090" s="9">
        <f t="shared" si="292"/>
        <v>14</v>
      </c>
      <c r="T3090" s="9">
        <f t="shared" si="293"/>
        <v>0</v>
      </c>
      <c r="U3090" t="s">
        <v>1003</v>
      </c>
      <c r="V3090" t="s">
        <v>21</v>
      </c>
      <c r="Z3090" s="118">
        <v>1.38</v>
      </c>
      <c r="AA3090" s="106">
        <v>40</v>
      </c>
      <c r="AB3090" s="120">
        <v>0.39</v>
      </c>
      <c r="AC3090" s="2">
        <f t="shared" si="294"/>
        <v>452.08800000000008</v>
      </c>
      <c r="AE3090" s="11">
        <f t="shared" si="295"/>
        <v>452.08800000000008</v>
      </c>
      <c r="AG3090" t="str">
        <f t="shared" si="296"/>
        <v/>
      </c>
      <c r="AH3090" s="102"/>
    </row>
    <row r="3091" spans="1:34">
      <c r="A3091">
        <v>3090</v>
      </c>
      <c r="C3091">
        <v>12</v>
      </c>
      <c r="D3091">
        <v>598</v>
      </c>
      <c r="E3091" t="s">
        <v>605</v>
      </c>
      <c r="F3091" t="s">
        <v>929</v>
      </c>
      <c r="G3091">
        <v>52.38233185</v>
      </c>
      <c r="H3091">
        <v>126.5384979</v>
      </c>
      <c r="M3091" t="s">
        <v>610</v>
      </c>
      <c r="N3091">
        <v>8</v>
      </c>
      <c r="O3091">
        <v>6</v>
      </c>
      <c r="P3091">
        <f t="shared" si="297"/>
        <v>2</v>
      </c>
      <c r="Q3091" t="s">
        <v>35</v>
      </c>
      <c r="R3091">
        <v>1</v>
      </c>
      <c r="S3091">
        <f t="shared" si="292"/>
        <v>0</v>
      </c>
      <c r="T3091">
        <f t="shared" si="293"/>
        <v>2</v>
      </c>
      <c r="W3091">
        <f>SUM(S3091:S3097)</f>
        <v>21</v>
      </c>
      <c r="X3091">
        <f>SUM(T3091:T3097)</f>
        <v>8</v>
      </c>
      <c r="Y3091">
        <f>X3091+W3091</f>
        <v>29</v>
      </c>
      <c r="Z3091" s="118">
        <v>0.14000000000000001</v>
      </c>
      <c r="AA3091">
        <v>0</v>
      </c>
      <c r="AB3091" s="120">
        <v>43.21</v>
      </c>
      <c r="AC3091" s="2">
        <f t="shared" si="294"/>
        <v>1209.8800000000001</v>
      </c>
      <c r="AD3091" s="2">
        <f>SUM(AC3091:AC3097)</f>
        <v>7857.4119999999994</v>
      </c>
      <c r="AE3091" s="2">
        <f t="shared" si="295"/>
        <v>1209.8800000000001</v>
      </c>
      <c r="AF3091" s="2">
        <f>SUM(AE3091:AE3097)</f>
        <v>7857.4119999999994</v>
      </c>
      <c r="AG3091">
        <f t="shared" si="296"/>
        <v>1</v>
      </c>
      <c r="AH3091" s="102"/>
    </row>
    <row r="3092" spans="1:34">
      <c r="A3092">
        <v>3091</v>
      </c>
      <c r="C3092">
        <v>12</v>
      </c>
      <c r="D3092">
        <v>598</v>
      </c>
      <c r="E3092" t="s">
        <v>605</v>
      </c>
      <c r="F3092" t="s">
        <v>929</v>
      </c>
      <c r="G3092">
        <v>52.38233185</v>
      </c>
      <c r="H3092">
        <v>126.5384979</v>
      </c>
      <c r="M3092" t="s">
        <v>606</v>
      </c>
      <c r="N3092">
        <v>6</v>
      </c>
      <c r="O3092">
        <v>5</v>
      </c>
      <c r="P3092">
        <f t="shared" si="297"/>
        <v>1</v>
      </c>
      <c r="Q3092" t="s">
        <v>35</v>
      </c>
      <c r="R3092">
        <v>1</v>
      </c>
      <c r="S3092">
        <f t="shared" si="292"/>
        <v>0</v>
      </c>
      <c r="T3092">
        <f t="shared" si="293"/>
        <v>1</v>
      </c>
      <c r="Z3092" s="118">
        <v>0.14000000000000001</v>
      </c>
      <c r="AA3092">
        <v>0</v>
      </c>
      <c r="AB3092" s="120">
        <v>43.21</v>
      </c>
      <c r="AC3092" s="2">
        <f t="shared" si="294"/>
        <v>604.94000000000005</v>
      </c>
      <c r="AE3092" s="2">
        <f t="shared" si="295"/>
        <v>604.94000000000005</v>
      </c>
      <c r="AG3092" t="str">
        <f t="shared" si="296"/>
        <v/>
      </c>
      <c r="AH3092" s="102"/>
    </row>
    <row r="3093" spans="1:34">
      <c r="A3093">
        <v>3092</v>
      </c>
      <c r="C3093">
        <v>12</v>
      </c>
      <c r="D3093">
        <v>598</v>
      </c>
      <c r="E3093" t="s">
        <v>605</v>
      </c>
      <c r="F3093" t="s">
        <v>929</v>
      </c>
      <c r="G3093">
        <v>52.38233185</v>
      </c>
      <c r="H3093">
        <v>126.5384979</v>
      </c>
      <c r="M3093" t="s">
        <v>627</v>
      </c>
      <c r="N3093">
        <v>5</v>
      </c>
      <c r="O3093">
        <v>0</v>
      </c>
      <c r="P3093">
        <f t="shared" si="297"/>
        <v>5</v>
      </c>
      <c r="Q3093" t="s">
        <v>35</v>
      </c>
      <c r="R3093">
        <v>1</v>
      </c>
      <c r="S3093">
        <f t="shared" si="292"/>
        <v>0</v>
      </c>
      <c r="T3093">
        <f t="shared" si="293"/>
        <v>5</v>
      </c>
      <c r="Z3093" s="118">
        <v>0.14000000000000001</v>
      </c>
      <c r="AA3093">
        <v>0</v>
      </c>
      <c r="AB3093" s="120">
        <v>36.65</v>
      </c>
      <c r="AC3093" s="2">
        <f t="shared" si="294"/>
        <v>2565.5</v>
      </c>
      <c r="AE3093" s="2">
        <f t="shared" si="295"/>
        <v>2565.5</v>
      </c>
      <c r="AG3093" t="str">
        <f t="shared" si="296"/>
        <v/>
      </c>
      <c r="AH3093" s="107"/>
    </row>
    <row r="3094" spans="1:34">
      <c r="A3094">
        <v>3093</v>
      </c>
      <c r="C3094">
        <v>18</v>
      </c>
      <c r="D3094">
        <v>598</v>
      </c>
      <c r="E3094" t="s">
        <v>605</v>
      </c>
      <c r="F3094" t="s">
        <v>929</v>
      </c>
      <c r="G3094">
        <v>52.38233185</v>
      </c>
      <c r="H3094">
        <v>126.5384979</v>
      </c>
      <c r="M3094" t="s">
        <v>16</v>
      </c>
      <c r="N3094">
        <v>0</v>
      </c>
      <c r="O3094">
        <v>-3</v>
      </c>
      <c r="P3094">
        <f t="shared" si="297"/>
        <v>3</v>
      </c>
      <c r="Q3094" t="s">
        <v>613</v>
      </c>
      <c r="R3094">
        <v>2</v>
      </c>
      <c r="S3094">
        <f t="shared" si="292"/>
        <v>3</v>
      </c>
      <c r="T3094">
        <f t="shared" si="293"/>
        <v>0</v>
      </c>
      <c r="U3094" t="s">
        <v>1003</v>
      </c>
      <c r="V3094" t="s">
        <v>21</v>
      </c>
      <c r="Z3094" s="118">
        <v>1.31</v>
      </c>
      <c r="AA3094">
        <v>40</v>
      </c>
      <c r="AB3094" s="120">
        <v>4.74</v>
      </c>
      <c r="AC3094" s="2">
        <f t="shared" si="294"/>
        <v>1117.692</v>
      </c>
      <c r="AE3094" s="2">
        <f t="shared" si="295"/>
        <v>1117.692</v>
      </c>
      <c r="AG3094" t="str">
        <f t="shared" si="296"/>
        <v/>
      </c>
      <c r="AH3094" s="107"/>
    </row>
    <row r="3095" spans="1:34">
      <c r="A3095">
        <v>3094</v>
      </c>
      <c r="C3095">
        <v>18</v>
      </c>
      <c r="D3095">
        <v>598</v>
      </c>
      <c r="E3095" t="s">
        <v>605</v>
      </c>
      <c r="F3095" t="s">
        <v>929</v>
      </c>
      <c r="G3095">
        <v>52.38233185</v>
      </c>
      <c r="H3095">
        <v>126.5384979</v>
      </c>
      <c r="M3095" t="s">
        <v>18</v>
      </c>
      <c r="N3095">
        <v>-3</v>
      </c>
      <c r="O3095">
        <v>-13</v>
      </c>
      <c r="P3095">
        <f t="shared" si="297"/>
        <v>10</v>
      </c>
      <c r="Q3095" t="s">
        <v>613</v>
      </c>
      <c r="R3095">
        <v>2</v>
      </c>
      <c r="S3095">
        <f t="shared" si="292"/>
        <v>10</v>
      </c>
      <c r="T3095">
        <f t="shared" si="293"/>
        <v>0</v>
      </c>
      <c r="U3095" t="s">
        <v>1003</v>
      </c>
      <c r="V3095" t="s">
        <v>21</v>
      </c>
      <c r="Z3095" s="118">
        <v>1.38</v>
      </c>
      <c r="AA3095">
        <v>30</v>
      </c>
      <c r="AB3095" s="120">
        <v>1.7</v>
      </c>
      <c r="AC3095" s="2">
        <f t="shared" si="294"/>
        <v>1642.1999999999996</v>
      </c>
      <c r="AE3095" s="2">
        <f t="shared" si="295"/>
        <v>1642.1999999999996</v>
      </c>
      <c r="AG3095" t="str">
        <f t="shared" si="296"/>
        <v/>
      </c>
    </row>
    <row r="3096" spans="1:34">
      <c r="A3096">
        <v>3095</v>
      </c>
      <c r="C3096">
        <v>18</v>
      </c>
      <c r="D3096">
        <v>598</v>
      </c>
      <c r="E3096" t="s">
        <v>605</v>
      </c>
      <c r="F3096" t="s">
        <v>929</v>
      </c>
      <c r="G3096">
        <v>52.38233185</v>
      </c>
      <c r="H3096">
        <v>126.5384979</v>
      </c>
      <c r="M3096" t="s">
        <v>263</v>
      </c>
      <c r="N3096">
        <v>-13</v>
      </c>
      <c r="O3096">
        <v>-21</v>
      </c>
      <c r="P3096">
        <f t="shared" si="297"/>
        <v>8</v>
      </c>
      <c r="Q3096" t="s">
        <v>613</v>
      </c>
      <c r="R3096">
        <v>2</v>
      </c>
      <c r="S3096">
        <f t="shared" si="292"/>
        <v>8</v>
      </c>
      <c r="T3096">
        <f t="shared" si="293"/>
        <v>0</v>
      </c>
      <c r="U3096" t="s">
        <v>1003</v>
      </c>
      <c r="V3096" t="s">
        <v>21</v>
      </c>
      <c r="Z3096" s="118">
        <v>1.63</v>
      </c>
      <c r="AA3096">
        <v>0</v>
      </c>
      <c r="AB3096" s="120">
        <v>0.55000000000000004</v>
      </c>
      <c r="AC3096" s="2">
        <f t="shared" si="294"/>
        <v>717.19999999999993</v>
      </c>
      <c r="AE3096" s="2">
        <f t="shared" si="295"/>
        <v>717.19999999999993</v>
      </c>
      <c r="AG3096" t="str">
        <f t="shared" si="296"/>
        <v/>
      </c>
    </row>
    <row r="3097" spans="1:34" s="9" customFormat="1">
      <c r="A3097">
        <v>3096</v>
      </c>
      <c r="C3097">
        <v>18</v>
      </c>
      <c r="D3097">
        <v>598</v>
      </c>
      <c r="E3097" s="9" t="s">
        <v>605</v>
      </c>
      <c r="F3097" t="s">
        <v>929</v>
      </c>
      <c r="G3097" s="9">
        <v>52.38233185</v>
      </c>
      <c r="H3097" s="9">
        <v>126.5384979</v>
      </c>
      <c r="M3097" s="9" t="s">
        <v>264</v>
      </c>
      <c r="N3097" s="9">
        <v>-21</v>
      </c>
      <c r="O3097" s="9">
        <v>-21</v>
      </c>
      <c r="P3097">
        <f t="shared" si="297"/>
        <v>0</v>
      </c>
      <c r="Q3097" s="9" t="s">
        <v>616</v>
      </c>
      <c r="R3097" s="9">
        <v>2</v>
      </c>
      <c r="S3097" s="9">
        <f t="shared" si="292"/>
        <v>0</v>
      </c>
      <c r="T3097" s="9">
        <f t="shared" si="293"/>
        <v>0</v>
      </c>
      <c r="U3097" t="s">
        <v>1003</v>
      </c>
      <c r="V3097" t="s">
        <v>21</v>
      </c>
      <c r="Z3097" s="118">
        <v>1.63</v>
      </c>
      <c r="AA3097" s="9">
        <v>0</v>
      </c>
      <c r="AB3097" s="120">
        <v>0.55000000000000004</v>
      </c>
      <c r="AC3097" s="2">
        <f t="shared" si="294"/>
        <v>0</v>
      </c>
      <c r="AE3097" s="11">
        <f t="shared" si="295"/>
        <v>0</v>
      </c>
      <c r="AG3097" t="str">
        <f t="shared" si="296"/>
        <v/>
      </c>
      <c r="AH3097"/>
    </row>
    <row r="3098" spans="1:34">
      <c r="A3098">
        <v>3097</v>
      </c>
      <c r="C3098">
        <v>814</v>
      </c>
      <c r="D3098">
        <v>599</v>
      </c>
      <c r="E3098" t="s">
        <v>915</v>
      </c>
      <c r="F3098" t="s">
        <v>932</v>
      </c>
      <c r="G3098">
        <v>52.385280610000002</v>
      </c>
      <c r="H3098">
        <v>126.5389023</v>
      </c>
      <c r="M3098" t="s">
        <v>610</v>
      </c>
      <c r="N3098">
        <v>30</v>
      </c>
      <c r="O3098">
        <v>27</v>
      </c>
      <c r="P3098">
        <f t="shared" si="297"/>
        <v>3</v>
      </c>
      <c r="Q3098" t="s">
        <v>35</v>
      </c>
      <c r="R3098">
        <v>1</v>
      </c>
      <c r="S3098">
        <f t="shared" si="292"/>
        <v>0</v>
      </c>
      <c r="T3098">
        <f t="shared" si="293"/>
        <v>3</v>
      </c>
      <c r="W3098">
        <f>SUM(S3098:S3102)</f>
        <v>39</v>
      </c>
      <c r="X3098">
        <f>SUM(T3098:T3102)</f>
        <v>30</v>
      </c>
      <c r="Y3098">
        <f>X3098+W3098</f>
        <v>69</v>
      </c>
      <c r="Z3098" s="118">
        <v>0.11</v>
      </c>
      <c r="AA3098">
        <v>0</v>
      </c>
      <c r="AB3098" s="120">
        <v>25.58</v>
      </c>
      <c r="AC3098" s="2">
        <f t="shared" si="294"/>
        <v>844.13999999999976</v>
      </c>
      <c r="AD3098" s="2">
        <f>SUM(AC3098:AC3102)</f>
        <v>35736.980000000003</v>
      </c>
      <c r="AE3098" s="2">
        <f t="shared" si="295"/>
        <v>844.13999999999976</v>
      </c>
      <c r="AF3098" s="2">
        <f>SUM(AE3098:AE3102)</f>
        <v>35736.980000000003</v>
      </c>
      <c r="AG3098">
        <f t="shared" si="296"/>
        <v>1</v>
      </c>
    </row>
    <row r="3099" spans="1:34">
      <c r="A3099">
        <v>3098</v>
      </c>
      <c r="C3099">
        <v>814</v>
      </c>
      <c r="D3099">
        <v>599</v>
      </c>
      <c r="E3099" t="s">
        <v>915</v>
      </c>
      <c r="F3099" t="s">
        <v>932</v>
      </c>
      <c r="G3099">
        <v>52.385280610000002</v>
      </c>
      <c r="H3099">
        <v>126.5389023</v>
      </c>
      <c r="M3099" t="s">
        <v>612</v>
      </c>
      <c r="N3099">
        <v>27</v>
      </c>
      <c r="O3099">
        <v>22</v>
      </c>
      <c r="P3099">
        <f t="shared" si="297"/>
        <v>5</v>
      </c>
      <c r="Q3099" t="s">
        <v>35</v>
      </c>
      <c r="R3099">
        <v>1</v>
      </c>
      <c r="S3099">
        <f t="shared" si="292"/>
        <v>0</v>
      </c>
      <c r="T3099">
        <f t="shared" si="293"/>
        <v>5</v>
      </c>
      <c r="Z3099" s="118">
        <v>0.11</v>
      </c>
      <c r="AA3099">
        <v>0</v>
      </c>
      <c r="AB3099" s="120">
        <v>25.58</v>
      </c>
      <c r="AC3099" s="2">
        <f t="shared" si="294"/>
        <v>1406.8999999999999</v>
      </c>
      <c r="AE3099" s="2">
        <f t="shared" si="295"/>
        <v>1406.8999999999999</v>
      </c>
      <c r="AG3099" t="str">
        <f t="shared" si="296"/>
        <v/>
      </c>
    </row>
    <row r="3100" spans="1:34">
      <c r="A3100">
        <v>3099</v>
      </c>
      <c r="C3100">
        <v>814</v>
      </c>
      <c r="D3100">
        <v>599</v>
      </c>
      <c r="E3100" t="s">
        <v>915</v>
      </c>
      <c r="F3100" t="s">
        <v>932</v>
      </c>
      <c r="G3100">
        <v>52.385280610000002</v>
      </c>
      <c r="H3100">
        <v>126.5389023</v>
      </c>
      <c r="M3100" t="s">
        <v>15</v>
      </c>
      <c r="N3100">
        <v>22</v>
      </c>
      <c r="O3100">
        <v>0</v>
      </c>
      <c r="P3100">
        <f t="shared" si="297"/>
        <v>22</v>
      </c>
      <c r="Q3100" t="s">
        <v>35</v>
      </c>
      <c r="R3100">
        <v>1</v>
      </c>
      <c r="S3100">
        <f t="shared" si="292"/>
        <v>0</v>
      </c>
      <c r="T3100">
        <f t="shared" si="293"/>
        <v>22</v>
      </c>
      <c r="Z3100" s="118">
        <v>0.55000000000000004</v>
      </c>
      <c r="AA3100">
        <v>0</v>
      </c>
      <c r="AB3100" s="120">
        <v>19.02</v>
      </c>
      <c r="AC3100" s="2">
        <f t="shared" si="294"/>
        <v>23014.2</v>
      </c>
      <c r="AE3100" s="2">
        <f t="shared" si="295"/>
        <v>23014.2</v>
      </c>
      <c r="AG3100" t="str">
        <f t="shared" si="296"/>
        <v/>
      </c>
    </row>
    <row r="3101" spans="1:34">
      <c r="A3101">
        <v>3100</v>
      </c>
      <c r="C3101">
        <v>874</v>
      </c>
      <c r="D3101">
        <v>599</v>
      </c>
      <c r="E3101" t="s">
        <v>915</v>
      </c>
      <c r="F3101" t="s">
        <v>932</v>
      </c>
      <c r="G3101">
        <v>52.385280610000002</v>
      </c>
      <c r="H3101">
        <v>126.5389023</v>
      </c>
      <c r="M3101" t="s">
        <v>104</v>
      </c>
      <c r="N3101">
        <v>0</v>
      </c>
      <c r="O3101">
        <v>-12</v>
      </c>
      <c r="P3101">
        <f t="shared" si="297"/>
        <v>12</v>
      </c>
      <c r="Q3101" t="s">
        <v>604</v>
      </c>
      <c r="R3101">
        <v>2</v>
      </c>
      <c r="S3101">
        <f t="shared" si="292"/>
        <v>12</v>
      </c>
      <c r="T3101">
        <f t="shared" si="293"/>
        <v>0</v>
      </c>
      <c r="U3101" t="s">
        <v>1003</v>
      </c>
      <c r="V3101" t="s">
        <v>21</v>
      </c>
      <c r="Z3101" s="118">
        <v>0.97</v>
      </c>
      <c r="AA3101">
        <v>0</v>
      </c>
      <c r="AB3101" s="120">
        <v>7.94</v>
      </c>
      <c r="AC3101" s="2">
        <f t="shared" si="294"/>
        <v>9242.16</v>
      </c>
      <c r="AE3101" s="2">
        <f t="shared" si="295"/>
        <v>9242.16</v>
      </c>
      <c r="AG3101" t="str">
        <f t="shared" si="296"/>
        <v/>
      </c>
    </row>
    <row r="3102" spans="1:34" s="9" customFormat="1">
      <c r="A3102">
        <v>3101</v>
      </c>
      <c r="C3102">
        <v>874</v>
      </c>
      <c r="D3102">
        <v>599</v>
      </c>
      <c r="E3102" s="9" t="s">
        <v>915</v>
      </c>
      <c r="F3102" t="s">
        <v>932</v>
      </c>
      <c r="G3102" s="9">
        <v>52.385280610000002</v>
      </c>
      <c r="H3102" s="9">
        <v>126.5389023</v>
      </c>
      <c r="M3102" s="9" t="s">
        <v>21</v>
      </c>
      <c r="N3102" s="9">
        <v>-12</v>
      </c>
      <c r="O3102" s="9">
        <v>-39</v>
      </c>
      <c r="P3102">
        <f t="shared" si="297"/>
        <v>27</v>
      </c>
      <c r="Q3102" s="9" t="s">
        <v>191</v>
      </c>
      <c r="R3102" s="9">
        <v>2</v>
      </c>
      <c r="S3102" s="9">
        <f t="shared" si="292"/>
        <v>27</v>
      </c>
      <c r="T3102" s="9">
        <f t="shared" si="293"/>
        <v>0</v>
      </c>
      <c r="U3102" t="s">
        <v>1003</v>
      </c>
      <c r="V3102" t="s">
        <v>21</v>
      </c>
      <c r="Z3102" s="118">
        <v>1.1000000000000001</v>
      </c>
      <c r="AA3102" s="9">
        <v>55</v>
      </c>
      <c r="AB3102" s="120">
        <v>0.92</v>
      </c>
      <c r="AC3102" s="2">
        <f t="shared" si="294"/>
        <v>1229.5800000000004</v>
      </c>
      <c r="AE3102" s="11">
        <f t="shared" si="295"/>
        <v>1229.5800000000004</v>
      </c>
      <c r="AG3102" t="str">
        <f t="shared" si="296"/>
        <v/>
      </c>
      <c r="AH3102"/>
    </row>
    <row r="3103" spans="1:34">
      <c r="A3103">
        <v>3102</v>
      </c>
      <c r="C3103">
        <v>153</v>
      </c>
      <c r="D3103">
        <v>600</v>
      </c>
      <c r="E3103" t="s">
        <v>605</v>
      </c>
      <c r="F3103" t="s">
        <v>929</v>
      </c>
      <c r="G3103">
        <v>52.448860170000003</v>
      </c>
      <c r="H3103">
        <v>126.5250015</v>
      </c>
      <c r="M3103" t="s">
        <v>610</v>
      </c>
      <c r="N3103">
        <v>21</v>
      </c>
      <c r="O3103">
        <v>19</v>
      </c>
      <c r="P3103">
        <f t="shared" si="297"/>
        <v>2</v>
      </c>
      <c r="Q3103" t="s">
        <v>35</v>
      </c>
      <c r="R3103">
        <v>1</v>
      </c>
      <c r="S3103">
        <f t="shared" si="292"/>
        <v>0</v>
      </c>
      <c r="T3103">
        <f t="shared" si="293"/>
        <v>2</v>
      </c>
      <c r="W3103">
        <f>SUM(S3103:S3107)</f>
        <v>37</v>
      </c>
      <c r="X3103">
        <f>SUM(T3103:T3107)</f>
        <v>21</v>
      </c>
      <c r="Y3103">
        <f>X3103+W3103</f>
        <v>58</v>
      </c>
      <c r="Z3103" s="118">
        <v>0.14000000000000001</v>
      </c>
      <c r="AA3103">
        <v>0</v>
      </c>
      <c r="AB3103" s="120">
        <v>43.21</v>
      </c>
      <c r="AC3103" s="2">
        <f t="shared" si="294"/>
        <v>1209.8800000000001</v>
      </c>
      <c r="AD3103" s="2">
        <f>SUM(AC3103:AC3107)</f>
        <v>18839.076000000001</v>
      </c>
      <c r="AE3103" s="2">
        <f t="shared" si="295"/>
        <v>1209.8800000000001</v>
      </c>
      <c r="AF3103" s="2">
        <f>SUM(AE3103:AE3107)</f>
        <v>18839.076000000001</v>
      </c>
      <c r="AG3103">
        <f t="shared" si="296"/>
        <v>1</v>
      </c>
    </row>
    <row r="3104" spans="1:34">
      <c r="A3104">
        <v>3103</v>
      </c>
      <c r="C3104">
        <v>153</v>
      </c>
      <c r="D3104">
        <v>600</v>
      </c>
      <c r="E3104" t="s">
        <v>605</v>
      </c>
      <c r="F3104" t="s">
        <v>929</v>
      </c>
      <c r="G3104">
        <v>52.448860170000003</v>
      </c>
      <c r="H3104">
        <v>126.5250015</v>
      </c>
      <c r="M3104" t="s">
        <v>14</v>
      </c>
      <c r="N3104">
        <v>19</v>
      </c>
      <c r="O3104">
        <v>0</v>
      </c>
      <c r="P3104">
        <f t="shared" si="297"/>
        <v>19</v>
      </c>
      <c r="Q3104" t="s">
        <v>35</v>
      </c>
      <c r="R3104">
        <v>1</v>
      </c>
      <c r="S3104">
        <f t="shared" si="292"/>
        <v>0</v>
      </c>
      <c r="T3104">
        <f t="shared" si="293"/>
        <v>19</v>
      </c>
      <c r="Z3104" s="118">
        <v>0.14000000000000001</v>
      </c>
      <c r="AA3104">
        <v>0</v>
      </c>
      <c r="AB3104" s="120">
        <v>43.21</v>
      </c>
      <c r="AC3104" s="2">
        <f t="shared" si="294"/>
        <v>11493.86</v>
      </c>
      <c r="AE3104" s="2">
        <f t="shared" si="295"/>
        <v>11493.86</v>
      </c>
      <c r="AG3104" t="str">
        <f t="shared" si="296"/>
        <v/>
      </c>
    </row>
    <row r="3105" spans="1:34">
      <c r="A3105">
        <v>3104</v>
      </c>
      <c r="C3105">
        <v>166</v>
      </c>
      <c r="D3105">
        <v>600</v>
      </c>
      <c r="E3105" t="s">
        <v>605</v>
      </c>
      <c r="F3105" t="s">
        <v>929</v>
      </c>
      <c r="G3105">
        <v>52.448860170000003</v>
      </c>
      <c r="H3105">
        <v>126.5250015</v>
      </c>
      <c r="M3105" t="s">
        <v>16</v>
      </c>
      <c r="N3105">
        <v>0</v>
      </c>
      <c r="O3105">
        <v>-4</v>
      </c>
      <c r="P3105">
        <f t="shared" si="297"/>
        <v>4</v>
      </c>
      <c r="Q3105" t="s">
        <v>613</v>
      </c>
      <c r="R3105">
        <v>2</v>
      </c>
      <c r="S3105">
        <f t="shared" si="292"/>
        <v>4</v>
      </c>
      <c r="T3105">
        <f t="shared" si="293"/>
        <v>0</v>
      </c>
      <c r="U3105" t="s">
        <v>1006</v>
      </c>
      <c r="V3105" t="s">
        <v>918</v>
      </c>
      <c r="Z3105" s="118">
        <v>1.31</v>
      </c>
      <c r="AA3105">
        <v>40</v>
      </c>
      <c r="AB3105" s="120">
        <v>4.74</v>
      </c>
      <c r="AC3105" s="2">
        <f t="shared" si="294"/>
        <v>1490.2560000000001</v>
      </c>
      <c r="AE3105" s="2">
        <f t="shared" si="295"/>
        <v>1490.2560000000001</v>
      </c>
      <c r="AG3105" t="str">
        <f t="shared" si="296"/>
        <v/>
      </c>
    </row>
    <row r="3106" spans="1:34">
      <c r="A3106">
        <v>3105</v>
      </c>
      <c r="C3106">
        <v>166</v>
      </c>
      <c r="D3106">
        <v>600</v>
      </c>
      <c r="E3106" t="s">
        <v>605</v>
      </c>
      <c r="F3106" t="s">
        <v>929</v>
      </c>
      <c r="G3106">
        <v>52.448860170000003</v>
      </c>
      <c r="H3106">
        <v>126.5250015</v>
      </c>
      <c r="M3106" t="s">
        <v>18</v>
      </c>
      <c r="N3106">
        <v>-4</v>
      </c>
      <c r="O3106">
        <v>-37</v>
      </c>
      <c r="P3106">
        <f t="shared" si="297"/>
        <v>33</v>
      </c>
      <c r="Q3106" t="s">
        <v>611</v>
      </c>
      <c r="R3106">
        <v>2</v>
      </c>
      <c r="S3106">
        <f t="shared" si="292"/>
        <v>33</v>
      </c>
      <c r="T3106">
        <f t="shared" si="293"/>
        <v>0</v>
      </c>
      <c r="U3106" t="s">
        <v>1006</v>
      </c>
      <c r="V3106" t="s">
        <v>918</v>
      </c>
      <c r="Z3106" s="118">
        <v>1.38</v>
      </c>
      <c r="AA3106">
        <v>40</v>
      </c>
      <c r="AB3106" s="120">
        <v>1.7</v>
      </c>
      <c r="AC3106" s="2">
        <f t="shared" si="294"/>
        <v>4645.079999999999</v>
      </c>
      <c r="AE3106" s="2">
        <f t="shared" si="295"/>
        <v>4645.079999999999</v>
      </c>
      <c r="AG3106" t="str">
        <f t="shared" si="296"/>
        <v/>
      </c>
    </row>
    <row r="3107" spans="1:34" s="9" customFormat="1">
      <c r="A3107">
        <v>3106</v>
      </c>
      <c r="C3107">
        <v>166</v>
      </c>
      <c r="D3107">
        <v>600</v>
      </c>
      <c r="E3107" s="9" t="s">
        <v>605</v>
      </c>
      <c r="F3107" t="s">
        <v>929</v>
      </c>
      <c r="G3107" s="9">
        <v>52.448860170000003</v>
      </c>
      <c r="H3107" s="9">
        <v>126.5250015</v>
      </c>
      <c r="M3107" s="9" t="s">
        <v>101</v>
      </c>
      <c r="N3107" s="9">
        <v>-37</v>
      </c>
      <c r="O3107" s="9">
        <v>-37</v>
      </c>
      <c r="P3107">
        <f t="shared" si="297"/>
        <v>0</v>
      </c>
      <c r="Q3107" s="9" t="s">
        <v>611</v>
      </c>
      <c r="R3107" s="9">
        <v>2</v>
      </c>
      <c r="S3107" s="9">
        <f t="shared" si="292"/>
        <v>0</v>
      </c>
      <c r="T3107" s="9">
        <f t="shared" si="293"/>
        <v>0</v>
      </c>
      <c r="U3107" t="s">
        <v>1003</v>
      </c>
      <c r="V3107" t="s">
        <v>623</v>
      </c>
      <c r="Z3107" s="118">
        <v>1.19</v>
      </c>
      <c r="AA3107" s="9">
        <v>40</v>
      </c>
      <c r="AB3107" s="120">
        <v>1.7</v>
      </c>
      <c r="AC3107" s="2">
        <f t="shared" si="294"/>
        <v>0</v>
      </c>
      <c r="AE3107" s="11">
        <f t="shared" si="295"/>
        <v>0</v>
      </c>
      <c r="AG3107" t="str">
        <f t="shared" si="296"/>
        <v/>
      </c>
      <c r="AH3107"/>
    </row>
    <row r="3108" spans="1:34">
      <c r="A3108">
        <v>3107</v>
      </c>
      <c r="C3108">
        <v>145</v>
      </c>
      <c r="D3108">
        <v>601</v>
      </c>
      <c r="E3108" t="s">
        <v>510</v>
      </c>
      <c r="F3108" t="s">
        <v>930</v>
      </c>
      <c r="G3108">
        <v>52.450668329999999</v>
      </c>
      <c r="H3108">
        <v>126.5279007</v>
      </c>
      <c r="M3108" t="s">
        <v>610</v>
      </c>
      <c r="N3108">
        <v>22</v>
      </c>
      <c r="O3108">
        <v>17</v>
      </c>
      <c r="P3108">
        <f t="shared" si="297"/>
        <v>5</v>
      </c>
      <c r="Q3108" t="s">
        <v>35</v>
      </c>
      <c r="R3108">
        <v>1</v>
      </c>
      <c r="S3108">
        <f t="shared" si="292"/>
        <v>0</v>
      </c>
      <c r="T3108">
        <f t="shared" si="293"/>
        <v>5</v>
      </c>
      <c r="W3108">
        <f>SUM(S3108:S3112)</f>
        <v>27</v>
      </c>
      <c r="X3108">
        <f>SUM(T3108:T3112)</f>
        <v>22</v>
      </c>
      <c r="Y3108">
        <f>X3108+W3108</f>
        <v>49</v>
      </c>
      <c r="Z3108" s="118">
        <v>0.16</v>
      </c>
      <c r="AA3108">
        <v>0</v>
      </c>
      <c r="AB3108" s="120">
        <v>37.4</v>
      </c>
      <c r="AC3108" s="2">
        <f t="shared" si="294"/>
        <v>2992</v>
      </c>
      <c r="AD3108" s="2">
        <f>SUM(AC3108:AC3112)</f>
        <v>14449.6</v>
      </c>
      <c r="AE3108" s="2">
        <f t="shared" si="295"/>
        <v>2992</v>
      </c>
      <c r="AF3108" s="2">
        <f>SUM(AE3108:AE3112)</f>
        <v>14449.6</v>
      </c>
      <c r="AG3108">
        <f t="shared" si="296"/>
        <v>1</v>
      </c>
    </row>
    <row r="3109" spans="1:34">
      <c r="A3109">
        <v>3108</v>
      </c>
      <c r="C3109">
        <v>145</v>
      </c>
      <c r="D3109">
        <v>601</v>
      </c>
      <c r="E3109" t="s">
        <v>510</v>
      </c>
      <c r="F3109" t="s">
        <v>930</v>
      </c>
      <c r="G3109">
        <v>52.450668329999999</v>
      </c>
      <c r="H3109">
        <v>126.5279007</v>
      </c>
      <c r="M3109" t="s">
        <v>14</v>
      </c>
      <c r="N3109">
        <v>17</v>
      </c>
      <c r="O3109">
        <v>10</v>
      </c>
      <c r="P3109">
        <f t="shared" si="297"/>
        <v>7</v>
      </c>
      <c r="Q3109" t="s">
        <v>35</v>
      </c>
      <c r="R3109">
        <v>1</v>
      </c>
      <c r="S3109">
        <f t="shared" si="292"/>
        <v>0</v>
      </c>
      <c r="T3109">
        <f t="shared" si="293"/>
        <v>7</v>
      </c>
      <c r="Z3109" s="118">
        <v>0.16</v>
      </c>
      <c r="AA3109">
        <v>0</v>
      </c>
      <c r="AB3109" s="120">
        <v>37.4</v>
      </c>
      <c r="AC3109" s="2">
        <f t="shared" si="294"/>
        <v>4188.8</v>
      </c>
      <c r="AE3109" s="2">
        <f t="shared" si="295"/>
        <v>4188.8</v>
      </c>
      <c r="AG3109" t="str">
        <f t="shared" si="296"/>
        <v/>
      </c>
    </row>
    <row r="3110" spans="1:34">
      <c r="A3110">
        <v>3109</v>
      </c>
      <c r="C3110">
        <v>145</v>
      </c>
      <c r="D3110">
        <v>601</v>
      </c>
      <c r="E3110" t="s">
        <v>510</v>
      </c>
      <c r="F3110" t="s">
        <v>930</v>
      </c>
      <c r="G3110">
        <v>52.450668329999999</v>
      </c>
      <c r="H3110">
        <v>126.5279007</v>
      </c>
      <c r="M3110" t="s">
        <v>15</v>
      </c>
      <c r="N3110">
        <v>10</v>
      </c>
      <c r="O3110">
        <v>0</v>
      </c>
      <c r="P3110">
        <f t="shared" si="297"/>
        <v>10</v>
      </c>
      <c r="Q3110" t="s">
        <v>35</v>
      </c>
      <c r="R3110">
        <v>1</v>
      </c>
      <c r="S3110">
        <f t="shared" si="292"/>
        <v>0</v>
      </c>
      <c r="T3110">
        <f t="shared" si="293"/>
        <v>10</v>
      </c>
      <c r="Z3110" s="118">
        <v>0.16</v>
      </c>
      <c r="AA3110">
        <v>0</v>
      </c>
      <c r="AB3110" s="120">
        <v>30.85</v>
      </c>
      <c r="AC3110" s="2">
        <f t="shared" si="294"/>
        <v>4936.0000000000009</v>
      </c>
      <c r="AE3110" s="2">
        <f t="shared" si="295"/>
        <v>4936.0000000000009</v>
      </c>
      <c r="AG3110" t="str">
        <f t="shared" si="296"/>
        <v/>
      </c>
    </row>
    <row r="3111" spans="1:34">
      <c r="A3111">
        <v>3110</v>
      </c>
      <c r="C3111">
        <v>158</v>
      </c>
      <c r="D3111">
        <v>601</v>
      </c>
      <c r="E3111" t="s">
        <v>510</v>
      </c>
      <c r="F3111" t="s">
        <v>930</v>
      </c>
      <c r="G3111">
        <v>52.450668329999999</v>
      </c>
      <c r="H3111">
        <v>126.5279007</v>
      </c>
      <c r="M3111" t="s">
        <v>101</v>
      </c>
      <c r="N3111">
        <v>0</v>
      </c>
      <c r="O3111">
        <v>-27</v>
      </c>
      <c r="P3111">
        <f t="shared" si="297"/>
        <v>27</v>
      </c>
      <c r="Q3111" t="s">
        <v>616</v>
      </c>
      <c r="R3111">
        <v>2</v>
      </c>
      <c r="S3111">
        <f t="shared" si="292"/>
        <v>27</v>
      </c>
      <c r="T3111">
        <f t="shared" si="293"/>
        <v>0</v>
      </c>
      <c r="U3111" t="s">
        <v>1003</v>
      </c>
      <c r="V3111" t="s">
        <v>623</v>
      </c>
      <c r="Z3111" s="118">
        <v>1.2</v>
      </c>
      <c r="AA3111">
        <v>40</v>
      </c>
      <c r="AB3111" s="120">
        <v>1.2</v>
      </c>
      <c r="AC3111" s="2">
        <f t="shared" si="294"/>
        <v>2332.7999999999997</v>
      </c>
      <c r="AE3111" s="2">
        <f t="shared" si="295"/>
        <v>2332.7999999999997</v>
      </c>
      <c r="AG3111" t="str">
        <f t="shared" si="296"/>
        <v/>
      </c>
    </row>
    <row r="3112" spans="1:34" s="9" customFormat="1">
      <c r="A3112">
        <v>3111</v>
      </c>
      <c r="C3112">
        <v>158</v>
      </c>
      <c r="D3112">
        <v>601</v>
      </c>
      <c r="E3112" s="9" t="s">
        <v>510</v>
      </c>
      <c r="F3112" t="s">
        <v>930</v>
      </c>
      <c r="G3112" s="9">
        <v>52.450668329999999</v>
      </c>
      <c r="H3112" s="9">
        <v>126.5279007</v>
      </c>
      <c r="M3112" s="9" t="s">
        <v>21</v>
      </c>
      <c r="N3112" s="9">
        <v>-27</v>
      </c>
      <c r="O3112" s="9">
        <v>-27</v>
      </c>
      <c r="P3112">
        <f t="shared" si="297"/>
        <v>0</v>
      </c>
      <c r="R3112" s="9">
        <v>2</v>
      </c>
      <c r="S3112" s="9">
        <f t="shared" si="292"/>
        <v>0</v>
      </c>
      <c r="T3112" s="9">
        <f t="shared" si="293"/>
        <v>0</v>
      </c>
      <c r="U3112" t="s">
        <v>1003</v>
      </c>
      <c r="V3112" t="s">
        <v>623</v>
      </c>
      <c r="Z3112" s="118">
        <v>1.29</v>
      </c>
      <c r="AA3112" s="9">
        <v>45</v>
      </c>
      <c r="AB3112" s="120">
        <v>0.39</v>
      </c>
      <c r="AC3112" s="2">
        <f t="shared" si="294"/>
        <v>0</v>
      </c>
      <c r="AE3112" s="11">
        <f t="shared" si="295"/>
        <v>0</v>
      </c>
      <c r="AG3112" t="str">
        <f t="shared" si="296"/>
        <v/>
      </c>
      <c r="AH3112"/>
    </row>
    <row r="3113" spans="1:34">
      <c r="A3113">
        <v>3112</v>
      </c>
      <c r="C3113">
        <v>193</v>
      </c>
      <c r="D3113">
        <v>602</v>
      </c>
      <c r="E3113" t="s">
        <v>510</v>
      </c>
      <c r="F3113" t="s">
        <v>930</v>
      </c>
      <c r="G3113">
        <v>52.373661040000002</v>
      </c>
      <c r="H3113">
        <v>126.6100998</v>
      </c>
      <c r="M3113" t="s">
        <v>13</v>
      </c>
      <c r="N3113">
        <v>6</v>
      </c>
      <c r="O3113">
        <v>5</v>
      </c>
      <c r="P3113">
        <f t="shared" si="297"/>
        <v>1</v>
      </c>
      <c r="Q3113" t="s">
        <v>35</v>
      </c>
      <c r="R3113">
        <v>1</v>
      </c>
      <c r="S3113">
        <f t="shared" si="292"/>
        <v>0</v>
      </c>
      <c r="T3113">
        <f t="shared" si="293"/>
        <v>1</v>
      </c>
      <c r="W3113">
        <f>SUM(S3113:S3117)</f>
        <v>60</v>
      </c>
      <c r="X3113">
        <f>SUM(T3113:T3117)</f>
        <v>6</v>
      </c>
      <c r="Y3113">
        <f>X3113+W3113</f>
        <v>66</v>
      </c>
      <c r="Z3113" s="118">
        <v>0.16</v>
      </c>
      <c r="AA3113">
        <v>0</v>
      </c>
      <c r="AB3113" s="120">
        <v>37.4</v>
      </c>
      <c r="AC3113" s="2">
        <f t="shared" si="294"/>
        <v>598.4</v>
      </c>
      <c r="AD3113" s="2">
        <f>SUM(AC3113:AC3117)</f>
        <v>7632.9599999999991</v>
      </c>
      <c r="AE3113" s="2">
        <f t="shared" si="295"/>
        <v>598.4</v>
      </c>
      <c r="AF3113" s="2">
        <f>SUM(AE3113:AE3117)</f>
        <v>7632.9599999999991</v>
      </c>
      <c r="AG3113">
        <f t="shared" si="296"/>
        <v>1</v>
      </c>
    </row>
    <row r="3114" spans="1:34">
      <c r="A3114">
        <v>3113</v>
      </c>
      <c r="C3114">
        <v>193</v>
      </c>
      <c r="D3114">
        <v>602</v>
      </c>
      <c r="E3114" t="s">
        <v>510</v>
      </c>
      <c r="F3114" t="s">
        <v>930</v>
      </c>
      <c r="G3114">
        <v>52.373661040000002</v>
      </c>
      <c r="H3114">
        <v>126.6100998</v>
      </c>
      <c r="M3114" t="s">
        <v>14</v>
      </c>
      <c r="N3114">
        <v>5</v>
      </c>
      <c r="O3114">
        <v>0</v>
      </c>
      <c r="P3114">
        <f t="shared" si="297"/>
        <v>5</v>
      </c>
      <c r="Q3114" t="s">
        <v>35</v>
      </c>
      <c r="R3114">
        <v>1</v>
      </c>
      <c r="S3114">
        <f t="shared" si="292"/>
        <v>0</v>
      </c>
      <c r="T3114">
        <f t="shared" si="293"/>
        <v>5</v>
      </c>
      <c r="Z3114" s="118">
        <v>0.16</v>
      </c>
      <c r="AA3114">
        <v>0</v>
      </c>
      <c r="AB3114" s="120">
        <v>37.4</v>
      </c>
      <c r="AC3114" s="2">
        <f t="shared" si="294"/>
        <v>2992</v>
      </c>
      <c r="AE3114" s="2">
        <f t="shared" si="295"/>
        <v>2992</v>
      </c>
      <c r="AG3114" t="str">
        <f t="shared" si="296"/>
        <v/>
      </c>
    </row>
    <row r="3115" spans="1:34">
      <c r="A3115">
        <v>3114</v>
      </c>
      <c r="C3115">
        <v>206</v>
      </c>
      <c r="D3115">
        <v>602</v>
      </c>
      <c r="E3115" t="s">
        <v>510</v>
      </c>
      <c r="F3115" t="s">
        <v>930</v>
      </c>
      <c r="G3115">
        <v>52.373661040000002</v>
      </c>
      <c r="H3115">
        <v>126.6100998</v>
      </c>
      <c r="M3115" t="s">
        <v>16</v>
      </c>
      <c r="N3115">
        <v>0</v>
      </c>
      <c r="O3115">
        <v>-5</v>
      </c>
      <c r="P3115">
        <f t="shared" si="297"/>
        <v>5</v>
      </c>
      <c r="Q3115" t="s">
        <v>191</v>
      </c>
      <c r="R3115">
        <v>2</v>
      </c>
      <c r="S3115">
        <f t="shared" si="292"/>
        <v>5</v>
      </c>
      <c r="T3115">
        <f t="shared" si="293"/>
        <v>0</v>
      </c>
      <c r="U3115" t="s">
        <v>1003</v>
      </c>
      <c r="V3115" t="s">
        <v>623</v>
      </c>
      <c r="Z3115" s="118">
        <v>1.24</v>
      </c>
      <c r="AA3115">
        <v>20</v>
      </c>
      <c r="AB3115" s="120">
        <v>3.36</v>
      </c>
      <c r="AC3115" s="2">
        <f t="shared" si="294"/>
        <v>1666.5599999999995</v>
      </c>
      <c r="AE3115" s="2">
        <f t="shared" si="295"/>
        <v>1666.5599999999995</v>
      </c>
      <c r="AG3115" t="str">
        <f t="shared" si="296"/>
        <v/>
      </c>
    </row>
    <row r="3116" spans="1:34">
      <c r="A3116">
        <v>3115</v>
      </c>
      <c r="C3116">
        <v>206</v>
      </c>
      <c r="D3116">
        <v>602</v>
      </c>
      <c r="E3116" t="s">
        <v>510</v>
      </c>
      <c r="F3116" t="s">
        <v>930</v>
      </c>
      <c r="G3116">
        <v>52.373661040000002</v>
      </c>
      <c r="H3116">
        <v>126.6100998</v>
      </c>
      <c r="M3116" t="s">
        <v>32</v>
      </c>
      <c r="N3116">
        <v>-5</v>
      </c>
      <c r="O3116">
        <v>-30</v>
      </c>
      <c r="P3116">
        <f t="shared" si="297"/>
        <v>25</v>
      </c>
      <c r="Q3116" t="s">
        <v>191</v>
      </c>
      <c r="R3116">
        <v>2</v>
      </c>
      <c r="S3116">
        <f t="shared" si="292"/>
        <v>25</v>
      </c>
      <c r="T3116">
        <f t="shared" si="293"/>
        <v>0</v>
      </c>
      <c r="U3116" t="s">
        <v>1003</v>
      </c>
      <c r="V3116" t="s">
        <v>918</v>
      </c>
      <c r="Z3116" s="118">
        <v>1.2</v>
      </c>
      <c r="AA3116">
        <v>70</v>
      </c>
      <c r="AB3116" s="120">
        <v>1.2</v>
      </c>
      <c r="AC3116" s="2">
        <f t="shared" si="294"/>
        <v>1080</v>
      </c>
      <c r="AE3116" s="2">
        <f t="shared" si="295"/>
        <v>1080</v>
      </c>
      <c r="AG3116" t="str">
        <f t="shared" si="296"/>
        <v/>
      </c>
    </row>
    <row r="3117" spans="1:34" s="9" customFormat="1">
      <c r="A3117">
        <v>3116</v>
      </c>
      <c r="C3117">
        <v>206</v>
      </c>
      <c r="D3117">
        <v>602</v>
      </c>
      <c r="E3117" s="9" t="s">
        <v>510</v>
      </c>
      <c r="F3117" t="s">
        <v>930</v>
      </c>
      <c r="G3117" s="9">
        <v>52.373661040000002</v>
      </c>
      <c r="H3117" s="9">
        <v>126.6100998</v>
      </c>
      <c r="M3117" s="9" t="s">
        <v>34</v>
      </c>
      <c r="N3117" s="9">
        <v>-30</v>
      </c>
      <c r="O3117" s="9">
        <v>-60</v>
      </c>
      <c r="P3117">
        <f t="shared" si="297"/>
        <v>30</v>
      </c>
      <c r="Q3117" s="9" t="s">
        <v>191</v>
      </c>
      <c r="R3117" s="9">
        <v>2</v>
      </c>
      <c r="S3117" s="9">
        <f t="shared" si="292"/>
        <v>30</v>
      </c>
      <c r="T3117" s="9">
        <f t="shared" si="293"/>
        <v>0</v>
      </c>
      <c r="U3117" t="s">
        <v>1003</v>
      </c>
      <c r="V3117" t="s">
        <v>918</v>
      </c>
      <c r="Z3117" s="118">
        <v>1.2</v>
      </c>
      <c r="AA3117" s="9">
        <v>70</v>
      </c>
      <c r="AB3117" s="120">
        <v>1.2</v>
      </c>
      <c r="AC3117" s="2">
        <f t="shared" si="294"/>
        <v>1296</v>
      </c>
      <c r="AE3117" s="11">
        <f t="shared" si="295"/>
        <v>1296</v>
      </c>
      <c r="AG3117" t="str">
        <f t="shared" si="296"/>
        <v/>
      </c>
      <c r="AH3117"/>
    </row>
    <row r="3118" spans="1:34">
      <c r="A3118">
        <v>3117</v>
      </c>
      <c r="C3118">
        <v>819</v>
      </c>
      <c r="D3118">
        <v>603</v>
      </c>
      <c r="E3118" t="s">
        <v>416</v>
      </c>
      <c r="F3118" t="s">
        <v>932</v>
      </c>
      <c r="G3118">
        <v>52.381221770000003</v>
      </c>
      <c r="H3118">
        <v>126.6187973</v>
      </c>
      <c r="M3118" t="s">
        <v>13</v>
      </c>
      <c r="N3118">
        <v>4</v>
      </c>
      <c r="O3118">
        <v>3</v>
      </c>
      <c r="P3118">
        <f t="shared" si="297"/>
        <v>1</v>
      </c>
      <c r="Q3118" t="s">
        <v>35</v>
      </c>
      <c r="R3118">
        <v>1</v>
      </c>
      <c r="S3118">
        <f t="shared" si="292"/>
        <v>0</v>
      </c>
      <c r="T3118">
        <f t="shared" si="293"/>
        <v>1</v>
      </c>
      <c r="W3118">
        <f>SUM(S3118:S3123)</f>
        <v>85</v>
      </c>
      <c r="X3118">
        <f>SUM(T3118:T3123)</f>
        <v>4</v>
      </c>
      <c r="Y3118">
        <f>X3118+W3118</f>
        <v>89</v>
      </c>
      <c r="Z3118" s="118">
        <v>0.11</v>
      </c>
      <c r="AA3118">
        <v>0</v>
      </c>
      <c r="AB3118" s="120">
        <v>25.58</v>
      </c>
      <c r="AC3118" s="2">
        <f t="shared" si="294"/>
        <v>281.37999999999994</v>
      </c>
      <c r="AD3118" s="2">
        <f>SUM(AC3118:AC3123)</f>
        <v>16054.850000000002</v>
      </c>
      <c r="AE3118" s="2">
        <f t="shared" si="295"/>
        <v>281.37999999999994</v>
      </c>
      <c r="AF3118" s="2">
        <f>SUM(AE3118:AE3123)</f>
        <v>16054.850000000002</v>
      </c>
      <c r="AG3118">
        <f t="shared" si="296"/>
        <v>1</v>
      </c>
    </row>
    <row r="3119" spans="1:34">
      <c r="A3119">
        <v>3118</v>
      </c>
      <c r="C3119">
        <v>819</v>
      </c>
      <c r="D3119">
        <v>603</v>
      </c>
      <c r="E3119" t="s">
        <v>416</v>
      </c>
      <c r="F3119" t="s">
        <v>932</v>
      </c>
      <c r="G3119">
        <v>52.381221770000003</v>
      </c>
      <c r="H3119">
        <v>126.6187973</v>
      </c>
      <c r="M3119" t="s">
        <v>612</v>
      </c>
      <c r="N3119">
        <v>3</v>
      </c>
      <c r="O3119">
        <v>2</v>
      </c>
      <c r="P3119">
        <f t="shared" si="297"/>
        <v>1</v>
      </c>
      <c r="Q3119" t="s">
        <v>35</v>
      </c>
      <c r="R3119">
        <v>1</v>
      </c>
      <c r="S3119">
        <f t="shared" si="292"/>
        <v>0</v>
      </c>
      <c r="T3119">
        <f t="shared" si="293"/>
        <v>1</v>
      </c>
      <c r="Z3119" s="118">
        <v>0.11</v>
      </c>
      <c r="AA3119">
        <v>0</v>
      </c>
      <c r="AB3119" s="120">
        <v>25.58</v>
      </c>
      <c r="AC3119" s="2">
        <f t="shared" si="294"/>
        <v>281.37999999999994</v>
      </c>
      <c r="AE3119" s="2">
        <f t="shared" si="295"/>
        <v>281.37999999999994</v>
      </c>
      <c r="AG3119" t="str">
        <f t="shared" si="296"/>
        <v/>
      </c>
    </row>
    <row r="3120" spans="1:34">
      <c r="A3120">
        <v>3119</v>
      </c>
      <c r="C3120">
        <v>819</v>
      </c>
      <c r="D3120">
        <v>603</v>
      </c>
      <c r="E3120" t="s">
        <v>416</v>
      </c>
      <c r="F3120" t="s">
        <v>932</v>
      </c>
      <c r="G3120">
        <v>52.381221770000003</v>
      </c>
      <c r="H3120">
        <v>126.6187973</v>
      </c>
      <c r="M3120" t="s">
        <v>15</v>
      </c>
      <c r="N3120">
        <v>2</v>
      </c>
      <c r="O3120">
        <v>0</v>
      </c>
      <c r="P3120">
        <f t="shared" si="297"/>
        <v>2</v>
      </c>
      <c r="Q3120" t="s">
        <v>35</v>
      </c>
      <c r="R3120">
        <v>1</v>
      </c>
      <c r="S3120">
        <f t="shared" si="292"/>
        <v>0</v>
      </c>
      <c r="T3120">
        <f t="shared" si="293"/>
        <v>2</v>
      </c>
      <c r="Z3120" s="118">
        <v>0.55000000000000004</v>
      </c>
      <c r="AA3120">
        <v>0</v>
      </c>
      <c r="AB3120" s="120">
        <v>19.02</v>
      </c>
      <c r="AC3120" s="2">
        <f t="shared" si="294"/>
        <v>2092.2000000000003</v>
      </c>
      <c r="AE3120" s="2">
        <f t="shared" si="295"/>
        <v>2092.2000000000003</v>
      </c>
      <c r="AG3120" t="str">
        <f t="shared" si="296"/>
        <v/>
      </c>
    </row>
    <row r="3121" spans="1:34">
      <c r="A3121">
        <v>3120</v>
      </c>
      <c r="C3121">
        <v>879</v>
      </c>
      <c r="D3121">
        <v>603</v>
      </c>
      <c r="E3121" t="s">
        <v>416</v>
      </c>
      <c r="F3121" t="s">
        <v>932</v>
      </c>
      <c r="G3121">
        <v>52.381221770000003</v>
      </c>
      <c r="H3121">
        <v>126.6187973</v>
      </c>
      <c r="M3121" t="s">
        <v>104</v>
      </c>
      <c r="N3121">
        <v>0</v>
      </c>
      <c r="O3121">
        <v>-4</v>
      </c>
      <c r="P3121">
        <f t="shared" si="297"/>
        <v>4</v>
      </c>
      <c r="Q3121" t="s">
        <v>191</v>
      </c>
      <c r="R3121">
        <v>2</v>
      </c>
      <c r="S3121">
        <f t="shared" si="292"/>
        <v>4</v>
      </c>
      <c r="T3121">
        <f t="shared" si="293"/>
        <v>0</v>
      </c>
      <c r="U3121" t="s">
        <v>1003</v>
      </c>
      <c r="V3121" t="s">
        <v>918</v>
      </c>
      <c r="Z3121" s="118">
        <v>0.97</v>
      </c>
      <c r="AA3121" s="106">
        <v>30</v>
      </c>
      <c r="AB3121" s="120">
        <v>7.94</v>
      </c>
      <c r="AC3121" s="2">
        <f t="shared" si="294"/>
        <v>2156.5039999999999</v>
      </c>
      <c r="AE3121" s="2">
        <f t="shared" si="295"/>
        <v>2156.5039999999999</v>
      </c>
      <c r="AG3121" t="str">
        <f t="shared" si="296"/>
        <v/>
      </c>
    </row>
    <row r="3122" spans="1:34">
      <c r="A3122">
        <v>3121</v>
      </c>
      <c r="C3122">
        <v>879</v>
      </c>
      <c r="D3122">
        <v>603</v>
      </c>
      <c r="E3122" t="s">
        <v>416</v>
      </c>
      <c r="F3122" t="s">
        <v>932</v>
      </c>
      <c r="G3122">
        <v>52.381221770000003</v>
      </c>
      <c r="H3122">
        <v>126.6187973</v>
      </c>
      <c r="M3122" t="s">
        <v>680</v>
      </c>
      <c r="N3122">
        <v>-4</v>
      </c>
      <c r="O3122">
        <v>-15</v>
      </c>
      <c r="P3122">
        <f t="shared" si="297"/>
        <v>11</v>
      </c>
      <c r="Q3122" t="s">
        <v>191</v>
      </c>
      <c r="R3122">
        <v>2</v>
      </c>
      <c r="S3122">
        <f t="shared" si="292"/>
        <v>11</v>
      </c>
      <c r="T3122">
        <f t="shared" si="293"/>
        <v>0</v>
      </c>
      <c r="U3122" t="s">
        <v>1003</v>
      </c>
      <c r="V3122" t="s">
        <v>918</v>
      </c>
      <c r="Z3122" s="118">
        <v>0.97</v>
      </c>
      <c r="AA3122" s="106">
        <v>30</v>
      </c>
      <c r="AB3122" s="120">
        <v>7.94</v>
      </c>
      <c r="AC3122" s="2">
        <f t="shared" si="294"/>
        <v>5930.3860000000004</v>
      </c>
      <c r="AE3122" s="2">
        <f t="shared" si="295"/>
        <v>5930.3860000000004</v>
      </c>
      <c r="AG3122" t="str">
        <f t="shared" si="296"/>
        <v/>
      </c>
    </row>
    <row r="3123" spans="1:34" s="9" customFormat="1">
      <c r="A3123">
        <v>3122</v>
      </c>
      <c r="C3123">
        <v>879</v>
      </c>
      <c r="D3123">
        <v>603</v>
      </c>
      <c r="E3123" s="9" t="s">
        <v>416</v>
      </c>
      <c r="F3123" t="s">
        <v>932</v>
      </c>
      <c r="G3123" s="9">
        <v>52.381221770000003</v>
      </c>
      <c r="H3123" s="9">
        <v>126.6187973</v>
      </c>
      <c r="M3123" s="9" t="s">
        <v>21</v>
      </c>
      <c r="N3123" s="9">
        <v>-15</v>
      </c>
      <c r="O3123" s="9">
        <v>-85</v>
      </c>
      <c r="P3123">
        <f t="shared" si="297"/>
        <v>70</v>
      </c>
      <c r="Q3123" s="9" t="s">
        <v>191</v>
      </c>
      <c r="R3123" s="9">
        <v>2</v>
      </c>
      <c r="S3123" s="9">
        <f t="shared" si="292"/>
        <v>70</v>
      </c>
      <c r="T3123" s="9">
        <f t="shared" si="293"/>
        <v>0</v>
      </c>
      <c r="U3123" t="s">
        <v>1003</v>
      </c>
      <c r="V3123" t="s">
        <v>1005</v>
      </c>
      <c r="Z3123" s="118">
        <v>1.1000000000000001</v>
      </c>
      <c r="AA3123" s="106">
        <v>25</v>
      </c>
      <c r="AB3123" s="120">
        <v>0.92</v>
      </c>
      <c r="AC3123" s="2">
        <f t="shared" si="294"/>
        <v>5313.0000000000018</v>
      </c>
      <c r="AE3123" s="11">
        <f t="shared" si="295"/>
        <v>5313.0000000000018</v>
      </c>
      <c r="AG3123" t="str">
        <f t="shared" si="296"/>
        <v/>
      </c>
      <c r="AH3123"/>
    </row>
    <row r="3124" spans="1:34">
      <c r="A3124">
        <v>3123</v>
      </c>
      <c r="C3124">
        <v>815</v>
      </c>
      <c r="D3124">
        <v>604</v>
      </c>
      <c r="E3124" t="s">
        <v>915</v>
      </c>
      <c r="F3124" t="s">
        <v>932</v>
      </c>
      <c r="G3124">
        <v>52.380249020000001</v>
      </c>
      <c r="H3124">
        <v>126.6207962</v>
      </c>
      <c r="M3124" t="s">
        <v>610</v>
      </c>
      <c r="N3124">
        <v>7</v>
      </c>
      <c r="O3124">
        <v>6</v>
      </c>
      <c r="P3124">
        <f t="shared" si="297"/>
        <v>1</v>
      </c>
      <c r="Q3124" t="s">
        <v>35</v>
      </c>
      <c r="R3124">
        <v>1</v>
      </c>
      <c r="S3124">
        <f t="shared" si="292"/>
        <v>0</v>
      </c>
      <c r="T3124">
        <f t="shared" si="293"/>
        <v>1</v>
      </c>
      <c r="W3124">
        <f>SUM(S3124:S3130)</f>
        <v>115</v>
      </c>
      <c r="X3124">
        <f>SUM(T3124:T3130)</f>
        <v>7</v>
      </c>
      <c r="Y3124">
        <f>X3124+W3124</f>
        <v>122</v>
      </c>
      <c r="Z3124" s="118">
        <v>0.11</v>
      </c>
      <c r="AA3124">
        <v>0</v>
      </c>
      <c r="AB3124" s="120">
        <v>25.58</v>
      </c>
      <c r="AC3124" s="2">
        <f t="shared" si="294"/>
        <v>281.37999999999994</v>
      </c>
      <c r="AD3124" s="2">
        <f>SUM(AC3124:AC3130)</f>
        <v>22299.758000000002</v>
      </c>
      <c r="AE3124" s="2">
        <f t="shared" si="295"/>
        <v>281.37999999999994</v>
      </c>
      <c r="AF3124" s="2">
        <f>SUM(AE3124:AE3130)</f>
        <v>22299.758000000002</v>
      </c>
      <c r="AG3124">
        <f t="shared" si="296"/>
        <v>1</v>
      </c>
    </row>
    <row r="3125" spans="1:34">
      <c r="A3125">
        <v>3124</v>
      </c>
      <c r="C3125">
        <v>815</v>
      </c>
      <c r="D3125">
        <v>604</v>
      </c>
      <c r="E3125" t="s">
        <v>915</v>
      </c>
      <c r="F3125" t="s">
        <v>932</v>
      </c>
      <c r="G3125">
        <v>52.380249020000001</v>
      </c>
      <c r="H3125">
        <v>126.6207962</v>
      </c>
      <c r="M3125" t="s">
        <v>612</v>
      </c>
      <c r="N3125">
        <v>6</v>
      </c>
      <c r="O3125">
        <v>5</v>
      </c>
      <c r="P3125">
        <f t="shared" si="297"/>
        <v>1</v>
      </c>
      <c r="Q3125" t="s">
        <v>35</v>
      </c>
      <c r="R3125">
        <v>1</v>
      </c>
      <c r="S3125">
        <f t="shared" si="292"/>
        <v>0</v>
      </c>
      <c r="T3125">
        <f t="shared" si="293"/>
        <v>1</v>
      </c>
      <c r="Z3125" s="118">
        <v>0.11</v>
      </c>
      <c r="AA3125">
        <v>0</v>
      </c>
      <c r="AB3125" s="120">
        <v>25.58</v>
      </c>
      <c r="AC3125" s="2">
        <f t="shared" si="294"/>
        <v>281.37999999999994</v>
      </c>
      <c r="AE3125" s="2">
        <f t="shared" si="295"/>
        <v>281.37999999999994</v>
      </c>
      <c r="AG3125" t="str">
        <f t="shared" si="296"/>
        <v/>
      </c>
    </row>
    <row r="3126" spans="1:34">
      <c r="A3126">
        <v>3125</v>
      </c>
      <c r="C3126">
        <v>815</v>
      </c>
      <c r="D3126">
        <v>604</v>
      </c>
      <c r="E3126" t="s">
        <v>915</v>
      </c>
      <c r="F3126" t="s">
        <v>932</v>
      </c>
      <c r="G3126">
        <v>52.380249020000001</v>
      </c>
      <c r="H3126">
        <v>126.6207962</v>
      </c>
      <c r="M3126" t="s">
        <v>15</v>
      </c>
      <c r="N3126">
        <v>5</v>
      </c>
      <c r="O3126">
        <v>0</v>
      </c>
      <c r="P3126">
        <f t="shared" si="297"/>
        <v>5</v>
      </c>
      <c r="Q3126" t="s">
        <v>35</v>
      </c>
      <c r="R3126">
        <v>1</v>
      </c>
      <c r="S3126">
        <f t="shared" si="292"/>
        <v>0</v>
      </c>
      <c r="T3126">
        <f t="shared" si="293"/>
        <v>5</v>
      </c>
      <c r="Z3126" s="118">
        <v>0.55000000000000004</v>
      </c>
      <c r="AA3126">
        <v>0</v>
      </c>
      <c r="AB3126" s="120">
        <v>19.02</v>
      </c>
      <c r="AC3126" s="2">
        <f t="shared" si="294"/>
        <v>5230.5</v>
      </c>
      <c r="AE3126" s="2">
        <f t="shared" si="295"/>
        <v>5230.5</v>
      </c>
      <c r="AG3126" t="str">
        <f t="shared" si="296"/>
        <v/>
      </c>
    </row>
    <row r="3127" spans="1:34">
      <c r="A3127">
        <v>3126</v>
      </c>
      <c r="C3127">
        <v>875</v>
      </c>
      <c r="D3127">
        <v>604</v>
      </c>
      <c r="E3127" t="s">
        <v>915</v>
      </c>
      <c r="F3127" t="s">
        <v>932</v>
      </c>
      <c r="G3127">
        <v>52.380249020000001</v>
      </c>
      <c r="H3127">
        <v>126.6207962</v>
      </c>
      <c r="M3127" t="s">
        <v>104</v>
      </c>
      <c r="N3127">
        <v>0</v>
      </c>
      <c r="O3127">
        <v>-6</v>
      </c>
      <c r="P3127">
        <f t="shared" si="297"/>
        <v>6</v>
      </c>
      <c r="Q3127" t="s">
        <v>191</v>
      </c>
      <c r="R3127">
        <v>2</v>
      </c>
      <c r="S3127">
        <f t="shared" si="292"/>
        <v>6</v>
      </c>
      <c r="T3127">
        <f t="shared" si="293"/>
        <v>0</v>
      </c>
      <c r="U3127" t="s">
        <v>1003</v>
      </c>
      <c r="V3127" t="s">
        <v>1005</v>
      </c>
      <c r="Z3127" s="118">
        <v>0.97</v>
      </c>
      <c r="AA3127" s="106">
        <v>25</v>
      </c>
      <c r="AB3127" s="120">
        <v>7.94</v>
      </c>
      <c r="AC3127" s="2">
        <f t="shared" si="294"/>
        <v>3465.81</v>
      </c>
      <c r="AE3127" s="2">
        <f t="shared" si="295"/>
        <v>3465.81</v>
      </c>
      <c r="AG3127" t="str">
        <f t="shared" si="296"/>
        <v/>
      </c>
    </row>
    <row r="3128" spans="1:34">
      <c r="A3128">
        <v>3127</v>
      </c>
      <c r="C3128">
        <v>875</v>
      </c>
      <c r="D3128">
        <v>604</v>
      </c>
      <c r="E3128" t="s">
        <v>915</v>
      </c>
      <c r="F3128" t="s">
        <v>932</v>
      </c>
      <c r="G3128">
        <v>52.380249020000001</v>
      </c>
      <c r="H3128">
        <v>126.6207962</v>
      </c>
      <c r="M3128" t="s">
        <v>21</v>
      </c>
      <c r="N3128">
        <v>-6</v>
      </c>
      <c r="O3128">
        <v>-9</v>
      </c>
      <c r="P3128">
        <f t="shared" si="297"/>
        <v>3</v>
      </c>
      <c r="Q3128" t="s">
        <v>191</v>
      </c>
      <c r="R3128">
        <v>2</v>
      </c>
      <c r="S3128">
        <f t="shared" si="292"/>
        <v>3</v>
      </c>
      <c r="T3128">
        <f t="shared" si="293"/>
        <v>0</v>
      </c>
      <c r="U3128" t="s">
        <v>1003</v>
      </c>
      <c r="V3128" t="s">
        <v>21</v>
      </c>
      <c r="Z3128" s="118">
        <v>1.1000000000000001</v>
      </c>
      <c r="AA3128" s="106">
        <v>40</v>
      </c>
      <c r="AB3128" s="120">
        <v>0.92</v>
      </c>
      <c r="AC3128" s="2">
        <f t="shared" si="294"/>
        <v>182.16</v>
      </c>
      <c r="AE3128" s="2">
        <f t="shared" si="295"/>
        <v>182.16</v>
      </c>
      <c r="AG3128" t="str">
        <f t="shared" si="296"/>
        <v/>
      </c>
    </row>
    <row r="3129" spans="1:34">
      <c r="A3129">
        <v>3128</v>
      </c>
      <c r="C3129">
        <v>875</v>
      </c>
      <c r="D3129">
        <v>604</v>
      </c>
      <c r="E3129" t="s">
        <v>915</v>
      </c>
      <c r="F3129" t="s">
        <v>932</v>
      </c>
      <c r="G3129">
        <v>52.380249020000001</v>
      </c>
      <c r="H3129">
        <v>126.6207962</v>
      </c>
      <c r="M3129" t="s">
        <v>687</v>
      </c>
      <c r="N3129">
        <v>-9</v>
      </c>
      <c r="O3129">
        <v>-25</v>
      </c>
      <c r="P3129">
        <f t="shared" si="297"/>
        <v>16</v>
      </c>
      <c r="Q3129" t="s">
        <v>191</v>
      </c>
      <c r="R3129">
        <v>2</v>
      </c>
      <c r="S3129">
        <f t="shared" si="292"/>
        <v>16</v>
      </c>
      <c r="T3129">
        <f t="shared" si="293"/>
        <v>0</v>
      </c>
      <c r="U3129" t="s">
        <v>1003</v>
      </c>
      <c r="V3129" t="s">
        <v>21</v>
      </c>
      <c r="Z3129" s="118">
        <v>0.97</v>
      </c>
      <c r="AA3129" s="106">
        <v>40</v>
      </c>
      <c r="AB3129" s="120">
        <v>7.94</v>
      </c>
      <c r="AC3129" s="2">
        <f t="shared" si="294"/>
        <v>7393.7280000000001</v>
      </c>
      <c r="AE3129" s="2">
        <f t="shared" si="295"/>
        <v>7393.7280000000001</v>
      </c>
      <c r="AG3129" t="str">
        <f t="shared" si="296"/>
        <v/>
      </c>
    </row>
    <row r="3130" spans="1:34" s="9" customFormat="1">
      <c r="A3130">
        <v>3129</v>
      </c>
      <c r="C3130">
        <v>875</v>
      </c>
      <c r="D3130">
        <v>604</v>
      </c>
      <c r="E3130" s="9" t="s">
        <v>915</v>
      </c>
      <c r="F3130" t="s">
        <v>932</v>
      </c>
      <c r="G3130" s="9">
        <v>52.380249020000001</v>
      </c>
      <c r="H3130" s="9">
        <v>126.6207962</v>
      </c>
      <c r="M3130" s="9" t="s">
        <v>21</v>
      </c>
      <c r="N3130" s="9">
        <v>-25</v>
      </c>
      <c r="O3130" s="9">
        <v>-115</v>
      </c>
      <c r="P3130">
        <f t="shared" si="297"/>
        <v>90</v>
      </c>
      <c r="Q3130" s="9" t="s">
        <v>191</v>
      </c>
      <c r="R3130" s="9">
        <v>2</v>
      </c>
      <c r="S3130" s="9">
        <f t="shared" si="292"/>
        <v>90</v>
      </c>
      <c r="T3130" s="9">
        <f t="shared" si="293"/>
        <v>0</v>
      </c>
      <c r="U3130" t="s">
        <v>1003</v>
      </c>
      <c r="V3130" t="s">
        <v>21</v>
      </c>
      <c r="Z3130" s="118">
        <v>1.1000000000000001</v>
      </c>
      <c r="AA3130" s="106">
        <v>40</v>
      </c>
      <c r="AB3130" s="120">
        <v>0.92</v>
      </c>
      <c r="AC3130" s="2">
        <f t="shared" si="294"/>
        <v>5464.8000000000011</v>
      </c>
      <c r="AE3130" s="11">
        <f t="shared" si="295"/>
        <v>5464.8000000000011</v>
      </c>
      <c r="AG3130" t="str">
        <f t="shared" si="296"/>
        <v/>
      </c>
      <c r="AH3130"/>
    </row>
    <row r="3131" spans="1:34">
      <c r="A3131">
        <v>3130</v>
      </c>
      <c r="C3131">
        <v>186</v>
      </c>
      <c r="D3131">
        <v>605</v>
      </c>
      <c r="E3131" t="s">
        <v>605</v>
      </c>
      <c r="F3131" t="s">
        <v>929</v>
      </c>
      <c r="G3131">
        <v>52.359661099999997</v>
      </c>
      <c r="H3131">
        <v>126.6518021</v>
      </c>
      <c r="M3131" t="s">
        <v>89</v>
      </c>
      <c r="N3131">
        <v>6</v>
      </c>
      <c r="O3131">
        <v>4</v>
      </c>
      <c r="P3131">
        <f t="shared" si="297"/>
        <v>2</v>
      </c>
      <c r="Q3131" t="s">
        <v>35</v>
      </c>
      <c r="R3131">
        <v>1</v>
      </c>
      <c r="S3131">
        <f t="shared" si="292"/>
        <v>0</v>
      </c>
      <c r="T3131">
        <f t="shared" si="293"/>
        <v>2</v>
      </c>
      <c r="W3131">
        <f>SUM(S3131:S3136)</f>
        <v>45</v>
      </c>
      <c r="X3131">
        <f>SUM(T3131:T3136)</f>
        <v>6</v>
      </c>
      <c r="Y3131">
        <f>X3131+W3131</f>
        <v>51</v>
      </c>
      <c r="Z3131" s="118">
        <v>0.14000000000000001</v>
      </c>
      <c r="AA3131">
        <v>0</v>
      </c>
      <c r="AB3131" s="120">
        <v>43.21</v>
      </c>
      <c r="AC3131" s="2">
        <f t="shared" si="294"/>
        <v>1209.8800000000001</v>
      </c>
      <c r="AD3131" s="2">
        <f>SUM(AC3131:AC3136)</f>
        <v>11201.126000000002</v>
      </c>
      <c r="AE3131" s="2">
        <f t="shared" si="295"/>
        <v>1209.8800000000001</v>
      </c>
      <c r="AF3131" s="2">
        <f>SUM(AE3131:AE3136)</f>
        <v>11201.126000000002</v>
      </c>
      <c r="AG3131">
        <f t="shared" si="296"/>
        <v>1</v>
      </c>
    </row>
    <row r="3132" spans="1:34">
      <c r="A3132">
        <v>3131</v>
      </c>
      <c r="C3132">
        <v>186</v>
      </c>
      <c r="D3132">
        <v>605</v>
      </c>
      <c r="E3132" t="s">
        <v>605</v>
      </c>
      <c r="F3132" t="s">
        <v>929</v>
      </c>
      <c r="G3132">
        <v>52.359661099999997</v>
      </c>
      <c r="H3132">
        <v>126.6518021</v>
      </c>
      <c r="M3132" t="s">
        <v>606</v>
      </c>
      <c r="N3132">
        <v>4</v>
      </c>
      <c r="O3132">
        <v>0</v>
      </c>
      <c r="P3132">
        <f t="shared" si="297"/>
        <v>4</v>
      </c>
      <c r="Q3132" t="s">
        <v>35</v>
      </c>
      <c r="R3132">
        <v>1</v>
      </c>
      <c r="S3132">
        <f t="shared" si="292"/>
        <v>0</v>
      </c>
      <c r="T3132">
        <f t="shared" si="293"/>
        <v>4</v>
      </c>
      <c r="Z3132" s="118">
        <v>0.14000000000000001</v>
      </c>
      <c r="AA3132">
        <v>0</v>
      </c>
      <c r="AB3132" s="120">
        <v>43.21</v>
      </c>
      <c r="AC3132" s="2">
        <f t="shared" si="294"/>
        <v>2419.7600000000002</v>
      </c>
      <c r="AE3132" s="2">
        <f t="shared" si="295"/>
        <v>2419.7600000000002</v>
      </c>
      <c r="AG3132" t="str">
        <f t="shared" si="296"/>
        <v/>
      </c>
    </row>
    <row r="3133" spans="1:34">
      <c r="A3133">
        <v>3132</v>
      </c>
      <c r="C3133">
        <v>199</v>
      </c>
      <c r="D3133">
        <v>605</v>
      </c>
      <c r="E3133" t="s">
        <v>605</v>
      </c>
      <c r="F3133" t="s">
        <v>929</v>
      </c>
      <c r="G3133">
        <v>52.359661099999997</v>
      </c>
      <c r="H3133">
        <v>126.6518021</v>
      </c>
      <c r="M3133" t="s">
        <v>16</v>
      </c>
      <c r="N3133">
        <v>0</v>
      </c>
      <c r="O3133">
        <v>-5</v>
      </c>
      <c r="P3133">
        <f t="shared" si="297"/>
        <v>5</v>
      </c>
      <c r="Q3133" t="s">
        <v>611</v>
      </c>
      <c r="R3133">
        <v>2</v>
      </c>
      <c r="S3133">
        <f t="shared" si="292"/>
        <v>5</v>
      </c>
      <c r="T3133">
        <f t="shared" si="293"/>
        <v>0</v>
      </c>
      <c r="U3133" t="s">
        <v>1003</v>
      </c>
      <c r="V3133" t="s">
        <v>21</v>
      </c>
      <c r="Z3133" s="118">
        <v>1.31</v>
      </c>
      <c r="AA3133">
        <v>50</v>
      </c>
      <c r="AB3133" s="120">
        <v>4.74</v>
      </c>
      <c r="AC3133" s="2">
        <f t="shared" si="294"/>
        <v>1552.3500000000001</v>
      </c>
      <c r="AE3133" s="2">
        <f t="shared" si="295"/>
        <v>1552.3500000000001</v>
      </c>
      <c r="AG3133" t="str">
        <f t="shared" si="296"/>
        <v/>
      </c>
    </row>
    <row r="3134" spans="1:34">
      <c r="A3134">
        <v>3133</v>
      </c>
      <c r="C3134">
        <v>199</v>
      </c>
      <c r="D3134">
        <v>605</v>
      </c>
      <c r="E3134" t="s">
        <v>605</v>
      </c>
      <c r="F3134" t="s">
        <v>929</v>
      </c>
      <c r="G3134">
        <v>52.359661099999997</v>
      </c>
      <c r="H3134">
        <v>126.6518021</v>
      </c>
      <c r="M3134" t="s">
        <v>629</v>
      </c>
      <c r="N3134">
        <v>-5</v>
      </c>
      <c r="O3134">
        <v>-13</v>
      </c>
      <c r="P3134">
        <f t="shared" si="297"/>
        <v>8</v>
      </c>
      <c r="R3134">
        <v>2</v>
      </c>
      <c r="S3134">
        <f t="shared" si="292"/>
        <v>8</v>
      </c>
      <c r="T3134">
        <f t="shared" si="293"/>
        <v>0</v>
      </c>
      <c r="U3134" t="s">
        <v>1003</v>
      </c>
      <c r="V3134" t="s">
        <v>21</v>
      </c>
      <c r="Z3134" s="118">
        <v>0.14000000000000001</v>
      </c>
      <c r="AA3134">
        <v>0</v>
      </c>
      <c r="AB3134" s="120">
        <v>36.65</v>
      </c>
      <c r="AC3134" s="2">
        <f t="shared" si="294"/>
        <v>4104.8</v>
      </c>
      <c r="AE3134" s="2">
        <f t="shared" si="295"/>
        <v>4104.8</v>
      </c>
      <c r="AG3134" t="str">
        <f t="shared" si="296"/>
        <v/>
      </c>
    </row>
    <row r="3135" spans="1:34">
      <c r="A3135">
        <v>3134</v>
      </c>
      <c r="C3135">
        <v>199</v>
      </c>
      <c r="D3135">
        <v>605</v>
      </c>
      <c r="E3135" t="s">
        <v>605</v>
      </c>
      <c r="F3135" t="s">
        <v>929</v>
      </c>
      <c r="G3135">
        <v>52.359661099999997</v>
      </c>
      <c r="H3135">
        <v>126.6518021</v>
      </c>
      <c r="M3135" t="s">
        <v>18</v>
      </c>
      <c r="N3135">
        <v>-13</v>
      </c>
      <c r="O3135">
        <v>-28</v>
      </c>
      <c r="P3135">
        <f t="shared" si="297"/>
        <v>15</v>
      </c>
      <c r="Q3135" t="s">
        <v>611</v>
      </c>
      <c r="R3135">
        <v>2</v>
      </c>
      <c r="S3135">
        <f t="shared" si="292"/>
        <v>15</v>
      </c>
      <c r="T3135">
        <f t="shared" si="293"/>
        <v>0</v>
      </c>
      <c r="U3135" t="s">
        <v>1003</v>
      </c>
      <c r="V3135" t="s">
        <v>623</v>
      </c>
      <c r="Z3135" s="118">
        <v>1.38</v>
      </c>
      <c r="AA3135">
        <v>60</v>
      </c>
      <c r="AB3135" s="120">
        <v>1.7</v>
      </c>
      <c r="AC3135" s="2">
        <f t="shared" si="294"/>
        <v>1407.5999999999997</v>
      </c>
      <c r="AE3135" s="2">
        <f t="shared" si="295"/>
        <v>1407.5999999999997</v>
      </c>
      <c r="AG3135" t="str">
        <f t="shared" si="296"/>
        <v/>
      </c>
    </row>
    <row r="3136" spans="1:34" s="9" customFormat="1">
      <c r="A3136">
        <v>3135</v>
      </c>
      <c r="C3136">
        <v>199</v>
      </c>
      <c r="D3136">
        <v>605</v>
      </c>
      <c r="E3136" s="9" t="s">
        <v>605</v>
      </c>
      <c r="F3136" t="s">
        <v>929</v>
      </c>
      <c r="G3136" s="9">
        <v>52.359661099999997</v>
      </c>
      <c r="H3136" s="9">
        <v>126.6518021</v>
      </c>
      <c r="M3136" s="9" t="s">
        <v>19</v>
      </c>
      <c r="N3136" s="9">
        <v>-28</v>
      </c>
      <c r="O3136" s="9">
        <v>-45</v>
      </c>
      <c r="P3136">
        <f t="shared" si="297"/>
        <v>17</v>
      </c>
      <c r="Q3136" s="9" t="s">
        <v>191</v>
      </c>
      <c r="R3136" s="9">
        <v>2</v>
      </c>
      <c r="S3136" s="9">
        <f t="shared" si="292"/>
        <v>17</v>
      </c>
      <c r="T3136" s="9">
        <f t="shared" si="293"/>
        <v>0</v>
      </c>
      <c r="U3136" t="s">
        <v>1003</v>
      </c>
      <c r="V3136" t="s">
        <v>623</v>
      </c>
      <c r="Z3136" s="118">
        <v>1.38</v>
      </c>
      <c r="AA3136" s="9">
        <v>60</v>
      </c>
      <c r="AB3136" s="120">
        <v>0.54</v>
      </c>
      <c r="AC3136" s="2">
        <f t="shared" si="294"/>
        <v>506.73599999999999</v>
      </c>
      <c r="AE3136" s="11">
        <f t="shared" si="295"/>
        <v>506.73599999999999</v>
      </c>
      <c r="AG3136" t="str">
        <f t="shared" si="296"/>
        <v/>
      </c>
      <c r="AH3136"/>
    </row>
    <row r="3137" spans="1:34">
      <c r="A3137">
        <v>3136</v>
      </c>
      <c r="C3137">
        <v>174</v>
      </c>
      <c r="D3137">
        <v>606</v>
      </c>
      <c r="E3137" t="s">
        <v>607</v>
      </c>
      <c r="F3137" t="s">
        <v>929</v>
      </c>
      <c r="G3137">
        <v>52.039554600000002</v>
      </c>
      <c r="H3137">
        <v>126.9981995</v>
      </c>
      <c r="M3137" t="s">
        <v>89</v>
      </c>
      <c r="N3137">
        <v>20</v>
      </c>
      <c r="O3137">
        <v>18</v>
      </c>
      <c r="P3137">
        <f t="shared" si="297"/>
        <v>2</v>
      </c>
      <c r="Q3137" t="s">
        <v>35</v>
      </c>
      <c r="R3137">
        <v>1</v>
      </c>
      <c r="S3137">
        <f t="shared" si="292"/>
        <v>0</v>
      </c>
      <c r="T3137">
        <f t="shared" si="293"/>
        <v>2</v>
      </c>
      <c r="W3137">
        <f>SUM(S3137:S3143)</f>
        <v>44</v>
      </c>
      <c r="X3137">
        <f>SUM(T3137:T3143)</f>
        <v>20</v>
      </c>
      <c r="Y3137">
        <f>X3137+W3137</f>
        <v>64</v>
      </c>
      <c r="Z3137" s="118">
        <v>0.11</v>
      </c>
      <c r="AA3137">
        <v>0</v>
      </c>
      <c r="AB3137" s="120">
        <v>45.06</v>
      </c>
      <c r="AC3137" s="2">
        <f t="shared" si="294"/>
        <v>991.31999999999994</v>
      </c>
      <c r="AD3137" s="2">
        <f>SUM(AC3137:AC3143)</f>
        <v>33795.18</v>
      </c>
      <c r="AE3137" s="2">
        <f t="shared" si="295"/>
        <v>991.31999999999994</v>
      </c>
      <c r="AF3137" s="2">
        <f>SUM(AE3137:AE3143)</f>
        <v>33795.18</v>
      </c>
      <c r="AG3137">
        <f t="shared" si="296"/>
        <v>1</v>
      </c>
    </row>
    <row r="3138" spans="1:34">
      <c r="A3138">
        <v>3137</v>
      </c>
      <c r="C3138">
        <v>174</v>
      </c>
      <c r="D3138">
        <v>606</v>
      </c>
      <c r="E3138" t="s">
        <v>607</v>
      </c>
      <c r="F3138" t="s">
        <v>929</v>
      </c>
      <c r="G3138">
        <v>52.039554600000002</v>
      </c>
      <c r="H3138">
        <v>126.9981995</v>
      </c>
      <c r="M3138" t="s">
        <v>14</v>
      </c>
      <c r="N3138">
        <v>18</v>
      </c>
      <c r="O3138">
        <v>3</v>
      </c>
      <c r="P3138">
        <f t="shared" si="297"/>
        <v>15</v>
      </c>
      <c r="Q3138" t="s">
        <v>35</v>
      </c>
      <c r="R3138">
        <v>1</v>
      </c>
      <c r="S3138">
        <f t="shared" ref="S3138:S3201" si="298">IF(R3138=1,0,P3138)</f>
        <v>0</v>
      </c>
      <c r="T3138">
        <f t="shared" ref="T3138:T3201" si="299">IF(R3138=1,P3138,0)</f>
        <v>15</v>
      </c>
      <c r="Z3138" s="118">
        <v>0.11</v>
      </c>
      <c r="AA3138">
        <v>0</v>
      </c>
      <c r="AB3138" s="120">
        <v>45.06</v>
      </c>
      <c r="AC3138" s="2">
        <f t="shared" ref="AC3138:AC3201" si="300">Z3138*AB3138/100*P3138*100*100*((100-AA3138)/100)</f>
        <v>7434.9000000000005</v>
      </c>
      <c r="AE3138" s="2">
        <f t="shared" ref="AE3138:AE3201" si="301">Z3138*AB3138/100*P3138*100*100*((100-AA3138)/100)</f>
        <v>7434.9000000000005</v>
      </c>
      <c r="AG3138" t="str">
        <f t="shared" ref="AG3138:AG3201" si="302">IF(D3137&lt;&gt;D3138,1,"")</f>
        <v/>
      </c>
    </row>
    <row r="3139" spans="1:34">
      <c r="A3139">
        <v>3138</v>
      </c>
      <c r="C3139">
        <v>174</v>
      </c>
      <c r="D3139">
        <v>606</v>
      </c>
      <c r="E3139" t="s">
        <v>607</v>
      </c>
      <c r="F3139" t="s">
        <v>929</v>
      </c>
      <c r="G3139">
        <v>52.039554600000002</v>
      </c>
      <c r="H3139">
        <v>126.9981995</v>
      </c>
      <c r="M3139" t="s">
        <v>15</v>
      </c>
      <c r="N3139">
        <v>3</v>
      </c>
      <c r="O3139">
        <v>0</v>
      </c>
      <c r="P3139">
        <f t="shared" si="297"/>
        <v>3</v>
      </c>
      <c r="Q3139" t="s">
        <v>35</v>
      </c>
      <c r="R3139">
        <v>1</v>
      </c>
      <c r="S3139">
        <f t="shared" si="298"/>
        <v>0</v>
      </c>
      <c r="T3139">
        <f t="shared" si="299"/>
        <v>3</v>
      </c>
      <c r="Z3139" s="118">
        <v>0.11</v>
      </c>
      <c r="AA3139">
        <v>0</v>
      </c>
      <c r="AB3139" s="120">
        <v>38.51</v>
      </c>
      <c r="AC3139" s="2">
        <f t="shared" si="300"/>
        <v>1270.83</v>
      </c>
      <c r="AE3139" s="2">
        <f t="shared" si="301"/>
        <v>1270.83</v>
      </c>
      <c r="AG3139" t="str">
        <f t="shared" si="302"/>
        <v/>
      </c>
    </row>
    <row r="3140" spans="1:34">
      <c r="A3140">
        <v>3139</v>
      </c>
      <c r="C3140">
        <v>187</v>
      </c>
      <c r="D3140">
        <v>606</v>
      </c>
      <c r="E3140" t="s">
        <v>607</v>
      </c>
      <c r="F3140" t="s">
        <v>929</v>
      </c>
      <c r="G3140">
        <v>52.039554600000002</v>
      </c>
      <c r="H3140">
        <v>126.9981995</v>
      </c>
      <c r="M3140" t="s">
        <v>16</v>
      </c>
      <c r="N3140">
        <v>0</v>
      </c>
      <c r="O3140">
        <v>-7</v>
      </c>
      <c r="P3140">
        <f t="shared" si="297"/>
        <v>7</v>
      </c>
      <c r="Q3140" t="s">
        <v>191</v>
      </c>
      <c r="R3140">
        <v>2</v>
      </c>
      <c r="S3140">
        <f t="shared" si="298"/>
        <v>7</v>
      </c>
      <c r="T3140">
        <f t="shared" si="299"/>
        <v>0</v>
      </c>
      <c r="U3140" t="s">
        <v>1003</v>
      </c>
      <c r="V3140" t="s">
        <v>623</v>
      </c>
      <c r="Z3140" s="118">
        <v>0.93</v>
      </c>
      <c r="AA3140" s="106">
        <v>0</v>
      </c>
      <c r="AB3140" s="120">
        <v>10.95</v>
      </c>
      <c r="AC3140" s="2">
        <f t="shared" si="300"/>
        <v>7128.4500000000007</v>
      </c>
      <c r="AE3140" s="2">
        <f t="shared" si="301"/>
        <v>7128.4500000000007</v>
      </c>
      <c r="AG3140" t="str">
        <f t="shared" si="302"/>
        <v/>
      </c>
    </row>
    <row r="3141" spans="1:34">
      <c r="A3141">
        <v>3140</v>
      </c>
      <c r="C3141">
        <v>187</v>
      </c>
      <c r="D3141">
        <v>606</v>
      </c>
      <c r="E3141" t="s">
        <v>607</v>
      </c>
      <c r="F3141" t="s">
        <v>929</v>
      </c>
      <c r="G3141">
        <v>52.039554600000002</v>
      </c>
      <c r="H3141">
        <v>126.9981995</v>
      </c>
      <c r="M3141" t="s">
        <v>18</v>
      </c>
      <c r="N3141">
        <v>-7</v>
      </c>
      <c r="O3141">
        <v>-23</v>
      </c>
      <c r="P3141">
        <f t="shared" si="297"/>
        <v>16</v>
      </c>
      <c r="Q3141" t="s">
        <v>611</v>
      </c>
      <c r="R3141">
        <v>2</v>
      </c>
      <c r="S3141">
        <f t="shared" si="298"/>
        <v>16</v>
      </c>
      <c r="T3141">
        <f t="shared" si="299"/>
        <v>0</v>
      </c>
      <c r="U3141" t="s">
        <v>1003</v>
      </c>
      <c r="V3141" t="s">
        <v>623</v>
      </c>
      <c r="Z3141" s="118">
        <v>1.17</v>
      </c>
      <c r="AA3141" s="106">
        <v>0</v>
      </c>
      <c r="AB3141" s="120">
        <v>3.92</v>
      </c>
      <c r="AC3141" s="2">
        <f t="shared" si="300"/>
        <v>7338.2399999999989</v>
      </c>
      <c r="AE3141" s="2">
        <f t="shared" si="301"/>
        <v>7338.2399999999989</v>
      </c>
      <c r="AG3141" t="str">
        <f t="shared" si="302"/>
        <v/>
      </c>
    </row>
    <row r="3142" spans="1:34">
      <c r="A3142">
        <v>3141</v>
      </c>
      <c r="C3142">
        <v>187</v>
      </c>
      <c r="D3142">
        <v>606</v>
      </c>
      <c r="E3142" t="s">
        <v>607</v>
      </c>
      <c r="F3142" t="s">
        <v>929</v>
      </c>
      <c r="G3142">
        <v>52.039554600000002</v>
      </c>
      <c r="H3142">
        <v>126.9981995</v>
      </c>
      <c r="M3142" t="s">
        <v>58</v>
      </c>
      <c r="N3142">
        <v>-23</v>
      </c>
      <c r="O3142">
        <v>-35</v>
      </c>
      <c r="P3142">
        <f t="shared" si="297"/>
        <v>12</v>
      </c>
      <c r="Q3142" t="s">
        <v>604</v>
      </c>
      <c r="R3142">
        <v>2</v>
      </c>
      <c r="S3142">
        <f t="shared" si="298"/>
        <v>12</v>
      </c>
      <c r="T3142">
        <f t="shared" si="299"/>
        <v>0</v>
      </c>
      <c r="U3142" t="s">
        <v>1003</v>
      </c>
      <c r="V3142" t="s">
        <v>623</v>
      </c>
      <c r="Z3142" s="118">
        <v>1.17</v>
      </c>
      <c r="AA3142" s="106">
        <v>0</v>
      </c>
      <c r="AB3142" s="120">
        <v>3.92</v>
      </c>
      <c r="AC3142" s="2">
        <f t="shared" si="300"/>
        <v>5503.68</v>
      </c>
      <c r="AE3142" s="2">
        <f t="shared" si="301"/>
        <v>5503.68</v>
      </c>
      <c r="AG3142" t="str">
        <f t="shared" si="302"/>
        <v/>
      </c>
      <c r="AH3142" s="102"/>
    </row>
    <row r="3143" spans="1:34" s="9" customFormat="1">
      <c r="A3143">
        <v>3142</v>
      </c>
      <c r="C3143">
        <v>187</v>
      </c>
      <c r="D3143">
        <v>606</v>
      </c>
      <c r="E3143" s="9" t="s">
        <v>607</v>
      </c>
      <c r="F3143" t="s">
        <v>929</v>
      </c>
      <c r="G3143" s="9">
        <v>52.039554600000002</v>
      </c>
      <c r="H3143" s="9">
        <v>126.9981995</v>
      </c>
      <c r="M3143" s="9" t="s">
        <v>18</v>
      </c>
      <c r="N3143" s="9">
        <v>-35</v>
      </c>
      <c r="O3143" s="9">
        <v>-44</v>
      </c>
      <c r="P3143">
        <f t="shared" si="297"/>
        <v>9</v>
      </c>
      <c r="Q3143" s="9" t="s">
        <v>191</v>
      </c>
      <c r="R3143" s="9">
        <v>2</v>
      </c>
      <c r="S3143" s="9">
        <f t="shared" si="298"/>
        <v>9</v>
      </c>
      <c r="T3143" s="9">
        <f t="shared" si="299"/>
        <v>0</v>
      </c>
      <c r="U3143" t="s">
        <v>1003</v>
      </c>
      <c r="V3143" t="s">
        <v>623</v>
      </c>
      <c r="Z3143" s="118">
        <v>1.17</v>
      </c>
      <c r="AA3143" s="106">
        <v>0</v>
      </c>
      <c r="AB3143" s="120">
        <v>3.92</v>
      </c>
      <c r="AC3143" s="2">
        <f t="shared" si="300"/>
        <v>4127.76</v>
      </c>
      <c r="AE3143" s="11">
        <f t="shared" si="301"/>
        <v>4127.76</v>
      </c>
      <c r="AG3143" t="str">
        <f t="shared" si="302"/>
        <v/>
      </c>
      <c r="AH3143" s="102"/>
    </row>
    <row r="3144" spans="1:34">
      <c r="A3144">
        <v>3143</v>
      </c>
      <c r="C3144">
        <v>9</v>
      </c>
      <c r="D3144">
        <v>607</v>
      </c>
      <c r="E3144" t="s">
        <v>614</v>
      </c>
      <c r="F3144" t="s">
        <v>930</v>
      </c>
      <c r="G3144">
        <v>52.404720310000002</v>
      </c>
      <c r="H3144">
        <v>126.6911011</v>
      </c>
      <c r="M3144" t="s">
        <v>104</v>
      </c>
      <c r="N3144">
        <v>0</v>
      </c>
      <c r="O3144">
        <v>-17</v>
      </c>
      <c r="P3144">
        <f t="shared" si="297"/>
        <v>17</v>
      </c>
      <c r="Q3144" t="s">
        <v>604</v>
      </c>
      <c r="R3144">
        <v>2</v>
      </c>
      <c r="S3144">
        <f t="shared" si="298"/>
        <v>17</v>
      </c>
      <c r="T3144">
        <f t="shared" si="299"/>
        <v>0</v>
      </c>
      <c r="U3144" t="s">
        <v>1003</v>
      </c>
      <c r="V3144" t="s">
        <v>623</v>
      </c>
      <c r="W3144">
        <f>SUM(S3144:S3147)</f>
        <v>35</v>
      </c>
      <c r="X3144">
        <f>SUM(T3144:T3147)</f>
        <v>0</v>
      </c>
      <c r="Y3144">
        <f>X3144+W3144</f>
        <v>35</v>
      </c>
      <c r="Z3144" s="118">
        <v>1.07</v>
      </c>
      <c r="AA3144">
        <v>50</v>
      </c>
      <c r="AB3144" s="120">
        <v>3.36</v>
      </c>
      <c r="AC3144" s="2">
        <f t="shared" si="300"/>
        <v>3055.9200000000005</v>
      </c>
      <c r="AD3144" s="2">
        <f>SUM(AC3144:AC3147)</f>
        <v>4025.9760000000006</v>
      </c>
      <c r="AE3144" s="2">
        <f t="shared" si="301"/>
        <v>3055.9200000000005</v>
      </c>
      <c r="AF3144" s="2">
        <f>SUM(AE3144:AE3147)</f>
        <v>4025.9760000000006</v>
      </c>
      <c r="AG3144">
        <f t="shared" si="302"/>
        <v>1</v>
      </c>
    </row>
    <row r="3145" spans="1:34">
      <c r="A3145">
        <v>3144</v>
      </c>
      <c r="C3145">
        <v>9</v>
      </c>
      <c r="D3145">
        <v>607</v>
      </c>
      <c r="E3145" t="s">
        <v>614</v>
      </c>
      <c r="F3145" t="s">
        <v>930</v>
      </c>
      <c r="G3145">
        <v>52.404720310000002</v>
      </c>
      <c r="H3145">
        <v>126.6911011</v>
      </c>
      <c r="M3145" t="s">
        <v>101</v>
      </c>
      <c r="N3145">
        <v>-17</v>
      </c>
      <c r="O3145">
        <v>-29</v>
      </c>
      <c r="P3145">
        <f t="shared" si="297"/>
        <v>12</v>
      </c>
      <c r="Q3145" t="s">
        <v>604</v>
      </c>
      <c r="R3145">
        <v>2</v>
      </c>
      <c r="S3145">
        <f t="shared" si="298"/>
        <v>12</v>
      </c>
      <c r="T3145">
        <f t="shared" si="299"/>
        <v>0</v>
      </c>
      <c r="U3145" t="s">
        <v>1003</v>
      </c>
      <c r="V3145" t="s">
        <v>623</v>
      </c>
      <c r="Z3145" s="118">
        <v>1.62</v>
      </c>
      <c r="AA3145">
        <v>60</v>
      </c>
      <c r="AB3145" s="120">
        <v>1.2</v>
      </c>
      <c r="AC3145" s="2">
        <f t="shared" si="300"/>
        <v>933.11999999999989</v>
      </c>
      <c r="AE3145" s="2">
        <f t="shared" si="301"/>
        <v>933.11999999999989</v>
      </c>
      <c r="AG3145" t="str">
        <f t="shared" si="302"/>
        <v/>
      </c>
    </row>
    <row r="3146" spans="1:34">
      <c r="A3146">
        <v>3145</v>
      </c>
      <c r="C3146">
        <v>9</v>
      </c>
      <c r="D3146">
        <v>607</v>
      </c>
      <c r="E3146" t="s">
        <v>614</v>
      </c>
      <c r="F3146" t="s">
        <v>930</v>
      </c>
      <c r="G3146">
        <v>52.404720310000002</v>
      </c>
      <c r="H3146">
        <v>126.6911011</v>
      </c>
      <c r="M3146" t="s">
        <v>19</v>
      </c>
      <c r="N3146">
        <v>-29</v>
      </c>
      <c r="O3146">
        <v>-35</v>
      </c>
      <c r="P3146">
        <f t="shared" si="297"/>
        <v>6</v>
      </c>
      <c r="Q3146" t="s">
        <v>604</v>
      </c>
      <c r="R3146">
        <v>2</v>
      </c>
      <c r="S3146">
        <f t="shared" si="298"/>
        <v>6</v>
      </c>
      <c r="T3146">
        <f t="shared" si="299"/>
        <v>0</v>
      </c>
      <c r="U3146" t="s">
        <v>1003</v>
      </c>
      <c r="V3146" t="s">
        <v>623</v>
      </c>
      <c r="Z3146" s="118">
        <v>1.62</v>
      </c>
      <c r="AA3146">
        <v>90</v>
      </c>
      <c r="AB3146" s="120">
        <v>0.38</v>
      </c>
      <c r="AC3146" s="2">
        <f t="shared" si="300"/>
        <v>36.936</v>
      </c>
      <c r="AE3146" s="2">
        <f t="shared" si="301"/>
        <v>36.936</v>
      </c>
      <c r="AG3146" t="str">
        <f t="shared" si="302"/>
        <v/>
      </c>
    </row>
    <row r="3147" spans="1:34" s="9" customFormat="1">
      <c r="A3147">
        <v>3146</v>
      </c>
      <c r="C3147">
        <v>3</v>
      </c>
      <c r="D3147">
        <v>607</v>
      </c>
      <c r="E3147" s="9" t="s">
        <v>614</v>
      </c>
      <c r="F3147" t="s">
        <v>930</v>
      </c>
      <c r="G3147" s="9">
        <v>52.404720310000002</v>
      </c>
      <c r="H3147" s="9">
        <v>126.6911011</v>
      </c>
      <c r="M3147" s="9" t="s">
        <v>625</v>
      </c>
      <c r="N3147" s="9">
        <v>0</v>
      </c>
      <c r="O3147" s="9">
        <v>0</v>
      </c>
      <c r="P3147">
        <f t="shared" ref="P3147:P3210" si="303">ABS(N3147-O3147)</f>
        <v>0</v>
      </c>
      <c r="Q3147" s="9" t="s">
        <v>35</v>
      </c>
      <c r="R3147" s="9">
        <v>1</v>
      </c>
      <c r="S3147" s="9">
        <f t="shared" si="298"/>
        <v>0</v>
      </c>
      <c r="T3147" s="9">
        <f t="shared" si="299"/>
        <v>0</v>
      </c>
      <c r="U3147"/>
      <c r="V3147"/>
      <c r="Z3147" s="118">
        <v>0.16</v>
      </c>
      <c r="AA3147" s="9">
        <v>0</v>
      </c>
      <c r="AB3147" s="120">
        <v>37.4</v>
      </c>
      <c r="AC3147" s="2">
        <f t="shared" si="300"/>
        <v>0</v>
      </c>
      <c r="AE3147" s="11">
        <f t="shared" si="301"/>
        <v>0</v>
      </c>
      <c r="AG3147" t="str">
        <f t="shared" si="302"/>
        <v/>
      </c>
      <c r="AH3147"/>
    </row>
    <row r="3148" spans="1:34">
      <c r="A3148">
        <v>3147</v>
      </c>
      <c r="C3148">
        <v>1</v>
      </c>
      <c r="D3148">
        <v>608</v>
      </c>
      <c r="E3148" t="s">
        <v>920</v>
      </c>
      <c r="F3148" t="s">
        <v>932</v>
      </c>
      <c r="G3148">
        <v>52.405830379999998</v>
      </c>
      <c r="H3148">
        <v>126.6908035</v>
      </c>
      <c r="M3148" t="s">
        <v>191</v>
      </c>
      <c r="N3148">
        <v>1</v>
      </c>
      <c r="O3148">
        <v>0</v>
      </c>
      <c r="P3148">
        <f t="shared" si="303"/>
        <v>1</v>
      </c>
      <c r="Q3148" t="s">
        <v>35</v>
      </c>
      <c r="R3148">
        <v>1</v>
      </c>
      <c r="S3148">
        <f t="shared" si="298"/>
        <v>0</v>
      </c>
      <c r="T3148">
        <f t="shared" si="299"/>
        <v>1</v>
      </c>
      <c r="W3148">
        <f>SUM(S3148:S3150)</f>
        <v>6</v>
      </c>
      <c r="X3148">
        <f>SUM(T3148:T3150)</f>
        <v>1</v>
      </c>
      <c r="Y3148">
        <f>X3148+W3148</f>
        <v>7</v>
      </c>
      <c r="Z3148" s="118">
        <v>0</v>
      </c>
      <c r="AA3148">
        <v>0</v>
      </c>
      <c r="AC3148" s="2">
        <f t="shared" si="300"/>
        <v>0</v>
      </c>
      <c r="AD3148" s="2">
        <f>SUM(AC3148:AC3150)</f>
        <v>60.720000000000006</v>
      </c>
      <c r="AE3148" s="2">
        <f t="shared" si="301"/>
        <v>0</v>
      </c>
      <c r="AF3148" s="2">
        <f>SUM(AE3148:AE3150)</f>
        <v>60.720000000000006</v>
      </c>
      <c r="AG3148">
        <f t="shared" si="302"/>
        <v>1</v>
      </c>
    </row>
    <row r="3149" spans="1:34">
      <c r="A3149">
        <v>3148</v>
      </c>
      <c r="C3149">
        <v>7</v>
      </c>
      <c r="D3149">
        <v>608</v>
      </c>
      <c r="E3149" t="s">
        <v>920</v>
      </c>
      <c r="F3149" t="s">
        <v>932</v>
      </c>
      <c r="G3149">
        <v>52.405830379999998</v>
      </c>
      <c r="H3149">
        <v>126.6908035</v>
      </c>
      <c r="M3149" t="s">
        <v>806</v>
      </c>
      <c r="N3149">
        <v>0</v>
      </c>
      <c r="O3149">
        <v>-3</v>
      </c>
      <c r="P3149">
        <f t="shared" si="303"/>
        <v>3</v>
      </c>
      <c r="Q3149" t="s">
        <v>880</v>
      </c>
      <c r="R3149">
        <v>2</v>
      </c>
      <c r="S3149">
        <f t="shared" si="298"/>
        <v>3</v>
      </c>
      <c r="T3149">
        <f t="shared" si="299"/>
        <v>0</v>
      </c>
      <c r="U3149" t="s">
        <v>1003</v>
      </c>
      <c r="V3149" t="s">
        <v>623</v>
      </c>
      <c r="Z3149" s="118">
        <v>1.1000000000000001</v>
      </c>
      <c r="AA3149">
        <v>90</v>
      </c>
      <c r="AB3149" s="120">
        <v>0.92</v>
      </c>
      <c r="AC3149" s="2">
        <f t="shared" si="300"/>
        <v>30.360000000000003</v>
      </c>
      <c r="AE3149" s="2">
        <f t="shared" si="301"/>
        <v>30.360000000000003</v>
      </c>
      <c r="AG3149" t="str">
        <f t="shared" si="302"/>
        <v/>
      </c>
    </row>
    <row r="3150" spans="1:34" s="9" customFormat="1">
      <c r="A3150">
        <v>3149</v>
      </c>
      <c r="C3150">
        <v>7</v>
      </c>
      <c r="D3150">
        <v>608</v>
      </c>
      <c r="E3150" s="9" t="s">
        <v>920</v>
      </c>
      <c r="F3150" t="s">
        <v>932</v>
      </c>
      <c r="G3150" s="9">
        <v>52.405830379999998</v>
      </c>
      <c r="H3150" s="9">
        <v>126.6908035</v>
      </c>
      <c r="M3150" s="9" t="s">
        <v>744</v>
      </c>
      <c r="N3150" s="9">
        <v>0</v>
      </c>
      <c r="O3150" s="9">
        <v>-3</v>
      </c>
      <c r="P3150">
        <f t="shared" si="303"/>
        <v>3</v>
      </c>
      <c r="Q3150" s="9" t="s">
        <v>613</v>
      </c>
      <c r="R3150" s="9">
        <v>2</v>
      </c>
      <c r="S3150" s="9">
        <f t="shared" si="298"/>
        <v>3</v>
      </c>
      <c r="T3150" s="9">
        <f t="shared" si="299"/>
        <v>0</v>
      </c>
      <c r="U3150" t="s">
        <v>1003</v>
      </c>
      <c r="V3150" t="s">
        <v>21</v>
      </c>
      <c r="Z3150" s="118">
        <v>1.1000000000000001</v>
      </c>
      <c r="AA3150" s="9">
        <v>90</v>
      </c>
      <c r="AB3150" s="120">
        <v>0.92</v>
      </c>
      <c r="AC3150" s="2">
        <f t="shared" si="300"/>
        <v>30.360000000000003</v>
      </c>
      <c r="AE3150" s="11">
        <f t="shared" si="301"/>
        <v>30.360000000000003</v>
      </c>
      <c r="AG3150" t="str">
        <f t="shared" si="302"/>
        <v/>
      </c>
      <c r="AH3150" s="102"/>
    </row>
    <row r="3151" spans="1:34">
      <c r="A3151">
        <v>3150</v>
      </c>
      <c r="C3151">
        <v>4</v>
      </c>
      <c r="D3151">
        <v>609</v>
      </c>
      <c r="E3151" t="s">
        <v>910</v>
      </c>
      <c r="F3151" t="s">
        <v>931</v>
      </c>
      <c r="G3151">
        <v>52.40499878</v>
      </c>
      <c r="H3151">
        <v>126.6919022</v>
      </c>
      <c r="M3151" t="s">
        <v>140</v>
      </c>
      <c r="N3151">
        <v>2</v>
      </c>
      <c r="O3151">
        <v>0</v>
      </c>
      <c r="P3151">
        <f t="shared" si="303"/>
        <v>2</v>
      </c>
      <c r="Q3151" t="s">
        <v>35</v>
      </c>
      <c r="R3151">
        <v>1</v>
      </c>
      <c r="S3151">
        <f t="shared" si="298"/>
        <v>0</v>
      </c>
      <c r="T3151">
        <f t="shared" si="299"/>
        <v>2</v>
      </c>
      <c r="W3151">
        <f>SUM(S3151:S3155)</f>
        <v>40</v>
      </c>
      <c r="X3151">
        <f>SUM(T3151:T3155)</f>
        <v>2</v>
      </c>
      <c r="Y3151">
        <f>X3151+W3151</f>
        <v>42</v>
      </c>
      <c r="Z3151" s="118">
        <v>0.12</v>
      </c>
      <c r="AA3151">
        <v>0</v>
      </c>
      <c r="AB3151" s="120">
        <v>42.07</v>
      </c>
      <c r="AC3151" s="2">
        <f t="shared" si="300"/>
        <v>1009.68</v>
      </c>
      <c r="AD3151" s="2">
        <f>SUM(AC3151:AC3155)</f>
        <v>6048.594000000001</v>
      </c>
      <c r="AE3151" s="2">
        <f t="shared" si="301"/>
        <v>1009.68</v>
      </c>
      <c r="AF3151" s="2">
        <f>SUM(AE3151:AE3155)</f>
        <v>6048.594000000001</v>
      </c>
      <c r="AG3151">
        <f t="shared" si="302"/>
        <v>1</v>
      </c>
    </row>
    <row r="3152" spans="1:34">
      <c r="A3152">
        <v>3151</v>
      </c>
      <c r="C3152">
        <v>10</v>
      </c>
      <c r="D3152">
        <v>609</v>
      </c>
      <c r="E3152" t="s">
        <v>910</v>
      </c>
      <c r="F3152" t="s">
        <v>931</v>
      </c>
      <c r="G3152">
        <v>52.40499878</v>
      </c>
      <c r="H3152">
        <v>126.6919022</v>
      </c>
      <c r="M3152" t="s">
        <v>104</v>
      </c>
      <c r="N3152">
        <v>0</v>
      </c>
      <c r="O3152">
        <v>-13</v>
      </c>
      <c r="P3152">
        <f t="shared" si="303"/>
        <v>13</v>
      </c>
      <c r="Q3152" t="s">
        <v>616</v>
      </c>
      <c r="R3152">
        <v>2</v>
      </c>
      <c r="S3152">
        <f t="shared" si="298"/>
        <v>13</v>
      </c>
      <c r="T3152">
        <f t="shared" si="299"/>
        <v>0</v>
      </c>
      <c r="U3152" t="s">
        <v>1003</v>
      </c>
      <c r="V3152" t="s">
        <v>21</v>
      </c>
      <c r="Z3152" s="118">
        <v>1.01</v>
      </c>
      <c r="AA3152" s="106">
        <v>40</v>
      </c>
      <c r="AB3152" s="120">
        <v>3.85</v>
      </c>
      <c r="AC3152" s="2">
        <f t="shared" si="300"/>
        <v>3033.0300000000007</v>
      </c>
      <c r="AE3152" s="2">
        <f t="shared" si="301"/>
        <v>3033.0300000000007</v>
      </c>
      <c r="AG3152" t="str">
        <f t="shared" si="302"/>
        <v/>
      </c>
    </row>
    <row r="3153" spans="1:34">
      <c r="A3153">
        <v>3152</v>
      </c>
      <c r="C3153">
        <v>10</v>
      </c>
      <c r="D3153">
        <v>609</v>
      </c>
      <c r="E3153" t="s">
        <v>910</v>
      </c>
      <c r="F3153" t="s">
        <v>931</v>
      </c>
      <c r="G3153">
        <v>52.40499878</v>
      </c>
      <c r="H3153">
        <v>126.6919022</v>
      </c>
      <c r="M3153" t="s">
        <v>101</v>
      </c>
      <c r="N3153">
        <v>-13</v>
      </c>
      <c r="O3153">
        <v>-25</v>
      </c>
      <c r="P3153">
        <f t="shared" si="303"/>
        <v>12</v>
      </c>
      <c r="Q3153" t="s">
        <v>880</v>
      </c>
      <c r="R3153">
        <v>2</v>
      </c>
      <c r="S3153">
        <f t="shared" si="298"/>
        <v>12</v>
      </c>
      <c r="T3153">
        <f t="shared" si="299"/>
        <v>0</v>
      </c>
      <c r="U3153" t="s">
        <v>1003</v>
      </c>
      <c r="V3153" t="s">
        <v>21</v>
      </c>
      <c r="Z3153" s="118">
        <v>1.44</v>
      </c>
      <c r="AA3153" s="106">
        <v>40</v>
      </c>
      <c r="AB3153" s="120">
        <v>1.38</v>
      </c>
      <c r="AC3153" s="2">
        <f t="shared" si="300"/>
        <v>1430.7839999999997</v>
      </c>
      <c r="AE3153" s="2">
        <f t="shared" si="301"/>
        <v>1430.7839999999997</v>
      </c>
      <c r="AG3153" t="str">
        <f t="shared" si="302"/>
        <v/>
      </c>
    </row>
    <row r="3154" spans="1:34">
      <c r="A3154">
        <v>3153</v>
      </c>
      <c r="C3154">
        <v>10</v>
      </c>
      <c r="D3154">
        <v>609</v>
      </c>
      <c r="E3154" t="s">
        <v>910</v>
      </c>
      <c r="F3154" t="s">
        <v>931</v>
      </c>
      <c r="G3154">
        <v>52.40499878</v>
      </c>
      <c r="H3154">
        <v>126.6919022</v>
      </c>
      <c r="M3154" t="s">
        <v>20</v>
      </c>
      <c r="N3154">
        <v>-25</v>
      </c>
      <c r="O3154">
        <v>-40</v>
      </c>
      <c r="P3154">
        <f t="shared" si="303"/>
        <v>15</v>
      </c>
      <c r="Q3154" t="s">
        <v>609</v>
      </c>
      <c r="R3154">
        <v>2</v>
      </c>
      <c r="S3154">
        <f t="shared" si="298"/>
        <v>15</v>
      </c>
      <c r="T3154">
        <f t="shared" si="299"/>
        <v>0</v>
      </c>
      <c r="U3154" t="s">
        <v>1003</v>
      </c>
      <c r="V3154" t="s">
        <v>21</v>
      </c>
      <c r="Z3154" s="118">
        <v>1.42</v>
      </c>
      <c r="AA3154" s="106">
        <v>40</v>
      </c>
      <c r="AB3154" s="120">
        <v>0.45</v>
      </c>
      <c r="AC3154" s="2">
        <f t="shared" si="300"/>
        <v>575.09999999999991</v>
      </c>
      <c r="AE3154" s="2">
        <f t="shared" si="301"/>
        <v>575.09999999999991</v>
      </c>
      <c r="AG3154" t="str">
        <f t="shared" si="302"/>
        <v/>
      </c>
    </row>
    <row r="3155" spans="1:34" s="9" customFormat="1">
      <c r="A3155">
        <v>3154</v>
      </c>
      <c r="C3155">
        <v>4</v>
      </c>
      <c r="D3155">
        <v>609</v>
      </c>
      <c r="E3155" s="9" t="s">
        <v>910</v>
      </c>
      <c r="F3155" t="s">
        <v>931</v>
      </c>
      <c r="G3155" s="9">
        <v>52.40499878</v>
      </c>
      <c r="H3155" s="9">
        <v>126.6919022</v>
      </c>
      <c r="M3155" s="9" t="s">
        <v>191</v>
      </c>
      <c r="N3155" s="9">
        <v>0</v>
      </c>
      <c r="O3155" s="9">
        <v>0</v>
      </c>
      <c r="P3155">
        <f t="shared" si="303"/>
        <v>0</v>
      </c>
      <c r="Q3155" s="9" t="s">
        <v>35</v>
      </c>
      <c r="R3155" s="9">
        <v>1</v>
      </c>
      <c r="S3155" s="9">
        <f t="shared" si="298"/>
        <v>0</v>
      </c>
      <c r="T3155" s="9">
        <f t="shared" si="299"/>
        <v>0</v>
      </c>
      <c r="U3155"/>
      <c r="V3155"/>
      <c r="Z3155" s="118">
        <v>0</v>
      </c>
      <c r="AA3155" s="106">
        <v>35</v>
      </c>
      <c r="AB3155" s="120"/>
      <c r="AC3155" s="2">
        <f t="shared" si="300"/>
        <v>0</v>
      </c>
      <c r="AE3155" s="11">
        <f t="shared" si="301"/>
        <v>0</v>
      </c>
      <c r="AG3155" t="str">
        <f t="shared" si="302"/>
        <v/>
      </c>
      <c r="AH3155"/>
    </row>
    <row r="3156" spans="1:34">
      <c r="A3156">
        <v>3155</v>
      </c>
      <c r="C3156">
        <v>2</v>
      </c>
      <c r="D3156">
        <v>610</v>
      </c>
      <c r="E3156" t="s">
        <v>607</v>
      </c>
      <c r="F3156" t="s">
        <v>929</v>
      </c>
      <c r="G3156">
        <v>52.406669620000002</v>
      </c>
      <c r="H3156">
        <v>126.694397</v>
      </c>
      <c r="M3156" t="s">
        <v>121</v>
      </c>
      <c r="N3156">
        <v>1</v>
      </c>
      <c r="O3156">
        <v>0</v>
      </c>
      <c r="P3156">
        <f t="shared" si="303"/>
        <v>1</v>
      </c>
      <c r="Q3156" t="s">
        <v>35</v>
      </c>
      <c r="R3156">
        <v>1</v>
      </c>
      <c r="S3156">
        <f t="shared" si="298"/>
        <v>0</v>
      </c>
      <c r="T3156">
        <f t="shared" si="299"/>
        <v>1</v>
      </c>
      <c r="W3156">
        <f>SUM(S3156:S3163)</f>
        <v>30</v>
      </c>
      <c r="X3156">
        <f>SUM(T3156:T3163)</f>
        <v>1</v>
      </c>
      <c r="Y3156">
        <f>X3156+W3156</f>
        <v>31</v>
      </c>
      <c r="Z3156" s="118">
        <v>0.11</v>
      </c>
      <c r="AA3156">
        <v>0</v>
      </c>
      <c r="AB3156" s="120">
        <v>38.51</v>
      </c>
      <c r="AC3156" s="2">
        <f t="shared" si="300"/>
        <v>423.60999999999996</v>
      </c>
      <c r="AD3156" s="2">
        <f>SUM(AC3156:AC3163)</f>
        <v>14136.555</v>
      </c>
      <c r="AE3156" s="2">
        <f t="shared" si="301"/>
        <v>423.60999999999996</v>
      </c>
      <c r="AF3156" s="2">
        <f>SUM(AE3156:AE3163)</f>
        <v>14136.555</v>
      </c>
      <c r="AG3156">
        <f t="shared" si="302"/>
        <v>1</v>
      </c>
      <c r="AH3156" s="102"/>
    </row>
    <row r="3157" spans="1:34">
      <c r="A3157">
        <v>3156</v>
      </c>
      <c r="C3157">
        <v>8</v>
      </c>
      <c r="D3157">
        <v>610</v>
      </c>
      <c r="E3157" t="s">
        <v>607</v>
      </c>
      <c r="F3157" t="s">
        <v>929</v>
      </c>
      <c r="G3157">
        <v>52.406669620000002</v>
      </c>
      <c r="H3157">
        <v>126.694397</v>
      </c>
      <c r="M3157" t="s">
        <v>116</v>
      </c>
      <c r="N3157">
        <v>-12</v>
      </c>
      <c r="O3157">
        <v>-8</v>
      </c>
      <c r="P3157">
        <f t="shared" si="303"/>
        <v>4</v>
      </c>
      <c r="Q3157" t="s">
        <v>616</v>
      </c>
      <c r="R3157">
        <v>2</v>
      </c>
      <c r="S3157">
        <f t="shared" si="298"/>
        <v>4</v>
      </c>
      <c r="T3157">
        <f t="shared" si="299"/>
        <v>0</v>
      </c>
      <c r="U3157" t="s">
        <v>1006</v>
      </c>
      <c r="V3157" t="s">
        <v>623</v>
      </c>
      <c r="Z3157" s="118">
        <v>0.86</v>
      </c>
      <c r="AA3157">
        <v>5</v>
      </c>
      <c r="AB3157" s="120">
        <v>3.92</v>
      </c>
      <c r="AC3157" s="2">
        <f t="shared" si="300"/>
        <v>1281.056</v>
      </c>
      <c r="AE3157" s="2">
        <f t="shared" si="301"/>
        <v>1281.056</v>
      </c>
      <c r="AG3157" t="str">
        <f t="shared" si="302"/>
        <v/>
      </c>
      <c r="AH3157" s="102"/>
    </row>
    <row r="3158" spans="1:34">
      <c r="A3158">
        <v>3157</v>
      </c>
      <c r="C3158">
        <v>8</v>
      </c>
      <c r="D3158">
        <v>610</v>
      </c>
      <c r="E3158" t="s">
        <v>607</v>
      </c>
      <c r="F3158" t="s">
        <v>929</v>
      </c>
      <c r="G3158">
        <v>52.406669620000002</v>
      </c>
      <c r="H3158">
        <v>126.694397</v>
      </c>
      <c r="M3158" t="s">
        <v>129</v>
      </c>
      <c r="N3158">
        <v>0</v>
      </c>
      <c r="O3158">
        <v>-8</v>
      </c>
      <c r="P3158">
        <f t="shared" si="303"/>
        <v>8</v>
      </c>
      <c r="Q3158" t="s">
        <v>616</v>
      </c>
      <c r="R3158">
        <v>2</v>
      </c>
      <c r="S3158">
        <f t="shared" si="298"/>
        <v>8</v>
      </c>
      <c r="T3158">
        <f t="shared" si="299"/>
        <v>0</v>
      </c>
      <c r="U3158" t="s">
        <v>1006</v>
      </c>
      <c r="V3158" t="s">
        <v>623</v>
      </c>
      <c r="Z3158" s="118">
        <v>0.93</v>
      </c>
      <c r="AA3158">
        <v>5</v>
      </c>
      <c r="AB3158" s="120">
        <v>10.95</v>
      </c>
      <c r="AC3158" s="2">
        <f t="shared" si="300"/>
        <v>7739.46</v>
      </c>
      <c r="AE3158" s="2">
        <f t="shared" si="301"/>
        <v>7739.46</v>
      </c>
      <c r="AG3158" t="str">
        <f t="shared" si="302"/>
        <v/>
      </c>
      <c r="AH3158" s="102"/>
    </row>
    <row r="3159" spans="1:34">
      <c r="A3159">
        <v>3158</v>
      </c>
      <c r="C3159">
        <v>8</v>
      </c>
      <c r="D3159">
        <v>610</v>
      </c>
      <c r="E3159" t="s">
        <v>607</v>
      </c>
      <c r="F3159" t="s">
        <v>929</v>
      </c>
      <c r="G3159">
        <v>52.406669620000002</v>
      </c>
      <c r="H3159">
        <v>126.694397</v>
      </c>
      <c r="M3159" t="s">
        <v>17</v>
      </c>
      <c r="N3159">
        <v>-12</v>
      </c>
      <c r="O3159">
        <v>-25</v>
      </c>
      <c r="P3159">
        <f t="shared" si="303"/>
        <v>13</v>
      </c>
      <c r="Q3159" t="s">
        <v>616</v>
      </c>
      <c r="R3159">
        <v>2</v>
      </c>
      <c r="S3159">
        <f t="shared" si="298"/>
        <v>13</v>
      </c>
      <c r="T3159">
        <f t="shared" si="299"/>
        <v>0</v>
      </c>
      <c r="U3159" t="s">
        <v>1006</v>
      </c>
      <c r="V3159" t="s">
        <v>623</v>
      </c>
      <c r="Z3159" s="118">
        <v>0.86</v>
      </c>
      <c r="AA3159">
        <v>10</v>
      </c>
      <c r="AB3159" s="120">
        <v>3.92</v>
      </c>
      <c r="AC3159" s="2">
        <f t="shared" si="300"/>
        <v>3944.3039999999996</v>
      </c>
      <c r="AE3159" s="2">
        <f t="shared" si="301"/>
        <v>3944.3039999999996</v>
      </c>
      <c r="AG3159" t="str">
        <f t="shared" si="302"/>
        <v/>
      </c>
    </row>
    <row r="3160" spans="1:34">
      <c r="A3160">
        <v>3159</v>
      </c>
      <c r="C3160">
        <v>8</v>
      </c>
      <c r="D3160">
        <v>610</v>
      </c>
      <c r="E3160" t="s">
        <v>607</v>
      </c>
      <c r="F3160" t="s">
        <v>929</v>
      </c>
      <c r="G3160">
        <v>52.406669620000002</v>
      </c>
      <c r="H3160">
        <v>126.694397</v>
      </c>
      <c r="M3160" t="s">
        <v>19</v>
      </c>
      <c r="N3160">
        <v>-25</v>
      </c>
      <c r="O3160">
        <v>-30</v>
      </c>
      <c r="P3160">
        <f t="shared" si="303"/>
        <v>5</v>
      </c>
      <c r="Q3160" t="s">
        <v>613</v>
      </c>
      <c r="R3160">
        <v>2</v>
      </c>
      <c r="S3160">
        <f t="shared" si="298"/>
        <v>5</v>
      </c>
      <c r="T3160">
        <f t="shared" si="299"/>
        <v>0</v>
      </c>
      <c r="U3160" t="s">
        <v>1006</v>
      </c>
      <c r="V3160" t="s">
        <v>623</v>
      </c>
      <c r="Z3160" s="118">
        <v>1.71</v>
      </c>
      <c r="AA3160">
        <v>30</v>
      </c>
      <c r="AB3160" s="120">
        <v>1.25</v>
      </c>
      <c r="AC3160" s="2">
        <f t="shared" si="300"/>
        <v>748.12500000000011</v>
      </c>
      <c r="AE3160" s="2">
        <f t="shared" si="301"/>
        <v>748.12500000000011</v>
      </c>
      <c r="AG3160" t="str">
        <f t="shared" si="302"/>
        <v/>
      </c>
    </row>
    <row r="3161" spans="1:34">
      <c r="A3161">
        <v>3160</v>
      </c>
      <c r="C3161">
        <v>8</v>
      </c>
      <c r="D3161">
        <v>610</v>
      </c>
      <c r="E3161" t="s">
        <v>607</v>
      </c>
      <c r="F3161" t="s">
        <v>929</v>
      </c>
      <c r="G3161">
        <v>52.406669620000002</v>
      </c>
      <c r="H3161">
        <v>126.694397</v>
      </c>
      <c r="M3161" t="s">
        <v>416</v>
      </c>
      <c r="N3161">
        <v>-30</v>
      </c>
      <c r="O3161">
        <v>-30</v>
      </c>
      <c r="P3161">
        <f t="shared" si="303"/>
        <v>0</v>
      </c>
      <c r="R3161">
        <v>2</v>
      </c>
      <c r="S3161">
        <f t="shared" si="298"/>
        <v>0</v>
      </c>
      <c r="T3161">
        <f t="shared" si="299"/>
        <v>0</v>
      </c>
      <c r="U3161" t="s">
        <v>1018</v>
      </c>
      <c r="V3161" t="s">
        <v>918</v>
      </c>
      <c r="Z3161" s="118">
        <v>0</v>
      </c>
      <c r="AA3161">
        <v>0</v>
      </c>
      <c r="AC3161" s="2">
        <f t="shared" si="300"/>
        <v>0</v>
      </c>
      <c r="AE3161" s="2">
        <f t="shared" si="301"/>
        <v>0</v>
      </c>
      <c r="AG3161" t="str">
        <f t="shared" si="302"/>
        <v/>
      </c>
    </row>
    <row r="3162" spans="1:34">
      <c r="A3162">
        <v>3161</v>
      </c>
      <c r="C3162">
        <v>2</v>
      </c>
      <c r="D3162">
        <v>610</v>
      </c>
      <c r="E3162" t="s">
        <v>607</v>
      </c>
      <c r="F3162" t="s">
        <v>929</v>
      </c>
      <c r="G3162">
        <v>52.406669620000002</v>
      </c>
      <c r="H3162">
        <v>126.694397</v>
      </c>
      <c r="M3162" t="s">
        <v>606</v>
      </c>
      <c r="N3162">
        <v>0</v>
      </c>
      <c r="O3162">
        <v>0</v>
      </c>
      <c r="P3162">
        <f t="shared" si="303"/>
        <v>0</v>
      </c>
      <c r="Q3162" t="s">
        <v>35</v>
      </c>
      <c r="R3162">
        <v>1</v>
      </c>
      <c r="S3162">
        <f t="shared" si="298"/>
        <v>0</v>
      </c>
      <c r="T3162">
        <f t="shared" si="299"/>
        <v>0</v>
      </c>
      <c r="Z3162" s="118">
        <v>0.11</v>
      </c>
      <c r="AA3162">
        <v>0</v>
      </c>
      <c r="AB3162" s="120">
        <v>45.06</v>
      </c>
      <c r="AC3162" s="2">
        <f t="shared" si="300"/>
        <v>0</v>
      </c>
      <c r="AE3162" s="2">
        <f t="shared" si="301"/>
        <v>0</v>
      </c>
      <c r="AG3162" t="str">
        <f t="shared" si="302"/>
        <v/>
      </c>
    </row>
    <row r="3163" spans="1:34" s="9" customFormat="1">
      <c r="A3163">
        <v>3162</v>
      </c>
      <c r="C3163">
        <v>2</v>
      </c>
      <c r="D3163">
        <v>610</v>
      </c>
      <c r="E3163" s="9" t="s">
        <v>607</v>
      </c>
      <c r="F3163" t="s">
        <v>929</v>
      </c>
      <c r="G3163" s="9">
        <v>52.406669620000002</v>
      </c>
      <c r="H3163" s="9">
        <v>126.694397</v>
      </c>
      <c r="M3163" s="9" t="s">
        <v>89</v>
      </c>
      <c r="N3163" s="9">
        <v>0</v>
      </c>
      <c r="O3163" s="9">
        <v>0</v>
      </c>
      <c r="P3163">
        <f t="shared" si="303"/>
        <v>0</v>
      </c>
      <c r="Q3163" s="9" t="s">
        <v>35</v>
      </c>
      <c r="R3163" s="9">
        <v>1</v>
      </c>
      <c r="S3163" s="9">
        <f t="shared" si="298"/>
        <v>0</v>
      </c>
      <c r="T3163" s="9">
        <f t="shared" si="299"/>
        <v>0</v>
      </c>
      <c r="U3163"/>
      <c r="V3163"/>
      <c r="Z3163" s="118">
        <v>0.11</v>
      </c>
      <c r="AA3163" s="9">
        <v>0</v>
      </c>
      <c r="AB3163" s="120">
        <v>45.06</v>
      </c>
      <c r="AC3163" s="2">
        <f t="shared" si="300"/>
        <v>0</v>
      </c>
      <c r="AE3163" s="11">
        <f t="shared" si="301"/>
        <v>0</v>
      </c>
      <c r="AG3163" t="str">
        <f t="shared" si="302"/>
        <v/>
      </c>
      <c r="AH3163"/>
    </row>
    <row r="3164" spans="1:34">
      <c r="A3164">
        <v>3163</v>
      </c>
      <c r="C3164">
        <v>146</v>
      </c>
      <c r="D3164">
        <v>611</v>
      </c>
      <c r="E3164" t="s">
        <v>607</v>
      </c>
      <c r="F3164" t="s">
        <v>929</v>
      </c>
      <c r="G3164">
        <v>52.358890529999996</v>
      </c>
      <c r="H3164">
        <v>126.7434006</v>
      </c>
      <c r="M3164" t="s">
        <v>610</v>
      </c>
      <c r="N3164">
        <v>20</v>
      </c>
      <c r="O3164">
        <v>16</v>
      </c>
      <c r="P3164">
        <f t="shared" si="303"/>
        <v>4</v>
      </c>
      <c r="Q3164" t="s">
        <v>35</v>
      </c>
      <c r="R3164">
        <v>1</v>
      </c>
      <c r="S3164">
        <f t="shared" si="298"/>
        <v>0</v>
      </c>
      <c r="T3164">
        <f t="shared" si="299"/>
        <v>4</v>
      </c>
      <c r="W3164">
        <f>SUM(S3164:S3167)</f>
        <v>76</v>
      </c>
      <c r="X3164">
        <f>SUM(T3164:T3167)</f>
        <v>20</v>
      </c>
      <c r="Y3164">
        <f>X3164+W3164</f>
        <v>96</v>
      </c>
      <c r="Z3164" s="118">
        <v>0.11</v>
      </c>
      <c r="AA3164">
        <v>0</v>
      </c>
      <c r="AB3164" s="120">
        <v>45.06</v>
      </c>
      <c r="AC3164" s="2">
        <f t="shared" si="300"/>
        <v>1982.6399999999999</v>
      </c>
      <c r="AD3164" s="2">
        <f>SUM(AC3164:AC3167)</f>
        <v>33164.441600000006</v>
      </c>
      <c r="AE3164" s="2">
        <f t="shared" si="301"/>
        <v>1982.6399999999999</v>
      </c>
      <c r="AF3164" s="2">
        <f>SUM(AE3164:AE3167)</f>
        <v>33164.441600000006</v>
      </c>
      <c r="AG3164">
        <f t="shared" si="302"/>
        <v>1</v>
      </c>
    </row>
    <row r="3165" spans="1:34">
      <c r="A3165">
        <v>3164</v>
      </c>
      <c r="C3165">
        <v>146</v>
      </c>
      <c r="D3165">
        <v>611</v>
      </c>
      <c r="E3165" t="s">
        <v>607</v>
      </c>
      <c r="F3165" t="s">
        <v>929</v>
      </c>
      <c r="G3165">
        <v>52.358890529999996</v>
      </c>
      <c r="H3165">
        <v>126.7434006</v>
      </c>
      <c r="M3165" t="s">
        <v>612</v>
      </c>
      <c r="N3165">
        <v>16</v>
      </c>
      <c r="O3165">
        <v>8</v>
      </c>
      <c r="P3165">
        <f t="shared" si="303"/>
        <v>8</v>
      </c>
      <c r="Q3165" t="s">
        <v>35</v>
      </c>
      <c r="R3165">
        <v>1</v>
      </c>
      <c r="S3165">
        <f t="shared" si="298"/>
        <v>0</v>
      </c>
      <c r="T3165">
        <f t="shared" si="299"/>
        <v>8</v>
      </c>
      <c r="Z3165" s="118">
        <v>0.11</v>
      </c>
      <c r="AA3165">
        <v>0</v>
      </c>
      <c r="AB3165" s="120">
        <v>45.06</v>
      </c>
      <c r="AC3165" s="2">
        <f t="shared" si="300"/>
        <v>3965.2799999999997</v>
      </c>
      <c r="AE3165" s="2">
        <f t="shared" si="301"/>
        <v>3965.2799999999997</v>
      </c>
      <c r="AG3165" t="str">
        <f t="shared" si="302"/>
        <v/>
      </c>
    </row>
    <row r="3166" spans="1:34">
      <c r="A3166">
        <v>3165</v>
      </c>
      <c r="C3166">
        <v>146</v>
      </c>
      <c r="D3166">
        <v>611</v>
      </c>
      <c r="E3166" t="s">
        <v>607</v>
      </c>
      <c r="F3166" t="s">
        <v>929</v>
      </c>
      <c r="G3166">
        <v>52.358890529999996</v>
      </c>
      <c r="H3166">
        <v>126.7434006</v>
      </c>
      <c r="M3166" t="s">
        <v>90</v>
      </c>
      <c r="N3166">
        <v>8</v>
      </c>
      <c r="O3166">
        <v>0</v>
      </c>
      <c r="P3166">
        <f t="shared" si="303"/>
        <v>8</v>
      </c>
      <c r="Q3166" t="s">
        <v>35</v>
      </c>
      <c r="R3166">
        <v>1</v>
      </c>
      <c r="S3166">
        <f t="shared" si="298"/>
        <v>0</v>
      </c>
      <c r="T3166">
        <f t="shared" si="299"/>
        <v>8</v>
      </c>
      <c r="Z3166" s="118">
        <v>0.11</v>
      </c>
      <c r="AA3166">
        <v>0</v>
      </c>
      <c r="AB3166" s="120">
        <v>38.51</v>
      </c>
      <c r="AC3166" s="2">
        <f t="shared" si="300"/>
        <v>3388.8799999999997</v>
      </c>
      <c r="AE3166" s="2">
        <f t="shared" si="301"/>
        <v>3388.8799999999997</v>
      </c>
      <c r="AG3166" t="str">
        <f t="shared" si="302"/>
        <v/>
      </c>
    </row>
    <row r="3167" spans="1:34" s="9" customFormat="1">
      <c r="A3167">
        <v>3166</v>
      </c>
      <c r="C3167">
        <v>159</v>
      </c>
      <c r="D3167">
        <v>611</v>
      </c>
      <c r="E3167" s="9" t="s">
        <v>607</v>
      </c>
      <c r="F3167" t="s">
        <v>929</v>
      </c>
      <c r="G3167" s="9">
        <v>52.358890529999996</v>
      </c>
      <c r="H3167" s="9">
        <v>126.7434006</v>
      </c>
      <c r="M3167" s="9" t="s">
        <v>17</v>
      </c>
      <c r="N3167" s="9">
        <v>0</v>
      </c>
      <c r="O3167" s="9">
        <v>-76</v>
      </c>
      <c r="P3167">
        <f t="shared" si="303"/>
        <v>76</v>
      </c>
      <c r="Q3167" s="9" t="s">
        <v>609</v>
      </c>
      <c r="R3167" s="9">
        <v>2</v>
      </c>
      <c r="S3167" s="9">
        <f t="shared" si="298"/>
        <v>76</v>
      </c>
      <c r="T3167" s="9">
        <f t="shared" si="299"/>
        <v>0</v>
      </c>
      <c r="U3167" t="s">
        <v>1018</v>
      </c>
      <c r="V3167" t="s">
        <v>918</v>
      </c>
      <c r="Z3167" s="118">
        <v>0.86</v>
      </c>
      <c r="AA3167" s="9">
        <v>7</v>
      </c>
      <c r="AB3167" s="120">
        <v>3.92</v>
      </c>
      <c r="AC3167" s="2">
        <f t="shared" si="300"/>
        <v>23827.641600000003</v>
      </c>
      <c r="AE3167" s="11">
        <f t="shared" si="301"/>
        <v>23827.641600000003</v>
      </c>
      <c r="AG3167" t="str">
        <f t="shared" si="302"/>
        <v/>
      </c>
      <c r="AH3167"/>
    </row>
    <row r="3168" spans="1:34">
      <c r="A3168">
        <v>3167</v>
      </c>
      <c r="C3168">
        <v>764</v>
      </c>
      <c r="D3168">
        <v>612</v>
      </c>
      <c r="E3168" t="s">
        <v>619</v>
      </c>
      <c r="F3168" t="s">
        <v>930</v>
      </c>
      <c r="G3168">
        <v>52.510215760000001</v>
      </c>
      <c r="H3168">
        <v>126.6104965</v>
      </c>
      <c r="M3168" t="s">
        <v>89</v>
      </c>
      <c r="N3168">
        <v>5</v>
      </c>
      <c r="O3168">
        <v>4</v>
      </c>
      <c r="P3168">
        <f t="shared" si="303"/>
        <v>1</v>
      </c>
      <c r="Q3168" t="s">
        <v>35</v>
      </c>
      <c r="R3168">
        <v>1</v>
      </c>
      <c r="S3168">
        <f t="shared" si="298"/>
        <v>0</v>
      </c>
      <c r="T3168">
        <f t="shared" si="299"/>
        <v>1</v>
      </c>
      <c r="W3168">
        <f>SUM(S3168:S3173)</f>
        <v>41</v>
      </c>
      <c r="X3168">
        <f>SUM(T3168:T3173)</f>
        <v>5</v>
      </c>
      <c r="Y3168">
        <f>X3168+W3168</f>
        <v>46</v>
      </c>
      <c r="Z3168" s="118">
        <v>0.16</v>
      </c>
      <c r="AA3168">
        <v>0</v>
      </c>
      <c r="AB3168" s="120">
        <v>37.4</v>
      </c>
      <c r="AC3168" s="2">
        <f t="shared" si="300"/>
        <v>598.4</v>
      </c>
      <c r="AD3168" s="2">
        <f>SUM(AC3168:AC3173)</f>
        <v>8476.5679999999993</v>
      </c>
      <c r="AE3168" s="2">
        <f t="shared" si="301"/>
        <v>598.4</v>
      </c>
      <c r="AF3168" s="2">
        <f>SUM(AE3168:AE3173)</f>
        <v>8476.5679999999993</v>
      </c>
      <c r="AG3168">
        <f t="shared" si="302"/>
        <v>1</v>
      </c>
    </row>
    <row r="3169" spans="1:34">
      <c r="A3169">
        <v>3168</v>
      </c>
      <c r="C3169">
        <v>764</v>
      </c>
      <c r="D3169">
        <v>612</v>
      </c>
      <c r="E3169" t="s">
        <v>619</v>
      </c>
      <c r="F3169" t="s">
        <v>930</v>
      </c>
      <c r="G3169">
        <v>52.510215760000001</v>
      </c>
      <c r="H3169">
        <v>126.6104965</v>
      </c>
      <c r="M3169" t="s">
        <v>606</v>
      </c>
      <c r="N3169">
        <v>4</v>
      </c>
      <c r="O3169">
        <v>2</v>
      </c>
      <c r="P3169">
        <f t="shared" si="303"/>
        <v>2</v>
      </c>
      <c r="Q3169" t="s">
        <v>35</v>
      </c>
      <c r="R3169">
        <v>1</v>
      </c>
      <c r="S3169">
        <f t="shared" si="298"/>
        <v>0</v>
      </c>
      <c r="T3169">
        <f t="shared" si="299"/>
        <v>2</v>
      </c>
      <c r="Z3169" s="118">
        <v>0.16</v>
      </c>
      <c r="AA3169">
        <v>0</v>
      </c>
      <c r="AB3169" s="120">
        <v>37.4</v>
      </c>
      <c r="AC3169" s="2">
        <f t="shared" si="300"/>
        <v>1196.8</v>
      </c>
      <c r="AE3169" s="2">
        <f t="shared" si="301"/>
        <v>1196.8</v>
      </c>
      <c r="AG3169" t="str">
        <f t="shared" si="302"/>
        <v/>
      </c>
    </row>
    <row r="3170" spans="1:34">
      <c r="A3170">
        <v>3169</v>
      </c>
      <c r="C3170">
        <v>764</v>
      </c>
      <c r="D3170">
        <v>612</v>
      </c>
      <c r="E3170" t="s">
        <v>619</v>
      </c>
      <c r="F3170" t="s">
        <v>930</v>
      </c>
      <c r="G3170">
        <v>52.510215760000001</v>
      </c>
      <c r="H3170">
        <v>126.6104965</v>
      </c>
      <c r="M3170" t="s">
        <v>57</v>
      </c>
      <c r="N3170">
        <v>2</v>
      </c>
      <c r="O3170">
        <v>0</v>
      </c>
      <c r="P3170">
        <f t="shared" si="303"/>
        <v>2</v>
      </c>
      <c r="Q3170" t="s">
        <v>35</v>
      </c>
      <c r="R3170">
        <v>1</v>
      </c>
      <c r="S3170">
        <f t="shared" si="298"/>
        <v>0</v>
      </c>
      <c r="T3170">
        <f t="shared" si="299"/>
        <v>2</v>
      </c>
      <c r="Z3170" s="118">
        <v>0.16</v>
      </c>
      <c r="AA3170">
        <v>0</v>
      </c>
      <c r="AB3170" s="120">
        <v>30.85</v>
      </c>
      <c r="AC3170" s="2">
        <f t="shared" si="300"/>
        <v>987.2</v>
      </c>
      <c r="AE3170" s="2">
        <f t="shared" si="301"/>
        <v>987.2</v>
      </c>
      <c r="AG3170" t="str">
        <f t="shared" si="302"/>
        <v/>
      </c>
    </row>
    <row r="3171" spans="1:34">
      <c r="A3171">
        <v>3170</v>
      </c>
      <c r="C3171">
        <v>823</v>
      </c>
      <c r="D3171">
        <v>612</v>
      </c>
      <c r="E3171" t="s">
        <v>619</v>
      </c>
      <c r="F3171" t="s">
        <v>930</v>
      </c>
      <c r="G3171">
        <v>52.510215760000001</v>
      </c>
      <c r="H3171">
        <v>126.6104965</v>
      </c>
      <c r="M3171" t="s">
        <v>104</v>
      </c>
      <c r="N3171">
        <v>0</v>
      </c>
      <c r="O3171">
        <v>-4</v>
      </c>
      <c r="P3171">
        <f t="shared" si="303"/>
        <v>4</v>
      </c>
      <c r="Q3171" t="s">
        <v>89</v>
      </c>
      <c r="R3171">
        <v>2</v>
      </c>
      <c r="S3171">
        <f t="shared" si="298"/>
        <v>4</v>
      </c>
      <c r="T3171">
        <f t="shared" si="299"/>
        <v>0</v>
      </c>
      <c r="U3171" t="s">
        <v>1018</v>
      </c>
      <c r="V3171" t="s">
        <v>918</v>
      </c>
      <c r="Z3171" s="118">
        <v>1.07</v>
      </c>
      <c r="AA3171">
        <v>15</v>
      </c>
      <c r="AB3171" s="120">
        <v>3.36</v>
      </c>
      <c r="AC3171" s="2">
        <f t="shared" si="300"/>
        <v>1222.3680000000002</v>
      </c>
      <c r="AE3171" s="2">
        <f t="shared" si="301"/>
        <v>1222.3680000000002</v>
      </c>
      <c r="AG3171" t="str">
        <f t="shared" si="302"/>
        <v/>
      </c>
    </row>
    <row r="3172" spans="1:34">
      <c r="A3172">
        <v>3171</v>
      </c>
      <c r="C3172">
        <v>823</v>
      </c>
      <c r="D3172">
        <v>612</v>
      </c>
      <c r="E3172" t="s">
        <v>619</v>
      </c>
      <c r="F3172" t="s">
        <v>930</v>
      </c>
      <c r="G3172">
        <v>52.510215760000001</v>
      </c>
      <c r="H3172">
        <v>126.6104965</v>
      </c>
      <c r="M3172" t="s">
        <v>32</v>
      </c>
      <c r="N3172">
        <v>-4</v>
      </c>
      <c r="O3172">
        <v>-22</v>
      </c>
      <c r="P3172">
        <f t="shared" si="303"/>
        <v>18</v>
      </c>
      <c r="Q3172" t="s">
        <v>89</v>
      </c>
      <c r="R3172">
        <v>2</v>
      </c>
      <c r="S3172">
        <f t="shared" si="298"/>
        <v>18</v>
      </c>
      <c r="T3172">
        <f t="shared" si="299"/>
        <v>0</v>
      </c>
      <c r="U3172" t="s">
        <v>1018</v>
      </c>
      <c r="V3172" t="s">
        <v>918</v>
      </c>
      <c r="Z3172" s="118">
        <v>1.45</v>
      </c>
      <c r="AA3172">
        <v>10</v>
      </c>
      <c r="AB3172" s="120">
        <v>1.2</v>
      </c>
      <c r="AC3172" s="2">
        <f t="shared" si="300"/>
        <v>2818.7999999999997</v>
      </c>
      <c r="AE3172" s="2">
        <f t="shared" si="301"/>
        <v>2818.7999999999997</v>
      </c>
      <c r="AG3172" t="str">
        <f t="shared" si="302"/>
        <v/>
      </c>
    </row>
    <row r="3173" spans="1:34" s="9" customFormat="1">
      <c r="A3173">
        <v>3172</v>
      </c>
      <c r="C3173">
        <v>823</v>
      </c>
      <c r="D3173">
        <v>612</v>
      </c>
      <c r="E3173" s="9" t="s">
        <v>619</v>
      </c>
      <c r="F3173" t="s">
        <v>930</v>
      </c>
      <c r="G3173" s="9">
        <v>52.510215760000001</v>
      </c>
      <c r="H3173" s="9">
        <v>126.6104965</v>
      </c>
      <c r="M3173" s="9" t="s">
        <v>34</v>
      </c>
      <c r="N3173" s="9">
        <v>-22</v>
      </c>
      <c r="O3173" s="9">
        <v>-41</v>
      </c>
      <c r="P3173">
        <f t="shared" si="303"/>
        <v>19</v>
      </c>
      <c r="Q3173" s="9" t="s">
        <v>604</v>
      </c>
      <c r="R3173" s="9">
        <v>2</v>
      </c>
      <c r="S3173" s="9">
        <f t="shared" si="298"/>
        <v>19</v>
      </c>
      <c r="T3173" s="9">
        <f t="shared" si="299"/>
        <v>0</v>
      </c>
      <c r="U3173" t="s">
        <v>1018</v>
      </c>
      <c r="V3173" t="s">
        <v>918</v>
      </c>
      <c r="Z3173" s="118">
        <v>1.45</v>
      </c>
      <c r="AA3173" s="9">
        <v>50</v>
      </c>
      <c r="AB3173" s="120">
        <v>1.2</v>
      </c>
      <c r="AC3173" s="2">
        <f t="shared" si="300"/>
        <v>1653</v>
      </c>
      <c r="AE3173" s="11">
        <f t="shared" si="301"/>
        <v>1653</v>
      </c>
      <c r="AG3173" t="str">
        <f t="shared" si="302"/>
        <v/>
      </c>
      <c r="AH3173"/>
    </row>
    <row r="3174" spans="1:34" s="102" customFormat="1">
      <c r="A3174" s="102">
        <v>3173</v>
      </c>
      <c r="C3174">
        <v>122</v>
      </c>
      <c r="D3174" s="102">
        <v>613</v>
      </c>
      <c r="E3174" s="102" t="s">
        <v>607</v>
      </c>
      <c r="F3174" s="102" t="s">
        <v>929</v>
      </c>
      <c r="G3174" s="102">
        <v>52.282329560000001</v>
      </c>
      <c r="H3174" s="102">
        <v>126.87069700000001</v>
      </c>
      <c r="M3174" s="102" t="s">
        <v>89</v>
      </c>
      <c r="N3174" s="102">
        <v>21</v>
      </c>
      <c r="O3174" s="102">
        <v>19</v>
      </c>
      <c r="P3174" s="102">
        <f t="shared" si="303"/>
        <v>2</v>
      </c>
      <c r="Q3174" s="102" t="s">
        <v>35</v>
      </c>
      <c r="R3174" s="102">
        <v>1</v>
      </c>
      <c r="S3174" s="102">
        <f t="shared" si="298"/>
        <v>0</v>
      </c>
      <c r="T3174" s="102">
        <f t="shared" si="299"/>
        <v>2</v>
      </c>
      <c r="U3174"/>
      <c r="V3174"/>
      <c r="W3174" s="102">
        <f>SUM(S3174:S3180)</f>
        <v>49</v>
      </c>
      <c r="X3174" s="102">
        <f>SUM(T3174:T3180)</f>
        <v>21</v>
      </c>
      <c r="Y3174" s="102">
        <f>X3174+W3174</f>
        <v>70</v>
      </c>
      <c r="Z3174" s="118">
        <v>0.11</v>
      </c>
      <c r="AA3174" s="102">
        <v>0</v>
      </c>
      <c r="AB3174" s="120">
        <v>45.06</v>
      </c>
      <c r="AC3174" s="103">
        <f t="shared" si="300"/>
        <v>991.31999999999994</v>
      </c>
      <c r="AD3174" s="103">
        <f>SUM(AC3174:AC3180)</f>
        <v>23866.998</v>
      </c>
      <c r="AE3174" s="103">
        <f t="shared" si="301"/>
        <v>991.31999999999994</v>
      </c>
      <c r="AF3174" s="103">
        <f>SUM(AE3174:AE3180)</f>
        <v>23866.998</v>
      </c>
      <c r="AG3174" s="102">
        <f t="shared" si="302"/>
        <v>1</v>
      </c>
      <c r="AH3174"/>
    </row>
    <row r="3175" spans="1:34" s="102" customFormat="1">
      <c r="A3175" s="102">
        <v>3174</v>
      </c>
      <c r="C3175">
        <v>122</v>
      </c>
      <c r="D3175" s="102">
        <v>613</v>
      </c>
      <c r="E3175" s="102" t="s">
        <v>607</v>
      </c>
      <c r="F3175" s="102" t="s">
        <v>929</v>
      </c>
      <c r="G3175" s="102">
        <v>52.282329560000001</v>
      </c>
      <c r="H3175" s="102">
        <v>126.87069700000001</v>
      </c>
      <c r="M3175" s="102" t="s">
        <v>14</v>
      </c>
      <c r="N3175" s="102">
        <v>19</v>
      </c>
      <c r="O3175" s="102">
        <v>15</v>
      </c>
      <c r="P3175" s="102">
        <f t="shared" si="303"/>
        <v>4</v>
      </c>
      <c r="Q3175" s="102" t="s">
        <v>35</v>
      </c>
      <c r="R3175" s="102">
        <v>1</v>
      </c>
      <c r="S3175" s="102">
        <f t="shared" si="298"/>
        <v>0</v>
      </c>
      <c r="T3175" s="102">
        <f t="shared" si="299"/>
        <v>4</v>
      </c>
      <c r="U3175"/>
      <c r="V3175"/>
      <c r="Z3175" s="118">
        <v>0.11</v>
      </c>
      <c r="AA3175" s="102">
        <v>0</v>
      </c>
      <c r="AB3175" s="120">
        <v>45.06</v>
      </c>
      <c r="AC3175" s="103">
        <f t="shared" si="300"/>
        <v>1982.6399999999999</v>
      </c>
      <c r="AE3175" s="103">
        <f t="shared" si="301"/>
        <v>1982.6399999999999</v>
      </c>
      <c r="AG3175" s="102" t="str">
        <f t="shared" si="302"/>
        <v/>
      </c>
      <c r="AH3175"/>
    </row>
    <row r="3176" spans="1:34" s="102" customFormat="1">
      <c r="A3176" s="102">
        <v>3175</v>
      </c>
      <c r="C3176">
        <v>122</v>
      </c>
      <c r="D3176" s="102">
        <v>613</v>
      </c>
      <c r="E3176" s="102" t="s">
        <v>607</v>
      </c>
      <c r="F3176" s="102" t="s">
        <v>929</v>
      </c>
      <c r="G3176" s="102">
        <v>52.282329560000001</v>
      </c>
      <c r="H3176" s="102">
        <v>126.87069700000001</v>
      </c>
      <c r="M3176" s="102" t="s">
        <v>90</v>
      </c>
      <c r="N3176" s="102">
        <v>15</v>
      </c>
      <c r="O3176" s="102">
        <v>6</v>
      </c>
      <c r="P3176" s="102">
        <f t="shared" si="303"/>
        <v>9</v>
      </c>
      <c r="Q3176" s="102" t="s">
        <v>35</v>
      </c>
      <c r="R3176" s="102">
        <v>1</v>
      </c>
      <c r="S3176" s="102">
        <f t="shared" si="298"/>
        <v>0</v>
      </c>
      <c r="T3176" s="102">
        <f t="shared" si="299"/>
        <v>9</v>
      </c>
      <c r="U3176"/>
      <c r="V3176"/>
      <c r="Z3176" s="118">
        <v>0.11</v>
      </c>
      <c r="AA3176" s="102">
        <v>0</v>
      </c>
      <c r="AB3176" s="120">
        <v>38.51</v>
      </c>
      <c r="AC3176" s="103">
        <f t="shared" si="300"/>
        <v>3812.49</v>
      </c>
      <c r="AE3176" s="103">
        <f t="shared" si="301"/>
        <v>3812.49</v>
      </c>
      <c r="AG3176" s="102" t="str">
        <f t="shared" si="302"/>
        <v/>
      </c>
      <c r="AH3176"/>
    </row>
    <row r="3177" spans="1:34" s="102" customFormat="1">
      <c r="A3177" s="102">
        <v>3176</v>
      </c>
      <c r="C3177">
        <v>122</v>
      </c>
      <c r="D3177" s="102">
        <v>613</v>
      </c>
      <c r="E3177" s="102" t="s">
        <v>607</v>
      </c>
      <c r="F3177" s="102" t="s">
        <v>929</v>
      </c>
      <c r="G3177" s="102">
        <v>52.282329560000001</v>
      </c>
      <c r="H3177" s="102">
        <v>126.87069700000001</v>
      </c>
      <c r="M3177" s="102" t="s">
        <v>15</v>
      </c>
      <c r="N3177" s="102">
        <v>6</v>
      </c>
      <c r="O3177" s="102">
        <v>0</v>
      </c>
      <c r="P3177" s="102">
        <f t="shared" si="303"/>
        <v>6</v>
      </c>
      <c r="Q3177" s="102" t="s">
        <v>35</v>
      </c>
      <c r="R3177" s="102">
        <v>1</v>
      </c>
      <c r="S3177" s="102">
        <f t="shared" si="298"/>
        <v>0</v>
      </c>
      <c r="T3177" s="102">
        <f t="shared" si="299"/>
        <v>6</v>
      </c>
      <c r="U3177"/>
      <c r="V3177"/>
      <c r="Z3177" s="118">
        <v>0.11</v>
      </c>
      <c r="AA3177" s="102">
        <v>0</v>
      </c>
      <c r="AB3177" s="120">
        <v>38.51</v>
      </c>
      <c r="AC3177" s="103">
        <f t="shared" si="300"/>
        <v>2541.66</v>
      </c>
      <c r="AE3177" s="103">
        <f t="shared" si="301"/>
        <v>2541.66</v>
      </c>
      <c r="AG3177" s="102" t="str">
        <f t="shared" si="302"/>
        <v/>
      </c>
      <c r="AH3177"/>
    </row>
    <row r="3178" spans="1:34" s="102" customFormat="1">
      <c r="A3178" s="102">
        <v>3177</v>
      </c>
      <c r="C3178">
        <v>135</v>
      </c>
      <c r="D3178" s="102">
        <v>613</v>
      </c>
      <c r="E3178" s="102" t="s">
        <v>607</v>
      </c>
      <c r="F3178" s="102" t="s">
        <v>929</v>
      </c>
      <c r="G3178" s="102">
        <v>52.282329560000001</v>
      </c>
      <c r="H3178" s="102">
        <v>126.87069700000001</v>
      </c>
      <c r="M3178" s="102" t="s">
        <v>285</v>
      </c>
      <c r="N3178" s="102">
        <v>0</v>
      </c>
      <c r="O3178" s="102">
        <v>-16</v>
      </c>
      <c r="P3178" s="102">
        <f t="shared" si="303"/>
        <v>16</v>
      </c>
      <c r="Q3178" s="102" t="s">
        <v>604</v>
      </c>
      <c r="R3178" s="102">
        <v>2</v>
      </c>
      <c r="S3178" s="102">
        <f t="shared" si="298"/>
        <v>16</v>
      </c>
      <c r="T3178" s="102">
        <f t="shared" si="299"/>
        <v>0</v>
      </c>
      <c r="U3178" t="s">
        <v>1018</v>
      </c>
      <c r="V3178" t="s">
        <v>623</v>
      </c>
      <c r="Z3178" s="118">
        <v>1.17</v>
      </c>
      <c r="AA3178" s="102">
        <v>20</v>
      </c>
      <c r="AB3178" s="120">
        <v>3.92</v>
      </c>
      <c r="AC3178" s="103">
        <f t="shared" si="300"/>
        <v>5870.5919999999996</v>
      </c>
      <c r="AE3178" s="103">
        <f t="shared" si="301"/>
        <v>5870.5919999999996</v>
      </c>
      <c r="AG3178" s="102" t="str">
        <f t="shared" si="302"/>
        <v/>
      </c>
      <c r="AH3178"/>
    </row>
    <row r="3179" spans="1:34" s="102" customFormat="1">
      <c r="A3179" s="102">
        <v>3178</v>
      </c>
      <c r="C3179">
        <v>135</v>
      </c>
      <c r="D3179" s="102">
        <v>613</v>
      </c>
      <c r="E3179" s="102" t="s">
        <v>607</v>
      </c>
      <c r="F3179" s="102" t="s">
        <v>929</v>
      </c>
      <c r="G3179" s="102">
        <v>52.282329560000001</v>
      </c>
      <c r="H3179" s="102">
        <v>126.87069700000001</v>
      </c>
      <c r="M3179" s="102" t="s">
        <v>286</v>
      </c>
      <c r="N3179" s="102">
        <v>-16</v>
      </c>
      <c r="O3179" s="102">
        <v>-31</v>
      </c>
      <c r="P3179" s="102">
        <f t="shared" si="303"/>
        <v>15</v>
      </c>
      <c r="Q3179" s="102" t="s">
        <v>616</v>
      </c>
      <c r="R3179" s="102">
        <v>2</v>
      </c>
      <c r="S3179" s="102">
        <f t="shared" si="298"/>
        <v>15</v>
      </c>
      <c r="T3179" s="102">
        <f t="shared" si="299"/>
        <v>0</v>
      </c>
      <c r="U3179" t="s">
        <v>1018</v>
      </c>
      <c r="V3179" t="s">
        <v>623</v>
      </c>
      <c r="Z3179" s="118">
        <v>1.17</v>
      </c>
      <c r="AA3179" s="102">
        <v>10</v>
      </c>
      <c r="AB3179" s="120">
        <v>3.92</v>
      </c>
      <c r="AC3179" s="103">
        <f t="shared" si="300"/>
        <v>6191.6399999999994</v>
      </c>
      <c r="AE3179" s="103">
        <f t="shared" si="301"/>
        <v>6191.6399999999994</v>
      </c>
      <c r="AG3179" s="102" t="str">
        <f t="shared" si="302"/>
        <v/>
      </c>
      <c r="AH3179"/>
    </row>
    <row r="3180" spans="1:34" s="44" customFormat="1">
      <c r="A3180" s="102">
        <v>3179</v>
      </c>
      <c r="C3180">
        <v>135</v>
      </c>
      <c r="D3180" s="102">
        <v>613</v>
      </c>
      <c r="E3180" s="44" t="s">
        <v>607</v>
      </c>
      <c r="F3180" s="102" t="s">
        <v>929</v>
      </c>
      <c r="G3180" s="44">
        <v>52.282329560000001</v>
      </c>
      <c r="H3180" s="44">
        <v>126.87069700000001</v>
      </c>
      <c r="M3180" s="44" t="s">
        <v>807</v>
      </c>
      <c r="N3180" s="44">
        <v>-31</v>
      </c>
      <c r="O3180" s="44">
        <v>-49</v>
      </c>
      <c r="P3180" s="102">
        <f t="shared" si="303"/>
        <v>18</v>
      </c>
      <c r="Q3180" s="44" t="s">
        <v>604</v>
      </c>
      <c r="R3180" s="44">
        <v>2</v>
      </c>
      <c r="S3180" s="44">
        <f t="shared" si="298"/>
        <v>18</v>
      </c>
      <c r="T3180" s="44">
        <f t="shared" si="299"/>
        <v>0</v>
      </c>
      <c r="U3180" t="s">
        <v>1018</v>
      </c>
      <c r="V3180" t="s">
        <v>623</v>
      </c>
      <c r="Z3180" s="118">
        <v>1.17</v>
      </c>
      <c r="AA3180" s="44">
        <v>70</v>
      </c>
      <c r="AB3180" s="120">
        <v>3.92</v>
      </c>
      <c r="AC3180" s="103">
        <f t="shared" si="300"/>
        <v>2476.6559999999999</v>
      </c>
      <c r="AE3180" s="104">
        <f t="shared" si="301"/>
        <v>2476.6559999999999</v>
      </c>
      <c r="AG3180" s="102" t="str">
        <f t="shared" si="302"/>
        <v/>
      </c>
      <c r="AH3180" s="102"/>
    </row>
    <row r="3181" spans="1:34">
      <c r="A3181">
        <v>3180</v>
      </c>
      <c r="C3181">
        <v>121</v>
      </c>
      <c r="D3181">
        <v>614</v>
      </c>
      <c r="E3181" t="s">
        <v>919</v>
      </c>
      <c r="F3181" t="s">
        <v>934</v>
      </c>
      <c r="G3181">
        <v>52.282051090000003</v>
      </c>
      <c r="H3181">
        <v>126.8774033</v>
      </c>
      <c r="M3181" t="s">
        <v>13</v>
      </c>
      <c r="N3181">
        <v>38</v>
      </c>
      <c r="O3181">
        <v>36</v>
      </c>
      <c r="P3181">
        <f t="shared" si="303"/>
        <v>2</v>
      </c>
      <c r="Q3181" t="s">
        <v>35</v>
      </c>
      <c r="R3181">
        <v>1</v>
      </c>
      <c r="S3181">
        <f t="shared" si="298"/>
        <v>0</v>
      </c>
      <c r="T3181">
        <f t="shared" si="299"/>
        <v>2</v>
      </c>
      <c r="W3181">
        <f>SUM(S3181:S3187)</f>
        <v>4</v>
      </c>
      <c r="X3181">
        <f>SUM(T3181:T3187)</f>
        <v>38</v>
      </c>
      <c r="Y3181">
        <f>X3181+W3181</f>
        <v>42</v>
      </c>
      <c r="Z3181" s="118">
        <v>0.08</v>
      </c>
      <c r="AA3181">
        <v>0</v>
      </c>
      <c r="AB3181" s="120">
        <v>51.68</v>
      </c>
      <c r="AC3181" s="2">
        <f t="shared" si="300"/>
        <v>826.88000000000011</v>
      </c>
      <c r="AD3181" s="2">
        <f>SUM(AC3181:AC3187)</f>
        <v>26646.524000000005</v>
      </c>
      <c r="AE3181" s="2">
        <f t="shared" si="301"/>
        <v>826.88000000000011</v>
      </c>
      <c r="AF3181" s="2">
        <f>SUM(AE3181:AE3187)</f>
        <v>26646.524000000005</v>
      </c>
      <c r="AG3181">
        <f t="shared" si="302"/>
        <v>1</v>
      </c>
      <c r="AH3181" s="102"/>
    </row>
    <row r="3182" spans="1:34">
      <c r="A3182">
        <v>3181</v>
      </c>
      <c r="C3182">
        <v>121</v>
      </c>
      <c r="D3182">
        <v>614</v>
      </c>
      <c r="E3182" t="s">
        <v>919</v>
      </c>
      <c r="F3182" t="s">
        <v>934</v>
      </c>
      <c r="G3182">
        <v>52.282051090000003</v>
      </c>
      <c r="H3182">
        <v>126.8774033</v>
      </c>
      <c r="M3182" t="s">
        <v>14</v>
      </c>
      <c r="N3182">
        <v>36</v>
      </c>
      <c r="O3182">
        <v>31</v>
      </c>
      <c r="P3182">
        <f t="shared" si="303"/>
        <v>5</v>
      </c>
      <c r="Q3182" t="s">
        <v>35</v>
      </c>
      <c r="R3182">
        <v>1</v>
      </c>
      <c r="S3182">
        <f t="shared" si="298"/>
        <v>0</v>
      </c>
      <c r="T3182">
        <f t="shared" si="299"/>
        <v>5</v>
      </c>
      <c r="Z3182" s="118">
        <v>0.12</v>
      </c>
      <c r="AA3182">
        <v>0</v>
      </c>
      <c r="AB3182" s="120">
        <v>51.68</v>
      </c>
      <c r="AC3182" s="2">
        <f t="shared" si="300"/>
        <v>3100.8</v>
      </c>
      <c r="AE3182" s="2">
        <f t="shared" si="301"/>
        <v>3100.8</v>
      </c>
      <c r="AG3182" t="str">
        <f t="shared" si="302"/>
        <v/>
      </c>
      <c r="AH3182" s="102"/>
    </row>
    <row r="3183" spans="1:34">
      <c r="A3183">
        <v>3182</v>
      </c>
      <c r="C3183">
        <v>121</v>
      </c>
      <c r="D3183">
        <v>614</v>
      </c>
      <c r="E3183" t="s">
        <v>919</v>
      </c>
      <c r="F3183" t="s">
        <v>934</v>
      </c>
      <c r="G3183">
        <v>52.282051090000003</v>
      </c>
      <c r="H3183">
        <v>126.8774033</v>
      </c>
      <c r="M3183" t="s">
        <v>90</v>
      </c>
      <c r="N3183">
        <v>31</v>
      </c>
      <c r="O3183">
        <v>20</v>
      </c>
      <c r="P3183">
        <f t="shared" si="303"/>
        <v>11</v>
      </c>
      <c r="Q3183" t="s">
        <v>35</v>
      </c>
      <c r="R3183">
        <v>1</v>
      </c>
      <c r="S3183">
        <f t="shared" si="298"/>
        <v>0</v>
      </c>
      <c r="T3183">
        <f t="shared" si="299"/>
        <v>11</v>
      </c>
      <c r="Z3183" s="118">
        <v>0.15</v>
      </c>
      <c r="AA3183">
        <v>0</v>
      </c>
      <c r="AB3183" s="120">
        <v>45.12</v>
      </c>
      <c r="AC3183" s="2">
        <f t="shared" si="300"/>
        <v>7444.8000000000011</v>
      </c>
      <c r="AE3183" s="2">
        <f t="shared" si="301"/>
        <v>7444.8000000000011</v>
      </c>
      <c r="AG3183" t="str">
        <f t="shared" si="302"/>
        <v/>
      </c>
      <c r="AH3183" s="102"/>
    </row>
    <row r="3184" spans="1:34">
      <c r="A3184">
        <v>3183</v>
      </c>
      <c r="C3184">
        <v>121</v>
      </c>
      <c r="D3184">
        <v>614</v>
      </c>
      <c r="E3184" t="s">
        <v>919</v>
      </c>
      <c r="F3184" t="s">
        <v>934</v>
      </c>
      <c r="G3184">
        <v>52.282051090000003</v>
      </c>
      <c r="H3184">
        <v>126.8774033</v>
      </c>
      <c r="M3184" t="s">
        <v>31</v>
      </c>
      <c r="N3184">
        <v>20</v>
      </c>
      <c r="O3184">
        <v>11</v>
      </c>
      <c r="P3184">
        <f t="shared" si="303"/>
        <v>9</v>
      </c>
      <c r="Q3184" t="s">
        <v>35</v>
      </c>
      <c r="R3184">
        <v>1</v>
      </c>
      <c r="S3184">
        <f t="shared" si="298"/>
        <v>0</v>
      </c>
      <c r="T3184">
        <f t="shared" si="299"/>
        <v>9</v>
      </c>
      <c r="Z3184" s="118">
        <v>0.15</v>
      </c>
      <c r="AA3184">
        <v>0</v>
      </c>
      <c r="AB3184" s="120">
        <v>45.12</v>
      </c>
      <c r="AC3184" s="2">
        <f t="shared" si="300"/>
        <v>6091.2</v>
      </c>
      <c r="AE3184" s="2">
        <f t="shared" si="301"/>
        <v>6091.2</v>
      </c>
      <c r="AG3184" t="str">
        <f t="shared" si="302"/>
        <v/>
      </c>
    </row>
    <row r="3185" spans="1:34">
      <c r="A3185">
        <v>3184</v>
      </c>
      <c r="C3185">
        <v>121</v>
      </c>
      <c r="D3185">
        <v>614</v>
      </c>
      <c r="E3185" t="s">
        <v>919</v>
      </c>
      <c r="F3185" t="s">
        <v>934</v>
      </c>
      <c r="G3185">
        <v>52.282051090000003</v>
      </c>
      <c r="H3185">
        <v>126.8774033</v>
      </c>
      <c r="M3185" t="s">
        <v>33</v>
      </c>
      <c r="N3185">
        <v>11</v>
      </c>
      <c r="O3185">
        <v>0</v>
      </c>
      <c r="P3185">
        <f t="shared" si="303"/>
        <v>11</v>
      </c>
      <c r="Q3185" t="s">
        <v>35</v>
      </c>
      <c r="R3185">
        <v>1</v>
      </c>
      <c r="S3185">
        <f t="shared" si="298"/>
        <v>0</v>
      </c>
      <c r="T3185">
        <f t="shared" si="299"/>
        <v>11</v>
      </c>
      <c r="Z3185" s="118">
        <v>0.15</v>
      </c>
      <c r="AA3185">
        <v>0</v>
      </c>
      <c r="AB3185" s="120">
        <v>45.12</v>
      </c>
      <c r="AC3185" s="2">
        <f t="shared" si="300"/>
        <v>7444.8000000000011</v>
      </c>
      <c r="AE3185" s="2">
        <f t="shared" si="301"/>
        <v>7444.8000000000011</v>
      </c>
      <c r="AG3185" t="str">
        <f t="shared" si="302"/>
        <v/>
      </c>
    </row>
    <row r="3186" spans="1:34">
      <c r="A3186">
        <v>3185</v>
      </c>
      <c r="C3186">
        <v>134</v>
      </c>
      <c r="D3186">
        <v>614</v>
      </c>
      <c r="E3186" t="s">
        <v>919</v>
      </c>
      <c r="F3186" t="s">
        <v>934</v>
      </c>
      <c r="G3186">
        <v>52.282051090000003</v>
      </c>
      <c r="H3186">
        <v>126.8774033</v>
      </c>
      <c r="M3186" t="s">
        <v>101</v>
      </c>
      <c r="N3186">
        <v>0</v>
      </c>
      <c r="O3186">
        <v>-4</v>
      </c>
      <c r="P3186">
        <f t="shared" si="303"/>
        <v>4</v>
      </c>
      <c r="Q3186" t="s">
        <v>611</v>
      </c>
      <c r="R3186">
        <v>2</v>
      </c>
      <c r="S3186">
        <f t="shared" si="298"/>
        <v>4</v>
      </c>
      <c r="T3186">
        <f t="shared" si="299"/>
        <v>0</v>
      </c>
      <c r="U3186" t="s">
        <v>1018</v>
      </c>
      <c r="V3186" t="s">
        <v>918</v>
      </c>
      <c r="Z3186" s="118">
        <v>1.71</v>
      </c>
      <c r="AA3186" s="106">
        <v>30</v>
      </c>
      <c r="AB3186" s="120">
        <v>3.63</v>
      </c>
      <c r="AC3186" s="2">
        <f t="shared" si="300"/>
        <v>1738.0439999999999</v>
      </c>
      <c r="AE3186" s="2">
        <f t="shared" si="301"/>
        <v>1738.0439999999999</v>
      </c>
      <c r="AG3186" t="str">
        <f t="shared" si="302"/>
        <v/>
      </c>
      <c r="AH3186" s="102"/>
    </row>
    <row r="3187" spans="1:34" s="9" customFormat="1">
      <c r="A3187">
        <v>3186</v>
      </c>
      <c r="C3187">
        <v>134</v>
      </c>
      <c r="D3187">
        <v>614</v>
      </c>
      <c r="E3187" s="9" t="s">
        <v>919</v>
      </c>
      <c r="F3187" t="s">
        <v>934</v>
      </c>
      <c r="G3187" s="9">
        <v>52.282051090000003</v>
      </c>
      <c r="H3187" s="9">
        <v>126.8774033</v>
      </c>
      <c r="M3187" s="9" t="s">
        <v>416</v>
      </c>
      <c r="N3187" s="9">
        <v>0</v>
      </c>
      <c r="O3187" s="9">
        <v>0</v>
      </c>
      <c r="P3187">
        <f t="shared" si="303"/>
        <v>0</v>
      </c>
      <c r="R3187" s="9">
        <v>2</v>
      </c>
      <c r="S3187" s="9">
        <f t="shared" si="298"/>
        <v>0</v>
      </c>
      <c r="T3187" s="9">
        <f t="shared" si="299"/>
        <v>0</v>
      </c>
      <c r="U3187" t="s">
        <v>1018</v>
      </c>
      <c r="V3187" t="s">
        <v>918</v>
      </c>
      <c r="Z3187" s="118">
        <v>0</v>
      </c>
      <c r="AA3187" s="106">
        <v>30</v>
      </c>
      <c r="AB3187" s="120"/>
      <c r="AC3187" s="2">
        <f t="shared" si="300"/>
        <v>0</v>
      </c>
      <c r="AE3187" s="11">
        <f t="shared" si="301"/>
        <v>0</v>
      </c>
      <c r="AG3187" t="str">
        <f t="shared" si="302"/>
        <v/>
      </c>
      <c r="AH3187" s="102"/>
    </row>
    <row r="3188" spans="1:34">
      <c r="A3188">
        <v>3187</v>
      </c>
      <c r="C3188">
        <v>133</v>
      </c>
      <c r="D3188">
        <v>615</v>
      </c>
      <c r="E3188" t="s">
        <v>510</v>
      </c>
      <c r="F3188" t="s">
        <v>930</v>
      </c>
      <c r="G3188">
        <v>52.29294968</v>
      </c>
      <c r="H3188">
        <v>126.8812027</v>
      </c>
      <c r="M3188" t="s">
        <v>610</v>
      </c>
      <c r="N3188">
        <v>21</v>
      </c>
      <c r="O3188">
        <v>17</v>
      </c>
      <c r="P3188">
        <f t="shared" si="303"/>
        <v>4</v>
      </c>
      <c r="Q3188" t="s">
        <v>35</v>
      </c>
      <c r="R3188">
        <v>1</v>
      </c>
      <c r="S3188">
        <f t="shared" si="298"/>
        <v>0</v>
      </c>
      <c r="T3188">
        <f t="shared" si="299"/>
        <v>4</v>
      </c>
      <c r="W3188">
        <f>SUM(S3188:S3192)</f>
        <v>123</v>
      </c>
      <c r="X3188">
        <f>SUM(T3188:T3192)</f>
        <v>21</v>
      </c>
      <c r="Y3188">
        <f>X3188+W3188</f>
        <v>144</v>
      </c>
      <c r="Z3188" s="118">
        <v>0.16</v>
      </c>
      <c r="AA3188">
        <v>0</v>
      </c>
      <c r="AB3188" s="120">
        <v>37.4</v>
      </c>
      <c r="AC3188" s="2">
        <f t="shared" si="300"/>
        <v>2393.6</v>
      </c>
      <c r="AD3188" s="2">
        <f>SUM(AC3188:AC3192)</f>
        <v>17605.419999999998</v>
      </c>
      <c r="AE3188" s="2">
        <f t="shared" si="301"/>
        <v>2393.6</v>
      </c>
      <c r="AF3188" s="2">
        <f>SUM(AE3188:AE3192)</f>
        <v>17605.419999999998</v>
      </c>
      <c r="AG3188">
        <f t="shared" si="302"/>
        <v>1</v>
      </c>
      <c r="AH3188" s="102"/>
    </row>
    <row r="3189" spans="1:34">
      <c r="A3189">
        <v>3188</v>
      </c>
      <c r="C3189">
        <v>133</v>
      </c>
      <c r="D3189">
        <v>615</v>
      </c>
      <c r="E3189" t="s">
        <v>510</v>
      </c>
      <c r="F3189" t="s">
        <v>930</v>
      </c>
      <c r="G3189">
        <v>52.29294968</v>
      </c>
      <c r="H3189">
        <v>126.8812027</v>
      </c>
      <c r="M3189" t="s">
        <v>14</v>
      </c>
      <c r="N3189">
        <v>17</v>
      </c>
      <c r="O3189">
        <v>11</v>
      </c>
      <c r="P3189">
        <f t="shared" si="303"/>
        <v>6</v>
      </c>
      <c r="Q3189" t="s">
        <v>35</v>
      </c>
      <c r="R3189">
        <v>1</v>
      </c>
      <c r="S3189">
        <f t="shared" si="298"/>
        <v>0</v>
      </c>
      <c r="T3189">
        <f t="shared" si="299"/>
        <v>6</v>
      </c>
      <c r="Z3189" s="118">
        <v>0.16</v>
      </c>
      <c r="AA3189">
        <v>0</v>
      </c>
      <c r="AB3189" s="120">
        <v>37.4</v>
      </c>
      <c r="AC3189" s="2">
        <f t="shared" si="300"/>
        <v>3590.3999999999996</v>
      </c>
      <c r="AE3189" s="2">
        <f t="shared" si="301"/>
        <v>3590.3999999999996</v>
      </c>
      <c r="AG3189" t="str">
        <f t="shared" si="302"/>
        <v/>
      </c>
    </row>
    <row r="3190" spans="1:34">
      <c r="A3190">
        <v>3189</v>
      </c>
      <c r="C3190">
        <v>133</v>
      </c>
      <c r="D3190">
        <v>615</v>
      </c>
      <c r="E3190" t="s">
        <v>510</v>
      </c>
      <c r="F3190" t="s">
        <v>930</v>
      </c>
      <c r="G3190">
        <v>52.29294968</v>
      </c>
      <c r="H3190">
        <v>126.8812027</v>
      </c>
      <c r="M3190" t="s">
        <v>90</v>
      </c>
      <c r="N3190">
        <v>11</v>
      </c>
      <c r="O3190">
        <v>0</v>
      </c>
      <c r="P3190">
        <f t="shared" si="303"/>
        <v>11</v>
      </c>
      <c r="Q3190" t="s">
        <v>35</v>
      </c>
      <c r="R3190">
        <v>1</v>
      </c>
      <c r="S3190">
        <f t="shared" si="298"/>
        <v>0</v>
      </c>
      <c r="T3190">
        <f t="shared" si="299"/>
        <v>11</v>
      </c>
      <c r="Z3190" s="118">
        <v>0.16</v>
      </c>
      <c r="AA3190">
        <v>0</v>
      </c>
      <c r="AB3190" s="120">
        <v>30.85</v>
      </c>
      <c r="AC3190" s="2">
        <f t="shared" si="300"/>
        <v>5429.6</v>
      </c>
      <c r="AE3190" s="2">
        <f t="shared" si="301"/>
        <v>5429.6</v>
      </c>
      <c r="AG3190" t="str">
        <f t="shared" si="302"/>
        <v/>
      </c>
    </row>
    <row r="3191" spans="1:34">
      <c r="A3191">
        <v>3190</v>
      </c>
      <c r="C3191">
        <v>146</v>
      </c>
      <c r="D3191">
        <v>615</v>
      </c>
      <c r="E3191" t="s">
        <v>510</v>
      </c>
      <c r="F3191" t="s">
        <v>930</v>
      </c>
      <c r="G3191">
        <v>52.29294968</v>
      </c>
      <c r="H3191">
        <v>126.8812027</v>
      </c>
      <c r="M3191" t="s">
        <v>101</v>
      </c>
      <c r="N3191">
        <v>0</v>
      </c>
      <c r="O3191">
        <v>-41</v>
      </c>
      <c r="P3191">
        <f t="shared" si="303"/>
        <v>41</v>
      </c>
      <c r="Q3191" t="s">
        <v>89</v>
      </c>
      <c r="R3191">
        <v>2</v>
      </c>
      <c r="S3191">
        <f t="shared" si="298"/>
        <v>41</v>
      </c>
      <c r="T3191">
        <f t="shared" si="299"/>
        <v>0</v>
      </c>
      <c r="U3191" t="s">
        <v>1018</v>
      </c>
      <c r="V3191" t="s">
        <v>918</v>
      </c>
      <c r="Z3191" s="118">
        <v>1.2</v>
      </c>
      <c r="AA3191">
        <v>65</v>
      </c>
      <c r="AB3191" s="120">
        <v>1.2</v>
      </c>
      <c r="AC3191" s="2">
        <f t="shared" si="300"/>
        <v>2066.4</v>
      </c>
      <c r="AE3191" s="2">
        <f t="shared" si="301"/>
        <v>2066.4</v>
      </c>
      <c r="AG3191" t="str">
        <f t="shared" si="302"/>
        <v/>
      </c>
    </row>
    <row r="3192" spans="1:34" s="9" customFormat="1">
      <c r="A3192">
        <v>3191</v>
      </c>
      <c r="C3192">
        <v>146</v>
      </c>
      <c r="D3192">
        <v>615</v>
      </c>
      <c r="E3192" s="9" t="s">
        <v>510</v>
      </c>
      <c r="F3192" t="s">
        <v>930</v>
      </c>
      <c r="G3192" s="9">
        <v>52.29294968</v>
      </c>
      <c r="H3192" s="9">
        <v>126.8812027</v>
      </c>
      <c r="M3192" s="9" t="s">
        <v>21</v>
      </c>
      <c r="N3192" s="9">
        <v>-41</v>
      </c>
      <c r="O3192" s="9">
        <v>41</v>
      </c>
      <c r="P3192">
        <f t="shared" si="303"/>
        <v>82</v>
      </c>
      <c r="R3192" s="9">
        <v>2</v>
      </c>
      <c r="S3192" s="9">
        <f t="shared" si="298"/>
        <v>82</v>
      </c>
      <c r="T3192" s="9">
        <f t="shared" si="299"/>
        <v>0</v>
      </c>
      <c r="U3192" t="s">
        <v>1018</v>
      </c>
      <c r="V3192" t="s">
        <v>918</v>
      </c>
      <c r="Z3192" s="118">
        <v>1.29</v>
      </c>
      <c r="AA3192" s="9">
        <v>0</v>
      </c>
      <c r="AB3192" s="120">
        <v>0.39</v>
      </c>
      <c r="AC3192" s="2">
        <f t="shared" si="300"/>
        <v>4125.42</v>
      </c>
      <c r="AE3192" s="11">
        <f t="shared" si="301"/>
        <v>4125.42</v>
      </c>
      <c r="AG3192" t="str">
        <f t="shared" si="302"/>
        <v/>
      </c>
      <c r="AH3192"/>
    </row>
    <row r="3193" spans="1:34">
      <c r="A3193">
        <v>3192</v>
      </c>
      <c r="C3193">
        <v>132</v>
      </c>
      <c r="D3193">
        <v>616</v>
      </c>
      <c r="E3193" t="s">
        <v>510</v>
      </c>
      <c r="F3193" t="s">
        <v>930</v>
      </c>
      <c r="G3193">
        <v>52.289810180000003</v>
      </c>
      <c r="H3193">
        <v>126.887001</v>
      </c>
      <c r="M3193" t="s">
        <v>610</v>
      </c>
      <c r="N3193">
        <v>18</v>
      </c>
      <c r="O3193">
        <v>15</v>
      </c>
      <c r="P3193">
        <f t="shared" si="303"/>
        <v>3</v>
      </c>
      <c r="Q3193" t="s">
        <v>35</v>
      </c>
      <c r="R3193">
        <v>1</v>
      </c>
      <c r="S3193">
        <f t="shared" si="298"/>
        <v>0</v>
      </c>
      <c r="T3193">
        <f t="shared" si="299"/>
        <v>3</v>
      </c>
      <c r="W3193">
        <f>SUM(S3193:S3198)</f>
        <v>32</v>
      </c>
      <c r="X3193">
        <f>SUM(T3193:T3198)</f>
        <v>18</v>
      </c>
      <c r="Y3193">
        <f>X3193+W3193</f>
        <v>50</v>
      </c>
      <c r="Z3193" s="118">
        <v>0.16</v>
      </c>
      <c r="AA3193">
        <v>0</v>
      </c>
      <c r="AB3193" s="120">
        <v>37.4</v>
      </c>
      <c r="AC3193" s="2">
        <f t="shared" si="300"/>
        <v>1795.1999999999998</v>
      </c>
      <c r="AD3193" s="2">
        <f>SUM(AC3193:AC3198)</f>
        <v>14105.407999999999</v>
      </c>
      <c r="AE3193" s="2">
        <f t="shared" si="301"/>
        <v>1795.1999999999998</v>
      </c>
      <c r="AF3193" s="2">
        <f>SUM(AE3193:AE3198)</f>
        <v>14105.407999999999</v>
      </c>
      <c r="AG3193">
        <f t="shared" si="302"/>
        <v>1</v>
      </c>
    </row>
    <row r="3194" spans="1:34">
      <c r="A3194">
        <v>3193</v>
      </c>
      <c r="C3194">
        <v>132</v>
      </c>
      <c r="D3194">
        <v>616</v>
      </c>
      <c r="E3194" t="s">
        <v>510</v>
      </c>
      <c r="F3194" t="s">
        <v>930</v>
      </c>
      <c r="G3194">
        <v>52.289810180000003</v>
      </c>
      <c r="H3194">
        <v>126.887001</v>
      </c>
      <c r="M3194" t="s">
        <v>606</v>
      </c>
      <c r="N3194">
        <v>15</v>
      </c>
      <c r="O3194">
        <v>10</v>
      </c>
      <c r="P3194">
        <f t="shared" si="303"/>
        <v>5</v>
      </c>
      <c r="Q3194" t="s">
        <v>35</v>
      </c>
      <c r="R3194">
        <v>1</v>
      </c>
      <c r="S3194">
        <f t="shared" si="298"/>
        <v>0</v>
      </c>
      <c r="T3194">
        <f t="shared" si="299"/>
        <v>5</v>
      </c>
      <c r="Z3194" s="118">
        <v>0.16</v>
      </c>
      <c r="AA3194">
        <v>0</v>
      </c>
      <c r="AB3194" s="120">
        <v>37.4</v>
      </c>
      <c r="AC3194" s="2">
        <f t="shared" si="300"/>
        <v>2992</v>
      </c>
      <c r="AE3194" s="2">
        <f t="shared" si="301"/>
        <v>2992</v>
      </c>
      <c r="AG3194" t="str">
        <f t="shared" si="302"/>
        <v/>
      </c>
    </row>
    <row r="3195" spans="1:34">
      <c r="A3195">
        <v>3194</v>
      </c>
      <c r="C3195">
        <v>132</v>
      </c>
      <c r="D3195">
        <v>616</v>
      </c>
      <c r="E3195" t="s">
        <v>510</v>
      </c>
      <c r="F3195" t="s">
        <v>930</v>
      </c>
      <c r="G3195">
        <v>52.289810180000003</v>
      </c>
      <c r="H3195">
        <v>126.887001</v>
      </c>
      <c r="M3195" t="s">
        <v>15</v>
      </c>
      <c r="N3195">
        <v>10</v>
      </c>
      <c r="O3195">
        <v>0</v>
      </c>
      <c r="P3195">
        <f t="shared" si="303"/>
        <v>10</v>
      </c>
      <c r="Q3195" t="s">
        <v>35</v>
      </c>
      <c r="R3195">
        <v>1</v>
      </c>
      <c r="S3195">
        <f t="shared" si="298"/>
        <v>0</v>
      </c>
      <c r="T3195">
        <f t="shared" si="299"/>
        <v>10</v>
      </c>
      <c r="Z3195" s="118">
        <v>0.16</v>
      </c>
      <c r="AA3195">
        <v>0</v>
      </c>
      <c r="AB3195" s="120">
        <v>30.85</v>
      </c>
      <c r="AC3195" s="2">
        <f t="shared" si="300"/>
        <v>4936.0000000000009</v>
      </c>
      <c r="AE3195" s="2">
        <f t="shared" si="301"/>
        <v>4936.0000000000009</v>
      </c>
      <c r="AG3195" t="str">
        <f t="shared" si="302"/>
        <v/>
      </c>
    </row>
    <row r="3196" spans="1:34">
      <c r="A3196">
        <v>3195</v>
      </c>
      <c r="C3196">
        <v>145</v>
      </c>
      <c r="D3196">
        <v>616</v>
      </c>
      <c r="E3196" t="s">
        <v>510</v>
      </c>
      <c r="F3196" t="s">
        <v>930</v>
      </c>
      <c r="G3196">
        <v>52.289810180000003</v>
      </c>
      <c r="H3196">
        <v>126.887001</v>
      </c>
      <c r="M3196" t="s">
        <v>23</v>
      </c>
      <c r="N3196">
        <v>0</v>
      </c>
      <c r="O3196">
        <v>-8</v>
      </c>
      <c r="P3196">
        <f t="shared" si="303"/>
        <v>8</v>
      </c>
      <c r="Q3196" t="s">
        <v>89</v>
      </c>
      <c r="R3196">
        <v>2</v>
      </c>
      <c r="S3196">
        <f t="shared" si="298"/>
        <v>8</v>
      </c>
      <c r="T3196">
        <f t="shared" si="299"/>
        <v>0</v>
      </c>
      <c r="U3196" t="s">
        <v>1018</v>
      </c>
      <c r="V3196" t="s">
        <v>918</v>
      </c>
      <c r="Z3196" s="118">
        <v>1.24</v>
      </c>
      <c r="AA3196">
        <v>10</v>
      </c>
      <c r="AB3196" s="120">
        <v>3.36</v>
      </c>
      <c r="AC3196" s="2">
        <f t="shared" si="300"/>
        <v>2999.8079999999995</v>
      </c>
      <c r="AE3196" s="2">
        <f t="shared" si="301"/>
        <v>2999.8079999999995</v>
      </c>
      <c r="AG3196" t="str">
        <f t="shared" si="302"/>
        <v/>
      </c>
    </row>
    <row r="3197" spans="1:34">
      <c r="A3197">
        <v>3196</v>
      </c>
      <c r="C3197">
        <v>145</v>
      </c>
      <c r="D3197">
        <v>616</v>
      </c>
      <c r="E3197" t="s">
        <v>510</v>
      </c>
      <c r="F3197" t="s">
        <v>930</v>
      </c>
      <c r="G3197">
        <v>52.289810180000003</v>
      </c>
      <c r="H3197">
        <v>126.887001</v>
      </c>
      <c r="M3197" t="s">
        <v>101</v>
      </c>
      <c r="N3197">
        <v>-8</v>
      </c>
      <c r="O3197">
        <v>-32</v>
      </c>
      <c r="P3197">
        <f t="shared" si="303"/>
        <v>24</v>
      </c>
      <c r="Q3197" t="s">
        <v>616</v>
      </c>
      <c r="R3197">
        <v>2</v>
      </c>
      <c r="S3197">
        <f t="shared" si="298"/>
        <v>24</v>
      </c>
      <c r="T3197">
        <f t="shared" si="299"/>
        <v>0</v>
      </c>
      <c r="U3197" t="s">
        <v>1003</v>
      </c>
      <c r="V3197" t="s">
        <v>278</v>
      </c>
      <c r="Z3197" s="118">
        <v>1.2</v>
      </c>
      <c r="AA3197">
        <v>60</v>
      </c>
      <c r="AB3197" s="120">
        <v>1.2</v>
      </c>
      <c r="AC3197" s="2">
        <f t="shared" si="300"/>
        <v>1382.4</v>
      </c>
      <c r="AE3197" s="2">
        <f t="shared" si="301"/>
        <v>1382.4</v>
      </c>
      <c r="AG3197" t="str">
        <f t="shared" si="302"/>
        <v/>
      </c>
    </row>
    <row r="3198" spans="1:34" s="9" customFormat="1">
      <c r="A3198">
        <v>3197</v>
      </c>
      <c r="C3198">
        <v>145</v>
      </c>
      <c r="D3198">
        <v>616</v>
      </c>
      <c r="E3198" s="9" t="s">
        <v>510</v>
      </c>
      <c r="F3198" t="s">
        <v>930</v>
      </c>
      <c r="G3198" s="9">
        <v>52.289810180000003</v>
      </c>
      <c r="H3198" s="9">
        <v>126.887001</v>
      </c>
      <c r="M3198" s="9" t="s">
        <v>21</v>
      </c>
      <c r="N3198" s="9">
        <v>-32</v>
      </c>
      <c r="O3198" s="9">
        <v>-32</v>
      </c>
      <c r="P3198">
        <f t="shared" si="303"/>
        <v>0</v>
      </c>
      <c r="R3198" s="9">
        <v>2</v>
      </c>
      <c r="S3198" s="9">
        <f t="shared" si="298"/>
        <v>0</v>
      </c>
      <c r="T3198" s="9">
        <f t="shared" si="299"/>
        <v>0</v>
      </c>
      <c r="U3198" t="s">
        <v>1006</v>
      </c>
      <c r="V3198" t="s">
        <v>918</v>
      </c>
      <c r="Z3198" s="118">
        <v>1.29</v>
      </c>
      <c r="AA3198" s="9">
        <v>0</v>
      </c>
      <c r="AB3198" s="120">
        <v>0.39</v>
      </c>
      <c r="AC3198" s="2">
        <f t="shared" si="300"/>
        <v>0</v>
      </c>
      <c r="AE3198" s="11">
        <f t="shared" si="301"/>
        <v>0</v>
      </c>
      <c r="AG3198" t="str">
        <f t="shared" si="302"/>
        <v/>
      </c>
      <c r="AH3198"/>
    </row>
    <row r="3199" spans="1:34">
      <c r="A3199">
        <v>3198</v>
      </c>
      <c r="C3199">
        <v>115</v>
      </c>
      <c r="D3199">
        <v>617</v>
      </c>
      <c r="E3199" t="s">
        <v>607</v>
      </c>
      <c r="F3199" t="s">
        <v>929</v>
      </c>
      <c r="G3199">
        <v>52.279029850000001</v>
      </c>
      <c r="H3199">
        <v>126.914299</v>
      </c>
      <c r="M3199" t="s">
        <v>89</v>
      </c>
      <c r="N3199">
        <v>16</v>
      </c>
      <c r="O3199">
        <v>15</v>
      </c>
      <c r="P3199">
        <f t="shared" si="303"/>
        <v>1</v>
      </c>
      <c r="Q3199" t="s">
        <v>35</v>
      </c>
      <c r="R3199">
        <v>1</v>
      </c>
      <c r="S3199">
        <f t="shared" si="298"/>
        <v>0</v>
      </c>
      <c r="T3199">
        <f t="shared" si="299"/>
        <v>1</v>
      </c>
      <c r="W3199">
        <f>SUM(S3199:S3205)</f>
        <v>50</v>
      </c>
      <c r="X3199">
        <f>SUM(T3199:T3205)</f>
        <v>16</v>
      </c>
      <c r="Y3199">
        <f>X3199+W3199</f>
        <v>66</v>
      </c>
      <c r="Z3199" s="118">
        <v>0.11</v>
      </c>
      <c r="AA3199">
        <v>0</v>
      </c>
      <c r="AB3199" s="120">
        <v>45.06</v>
      </c>
      <c r="AC3199" s="2">
        <f t="shared" si="300"/>
        <v>495.65999999999997</v>
      </c>
      <c r="AD3199" s="2">
        <f>SUM(AC3199:AC3205)</f>
        <v>24305.175999999999</v>
      </c>
      <c r="AE3199" s="2">
        <f t="shared" si="301"/>
        <v>495.65999999999997</v>
      </c>
      <c r="AF3199" s="2">
        <f>SUM(AE3199:AE3205)</f>
        <v>24305.175999999999</v>
      </c>
      <c r="AG3199">
        <f t="shared" si="302"/>
        <v>1</v>
      </c>
    </row>
    <row r="3200" spans="1:34">
      <c r="A3200">
        <v>3199</v>
      </c>
      <c r="C3200">
        <v>115</v>
      </c>
      <c r="D3200">
        <v>617</v>
      </c>
      <c r="E3200" t="s">
        <v>607</v>
      </c>
      <c r="F3200" t="s">
        <v>929</v>
      </c>
      <c r="G3200">
        <v>52.279029850000001</v>
      </c>
      <c r="H3200">
        <v>126.914299</v>
      </c>
      <c r="M3200" t="s">
        <v>14</v>
      </c>
      <c r="N3200">
        <v>15</v>
      </c>
      <c r="O3200">
        <v>7</v>
      </c>
      <c r="P3200">
        <f t="shared" si="303"/>
        <v>8</v>
      </c>
      <c r="Q3200" t="s">
        <v>35</v>
      </c>
      <c r="R3200">
        <v>1</v>
      </c>
      <c r="S3200">
        <f t="shared" si="298"/>
        <v>0</v>
      </c>
      <c r="T3200">
        <f t="shared" si="299"/>
        <v>8</v>
      </c>
      <c r="Z3200" s="118">
        <v>0.11</v>
      </c>
      <c r="AA3200">
        <v>0</v>
      </c>
      <c r="AB3200" s="120">
        <v>45.06</v>
      </c>
      <c r="AC3200" s="2">
        <f t="shared" si="300"/>
        <v>3965.2799999999997</v>
      </c>
      <c r="AE3200" s="2">
        <f t="shared" si="301"/>
        <v>3965.2799999999997</v>
      </c>
      <c r="AG3200" t="str">
        <f t="shared" si="302"/>
        <v/>
      </c>
    </row>
    <row r="3201" spans="1:34">
      <c r="A3201">
        <v>3200</v>
      </c>
      <c r="C3201">
        <v>115</v>
      </c>
      <c r="D3201">
        <v>617</v>
      </c>
      <c r="E3201" t="s">
        <v>607</v>
      </c>
      <c r="F3201" t="s">
        <v>929</v>
      </c>
      <c r="G3201">
        <v>52.279029850000001</v>
      </c>
      <c r="H3201">
        <v>126.914299</v>
      </c>
      <c r="M3201" t="s">
        <v>90</v>
      </c>
      <c r="N3201">
        <v>7</v>
      </c>
      <c r="O3201">
        <v>0</v>
      </c>
      <c r="P3201">
        <f t="shared" si="303"/>
        <v>7</v>
      </c>
      <c r="Q3201" t="s">
        <v>35</v>
      </c>
      <c r="R3201">
        <v>1</v>
      </c>
      <c r="S3201">
        <f t="shared" si="298"/>
        <v>0</v>
      </c>
      <c r="T3201">
        <f t="shared" si="299"/>
        <v>7</v>
      </c>
      <c r="Z3201" s="118">
        <v>0.11</v>
      </c>
      <c r="AA3201">
        <v>0</v>
      </c>
      <c r="AB3201" s="120">
        <v>38.51</v>
      </c>
      <c r="AC3201" s="2">
        <f t="shared" si="300"/>
        <v>2965.27</v>
      </c>
      <c r="AE3201" s="2">
        <f t="shared" si="301"/>
        <v>2965.27</v>
      </c>
      <c r="AG3201" t="str">
        <f t="shared" si="302"/>
        <v/>
      </c>
    </row>
    <row r="3202" spans="1:34">
      <c r="A3202">
        <v>3201</v>
      </c>
      <c r="C3202">
        <v>128</v>
      </c>
      <c r="D3202">
        <v>617</v>
      </c>
      <c r="E3202" t="s">
        <v>607</v>
      </c>
      <c r="F3202" t="s">
        <v>929</v>
      </c>
      <c r="G3202">
        <v>52.279029850000001</v>
      </c>
      <c r="H3202">
        <v>126.914299</v>
      </c>
      <c r="M3202" t="s">
        <v>16</v>
      </c>
      <c r="N3202">
        <v>0</v>
      </c>
      <c r="O3202">
        <v>-12</v>
      </c>
      <c r="P3202">
        <f t="shared" si="303"/>
        <v>12</v>
      </c>
      <c r="Q3202" t="s">
        <v>604</v>
      </c>
      <c r="R3202">
        <v>2</v>
      </c>
      <c r="S3202">
        <f t="shared" ref="S3202:S3265" si="304">IF(R3202=1,0,P3202)</f>
        <v>12</v>
      </c>
      <c r="T3202">
        <f t="shared" ref="T3202:T3265" si="305">IF(R3202=1,P3202,0)</f>
        <v>0</v>
      </c>
      <c r="U3202" t="s">
        <v>1006</v>
      </c>
      <c r="V3202" t="s">
        <v>918</v>
      </c>
      <c r="Z3202" s="118">
        <v>0.93</v>
      </c>
      <c r="AA3202">
        <v>35</v>
      </c>
      <c r="AB3202" s="120">
        <v>10.95</v>
      </c>
      <c r="AC3202" s="2">
        <f t="shared" ref="AC3202:AC3265" si="306">Z3202*AB3202/100*P3202*100*100*((100-AA3202)/100)</f>
        <v>7943.130000000001</v>
      </c>
      <c r="AE3202" s="2">
        <f t="shared" ref="AE3202:AE3265" si="307">Z3202*AB3202/100*P3202*100*100*((100-AA3202)/100)</f>
        <v>7943.130000000001</v>
      </c>
      <c r="AG3202" t="str">
        <f t="shared" ref="AG3202:AG3265" si="308">IF(D3201&lt;&gt;D3202,1,"")</f>
        <v/>
      </c>
    </row>
    <row r="3203" spans="1:34">
      <c r="A3203">
        <v>3202</v>
      </c>
      <c r="C3203">
        <v>128</v>
      </c>
      <c r="D3203">
        <v>617</v>
      </c>
      <c r="E3203" t="s">
        <v>607</v>
      </c>
      <c r="F3203" t="s">
        <v>929</v>
      </c>
      <c r="G3203">
        <v>52.279029850000001</v>
      </c>
      <c r="H3203">
        <v>126.914299</v>
      </c>
      <c r="M3203" t="s">
        <v>17</v>
      </c>
      <c r="N3203">
        <v>-12</v>
      </c>
      <c r="O3203">
        <v>-25</v>
      </c>
      <c r="P3203">
        <f t="shared" si="303"/>
        <v>13</v>
      </c>
      <c r="Q3203" t="s">
        <v>616</v>
      </c>
      <c r="R3203">
        <v>2</v>
      </c>
      <c r="S3203">
        <f t="shared" si="304"/>
        <v>13</v>
      </c>
      <c r="T3203">
        <f t="shared" si="305"/>
        <v>0</v>
      </c>
      <c r="U3203" t="s">
        <v>1006</v>
      </c>
      <c r="V3203" t="s">
        <v>918</v>
      </c>
      <c r="Z3203" s="118">
        <v>0.86</v>
      </c>
      <c r="AA3203">
        <v>40</v>
      </c>
      <c r="AB3203" s="120">
        <v>3.92</v>
      </c>
      <c r="AC3203" s="2">
        <f t="shared" si="306"/>
        <v>2629.5359999999996</v>
      </c>
      <c r="AE3203" s="2">
        <f t="shared" si="307"/>
        <v>2629.5359999999996</v>
      </c>
      <c r="AG3203" t="str">
        <f t="shared" si="308"/>
        <v/>
      </c>
    </row>
    <row r="3204" spans="1:34">
      <c r="A3204">
        <v>3203</v>
      </c>
      <c r="C3204">
        <v>128</v>
      </c>
      <c r="D3204">
        <v>617</v>
      </c>
      <c r="E3204" t="s">
        <v>607</v>
      </c>
      <c r="F3204" t="s">
        <v>929</v>
      </c>
      <c r="G3204">
        <v>52.279029850000001</v>
      </c>
      <c r="H3204">
        <v>126.914299</v>
      </c>
      <c r="M3204" t="s">
        <v>18</v>
      </c>
      <c r="N3204">
        <v>-25</v>
      </c>
      <c r="O3204">
        <v>-50</v>
      </c>
      <c r="P3204">
        <f t="shared" si="303"/>
        <v>25</v>
      </c>
      <c r="Q3204" t="s">
        <v>616</v>
      </c>
      <c r="R3204">
        <v>2</v>
      </c>
      <c r="S3204">
        <f t="shared" si="304"/>
        <v>25</v>
      </c>
      <c r="T3204">
        <f t="shared" si="305"/>
        <v>0</v>
      </c>
      <c r="U3204" t="s">
        <v>1003</v>
      </c>
      <c r="V3204" t="s">
        <v>1005</v>
      </c>
      <c r="Z3204" s="118">
        <v>1.17</v>
      </c>
      <c r="AA3204">
        <v>45</v>
      </c>
      <c r="AB3204" s="120">
        <v>3.92</v>
      </c>
      <c r="AC3204" s="2">
        <f t="shared" si="306"/>
        <v>6306.2999999999993</v>
      </c>
      <c r="AE3204" s="2">
        <f t="shared" si="307"/>
        <v>6306.2999999999993</v>
      </c>
      <c r="AG3204" t="str">
        <f t="shared" si="308"/>
        <v/>
      </c>
    </row>
    <row r="3205" spans="1:34" s="9" customFormat="1">
      <c r="A3205">
        <v>3204</v>
      </c>
      <c r="C3205">
        <v>128</v>
      </c>
      <c r="D3205">
        <v>617</v>
      </c>
      <c r="E3205" s="9" t="s">
        <v>607</v>
      </c>
      <c r="F3205" t="s">
        <v>929</v>
      </c>
      <c r="G3205" s="9">
        <v>52.279029850000001</v>
      </c>
      <c r="H3205" s="9">
        <v>126.914299</v>
      </c>
      <c r="M3205" s="9" t="s">
        <v>19</v>
      </c>
      <c r="N3205" s="9">
        <v>-50</v>
      </c>
      <c r="O3205" s="9">
        <v>-50</v>
      </c>
      <c r="P3205">
        <f t="shared" si="303"/>
        <v>0</v>
      </c>
      <c r="Q3205" s="9" t="s">
        <v>89</v>
      </c>
      <c r="R3205" s="9">
        <v>2</v>
      </c>
      <c r="S3205" s="9">
        <f t="shared" si="304"/>
        <v>0</v>
      </c>
      <c r="T3205" s="9">
        <f t="shared" si="305"/>
        <v>0</v>
      </c>
      <c r="U3205" t="s">
        <v>1003</v>
      </c>
      <c r="V3205" t="s">
        <v>1005</v>
      </c>
      <c r="Z3205" s="118">
        <v>1.71</v>
      </c>
      <c r="AA3205" s="9">
        <v>60</v>
      </c>
      <c r="AB3205" s="120">
        <v>1.25</v>
      </c>
      <c r="AC3205" s="2">
        <f t="shared" si="306"/>
        <v>0</v>
      </c>
      <c r="AE3205" s="11">
        <f t="shared" si="307"/>
        <v>0</v>
      </c>
      <c r="AG3205" t="str">
        <f t="shared" si="308"/>
        <v/>
      </c>
      <c r="AH3205"/>
    </row>
    <row r="3206" spans="1:34">
      <c r="A3206">
        <v>3205</v>
      </c>
      <c r="C3206">
        <v>173</v>
      </c>
      <c r="D3206">
        <v>618</v>
      </c>
      <c r="E3206" t="s">
        <v>605</v>
      </c>
      <c r="F3206" t="s">
        <v>929</v>
      </c>
      <c r="G3206">
        <v>52.307861330000001</v>
      </c>
      <c r="H3206">
        <v>126.88999939999999</v>
      </c>
      <c r="M3206" t="s">
        <v>89</v>
      </c>
      <c r="N3206">
        <v>15</v>
      </c>
      <c r="O3206">
        <v>14</v>
      </c>
      <c r="P3206">
        <f t="shared" si="303"/>
        <v>1</v>
      </c>
      <c r="Q3206" t="s">
        <v>35</v>
      </c>
      <c r="R3206">
        <v>1</v>
      </c>
      <c r="S3206">
        <f t="shared" si="304"/>
        <v>0</v>
      </c>
      <c r="T3206">
        <f t="shared" si="305"/>
        <v>1</v>
      </c>
      <c r="W3206">
        <f>SUM(S3206:S3210)</f>
        <v>55</v>
      </c>
      <c r="X3206">
        <f>SUM(T3206:T3210)</f>
        <v>15</v>
      </c>
      <c r="Y3206">
        <f>X3206+W3206</f>
        <v>70</v>
      </c>
      <c r="Z3206" s="118">
        <v>0.14000000000000001</v>
      </c>
      <c r="AA3206">
        <v>0</v>
      </c>
      <c r="AB3206" s="120">
        <v>43.21</v>
      </c>
      <c r="AC3206" s="2">
        <f t="shared" si="306"/>
        <v>604.94000000000005</v>
      </c>
      <c r="AD3206" s="2">
        <f>SUM(AC3206:AC3210)</f>
        <v>14669.764000000001</v>
      </c>
      <c r="AE3206" s="2">
        <f t="shared" si="307"/>
        <v>604.94000000000005</v>
      </c>
      <c r="AF3206" s="2">
        <f>SUM(AE3206:AE3210)</f>
        <v>14669.764000000001</v>
      </c>
      <c r="AG3206">
        <f t="shared" si="308"/>
        <v>1</v>
      </c>
    </row>
    <row r="3207" spans="1:34">
      <c r="A3207">
        <v>3206</v>
      </c>
      <c r="C3207">
        <v>173</v>
      </c>
      <c r="D3207">
        <v>618</v>
      </c>
      <c r="E3207" t="s">
        <v>605</v>
      </c>
      <c r="F3207" t="s">
        <v>929</v>
      </c>
      <c r="G3207">
        <v>52.307861330000001</v>
      </c>
      <c r="H3207">
        <v>126.88999939999999</v>
      </c>
      <c r="M3207" t="s">
        <v>14</v>
      </c>
      <c r="N3207">
        <v>14</v>
      </c>
      <c r="O3207">
        <v>2</v>
      </c>
      <c r="P3207">
        <f t="shared" si="303"/>
        <v>12</v>
      </c>
      <c r="Q3207" t="s">
        <v>35</v>
      </c>
      <c r="R3207">
        <v>1</v>
      </c>
      <c r="S3207">
        <f t="shared" si="304"/>
        <v>0</v>
      </c>
      <c r="T3207">
        <f t="shared" si="305"/>
        <v>12</v>
      </c>
      <c r="Z3207" s="118">
        <v>0.14000000000000001</v>
      </c>
      <c r="AA3207">
        <v>0</v>
      </c>
      <c r="AB3207" s="120">
        <v>43.21</v>
      </c>
      <c r="AC3207" s="2">
        <f t="shared" si="306"/>
        <v>7259.2800000000007</v>
      </c>
      <c r="AE3207" s="2">
        <f t="shared" si="307"/>
        <v>7259.2800000000007</v>
      </c>
      <c r="AG3207" t="str">
        <f t="shared" si="308"/>
        <v/>
      </c>
    </row>
    <row r="3208" spans="1:34">
      <c r="A3208">
        <v>3207</v>
      </c>
      <c r="C3208">
        <v>173</v>
      </c>
      <c r="D3208">
        <v>618</v>
      </c>
      <c r="E3208" t="s">
        <v>605</v>
      </c>
      <c r="F3208" t="s">
        <v>929</v>
      </c>
      <c r="G3208">
        <v>52.307861330000001</v>
      </c>
      <c r="H3208">
        <v>126.88999939999999</v>
      </c>
      <c r="M3208" t="s">
        <v>15</v>
      </c>
      <c r="N3208">
        <v>2</v>
      </c>
      <c r="O3208">
        <v>0</v>
      </c>
      <c r="P3208">
        <f t="shared" si="303"/>
        <v>2</v>
      </c>
      <c r="Q3208" t="s">
        <v>35</v>
      </c>
      <c r="R3208">
        <v>1</v>
      </c>
      <c r="S3208">
        <f t="shared" si="304"/>
        <v>0</v>
      </c>
      <c r="T3208">
        <f t="shared" si="305"/>
        <v>2</v>
      </c>
      <c r="Z3208" s="118">
        <v>0.14000000000000001</v>
      </c>
      <c r="AA3208">
        <v>0</v>
      </c>
      <c r="AB3208" s="120">
        <v>36.65</v>
      </c>
      <c r="AC3208" s="2">
        <f t="shared" si="306"/>
        <v>1026.2</v>
      </c>
      <c r="AE3208" s="2">
        <f t="shared" si="307"/>
        <v>1026.2</v>
      </c>
      <c r="AG3208" t="str">
        <f t="shared" si="308"/>
        <v/>
      </c>
    </row>
    <row r="3209" spans="1:34">
      <c r="A3209">
        <v>3208</v>
      </c>
      <c r="C3209">
        <v>186</v>
      </c>
      <c r="D3209">
        <v>618</v>
      </c>
      <c r="E3209" t="s">
        <v>605</v>
      </c>
      <c r="F3209" t="s">
        <v>929</v>
      </c>
      <c r="G3209">
        <v>52.307861330000001</v>
      </c>
      <c r="H3209">
        <v>126.88999939999999</v>
      </c>
      <c r="M3209" t="s">
        <v>16</v>
      </c>
      <c r="N3209">
        <v>0</v>
      </c>
      <c r="O3209">
        <v>-4</v>
      </c>
      <c r="P3209">
        <f t="shared" si="303"/>
        <v>4</v>
      </c>
      <c r="Q3209" t="s">
        <v>604</v>
      </c>
      <c r="R3209">
        <v>2</v>
      </c>
      <c r="S3209">
        <f t="shared" si="304"/>
        <v>4</v>
      </c>
      <c r="T3209">
        <f t="shared" si="305"/>
        <v>0</v>
      </c>
      <c r="U3209" t="s">
        <v>1003</v>
      </c>
      <c r="V3209" t="s">
        <v>1005</v>
      </c>
      <c r="Z3209" s="118">
        <v>1.31</v>
      </c>
      <c r="AA3209">
        <v>60</v>
      </c>
      <c r="AB3209" s="120">
        <v>4.74</v>
      </c>
      <c r="AC3209" s="2">
        <f t="shared" si="306"/>
        <v>993.50400000000013</v>
      </c>
      <c r="AE3209" s="2">
        <f t="shared" si="307"/>
        <v>993.50400000000013</v>
      </c>
      <c r="AG3209" t="str">
        <f t="shared" si="308"/>
        <v/>
      </c>
    </row>
    <row r="3210" spans="1:34" s="9" customFormat="1">
      <c r="A3210">
        <v>3209</v>
      </c>
      <c r="C3210">
        <v>186</v>
      </c>
      <c r="D3210">
        <v>618</v>
      </c>
      <c r="E3210" s="9" t="s">
        <v>605</v>
      </c>
      <c r="F3210" t="s">
        <v>929</v>
      </c>
      <c r="G3210" s="9">
        <v>52.307861330000001</v>
      </c>
      <c r="H3210" s="9">
        <v>126.88999939999999</v>
      </c>
      <c r="M3210" s="9" t="s">
        <v>18</v>
      </c>
      <c r="N3210" s="9">
        <v>-4</v>
      </c>
      <c r="O3210" s="9">
        <v>-55</v>
      </c>
      <c r="P3210">
        <f t="shared" si="303"/>
        <v>51</v>
      </c>
      <c r="Q3210" s="9" t="s">
        <v>604</v>
      </c>
      <c r="R3210" s="9">
        <v>2</v>
      </c>
      <c r="S3210" s="9">
        <f t="shared" si="304"/>
        <v>51</v>
      </c>
      <c r="T3210" s="9">
        <f t="shared" si="305"/>
        <v>0</v>
      </c>
      <c r="U3210" t="s">
        <v>1006</v>
      </c>
      <c r="V3210" t="s">
        <v>21</v>
      </c>
      <c r="Z3210" s="118">
        <v>1.38</v>
      </c>
      <c r="AA3210" s="9">
        <v>60</v>
      </c>
      <c r="AB3210" s="120">
        <v>1.7</v>
      </c>
      <c r="AC3210" s="2">
        <f t="shared" si="306"/>
        <v>4785.8399999999983</v>
      </c>
      <c r="AE3210" s="11">
        <f t="shared" si="307"/>
        <v>4785.8399999999983</v>
      </c>
      <c r="AG3210" t="str">
        <f t="shared" si="308"/>
        <v/>
      </c>
      <c r="AH3210"/>
    </row>
    <row r="3211" spans="1:34">
      <c r="A3211">
        <v>3210</v>
      </c>
      <c r="C3211">
        <v>116</v>
      </c>
      <c r="D3211">
        <v>619</v>
      </c>
      <c r="E3211" t="s">
        <v>605</v>
      </c>
      <c r="F3211" t="s">
        <v>929</v>
      </c>
      <c r="G3211">
        <v>52.278949740000002</v>
      </c>
      <c r="H3211">
        <v>126.9218979</v>
      </c>
      <c r="M3211" t="s">
        <v>14</v>
      </c>
      <c r="N3211">
        <v>40</v>
      </c>
      <c r="O3211">
        <v>30</v>
      </c>
      <c r="P3211">
        <f t="shared" ref="P3211:P3274" si="309">ABS(N3211-O3211)</f>
        <v>10</v>
      </c>
      <c r="Q3211" t="s">
        <v>35</v>
      </c>
      <c r="R3211">
        <v>1</v>
      </c>
      <c r="S3211">
        <f t="shared" si="304"/>
        <v>0</v>
      </c>
      <c r="T3211">
        <f t="shared" si="305"/>
        <v>10</v>
      </c>
      <c r="W3211">
        <f>SUM(S3211:S3216)</f>
        <v>45</v>
      </c>
      <c r="X3211">
        <f>SUM(T3211:T3216)</f>
        <v>40</v>
      </c>
      <c r="Y3211">
        <f>X3211+W3211</f>
        <v>85</v>
      </c>
      <c r="Z3211" s="118">
        <v>0.14000000000000001</v>
      </c>
      <c r="AA3211">
        <v>0</v>
      </c>
      <c r="AB3211" s="120">
        <v>43.21</v>
      </c>
      <c r="AC3211" s="2">
        <f t="shared" si="306"/>
        <v>6049.4</v>
      </c>
      <c r="AD3211" s="2">
        <f>SUM(AC3211:AC3216)</f>
        <v>32631.26</v>
      </c>
      <c r="AE3211" s="2">
        <f t="shared" si="307"/>
        <v>6049.4</v>
      </c>
      <c r="AF3211" s="2">
        <f>SUM(AE3211:AE3216)</f>
        <v>32631.26</v>
      </c>
      <c r="AG3211">
        <f t="shared" si="308"/>
        <v>1</v>
      </c>
    </row>
    <row r="3212" spans="1:34">
      <c r="A3212">
        <v>3211</v>
      </c>
      <c r="C3212">
        <v>116</v>
      </c>
      <c r="D3212">
        <v>619</v>
      </c>
      <c r="E3212" t="s">
        <v>605</v>
      </c>
      <c r="F3212" t="s">
        <v>929</v>
      </c>
      <c r="G3212">
        <v>52.278949740000002</v>
      </c>
      <c r="H3212">
        <v>126.9218979</v>
      </c>
      <c r="M3212" t="s">
        <v>647</v>
      </c>
      <c r="N3212">
        <v>30</v>
      </c>
      <c r="O3212">
        <v>15</v>
      </c>
      <c r="P3212">
        <f t="shared" si="309"/>
        <v>15</v>
      </c>
      <c r="Q3212" t="s">
        <v>35</v>
      </c>
      <c r="R3212">
        <v>1</v>
      </c>
      <c r="S3212">
        <f t="shared" si="304"/>
        <v>0</v>
      </c>
      <c r="T3212">
        <f t="shared" si="305"/>
        <v>15</v>
      </c>
      <c r="Z3212" s="118">
        <v>0.14000000000000001</v>
      </c>
      <c r="AA3212">
        <v>0</v>
      </c>
      <c r="AB3212" s="120">
        <v>43.21</v>
      </c>
      <c r="AC3212" s="2">
        <f t="shared" si="306"/>
        <v>9074.1</v>
      </c>
      <c r="AE3212" s="2">
        <f t="shared" si="307"/>
        <v>9074.1</v>
      </c>
      <c r="AG3212" t="str">
        <f t="shared" si="308"/>
        <v/>
      </c>
    </row>
    <row r="3213" spans="1:34">
      <c r="A3213">
        <v>3212</v>
      </c>
      <c r="C3213">
        <v>116</v>
      </c>
      <c r="D3213">
        <v>619</v>
      </c>
      <c r="E3213" t="s">
        <v>605</v>
      </c>
      <c r="F3213" t="s">
        <v>929</v>
      </c>
      <c r="G3213">
        <v>52.278949740000002</v>
      </c>
      <c r="H3213">
        <v>126.9218979</v>
      </c>
      <c r="M3213" t="s">
        <v>90</v>
      </c>
      <c r="N3213">
        <v>15</v>
      </c>
      <c r="O3213">
        <v>0</v>
      </c>
      <c r="P3213">
        <f t="shared" si="309"/>
        <v>15</v>
      </c>
      <c r="Q3213" t="s">
        <v>35</v>
      </c>
      <c r="R3213">
        <v>1</v>
      </c>
      <c r="S3213">
        <f t="shared" si="304"/>
        <v>0</v>
      </c>
      <c r="T3213">
        <f t="shared" si="305"/>
        <v>15</v>
      </c>
      <c r="Z3213" s="118">
        <v>0.14000000000000001</v>
      </c>
      <c r="AA3213">
        <v>0</v>
      </c>
      <c r="AB3213" s="120">
        <v>36.65</v>
      </c>
      <c r="AC3213" s="2">
        <f t="shared" si="306"/>
        <v>7696.5</v>
      </c>
      <c r="AE3213" s="2">
        <f t="shared" si="307"/>
        <v>7696.5</v>
      </c>
      <c r="AG3213" t="str">
        <f t="shared" si="308"/>
        <v/>
      </c>
    </row>
    <row r="3214" spans="1:34">
      <c r="A3214">
        <v>3213</v>
      </c>
      <c r="C3214">
        <v>129</v>
      </c>
      <c r="D3214">
        <v>619</v>
      </c>
      <c r="E3214" t="s">
        <v>605</v>
      </c>
      <c r="F3214" t="s">
        <v>929</v>
      </c>
      <c r="G3214">
        <v>52.278949740000002</v>
      </c>
      <c r="H3214">
        <v>126.9218979</v>
      </c>
      <c r="M3214" t="s">
        <v>808</v>
      </c>
      <c r="N3214">
        <v>-12</v>
      </c>
      <c r="O3214">
        <v>-12</v>
      </c>
      <c r="P3214">
        <f t="shared" si="309"/>
        <v>0</v>
      </c>
      <c r="R3214">
        <v>2</v>
      </c>
      <c r="S3214">
        <f t="shared" si="304"/>
        <v>0</v>
      </c>
      <c r="T3214">
        <f t="shared" si="305"/>
        <v>0</v>
      </c>
      <c r="U3214" t="s">
        <v>1006</v>
      </c>
      <c r="V3214" t="s">
        <v>21</v>
      </c>
      <c r="Z3214" s="118">
        <v>1.19</v>
      </c>
      <c r="AA3214">
        <v>0</v>
      </c>
      <c r="AB3214" s="120">
        <v>1.7</v>
      </c>
      <c r="AC3214" s="2">
        <f t="shared" si="306"/>
        <v>0</v>
      </c>
      <c r="AE3214" s="2">
        <f t="shared" si="307"/>
        <v>0</v>
      </c>
      <c r="AG3214" t="str">
        <f t="shared" si="308"/>
        <v/>
      </c>
    </row>
    <row r="3215" spans="1:34">
      <c r="A3215">
        <v>3214</v>
      </c>
      <c r="C3215">
        <v>129</v>
      </c>
      <c r="D3215">
        <v>619</v>
      </c>
      <c r="E3215" t="s">
        <v>605</v>
      </c>
      <c r="F3215" t="s">
        <v>929</v>
      </c>
      <c r="G3215">
        <v>52.278949740000002</v>
      </c>
      <c r="H3215">
        <v>126.9218979</v>
      </c>
      <c r="M3215" t="s">
        <v>16</v>
      </c>
      <c r="N3215">
        <v>0</v>
      </c>
      <c r="O3215">
        <v>-15</v>
      </c>
      <c r="P3215">
        <f t="shared" si="309"/>
        <v>15</v>
      </c>
      <c r="Q3215" t="s">
        <v>616</v>
      </c>
      <c r="R3215">
        <v>2</v>
      </c>
      <c r="S3215">
        <f t="shared" si="304"/>
        <v>15</v>
      </c>
      <c r="T3215">
        <f t="shared" si="305"/>
        <v>0</v>
      </c>
      <c r="U3215" t="s">
        <v>1003</v>
      </c>
      <c r="V3215" t="s">
        <v>21</v>
      </c>
      <c r="Z3215" s="118">
        <v>1.31</v>
      </c>
      <c r="AA3215">
        <v>40</v>
      </c>
      <c r="AB3215" s="120">
        <v>4.74</v>
      </c>
      <c r="AC3215" s="2">
        <f t="shared" si="306"/>
        <v>5588.46</v>
      </c>
      <c r="AE3215" s="2">
        <f t="shared" si="307"/>
        <v>5588.46</v>
      </c>
      <c r="AG3215" t="str">
        <f t="shared" si="308"/>
        <v/>
      </c>
    </row>
    <row r="3216" spans="1:34" s="9" customFormat="1">
      <c r="A3216">
        <v>3215</v>
      </c>
      <c r="C3216">
        <v>129</v>
      </c>
      <c r="D3216">
        <v>619</v>
      </c>
      <c r="E3216" s="9" t="s">
        <v>605</v>
      </c>
      <c r="F3216" t="s">
        <v>929</v>
      </c>
      <c r="G3216" s="9">
        <v>52.278949740000002</v>
      </c>
      <c r="H3216" s="9">
        <v>126.9218979</v>
      </c>
      <c r="M3216" s="9" t="s">
        <v>18</v>
      </c>
      <c r="N3216" s="9">
        <v>-15</v>
      </c>
      <c r="O3216" s="9">
        <v>-45</v>
      </c>
      <c r="P3216">
        <f t="shared" si="309"/>
        <v>30</v>
      </c>
      <c r="Q3216" s="9" t="s">
        <v>604</v>
      </c>
      <c r="R3216" s="9">
        <v>2</v>
      </c>
      <c r="S3216" s="9">
        <f t="shared" si="304"/>
        <v>30</v>
      </c>
      <c r="T3216" s="9">
        <f t="shared" si="305"/>
        <v>0</v>
      </c>
      <c r="U3216" t="s">
        <v>1003</v>
      </c>
      <c r="V3216" t="s">
        <v>21</v>
      </c>
      <c r="Z3216" s="118">
        <v>1.38</v>
      </c>
      <c r="AA3216" s="9">
        <v>40</v>
      </c>
      <c r="AB3216" s="120">
        <v>1.7</v>
      </c>
      <c r="AC3216" s="2">
        <f t="shared" si="306"/>
        <v>4222.7999999999984</v>
      </c>
      <c r="AE3216" s="11">
        <f t="shared" si="307"/>
        <v>4222.7999999999984</v>
      </c>
      <c r="AG3216" t="str">
        <f t="shared" si="308"/>
        <v/>
      </c>
      <c r="AH3216"/>
    </row>
    <row r="3217" spans="1:34">
      <c r="A3217">
        <v>3216</v>
      </c>
      <c r="C3217">
        <v>441</v>
      </c>
      <c r="D3217">
        <v>620</v>
      </c>
      <c r="E3217" t="s">
        <v>916</v>
      </c>
      <c r="F3217" t="s">
        <v>929</v>
      </c>
      <c r="G3217">
        <v>51.57144547</v>
      </c>
      <c r="H3217">
        <v>127.6398621</v>
      </c>
      <c r="M3217" t="s">
        <v>89</v>
      </c>
      <c r="N3217">
        <v>23</v>
      </c>
      <c r="O3217">
        <v>22</v>
      </c>
      <c r="P3217">
        <f t="shared" si="309"/>
        <v>1</v>
      </c>
      <c r="Q3217" t="s">
        <v>35</v>
      </c>
      <c r="R3217">
        <v>1</v>
      </c>
      <c r="S3217">
        <f t="shared" si="304"/>
        <v>0</v>
      </c>
      <c r="T3217">
        <f t="shared" si="305"/>
        <v>1</v>
      </c>
      <c r="W3217">
        <f>SUM(S3217:S3221)</f>
        <v>40</v>
      </c>
      <c r="X3217">
        <f>SUM(T3217:T3221)</f>
        <v>23</v>
      </c>
      <c r="Y3217">
        <f>X3217+W3217</f>
        <v>63</v>
      </c>
      <c r="Z3217" s="118">
        <v>0.11</v>
      </c>
      <c r="AA3217">
        <v>0</v>
      </c>
      <c r="AC3217" s="2">
        <f t="shared" si="306"/>
        <v>0</v>
      </c>
      <c r="AD3217" s="2">
        <f>SUM(AC3217:AC3221)</f>
        <v>0</v>
      </c>
      <c r="AE3217" s="2">
        <f t="shared" si="307"/>
        <v>0</v>
      </c>
      <c r="AF3217" s="2">
        <f>SUM(AE3217:AE3221)</f>
        <v>0</v>
      </c>
      <c r="AG3217">
        <f t="shared" si="308"/>
        <v>1</v>
      </c>
    </row>
    <row r="3218" spans="1:34">
      <c r="A3218">
        <v>3217</v>
      </c>
      <c r="C3218">
        <v>441</v>
      </c>
      <c r="D3218">
        <v>620</v>
      </c>
      <c r="E3218" t="s">
        <v>916</v>
      </c>
      <c r="F3218" t="s">
        <v>929</v>
      </c>
      <c r="G3218">
        <v>51.57144547</v>
      </c>
      <c r="H3218">
        <v>127.6398621</v>
      </c>
      <c r="M3218" t="s">
        <v>606</v>
      </c>
      <c r="N3218">
        <v>22</v>
      </c>
      <c r="O3218">
        <v>11</v>
      </c>
      <c r="P3218">
        <f t="shared" si="309"/>
        <v>11</v>
      </c>
      <c r="Q3218" t="s">
        <v>35</v>
      </c>
      <c r="R3218">
        <v>1</v>
      </c>
      <c r="S3218">
        <f t="shared" si="304"/>
        <v>0</v>
      </c>
      <c r="T3218">
        <f t="shared" si="305"/>
        <v>11</v>
      </c>
      <c r="Z3218" s="118">
        <v>0.11</v>
      </c>
      <c r="AA3218">
        <v>0</v>
      </c>
      <c r="AC3218" s="2">
        <f t="shared" si="306"/>
        <v>0</v>
      </c>
      <c r="AE3218" s="2">
        <f t="shared" si="307"/>
        <v>0</v>
      </c>
      <c r="AG3218" t="str">
        <f t="shared" si="308"/>
        <v/>
      </c>
    </row>
    <row r="3219" spans="1:34">
      <c r="A3219">
        <v>3218</v>
      </c>
      <c r="C3219">
        <v>441</v>
      </c>
      <c r="D3219">
        <v>620</v>
      </c>
      <c r="E3219" t="s">
        <v>916</v>
      </c>
      <c r="F3219" t="s">
        <v>929</v>
      </c>
      <c r="G3219">
        <v>51.57144547</v>
      </c>
      <c r="H3219">
        <v>127.6398621</v>
      </c>
      <c r="M3219" t="s">
        <v>15</v>
      </c>
      <c r="N3219">
        <v>11</v>
      </c>
      <c r="O3219">
        <v>0</v>
      </c>
      <c r="P3219">
        <f t="shared" si="309"/>
        <v>11</v>
      </c>
      <c r="Q3219" t="s">
        <v>35</v>
      </c>
      <c r="R3219">
        <v>1</v>
      </c>
      <c r="S3219">
        <f t="shared" si="304"/>
        <v>0</v>
      </c>
      <c r="T3219">
        <f t="shared" si="305"/>
        <v>11</v>
      </c>
      <c r="Z3219" s="118">
        <v>0.11</v>
      </c>
      <c r="AA3219">
        <v>0</v>
      </c>
      <c r="AC3219" s="2">
        <f t="shared" si="306"/>
        <v>0</v>
      </c>
      <c r="AE3219" s="2">
        <f t="shared" si="307"/>
        <v>0</v>
      </c>
      <c r="AG3219" t="str">
        <f t="shared" si="308"/>
        <v/>
      </c>
    </row>
    <row r="3220" spans="1:34">
      <c r="A3220">
        <v>3219</v>
      </c>
      <c r="C3220">
        <v>489</v>
      </c>
      <c r="D3220">
        <v>620</v>
      </c>
      <c r="E3220" t="s">
        <v>916</v>
      </c>
      <c r="F3220" t="s">
        <v>929</v>
      </c>
      <c r="G3220">
        <v>51.57144547</v>
      </c>
      <c r="H3220">
        <v>127.6398621</v>
      </c>
      <c r="M3220" t="s">
        <v>104</v>
      </c>
      <c r="N3220">
        <v>0</v>
      </c>
      <c r="O3220">
        <v>-2</v>
      </c>
      <c r="P3220">
        <f t="shared" si="309"/>
        <v>2</v>
      </c>
      <c r="Q3220" t="s">
        <v>611</v>
      </c>
      <c r="R3220">
        <v>2</v>
      </c>
      <c r="S3220">
        <f t="shared" si="304"/>
        <v>2</v>
      </c>
      <c r="T3220">
        <f t="shared" si="305"/>
        <v>0</v>
      </c>
      <c r="U3220" t="s">
        <v>1006</v>
      </c>
      <c r="V3220" t="s">
        <v>856</v>
      </c>
      <c r="Z3220" s="118">
        <v>0.93</v>
      </c>
      <c r="AA3220">
        <v>0</v>
      </c>
      <c r="AC3220" s="2">
        <f t="shared" si="306"/>
        <v>0</v>
      </c>
      <c r="AE3220" s="2">
        <f t="shared" si="307"/>
        <v>0</v>
      </c>
      <c r="AG3220" t="str">
        <f t="shared" si="308"/>
        <v/>
      </c>
    </row>
    <row r="3221" spans="1:34" s="9" customFormat="1">
      <c r="A3221">
        <v>3220</v>
      </c>
      <c r="C3221">
        <v>489</v>
      </c>
      <c r="D3221">
        <v>620</v>
      </c>
      <c r="E3221" s="9" t="s">
        <v>916</v>
      </c>
      <c r="F3221" t="s">
        <v>929</v>
      </c>
      <c r="G3221" s="9">
        <v>51.57144547</v>
      </c>
      <c r="H3221" s="9">
        <v>127.6398621</v>
      </c>
      <c r="M3221" s="9" t="s">
        <v>116</v>
      </c>
      <c r="N3221" s="9">
        <v>-2</v>
      </c>
      <c r="O3221" s="9">
        <v>-40</v>
      </c>
      <c r="P3221">
        <f t="shared" si="309"/>
        <v>38</v>
      </c>
      <c r="Q3221" s="9" t="s">
        <v>611</v>
      </c>
      <c r="R3221" s="9">
        <v>2</v>
      </c>
      <c r="S3221" s="9">
        <f t="shared" si="304"/>
        <v>38</v>
      </c>
      <c r="T3221" s="9">
        <f t="shared" si="305"/>
        <v>0</v>
      </c>
      <c r="U3221" t="s">
        <v>1006</v>
      </c>
      <c r="V3221" t="s">
        <v>856</v>
      </c>
      <c r="Z3221" s="118">
        <v>0.86</v>
      </c>
      <c r="AA3221" s="9">
        <v>3</v>
      </c>
      <c r="AB3221" s="120"/>
      <c r="AC3221" s="2">
        <f t="shared" si="306"/>
        <v>0</v>
      </c>
      <c r="AE3221" s="11">
        <f t="shared" si="307"/>
        <v>0</v>
      </c>
      <c r="AG3221" t="str">
        <f t="shared" si="308"/>
        <v/>
      </c>
      <c r="AH3221"/>
    </row>
    <row r="3222" spans="1:34" s="102" customFormat="1">
      <c r="A3222" s="102">
        <v>3221</v>
      </c>
      <c r="C3222">
        <v>189</v>
      </c>
      <c r="D3222" s="102">
        <v>621</v>
      </c>
      <c r="E3222" s="102" t="s">
        <v>919</v>
      </c>
      <c r="F3222" s="102" t="s">
        <v>934</v>
      </c>
      <c r="G3222" s="102">
        <v>52.285140990000002</v>
      </c>
      <c r="H3222" s="102">
        <v>126.93019870000001</v>
      </c>
      <c r="M3222" s="102" t="s">
        <v>13</v>
      </c>
      <c r="N3222" s="102">
        <v>7</v>
      </c>
      <c r="O3222" s="102">
        <v>6</v>
      </c>
      <c r="P3222" s="102">
        <f t="shared" si="309"/>
        <v>1</v>
      </c>
      <c r="Q3222" s="102" t="s">
        <v>35</v>
      </c>
      <c r="R3222" s="102">
        <v>1</v>
      </c>
      <c r="S3222" s="102">
        <f t="shared" si="304"/>
        <v>0</v>
      </c>
      <c r="T3222" s="102">
        <f t="shared" si="305"/>
        <v>1</v>
      </c>
      <c r="U3222"/>
      <c r="V3222"/>
      <c r="W3222" s="102">
        <f>SUM(S3222:S3227)</f>
        <v>2</v>
      </c>
      <c r="X3222" s="102">
        <f>SUM(T3222:T3227)</f>
        <v>7</v>
      </c>
      <c r="Y3222" s="102">
        <f>X3222+W3222</f>
        <v>9</v>
      </c>
      <c r="Z3222" s="118">
        <v>0.08</v>
      </c>
      <c r="AA3222" s="102">
        <v>0</v>
      </c>
      <c r="AB3222" s="120">
        <v>51.68</v>
      </c>
      <c r="AC3222" s="103">
        <f t="shared" si="306"/>
        <v>413.44000000000005</v>
      </c>
      <c r="AD3222" s="103">
        <f>SUM(AC3222:AC3227)</f>
        <v>5751.5012999999999</v>
      </c>
      <c r="AE3222" s="103">
        <f t="shared" si="307"/>
        <v>413.44000000000005</v>
      </c>
      <c r="AF3222" s="103">
        <f>SUM(AE3222:AE3227)</f>
        <v>5751.5012999999999</v>
      </c>
      <c r="AG3222" s="102">
        <f t="shared" si="308"/>
        <v>1</v>
      </c>
      <c r="AH3222"/>
    </row>
    <row r="3223" spans="1:34" s="102" customFormat="1">
      <c r="A3223" s="102">
        <v>3222</v>
      </c>
      <c r="C3223">
        <v>189</v>
      </c>
      <c r="D3223" s="102">
        <v>621</v>
      </c>
      <c r="E3223" s="102" t="s">
        <v>919</v>
      </c>
      <c r="F3223" s="102" t="s">
        <v>934</v>
      </c>
      <c r="G3223" s="102">
        <v>52.285140990000002</v>
      </c>
      <c r="H3223" s="102">
        <v>126.93019870000001</v>
      </c>
      <c r="M3223" s="102" t="s">
        <v>14</v>
      </c>
      <c r="N3223" s="102">
        <v>6</v>
      </c>
      <c r="O3223" s="102">
        <v>4</v>
      </c>
      <c r="P3223" s="102">
        <f t="shared" si="309"/>
        <v>2</v>
      </c>
      <c r="Q3223" s="102" t="s">
        <v>35</v>
      </c>
      <c r="R3223" s="102">
        <v>1</v>
      </c>
      <c r="S3223" s="102">
        <f t="shared" si="304"/>
        <v>0</v>
      </c>
      <c r="T3223" s="102">
        <f t="shared" si="305"/>
        <v>2</v>
      </c>
      <c r="U3223"/>
      <c r="V3223"/>
      <c r="Z3223" s="118">
        <v>0.11</v>
      </c>
      <c r="AA3223" s="102">
        <v>0</v>
      </c>
      <c r="AB3223" s="120">
        <v>51.68</v>
      </c>
      <c r="AC3223" s="103">
        <f t="shared" si="306"/>
        <v>1136.96</v>
      </c>
      <c r="AE3223" s="103">
        <f t="shared" si="307"/>
        <v>1136.96</v>
      </c>
      <c r="AG3223" s="102" t="str">
        <f t="shared" si="308"/>
        <v/>
      </c>
      <c r="AH3223"/>
    </row>
    <row r="3224" spans="1:34" s="102" customFormat="1">
      <c r="A3224" s="102">
        <v>3223</v>
      </c>
      <c r="C3224">
        <v>189</v>
      </c>
      <c r="D3224" s="102">
        <v>621</v>
      </c>
      <c r="E3224" s="102" t="s">
        <v>919</v>
      </c>
      <c r="F3224" s="102" t="s">
        <v>934</v>
      </c>
      <c r="G3224" s="102">
        <v>52.285140990000002</v>
      </c>
      <c r="H3224" s="102">
        <v>126.93019870000001</v>
      </c>
      <c r="M3224" s="102" t="s">
        <v>15</v>
      </c>
      <c r="N3224" s="102">
        <v>4</v>
      </c>
      <c r="O3224" s="102">
        <v>0</v>
      </c>
      <c r="P3224" s="102">
        <f t="shared" si="309"/>
        <v>4</v>
      </c>
      <c r="Q3224" s="102" t="s">
        <v>35</v>
      </c>
      <c r="R3224" s="102">
        <v>1</v>
      </c>
      <c r="S3224" s="102">
        <f t="shared" si="304"/>
        <v>0</v>
      </c>
      <c r="T3224" s="102">
        <f t="shared" si="305"/>
        <v>4</v>
      </c>
      <c r="U3224"/>
      <c r="V3224"/>
      <c r="Z3224" s="118">
        <v>0.15</v>
      </c>
      <c r="AA3224" s="102">
        <v>0</v>
      </c>
      <c r="AB3224" s="120">
        <v>45.12</v>
      </c>
      <c r="AC3224" s="103">
        <f t="shared" si="306"/>
        <v>2707.2000000000003</v>
      </c>
      <c r="AE3224" s="103">
        <f t="shared" si="307"/>
        <v>2707.2000000000003</v>
      </c>
      <c r="AG3224" s="102" t="str">
        <f t="shared" si="308"/>
        <v/>
      </c>
      <c r="AH3224"/>
    </row>
    <row r="3225" spans="1:34" s="102" customFormat="1">
      <c r="A3225" s="102">
        <v>3224</v>
      </c>
      <c r="C3225">
        <v>202</v>
      </c>
      <c r="D3225" s="102">
        <v>621</v>
      </c>
      <c r="E3225" s="102" t="s">
        <v>919</v>
      </c>
      <c r="F3225" s="102" t="s">
        <v>934</v>
      </c>
      <c r="G3225" s="102">
        <v>52.285140990000002</v>
      </c>
      <c r="H3225" s="102">
        <v>126.93019870000001</v>
      </c>
      <c r="M3225" s="102" t="s">
        <v>104</v>
      </c>
      <c r="N3225" s="102">
        <v>0</v>
      </c>
      <c r="O3225" s="102">
        <v>-1</v>
      </c>
      <c r="P3225" s="102">
        <f t="shared" si="309"/>
        <v>1</v>
      </c>
      <c r="Q3225" s="102" t="s">
        <v>616</v>
      </c>
      <c r="R3225" s="102">
        <v>2</v>
      </c>
      <c r="S3225" s="102">
        <f t="shared" si="304"/>
        <v>1</v>
      </c>
      <c r="T3225" s="102">
        <f t="shared" si="305"/>
        <v>0</v>
      </c>
      <c r="U3225" t="s">
        <v>1006</v>
      </c>
      <c r="V3225" t="s">
        <v>856</v>
      </c>
      <c r="Z3225" s="118">
        <v>0.93</v>
      </c>
      <c r="AA3225" s="102">
        <v>3</v>
      </c>
      <c r="AB3225" s="120">
        <v>10.130000000000001</v>
      </c>
      <c r="AC3225" s="103">
        <f t="shared" si="306"/>
        <v>913.82730000000015</v>
      </c>
      <c r="AE3225" s="103">
        <f t="shared" si="307"/>
        <v>913.82730000000015</v>
      </c>
      <c r="AG3225" s="102" t="str">
        <f t="shared" si="308"/>
        <v/>
      </c>
      <c r="AH3225"/>
    </row>
    <row r="3226" spans="1:34" s="102" customFormat="1">
      <c r="A3226" s="102">
        <v>3225</v>
      </c>
      <c r="C3226">
        <v>202</v>
      </c>
      <c r="D3226" s="102">
        <v>621</v>
      </c>
      <c r="E3226" s="102" t="s">
        <v>919</v>
      </c>
      <c r="F3226" s="102" t="s">
        <v>934</v>
      </c>
      <c r="G3226" s="102">
        <v>52.285140990000002</v>
      </c>
      <c r="H3226" s="102">
        <v>126.93019870000001</v>
      </c>
      <c r="M3226" s="102" t="s">
        <v>101</v>
      </c>
      <c r="N3226" s="102">
        <v>-1</v>
      </c>
      <c r="O3226" s="102">
        <v>-2</v>
      </c>
      <c r="P3226" s="102">
        <f t="shared" si="309"/>
        <v>1</v>
      </c>
      <c r="Q3226" s="102" t="s">
        <v>616</v>
      </c>
      <c r="R3226" s="102">
        <v>2</v>
      </c>
      <c r="S3226" s="102">
        <f t="shared" si="304"/>
        <v>1</v>
      </c>
      <c r="T3226" s="102">
        <f t="shared" si="305"/>
        <v>0</v>
      </c>
      <c r="U3226" t="s">
        <v>1006</v>
      </c>
      <c r="V3226" t="s">
        <v>918</v>
      </c>
      <c r="Z3226" s="118">
        <v>1.7</v>
      </c>
      <c r="AA3226" s="102">
        <v>6</v>
      </c>
      <c r="AB3226" s="120">
        <v>3.63</v>
      </c>
      <c r="AC3226" s="103">
        <f t="shared" si="306"/>
        <v>580.07399999999984</v>
      </c>
      <c r="AE3226" s="103">
        <f t="shared" si="307"/>
        <v>580.07399999999984</v>
      </c>
      <c r="AG3226" s="102" t="str">
        <f t="shared" si="308"/>
        <v/>
      </c>
      <c r="AH3226"/>
    </row>
    <row r="3227" spans="1:34" s="44" customFormat="1">
      <c r="A3227" s="102">
        <v>3226</v>
      </c>
      <c r="C3227">
        <v>202</v>
      </c>
      <c r="D3227" s="102">
        <v>621</v>
      </c>
      <c r="E3227" s="44" t="s">
        <v>919</v>
      </c>
      <c r="F3227" s="102" t="s">
        <v>934</v>
      </c>
      <c r="G3227" s="44">
        <v>52.285140990000002</v>
      </c>
      <c r="H3227" s="44">
        <v>126.93019870000001</v>
      </c>
      <c r="M3227" s="44" t="s">
        <v>416</v>
      </c>
      <c r="N3227" s="44">
        <v>-2</v>
      </c>
      <c r="O3227" s="44">
        <v>-2</v>
      </c>
      <c r="P3227" s="102">
        <f t="shared" si="309"/>
        <v>0</v>
      </c>
      <c r="R3227" s="44">
        <v>2</v>
      </c>
      <c r="S3227" s="44">
        <f t="shared" si="304"/>
        <v>0</v>
      </c>
      <c r="T3227" s="44">
        <f t="shared" si="305"/>
        <v>0</v>
      </c>
      <c r="U3227" t="s">
        <v>1006</v>
      </c>
      <c r="V3227" t="s">
        <v>918</v>
      </c>
      <c r="Z3227" s="118">
        <v>0</v>
      </c>
      <c r="AA3227" s="44">
        <v>0</v>
      </c>
      <c r="AB3227" s="120"/>
      <c r="AC3227" s="103">
        <f t="shared" si="306"/>
        <v>0</v>
      </c>
      <c r="AE3227" s="104">
        <f t="shared" si="307"/>
        <v>0</v>
      </c>
      <c r="AG3227" s="102" t="str">
        <f t="shared" si="308"/>
        <v/>
      </c>
      <c r="AH3227"/>
    </row>
    <row r="3228" spans="1:34">
      <c r="A3228">
        <v>3227</v>
      </c>
      <c r="C3228">
        <v>150</v>
      </c>
      <c r="D3228">
        <v>622</v>
      </c>
      <c r="E3228" t="s">
        <v>416</v>
      </c>
      <c r="F3228" t="s">
        <v>932</v>
      </c>
      <c r="G3228">
        <v>52.262859339999999</v>
      </c>
      <c r="H3228">
        <v>126.97789760000001</v>
      </c>
      <c r="M3228" t="s">
        <v>89</v>
      </c>
      <c r="N3228">
        <v>30</v>
      </c>
      <c r="O3228">
        <v>27</v>
      </c>
      <c r="P3228">
        <f t="shared" si="309"/>
        <v>3</v>
      </c>
      <c r="Q3228" t="s">
        <v>35</v>
      </c>
      <c r="R3228">
        <v>1</v>
      </c>
      <c r="S3228">
        <f t="shared" si="304"/>
        <v>0</v>
      </c>
      <c r="T3228">
        <f t="shared" si="305"/>
        <v>3</v>
      </c>
      <c r="W3228">
        <f>SUM(S3228:S3233)</f>
        <v>24</v>
      </c>
      <c r="X3228">
        <f>SUM(T3228:T3233)</f>
        <v>30</v>
      </c>
      <c r="Y3228">
        <f>X3228+W3228</f>
        <v>54</v>
      </c>
      <c r="Z3228" s="118">
        <v>0.11</v>
      </c>
      <c r="AA3228">
        <v>0</v>
      </c>
      <c r="AB3228" s="120">
        <v>25.58</v>
      </c>
      <c r="AC3228" s="2">
        <f t="shared" si="306"/>
        <v>844.13999999999976</v>
      </c>
      <c r="AD3228" s="2">
        <f>SUM(AC3228:AC3233)</f>
        <v>38181.224000000002</v>
      </c>
      <c r="AE3228" s="2">
        <f t="shared" si="307"/>
        <v>844.13999999999976</v>
      </c>
      <c r="AF3228" s="2">
        <f>SUM(AE3228:AE3233)</f>
        <v>38181.224000000002</v>
      </c>
      <c r="AG3228">
        <f t="shared" si="308"/>
        <v>1</v>
      </c>
    </row>
    <row r="3229" spans="1:34">
      <c r="A3229">
        <v>3228</v>
      </c>
      <c r="C3229">
        <v>150</v>
      </c>
      <c r="D3229">
        <v>622</v>
      </c>
      <c r="E3229" t="s">
        <v>416</v>
      </c>
      <c r="F3229" t="s">
        <v>932</v>
      </c>
      <c r="G3229">
        <v>52.262859339999999</v>
      </c>
      <c r="H3229">
        <v>126.97789760000001</v>
      </c>
      <c r="M3229" t="s">
        <v>612</v>
      </c>
      <c r="N3229">
        <v>27</v>
      </c>
      <c r="O3229">
        <v>22</v>
      </c>
      <c r="P3229">
        <f t="shared" si="309"/>
        <v>5</v>
      </c>
      <c r="Q3229" t="s">
        <v>35</v>
      </c>
      <c r="R3229">
        <v>1</v>
      </c>
      <c r="S3229">
        <f t="shared" si="304"/>
        <v>0</v>
      </c>
      <c r="T3229">
        <f t="shared" si="305"/>
        <v>5</v>
      </c>
      <c r="Z3229" s="118">
        <v>0.11</v>
      </c>
      <c r="AA3229">
        <v>0</v>
      </c>
      <c r="AB3229" s="120">
        <v>25.58</v>
      </c>
      <c r="AC3229" s="2">
        <f t="shared" si="306"/>
        <v>1406.8999999999999</v>
      </c>
      <c r="AE3229" s="2">
        <f t="shared" si="307"/>
        <v>1406.8999999999999</v>
      </c>
      <c r="AG3229" t="str">
        <f t="shared" si="308"/>
        <v/>
      </c>
    </row>
    <row r="3230" spans="1:34">
      <c r="A3230">
        <v>3229</v>
      </c>
      <c r="C3230">
        <v>150</v>
      </c>
      <c r="D3230">
        <v>622</v>
      </c>
      <c r="E3230" t="s">
        <v>416</v>
      </c>
      <c r="F3230" t="s">
        <v>932</v>
      </c>
      <c r="G3230">
        <v>52.262859339999999</v>
      </c>
      <c r="H3230">
        <v>126.97789760000001</v>
      </c>
      <c r="M3230" t="s">
        <v>90</v>
      </c>
      <c r="N3230">
        <v>22</v>
      </c>
      <c r="O3230">
        <v>0</v>
      </c>
      <c r="P3230">
        <f t="shared" si="309"/>
        <v>22</v>
      </c>
      <c r="Q3230" t="s">
        <v>35</v>
      </c>
      <c r="R3230">
        <v>1</v>
      </c>
      <c r="S3230">
        <f t="shared" si="304"/>
        <v>0</v>
      </c>
      <c r="T3230">
        <f t="shared" si="305"/>
        <v>22</v>
      </c>
      <c r="Z3230" s="118">
        <v>0.55000000000000004</v>
      </c>
      <c r="AA3230">
        <v>0</v>
      </c>
      <c r="AB3230" s="120">
        <v>19.02</v>
      </c>
      <c r="AC3230" s="2">
        <f t="shared" si="306"/>
        <v>23014.2</v>
      </c>
      <c r="AE3230" s="2">
        <f t="shared" si="307"/>
        <v>23014.2</v>
      </c>
      <c r="AG3230" t="str">
        <f t="shared" si="308"/>
        <v/>
      </c>
    </row>
    <row r="3231" spans="1:34">
      <c r="A3231">
        <v>3230</v>
      </c>
      <c r="C3231">
        <v>163</v>
      </c>
      <c r="D3231">
        <v>622</v>
      </c>
      <c r="E3231" t="s">
        <v>416</v>
      </c>
      <c r="F3231" t="s">
        <v>932</v>
      </c>
      <c r="G3231">
        <v>52.262859339999999</v>
      </c>
      <c r="H3231">
        <v>126.97789760000001</v>
      </c>
      <c r="M3231" t="s">
        <v>16</v>
      </c>
      <c r="N3231">
        <v>0</v>
      </c>
      <c r="O3231">
        <v>-12</v>
      </c>
      <c r="P3231">
        <f t="shared" si="309"/>
        <v>12</v>
      </c>
      <c r="Q3231" t="s">
        <v>616</v>
      </c>
      <c r="R3231">
        <v>2</v>
      </c>
      <c r="S3231">
        <f t="shared" si="304"/>
        <v>12</v>
      </c>
      <c r="T3231">
        <f t="shared" si="305"/>
        <v>0</v>
      </c>
      <c r="U3231" t="s">
        <v>1006</v>
      </c>
      <c r="V3231" t="s">
        <v>918</v>
      </c>
      <c r="Z3231" s="118">
        <v>0.97</v>
      </c>
      <c r="AA3231">
        <v>0</v>
      </c>
      <c r="AB3231" s="120">
        <v>7.94</v>
      </c>
      <c r="AC3231" s="2">
        <f t="shared" si="306"/>
        <v>9242.16</v>
      </c>
      <c r="AE3231" s="2">
        <f t="shared" si="307"/>
        <v>9242.16</v>
      </c>
      <c r="AG3231" t="str">
        <f t="shared" si="308"/>
        <v/>
      </c>
    </row>
    <row r="3232" spans="1:34">
      <c r="A3232">
        <v>3231</v>
      </c>
      <c r="C3232">
        <v>163</v>
      </c>
      <c r="D3232">
        <v>622</v>
      </c>
      <c r="E3232" t="s">
        <v>416</v>
      </c>
      <c r="F3232" t="s">
        <v>932</v>
      </c>
      <c r="G3232">
        <v>52.262859339999999</v>
      </c>
      <c r="H3232">
        <v>126.97789760000001</v>
      </c>
      <c r="M3232" t="s">
        <v>116</v>
      </c>
      <c r="N3232">
        <v>-12</v>
      </c>
      <c r="O3232">
        <v>-24</v>
      </c>
      <c r="P3232">
        <f t="shared" si="309"/>
        <v>12</v>
      </c>
      <c r="Q3232" t="s">
        <v>618</v>
      </c>
      <c r="R3232">
        <v>2</v>
      </c>
      <c r="S3232">
        <f t="shared" si="304"/>
        <v>12</v>
      </c>
      <c r="T3232">
        <f t="shared" si="305"/>
        <v>0</v>
      </c>
      <c r="U3232" t="s">
        <v>1006</v>
      </c>
      <c r="V3232" t="s">
        <v>918</v>
      </c>
      <c r="Z3232" s="118">
        <v>1.1000000000000001</v>
      </c>
      <c r="AA3232">
        <v>2</v>
      </c>
      <c r="AB3232" s="120">
        <v>2.84</v>
      </c>
      <c r="AC3232" s="2">
        <f t="shared" si="306"/>
        <v>3673.8240000000001</v>
      </c>
      <c r="AE3232" s="2">
        <f t="shared" si="307"/>
        <v>3673.8240000000001</v>
      </c>
      <c r="AG3232" t="str">
        <f t="shared" si="308"/>
        <v/>
      </c>
    </row>
    <row r="3233" spans="1:34" s="9" customFormat="1">
      <c r="A3233">
        <v>3232</v>
      </c>
      <c r="C3233">
        <v>163</v>
      </c>
      <c r="D3233">
        <v>622</v>
      </c>
      <c r="E3233" s="9" t="s">
        <v>416</v>
      </c>
      <c r="F3233" t="s">
        <v>932</v>
      </c>
      <c r="G3233" s="9">
        <v>52.262859339999999</v>
      </c>
      <c r="H3233" s="9">
        <v>126.97789760000001</v>
      </c>
      <c r="M3233" s="9" t="s">
        <v>21</v>
      </c>
      <c r="N3233" s="9">
        <v>-24</v>
      </c>
      <c r="O3233" s="9">
        <v>-24</v>
      </c>
      <c r="P3233">
        <f t="shared" si="309"/>
        <v>0</v>
      </c>
      <c r="R3233" s="9">
        <v>2</v>
      </c>
      <c r="S3233" s="9">
        <f t="shared" si="304"/>
        <v>0</v>
      </c>
      <c r="T3233" s="9">
        <f t="shared" si="305"/>
        <v>0</v>
      </c>
      <c r="U3233" t="s">
        <v>1006</v>
      </c>
      <c r="V3233" t="s">
        <v>918</v>
      </c>
      <c r="Z3233" s="118">
        <v>1.1000000000000001</v>
      </c>
      <c r="AA3233" s="9">
        <v>0</v>
      </c>
      <c r="AB3233" s="120">
        <v>0.92</v>
      </c>
      <c r="AC3233" s="2">
        <f t="shared" si="306"/>
        <v>0</v>
      </c>
      <c r="AE3233" s="11">
        <f t="shared" si="307"/>
        <v>0</v>
      </c>
      <c r="AG3233" t="str">
        <f t="shared" si="308"/>
        <v/>
      </c>
      <c r="AH3233"/>
    </row>
    <row r="3234" spans="1:34">
      <c r="A3234">
        <v>3233</v>
      </c>
      <c r="C3234">
        <v>151</v>
      </c>
      <c r="D3234">
        <v>623</v>
      </c>
      <c r="E3234" t="s">
        <v>605</v>
      </c>
      <c r="F3234" t="s">
        <v>929</v>
      </c>
      <c r="G3234">
        <v>52.266448969999999</v>
      </c>
      <c r="H3234">
        <v>126.97820280000001</v>
      </c>
      <c r="M3234" t="s">
        <v>610</v>
      </c>
      <c r="N3234">
        <v>37</v>
      </c>
      <c r="O3234">
        <v>35</v>
      </c>
      <c r="P3234">
        <f t="shared" si="309"/>
        <v>2</v>
      </c>
      <c r="Q3234" t="s">
        <v>35</v>
      </c>
      <c r="R3234">
        <v>1</v>
      </c>
      <c r="S3234">
        <f t="shared" si="304"/>
        <v>0</v>
      </c>
      <c r="T3234">
        <f t="shared" si="305"/>
        <v>2</v>
      </c>
      <c r="W3234">
        <f>SUM(S3234:S3239)</f>
        <v>21</v>
      </c>
      <c r="X3234">
        <f>SUM(T3234:T3239)</f>
        <v>37</v>
      </c>
      <c r="Y3234">
        <f>X3234+W3234</f>
        <v>58</v>
      </c>
      <c r="Z3234" s="118">
        <v>0.14000000000000001</v>
      </c>
      <c r="AA3234">
        <v>0</v>
      </c>
      <c r="AB3234" s="120">
        <v>43.21</v>
      </c>
      <c r="AC3234" s="2">
        <f t="shared" si="306"/>
        <v>1209.8800000000001</v>
      </c>
      <c r="AD3234" s="2">
        <f>SUM(AC3234:AC3239)</f>
        <v>22720.11</v>
      </c>
      <c r="AE3234" s="2">
        <f t="shared" si="307"/>
        <v>1209.8800000000001</v>
      </c>
      <c r="AF3234" s="2">
        <f>SUM(AE3234:AE3239)</f>
        <v>22720.11</v>
      </c>
      <c r="AG3234">
        <f t="shared" si="308"/>
        <v>1</v>
      </c>
    </row>
    <row r="3235" spans="1:34">
      <c r="A3235">
        <v>3234</v>
      </c>
      <c r="C3235">
        <v>151</v>
      </c>
      <c r="D3235">
        <v>623</v>
      </c>
      <c r="E3235" t="s">
        <v>605</v>
      </c>
      <c r="F3235" t="s">
        <v>929</v>
      </c>
      <c r="G3235">
        <v>52.266448969999999</v>
      </c>
      <c r="H3235">
        <v>126.97820280000001</v>
      </c>
      <c r="M3235" t="s">
        <v>14</v>
      </c>
      <c r="N3235">
        <v>35</v>
      </c>
      <c r="O3235">
        <v>20</v>
      </c>
      <c r="P3235">
        <f t="shared" si="309"/>
        <v>15</v>
      </c>
      <c r="Q3235" t="s">
        <v>35</v>
      </c>
      <c r="R3235">
        <v>1</v>
      </c>
      <c r="S3235">
        <f t="shared" si="304"/>
        <v>0</v>
      </c>
      <c r="T3235">
        <f t="shared" si="305"/>
        <v>15</v>
      </c>
      <c r="Z3235" s="118">
        <v>0.14000000000000001</v>
      </c>
      <c r="AA3235">
        <v>0</v>
      </c>
      <c r="AB3235" s="120">
        <v>43.21</v>
      </c>
      <c r="AC3235" s="2">
        <f t="shared" si="306"/>
        <v>9074.1</v>
      </c>
      <c r="AE3235" s="2">
        <f t="shared" si="307"/>
        <v>9074.1</v>
      </c>
      <c r="AG3235" t="str">
        <f t="shared" si="308"/>
        <v/>
      </c>
    </row>
    <row r="3236" spans="1:34">
      <c r="A3236">
        <v>3235</v>
      </c>
      <c r="C3236">
        <v>151</v>
      </c>
      <c r="D3236">
        <v>623</v>
      </c>
      <c r="E3236" t="s">
        <v>605</v>
      </c>
      <c r="F3236" t="s">
        <v>929</v>
      </c>
      <c r="G3236">
        <v>52.266448969999999</v>
      </c>
      <c r="H3236">
        <v>126.97820280000001</v>
      </c>
      <c r="M3236" t="s">
        <v>90</v>
      </c>
      <c r="N3236">
        <v>20</v>
      </c>
      <c r="O3236">
        <v>10</v>
      </c>
      <c r="P3236">
        <f t="shared" si="309"/>
        <v>10</v>
      </c>
      <c r="Q3236" t="s">
        <v>35</v>
      </c>
      <c r="R3236">
        <v>1</v>
      </c>
      <c r="S3236">
        <f t="shared" si="304"/>
        <v>0</v>
      </c>
      <c r="T3236">
        <f t="shared" si="305"/>
        <v>10</v>
      </c>
      <c r="Z3236" s="118">
        <v>0.14000000000000001</v>
      </c>
      <c r="AA3236">
        <v>0</v>
      </c>
      <c r="AB3236" s="120">
        <v>36.65</v>
      </c>
      <c r="AC3236" s="2">
        <f t="shared" si="306"/>
        <v>5131</v>
      </c>
      <c r="AE3236" s="2">
        <f t="shared" si="307"/>
        <v>5131</v>
      </c>
      <c r="AG3236" t="str">
        <f t="shared" si="308"/>
        <v/>
      </c>
    </row>
    <row r="3237" spans="1:34">
      <c r="A3237">
        <v>3236</v>
      </c>
      <c r="C3237">
        <v>151</v>
      </c>
      <c r="D3237">
        <v>623</v>
      </c>
      <c r="E3237" t="s">
        <v>605</v>
      </c>
      <c r="F3237" t="s">
        <v>929</v>
      </c>
      <c r="G3237">
        <v>52.266448969999999</v>
      </c>
      <c r="H3237">
        <v>126.97820280000001</v>
      </c>
      <c r="M3237" t="s">
        <v>15</v>
      </c>
      <c r="N3237">
        <v>10</v>
      </c>
      <c r="O3237">
        <v>0</v>
      </c>
      <c r="P3237">
        <f t="shared" si="309"/>
        <v>10</v>
      </c>
      <c r="Q3237" t="s">
        <v>35</v>
      </c>
      <c r="R3237">
        <v>1</v>
      </c>
      <c r="S3237">
        <f t="shared" si="304"/>
        <v>0</v>
      </c>
      <c r="T3237">
        <f t="shared" si="305"/>
        <v>10</v>
      </c>
      <c r="Z3237" s="118">
        <v>0.14000000000000001</v>
      </c>
      <c r="AA3237">
        <v>0</v>
      </c>
      <c r="AB3237" s="120">
        <v>36.65</v>
      </c>
      <c r="AC3237" s="2">
        <f t="shared" si="306"/>
        <v>5131</v>
      </c>
      <c r="AE3237" s="2">
        <f t="shared" si="307"/>
        <v>5131</v>
      </c>
      <c r="AG3237" t="str">
        <f t="shared" si="308"/>
        <v/>
      </c>
    </row>
    <row r="3238" spans="1:34">
      <c r="A3238">
        <v>3237</v>
      </c>
      <c r="C3238">
        <v>164</v>
      </c>
      <c r="D3238">
        <v>623</v>
      </c>
      <c r="E3238" t="s">
        <v>605</v>
      </c>
      <c r="F3238" t="s">
        <v>929</v>
      </c>
      <c r="G3238">
        <v>52.266448969999999</v>
      </c>
      <c r="H3238">
        <v>126.97820280000001</v>
      </c>
      <c r="M3238" t="s">
        <v>809</v>
      </c>
      <c r="N3238">
        <v>0</v>
      </c>
      <c r="O3238">
        <v>-21</v>
      </c>
      <c r="P3238">
        <f t="shared" si="309"/>
        <v>21</v>
      </c>
      <c r="Q3238" t="s">
        <v>89</v>
      </c>
      <c r="R3238">
        <v>2</v>
      </c>
      <c r="S3238">
        <f t="shared" si="304"/>
        <v>21</v>
      </c>
      <c r="T3238">
        <f t="shared" si="305"/>
        <v>0</v>
      </c>
      <c r="U3238" t="s">
        <v>1006</v>
      </c>
      <c r="V3238" t="s">
        <v>918</v>
      </c>
      <c r="Z3238" s="118">
        <v>0.87</v>
      </c>
      <c r="AA3238" s="106">
        <v>30</v>
      </c>
      <c r="AB3238" s="120">
        <v>1.7</v>
      </c>
      <c r="AC3238" s="2">
        <f t="shared" si="306"/>
        <v>2174.1299999999997</v>
      </c>
      <c r="AE3238" s="2">
        <f t="shared" si="307"/>
        <v>2174.1299999999997</v>
      </c>
      <c r="AG3238" t="str">
        <f t="shared" si="308"/>
        <v/>
      </c>
    </row>
    <row r="3239" spans="1:34" s="9" customFormat="1">
      <c r="A3239">
        <v>3238</v>
      </c>
      <c r="C3239">
        <v>164</v>
      </c>
      <c r="D3239">
        <v>623</v>
      </c>
      <c r="E3239" s="9" t="s">
        <v>605</v>
      </c>
      <c r="F3239" t="s">
        <v>929</v>
      </c>
      <c r="G3239" s="9">
        <v>52.266448969999999</v>
      </c>
      <c r="H3239" s="9">
        <v>126.97820280000001</v>
      </c>
      <c r="M3239" s="9" t="s">
        <v>21</v>
      </c>
      <c r="N3239" s="9">
        <v>-21</v>
      </c>
      <c r="O3239" s="9">
        <v>-21</v>
      </c>
      <c r="P3239">
        <f t="shared" si="309"/>
        <v>0</v>
      </c>
      <c r="R3239" s="9">
        <v>2</v>
      </c>
      <c r="S3239" s="9">
        <f t="shared" si="304"/>
        <v>0</v>
      </c>
      <c r="T3239" s="9">
        <f t="shared" si="305"/>
        <v>0</v>
      </c>
      <c r="U3239" t="s">
        <v>1003</v>
      </c>
      <c r="V3239" t="s">
        <v>918</v>
      </c>
      <c r="Z3239" s="118">
        <v>1.63</v>
      </c>
      <c r="AA3239" s="106">
        <v>30</v>
      </c>
      <c r="AB3239" s="120">
        <v>0.55000000000000004</v>
      </c>
      <c r="AC3239" s="2">
        <f t="shared" si="306"/>
        <v>0</v>
      </c>
      <c r="AE3239" s="11">
        <f t="shared" si="307"/>
        <v>0</v>
      </c>
      <c r="AG3239" t="str">
        <f t="shared" si="308"/>
        <v/>
      </c>
      <c r="AH3239"/>
    </row>
    <row r="3240" spans="1:34">
      <c r="A3240">
        <v>3239</v>
      </c>
      <c r="C3240">
        <v>157</v>
      </c>
      <c r="D3240">
        <v>624</v>
      </c>
      <c r="E3240" t="s">
        <v>605</v>
      </c>
      <c r="F3240" t="s">
        <v>929</v>
      </c>
      <c r="G3240">
        <v>52.272220609999998</v>
      </c>
      <c r="H3240">
        <v>126.9925995</v>
      </c>
      <c r="M3240" t="s">
        <v>610</v>
      </c>
      <c r="N3240">
        <v>32</v>
      </c>
      <c r="O3240">
        <v>30</v>
      </c>
      <c r="P3240">
        <f t="shared" si="309"/>
        <v>2</v>
      </c>
      <c r="Q3240" t="s">
        <v>35</v>
      </c>
      <c r="R3240">
        <v>1</v>
      </c>
      <c r="S3240">
        <f t="shared" si="304"/>
        <v>0</v>
      </c>
      <c r="T3240">
        <f t="shared" si="305"/>
        <v>2</v>
      </c>
      <c r="W3240">
        <f>SUM(S3240:S3243)</f>
        <v>42</v>
      </c>
      <c r="X3240">
        <f>SUM(T3240:T3243)</f>
        <v>32</v>
      </c>
      <c r="Y3240">
        <f>X3240+W3240</f>
        <v>74</v>
      </c>
      <c r="Z3240" s="118">
        <v>0.14000000000000001</v>
      </c>
      <c r="AA3240">
        <v>0</v>
      </c>
      <c r="AB3240" s="120">
        <v>43.21</v>
      </c>
      <c r="AC3240" s="2">
        <f t="shared" si="306"/>
        <v>1209.8800000000001</v>
      </c>
      <c r="AD3240" s="2">
        <f>SUM(AC3240:AC3243)</f>
        <v>30578.344000000001</v>
      </c>
      <c r="AE3240" s="2">
        <f t="shared" si="307"/>
        <v>1209.8800000000001</v>
      </c>
      <c r="AF3240" s="2">
        <f>SUM(AE3240:AE3243)</f>
        <v>30578.344000000001</v>
      </c>
      <c r="AG3240">
        <f t="shared" si="308"/>
        <v>1</v>
      </c>
    </row>
    <row r="3241" spans="1:34">
      <c r="A3241">
        <v>3240</v>
      </c>
      <c r="C3241">
        <v>157</v>
      </c>
      <c r="D3241">
        <v>624</v>
      </c>
      <c r="E3241" t="s">
        <v>605</v>
      </c>
      <c r="F3241" t="s">
        <v>929</v>
      </c>
      <c r="G3241">
        <v>52.272220609999998</v>
      </c>
      <c r="H3241">
        <v>126.9925995</v>
      </c>
      <c r="M3241" t="s">
        <v>14</v>
      </c>
      <c r="N3241">
        <v>30</v>
      </c>
      <c r="O3241">
        <v>0</v>
      </c>
      <c r="P3241">
        <f t="shared" si="309"/>
        <v>30</v>
      </c>
      <c r="Q3241" t="s">
        <v>35</v>
      </c>
      <c r="R3241">
        <v>1</v>
      </c>
      <c r="S3241">
        <f t="shared" si="304"/>
        <v>0</v>
      </c>
      <c r="T3241">
        <f t="shared" si="305"/>
        <v>30</v>
      </c>
      <c r="Z3241" s="118">
        <v>0.14000000000000001</v>
      </c>
      <c r="AA3241">
        <v>0</v>
      </c>
      <c r="AB3241" s="120">
        <v>43.21</v>
      </c>
      <c r="AC3241" s="2">
        <f t="shared" si="306"/>
        <v>18148.2</v>
      </c>
      <c r="AE3241" s="2">
        <f t="shared" si="307"/>
        <v>18148.2</v>
      </c>
      <c r="AG3241" t="str">
        <f t="shared" si="308"/>
        <v/>
      </c>
    </row>
    <row r="3242" spans="1:34">
      <c r="A3242">
        <v>3241</v>
      </c>
      <c r="C3242">
        <v>170</v>
      </c>
      <c r="D3242">
        <v>624</v>
      </c>
      <c r="E3242" t="s">
        <v>605</v>
      </c>
      <c r="F3242" t="s">
        <v>929</v>
      </c>
      <c r="G3242">
        <v>52.272220609999998</v>
      </c>
      <c r="H3242">
        <v>126.9925995</v>
      </c>
      <c r="M3242" t="s">
        <v>16</v>
      </c>
      <c r="N3242">
        <v>0</v>
      </c>
      <c r="O3242">
        <v>-4</v>
      </c>
      <c r="P3242">
        <f t="shared" si="309"/>
        <v>4</v>
      </c>
      <c r="Q3242" t="s">
        <v>89</v>
      </c>
      <c r="R3242">
        <v>2</v>
      </c>
      <c r="S3242">
        <f t="shared" si="304"/>
        <v>4</v>
      </c>
      <c r="T3242">
        <f t="shared" si="305"/>
        <v>0</v>
      </c>
      <c r="U3242" t="s">
        <v>1003</v>
      </c>
      <c r="V3242" t="s">
        <v>918</v>
      </c>
      <c r="Z3242" s="118">
        <v>1.31</v>
      </c>
      <c r="AA3242">
        <v>0</v>
      </c>
      <c r="AB3242" s="120">
        <v>4.74</v>
      </c>
      <c r="AC3242" s="2">
        <f t="shared" si="306"/>
        <v>2483.7600000000002</v>
      </c>
      <c r="AE3242" s="2">
        <f t="shared" si="307"/>
        <v>2483.7600000000002</v>
      </c>
      <c r="AG3242" t="str">
        <f t="shared" si="308"/>
        <v/>
      </c>
    </row>
    <row r="3243" spans="1:34" s="9" customFormat="1">
      <c r="A3243">
        <v>3242</v>
      </c>
      <c r="C3243">
        <v>170</v>
      </c>
      <c r="D3243">
        <v>624</v>
      </c>
      <c r="E3243" s="9" t="s">
        <v>605</v>
      </c>
      <c r="F3243" t="s">
        <v>929</v>
      </c>
      <c r="G3243" s="9">
        <v>52.272220609999998</v>
      </c>
      <c r="H3243" s="9">
        <v>126.9925995</v>
      </c>
      <c r="M3243" s="9" t="s">
        <v>18</v>
      </c>
      <c r="N3243" s="9">
        <v>-4</v>
      </c>
      <c r="O3243" s="9">
        <v>-42</v>
      </c>
      <c r="P3243">
        <f t="shared" si="309"/>
        <v>38</v>
      </c>
      <c r="Q3243" s="9" t="s">
        <v>616</v>
      </c>
      <c r="R3243" s="9">
        <v>2</v>
      </c>
      <c r="S3243" s="9">
        <f t="shared" si="304"/>
        <v>38</v>
      </c>
      <c r="T3243" s="9">
        <f t="shared" si="305"/>
        <v>0</v>
      </c>
      <c r="U3243" t="s">
        <v>1003</v>
      </c>
      <c r="V3243" t="s">
        <v>918</v>
      </c>
      <c r="Z3243" s="118">
        <v>1.38</v>
      </c>
      <c r="AA3243" s="9">
        <v>2</v>
      </c>
      <c r="AB3243" s="120">
        <v>1.7</v>
      </c>
      <c r="AC3243" s="2">
        <f t="shared" si="306"/>
        <v>8736.5039999999972</v>
      </c>
      <c r="AE3243" s="11">
        <f t="shared" si="307"/>
        <v>8736.5039999999972</v>
      </c>
      <c r="AG3243" t="str">
        <f t="shared" si="308"/>
        <v/>
      </c>
      <c r="AH3243"/>
    </row>
    <row r="3244" spans="1:34">
      <c r="A3244">
        <v>3243</v>
      </c>
      <c r="C3244">
        <v>156</v>
      </c>
      <c r="D3244">
        <v>625</v>
      </c>
      <c r="E3244" t="s">
        <v>919</v>
      </c>
      <c r="F3244" t="s">
        <v>934</v>
      </c>
      <c r="G3244">
        <v>52.271610260000003</v>
      </c>
      <c r="H3244">
        <v>126.99629969999999</v>
      </c>
      <c r="M3244" t="s">
        <v>610</v>
      </c>
      <c r="N3244">
        <v>46</v>
      </c>
      <c r="O3244">
        <v>42</v>
      </c>
      <c r="P3244">
        <f t="shared" si="309"/>
        <v>4</v>
      </c>
      <c r="Q3244" t="s">
        <v>35</v>
      </c>
      <c r="R3244">
        <v>1</v>
      </c>
      <c r="S3244">
        <f t="shared" si="304"/>
        <v>0</v>
      </c>
      <c r="T3244">
        <f t="shared" si="305"/>
        <v>4</v>
      </c>
      <c r="W3244">
        <f>SUM(S3244:S3248)</f>
        <v>15</v>
      </c>
      <c r="X3244">
        <f>SUM(T3244:T3248)</f>
        <v>46</v>
      </c>
      <c r="Y3244">
        <f>X3244+W3244</f>
        <v>61</v>
      </c>
      <c r="Z3244" s="118">
        <v>0.08</v>
      </c>
      <c r="AA3244">
        <v>0</v>
      </c>
      <c r="AB3244" s="120">
        <v>51.68</v>
      </c>
      <c r="AC3244" s="2">
        <f t="shared" si="306"/>
        <v>1653.7600000000002</v>
      </c>
      <c r="AD3244" s="2">
        <f>SUM(AC3244:AC3248)</f>
        <v>37609.615000000005</v>
      </c>
      <c r="AE3244" s="2">
        <f t="shared" si="307"/>
        <v>1653.7600000000002</v>
      </c>
      <c r="AF3244" s="2">
        <f>SUM(AE3244:AE3248)</f>
        <v>37609.615000000005</v>
      </c>
      <c r="AG3244">
        <f t="shared" si="308"/>
        <v>1</v>
      </c>
    </row>
    <row r="3245" spans="1:34">
      <c r="A3245">
        <v>3244</v>
      </c>
      <c r="C3245">
        <v>156</v>
      </c>
      <c r="D3245">
        <v>625</v>
      </c>
      <c r="E3245" t="s">
        <v>919</v>
      </c>
      <c r="F3245" t="s">
        <v>934</v>
      </c>
      <c r="G3245">
        <v>52.271610260000003</v>
      </c>
      <c r="H3245">
        <v>126.99629969999999</v>
      </c>
      <c r="M3245" t="s">
        <v>606</v>
      </c>
      <c r="N3245">
        <v>42</v>
      </c>
      <c r="O3245">
        <v>27</v>
      </c>
      <c r="P3245">
        <f t="shared" si="309"/>
        <v>15</v>
      </c>
      <c r="Q3245" t="s">
        <v>35</v>
      </c>
      <c r="R3245">
        <v>1</v>
      </c>
      <c r="S3245">
        <f t="shared" si="304"/>
        <v>0</v>
      </c>
      <c r="T3245">
        <f t="shared" si="305"/>
        <v>15</v>
      </c>
      <c r="Z3245" s="118">
        <v>0.12</v>
      </c>
      <c r="AA3245">
        <v>0</v>
      </c>
      <c r="AB3245" s="120">
        <v>51.68</v>
      </c>
      <c r="AC3245" s="2">
        <f t="shared" si="306"/>
        <v>9302.4</v>
      </c>
      <c r="AE3245" s="2">
        <f t="shared" si="307"/>
        <v>9302.4</v>
      </c>
      <c r="AG3245" t="str">
        <f t="shared" si="308"/>
        <v/>
      </c>
    </row>
    <row r="3246" spans="1:34">
      <c r="A3246">
        <v>3245</v>
      </c>
      <c r="C3246">
        <v>156</v>
      </c>
      <c r="D3246">
        <v>625</v>
      </c>
      <c r="E3246" t="s">
        <v>919</v>
      </c>
      <c r="F3246" t="s">
        <v>934</v>
      </c>
      <c r="G3246">
        <v>52.271610260000003</v>
      </c>
      <c r="H3246">
        <v>126.99629969999999</v>
      </c>
      <c r="M3246" t="s">
        <v>90</v>
      </c>
      <c r="N3246">
        <v>27</v>
      </c>
      <c r="O3246">
        <v>0</v>
      </c>
      <c r="P3246">
        <f t="shared" si="309"/>
        <v>27</v>
      </c>
      <c r="Q3246" t="s">
        <v>35</v>
      </c>
      <c r="R3246">
        <v>1</v>
      </c>
      <c r="S3246">
        <f t="shared" si="304"/>
        <v>0</v>
      </c>
      <c r="T3246">
        <f t="shared" si="305"/>
        <v>27</v>
      </c>
      <c r="Z3246" s="118">
        <v>0.15</v>
      </c>
      <c r="AA3246">
        <v>0</v>
      </c>
      <c r="AB3246" s="120">
        <v>45.12</v>
      </c>
      <c r="AC3246" s="2">
        <f t="shared" si="306"/>
        <v>18273.600000000002</v>
      </c>
      <c r="AE3246" s="2">
        <f t="shared" si="307"/>
        <v>18273.600000000002</v>
      </c>
      <c r="AG3246" t="str">
        <f t="shared" si="308"/>
        <v/>
      </c>
    </row>
    <row r="3247" spans="1:34">
      <c r="A3247">
        <v>3246</v>
      </c>
      <c r="C3247">
        <v>169</v>
      </c>
      <c r="D3247">
        <v>625</v>
      </c>
      <c r="E3247" t="s">
        <v>919</v>
      </c>
      <c r="F3247" t="s">
        <v>934</v>
      </c>
      <c r="G3247">
        <v>52.271610260000003</v>
      </c>
      <c r="H3247">
        <v>126.99629969999999</v>
      </c>
      <c r="M3247" t="s">
        <v>101</v>
      </c>
      <c r="N3247">
        <v>0</v>
      </c>
      <c r="O3247">
        <v>-15</v>
      </c>
      <c r="P3247">
        <f t="shared" si="309"/>
        <v>15</v>
      </c>
      <c r="Q3247" t="s">
        <v>89</v>
      </c>
      <c r="R3247">
        <v>2</v>
      </c>
      <c r="S3247">
        <f t="shared" si="304"/>
        <v>15</v>
      </c>
      <c r="T3247">
        <f t="shared" si="305"/>
        <v>0</v>
      </c>
      <c r="U3247" t="s">
        <v>1006</v>
      </c>
      <c r="V3247" t="s">
        <v>918</v>
      </c>
      <c r="Z3247" s="118">
        <v>1.71</v>
      </c>
      <c r="AA3247">
        <v>10</v>
      </c>
      <c r="AB3247" s="120">
        <v>3.63</v>
      </c>
      <c r="AC3247" s="2">
        <f t="shared" si="306"/>
        <v>8379.8549999999996</v>
      </c>
      <c r="AE3247" s="2">
        <f t="shared" si="307"/>
        <v>8379.8549999999996</v>
      </c>
      <c r="AG3247" t="str">
        <f t="shared" si="308"/>
        <v/>
      </c>
    </row>
    <row r="3248" spans="1:34" s="9" customFormat="1">
      <c r="A3248">
        <v>3247</v>
      </c>
      <c r="C3248">
        <v>169</v>
      </c>
      <c r="D3248">
        <v>625</v>
      </c>
      <c r="E3248" s="9" t="s">
        <v>919</v>
      </c>
      <c r="F3248" t="s">
        <v>934</v>
      </c>
      <c r="G3248" s="9">
        <v>52.271610260000003</v>
      </c>
      <c r="H3248" s="9">
        <v>126.99629969999999</v>
      </c>
      <c r="M3248" s="9" t="s">
        <v>416</v>
      </c>
      <c r="N3248" s="9">
        <v>-15</v>
      </c>
      <c r="O3248" s="9">
        <v>-15</v>
      </c>
      <c r="P3248">
        <f t="shared" si="309"/>
        <v>0</v>
      </c>
      <c r="R3248" s="9">
        <v>2</v>
      </c>
      <c r="S3248" s="9">
        <f t="shared" si="304"/>
        <v>0</v>
      </c>
      <c r="T3248" s="9">
        <f t="shared" si="305"/>
        <v>0</v>
      </c>
      <c r="U3248" t="s">
        <v>1006</v>
      </c>
      <c r="V3248" t="s">
        <v>918</v>
      </c>
      <c r="Z3248" s="118"/>
      <c r="AA3248" s="9">
        <v>0</v>
      </c>
      <c r="AB3248" s="120"/>
      <c r="AC3248" s="2">
        <f t="shared" si="306"/>
        <v>0</v>
      </c>
      <c r="AE3248" s="11">
        <f t="shared" si="307"/>
        <v>0</v>
      </c>
      <c r="AG3248" t="str">
        <f t="shared" si="308"/>
        <v/>
      </c>
      <c r="AH3248"/>
    </row>
    <row r="3249" spans="1:34">
      <c r="A3249">
        <v>3248</v>
      </c>
      <c r="C3249">
        <v>408</v>
      </c>
      <c r="D3249">
        <v>626</v>
      </c>
      <c r="E3249" t="s">
        <v>605</v>
      </c>
      <c r="F3249" t="s">
        <v>929</v>
      </c>
      <c r="G3249">
        <v>52.272251130000001</v>
      </c>
      <c r="H3249">
        <v>126.99839780000001</v>
      </c>
      <c r="M3249" t="s">
        <v>89</v>
      </c>
      <c r="N3249">
        <v>36</v>
      </c>
      <c r="O3249">
        <v>35</v>
      </c>
      <c r="P3249">
        <f t="shared" si="309"/>
        <v>1</v>
      </c>
      <c r="Q3249" t="s">
        <v>35</v>
      </c>
      <c r="R3249">
        <v>1</v>
      </c>
      <c r="S3249">
        <f t="shared" si="304"/>
        <v>0</v>
      </c>
      <c r="T3249">
        <f t="shared" si="305"/>
        <v>1</v>
      </c>
      <c r="W3249">
        <f>SUM(S3249:S3253)</f>
        <v>19</v>
      </c>
      <c r="X3249">
        <f>SUM(T3249:T3253)</f>
        <v>46</v>
      </c>
      <c r="Y3249">
        <f>X3249+W3249</f>
        <v>65</v>
      </c>
      <c r="Z3249" s="118">
        <v>0.14000000000000001</v>
      </c>
      <c r="AA3249">
        <v>0</v>
      </c>
      <c r="AB3249" s="120">
        <v>43.21</v>
      </c>
      <c r="AC3249" s="2">
        <f t="shared" si="306"/>
        <v>604.94000000000005</v>
      </c>
      <c r="AD3249" s="2">
        <f>SUM(AC3249:AC3253)</f>
        <v>34167.536</v>
      </c>
      <c r="AE3249" s="2">
        <f t="shared" si="307"/>
        <v>604.94000000000005</v>
      </c>
      <c r="AF3249" s="2">
        <f>SUM(AE3249:AE3253)</f>
        <v>34167.536</v>
      </c>
      <c r="AG3249">
        <f t="shared" si="308"/>
        <v>1</v>
      </c>
    </row>
    <row r="3250" spans="1:34">
      <c r="A3250">
        <v>3249</v>
      </c>
      <c r="C3250">
        <v>408</v>
      </c>
      <c r="D3250">
        <v>626</v>
      </c>
      <c r="E3250" t="s">
        <v>605</v>
      </c>
      <c r="F3250" t="s">
        <v>929</v>
      </c>
      <c r="G3250">
        <v>52.272251130000001</v>
      </c>
      <c r="H3250">
        <v>126.99839780000001</v>
      </c>
      <c r="M3250" t="s">
        <v>14</v>
      </c>
      <c r="N3250">
        <v>45</v>
      </c>
      <c r="O3250">
        <v>21</v>
      </c>
      <c r="P3250">
        <f t="shared" si="309"/>
        <v>24</v>
      </c>
      <c r="Q3250" t="s">
        <v>35</v>
      </c>
      <c r="R3250">
        <v>1</v>
      </c>
      <c r="S3250">
        <f t="shared" si="304"/>
        <v>0</v>
      </c>
      <c r="T3250">
        <f t="shared" si="305"/>
        <v>24</v>
      </c>
      <c r="Z3250" s="118">
        <v>0.14000000000000001</v>
      </c>
      <c r="AA3250">
        <v>0</v>
      </c>
      <c r="AB3250" s="120">
        <v>43.21</v>
      </c>
      <c r="AC3250" s="2">
        <f t="shared" si="306"/>
        <v>14518.560000000001</v>
      </c>
      <c r="AE3250" s="2">
        <f t="shared" si="307"/>
        <v>14518.560000000001</v>
      </c>
      <c r="AG3250" t="str">
        <f t="shared" si="308"/>
        <v/>
      </c>
    </row>
    <row r="3251" spans="1:34">
      <c r="A3251">
        <v>3250</v>
      </c>
      <c r="C3251">
        <v>408</v>
      </c>
      <c r="D3251">
        <v>626</v>
      </c>
      <c r="E3251" t="s">
        <v>605</v>
      </c>
      <c r="F3251" t="s">
        <v>929</v>
      </c>
      <c r="G3251">
        <v>52.272251130000001</v>
      </c>
      <c r="H3251">
        <v>126.99839780000001</v>
      </c>
      <c r="M3251" t="s">
        <v>57</v>
      </c>
      <c r="N3251">
        <v>21</v>
      </c>
      <c r="O3251">
        <v>0</v>
      </c>
      <c r="P3251">
        <f t="shared" si="309"/>
        <v>21</v>
      </c>
      <c r="Q3251" t="s">
        <v>35</v>
      </c>
      <c r="R3251">
        <v>1</v>
      </c>
      <c r="S3251">
        <f t="shared" si="304"/>
        <v>0</v>
      </c>
      <c r="T3251">
        <f t="shared" si="305"/>
        <v>21</v>
      </c>
      <c r="Z3251" s="118">
        <v>0.14000000000000001</v>
      </c>
      <c r="AA3251">
        <v>0</v>
      </c>
      <c r="AB3251" s="120">
        <v>36.65</v>
      </c>
      <c r="AC3251" s="2">
        <f t="shared" si="306"/>
        <v>10775.099999999999</v>
      </c>
      <c r="AE3251" s="2">
        <f t="shared" si="307"/>
        <v>10775.099999999999</v>
      </c>
      <c r="AG3251" t="str">
        <f t="shared" si="308"/>
        <v/>
      </c>
    </row>
    <row r="3252" spans="1:34">
      <c r="A3252">
        <v>3251</v>
      </c>
      <c r="C3252">
        <v>455</v>
      </c>
      <c r="D3252">
        <v>626</v>
      </c>
      <c r="E3252" t="s">
        <v>605</v>
      </c>
      <c r="F3252" t="s">
        <v>929</v>
      </c>
      <c r="G3252">
        <v>52.272251130000001</v>
      </c>
      <c r="H3252">
        <v>126.99839780000001</v>
      </c>
      <c r="M3252" t="s">
        <v>104</v>
      </c>
      <c r="N3252">
        <v>0</v>
      </c>
      <c r="O3252">
        <v>-14</v>
      </c>
      <c r="P3252">
        <f t="shared" si="309"/>
        <v>14</v>
      </c>
      <c r="Q3252" t="s">
        <v>604</v>
      </c>
      <c r="R3252">
        <v>2</v>
      </c>
      <c r="S3252">
        <f t="shared" si="304"/>
        <v>14</v>
      </c>
      <c r="T3252">
        <f t="shared" si="305"/>
        <v>0</v>
      </c>
      <c r="U3252" t="s">
        <v>1003</v>
      </c>
      <c r="V3252" t="s">
        <v>856</v>
      </c>
      <c r="Z3252" s="118">
        <v>1.31</v>
      </c>
      <c r="AA3252">
        <v>15</v>
      </c>
      <c r="AB3252" s="120">
        <v>4.74</v>
      </c>
      <c r="AC3252" s="2">
        <f t="shared" si="306"/>
        <v>7389.1859999999997</v>
      </c>
      <c r="AE3252" s="2">
        <f t="shared" si="307"/>
        <v>7389.1859999999997</v>
      </c>
      <c r="AG3252" t="str">
        <f t="shared" si="308"/>
        <v/>
      </c>
    </row>
    <row r="3253" spans="1:34" s="9" customFormat="1">
      <c r="A3253">
        <v>3252</v>
      </c>
      <c r="C3253">
        <v>455</v>
      </c>
      <c r="D3253">
        <v>626</v>
      </c>
      <c r="E3253" s="9" t="s">
        <v>605</v>
      </c>
      <c r="F3253" t="s">
        <v>929</v>
      </c>
      <c r="G3253" s="9">
        <v>52.272251130000001</v>
      </c>
      <c r="H3253" s="9">
        <v>126.99839780000001</v>
      </c>
      <c r="M3253" s="9" t="s">
        <v>18</v>
      </c>
      <c r="N3253" s="9">
        <v>-14</v>
      </c>
      <c r="O3253" s="9">
        <v>-19</v>
      </c>
      <c r="P3253">
        <f t="shared" si="309"/>
        <v>5</v>
      </c>
      <c r="Q3253" s="9" t="s">
        <v>604</v>
      </c>
      <c r="R3253" s="9">
        <v>2</v>
      </c>
      <c r="S3253" s="9">
        <f t="shared" si="304"/>
        <v>5</v>
      </c>
      <c r="T3253" s="9">
        <f t="shared" si="305"/>
        <v>0</v>
      </c>
      <c r="U3253" t="s">
        <v>1003</v>
      </c>
      <c r="V3253" t="s">
        <v>856</v>
      </c>
      <c r="Z3253" s="118">
        <v>1.38</v>
      </c>
      <c r="AA3253" s="9">
        <v>25</v>
      </c>
      <c r="AB3253" s="120">
        <v>1.7</v>
      </c>
      <c r="AC3253" s="2">
        <f t="shared" si="306"/>
        <v>879.74999999999977</v>
      </c>
      <c r="AE3253" s="11">
        <f t="shared" si="307"/>
        <v>879.74999999999977</v>
      </c>
      <c r="AG3253" t="str">
        <f t="shared" si="308"/>
        <v/>
      </c>
      <c r="AH3253"/>
    </row>
    <row r="3254" spans="1:34">
      <c r="A3254">
        <v>3253</v>
      </c>
      <c r="C3254">
        <v>178</v>
      </c>
      <c r="D3254">
        <v>627</v>
      </c>
      <c r="E3254" t="s">
        <v>619</v>
      </c>
      <c r="F3254" t="s">
        <v>930</v>
      </c>
      <c r="G3254">
        <v>52.292888640000001</v>
      </c>
      <c r="H3254">
        <v>126.9952011</v>
      </c>
      <c r="M3254" t="s">
        <v>89</v>
      </c>
      <c r="N3254">
        <v>3</v>
      </c>
      <c r="O3254">
        <v>2</v>
      </c>
      <c r="P3254">
        <f t="shared" si="309"/>
        <v>1</v>
      </c>
      <c r="Q3254" t="s">
        <v>35</v>
      </c>
      <c r="R3254">
        <v>1</v>
      </c>
      <c r="S3254">
        <f t="shared" si="304"/>
        <v>0</v>
      </c>
      <c r="T3254">
        <f t="shared" si="305"/>
        <v>1</v>
      </c>
      <c r="W3254">
        <f>SUM(S3254:S3260)</f>
        <v>65</v>
      </c>
      <c r="X3254">
        <f>SUM(T3254:T3260)</f>
        <v>3</v>
      </c>
      <c r="Y3254">
        <f>X3254+W3254</f>
        <v>68</v>
      </c>
      <c r="Z3254" s="118">
        <v>0.16</v>
      </c>
      <c r="AA3254">
        <v>0</v>
      </c>
      <c r="AB3254" s="120">
        <v>37.4</v>
      </c>
      <c r="AC3254" s="2">
        <f t="shared" si="306"/>
        <v>598.4</v>
      </c>
      <c r="AD3254" s="2">
        <f>SUM(AC3254:AC3260)</f>
        <v>7952</v>
      </c>
      <c r="AE3254" s="2">
        <f t="shared" si="307"/>
        <v>598.4</v>
      </c>
      <c r="AF3254" s="2">
        <f>SUM(AE3254:AE3260)</f>
        <v>7952</v>
      </c>
      <c r="AG3254">
        <f t="shared" si="308"/>
        <v>1</v>
      </c>
    </row>
    <row r="3255" spans="1:34">
      <c r="A3255">
        <v>3254</v>
      </c>
      <c r="C3255">
        <v>178</v>
      </c>
      <c r="D3255">
        <v>627</v>
      </c>
      <c r="E3255" t="s">
        <v>619</v>
      </c>
      <c r="F3255" t="s">
        <v>930</v>
      </c>
      <c r="G3255">
        <v>52.292888640000001</v>
      </c>
      <c r="H3255">
        <v>126.9952011</v>
      </c>
      <c r="M3255" t="s">
        <v>606</v>
      </c>
      <c r="N3255">
        <v>2</v>
      </c>
      <c r="O3255">
        <v>1</v>
      </c>
      <c r="P3255">
        <f t="shared" si="309"/>
        <v>1</v>
      </c>
      <c r="Q3255" t="s">
        <v>35</v>
      </c>
      <c r="R3255">
        <v>1</v>
      </c>
      <c r="S3255">
        <f t="shared" si="304"/>
        <v>0</v>
      </c>
      <c r="T3255">
        <f t="shared" si="305"/>
        <v>1</v>
      </c>
      <c r="Z3255" s="118">
        <v>0.16</v>
      </c>
      <c r="AA3255">
        <v>0</v>
      </c>
      <c r="AB3255" s="120">
        <v>37.4</v>
      </c>
      <c r="AC3255" s="2">
        <f t="shared" si="306"/>
        <v>598.4</v>
      </c>
      <c r="AE3255" s="2">
        <f t="shared" si="307"/>
        <v>598.4</v>
      </c>
      <c r="AG3255" t="str">
        <f t="shared" si="308"/>
        <v/>
      </c>
    </row>
    <row r="3256" spans="1:34">
      <c r="A3256">
        <v>3255</v>
      </c>
      <c r="C3256">
        <v>178</v>
      </c>
      <c r="D3256">
        <v>627</v>
      </c>
      <c r="E3256" t="s">
        <v>619</v>
      </c>
      <c r="F3256" t="s">
        <v>930</v>
      </c>
      <c r="G3256">
        <v>52.292888640000001</v>
      </c>
      <c r="H3256">
        <v>126.9952011</v>
      </c>
      <c r="M3256" t="s">
        <v>57</v>
      </c>
      <c r="N3256">
        <v>1</v>
      </c>
      <c r="O3256">
        <v>0</v>
      </c>
      <c r="P3256">
        <f t="shared" si="309"/>
        <v>1</v>
      </c>
      <c r="Q3256" t="s">
        <v>35</v>
      </c>
      <c r="R3256">
        <v>1</v>
      </c>
      <c r="S3256">
        <f t="shared" si="304"/>
        <v>0</v>
      </c>
      <c r="T3256">
        <f t="shared" si="305"/>
        <v>1</v>
      </c>
      <c r="Z3256" s="118">
        <v>0.16</v>
      </c>
      <c r="AA3256">
        <v>0</v>
      </c>
      <c r="AB3256" s="120">
        <v>30.85</v>
      </c>
      <c r="AC3256" s="2">
        <f t="shared" si="306"/>
        <v>493.6</v>
      </c>
      <c r="AE3256" s="2">
        <f t="shared" si="307"/>
        <v>493.6</v>
      </c>
      <c r="AG3256" t="str">
        <f t="shared" si="308"/>
        <v/>
      </c>
    </row>
    <row r="3257" spans="1:34">
      <c r="A3257">
        <v>3256</v>
      </c>
      <c r="C3257">
        <v>191</v>
      </c>
      <c r="D3257">
        <v>627</v>
      </c>
      <c r="E3257" t="s">
        <v>619</v>
      </c>
      <c r="F3257" t="s">
        <v>930</v>
      </c>
      <c r="G3257">
        <v>52.292888640000001</v>
      </c>
      <c r="H3257">
        <v>126.9952011</v>
      </c>
      <c r="M3257" t="s">
        <v>23</v>
      </c>
      <c r="N3257">
        <v>0</v>
      </c>
      <c r="O3257">
        <v>-5</v>
      </c>
      <c r="P3257">
        <f t="shared" si="309"/>
        <v>5</v>
      </c>
      <c r="Q3257" t="s">
        <v>191</v>
      </c>
      <c r="R3257">
        <v>2</v>
      </c>
      <c r="S3257">
        <f t="shared" si="304"/>
        <v>5</v>
      </c>
      <c r="T3257">
        <f t="shared" si="305"/>
        <v>0</v>
      </c>
      <c r="U3257" t="s">
        <v>1003</v>
      </c>
      <c r="V3257" t="s">
        <v>856</v>
      </c>
      <c r="Z3257" s="118">
        <v>1.24</v>
      </c>
      <c r="AA3257">
        <v>50</v>
      </c>
      <c r="AB3257" s="120">
        <v>3.36</v>
      </c>
      <c r="AC3257" s="2">
        <f t="shared" si="306"/>
        <v>1041.5999999999997</v>
      </c>
      <c r="AE3257" s="2">
        <f t="shared" si="307"/>
        <v>1041.5999999999997</v>
      </c>
      <c r="AG3257" t="str">
        <f t="shared" si="308"/>
        <v/>
      </c>
    </row>
    <row r="3258" spans="1:34">
      <c r="A3258">
        <v>3257</v>
      </c>
      <c r="C3258">
        <v>191</v>
      </c>
      <c r="D3258">
        <v>627</v>
      </c>
      <c r="E3258" t="s">
        <v>619</v>
      </c>
      <c r="F3258" t="s">
        <v>930</v>
      </c>
      <c r="G3258">
        <v>52.292888640000001</v>
      </c>
      <c r="H3258">
        <v>126.9952011</v>
      </c>
      <c r="M3258" t="s">
        <v>32</v>
      </c>
      <c r="N3258">
        <v>-5</v>
      </c>
      <c r="O3258">
        <v>-42</v>
      </c>
      <c r="P3258">
        <f t="shared" si="309"/>
        <v>37</v>
      </c>
      <c r="Q3258" t="s">
        <v>611</v>
      </c>
      <c r="R3258">
        <v>2</v>
      </c>
      <c r="S3258">
        <f t="shared" si="304"/>
        <v>37</v>
      </c>
      <c r="T3258">
        <f t="shared" si="305"/>
        <v>0</v>
      </c>
      <c r="U3258" t="s">
        <v>1003</v>
      </c>
      <c r="V3258" t="s">
        <v>856</v>
      </c>
      <c r="Z3258" s="118">
        <v>1.45</v>
      </c>
      <c r="AA3258">
        <v>50</v>
      </c>
      <c r="AB3258" s="120">
        <v>1.2</v>
      </c>
      <c r="AC3258" s="2">
        <f t="shared" si="306"/>
        <v>3219</v>
      </c>
      <c r="AE3258" s="2">
        <f t="shared" si="307"/>
        <v>3219</v>
      </c>
      <c r="AG3258" t="str">
        <f t="shared" si="308"/>
        <v/>
      </c>
    </row>
    <row r="3259" spans="1:34">
      <c r="A3259">
        <v>3258</v>
      </c>
      <c r="C3259">
        <v>191</v>
      </c>
      <c r="D3259">
        <v>627</v>
      </c>
      <c r="E3259" t="s">
        <v>619</v>
      </c>
      <c r="F3259" t="s">
        <v>930</v>
      </c>
      <c r="G3259">
        <v>52.292888640000001</v>
      </c>
      <c r="H3259">
        <v>126.9952011</v>
      </c>
      <c r="M3259" t="s">
        <v>34</v>
      </c>
      <c r="N3259">
        <v>-42</v>
      </c>
      <c r="O3259">
        <v>-65</v>
      </c>
      <c r="P3259">
        <f t="shared" si="309"/>
        <v>23</v>
      </c>
      <c r="Q3259" t="s">
        <v>611</v>
      </c>
      <c r="R3259">
        <v>2</v>
      </c>
      <c r="S3259">
        <f t="shared" si="304"/>
        <v>23</v>
      </c>
      <c r="T3259">
        <f t="shared" si="305"/>
        <v>0</v>
      </c>
      <c r="U3259" t="s">
        <v>1003</v>
      </c>
      <c r="V3259" t="s">
        <v>856</v>
      </c>
      <c r="Z3259" s="118">
        <v>1.45</v>
      </c>
      <c r="AA3259">
        <v>50</v>
      </c>
      <c r="AB3259" s="120">
        <v>1.2</v>
      </c>
      <c r="AC3259" s="2">
        <f t="shared" si="306"/>
        <v>2001.0000000000002</v>
      </c>
      <c r="AE3259" s="2">
        <f t="shared" si="307"/>
        <v>2001.0000000000002</v>
      </c>
      <c r="AG3259" t="str">
        <f t="shared" si="308"/>
        <v/>
      </c>
    </row>
    <row r="3260" spans="1:34" s="9" customFormat="1">
      <c r="A3260">
        <v>3259</v>
      </c>
      <c r="C3260">
        <v>178</v>
      </c>
      <c r="D3260">
        <v>627</v>
      </c>
      <c r="E3260" s="9" t="s">
        <v>619</v>
      </c>
      <c r="F3260" t="s">
        <v>930</v>
      </c>
      <c r="G3260" s="9">
        <v>52.292888640000001</v>
      </c>
      <c r="H3260" s="9">
        <v>126.9952011</v>
      </c>
      <c r="N3260" s="9">
        <v>0</v>
      </c>
      <c r="O3260" s="9">
        <v>0</v>
      </c>
      <c r="P3260">
        <f t="shared" si="309"/>
        <v>0</v>
      </c>
      <c r="Q3260" s="9" t="s">
        <v>35</v>
      </c>
      <c r="R3260" s="9">
        <v>1</v>
      </c>
      <c r="S3260" s="9">
        <f t="shared" si="304"/>
        <v>0</v>
      </c>
      <c r="T3260" s="9">
        <f t="shared" si="305"/>
        <v>0</v>
      </c>
      <c r="U3260"/>
      <c r="V3260"/>
      <c r="Z3260" s="118">
        <v>0</v>
      </c>
      <c r="AA3260" s="9">
        <v>0</v>
      </c>
      <c r="AB3260" s="120"/>
      <c r="AC3260" s="2">
        <f t="shared" si="306"/>
        <v>0</v>
      </c>
      <c r="AE3260" s="11">
        <f t="shared" si="307"/>
        <v>0</v>
      </c>
      <c r="AG3260" t="str">
        <f t="shared" si="308"/>
        <v/>
      </c>
      <c r="AH3260"/>
    </row>
    <row r="3261" spans="1:34">
      <c r="A3261">
        <v>3260</v>
      </c>
      <c r="C3261">
        <v>118</v>
      </c>
      <c r="D3261">
        <v>628</v>
      </c>
      <c r="E3261" t="s">
        <v>605</v>
      </c>
      <c r="F3261" t="s">
        <v>929</v>
      </c>
      <c r="G3261">
        <v>52.377609249999999</v>
      </c>
      <c r="H3261">
        <v>126.9293976</v>
      </c>
      <c r="M3261" t="s">
        <v>89</v>
      </c>
      <c r="N3261">
        <v>20</v>
      </c>
      <c r="O3261">
        <v>18</v>
      </c>
      <c r="P3261">
        <f t="shared" si="309"/>
        <v>2</v>
      </c>
      <c r="Q3261" t="s">
        <v>35</v>
      </c>
      <c r="R3261">
        <v>1</v>
      </c>
      <c r="S3261">
        <f t="shared" si="304"/>
        <v>0</v>
      </c>
      <c r="T3261">
        <f t="shared" si="305"/>
        <v>2</v>
      </c>
      <c r="W3261">
        <f>SUM(S3261:S3265)</f>
        <v>67</v>
      </c>
      <c r="X3261">
        <f>SUM(T3261:T3265)</f>
        <v>20</v>
      </c>
      <c r="Y3261">
        <f>X3261+W3261</f>
        <v>87</v>
      </c>
      <c r="Z3261" s="118">
        <v>0.14000000000000001</v>
      </c>
      <c r="AA3261">
        <v>0</v>
      </c>
      <c r="AB3261" s="120">
        <v>43.21</v>
      </c>
      <c r="AC3261" s="2">
        <f t="shared" si="306"/>
        <v>1209.8800000000001</v>
      </c>
      <c r="AD3261" s="2">
        <f>SUM(AC3261:AC3265)</f>
        <v>22499.691999999999</v>
      </c>
      <c r="AE3261" s="2">
        <f t="shared" si="307"/>
        <v>1209.8800000000001</v>
      </c>
      <c r="AF3261" s="2">
        <f>SUM(AE3261:AE3265)</f>
        <v>22499.691999999999</v>
      </c>
      <c r="AG3261">
        <f t="shared" si="308"/>
        <v>1</v>
      </c>
    </row>
    <row r="3262" spans="1:34">
      <c r="A3262">
        <v>3261</v>
      </c>
      <c r="C3262">
        <v>118</v>
      </c>
      <c r="D3262">
        <v>628</v>
      </c>
      <c r="E3262" t="s">
        <v>605</v>
      </c>
      <c r="F3262" t="s">
        <v>929</v>
      </c>
      <c r="G3262">
        <v>52.377609249999999</v>
      </c>
      <c r="H3262">
        <v>126.9293976</v>
      </c>
      <c r="M3262" t="s">
        <v>14</v>
      </c>
      <c r="N3262">
        <v>18</v>
      </c>
      <c r="O3262">
        <v>9</v>
      </c>
      <c r="P3262">
        <f t="shared" si="309"/>
        <v>9</v>
      </c>
      <c r="Q3262" t="s">
        <v>35</v>
      </c>
      <c r="R3262">
        <v>1</v>
      </c>
      <c r="S3262">
        <f t="shared" si="304"/>
        <v>0</v>
      </c>
      <c r="T3262">
        <f t="shared" si="305"/>
        <v>9</v>
      </c>
      <c r="Z3262" s="118">
        <v>0.14000000000000001</v>
      </c>
      <c r="AA3262">
        <v>0</v>
      </c>
      <c r="AB3262" s="120">
        <v>43.21</v>
      </c>
      <c r="AC3262" s="2">
        <f t="shared" si="306"/>
        <v>5444.4600000000009</v>
      </c>
      <c r="AE3262" s="2">
        <f t="shared" si="307"/>
        <v>5444.4600000000009</v>
      </c>
      <c r="AG3262" t="str">
        <f t="shared" si="308"/>
        <v/>
      </c>
    </row>
    <row r="3263" spans="1:34">
      <c r="A3263">
        <v>3262</v>
      </c>
      <c r="C3263">
        <v>118</v>
      </c>
      <c r="D3263">
        <v>628</v>
      </c>
      <c r="E3263" t="s">
        <v>605</v>
      </c>
      <c r="F3263" t="s">
        <v>929</v>
      </c>
      <c r="G3263">
        <v>52.377609249999999</v>
      </c>
      <c r="H3263">
        <v>126.9293976</v>
      </c>
      <c r="M3263" t="s">
        <v>90</v>
      </c>
      <c r="N3263">
        <v>9</v>
      </c>
      <c r="O3263">
        <v>0</v>
      </c>
      <c r="P3263">
        <f t="shared" si="309"/>
        <v>9</v>
      </c>
      <c r="Q3263" t="s">
        <v>35</v>
      </c>
      <c r="R3263">
        <v>1</v>
      </c>
      <c r="S3263">
        <f t="shared" si="304"/>
        <v>0</v>
      </c>
      <c r="T3263">
        <f t="shared" si="305"/>
        <v>9</v>
      </c>
      <c r="Z3263" s="118">
        <v>0.14000000000000001</v>
      </c>
      <c r="AA3263">
        <v>0</v>
      </c>
      <c r="AB3263" s="120">
        <v>36.65</v>
      </c>
      <c r="AC3263" s="2">
        <f t="shared" si="306"/>
        <v>4617.9000000000005</v>
      </c>
      <c r="AE3263" s="2">
        <f t="shared" si="307"/>
        <v>4617.9000000000005</v>
      </c>
      <c r="AG3263" t="str">
        <f t="shared" si="308"/>
        <v/>
      </c>
    </row>
    <row r="3264" spans="1:34">
      <c r="A3264">
        <v>3263</v>
      </c>
      <c r="C3264">
        <v>131</v>
      </c>
      <c r="D3264">
        <v>628</v>
      </c>
      <c r="E3264" t="s">
        <v>605</v>
      </c>
      <c r="F3264" t="s">
        <v>929</v>
      </c>
      <c r="G3264">
        <v>52.377609249999999</v>
      </c>
      <c r="H3264">
        <v>126.9293976</v>
      </c>
      <c r="M3264" t="s">
        <v>16</v>
      </c>
      <c r="N3264">
        <v>0</v>
      </c>
      <c r="O3264">
        <v>-4</v>
      </c>
      <c r="P3264">
        <f t="shared" si="309"/>
        <v>4</v>
      </c>
      <c r="Q3264" t="s">
        <v>609</v>
      </c>
      <c r="R3264">
        <v>2</v>
      </c>
      <c r="S3264">
        <f t="shared" si="304"/>
        <v>4</v>
      </c>
      <c r="T3264">
        <f t="shared" si="305"/>
        <v>0</v>
      </c>
      <c r="U3264" t="s">
        <v>1003</v>
      </c>
      <c r="V3264" t="s">
        <v>856</v>
      </c>
      <c r="Z3264" s="118">
        <v>1.31</v>
      </c>
      <c r="AA3264">
        <v>5</v>
      </c>
      <c r="AB3264" s="120">
        <v>4.74</v>
      </c>
      <c r="AC3264" s="2">
        <f t="shared" si="306"/>
        <v>2359.5720000000001</v>
      </c>
      <c r="AE3264" s="2">
        <f t="shared" si="307"/>
        <v>2359.5720000000001</v>
      </c>
      <c r="AG3264" t="str">
        <f t="shared" si="308"/>
        <v/>
      </c>
    </row>
    <row r="3265" spans="1:34" s="9" customFormat="1">
      <c r="A3265">
        <v>3264</v>
      </c>
      <c r="C3265">
        <v>131</v>
      </c>
      <c r="D3265">
        <v>628</v>
      </c>
      <c r="E3265" s="9" t="s">
        <v>605</v>
      </c>
      <c r="F3265" t="s">
        <v>929</v>
      </c>
      <c r="G3265" s="9">
        <v>52.377609249999999</v>
      </c>
      <c r="H3265" s="9">
        <v>126.9293976</v>
      </c>
      <c r="M3265" s="9" t="s">
        <v>18</v>
      </c>
      <c r="N3265" s="9">
        <v>-4</v>
      </c>
      <c r="O3265" s="9">
        <v>-67</v>
      </c>
      <c r="P3265">
        <f t="shared" si="309"/>
        <v>63</v>
      </c>
      <c r="Q3265" s="9" t="s">
        <v>89</v>
      </c>
      <c r="R3265" s="9">
        <v>2</v>
      </c>
      <c r="S3265" s="9">
        <f t="shared" si="304"/>
        <v>63</v>
      </c>
      <c r="T3265" s="9">
        <f t="shared" si="305"/>
        <v>0</v>
      </c>
      <c r="U3265" t="s">
        <v>1003</v>
      </c>
      <c r="V3265" t="s">
        <v>856</v>
      </c>
      <c r="Z3265" s="118">
        <v>1.38</v>
      </c>
      <c r="AA3265" s="9">
        <v>40</v>
      </c>
      <c r="AB3265" s="120">
        <v>1.7</v>
      </c>
      <c r="AC3265" s="2">
        <f t="shared" si="306"/>
        <v>8867.8799999999974</v>
      </c>
      <c r="AE3265" s="11">
        <f t="shared" si="307"/>
        <v>8867.8799999999974</v>
      </c>
      <c r="AG3265" t="str">
        <f t="shared" si="308"/>
        <v/>
      </c>
      <c r="AH3265"/>
    </row>
    <row r="3266" spans="1:34">
      <c r="A3266">
        <v>3265</v>
      </c>
      <c r="C3266">
        <v>117</v>
      </c>
      <c r="D3266">
        <v>629</v>
      </c>
      <c r="E3266" t="s">
        <v>605</v>
      </c>
      <c r="F3266" t="s">
        <v>929</v>
      </c>
      <c r="G3266">
        <v>52.388500209999997</v>
      </c>
      <c r="H3266">
        <v>126.9354019</v>
      </c>
      <c r="M3266" t="s">
        <v>89</v>
      </c>
      <c r="N3266">
        <v>25</v>
      </c>
      <c r="O3266">
        <v>24</v>
      </c>
      <c r="P3266">
        <f t="shared" si="309"/>
        <v>1</v>
      </c>
      <c r="Q3266" t="s">
        <v>35</v>
      </c>
      <c r="R3266">
        <v>1</v>
      </c>
      <c r="S3266">
        <f t="shared" ref="S3266:S3329" si="310">IF(R3266=1,0,P3266)</f>
        <v>0</v>
      </c>
      <c r="T3266">
        <f t="shared" ref="T3266:T3329" si="311">IF(R3266=1,P3266,0)</f>
        <v>1</v>
      </c>
      <c r="W3266">
        <f>SUM(S3266:S3270)</f>
        <v>20</v>
      </c>
      <c r="X3266">
        <f>SUM(T3266:T3270)</f>
        <v>25</v>
      </c>
      <c r="Y3266">
        <f>X3266+W3266</f>
        <v>45</v>
      </c>
      <c r="Z3266" s="118">
        <v>0.14000000000000001</v>
      </c>
      <c r="AA3266">
        <v>0</v>
      </c>
      <c r="AB3266" s="120">
        <v>43.21</v>
      </c>
      <c r="AC3266" s="2">
        <f t="shared" ref="AC3266:AC3329" si="312">Z3266*AB3266/100*P3266*100*100*((100-AA3266)/100)</f>
        <v>604.94000000000005</v>
      </c>
      <c r="AD3266" s="2">
        <f>SUM(AC3266:AC3270)</f>
        <v>14412.78</v>
      </c>
      <c r="AE3266" s="2">
        <f t="shared" ref="AE3266:AE3329" si="313">Z3266*AB3266/100*P3266*100*100*((100-AA3266)/100)</f>
        <v>604.94000000000005</v>
      </c>
      <c r="AF3266" s="2">
        <f>SUM(AE3266:AE3270)</f>
        <v>14412.78</v>
      </c>
      <c r="AG3266">
        <f t="shared" ref="AG3266:AG3329" si="314">IF(D3265&lt;&gt;D3266,1,"")</f>
        <v>1</v>
      </c>
    </row>
    <row r="3267" spans="1:34">
      <c r="A3267">
        <v>3266</v>
      </c>
      <c r="C3267">
        <v>117</v>
      </c>
      <c r="D3267">
        <v>629</v>
      </c>
      <c r="E3267" t="s">
        <v>605</v>
      </c>
      <c r="F3267" t="s">
        <v>929</v>
      </c>
      <c r="G3267">
        <v>52.388500209999997</v>
      </c>
      <c r="H3267">
        <v>126.9354019</v>
      </c>
      <c r="M3267" t="s">
        <v>14</v>
      </c>
      <c r="N3267">
        <v>24</v>
      </c>
      <c r="O3267">
        <v>20</v>
      </c>
      <c r="P3267">
        <f t="shared" si="309"/>
        <v>4</v>
      </c>
      <c r="Q3267" t="s">
        <v>35</v>
      </c>
      <c r="R3267">
        <v>1</v>
      </c>
      <c r="S3267">
        <f t="shared" si="310"/>
        <v>0</v>
      </c>
      <c r="T3267">
        <f t="shared" si="311"/>
        <v>4</v>
      </c>
      <c r="Z3267" s="118">
        <v>0.14000000000000001</v>
      </c>
      <c r="AA3267">
        <v>0</v>
      </c>
      <c r="AB3267" s="120">
        <v>43.21</v>
      </c>
      <c r="AC3267" s="2">
        <f t="shared" si="312"/>
        <v>2419.7600000000002</v>
      </c>
      <c r="AE3267" s="2">
        <f t="shared" si="313"/>
        <v>2419.7600000000002</v>
      </c>
      <c r="AG3267" t="str">
        <f t="shared" si="314"/>
        <v/>
      </c>
    </row>
    <row r="3268" spans="1:34">
      <c r="A3268">
        <v>3267</v>
      </c>
      <c r="C3268">
        <v>117</v>
      </c>
      <c r="D3268">
        <v>629</v>
      </c>
      <c r="E3268" t="s">
        <v>605</v>
      </c>
      <c r="F3268" t="s">
        <v>929</v>
      </c>
      <c r="G3268">
        <v>52.388500209999997</v>
      </c>
      <c r="H3268">
        <v>126.9354019</v>
      </c>
      <c r="M3268" t="s">
        <v>57</v>
      </c>
      <c r="N3268">
        <v>20</v>
      </c>
      <c r="O3268">
        <v>0</v>
      </c>
      <c r="P3268">
        <f t="shared" si="309"/>
        <v>20</v>
      </c>
      <c r="Q3268" t="s">
        <v>35</v>
      </c>
      <c r="R3268">
        <v>1</v>
      </c>
      <c r="S3268">
        <f t="shared" si="310"/>
        <v>0</v>
      </c>
      <c r="T3268">
        <f t="shared" si="311"/>
        <v>20</v>
      </c>
      <c r="Z3268" s="118">
        <v>0.14000000000000001</v>
      </c>
      <c r="AA3268">
        <v>0</v>
      </c>
      <c r="AB3268" s="120">
        <v>36.65</v>
      </c>
      <c r="AC3268" s="2">
        <f t="shared" si="312"/>
        <v>10262</v>
      </c>
      <c r="AE3268" s="2">
        <f t="shared" si="313"/>
        <v>10262</v>
      </c>
      <c r="AG3268" t="str">
        <f t="shared" si="314"/>
        <v/>
      </c>
    </row>
    <row r="3269" spans="1:34">
      <c r="A3269">
        <v>3268</v>
      </c>
      <c r="C3269">
        <v>130</v>
      </c>
      <c r="D3269">
        <v>629</v>
      </c>
      <c r="E3269" t="s">
        <v>605</v>
      </c>
      <c r="F3269" t="s">
        <v>929</v>
      </c>
      <c r="G3269">
        <v>52.388500209999997</v>
      </c>
      <c r="H3269">
        <v>126.9354019</v>
      </c>
      <c r="M3269" t="s">
        <v>18</v>
      </c>
      <c r="N3269">
        <v>0</v>
      </c>
      <c r="O3269">
        <v>-20</v>
      </c>
      <c r="P3269">
        <f t="shared" si="309"/>
        <v>20</v>
      </c>
      <c r="Q3269" t="s">
        <v>616</v>
      </c>
      <c r="R3269">
        <v>2</v>
      </c>
      <c r="S3269">
        <f t="shared" si="310"/>
        <v>20</v>
      </c>
      <c r="T3269">
        <f t="shared" si="311"/>
        <v>0</v>
      </c>
      <c r="U3269" t="s">
        <v>1003</v>
      </c>
      <c r="V3269" t="s">
        <v>856</v>
      </c>
      <c r="Z3269" s="118">
        <v>1.38</v>
      </c>
      <c r="AA3269">
        <v>76</v>
      </c>
      <c r="AB3269" s="120">
        <v>1.7</v>
      </c>
      <c r="AC3269" s="2">
        <f t="shared" si="312"/>
        <v>1126.0799999999997</v>
      </c>
      <c r="AE3269" s="2">
        <f t="shared" si="313"/>
        <v>1126.0799999999997</v>
      </c>
      <c r="AG3269" t="str">
        <f t="shared" si="314"/>
        <v/>
      </c>
    </row>
    <row r="3270" spans="1:34" s="9" customFormat="1">
      <c r="A3270">
        <v>3269</v>
      </c>
      <c r="C3270">
        <v>130</v>
      </c>
      <c r="D3270">
        <v>629</v>
      </c>
      <c r="E3270" s="9" t="s">
        <v>605</v>
      </c>
      <c r="F3270" t="s">
        <v>929</v>
      </c>
      <c r="G3270" s="9">
        <v>52.388500209999997</v>
      </c>
      <c r="H3270" s="9">
        <v>126.9354019</v>
      </c>
      <c r="M3270" s="9" t="s">
        <v>21</v>
      </c>
      <c r="N3270" s="9">
        <v>-20</v>
      </c>
      <c r="O3270" s="9">
        <v>-20</v>
      </c>
      <c r="P3270">
        <f t="shared" si="309"/>
        <v>0</v>
      </c>
      <c r="R3270" s="9">
        <v>2</v>
      </c>
      <c r="S3270" s="9">
        <f t="shared" si="310"/>
        <v>0</v>
      </c>
      <c r="T3270" s="9">
        <f t="shared" si="311"/>
        <v>0</v>
      </c>
      <c r="U3270" t="s">
        <v>1003</v>
      </c>
      <c r="V3270" t="s">
        <v>278</v>
      </c>
      <c r="Z3270" s="118">
        <v>1.63</v>
      </c>
      <c r="AA3270" s="9">
        <v>0</v>
      </c>
      <c r="AB3270" s="120">
        <v>0.55000000000000004</v>
      </c>
      <c r="AC3270" s="2">
        <f t="shared" si="312"/>
        <v>0</v>
      </c>
      <c r="AE3270" s="11">
        <f t="shared" si="313"/>
        <v>0</v>
      </c>
      <c r="AG3270" t="str">
        <f t="shared" si="314"/>
        <v/>
      </c>
      <c r="AH3270"/>
    </row>
    <row r="3271" spans="1:34">
      <c r="A3271">
        <v>3270</v>
      </c>
      <c r="C3271">
        <v>190</v>
      </c>
      <c r="D3271">
        <v>630</v>
      </c>
      <c r="E3271" t="s">
        <v>619</v>
      </c>
      <c r="F3271" t="s">
        <v>930</v>
      </c>
      <c r="G3271">
        <v>52.371639250000001</v>
      </c>
      <c r="H3271">
        <v>126.9665985</v>
      </c>
      <c r="M3271" t="s">
        <v>621</v>
      </c>
      <c r="N3271">
        <v>12</v>
      </c>
      <c r="O3271">
        <v>6</v>
      </c>
      <c r="P3271">
        <f t="shared" si="309"/>
        <v>6</v>
      </c>
      <c r="Q3271" t="s">
        <v>35</v>
      </c>
      <c r="R3271">
        <v>1</v>
      </c>
      <c r="S3271">
        <f t="shared" si="310"/>
        <v>0</v>
      </c>
      <c r="T3271">
        <f t="shared" si="311"/>
        <v>6</v>
      </c>
      <c r="W3271">
        <f>SUM(S3271:S3276)</f>
        <v>20</v>
      </c>
      <c r="X3271">
        <f>SUM(T3271:T3276)</f>
        <v>12</v>
      </c>
      <c r="Y3271">
        <f>X3271+W3271</f>
        <v>32</v>
      </c>
      <c r="Z3271" s="118">
        <v>0.16</v>
      </c>
      <c r="AA3271">
        <v>0</v>
      </c>
      <c r="AB3271" s="120">
        <v>37.4</v>
      </c>
      <c r="AC3271" s="2">
        <f t="shared" si="312"/>
        <v>3590.3999999999996</v>
      </c>
      <c r="AD3271" s="2">
        <f>SUM(AC3271:AC3276)</f>
        <v>13588.439999999999</v>
      </c>
      <c r="AE3271" s="2">
        <f t="shared" si="313"/>
        <v>3590.3999999999996</v>
      </c>
      <c r="AF3271" s="2">
        <f>SUM(AE3271:AE3276)</f>
        <v>13588.439999999999</v>
      </c>
      <c r="AG3271">
        <f t="shared" si="314"/>
        <v>1</v>
      </c>
    </row>
    <row r="3272" spans="1:34">
      <c r="A3272">
        <v>3271</v>
      </c>
      <c r="C3272">
        <v>190</v>
      </c>
      <c r="D3272">
        <v>630</v>
      </c>
      <c r="E3272" t="s">
        <v>619</v>
      </c>
      <c r="F3272" t="s">
        <v>930</v>
      </c>
      <c r="G3272">
        <v>52.371639250000001</v>
      </c>
      <c r="H3272">
        <v>126.9665985</v>
      </c>
      <c r="M3272" t="s">
        <v>620</v>
      </c>
      <c r="N3272">
        <v>6</v>
      </c>
      <c r="O3272">
        <v>0</v>
      </c>
      <c r="P3272">
        <f t="shared" si="309"/>
        <v>6</v>
      </c>
      <c r="Q3272" t="s">
        <v>35</v>
      </c>
      <c r="R3272">
        <v>1</v>
      </c>
      <c r="S3272">
        <f t="shared" si="310"/>
        <v>0</v>
      </c>
      <c r="T3272">
        <f t="shared" si="311"/>
        <v>6</v>
      </c>
      <c r="Z3272" s="118">
        <v>0.16</v>
      </c>
      <c r="AA3272">
        <v>0</v>
      </c>
      <c r="AB3272" s="120">
        <v>37.4</v>
      </c>
      <c r="AC3272" s="2">
        <f t="shared" si="312"/>
        <v>3590.3999999999996</v>
      </c>
      <c r="AE3272" s="2">
        <f t="shared" si="313"/>
        <v>3590.3999999999996</v>
      </c>
      <c r="AG3272" t="str">
        <f t="shared" si="314"/>
        <v/>
      </c>
    </row>
    <row r="3273" spans="1:34">
      <c r="A3273">
        <v>3272</v>
      </c>
      <c r="C3273">
        <v>203</v>
      </c>
      <c r="D3273">
        <v>630</v>
      </c>
      <c r="E3273" t="s">
        <v>619</v>
      </c>
      <c r="F3273" t="s">
        <v>930</v>
      </c>
      <c r="G3273">
        <v>52.371639250000001</v>
      </c>
      <c r="H3273">
        <v>126.9665985</v>
      </c>
      <c r="M3273" t="s">
        <v>16</v>
      </c>
      <c r="N3273">
        <v>0</v>
      </c>
      <c r="O3273">
        <v>-15</v>
      </c>
      <c r="P3273">
        <f t="shared" si="309"/>
        <v>15</v>
      </c>
      <c r="Q3273" t="s">
        <v>604</v>
      </c>
      <c r="R3273">
        <v>2</v>
      </c>
      <c r="S3273">
        <f t="shared" si="310"/>
        <v>15</v>
      </c>
      <c r="T3273">
        <f t="shared" si="311"/>
        <v>0</v>
      </c>
      <c r="U3273" t="s">
        <v>1003</v>
      </c>
      <c r="V3273" t="s">
        <v>278</v>
      </c>
      <c r="Z3273" s="118">
        <v>1.24</v>
      </c>
      <c r="AA3273" s="106">
        <v>10</v>
      </c>
      <c r="AB3273" s="120">
        <v>3.36</v>
      </c>
      <c r="AC3273" s="2">
        <f t="shared" si="312"/>
        <v>5624.6399999999985</v>
      </c>
      <c r="AE3273" s="2">
        <f t="shared" si="313"/>
        <v>5624.6399999999985</v>
      </c>
      <c r="AG3273" t="str">
        <f t="shared" si="314"/>
        <v/>
      </c>
    </row>
    <row r="3274" spans="1:34">
      <c r="A3274">
        <v>3273</v>
      </c>
      <c r="C3274">
        <v>203</v>
      </c>
      <c r="D3274">
        <v>630</v>
      </c>
      <c r="E3274" t="s">
        <v>619</v>
      </c>
      <c r="F3274" t="s">
        <v>930</v>
      </c>
      <c r="G3274">
        <v>52.371639250000001</v>
      </c>
      <c r="H3274">
        <v>126.9665985</v>
      </c>
      <c r="M3274" t="s">
        <v>101</v>
      </c>
      <c r="N3274">
        <v>-15</v>
      </c>
      <c r="O3274">
        <v>-20</v>
      </c>
      <c r="P3274">
        <f t="shared" si="309"/>
        <v>5</v>
      </c>
      <c r="Q3274" t="s">
        <v>604</v>
      </c>
      <c r="R3274">
        <v>2</v>
      </c>
      <c r="S3274">
        <f t="shared" si="310"/>
        <v>5</v>
      </c>
      <c r="T3274">
        <f t="shared" si="311"/>
        <v>0</v>
      </c>
      <c r="U3274" t="s">
        <v>1006</v>
      </c>
      <c r="V3274" t="s">
        <v>278</v>
      </c>
      <c r="Z3274" s="118">
        <v>1.45</v>
      </c>
      <c r="AA3274" s="106">
        <v>10</v>
      </c>
      <c r="AB3274" s="120">
        <v>1.2</v>
      </c>
      <c r="AC3274" s="2">
        <f t="shared" si="312"/>
        <v>782.99999999999989</v>
      </c>
      <c r="AE3274" s="2">
        <f t="shared" si="313"/>
        <v>782.99999999999989</v>
      </c>
      <c r="AG3274" t="str">
        <f t="shared" si="314"/>
        <v/>
      </c>
    </row>
    <row r="3275" spans="1:34">
      <c r="A3275">
        <v>3274</v>
      </c>
      <c r="C3275">
        <v>203</v>
      </c>
      <c r="D3275">
        <v>630</v>
      </c>
      <c r="E3275" t="s">
        <v>619</v>
      </c>
      <c r="F3275" t="s">
        <v>930</v>
      </c>
      <c r="G3275">
        <v>52.371639250000001</v>
      </c>
      <c r="H3275">
        <v>126.9665985</v>
      </c>
      <c r="M3275" t="s">
        <v>416</v>
      </c>
      <c r="N3275">
        <v>-20</v>
      </c>
      <c r="O3275">
        <v>-20</v>
      </c>
      <c r="P3275">
        <f t="shared" ref="P3275:P3338" si="315">ABS(N3275-O3275)</f>
        <v>0</v>
      </c>
      <c r="R3275">
        <v>2</v>
      </c>
      <c r="S3275">
        <f t="shared" si="310"/>
        <v>0</v>
      </c>
      <c r="T3275">
        <f t="shared" si="311"/>
        <v>0</v>
      </c>
      <c r="U3275" t="s">
        <v>1006</v>
      </c>
      <c r="V3275" t="s">
        <v>278</v>
      </c>
      <c r="Z3275" s="118">
        <v>0</v>
      </c>
      <c r="AA3275" s="106">
        <v>10</v>
      </c>
      <c r="AC3275" s="2">
        <f t="shared" si="312"/>
        <v>0</v>
      </c>
      <c r="AE3275" s="2">
        <f t="shared" si="313"/>
        <v>0</v>
      </c>
      <c r="AG3275" t="str">
        <f t="shared" si="314"/>
        <v/>
      </c>
    </row>
    <row r="3276" spans="1:34" s="9" customFormat="1">
      <c r="A3276">
        <v>3275</v>
      </c>
      <c r="C3276">
        <v>190</v>
      </c>
      <c r="D3276">
        <v>630</v>
      </c>
      <c r="E3276" s="9" t="s">
        <v>619</v>
      </c>
      <c r="F3276" t="s">
        <v>930</v>
      </c>
      <c r="G3276" s="9">
        <v>52.371639250000001</v>
      </c>
      <c r="H3276" s="9">
        <v>126.9665985</v>
      </c>
      <c r="M3276" s="9" t="s">
        <v>89</v>
      </c>
      <c r="N3276" s="9">
        <v>0</v>
      </c>
      <c r="O3276" s="9">
        <v>0</v>
      </c>
      <c r="P3276">
        <f t="shared" si="315"/>
        <v>0</v>
      </c>
      <c r="Q3276" s="9" t="s">
        <v>35</v>
      </c>
      <c r="R3276" s="9">
        <v>1</v>
      </c>
      <c r="S3276" s="9">
        <f t="shared" si="310"/>
        <v>0</v>
      </c>
      <c r="T3276" s="9">
        <f t="shared" si="311"/>
        <v>0</v>
      </c>
      <c r="U3276"/>
      <c r="V3276"/>
      <c r="Z3276" s="118">
        <v>0.16</v>
      </c>
      <c r="AA3276" s="9">
        <v>0</v>
      </c>
      <c r="AB3276" s="120">
        <v>37.4</v>
      </c>
      <c r="AC3276" s="2">
        <f t="shared" si="312"/>
        <v>0</v>
      </c>
      <c r="AE3276" s="11">
        <f t="shared" si="313"/>
        <v>0</v>
      </c>
      <c r="AG3276" t="str">
        <f t="shared" si="314"/>
        <v/>
      </c>
      <c r="AH3276"/>
    </row>
    <row r="3277" spans="1:34">
      <c r="A3277">
        <v>3276</v>
      </c>
      <c r="C3277">
        <v>421</v>
      </c>
      <c r="D3277">
        <v>631</v>
      </c>
      <c r="E3277" t="s">
        <v>605</v>
      </c>
      <c r="F3277" t="s">
        <v>929</v>
      </c>
      <c r="G3277">
        <v>51.761966710000003</v>
      </c>
      <c r="H3277">
        <v>127.5960693</v>
      </c>
      <c r="M3277" t="s">
        <v>89</v>
      </c>
      <c r="N3277">
        <v>24</v>
      </c>
      <c r="O3277">
        <v>22</v>
      </c>
      <c r="P3277">
        <f t="shared" si="315"/>
        <v>2</v>
      </c>
      <c r="Q3277" t="s">
        <v>35</v>
      </c>
      <c r="R3277">
        <v>1</v>
      </c>
      <c r="S3277">
        <f t="shared" si="310"/>
        <v>0</v>
      </c>
      <c r="T3277">
        <f t="shared" si="311"/>
        <v>2</v>
      </c>
      <c r="W3277">
        <f>SUM(S3277:S3281)</f>
        <v>36</v>
      </c>
      <c r="X3277">
        <f>SUM(T3277:T3281)</f>
        <v>24</v>
      </c>
      <c r="Y3277">
        <f>X3277+W3277</f>
        <v>60</v>
      </c>
      <c r="Z3277" s="118">
        <v>0.14000000000000001</v>
      </c>
      <c r="AA3277">
        <v>0</v>
      </c>
      <c r="AB3277" s="120">
        <v>43.21</v>
      </c>
      <c r="AC3277" s="2">
        <f t="shared" si="312"/>
        <v>1209.8800000000001</v>
      </c>
      <c r="AD3277" s="2">
        <f>SUM(AC3277:AC3281)</f>
        <v>23415.828000000001</v>
      </c>
      <c r="AE3277" s="2">
        <f t="shared" si="313"/>
        <v>1209.8800000000001</v>
      </c>
      <c r="AF3277" s="2">
        <f>SUM(AE3277:AE3281)</f>
        <v>23415.828000000001</v>
      </c>
      <c r="AG3277">
        <f t="shared" si="314"/>
        <v>1</v>
      </c>
    </row>
    <row r="3278" spans="1:34">
      <c r="A3278">
        <v>3277</v>
      </c>
      <c r="C3278">
        <v>421</v>
      </c>
      <c r="D3278">
        <v>631</v>
      </c>
      <c r="E3278" t="s">
        <v>605</v>
      </c>
      <c r="F3278" t="s">
        <v>929</v>
      </c>
      <c r="G3278">
        <v>51.761966710000003</v>
      </c>
      <c r="H3278">
        <v>127.5960693</v>
      </c>
      <c r="M3278" t="s">
        <v>606</v>
      </c>
      <c r="N3278">
        <v>22</v>
      </c>
      <c r="O3278">
        <v>15</v>
      </c>
      <c r="P3278">
        <f t="shared" si="315"/>
        <v>7</v>
      </c>
      <c r="Q3278" t="s">
        <v>35</v>
      </c>
      <c r="R3278">
        <v>1</v>
      </c>
      <c r="S3278">
        <f t="shared" si="310"/>
        <v>0</v>
      </c>
      <c r="T3278">
        <f t="shared" si="311"/>
        <v>7</v>
      </c>
      <c r="Z3278" s="118">
        <v>0.14000000000000001</v>
      </c>
      <c r="AA3278">
        <v>0</v>
      </c>
      <c r="AB3278" s="120">
        <v>43.21</v>
      </c>
      <c r="AC3278" s="2">
        <f t="shared" si="312"/>
        <v>4234.5800000000008</v>
      </c>
      <c r="AE3278" s="2">
        <f t="shared" si="313"/>
        <v>4234.5800000000008</v>
      </c>
      <c r="AG3278" t="str">
        <f t="shared" si="314"/>
        <v/>
      </c>
    </row>
    <row r="3279" spans="1:34">
      <c r="A3279">
        <v>3278</v>
      </c>
      <c r="C3279">
        <v>421</v>
      </c>
      <c r="D3279">
        <v>631</v>
      </c>
      <c r="E3279" t="s">
        <v>605</v>
      </c>
      <c r="F3279" t="s">
        <v>929</v>
      </c>
      <c r="G3279">
        <v>51.761966710000003</v>
      </c>
      <c r="H3279">
        <v>127.5960693</v>
      </c>
      <c r="M3279" t="s">
        <v>15</v>
      </c>
      <c r="N3279">
        <v>15</v>
      </c>
      <c r="O3279">
        <v>0</v>
      </c>
      <c r="P3279">
        <f t="shared" si="315"/>
        <v>15</v>
      </c>
      <c r="Q3279" t="s">
        <v>35</v>
      </c>
      <c r="R3279">
        <v>1</v>
      </c>
      <c r="S3279">
        <f t="shared" si="310"/>
        <v>0</v>
      </c>
      <c r="T3279">
        <f t="shared" si="311"/>
        <v>15</v>
      </c>
      <c r="Z3279" s="118">
        <v>0.14000000000000001</v>
      </c>
      <c r="AA3279">
        <v>0</v>
      </c>
      <c r="AB3279" s="120">
        <v>36.65</v>
      </c>
      <c r="AC3279" s="2">
        <f t="shared" si="312"/>
        <v>7696.5</v>
      </c>
      <c r="AE3279" s="2">
        <f t="shared" si="313"/>
        <v>7696.5</v>
      </c>
      <c r="AG3279" t="str">
        <f t="shared" si="314"/>
        <v/>
      </c>
    </row>
    <row r="3280" spans="1:34">
      <c r="A3280">
        <v>3279</v>
      </c>
      <c r="C3280">
        <v>468</v>
      </c>
      <c r="D3280">
        <v>631</v>
      </c>
      <c r="E3280" t="s">
        <v>605</v>
      </c>
      <c r="F3280" t="s">
        <v>929</v>
      </c>
      <c r="G3280">
        <v>51.761966710000003</v>
      </c>
      <c r="H3280">
        <v>127.5960693</v>
      </c>
      <c r="M3280" t="s">
        <v>104</v>
      </c>
      <c r="N3280">
        <v>0</v>
      </c>
      <c r="O3280">
        <v>-12</v>
      </c>
      <c r="P3280">
        <f t="shared" si="315"/>
        <v>12</v>
      </c>
      <c r="Q3280" t="s">
        <v>616</v>
      </c>
      <c r="R3280">
        <v>2</v>
      </c>
      <c r="S3280">
        <f t="shared" si="310"/>
        <v>12</v>
      </c>
      <c r="T3280">
        <f t="shared" si="311"/>
        <v>0</v>
      </c>
      <c r="U3280" t="s">
        <v>1006</v>
      </c>
      <c r="V3280" t="s">
        <v>918</v>
      </c>
      <c r="Z3280" s="118">
        <v>1.31</v>
      </c>
      <c r="AA3280">
        <v>15</v>
      </c>
      <c r="AB3280" s="120">
        <v>4.74</v>
      </c>
      <c r="AC3280" s="2">
        <f t="shared" si="312"/>
        <v>6333.5879999999997</v>
      </c>
      <c r="AE3280" s="2">
        <f t="shared" si="313"/>
        <v>6333.5879999999997</v>
      </c>
      <c r="AG3280" t="str">
        <f t="shared" si="314"/>
        <v/>
      </c>
    </row>
    <row r="3281" spans="1:34" s="9" customFormat="1">
      <c r="A3281">
        <v>3280</v>
      </c>
      <c r="C3281">
        <v>468</v>
      </c>
      <c r="D3281">
        <v>631</v>
      </c>
      <c r="E3281" s="9" t="s">
        <v>605</v>
      </c>
      <c r="F3281" t="s">
        <v>929</v>
      </c>
      <c r="G3281" s="9">
        <v>51.761966710000003</v>
      </c>
      <c r="H3281" s="9">
        <v>127.5960693</v>
      </c>
      <c r="M3281" s="9" t="s">
        <v>18</v>
      </c>
      <c r="N3281" s="9">
        <v>-12</v>
      </c>
      <c r="O3281" s="9">
        <v>-36</v>
      </c>
      <c r="P3281">
        <f t="shared" si="315"/>
        <v>24</v>
      </c>
      <c r="Q3281" s="9" t="s">
        <v>616</v>
      </c>
      <c r="R3281" s="9">
        <v>2</v>
      </c>
      <c r="S3281" s="9">
        <f t="shared" si="310"/>
        <v>24</v>
      </c>
      <c r="T3281" s="9">
        <f t="shared" si="311"/>
        <v>0</v>
      </c>
      <c r="U3281" t="s">
        <v>1006</v>
      </c>
      <c r="V3281" t="s">
        <v>918</v>
      </c>
      <c r="Z3281" s="118">
        <v>1.38</v>
      </c>
      <c r="AA3281" s="9">
        <v>30</v>
      </c>
      <c r="AB3281" s="120">
        <v>1.7</v>
      </c>
      <c r="AC3281" s="2">
        <f t="shared" si="312"/>
        <v>3941.2799999999988</v>
      </c>
      <c r="AE3281" s="11">
        <f t="shared" si="313"/>
        <v>3941.2799999999988</v>
      </c>
      <c r="AG3281" t="str">
        <f t="shared" si="314"/>
        <v/>
      </c>
      <c r="AH3281"/>
    </row>
    <row r="3282" spans="1:34">
      <c r="A3282">
        <v>3281</v>
      </c>
      <c r="C3282">
        <v>135</v>
      </c>
      <c r="D3282">
        <v>632</v>
      </c>
      <c r="E3282" t="s">
        <v>607</v>
      </c>
      <c r="F3282" t="s">
        <v>929</v>
      </c>
      <c r="G3282">
        <v>52.41592026</v>
      </c>
      <c r="H3282">
        <v>127.0003967</v>
      </c>
      <c r="M3282" t="s">
        <v>610</v>
      </c>
      <c r="N3282">
        <v>18</v>
      </c>
      <c r="O3282">
        <v>13</v>
      </c>
      <c r="P3282">
        <f t="shared" si="315"/>
        <v>5</v>
      </c>
      <c r="Q3282" t="s">
        <v>35</v>
      </c>
      <c r="R3282">
        <v>1</v>
      </c>
      <c r="S3282">
        <f t="shared" si="310"/>
        <v>0</v>
      </c>
      <c r="T3282">
        <f t="shared" si="311"/>
        <v>5</v>
      </c>
      <c r="W3282">
        <f>SUM(S3282:S3288)</f>
        <v>25</v>
      </c>
      <c r="X3282">
        <f>SUM(T3282:T3288)</f>
        <v>18</v>
      </c>
      <c r="Y3282">
        <f>X3282+W3282</f>
        <v>43</v>
      </c>
      <c r="Z3282" s="118">
        <v>0.11</v>
      </c>
      <c r="AA3282">
        <v>0</v>
      </c>
      <c r="AB3282" s="120">
        <v>45.06</v>
      </c>
      <c r="AC3282" s="2">
        <f t="shared" si="312"/>
        <v>2478.3000000000002</v>
      </c>
      <c r="AD3282" s="2">
        <f>SUM(AC3282:AC3288)</f>
        <v>19946.581999999999</v>
      </c>
      <c r="AE3282" s="2">
        <f t="shared" si="313"/>
        <v>2478.3000000000002</v>
      </c>
      <c r="AF3282" s="2">
        <f>SUM(AE3282:AE3288)</f>
        <v>19946.581999999999</v>
      </c>
      <c r="AG3282">
        <f t="shared" si="314"/>
        <v>1</v>
      </c>
    </row>
    <row r="3283" spans="1:34">
      <c r="A3283">
        <v>3282</v>
      </c>
      <c r="C3283">
        <v>135</v>
      </c>
      <c r="D3283">
        <v>632</v>
      </c>
      <c r="E3283" t="s">
        <v>607</v>
      </c>
      <c r="F3283" t="s">
        <v>929</v>
      </c>
      <c r="G3283">
        <v>52.41592026</v>
      </c>
      <c r="H3283">
        <v>127.0003967</v>
      </c>
      <c r="M3283" t="s">
        <v>14</v>
      </c>
      <c r="N3283">
        <v>13</v>
      </c>
      <c r="O3283">
        <v>8</v>
      </c>
      <c r="P3283">
        <f t="shared" si="315"/>
        <v>5</v>
      </c>
      <c r="Q3283" t="s">
        <v>35</v>
      </c>
      <c r="R3283">
        <v>1</v>
      </c>
      <c r="S3283">
        <f t="shared" si="310"/>
        <v>0</v>
      </c>
      <c r="T3283">
        <f t="shared" si="311"/>
        <v>5</v>
      </c>
      <c r="Z3283" s="118">
        <v>0.11</v>
      </c>
      <c r="AA3283">
        <v>0</v>
      </c>
      <c r="AB3283" s="120">
        <v>45.06</v>
      </c>
      <c r="AC3283" s="2">
        <f t="shared" si="312"/>
        <v>2478.3000000000002</v>
      </c>
      <c r="AE3283" s="2">
        <f t="shared" si="313"/>
        <v>2478.3000000000002</v>
      </c>
      <c r="AG3283" t="str">
        <f t="shared" si="314"/>
        <v/>
      </c>
    </row>
    <row r="3284" spans="1:34">
      <c r="A3284">
        <v>3283</v>
      </c>
      <c r="C3284">
        <v>135</v>
      </c>
      <c r="D3284">
        <v>632</v>
      </c>
      <c r="E3284" t="s">
        <v>607</v>
      </c>
      <c r="F3284" t="s">
        <v>929</v>
      </c>
      <c r="G3284">
        <v>52.41592026</v>
      </c>
      <c r="H3284">
        <v>127.0003967</v>
      </c>
      <c r="M3284" t="s">
        <v>90</v>
      </c>
      <c r="N3284">
        <v>8</v>
      </c>
      <c r="O3284">
        <v>0</v>
      </c>
      <c r="P3284">
        <f t="shared" si="315"/>
        <v>8</v>
      </c>
      <c r="Q3284" t="s">
        <v>35</v>
      </c>
      <c r="R3284">
        <v>1</v>
      </c>
      <c r="S3284">
        <f t="shared" si="310"/>
        <v>0</v>
      </c>
      <c r="T3284">
        <f t="shared" si="311"/>
        <v>8</v>
      </c>
      <c r="Z3284" s="118">
        <v>0.11</v>
      </c>
      <c r="AA3284">
        <v>0</v>
      </c>
      <c r="AB3284" s="120">
        <v>38.51</v>
      </c>
      <c r="AC3284" s="2">
        <f t="shared" si="312"/>
        <v>3388.8799999999997</v>
      </c>
      <c r="AE3284" s="2">
        <f t="shared" si="313"/>
        <v>3388.8799999999997</v>
      </c>
      <c r="AG3284" t="str">
        <f t="shared" si="314"/>
        <v/>
      </c>
    </row>
    <row r="3285" spans="1:34">
      <c r="A3285">
        <v>3284</v>
      </c>
      <c r="C3285">
        <v>148</v>
      </c>
      <c r="D3285">
        <v>632</v>
      </c>
      <c r="E3285" t="s">
        <v>607</v>
      </c>
      <c r="F3285" t="s">
        <v>929</v>
      </c>
      <c r="G3285">
        <v>52.41592026</v>
      </c>
      <c r="H3285">
        <v>127.0003967</v>
      </c>
      <c r="M3285" t="s">
        <v>16</v>
      </c>
      <c r="N3285">
        <v>0</v>
      </c>
      <c r="O3285">
        <v>-4</v>
      </c>
      <c r="P3285">
        <f t="shared" si="315"/>
        <v>4</v>
      </c>
      <c r="Q3285" t="s">
        <v>616</v>
      </c>
      <c r="R3285">
        <v>2</v>
      </c>
      <c r="S3285">
        <f t="shared" si="310"/>
        <v>4</v>
      </c>
      <c r="T3285">
        <f t="shared" si="311"/>
        <v>0</v>
      </c>
      <c r="U3285" t="s">
        <v>1003</v>
      </c>
      <c r="V3285" t="s">
        <v>918</v>
      </c>
      <c r="Z3285" s="118">
        <v>0.93</v>
      </c>
      <c r="AA3285">
        <v>5</v>
      </c>
      <c r="AB3285" s="120">
        <v>10.95</v>
      </c>
      <c r="AC3285" s="2">
        <f t="shared" si="312"/>
        <v>3869.73</v>
      </c>
      <c r="AE3285" s="2">
        <f t="shared" si="313"/>
        <v>3869.73</v>
      </c>
      <c r="AG3285" t="str">
        <f t="shared" si="314"/>
        <v/>
      </c>
    </row>
    <row r="3286" spans="1:34">
      <c r="A3286">
        <v>3285</v>
      </c>
      <c r="C3286">
        <v>148</v>
      </c>
      <c r="D3286">
        <v>632</v>
      </c>
      <c r="E3286" t="s">
        <v>607</v>
      </c>
      <c r="F3286" t="s">
        <v>929</v>
      </c>
      <c r="G3286">
        <v>52.41592026</v>
      </c>
      <c r="H3286">
        <v>127.0003967</v>
      </c>
      <c r="M3286" t="s">
        <v>18</v>
      </c>
      <c r="N3286">
        <v>-4</v>
      </c>
      <c r="O3286">
        <v>-15</v>
      </c>
      <c r="P3286">
        <f t="shared" si="315"/>
        <v>11</v>
      </c>
      <c r="Q3286" t="s">
        <v>89</v>
      </c>
      <c r="R3286">
        <v>2</v>
      </c>
      <c r="S3286">
        <f t="shared" si="310"/>
        <v>11</v>
      </c>
      <c r="T3286">
        <f t="shared" si="311"/>
        <v>0</v>
      </c>
      <c r="U3286" t="s">
        <v>1003</v>
      </c>
      <c r="V3286" t="s">
        <v>918</v>
      </c>
      <c r="Z3286" s="118">
        <v>1.17</v>
      </c>
      <c r="AA3286">
        <v>45</v>
      </c>
      <c r="AB3286" s="120">
        <v>3.92</v>
      </c>
      <c r="AC3286" s="2">
        <f t="shared" si="312"/>
        <v>2774.7719999999995</v>
      </c>
      <c r="AE3286" s="2">
        <f t="shared" si="313"/>
        <v>2774.7719999999995</v>
      </c>
      <c r="AG3286" t="str">
        <f t="shared" si="314"/>
        <v/>
      </c>
    </row>
    <row r="3287" spans="1:34">
      <c r="A3287">
        <v>3286</v>
      </c>
      <c r="C3287">
        <v>148</v>
      </c>
      <c r="D3287">
        <v>632</v>
      </c>
      <c r="E3287" t="s">
        <v>607</v>
      </c>
      <c r="F3287" t="s">
        <v>929</v>
      </c>
      <c r="G3287">
        <v>52.41592026</v>
      </c>
      <c r="H3287">
        <v>127.0003967</v>
      </c>
      <c r="M3287" t="s">
        <v>278</v>
      </c>
      <c r="N3287">
        <v>-15</v>
      </c>
      <c r="O3287">
        <v>-25</v>
      </c>
      <c r="P3287">
        <f t="shared" si="315"/>
        <v>10</v>
      </c>
      <c r="R3287">
        <v>2</v>
      </c>
      <c r="S3287">
        <f t="shared" si="310"/>
        <v>10</v>
      </c>
      <c r="T3287">
        <f t="shared" si="311"/>
        <v>0</v>
      </c>
      <c r="U3287" t="s">
        <v>1003</v>
      </c>
      <c r="V3287" t="s">
        <v>918</v>
      </c>
      <c r="Z3287" s="118">
        <v>0.11</v>
      </c>
      <c r="AA3287">
        <v>0</v>
      </c>
      <c r="AB3287" s="120">
        <v>45.06</v>
      </c>
      <c r="AC3287" s="2">
        <f t="shared" si="312"/>
        <v>4956.6000000000004</v>
      </c>
      <c r="AE3287" s="2">
        <f t="shared" si="313"/>
        <v>4956.6000000000004</v>
      </c>
      <c r="AG3287" t="str">
        <f t="shared" si="314"/>
        <v/>
      </c>
    </row>
    <row r="3288" spans="1:34" s="9" customFormat="1">
      <c r="A3288">
        <v>3287</v>
      </c>
      <c r="C3288">
        <v>148</v>
      </c>
      <c r="D3288">
        <v>632</v>
      </c>
      <c r="E3288" s="9" t="s">
        <v>607</v>
      </c>
      <c r="F3288" t="s">
        <v>929</v>
      </c>
      <c r="G3288" s="9">
        <v>52.41592026</v>
      </c>
      <c r="H3288" s="9">
        <v>127.0003967</v>
      </c>
      <c r="M3288" s="9" t="s">
        <v>19</v>
      </c>
      <c r="N3288" s="9">
        <v>-25</v>
      </c>
      <c r="O3288" s="9">
        <v>-25</v>
      </c>
      <c r="P3288">
        <f t="shared" si="315"/>
        <v>0</v>
      </c>
      <c r="R3288" s="9">
        <v>2</v>
      </c>
      <c r="S3288" s="9">
        <f t="shared" si="310"/>
        <v>0</v>
      </c>
      <c r="T3288" s="9">
        <f t="shared" si="311"/>
        <v>0</v>
      </c>
      <c r="U3288" t="s">
        <v>1003</v>
      </c>
      <c r="V3288" t="s">
        <v>21</v>
      </c>
      <c r="Z3288" s="118">
        <v>1.71</v>
      </c>
      <c r="AA3288" s="9">
        <v>70</v>
      </c>
      <c r="AB3288" s="120">
        <v>1.25</v>
      </c>
      <c r="AC3288" s="2">
        <f t="shared" si="312"/>
        <v>0</v>
      </c>
      <c r="AE3288" s="11">
        <f t="shared" si="313"/>
        <v>0</v>
      </c>
      <c r="AG3288" t="str">
        <f t="shared" si="314"/>
        <v/>
      </c>
      <c r="AH3288"/>
    </row>
    <row r="3289" spans="1:34">
      <c r="A3289">
        <v>3288</v>
      </c>
      <c r="C3289">
        <v>763</v>
      </c>
      <c r="D3289">
        <v>633</v>
      </c>
      <c r="E3289" t="s">
        <v>614</v>
      </c>
      <c r="F3289" t="s">
        <v>930</v>
      </c>
      <c r="G3289">
        <v>52.654800420000001</v>
      </c>
      <c r="H3289">
        <v>126.7674026</v>
      </c>
      <c r="M3289" t="s">
        <v>89</v>
      </c>
      <c r="N3289">
        <v>10</v>
      </c>
      <c r="O3289">
        <v>9</v>
      </c>
      <c r="P3289">
        <f t="shared" si="315"/>
        <v>1</v>
      </c>
      <c r="Q3289" t="s">
        <v>35</v>
      </c>
      <c r="R3289">
        <v>1</v>
      </c>
      <c r="S3289">
        <f t="shared" si="310"/>
        <v>0</v>
      </c>
      <c r="T3289">
        <f t="shared" si="311"/>
        <v>1</v>
      </c>
      <c r="W3289">
        <f>SUM(S3289:S3294)</f>
        <v>36</v>
      </c>
      <c r="X3289">
        <f>SUM(T3289:T3294)</f>
        <v>10</v>
      </c>
      <c r="Y3289">
        <f>X3289+W3289</f>
        <v>46</v>
      </c>
      <c r="Z3289" s="118">
        <v>0.16</v>
      </c>
      <c r="AA3289">
        <v>0</v>
      </c>
      <c r="AB3289" s="120">
        <v>37.4</v>
      </c>
      <c r="AC3289" s="2">
        <f t="shared" si="312"/>
        <v>598.4</v>
      </c>
      <c r="AD3289" s="2">
        <f>SUM(AC3289:AC3294)</f>
        <v>10426.728000000001</v>
      </c>
      <c r="AE3289" s="2">
        <f t="shared" si="313"/>
        <v>598.4</v>
      </c>
      <c r="AF3289" s="2">
        <f>SUM(AE3289:AE3294)</f>
        <v>10426.728000000001</v>
      </c>
      <c r="AG3289">
        <f t="shared" si="314"/>
        <v>1</v>
      </c>
    </row>
    <row r="3290" spans="1:34">
      <c r="A3290">
        <v>3289</v>
      </c>
      <c r="C3290">
        <v>763</v>
      </c>
      <c r="D3290">
        <v>633</v>
      </c>
      <c r="E3290" t="s">
        <v>614</v>
      </c>
      <c r="F3290" t="s">
        <v>930</v>
      </c>
      <c r="G3290">
        <v>52.654800420000001</v>
      </c>
      <c r="H3290">
        <v>126.7674026</v>
      </c>
      <c r="M3290" t="s">
        <v>14</v>
      </c>
      <c r="N3290">
        <v>9</v>
      </c>
      <c r="O3290">
        <v>8</v>
      </c>
      <c r="P3290">
        <f t="shared" si="315"/>
        <v>1</v>
      </c>
      <c r="Q3290" t="s">
        <v>35</v>
      </c>
      <c r="R3290">
        <v>1</v>
      </c>
      <c r="S3290">
        <f t="shared" si="310"/>
        <v>0</v>
      </c>
      <c r="T3290">
        <f t="shared" si="311"/>
        <v>1</v>
      </c>
      <c r="Z3290" s="118">
        <v>0.16</v>
      </c>
      <c r="AA3290">
        <v>0</v>
      </c>
      <c r="AB3290" s="120">
        <v>37.4</v>
      </c>
      <c r="AC3290" s="2">
        <f t="shared" si="312"/>
        <v>598.4</v>
      </c>
      <c r="AE3290" s="2">
        <f t="shared" si="313"/>
        <v>598.4</v>
      </c>
      <c r="AG3290" t="str">
        <f t="shared" si="314"/>
        <v/>
      </c>
    </row>
    <row r="3291" spans="1:34">
      <c r="A3291">
        <v>3290</v>
      </c>
      <c r="C3291">
        <v>763</v>
      </c>
      <c r="D3291">
        <v>633</v>
      </c>
      <c r="E3291" t="s">
        <v>614</v>
      </c>
      <c r="F3291" t="s">
        <v>930</v>
      </c>
      <c r="G3291">
        <v>52.654800420000001</v>
      </c>
      <c r="H3291">
        <v>126.7674026</v>
      </c>
      <c r="M3291" t="s">
        <v>627</v>
      </c>
      <c r="N3291">
        <v>8</v>
      </c>
      <c r="O3291">
        <v>0</v>
      </c>
      <c r="P3291">
        <f t="shared" si="315"/>
        <v>8</v>
      </c>
      <c r="Q3291" t="s">
        <v>35</v>
      </c>
      <c r="R3291">
        <v>1</v>
      </c>
      <c r="S3291">
        <f t="shared" si="310"/>
        <v>0</v>
      </c>
      <c r="T3291">
        <f t="shared" si="311"/>
        <v>8</v>
      </c>
      <c r="Z3291" s="118">
        <v>0.16</v>
      </c>
      <c r="AA3291">
        <v>0</v>
      </c>
      <c r="AB3291" s="120">
        <v>30.85</v>
      </c>
      <c r="AC3291" s="2">
        <f t="shared" si="312"/>
        <v>3948.8</v>
      </c>
      <c r="AE3291" s="2">
        <f t="shared" si="313"/>
        <v>3948.8</v>
      </c>
      <c r="AG3291" t="str">
        <f t="shared" si="314"/>
        <v/>
      </c>
    </row>
    <row r="3292" spans="1:34">
      <c r="A3292">
        <v>3291</v>
      </c>
      <c r="C3292">
        <v>822</v>
      </c>
      <c r="D3292">
        <v>633</v>
      </c>
      <c r="E3292" t="s">
        <v>614</v>
      </c>
      <c r="F3292" t="s">
        <v>930</v>
      </c>
      <c r="G3292">
        <v>52.654800420000001</v>
      </c>
      <c r="H3292">
        <v>126.7674026</v>
      </c>
      <c r="M3292" t="s">
        <v>104</v>
      </c>
      <c r="N3292">
        <v>0</v>
      </c>
      <c r="O3292">
        <v>-9</v>
      </c>
      <c r="P3292">
        <f t="shared" si="315"/>
        <v>9</v>
      </c>
      <c r="Q3292" t="s">
        <v>89</v>
      </c>
      <c r="R3292">
        <v>2</v>
      </c>
      <c r="S3292">
        <f t="shared" si="310"/>
        <v>9</v>
      </c>
      <c r="T3292">
        <f t="shared" si="311"/>
        <v>0</v>
      </c>
      <c r="U3292" t="s">
        <v>1003</v>
      </c>
      <c r="V3292" t="s">
        <v>21</v>
      </c>
      <c r="Z3292" s="118">
        <v>1.07</v>
      </c>
      <c r="AA3292">
        <v>10</v>
      </c>
      <c r="AB3292" s="120">
        <v>3.36</v>
      </c>
      <c r="AC3292" s="2">
        <f t="shared" si="312"/>
        <v>2912.1120000000001</v>
      </c>
      <c r="AE3292" s="2">
        <f t="shared" si="313"/>
        <v>2912.1120000000001</v>
      </c>
      <c r="AG3292" t="str">
        <f t="shared" si="314"/>
        <v/>
      </c>
    </row>
    <row r="3293" spans="1:34">
      <c r="A3293">
        <v>3292</v>
      </c>
      <c r="C3293">
        <v>822</v>
      </c>
      <c r="D3293">
        <v>633</v>
      </c>
      <c r="E3293" t="s">
        <v>614</v>
      </c>
      <c r="F3293" t="s">
        <v>930</v>
      </c>
      <c r="G3293">
        <v>52.654800420000001</v>
      </c>
      <c r="H3293">
        <v>126.7674026</v>
      </c>
      <c r="M3293" t="s">
        <v>101</v>
      </c>
      <c r="N3293">
        <v>-9</v>
      </c>
      <c r="O3293">
        <v>-24</v>
      </c>
      <c r="P3293">
        <f t="shared" si="315"/>
        <v>15</v>
      </c>
      <c r="Q3293" t="s">
        <v>604</v>
      </c>
      <c r="R3293">
        <v>2</v>
      </c>
      <c r="S3293">
        <f t="shared" si="310"/>
        <v>15</v>
      </c>
      <c r="T3293">
        <f t="shared" si="311"/>
        <v>0</v>
      </c>
      <c r="U3293" t="s">
        <v>1006</v>
      </c>
      <c r="V3293" t="s">
        <v>856</v>
      </c>
      <c r="Z3293" s="118">
        <v>1.62</v>
      </c>
      <c r="AA3293">
        <v>35</v>
      </c>
      <c r="AB3293" s="120">
        <v>1.2</v>
      </c>
      <c r="AC3293" s="2">
        <f t="shared" si="312"/>
        <v>1895.3999999999999</v>
      </c>
      <c r="AE3293" s="2">
        <f t="shared" si="313"/>
        <v>1895.3999999999999</v>
      </c>
      <c r="AG3293" t="str">
        <f t="shared" si="314"/>
        <v/>
      </c>
    </row>
    <row r="3294" spans="1:34" s="9" customFormat="1">
      <c r="A3294">
        <v>3293</v>
      </c>
      <c r="C3294">
        <v>822</v>
      </c>
      <c r="D3294">
        <v>633</v>
      </c>
      <c r="E3294" s="9" t="s">
        <v>614</v>
      </c>
      <c r="F3294" t="s">
        <v>930</v>
      </c>
      <c r="G3294" s="9">
        <v>52.654800420000001</v>
      </c>
      <c r="H3294" s="9">
        <v>126.7674026</v>
      </c>
      <c r="M3294" s="9" t="s">
        <v>21</v>
      </c>
      <c r="N3294" s="9">
        <v>-24</v>
      </c>
      <c r="O3294" s="9">
        <v>-36</v>
      </c>
      <c r="P3294">
        <f t="shared" si="315"/>
        <v>12</v>
      </c>
      <c r="Q3294" s="9" t="s">
        <v>604</v>
      </c>
      <c r="R3294" s="9">
        <v>2</v>
      </c>
      <c r="S3294" s="9">
        <f t="shared" si="310"/>
        <v>12</v>
      </c>
      <c r="T3294" s="9">
        <f t="shared" si="311"/>
        <v>0</v>
      </c>
      <c r="U3294" t="s">
        <v>1006</v>
      </c>
      <c r="V3294" t="s">
        <v>856</v>
      </c>
      <c r="Z3294" s="118">
        <v>1.84</v>
      </c>
      <c r="AA3294" s="9">
        <v>45</v>
      </c>
      <c r="AB3294" s="120">
        <v>0.39</v>
      </c>
      <c r="AC3294" s="2">
        <f t="shared" si="312"/>
        <v>473.61600000000004</v>
      </c>
      <c r="AE3294" s="11">
        <f t="shared" si="313"/>
        <v>473.61600000000004</v>
      </c>
      <c r="AG3294" t="str">
        <f t="shared" si="314"/>
        <v/>
      </c>
      <c r="AH3294"/>
    </row>
    <row r="3295" spans="1:34">
      <c r="A3295">
        <v>3294</v>
      </c>
      <c r="C3295">
        <v>436</v>
      </c>
      <c r="D3295">
        <v>634</v>
      </c>
      <c r="E3295" t="s">
        <v>619</v>
      </c>
      <c r="F3295" t="s">
        <v>930</v>
      </c>
      <c r="G3295">
        <v>51.861110689999997</v>
      </c>
      <c r="H3295">
        <v>127.6500015</v>
      </c>
      <c r="M3295" t="s">
        <v>89</v>
      </c>
      <c r="N3295">
        <v>13</v>
      </c>
      <c r="O3295">
        <v>12</v>
      </c>
      <c r="P3295">
        <f t="shared" si="315"/>
        <v>1</v>
      </c>
      <c r="Q3295" t="s">
        <v>35</v>
      </c>
      <c r="R3295">
        <v>1</v>
      </c>
      <c r="S3295">
        <f t="shared" si="310"/>
        <v>0</v>
      </c>
      <c r="T3295">
        <f t="shared" si="311"/>
        <v>1</v>
      </c>
      <c r="W3295">
        <f>SUM(S3295:S3299)</f>
        <v>19</v>
      </c>
      <c r="X3295">
        <f>SUM(T3295:T3299)</f>
        <v>13</v>
      </c>
      <c r="Y3295">
        <f>X3295+W3295</f>
        <v>32</v>
      </c>
      <c r="Z3295" s="118">
        <v>0.16</v>
      </c>
      <c r="AA3295">
        <v>0</v>
      </c>
      <c r="AB3295" s="120">
        <v>37.4</v>
      </c>
      <c r="AC3295" s="2">
        <f t="shared" si="312"/>
        <v>598.4</v>
      </c>
      <c r="AD3295" s="2">
        <f>SUM(AC3295:AC3299)</f>
        <v>9669.655999999999</v>
      </c>
      <c r="AE3295" s="2">
        <f t="shared" si="313"/>
        <v>598.4</v>
      </c>
      <c r="AF3295" s="2">
        <f>SUM(AE3295:AE3299)</f>
        <v>9669.655999999999</v>
      </c>
      <c r="AG3295">
        <f t="shared" si="314"/>
        <v>1</v>
      </c>
    </row>
    <row r="3296" spans="1:34">
      <c r="A3296">
        <v>3295</v>
      </c>
      <c r="C3296">
        <v>436</v>
      </c>
      <c r="D3296">
        <v>634</v>
      </c>
      <c r="E3296" t="s">
        <v>619</v>
      </c>
      <c r="F3296" t="s">
        <v>930</v>
      </c>
      <c r="G3296">
        <v>51.861110689999997</v>
      </c>
      <c r="H3296">
        <v>127.6500015</v>
      </c>
      <c r="M3296" t="s">
        <v>612</v>
      </c>
      <c r="N3296">
        <v>12</v>
      </c>
      <c r="O3296">
        <v>9</v>
      </c>
      <c r="P3296">
        <f t="shared" si="315"/>
        <v>3</v>
      </c>
      <c r="Q3296" t="s">
        <v>35</v>
      </c>
      <c r="R3296">
        <v>1</v>
      </c>
      <c r="S3296">
        <f t="shared" si="310"/>
        <v>0</v>
      </c>
      <c r="T3296">
        <f t="shared" si="311"/>
        <v>3</v>
      </c>
      <c r="Z3296" s="118">
        <v>0.16</v>
      </c>
      <c r="AA3296">
        <v>0</v>
      </c>
      <c r="AB3296" s="120">
        <v>37.4</v>
      </c>
      <c r="AC3296" s="2">
        <f t="shared" si="312"/>
        <v>1795.1999999999998</v>
      </c>
      <c r="AE3296" s="2">
        <f t="shared" si="313"/>
        <v>1795.1999999999998</v>
      </c>
      <c r="AG3296" t="str">
        <f t="shared" si="314"/>
        <v/>
      </c>
    </row>
    <row r="3297" spans="1:34">
      <c r="A3297">
        <v>3296</v>
      </c>
      <c r="C3297">
        <v>436</v>
      </c>
      <c r="D3297">
        <v>634</v>
      </c>
      <c r="E3297" t="s">
        <v>619</v>
      </c>
      <c r="F3297" t="s">
        <v>930</v>
      </c>
      <c r="G3297">
        <v>51.861110689999997</v>
      </c>
      <c r="H3297">
        <v>127.6500015</v>
      </c>
      <c r="M3297" t="s">
        <v>15</v>
      </c>
      <c r="N3297">
        <v>9</v>
      </c>
      <c r="O3297">
        <v>0</v>
      </c>
      <c r="P3297">
        <f t="shared" si="315"/>
        <v>9</v>
      </c>
      <c r="Q3297" t="s">
        <v>35</v>
      </c>
      <c r="R3297">
        <v>1</v>
      </c>
      <c r="S3297">
        <f t="shared" si="310"/>
        <v>0</v>
      </c>
      <c r="T3297">
        <f t="shared" si="311"/>
        <v>9</v>
      </c>
      <c r="Z3297" s="118">
        <v>0.16</v>
      </c>
      <c r="AA3297">
        <v>0</v>
      </c>
      <c r="AB3297" s="120">
        <v>30.85</v>
      </c>
      <c r="AC3297" s="2">
        <f t="shared" si="312"/>
        <v>4442.3999999999996</v>
      </c>
      <c r="AE3297" s="2">
        <f t="shared" si="313"/>
        <v>4442.3999999999996</v>
      </c>
      <c r="AG3297" t="str">
        <f t="shared" si="314"/>
        <v/>
      </c>
    </row>
    <row r="3298" spans="1:34">
      <c r="A3298">
        <v>3297</v>
      </c>
      <c r="C3298">
        <v>483</v>
      </c>
      <c r="D3298">
        <v>634</v>
      </c>
      <c r="E3298" t="s">
        <v>619</v>
      </c>
      <c r="F3298" t="s">
        <v>930</v>
      </c>
      <c r="G3298">
        <v>51.861110689999997</v>
      </c>
      <c r="H3298">
        <v>127.6500015</v>
      </c>
      <c r="M3298" t="s">
        <v>104</v>
      </c>
      <c r="N3298">
        <v>0</v>
      </c>
      <c r="O3298">
        <v>-4</v>
      </c>
      <c r="P3298">
        <f t="shared" si="315"/>
        <v>4</v>
      </c>
      <c r="Q3298" t="s">
        <v>616</v>
      </c>
      <c r="R3298">
        <v>2</v>
      </c>
      <c r="S3298">
        <f t="shared" si="310"/>
        <v>4</v>
      </c>
      <c r="T3298">
        <f t="shared" si="311"/>
        <v>0</v>
      </c>
      <c r="U3298" t="s">
        <v>1003</v>
      </c>
      <c r="V3298" t="s">
        <v>856</v>
      </c>
      <c r="Z3298" s="118">
        <v>1.07</v>
      </c>
      <c r="AA3298">
        <v>30</v>
      </c>
      <c r="AB3298" s="120">
        <v>3.36</v>
      </c>
      <c r="AC3298" s="2">
        <f t="shared" si="312"/>
        <v>1006.6560000000001</v>
      </c>
      <c r="AE3298" s="2">
        <f t="shared" si="313"/>
        <v>1006.6560000000001</v>
      </c>
      <c r="AG3298" t="str">
        <f t="shared" si="314"/>
        <v/>
      </c>
    </row>
    <row r="3299" spans="1:34" s="9" customFormat="1">
      <c r="A3299">
        <v>3298</v>
      </c>
      <c r="C3299">
        <v>483</v>
      </c>
      <c r="D3299">
        <v>634</v>
      </c>
      <c r="E3299" s="9" t="s">
        <v>619</v>
      </c>
      <c r="F3299" t="s">
        <v>930</v>
      </c>
      <c r="G3299" s="9">
        <v>51.861110689999997</v>
      </c>
      <c r="H3299" s="9">
        <v>127.6500015</v>
      </c>
      <c r="M3299" s="9" t="s">
        <v>101</v>
      </c>
      <c r="N3299" s="9">
        <v>-4</v>
      </c>
      <c r="O3299" s="9">
        <v>-19</v>
      </c>
      <c r="P3299">
        <f t="shared" si="315"/>
        <v>15</v>
      </c>
      <c r="Q3299" s="9" t="s">
        <v>89</v>
      </c>
      <c r="R3299" s="9">
        <v>2</v>
      </c>
      <c r="S3299" s="9">
        <f t="shared" si="310"/>
        <v>15</v>
      </c>
      <c r="T3299" s="9">
        <f t="shared" si="311"/>
        <v>0</v>
      </c>
      <c r="U3299" t="s">
        <v>1003</v>
      </c>
      <c r="V3299" t="s">
        <v>856</v>
      </c>
      <c r="Z3299" s="118">
        <v>1.45</v>
      </c>
      <c r="AA3299" s="9">
        <v>30</v>
      </c>
      <c r="AB3299" s="120">
        <v>1.2</v>
      </c>
      <c r="AC3299" s="2">
        <f t="shared" si="312"/>
        <v>1826.9999999999998</v>
      </c>
      <c r="AE3299" s="11">
        <f t="shared" si="313"/>
        <v>1826.9999999999998</v>
      </c>
      <c r="AG3299" t="str">
        <f t="shared" si="314"/>
        <v/>
      </c>
      <c r="AH3299"/>
    </row>
    <row r="3300" spans="1:34">
      <c r="A3300">
        <v>3299</v>
      </c>
      <c r="C3300">
        <v>389</v>
      </c>
      <c r="D3300">
        <v>635</v>
      </c>
      <c r="E3300" t="s">
        <v>919</v>
      </c>
      <c r="F3300" t="s">
        <v>934</v>
      </c>
      <c r="G3300">
        <v>51.526920320000002</v>
      </c>
      <c r="H3300">
        <v>128.0202026</v>
      </c>
      <c r="M3300" t="s">
        <v>89</v>
      </c>
      <c r="N3300">
        <v>50</v>
      </c>
      <c r="O3300">
        <v>49</v>
      </c>
      <c r="P3300">
        <f t="shared" si="315"/>
        <v>1</v>
      </c>
      <c r="Q3300" t="s">
        <v>35</v>
      </c>
      <c r="R3300">
        <v>1</v>
      </c>
      <c r="S3300">
        <f t="shared" si="310"/>
        <v>0</v>
      </c>
      <c r="T3300">
        <f t="shared" si="311"/>
        <v>1</v>
      </c>
      <c r="W3300">
        <f>SUM(S3300:S3304)</f>
        <v>12</v>
      </c>
      <c r="X3300">
        <f>SUM(T3300:T3304)</f>
        <v>50</v>
      </c>
      <c r="Y3300">
        <f>X3300+W3300</f>
        <v>62</v>
      </c>
      <c r="Z3300" s="118">
        <v>0.08</v>
      </c>
      <c r="AA3300">
        <v>0</v>
      </c>
      <c r="AB3300" s="120">
        <v>51.68</v>
      </c>
      <c r="AC3300" s="2">
        <f t="shared" si="312"/>
        <v>413.44000000000005</v>
      </c>
      <c r="AD3300" s="2">
        <f>SUM(AC3300:AC3304)</f>
        <v>29635.216</v>
      </c>
      <c r="AE3300" s="2">
        <f t="shared" si="313"/>
        <v>413.44000000000005</v>
      </c>
      <c r="AF3300" s="2">
        <f>SUM(AE3300:AE3304)</f>
        <v>29635.216</v>
      </c>
      <c r="AG3300">
        <f t="shared" si="314"/>
        <v>1</v>
      </c>
    </row>
    <row r="3301" spans="1:34">
      <c r="A3301">
        <v>3300</v>
      </c>
      <c r="C3301">
        <v>389</v>
      </c>
      <c r="D3301">
        <v>635</v>
      </c>
      <c r="E3301" t="s">
        <v>919</v>
      </c>
      <c r="F3301" t="s">
        <v>934</v>
      </c>
      <c r="G3301">
        <v>51.526920320000002</v>
      </c>
      <c r="H3301">
        <v>128.0202026</v>
      </c>
      <c r="M3301" t="s">
        <v>606</v>
      </c>
      <c r="N3301">
        <v>49</v>
      </c>
      <c r="O3301">
        <v>47</v>
      </c>
      <c r="P3301">
        <f t="shared" si="315"/>
        <v>2</v>
      </c>
      <c r="Q3301" t="s">
        <v>35</v>
      </c>
      <c r="R3301">
        <v>1</v>
      </c>
      <c r="S3301">
        <f t="shared" si="310"/>
        <v>0</v>
      </c>
      <c r="T3301">
        <f t="shared" si="311"/>
        <v>2</v>
      </c>
      <c r="Z3301" s="118">
        <v>0.12</v>
      </c>
      <c r="AA3301">
        <v>0</v>
      </c>
      <c r="AB3301" s="120">
        <v>51.68</v>
      </c>
      <c r="AC3301" s="2">
        <f t="shared" si="312"/>
        <v>1240.32</v>
      </c>
      <c r="AE3301" s="2">
        <f t="shared" si="313"/>
        <v>1240.32</v>
      </c>
      <c r="AG3301" t="str">
        <f t="shared" si="314"/>
        <v/>
      </c>
    </row>
    <row r="3302" spans="1:34">
      <c r="A3302">
        <v>3301</v>
      </c>
      <c r="C3302">
        <v>389</v>
      </c>
      <c r="D3302">
        <v>635</v>
      </c>
      <c r="E3302" t="s">
        <v>919</v>
      </c>
      <c r="F3302" t="s">
        <v>934</v>
      </c>
      <c r="G3302">
        <v>51.526920320000002</v>
      </c>
      <c r="H3302">
        <v>128.0202026</v>
      </c>
      <c r="M3302" t="s">
        <v>15</v>
      </c>
      <c r="N3302">
        <v>47</v>
      </c>
      <c r="O3302">
        <v>34</v>
      </c>
      <c r="P3302">
        <f t="shared" si="315"/>
        <v>13</v>
      </c>
      <c r="Q3302" t="s">
        <v>35</v>
      </c>
      <c r="R3302">
        <v>1</v>
      </c>
      <c r="S3302">
        <f t="shared" si="310"/>
        <v>0</v>
      </c>
      <c r="T3302">
        <f t="shared" si="311"/>
        <v>13</v>
      </c>
      <c r="Z3302" s="118">
        <v>0.15</v>
      </c>
      <c r="AA3302">
        <v>0</v>
      </c>
      <c r="AB3302" s="120">
        <v>45.12</v>
      </c>
      <c r="AC3302" s="2">
        <f t="shared" si="312"/>
        <v>8798.4000000000015</v>
      </c>
      <c r="AE3302" s="2">
        <f t="shared" si="313"/>
        <v>8798.4000000000015</v>
      </c>
      <c r="AG3302" t="str">
        <f t="shared" si="314"/>
        <v/>
      </c>
    </row>
    <row r="3303" spans="1:34">
      <c r="A3303">
        <v>3302</v>
      </c>
      <c r="C3303">
        <v>389</v>
      </c>
      <c r="D3303">
        <v>635</v>
      </c>
      <c r="E3303" t="s">
        <v>919</v>
      </c>
      <c r="F3303" t="s">
        <v>934</v>
      </c>
      <c r="G3303">
        <v>51.526920320000002</v>
      </c>
      <c r="H3303">
        <v>128.0202026</v>
      </c>
      <c r="M3303" t="s">
        <v>162</v>
      </c>
      <c r="N3303">
        <v>34</v>
      </c>
      <c r="O3303">
        <v>0</v>
      </c>
      <c r="P3303">
        <f t="shared" si="315"/>
        <v>34</v>
      </c>
      <c r="Q3303" t="s">
        <v>35</v>
      </c>
      <c r="R3303">
        <v>1</v>
      </c>
      <c r="S3303">
        <f t="shared" si="310"/>
        <v>0</v>
      </c>
      <c r="T3303">
        <f t="shared" si="311"/>
        <v>34</v>
      </c>
      <c r="Z3303" s="118">
        <v>0.15</v>
      </c>
      <c r="AA3303">
        <v>0</v>
      </c>
      <c r="AB3303" s="120">
        <v>33.880000000000003</v>
      </c>
      <c r="AC3303" s="2">
        <f t="shared" si="312"/>
        <v>17278.8</v>
      </c>
      <c r="AE3303" s="2">
        <f t="shared" si="313"/>
        <v>17278.8</v>
      </c>
      <c r="AG3303" t="str">
        <f t="shared" si="314"/>
        <v/>
      </c>
    </row>
    <row r="3304" spans="1:34" s="9" customFormat="1">
      <c r="A3304">
        <v>3303</v>
      </c>
      <c r="C3304">
        <v>436</v>
      </c>
      <c r="D3304">
        <v>635</v>
      </c>
      <c r="E3304" s="9" t="s">
        <v>919</v>
      </c>
      <c r="F3304" t="s">
        <v>934</v>
      </c>
      <c r="G3304" s="9">
        <v>51.526920320000002</v>
      </c>
      <c r="H3304" s="9">
        <v>128.0202026</v>
      </c>
      <c r="M3304" s="9" t="s">
        <v>685</v>
      </c>
      <c r="N3304" s="9">
        <v>0</v>
      </c>
      <c r="O3304" s="9">
        <v>-12</v>
      </c>
      <c r="P3304">
        <f t="shared" si="315"/>
        <v>12</v>
      </c>
      <c r="Q3304" s="9" t="s">
        <v>89</v>
      </c>
      <c r="R3304" s="9">
        <v>2</v>
      </c>
      <c r="S3304" s="9">
        <f t="shared" si="310"/>
        <v>12</v>
      </c>
      <c r="T3304" s="9">
        <f t="shared" si="311"/>
        <v>0</v>
      </c>
      <c r="U3304" t="s">
        <v>1003</v>
      </c>
      <c r="V3304" t="s">
        <v>856</v>
      </c>
      <c r="Z3304" s="118">
        <v>1.71</v>
      </c>
      <c r="AA3304" s="106">
        <v>20</v>
      </c>
      <c r="AB3304" s="120">
        <v>1.1599999999999999</v>
      </c>
      <c r="AC3304" s="2">
        <f t="shared" si="312"/>
        <v>1904.2560000000003</v>
      </c>
      <c r="AE3304" s="11">
        <f t="shared" si="313"/>
        <v>1904.2560000000003</v>
      </c>
      <c r="AG3304" t="str">
        <f t="shared" si="314"/>
        <v/>
      </c>
      <c r="AH3304"/>
    </row>
    <row r="3305" spans="1:34">
      <c r="A3305">
        <v>3304</v>
      </c>
      <c r="C3305">
        <v>134</v>
      </c>
      <c r="D3305">
        <v>636</v>
      </c>
      <c r="E3305" t="s">
        <v>619</v>
      </c>
      <c r="F3305" t="s">
        <v>930</v>
      </c>
      <c r="G3305">
        <v>52.419109339999999</v>
      </c>
      <c r="H3305">
        <v>127.16439819999999</v>
      </c>
      <c r="M3305" t="s">
        <v>610</v>
      </c>
      <c r="N3305">
        <v>16</v>
      </c>
      <c r="O3305">
        <v>13</v>
      </c>
      <c r="P3305">
        <f t="shared" si="315"/>
        <v>3</v>
      </c>
      <c r="Q3305" t="s">
        <v>35</v>
      </c>
      <c r="R3305">
        <v>1</v>
      </c>
      <c r="S3305">
        <f t="shared" si="310"/>
        <v>0</v>
      </c>
      <c r="T3305">
        <f t="shared" si="311"/>
        <v>3</v>
      </c>
      <c r="W3305">
        <f>SUM(S3305:S3312)</f>
        <v>35</v>
      </c>
      <c r="X3305">
        <f>SUM(T3305:T3312)</f>
        <v>16</v>
      </c>
      <c r="Y3305">
        <f>X3305+W3305</f>
        <v>51</v>
      </c>
      <c r="Z3305" s="118">
        <v>0.16</v>
      </c>
      <c r="AA3305">
        <v>0</v>
      </c>
      <c r="AB3305" s="120">
        <v>37.4</v>
      </c>
      <c r="AC3305" s="2">
        <f t="shared" si="312"/>
        <v>1795.1999999999998</v>
      </c>
      <c r="AD3305" s="2">
        <f>SUM(AC3305:AC3312)</f>
        <v>15787.887999999999</v>
      </c>
      <c r="AE3305" s="2">
        <f t="shared" si="313"/>
        <v>1795.1999999999998</v>
      </c>
      <c r="AF3305" s="2">
        <f>SUM(AE3305:AE3312)</f>
        <v>15787.887999999999</v>
      </c>
      <c r="AG3305">
        <f t="shared" si="314"/>
        <v>1</v>
      </c>
    </row>
    <row r="3306" spans="1:34">
      <c r="A3306">
        <v>3305</v>
      </c>
      <c r="C3306">
        <v>134</v>
      </c>
      <c r="D3306">
        <v>636</v>
      </c>
      <c r="E3306" t="s">
        <v>619</v>
      </c>
      <c r="F3306" t="s">
        <v>930</v>
      </c>
      <c r="G3306">
        <v>52.419109339999999</v>
      </c>
      <c r="H3306">
        <v>127.16439819999999</v>
      </c>
      <c r="M3306" t="s">
        <v>606</v>
      </c>
      <c r="N3306">
        <v>13</v>
      </c>
      <c r="O3306">
        <v>7</v>
      </c>
      <c r="P3306">
        <f t="shared" si="315"/>
        <v>6</v>
      </c>
      <c r="Q3306" t="s">
        <v>35</v>
      </c>
      <c r="R3306">
        <v>1</v>
      </c>
      <c r="S3306">
        <f t="shared" si="310"/>
        <v>0</v>
      </c>
      <c r="T3306">
        <f t="shared" si="311"/>
        <v>6</v>
      </c>
      <c r="Z3306" s="118">
        <v>0.16</v>
      </c>
      <c r="AA3306">
        <v>0</v>
      </c>
      <c r="AB3306" s="120">
        <v>37.4</v>
      </c>
      <c r="AC3306" s="2">
        <f t="shared" si="312"/>
        <v>3590.3999999999996</v>
      </c>
      <c r="AE3306" s="2">
        <f t="shared" si="313"/>
        <v>3590.3999999999996</v>
      </c>
      <c r="AG3306" t="str">
        <f t="shared" si="314"/>
        <v/>
      </c>
    </row>
    <row r="3307" spans="1:34">
      <c r="A3307">
        <v>3306</v>
      </c>
      <c r="C3307">
        <v>134</v>
      </c>
      <c r="D3307">
        <v>636</v>
      </c>
      <c r="E3307" t="s">
        <v>619</v>
      </c>
      <c r="F3307" t="s">
        <v>930</v>
      </c>
      <c r="G3307">
        <v>52.419109339999999</v>
      </c>
      <c r="H3307">
        <v>127.16439819999999</v>
      </c>
      <c r="M3307" t="s">
        <v>90</v>
      </c>
      <c r="N3307">
        <v>7</v>
      </c>
      <c r="O3307">
        <v>0</v>
      </c>
      <c r="P3307">
        <f t="shared" si="315"/>
        <v>7</v>
      </c>
      <c r="Q3307" t="s">
        <v>35</v>
      </c>
      <c r="R3307">
        <v>1</v>
      </c>
      <c r="S3307">
        <f t="shared" si="310"/>
        <v>0</v>
      </c>
      <c r="T3307">
        <f t="shared" si="311"/>
        <v>7</v>
      </c>
      <c r="Z3307" s="118">
        <v>0.16</v>
      </c>
      <c r="AA3307">
        <v>0</v>
      </c>
      <c r="AB3307" s="120">
        <v>30.85</v>
      </c>
      <c r="AC3307" s="2">
        <f t="shared" si="312"/>
        <v>3455.2</v>
      </c>
      <c r="AE3307" s="2">
        <f t="shared" si="313"/>
        <v>3455.2</v>
      </c>
      <c r="AG3307" t="str">
        <f t="shared" si="314"/>
        <v/>
      </c>
    </row>
    <row r="3308" spans="1:34">
      <c r="A3308">
        <v>3307</v>
      </c>
      <c r="C3308">
        <v>147</v>
      </c>
      <c r="D3308">
        <v>636</v>
      </c>
      <c r="E3308" t="s">
        <v>619</v>
      </c>
      <c r="F3308" t="s">
        <v>930</v>
      </c>
      <c r="G3308">
        <v>52.419109339999999</v>
      </c>
      <c r="H3308">
        <v>127.16439819999999</v>
      </c>
      <c r="M3308" t="s">
        <v>23</v>
      </c>
      <c r="N3308">
        <v>0</v>
      </c>
      <c r="O3308">
        <v>-6</v>
      </c>
      <c r="P3308">
        <f t="shared" si="315"/>
        <v>6</v>
      </c>
      <c r="Q3308" t="s">
        <v>616</v>
      </c>
      <c r="R3308">
        <v>2</v>
      </c>
      <c r="S3308">
        <f t="shared" si="310"/>
        <v>6</v>
      </c>
      <c r="T3308">
        <f t="shared" si="311"/>
        <v>0</v>
      </c>
      <c r="U3308" t="s">
        <v>1003</v>
      </c>
      <c r="V3308" t="s">
        <v>918</v>
      </c>
      <c r="Z3308" s="118">
        <v>1.24</v>
      </c>
      <c r="AA3308">
        <v>5</v>
      </c>
      <c r="AB3308" s="120">
        <v>3.36</v>
      </c>
      <c r="AC3308" s="2">
        <f t="shared" si="312"/>
        <v>2374.8479999999995</v>
      </c>
      <c r="AE3308" s="2">
        <f t="shared" si="313"/>
        <v>2374.8479999999995</v>
      </c>
      <c r="AG3308" t="str">
        <f t="shared" si="314"/>
        <v/>
      </c>
    </row>
    <row r="3309" spans="1:34">
      <c r="A3309">
        <v>3308</v>
      </c>
      <c r="C3309">
        <v>147</v>
      </c>
      <c r="D3309">
        <v>636</v>
      </c>
      <c r="E3309" t="s">
        <v>619</v>
      </c>
      <c r="F3309" t="s">
        <v>930</v>
      </c>
      <c r="G3309">
        <v>52.419109339999999</v>
      </c>
      <c r="H3309">
        <v>127.16439819999999</v>
      </c>
      <c r="M3309" t="s">
        <v>101</v>
      </c>
      <c r="N3309">
        <v>-6</v>
      </c>
      <c r="O3309">
        <v>-14</v>
      </c>
      <c r="P3309">
        <f t="shared" si="315"/>
        <v>8</v>
      </c>
      <c r="Q3309" t="s">
        <v>616</v>
      </c>
      <c r="R3309">
        <v>2</v>
      </c>
      <c r="S3309">
        <f t="shared" si="310"/>
        <v>8</v>
      </c>
      <c r="T3309">
        <f t="shared" si="311"/>
        <v>0</v>
      </c>
      <c r="U3309" t="s">
        <v>1003</v>
      </c>
      <c r="V3309" t="s">
        <v>918</v>
      </c>
      <c r="Z3309" s="118">
        <v>1.45</v>
      </c>
      <c r="AA3309">
        <v>40</v>
      </c>
      <c r="AB3309" s="120">
        <v>1.2</v>
      </c>
      <c r="AC3309" s="2">
        <f t="shared" si="312"/>
        <v>835.19999999999982</v>
      </c>
      <c r="AE3309" s="2">
        <f t="shared" si="313"/>
        <v>835.19999999999982</v>
      </c>
      <c r="AG3309" t="str">
        <f t="shared" si="314"/>
        <v/>
      </c>
    </row>
    <row r="3310" spans="1:34">
      <c r="A3310">
        <v>3309</v>
      </c>
      <c r="C3310">
        <v>147</v>
      </c>
      <c r="D3310">
        <v>636</v>
      </c>
      <c r="E3310" t="s">
        <v>619</v>
      </c>
      <c r="F3310" t="s">
        <v>930</v>
      </c>
      <c r="G3310">
        <v>52.419109339999999</v>
      </c>
      <c r="H3310">
        <v>127.16439819999999</v>
      </c>
      <c r="M3310" t="s">
        <v>278</v>
      </c>
      <c r="N3310">
        <v>-14</v>
      </c>
      <c r="O3310">
        <v>-17</v>
      </c>
      <c r="P3310">
        <f t="shared" si="315"/>
        <v>3</v>
      </c>
      <c r="R3310">
        <v>2</v>
      </c>
      <c r="S3310">
        <f t="shared" si="310"/>
        <v>3</v>
      </c>
      <c r="T3310">
        <f t="shared" si="311"/>
        <v>0</v>
      </c>
      <c r="U3310" t="s">
        <v>1003</v>
      </c>
      <c r="V3310" t="s">
        <v>21</v>
      </c>
      <c r="Z3310" s="118">
        <v>0.16</v>
      </c>
      <c r="AA3310">
        <v>0</v>
      </c>
      <c r="AB3310" s="120">
        <v>37.4</v>
      </c>
      <c r="AC3310" s="2">
        <f t="shared" si="312"/>
        <v>1795.1999999999998</v>
      </c>
      <c r="AE3310" s="2">
        <f t="shared" si="313"/>
        <v>1795.1999999999998</v>
      </c>
      <c r="AG3310" t="str">
        <f t="shared" si="314"/>
        <v/>
      </c>
    </row>
    <row r="3311" spans="1:34">
      <c r="A3311">
        <v>3310</v>
      </c>
      <c r="C3311">
        <v>147</v>
      </c>
      <c r="D3311">
        <v>636</v>
      </c>
      <c r="E3311" t="s">
        <v>619</v>
      </c>
      <c r="F3311" t="s">
        <v>930</v>
      </c>
      <c r="G3311">
        <v>52.419109339999999</v>
      </c>
      <c r="H3311">
        <v>127.16439819999999</v>
      </c>
      <c r="M3311" t="s">
        <v>101</v>
      </c>
      <c r="N3311">
        <v>-17</v>
      </c>
      <c r="O3311">
        <v>-35</v>
      </c>
      <c r="P3311">
        <f t="shared" si="315"/>
        <v>18</v>
      </c>
      <c r="Q3311" t="s">
        <v>613</v>
      </c>
      <c r="R3311">
        <v>2</v>
      </c>
      <c r="S3311">
        <f t="shared" si="310"/>
        <v>18</v>
      </c>
      <c r="T3311">
        <f t="shared" si="311"/>
        <v>0</v>
      </c>
      <c r="U3311" t="s">
        <v>1003</v>
      </c>
      <c r="V3311" t="s">
        <v>21</v>
      </c>
      <c r="Z3311" s="118">
        <v>1.45</v>
      </c>
      <c r="AA3311">
        <v>38</v>
      </c>
      <c r="AB3311" s="120">
        <v>1.2</v>
      </c>
      <c r="AC3311" s="2">
        <f t="shared" si="312"/>
        <v>1941.8399999999997</v>
      </c>
      <c r="AE3311" s="2">
        <f t="shared" si="313"/>
        <v>1941.8399999999997</v>
      </c>
      <c r="AG3311" t="str">
        <f t="shared" si="314"/>
        <v/>
      </c>
    </row>
    <row r="3312" spans="1:34" s="9" customFormat="1">
      <c r="A3312">
        <v>3311</v>
      </c>
      <c r="C3312">
        <v>147</v>
      </c>
      <c r="D3312">
        <v>636</v>
      </c>
      <c r="E3312" s="9" t="s">
        <v>619</v>
      </c>
      <c r="F3312" t="s">
        <v>930</v>
      </c>
      <c r="G3312" s="9">
        <v>52.419109339999999</v>
      </c>
      <c r="H3312" s="9">
        <v>127.16439819999999</v>
      </c>
      <c r="M3312" s="9" t="s">
        <v>21</v>
      </c>
      <c r="N3312" s="9">
        <v>-35</v>
      </c>
      <c r="O3312" s="9">
        <v>-35</v>
      </c>
      <c r="P3312">
        <f t="shared" si="315"/>
        <v>0</v>
      </c>
      <c r="R3312" s="9">
        <v>2</v>
      </c>
      <c r="S3312" s="9">
        <f t="shared" si="310"/>
        <v>0</v>
      </c>
      <c r="T3312" s="9">
        <f t="shared" si="311"/>
        <v>0</v>
      </c>
      <c r="U3312" t="s">
        <v>1003</v>
      </c>
      <c r="V3312" t="s">
        <v>21</v>
      </c>
      <c r="Z3312" s="118">
        <v>1.38</v>
      </c>
      <c r="AA3312" s="9">
        <v>0</v>
      </c>
      <c r="AB3312" s="120">
        <v>0.39</v>
      </c>
      <c r="AC3312" s="2">
        <f t="shared" si="312"/>
        <v>0</v>
      </c>
      <c r="AE3312" s="11">
        <f t="shared" si="313"/>
        <v>0</v>
      </c>
      <c r="AG3312" t="str">
        <f t="shared" si="314"/>
        <v/>
      </c>
      <c r="AH3312"/>
    </row>
    <row r="3313" spans="1:34">
      <c r="A3313">
        <v>3312</v>
      </c>
      <c r="C3313">
        <v>822</v>
      </c>
      <c r="D3313">
        <v>637</v>
      </c>
      <c r="E3313" t="s">
        <v>416</v>
      </c>
      <c r="F3313" t="s">
        <v>932</v>
      </c>
      <c r="G3313">
        <v>52.385719299999998</v>
      </c>
      <c r="H3313">
        <v>127.19809720000001</v>
      </c>
      <c r="M3313" t="s">
        <v>610</v>
      </c>
      <c r="N3313">
        <v>13</v>
      </c>
      <c r="O3313">
        <v>11</v>
      </c>
      <c r="P3313">
        <f t="shared" si="315"/>
        <v>2</v>
      </c>
      <c r="Q3313" t="s">
        <v>35</v>
      </c>
      <c r="R3313">
        <v>1</v>
      </c>
      <c r="S3313">
        <f t="shared" si="310"/>
        <v>0</v>
      </c>
      <c r="T3313">
        <f t="shared" si="311"/>
        <v>2</v>
      </c>
      <c r="W3313">
        <f>SUM(S3313:S3317)</f>
        <v>8</v>
      </c>
      <c r="X3313">
        <f>SUM(T3313:T3317)</f>
        <v>13</v>
      </c>
      <c r="Y3313">
        <f>X3313+W3313</f>
        <v>21</v>
      </c>
      <c r="Z3313" s="118">
        <v>0.11</v>
      </c>
      <c r="AA3313">
        <v>0</v>
      </c>
      <c r="AB3313" s="120">
        <v>25.58</v>
      </c>
      <c r="AC3313" s="2">
        <f t="shared" si="312"/>
        <v>562.75999999999988</v>
      </c>
      <c r="AD3313" s="2">
        <f>SUM(AC3313:AC3317)</f>
        <v>17466.580000000002</v>
      </c>
      <c r="AE3313" s="2">
        <f t="shared" si="313"/>
        <v>562.75999999999988</v>
      </c>
      <c r="AF3313" s="2">
        <f>SUM(AE3313:AE3317)</f>
        <v>17466.580000000002</v>
      </c>
      <c r="AG3313">
        <f t="shared" si="314"/>
        <v>1</v>
      </c>
    </row>
    <row r="3314" spans="1:34">
      <c r="A3314">
        <v>3313</v>
      </c>
      <c r="C3314">
        <v>822</v>
      </c>
      <c r="D3314">
        <v>637</v>
      </c>
      <c r="E3314" t="s">
        <v>416</v>
      </c>
      <c r="F3314" t="s">
        <v>932</v>
      </c>
      <c r="G3314">
        <v>52.385719299999998</v>
      </c>
      <c r="H3314">
        <v>127.19809720000001</v>
      </c>
      <c r="M3314" t="s">
        <v>612</v>
      </c>
      <c r="N3314">
        <v>11</v>
      </c>
      <c r="O3314">
        <v>10</v>
      </c>
      <c r="P3314">
        <f t="shared" si="315"/>
        <v>1</v>
      </c>
      <c r="Q3314" t="s">
        <v>35</v>
      </c>
      <c r="R3314">
        <v>1</v>
      </c>
      <c r="S3314">
        <f t="shared" si="310"/>
        <v>0</v>
      </c>
      <c r="T3314">
        <f t="shared" si="311"/>
        <v>1</v>
      </c>
      <c r="Z3314" s="118">
        <v>0.11</v>
      </c>
      <c r="AA3314">
        <v>0</v>
      </c>
      <c r="AB3314" s="120">
        <v>25.58</v>
      </c>
      <c r="AC3314" s="2">
        <f t="shared" si="312"/>
        <v>281.37999999999994</v>
      </c>
      <c r="AE3314" s="2">
        <f t="shared" si="313"/>
        <v>281.37999999999994</v>
      </c>
      <c r="AG3314" t="str">
        <f t="shared" si="314"/>
        <v/>
      </c>
    </row>
    <row r="3315" spans="1:34">
      <c r="A3315">
        <v>3314</v>
      </c>
      <c r="C3315">
        <v>822</v>
      </c>
      <c r="D3315">
        <v>637</v>
      </c>
      <c r="E3315" t="s">
        <v>416</v>
      </c>
      <c r="F3315" t="s">
        <v>932</v>
      </c>
      <c r="G3315">
        <v>52.385719299999998</v>
      </c>
      <c r="H3315">
        <v>127.19809720000001</v>
      </c>
      <c r="M3315" t="s">
        <v>15</v>
      </c>
      <c r="N3315">
        <v>10</v>
      </c>
      <c r="O3315">
        <v>0</v>
      </c>
      <c r="P3315">
        <f t="shared" si="315"/>
        <v>10</v>
      </c>
      <c r="Q3315" t="s">
        <v>35</v>
      </c>
      <c r="R3315">
        <v>1</v>
      </c>
      <c r="S3315">
        <f t="shared" si="310"/>
        <v>0</v>
      </c>
      <c r="T3315">
        <f t="shared" si="311"/>
        <v>10</v>
      </c>
      <c r="Z3315" s="118">
        <v>0.55000000000000004</v>
      </c>
      <c r="AA3315">
        <v>0</v>
      </c>
      <c r="AB3315" s="120">
        <v>19.02</v>
      </c>
      <c r="AC3315" s="2">
        <f t="shared" si="312"/>
        <v>10461</v>
      </c>
      <c r="AE3315" s="2">
        <f t="shared" si="313"/>
        <v>10461</v>
      </c>
      <c r="AG3315" t="str">
        <f t="shared" si="314"/>
        <v/>
      </c>
    </row>
    <row r="3316" spans="1:34">
      <c r="A3316">
        <v>3315</v>
      </c>
      <c r="C3316">
        <v>882</v>
      </c>
      <c r="D3316">
        <v>637</v>
      </c>
      <c r="E3316" t="s">
        <v>416</v>
      </c>
      <c r="F3316" t="s">
        <v>932</v>
      </c>
      <c r="G3316">
        <v>52.385719299999998</v>
      </c>
      <c r="H3316">
        <v>127.19809720000001</v>
      </c>
      <c r="M3316" t="s">
        <v>104</v>
      </c>
      <c r="N3316">
        <v>0</v>
      </c>
      <c r="O3316">
        <v>-8</v>
      </c>
      <c r="P3316">
        <f t="shared" si="315"/>
        <v>8</v>
      </c>
      <c r="Q3316" t="s">
        <v>616</v>
      </c>
      <c r="R3316">
        <v>2</v>
      </c>
      <c r="S3316">
        <f t="shared" si="310"/>
        <v>8</v>
      </c>
      <c r="T3316">
        <f t="shared" si="311"/>
        <v>0</v>
      </c>
      <c r="U3316" t="s">
        <v>1003</v>
      </c>
      <c r="V3316" t="s">
        <v>21</v>
      </c>
      <c r="Z3316" s="118">
        <v>0.97</v>
      </c>
      <c r="AA3316">
        <v>0</v>
      </c>
      <c r="AB3316" s="120">
        <v>7.94</v>
      </c>
      <c r="AC3316" s="2">
        <f t="shared" si="312"/>
        <v>6161.4400000000005</v>
      </c>
      <c r="AE3316" s="2">
        <f t="shared" si="313"/>
        <v>6161.4400000000005</v>
      </c>
      <c r="AG3316" t="str">
        <f t="shared" si="314"/>
        <v/>
      </c>
    </row>
    <row r="3317" spans="1:34" s="9" customFormat="1">
      <c r="A3317">
        <v>3316</v>
      </c>
      <c r="C3317">
        <v>882</v>
      </c>
      <c r="D3317">
        <v>637</v>
      </c>
      <c r="E3317" s="9" t="s">
        <v>416</v>
      </c>
      <c r="F3317" t="s">
        <v>932</v>
      </c>
      <c r="G3317" s="9">
        <v>52.385719299999998</v>
      </c>
      <c r="H3317" s="9">
        <v>127.19809720000001</v>
      </c>
      <c r="M3317" s="9" t="s">
        <v>21</v>
      </c>
      <c r="N3317" s="9">
        <v>-8</v>
      </c>
      <c r="O3317" s="9">
        <v>-8</v>
      </c>
      <c r="P3317">
        <f t="shared" si="315"/>
        <v>0</v>
      </c>
      <c r="Q3317" s="9" t="s">
        <v>191</v>
      </c>
      <c r="R3317" s="9">
        <v>2</v>
      </c>
      <c r="S3317" s="9">
        <f t="shared" si="310"/>
        <v>0</v>
      </c>
      <c r="T3317" s="9">
        <f t="shared" si="311"/>
        <v>0</v>
      </c>
      <c r="U3317" t="s">
        <v>1006</v>
      </c>
      <c r="V3317" t="s">
        <v>918</v>
      </c>
      <c r="Z3317" s="118">
        <v>1.1000000000000001</v>
      </c>
      <c r="AA3317" s="9">
        <v>60</v>
      </c>
      <c r="AB3317" s="120">
        <v>0.92</v>
      </c>
      <c r="AC3317" s="2">
        <f t="shared" si="312"/>
        <v>0</v>
      </c>
      <c r="AE3317" s="11">
        <f t="shared" si="313"/>
        <v>0</v>
      </c>
      <c r="AG3317" t="str">
        <f t="shared" si="314"/>
        <v/>
      </c>
      <c r="AH3317"/>
    </row>
    <row r="3318" spans="1:34">
      <c r="A3318">
        <v>3317</v>
      </c>
      <c r="C3318">
        <v>20</v>
      </c>
      <c r="D3318">
        <v>638</v>
      </c>
      <c r="E3318" t="s">
        <v>416</v>
      </c>
      <c r="F3318" t="s">
        <v>932</v>
      </c>
      <c r="G3318">
        <v>52.386051180000003</v>
      </c>
      <c r="H3318">
        <v>127.1992035</v>
      </c>
      <c r="M3318" t="s">
        <v>610</v>
      </c>
      <c r="N3318">
        <v>11</v>
      </c>
      <c r="O3318">
        <v>9</v>
      </c>
      <c r="P3318">
        <f t="shared" si="315"/>
        <v>2</v>
      </c>
      <c r="Q3318" t="s">
        <v>35</v>
      </c>
      <c r="R3318">
        <v>1</v>
      </c>
      <c r="S3318">
        <f t="shared" si="310"/>
        <v>0</v>
      </c>
      <c r="T3318">
        <f t="shared" si="311"/>
        <v>2</v>
      </c>
      <c r="W3318">
        <f>SUM(S3318:S3320)</f>
        <v>32</v>
      </c>
      <c r="X3318">
        <f>SUM(T3318:T3320)</f>
        <v>11</v>
      </c>
      <c r="Y3318">
        <f>X3318+W3318</f>
        <v>43</v>
      </c>
      <c r="Z3318" s="118">
        <v>0.11</v>
      </c>
      <c r="AA3318">
        <v>0</v>
      </c>
      <c r="AB3318" s="120">
        <v>25.58</v>
      </c>
      <c r="AC3318" s="2">
        <f t="shared" si="312"/>
        <v>562.75999999999988</v>
      </c>
      <c r="AD3318" s="2">
        <f>SUM(AC3318:AC3320)</f>
        <v>4216.2999999999993</v>
      </c>
      <c r="AE3318" s="2">
        <f t="shared" si="313"/>
        <v>562.75999999999988</v>
      </c>
      <c r="AF3318" s="2">
        <f>SUM(AE3318:AE3320)</f>
        <v>4216.2999999999993</v>
      </c>
      <c r="AG3318">
        <f t="shared" si="314"/>
        <v>1</v>
      </c>
    </row>
    <row r="3319" spans="1:34">
      <c r="A3319">
        <v>3318</v>
      </c>
      <c r="C3319">
        <v>20</v>
      </c>
      <c r="D3319">
        <v>638</v>
      </c>
      <c r="E3319" t="s">
        <v>416</v>
      </c>
      <c r="F3319" t="s">
        <v>932</v>
      </c>
      <c r="G3319">
        <v>52.386051180000003</v>
      </c>
      <c r="H3319">
        <v>127.1992035</v>
      </c>
      <c r="M3319" t="s">
        <v>606</v>
      </c>
      <c r="N3319">
        <v>9</v>
      </c>
      <c r="O3319">
        <v>0</v>
      </c>
      <c r="P3319">
        <f t="shared" si="315"/>
        <v>9</v>
      </c>
      <c r="Q3319" t="s">
        <v>35</v>
      </c>
      <c r="R3319">
        <v>1</v>
      </c>
      <c r="S3319">
        <f t="shared" si="310"/>
        <v>0</v>
      </c>
      <c r="T3319">
        <f t="shared" si="311"/>
        <v>9</v>
      </c>
      <c r="Z3319" s="118">
        <v>0.11</v>
      </c>
      <c r="AA3319">
        <v>0</v>
      </c>
      <c r="AB3319" s="120">
        <v>25.58</v>
      </c>
      <c r="AC3319" s="2">
        <f t="shared" si="312"/>
        <v>2532.4199999999996</v>
      </c>
      <c r="AE3319" s="2">
        <f t="shared" si="313"/>
        <v>2532.4199999999996</v>
      </c>
      <c r="AG3319" t="str">
        <f t="shared" si="314"/>
        <v/>
      </c>
    </row>
    <row r="3320" spans="1:34" s="9" customFormat="1">
      <c r="A3320">
        <v>3319</v>
      </c>
      <c r="C3320">
        <v>27</v>
      </c>
      <c r="D3320">
        <v>638</v>
      </c>
      <c r="E3320" s="9" t="s">
        <v>416</v>
      </c>
      <c r="F3320" t="s">
        <v>932</v>
      </c>
      <c r="G3320" s="9">
        <v>52.386051180000003</v>
      </c>
      <c r="H3320" s="9">
        <v>127.1992035</v>
      </c>
      <c r="M3320" s="9" t="s">
        <v>19</v>
      </c>
      <c r="N3320" s="9">
        <v>0</v>
      </c>
      <c r="O3320" s="9">
        <v>-32</v>
      </c>
      <c r="P3320">
        <f t="shared" si="315"/>
        <v>32</v>
      </c>
      <c r="Q3320" s="9" t="s">
        <v>191</v>
      </c>
      <c r="R3320" s="9">
        <v>2</v>
      </c>
      <c r="S3320" s="9">
        <f t="shared" si="310"/>
        <v>32</v>
      </c>
      <c r="T3320" s="9">
        <f t="shared" si="311"/>
        <v>0</v>
      </c>
      <c r="U3320" t="s">
        <v>1006</v>
      </c>
      <c r="V3320" t="s">
        <v>918</v>
      </c>
      <c r="Z3320" s="118">
        <v>1.1000000000000001</v>
      </c>
      <c r="AA3320" s="9">
        <v>65</v>
      </c>
      <c r="AB3320" s="120">
        <v>0.91</v>
      </c>
      <c r="AC3320" s="2">
        <f t="shared" si="312"/>
        <v>1121.1200000000001</v>
      </c>
      <c r="AE3320" s="11">
        <f t="shared" si="313"/>
        <v>1121.1200000000001</v>
      </c>
      <c r="AG3320" t="str">
        <f t="shared" si="314"/>
        <v/>
      </c>
      <c r="AH3320"/>
    </row>
    <row r="3321" spans="1:34">
      <c r="A3321">
        <v>3320</v>
      </c>
      <c r="C3321">
        <v>123</v>
      </c>
      <c r="D3321">
        <v>639</v>
      </c>
      <c r="E3321" t="s">
        <v>605</v>
      </c>
      <c r="F3321" t="s">
        <v>929</v>
      </c>
      <c r="G3321">
        <v>52.421669010000002</v>
      </c>
      <c r="H3321">
        <v>127.16690060000001</v>
      </c>
      <c r="M3321" t="s">
        <v>89</v>
      </c>
      <c r="N3321">
        <v>20</v>
      </c>
      <c r="O3321">
        <v>18</v>
      </c>
      <c r="P3321">
        <f t="shared" si="315"/>
        <v>2</v>
      </c>
      <c r="Q3321" t="s">
        <v>35</v>
      </c>
      <c r="R3321">
        <v>1</v>
      </c>
      <c r="S3321">
        <f t="shared" si="310"/>
        <v>0</v>
      </c>
      <c r="T3321">
        <f t="shared" si="311"/>
        <v>2</v>
      </c>
      <c r="W3321">
        <f>SUM(S3321:S3327)</f>
        <v>20</v>
      </c>
      <c r="X3321">
        <f>SUM(T3321:T3327)</f>
        <v>20</v>
      </c>
      <c r="Y3321">
        <f>X3321+W3321</f>
        <v>40</v>
      </c>
      <c r="Z3321" s="118">
        <v>0.14000000000000001</v>
      </c>
      <c r="AA3321">
        <v>0</v>
      </c>
      <c r="AB3321" s="120">
        <v>43.21</v>
      </c>
      <c r="AC3321" s="2">
        <f t="shared" si="312"/>
        <v>1209.8800000000001</v>
      </c>
      <c r="AD3321" s="2">
        <f>SUM(AC3321:AC3327)</f>
        <v>13306.304000000002</v>
      </c>
      <c r="AE3321" s="2">
        <f t="shared" si="313"/>
        <v>1209.8800000000001</v>
      </c>
      <c r="AF3321" s="2">
        <f>SUM(AE3321:AE3327)</f>
        <v>13306.304000000002</v>
      </c>
      <c r="AG3321">
        <f t="shared" si="314"/>
        <v>1</v>
      </c>
    </row>
    <row r="3322" spans="1:34">
      <c r="A3322">
        <v>3321</v>
      </c>
      <c r="C3322">
        <v>123</v>
      </c>
      <c r="D3322">
        <v>639</v>
      </c>
      <c r="E3322" t="s">
        <v>605</v>
      </c>
      <c r="F3322" t="s">
        <v>929</v>
      </c>
      <c r="G3322">
        <v>52.421669010000002</v>
      </c>
      <c r="H3322">
        <v>127.16690060000001</v>
      </c>
      <c r="M3322" t="s">
        <v>14</v>
      </c>
      <c r="N3322">
        <v>18</v>
      </c>
      <c r="O3322">
        <v>14</v>
      </c>
      <c r="P3322">
        <f t="shared" si="315"/>
        <v>4</v>
      </c>
      <c r="Q3322" t="s">
        <v>35</v>
      </c>
      <c r="R3322">
        <v>1</v>
      </c>
      <c r="S3322">
        <f t="shared" si="310"/>
        <v>0</v>
      </c>
      <c r="T3322">
        <f t="shared" si="311"/>
        <v>4</v>
      </c>
      <c r="Z3322" s="118">
        <v>0.14000000000000001</v>
      </c>
      <c r="AA3322">
        <v>0</v>
      </c>
      <c r="AB3322" s="120">
        <v>43.21</v>
      </c>
      <c r="AC3322" s="2">
        <f t="shared" si="312"/>
        <v>2419.7600000000002</v>
      </c>
      <c r="AE3322" s="2">
        <f t="shared" si="313"/>
        <v>2419.7600000000002</v>
      </c>
      <c r="AG3322" t="str">
        <f t="shared" si="314"/>
        <v/>
      </c>
    </row>
    <row r="3323" spans="1:34">
      <c r="A3323">
        <v>3322</v>
      </c>
      <c r="C3323">
        <v>123</v>
      </c>
      <c r="D3323">
        <v>639</v>
      </c>
      <c r="E3323" t="s">
        <v>605</v>
      </c>
      <c r="F3323" t="s">
        <v>929</v>
      </c>
      <c r="G3323">
        <v>52.421669010000002</v>
      </c>
      <c r="H3323">
        <v>127.16690060000001</v>
      </c>
      <c r="M3323" t="s">
        <v>90</v>
      </c>
      <c r="N3323">
        <v>14</v>
      </c>
      <c r="O3323">
        <v>9</v>
      </c>
      <c r="P3323">
        <f t="shared" si="315"/>
        <v>5</v>
      </c>
      <c r="Q3323" t="s">
        <v>35</v>
      </c>
      <c r="R3323">
        <v>1</v>
      </c>
      <c r="S3323">
        <f t="shared" si="310"/>
        <v>0</v>
      </c>
      <c r="T3323">
        <f t="shared" si="311"/>
        <v>5</v>
      </c>
      <c r="Z3323" s="118">
        <v>0.14000000000000001</v>
      </c>
      <c r="AA3323">
        <v>0</v>
      </c>
      <c r="AB3323" s="120">
        <v>36.65</v>
      </c>
      <c r="AC3323" s="2">
        <f t="shared" si="312"/>
        <v>2565.5</v>
      </c>
      <c r="AE3323" s="2">
        <f t="shared" si="313"/>
        <v>2565.5</v>
      </c>
      <c r="AG3323" t="str">
        <f t="shared" si="314"/>
        <v/>
      </c>
    </row>
    <row r="3324" spans="1:34">
      <c r="A3324">
        <v>3323</v>
      </c>
      <c r="C3324">
        <v>123</v>
      </c>
      <c r="D3324">
        <v>639</v>
      </c>
      <c r="E3324" t="s">
        <v>605</v>
      </c>
      <c r="F3324" t="s">
        <v>929</v>
      </c>
      <c r="G3324">
        <v>52.421669010000002</v>
      </c>
      <c r="H3324">
        <v>127.16690060000001</v>
      </c>
      <c r="M3324" t="s">
        <v>15</v>
      </c>
      <c r="N3324">
        <v>9</v>
      </c>
      <c r="O3324">
        <v>0</v>
      </c>
      <c r="P3324">
        <f t="shared" si="315"/>
        <v>9</v>
      </c>
      <c r="Q3324" t="s">
        <v>35</v>
      </c>
      <c r="R3324">
        <v>1</v>
      </c>
      <c r="S3324">
        <f t="shared" si="310"/>
        <v>0</v>
      </c>
      <c r="T3324">
        <f t="shared" si="311"/>
        <v>9</v>
      </c>
      <c r="Z3324" s="118">
        <v>0.14000000000000001</v>
      </c>
      <c r="AA3324">
        <v>0</v>
      </c>
      <c r="AB3324" s="120">
        <v>36.65</v>
      </c>
      <c r="AC3324" s="2">
        <f t="shared" si="312"/>
        <v>4617.9000000000005</v>
      </c>
      <c r="AE3324" s="2">
        <f t="shared" si="313"/>
        <v>4617.9000000000005</v>
      </c>
      <c r="AG3324" t="str">
        <f t="shared" si="314"/>
        <v/>
      </c>
    </row>
    <row r="3325" spans="1:34">
      <c r="A3325">
        <v>3324</v>
      </c>
      <c r="C3325">
        <v>136</v>
      </c>
      <c r="D3325">
        <v>639</v>
      </c>
      <c r="E3325" t="s">
        <v>605</v>
      </c>
      <c r="F3325" t="s">
        <v>929</v>
      </c>
      <c r="G3325">
        <v>52.421669010000002</v>
      </c>
      <c r="H3325">
        <v>127.16690060000001</v>
      </c>
      <c r="M3325" t="s">
        <v>23</v>
      </c>
      <c r="N3325">
        <v>0</v>
      </c>
      <c r="O3325">
        <v>-2</v>
      </c>
      <c r="P3325">
        <f t="shared" si="315"/>
        <v>2</v>
      </c>
      <c r="Q3325" t="s">
        <v>604</v>
      </c>
      <c r="R3325">
        <v>2</v>
      </c>
      <c r="S3325">
        <f t="shared" si="310"/>
        <v>2</v>
      </c>
      <c r="T3325">
        <f t="shared" si="311"/>
        <v>0</v>
      </c>
      <c r="U3325" t="s">
        <v>1006</v>
      </c>
      <c r="V3325" t="s">
        <v>918</v>
      </c>
      <c r="Z3325" s="118">
        <v>1.31</v>
      </c>
      <c r="AA3325">
        <v>0</v>
      </c>
      <c r="AB3325" s="120">
        <v>4.74</v>
      </c>
      <c r="AC3325" s="2">
        <f t="shared" si="312"/>
        <v>1241.8800000000001</v>
      </c>
      <c r="AE3325" s="2">
        <f t="shared" si="313"/>
        <v>1241.8800000000001</v>
      </c>
      <c r="AG3325" t="str">
        <f t="shared" si="314"/>
        <v/>
      </c>
    </row>
    <row r="3326" spans="1:34">
      <c r="A3326">
        <v>3325</v>
      </c>
      <c r="C3326">
        <v>136</v>
      </c>
      <c r="D3326">
        <v>639</v>
      </c>
      <c r="E3326" t="s">
        <v>605</v>
      </c>
      <c r="F3326" t="s">
        <v>929</v>
      </c>
      <c r="G3326">
        <v>52.421669010000002</v>
      </c>
      <c r="H3326">
        <v>127.16690060000001</v>
      </c>
      <c r="M3326" t="s">
        <v>18</v>
      </c>
      <c r="N3326">
        <v>-2</v>
      </c>
      <c r="O3326">
        <v>-6</v>
      </c>
      <c r="P3326">
        <f t="shared" si="315"/>
        <v>4</v>
      </c>
      <c r="Q3326" t="s">
        <v>604</v>
      </c>
      <c r="R3326">
        <v>2</v>
      </c>
      <c r="S3326">
        <f t="shared" si="310"/>
        <v>4</v>
      </c>
      <c r="T3326">
        <f t="shared" si="311"/>
        <v>0</v>
      </c>
      <c r="U3326" t="s">
        <v>1006</v>
      </c>
      <c r="V3326" t="s">
        <v>21</v>
      </c>
      <c r="Z3326" s="118">
        <v>1.38</v>
      </c>
      <c r="AA3326">
        <v>0</v>
      </c>
      <c r="AB3326" s="120">
        <v>1.7</v>
      </c>
      <c r="AC3326" s="2">
        <f t="shared" si="312"/>
        <v>938.39999999999986</v>
      </c>
      <c r="AE3326" s="2">
        <f t="shared" si="313"/>
        <v>938.39999999999986</v>
      </c>
      <c r="AG3326" t="str">
        <f t="shared" si="314"/>
        <v/>
      </c>
    </row>
    <row r="3327" spans="1:34" s="9" customFormat="1">
      <c r="A3327">
        <v>3326</v>
      </c>
      <c r="C3327">
        <v>136</v>
      </c>
      <c r="D3327">
        <v>639</v>
      </c>
      <c r="E3327" s="9" t="s">
        <v>605</v>
      </c>
      <c r="F3327" t="s">
        <v>929</v>
      </c>
      <c r="G3327" s="9">
        <v>52.421669010000002</v>
      </c>
      <c r="H3327" s="9">
        <v>127.16690060000001</v>
      </c>
      <c r="M3327" s="9" t="s">
        <v>27</v>
      </c>
      <c r="N3327" s="9">
        <v>-6</v>
      </c>
      <c r="O3327" s="9">
        <v>-20</v>
      </c>
      <c r="P3327">
        <f t="shared" si="315"/>
        <v>14</v>
      </c>
      <c r="R3327" s="9">
        <v>2</v>
      </c>
      <c r="S3327" s="9">
        <f t="shared" si="310"/>
        <v>14</v>
      </c>
      <c r="T3327" s="9">
        <f t="shared" si="311"/>
        <v>0</v>
      </c>
      <c r="U3327" t="s">
        <v>1006</v>
      </c>
      <c r="V3327" t="s">
        <v>21</v>
      </c>
      <c r="Z3327" s="118">
        <v>1.38</v>
      </c>
      <c r="AA3327" s="9">
        <v>70</v>
      </c>
      <c r="AB3327" s="120">
        <v>0.54</v>
      </c>
      <c r="AC3327" s="2">
        <f t="shared" si="312"/>
        <v>312.98399999999992</v>
      </c>
      <c r="AE3327" s="11">
        <f t="shared" si="313"/>
        <v>312.98399999999992</v>
      </c>
      <c r="AG3327" t="str">
        <f t="shared" si="314"/>
        <v/>
      </c>
      <c r="AH3327"/>
    </row>
    <row r="3328" spans="1:34" s="9" customFormat="1">
      <c r="A3328">
        <v>3327</v>
      </c>
      <c r="C3328">
        <v>485</v>
      </c>
      <c r="D3328">
        <v>640</v>
      </c>
      <c r="E3328" s="9" t="s">
        <v>35</v>
      </c>
      <c r="F3328" t="s">
        <v>35</v>
      </c>
      <c r="G3328" s="9">
        <v>52.31414032</v>
      </c>
      <c r="H3328" s="9">
        <v>127.2776947</v>
      </c>
      <c r="M3328" s="9" t="s">
        <v>104</v>
      </c>
      <c r="N3328" s="9">
        <v>0</v>
      </c>
      <c r="O3328" s="9">
        <v>-2</v>
      </c>
      <c r="P3328">
        <f t="shared" si="315"/>
        <v>2</v>
      </c>
      <c r="R3328" s="9">
        <v>2</v>
      </c>
      <c r="S3328" s="9">
        <f t="shared" si="310"/>
        <v>2</v>
      </c>
      <c r="T3328" s="9">
        <f t="shared" si="311"/>
        <v>0</v>
      </c>
      <c r="U3328" t="s">
        <v>1003</v>
      </c>
      <c r="V3328" t="s">
        <v>278</v>
      </c>
      <c r="W3328" s="96">
        <f>SUM(S3328)</f>
        <v>2</v>
      </c>
      <c r="X3328" s="96">
        <f>SUM(T3328)</f>
        <v>0</v>
      </c>
      <c r="Y3328" s="96">
        <f>X3328+W3328</f>
        <v>2</v>
      </c>
      <c r="Z3328" s="118">
        <v>0</v>
      </c>
      <c r="AA3328" s="9">
        <v>0</v>
      </c>
      <c r="AB3328" s="120"/>
      <c r="AC3328" s="2">
        <f t="shared" si="312"/>
        <v>0</v>
      </c>
      <c r="AE3328" s="11">
        <f t="shared" si="313"/>
        <v>0</v>
      </c>
      <c r="AG3328">
        <f t="shared" si="314"/>
        <v>1</v>
      </c>
      <c r="AH3328"/>
    </row>
    <row r="3329" spans="1:34">
      <c r="A3329">
        <v>3328</v>
      </c>
      <c r="C3329">
        <v>830</v>
      </c>
      <c r="D3329">
        <v>641</v>
      </c>
      <c r="E3329" t="s">
        <v>913</v>
      </c>
      <c r="F3329" t="s">
        <v>930</v>
      </c>
      <c r="G3329">
        <v>51.77630997</v>
      </c>
      <c r="H3329">
        <v>127.8182983</v>
      </c>
      <c r="M3329" t="s">
        <v>610</v>
      </c>
      <c r="N3329">
        <v>34</v>
      </c>
      <c r="O3329">
        <v>33</v>
      </c>
      <c r="P3329">
        <f t="shared" si="315"/>
        <v>1</v>
      </c>
      <c r="Q3329" t="s">
        <v>35</v>
      </c>
      <c r="R3329">
        <v>1</v>
      </c>
      <c r="S3329">
        <f t="shared" si="310"/>
        <v>0</v>
      </c>
      <c r="T3329">
        <f t="shared" si="311"/>
        <v>1</v>
      </c>
      <c r="W3329">
        <f>SUM(S3329:S3334)</f>
        <v>60</v>
      </c>
      <c r="X3329">
        <f>SUM(T3329:T3334)</f>
        <v>34</v>
      </c>
      <c r="Y3329">
        <f>X3329+W3329</f>
        <v>94</v>
      </c>
      <c r="Z3329" s="118">
        <v>0.16</v>
      </c>
      <c r="AA3329">
        <v>0</v>
      </c>
      <c r="AB3329" s="120">
        <v>37.4</v>
      </c>
      <c r="AC3329" s="2">
        <f t="shared" si="312"/>
        <v>598.4</v>
      </c>
      <c r="AD3329" s="2">
        <f>SUM(AC3329:AC3334)</f>
        <v>24409.880000000005</v>
      </c>
      <c r="AE3329" s="2">
        <f t="shared" si="313"/>
        <v>598.4</v>
      </c>
      <c r="AF3329" s="2">
        <f>SUM(AE3329:AE3334)</f>
        <v>24409.880000000005</v>
      </c>
      <c r="AG3329">
        <f t="shared" si="314"/>
        <v>1</v>
      </c>
    </row>
    <row r="3330" spans="1:34">
      <c r="A3330">
        <v>3329</v>
      </c>
      <c r="C3330">
        <v>830</v>
      </c>
      <c r="D3330">
        <v>641</v>
      </c>
      <c r="E3330" t="s">
        <v>913</v>
      </c>
      <c r="F3330" t="s">
        <v>930</v>
      </c>
      <c r="G3330">
        <v>51.77630997</v>
      </c>
      <c r="H3330">
        <v>127.8182983</v>
      </c>
      <c r="M3330" t="s">
        <v>606</v>
      </c>
      <c r="N3330">
        <v>33</v>
      </c>
      <c r="O3330">
        <v>30</v>
      </c>
      <c r="P3330">
        <f t="shared" si="315"/>
        <v>3</v>
      </c>
      <c r="Q3330" t="s">
        <v>35</v>
      </c>
      <c r="R3330">
        <v>1</v>
      </c>
      <c r="S3330">
        <f t="shared" ref="S3330:S3393" si="316">IF(R3330=1,0,P3330)</f>
        <v>0</v>
      </c>
      <c r="T3330">
        <f t="shared" ref="T3330:T3393" si="317">IF(R3330=1,P3330,0)</f>
        <v>3</v>
      </c>
      <c r="Z3330" s="118">
        <v>0.16</v>
      </c>
      <c r="AA3330">
        <v>0</v>
      </c>
      <c r="AB3330" s="120">
        <v>37.4</v>
      </c>
      <c r="AC3330" s="2">
        <f t="shared" ref="AC3330:AC3393" si="318">Z3330*AB3330/100*P3330*100*100*((100-AA3330)/100)</f>
        <v>1795.1999999999998</v>
      </c>
      <c r="AE3330" s="2">
        <f t="shared" ref="AE3330:AE3393" si="319">Z3330*AB3330/100*P3330*100*100*((100-AA3330)/100)</f>
        <v>1795.1999999999998</v>
      </c>
      <c r="AG3330" t="str">
        <f t="shared" ref="AG3330:AG3393" si="320">IF(D3329&lt;&gt;D3330,1,"")</f>
        <v/>
      </c>
    </row>
    <row r="3331" spans="1:34">
      <c r="A3331">
        <v>3330</v>
      </c>
      <c r="C3331">
        <v>830</v>
      </c>
      <c r="D3331">
        <v>641</v>
      </c>
      <c r="E3331" t="s">
        <v>913</v>
      </c>
      <c r="F3331" t="s">
        <v>930</v>
      </c>
      <c r="G3331">
        <v>51.77630997</v>
      </c>
      <c r="H3331">
        <v>127.8182983</v>
      </c>
      <c r="M3331" t="s">
        <v>90</v>
      </c>
      <c r="N3331">
        <v>30</v>
      </c>
      <c r="O3331">
        <v>0</v>
      </c>
      <c r="P3331">
        <f t="shared" si="315"/>
        <v>30</v>
      </c>
      <c r="Q3331" t="s">
        <v>35</v>
      </c>
      <c r="R3331">
        <v>1</v>
      </c>
      <c r="S3331">
        <f t="shared" si="316"/>
        <v>0</v>
      </c>
      <c r="T3331">
        <f t="shared" si="317"/>
        <v>30</v>
      </c>
      <c r="Z3331" s="118">
        <v>0.16</v>
      </c>
      <c r="AA3331">
        <v>0</v>
      </c>
      <c r="AB3331" s="120">
        <v>30.85</v>
      </c>
      <c r="AC3331" s="2">
        <f t="shared" si="318"/>
        <v>14808.000000000002</v>
      </c>
      <c r="AE3331" s="2">
        <f t="shared" si="319"/>
        <v>14808.000000000002</v>
      </c>
      <c r="AG3331" t="str">
        <f t="shared" si="320"/>
        <v/>
      </c>
    </row>
    <row r="3332" spans="1:34">
      <c r="A3332">
        <v>3331</v>
      </c>
      <c r="C3332">
        <v>890</v>
      </c>
      <c r="D3332">
        <v>641</v>
      </c>
      <c r="E3332" t="s">
        <v>913</v>
      </c>
      <c r="F3332" t="s">
        <v>930</v>
      </c>
      <c r="G3332">
        <v>51.77630997</v>
      </c>
      <c r="H3332">
        <v>127.8182983</v>
      </c>
      <c r="M3332" t="s">
        <v>104</v>
      </c>
      <c r="N3332">
        <v>0</v>
      </c>
      <c r="O3332">
        <v>-35</v>
      </c>
      <c r="P3332">
        <f t="shared" si="315"/>
        <v>35</v>
      </c>
      <c r="Q3332" t="s">
        <v>191</v>
      </c>
      <c r="R3332">
        <v>2</v>
      </c>
      <c r="S3332">
        <f t="shared" si="316"/>
        <v>35</v>
      </c>
      <c r="T3332">
        <f t="shared" si="317"/>
        <v>0</v>
      </c>
      <c r="U3332" t="s">
        <v>1003</v>
      </c>
      <c r="V3332" t="s">
        <v>856</v>
      </c>
      <c r="Z3332" s="118">
        <v>1.07</v>
      </c>
      <c r="AA3332">
        <v>60</v>
      </c>
      <c r="AB3332" s="120">
        <v>3.36</v>
      </c>
      <c r="AC3332" s="2">
        <f t="shared" si="318"/>
        <v>5033.2800000000007</v>
      </c>
      <c r="AE3332" s="2">
        <f t="shared" si="319"/>
        <v>5033.2800000000007</v>
      </c>
      <c r="AG3332" t="str">
        <f t="shared" si="320"/>
        <v/>
      </c>
    </row>
    <row r="3333" spans="1:34">
      <c r="A3333">
        <v>3332</v>
      </c>
      <c r="C3333">
        <v>890</v>
      </c>
      <c r="D3333">
        <v>641</v>
      </c>
      <c r="E3333" t="s">
        <v>913</v>
      </c>
      <c r="F3333" t="s">
        <v>930</v>
      </c>
      <c r="G3333">
        <v>51.77630997</v>
      </c>
      <c r="H3333">
        <v>127.8182983</v>
      </c>
      <c r="M3333" t="s">
        <v>101</v>
      </c>
      <c r="N3333">
        <v>-35</v>
      </c>
      <c r="O3333">
        <v>-60</v>
      </c>
      <c r="P3333">
        <f t="shared" si="315"/>
        <v>25</v>
      </c>
      <c r="Q3333" t="s">
        <v>611</v>
      </c>
      <c r="R3333">
        <v>2</v>
      </c>
      <c r="S3333">
        <f t="shared" si="316"/>
        <v>25</v>
      </c>
      <c r="T3333">
        <f t="shared" si="317"/>
        <v>0</v>
      </c>
      <c r="U3333" t="s">
        <v>1003</v>
      </c>
      <c r="V3333" t="s">
        <v>856</v>
      </c>
      <c r="Z3333" s="118">
        <v>1.45</v>
      </c>
      <c r="AA3333">
        <v>50</v>
      </c>
      <c r="AB3333" s="120">
        <v>1.2</v>
      </c>
      <c r="AC3333" s="2">
        <f t="shared" si="318"/>
        <v>2174.9999999999995</v>
      </c>
      <c r="AE3333" s="2">
        <f t="shared" si="319"/>
        <v>2174.9999999999995</v>
      </c>
      <c r="AG3333" t="str">
        <f t="shared" si="320"/>
        <v/>
      </c>
    </row>
    <row r="3334" spans="1:34" s="9" customFormat="1">
      <c r="A3334">
        <v>3333</v>
      </c>
      <c r="C3334">
        <v>890</v>
      </c>
      <c r="D3334">
        <v>641</v>
      </c>
      <c r="E3334" s="9" t="s">
        <v>913</v>
      </c>
      <c r="F3334" t="s">
        <v>930</v>
      </c>
      <c r="G3334" s="9">
        <v>51.77630997</v>
      </c>
      <c r="H3334" s="9">
        <v>127.8182983</v>
      </c>
      <c r="M3334" s="9" t="s">
        <v>21</v>
      </c>
      <c r="N3334" s="9">
        <v>-60</v>
      </c>
      <c r="O3334" s="9">
        <v>-60</v>
      </c>
      <c r="P3334">
        <f t="shared" si="315"/>
        <v>0</v>
      </c>
      <c r="R3334" s="9">
        <v>2</v>
      </c>
      <c r="S3334" s="9">
        <f t="shared" si="316"/>
        <v>0</v>
      </c>
      <c r="T3334" s="9">
        <f t="shared" si="317"/>
        <v>0</v>
      </c>
      <c r="U3334" t="s">
        <v>1003</v>
      </c>
      <c r="V3334" t="s">
        <v>856</v>
      </c>
      <c r="Z3334" s="118">
        <v>1.38</v>
      </c>
      <c r="AA3334" s="9">
        <v>0</v>
      </c>
      <c r="AB3334" s="120">
        <v>0.39</v>
      </c>
      <c r="AC3334" s="2">
        <f t="shared" si="318"/>
        <v>0</v>
      </c>
      <c r="AE3334" s="11">
        <f t="shared" si="319"/>
        <v>0</v>
      </c>
      <c r="AG3334" t="str">
        <f t="shared" si="320"/>
        <v/>
      </c>
      <c r="AH3334"/>
    </row>
    <row r="3335" spans="1:34">
      <c r="A3335">
        <v>3334</v>
      </c>
      <c r="C3335">
        <v>437</v>
      </c>
      <c r="D3335">
        <v>642</v>
      </c>
      <c r="E3335" t="s">
        <v>607</v>
      </c>
      <c r="F3335" t="s">
        <v>929</v>
      </c>
      <c r="G3335">
        <v>52.314334870000003</v>
      </c>
      <c r="H3335">
        <v>127.2814178</v>
      </c>
      <c r="M3335" t="s">
        <v>89</v>
      </c>
      <c r="N3335">
        <v>19</v>
      </c>
      <c r="O3335">
        <v>17</v>
      </c>
      <c r="P3335">
        <f t="shared" si="315"/>
        <v>2</v>
      </c>
      <c r="Q3335" t="s">
        <v>35</v>
      </c>
      <c r="R3335">
        <v>1</v>
      </c>
      <c r="S3335">
        <f t="shared" si="316"/>
        <v>0</v>
      </c>
      <c r="T3335">
        <f t="shared" si="317"/>
        <v>2</v>
      </c>
      <c r="W3335">
        <f>SUM(S3335:S3340)</f>
        <v>35</v>
      </c>
      <c r="X3335">
        <f>SUM(T3335:T3340)</f>
        <v>19</v>
      </c>
      <c r="Y3335">
        <f>X3335+W3335</f>
        <v>54</v>
      </c>
      <c r="Z3335" s="118">
        <v>0.11</v>
      </c>
      <c r="AA3335">
        <v>0</v>
      </c>
      <c r="AB3335" s="120">
        <v>45.06</v>
      </c>
      <c r="AC3335" s="2">
        <f t="shared" si="318"/>
        <v>991.31999999999994</v>
      </c>
      <c r="AD3335" s="2">
        <f>SUM(AC3335:AC3340)</f>
        <v>21227.269999999997</v>
      </c>
      <c r="AE3335" s="2">
        <f t="shared" si="319"/>
        <v>991.31999999999994</v>
      </c>
      <c r="AF3335" s="2">
        <f>SUM(AE3335:AE3340)</f>
        <v>21227.269999999997</v>
      </c>
      <c r="AG3335">
        <f t="shared" si="320"/>
        <v>1</v>
      </c>
    </row>
    <row r="3336" spans="1:34">
      <c r="A3336">
        <v>3335</v>
      </c>
      <c r="C3336">
        <v>437</v>
      </c>
      <c r="D3336">
        <v>642</v>
      </c>
      <c r="E3336" t="s">
        <v>607</v>
      </c>
      <c r="F3336" t="s">
        <v>929</v>
      </c>
      <c r="G3336">
        <v>52.314334870000003</v>
      </c>
      <c r="H3336">
        <v>127.2814178</v>
      </c>
      <c r="M3336" t="s">
        <v>14</v>
      </c>
      <c r="N3336">
        <v>17</v>
      </c>
      <c r="O3336">
        <v>3</v>
      </c>
      <c r="P3336">
        <f t="shared" si="315"/>
        <v>14</v>
      </c>
      <c r="Q3336" t="s">
        <v>35</v>
      </c>
      <c r="R3336">
        <v>1</v>
      </c>
      <c r="S3336">
        <f t="shared" si="316"/>
        <v>0</v>
      </c>
      <c r="T3336">
        <f t="shared" si="317"/>
        <v>14</v>
      </c>
      <c r="Z3336" s="118">
        <v>0.11</v>
      </c>
      <c r="AA3336">
        <v>0</v>
      </c>
      <c r="AB3336" s="120">
        <v>45.06</v>
      </c>
      <c r="AC3336" s="2">
        <f t="shared" si="318"/>
        <v>6939.24</v>
      </c>
      <c r="AE3336" s="2">
        <f t="shared" si="319"/>
        <v>6939.24</v>
      </c>
      <c r="AG3336" t="str">
        <f t="shared" si="320"/>
        <v/>
      </c>
    </row>
    <row r="3337" spans="1:34">
      <c r="A3337">
        <v>3336</v>
      </c>
      <c r="C3337">
        <v>437</v>
      </c>
      <c r="D3337">
        <v>642</v>
      </c>
      <c r="E3337" t="s">
        <v>607</v>
      </c>
      <c r="F3337" t="s">
        <v>929</v>
      </c>
      <c r="G3337">
        <v>52.314334870000003</v>
      </c>
      <c r="H3337">
        <v>127.2814178</v>
      </c>
      <c r="M3337" t="s">
        <v>57</v>
      </c>
      <c r="N3337">
        <v>3</v>
      </c>
      <c r="O3337">
        <v>0</v>
      </c>
      <c r="P3337">
        <f t="shared" si="315"/>
        <v>3</v>
      </c>
      <c r="Q3337" t="s">
        <v>35</v>
      </c>
      <c r="R3337">
        <v>1</v>
      </c>
      <c r="S3337">
        <f t="shared" si="316"/>
        <v>0</v>
      </c>
      <c r="T3337">
        <f t="shared" si="317"/>
        <v>3</v>
      </c>
      <c r="Z3337" s="118">
        <v>0.11</v>
      </c>
      <c r="AA3337">
        <v>0</v>
      </c>
      <c r="AB3337" s="120">
        <v>38.51</v>
      </c>
      <c r="AC3337" s="2">
        <f t="shared" si="318"/>
        <v>1270.83</v>
      </c>
      <c r="AE3337" s="2">
        <f t="shared" si="319"/>
        <v>1270.83</v>
      </c>
      <c r="AG3337" t="str">
        <f t="shared" si="320"/>
        <v/>
      </c>
    </row>
    <row r="3338" spans="1:34">
      <c r="A3338">
        <v>3337</v>
      </c>
      <c r="C3338">
        <v>484</v>
      </c>
      <c r="D3338">
        <v>642</v>
      </c>
      <c r="E3338" t="s">
        <v>607</v>
      </c>
      <c r="F3338" t="s">
        <v>929</v>
      </c>
      <c r="G3338">
        <v>52.314334870000003</v>
      </c>
      <c r="H3338">
        <v>127.2814178</v>
      </c>
      <c r="M3338" t="s">
        <v>16</v>
      </c>
      <c r="N3338">
        <v>0</v>
      </c>
      <c r="O3338">
        <v>-1</v>
      </c>
      <c r="P3338">
        <f t="shared" si="315"/>
        <v>1</v>
      </c>
      <c r="Q3338" t="s">
        <v>89</v>
      </c>
      <c r="R3338">
        <v>2</v>
      </c>
      <c r="S3338">
        <f t="shared" si="316"/>
        <v>1</v>
      </c>
      <c r="T3338">
        <f t="shared" si="317"/>
        <v>0</v>
      </c>
      <c r="U3338" t="s">
        <v>1003</v>
      </c>
      <c r="V3338" t="s">
        <v>856</v>
      </c>
      <c r="Z3338" s="118">
        <v>0.93</v>
      </c>
      <c r="AA3338">
        <v>20</v>
      </c>
      <c r="AB3338" s="120">
        <v>10.95</v>
      </c>
      <c r="AC3338" s="2">
        <f t="shared" si="318"/>
        <v>814.68000000000006</v>
      </c>
      <c r="AE3338" s="2">
        <f t="shared" si="319"/>
        <v>814.68000000000006</v>
      </c>
      <c r="AG3338" t="str">
        <f t="shared" si="320"/>
        <v/>
      </c>
    </row>
    <row r="3339" spans="1:34">
      <c r="A3339">
        <v>3338</v>
      </c>
      <c r="C3339">
        <v>484</v>
      </c>
      <c r="D3339">
        <v>642</v>
      </c>
      <c r="E3339" t="s">
        <v>607</v>
      </c>
      <c r="F3339" t="s">
        <v>929</v>
      </c>
      <c r="G3339">
        <v>52.314334870000003</v>
      </c>
      <c r="H3339">
        <v>127.2814178</v>
      </c>
      <c r="M3339" t="s">
        <v>116</v>
      </c>
      <c r="N3339">
        <v>-1</v>
      </c>
      <c r="O3339">
        <v>-14</v>
      </c>
      <c r="P3339">
        <f t="shared" ref="P3339:P3402" si="321">ABS(N3339-O3339)</f>
        <v>13</v>
      </c>
      <c r="Q3339" t="s">
        <v>89</v>
      </c>
      <c r="R3339">
        <v>2</v>
      </c>
      <c r="S3339">
        <f t="shared" si="316"/>
        <v>13</v>
      </c>
      <c r="T3339">
        <f t="shared" si="317"/>
        <v>0</v>
      </c>
      <c r="U3339" t="s">
        <v>1003</v>
      </c>
      <c r="V3339" t="s">
        <v>856</v>
      </c>
      <c r="Z3339" s="118">
        <v>0.86</v>
      </c>
      <c r="AA3339">
        <v>20</v>
      </c>
      <c r="AB3339" s="120">
        <v>3.92</v>
      </c>
      <c r="AC3339" s="2">
        <f t="shared" si="318"/>
        <v>3506.0479999999998</v>
      </c>
      <c r="AE3339" s="2">
        <f t="shared" si="319"/>
        <v>3506.0479999999998</v>
      </c>
      <c r="AG3339" t="str">
        <f t="shared" si="320"/>
        <v/>
      </c>
    </row>
    <row r="3340" spans="1:34" s="9" customFormat="1">
      <c r="A3340">
        <v>3339</v>
      </c>
      <c r="C3340">
        <v>484</v>
      </c>
      <c r="D3340">
        <v>642</v>
      </c>
      <c r="E3340" s="9" t="s">
        <v>607</v>
      </c>
      <c r="F3340" t="s">
        <v>929</v>
      </c>
      <c r="G3340" s="9">
        <v>52.314334870000003</v>
      </c>
      <c r="H3340" s="9">
        <v>127.2814178</v>
      </c>
      <c r="M3340" s="9" t="s">
        <v>18</v>
      </c>
      <c r="N3340" s="9">
        <v>-14</v>
      </c>
      <c r="O3340" s="9">
        <v>-35</v>
      </c>
      <c r="P3340">
        <f t="shared" si="321"/>
        <v>21</v>
      </c>
      <c r="Q3340" s="9" t="s">
        <v>89</v>
      </c>
      <c r="R3340" s="9">
        <v>2</v>
      </c>
      <c r="S3340" s="9">
        <f t="shared" si="316"/>
        <v>21</v>
      </c>
      <c r="T3340" s="9">
        <f t="shared" si="317"/>
        <v>0</v>
      </c>
      <c r="U3340" t="s">
        <v>1003</v>
      </c>
      <c r="V3340" t="s">
        <v>416</v>
      </c>
      <c r="Z3340" s="118">
        <v>1.17</v>
      </c>
      <c r="AA3340" s="9">
        <v>20</v>
      </c>
      <c r="AB3340" s="120">
        <v>3.92</v>
      </c>
      <c r="AC3340" s="2">
        <f t="shared" si="318"/>
        <v>7705.1519999999991</v>
      </c>
      <c r="AE3340" s="11">
        <f t="shared" si="319"/>
        <v>7705.1519999999991</v>
      </c>
      <c r="AG3340" t="str">
        <f t="shared" si="320"/>
        <v/>
      </c>
      <c r="AH3340"/>
    </row>
    <row r="3341" spans="1:34">
      <c r="A3341">
        <v>3340</v>
      </c>
      <c r="C3341">
        <v>817</v>
      </c>
      <c r="D3341">
        <v>643</v>
      </c>
      <c r="E3341" t="s">
        <v>913</v>
      </c>
      <c r="F3341" t="s">
        <v>930</v>
      </c>
      <c r="G3341">
        <v>51.775669100000002</v>
      </c>
      <c r="H3341">
        <v>127.8200989</v>
      </c>
      <c r="M3341" t="s">
        <v>610</v>
      </c>
      <c r="N3341">
        <v>56</v>
      </c>
      <c r="O3341">
        <v>53</v>
      </c>
      <c r="P3341">
        <f t="shared" si="321"/>
        <v>3</v>
      </c>
      <c r="Q3341" t="s">
        <v>35</v>
      </c>
      <c r="R3341">
        <v>1</v>
      </c>
      <c r="S3341">
        <f t="shared" si="316"/>
        <v>0</v>
      </c>
      <c r="T3341">
        <f t="shared" si="317"/>
        <v>3</v>
      </c>
      <c r="W3341">
        <f>SUM(S3341:S3348)</f>
        <v>73</v>
      </c>
      <c r="X3341">
        <f>SUM(T3341:T3348)</f>
        <v>56</v>
      </c>
      <c r="Y3341">
        <f>X3341+W3341</f>
        <v>129</v>
      </c>
      <c r="Z3341" s="118">
        <v>0.16</v>
      </c>
      <c r="AA3341">
        <v>0</v>
      </c>
      <c r="AB3341" s="120">
        <v>37.4</v>
      </c>
      <c r="AC3341" s="2">
        <f t="shared" si="318"/>
        <v>1795.1999999999998</v>
      </c>
      <c r="AD3341" s="2">
        <f>SUM(AC3341:AC3348)</f>
        <v>43492.446400000001</v>
      </c>
      <c r="AE3341" s="2">
        <f t="shared" si="319"/>
        <v>1795.1999999999998</v>
      </c>
      <c r="AF3341" s="2">
        <f>SUM(AE3341:AE3348)</f>
        <v>43492.446400000001</v>
      </c>
      <c r="AG3341">
        <f t="shared" si="320"/>
        <v>1</v>
      </c>
    </row>
    <row r="3342" spans="1:34">
      <c r="A3342">
        <v>3341</v>
      </c>
      <c r="C3342">
        <v>817</v>
      </c>
      <c r="D3342">
        <v>643</v>
      </c>
      <c r="E3342" t="s">
        <v>913</v>
      </c>
      <c r="F3342" t="s">
        <v>930</v>
      </c>
      <c r="G3342">
        <v>51.775669100000002</v>
      </c>
      <c r="H3342">
        <v>127.8200989</v>
      </c>
      <c r="M3342" t="s">
        <v>606</v>
      </c>
      <c r="N3342">
        <v>53</v>
      </c>
      <c r="O3342">
        <v>48</v>
      </c>
      <c r="P3342">
        <f t="shared" si="321"/>
        <v>5</v>
      </c>
      <c r="Q3342" t="s">
        <v>35</v>
      </c>
      <c r="R3342">
        <v>1</v>
      </c>
      <c r="S3342">
        <f t="shared" si="316"/>
        <v>0</v>
      </c>
      <c r="T3342">
        <f t="shared" si="317"/>
        <v>5</v>
      </c>
      <c r="Z3342" s="118">
        <v>0.16</v>
      </c>
      <c r="AA3342">
        <v>0</v>
      </c>
      <c r="AB3342" s="120">
        <v>37.4</v>
      </c>
      <c r="AC3342" s="2">
        <f t="shared" si="318"/>
        <v>2992</v>
      </c>
      <c r="AE3342" s="2">
        <f t="shared" si="319"/>
        <v>2992</v>
      </c>
      <c r="AG3342" t="str">
        <f t="shared" si="320"/>
        <v/>
      </c>
    </row>
    <row r="3343" spans="1:34">
      <c r="A3343">
        <v>3342</v>
      </c>
      <c r="C3343">
        <v>817</v>
      </c>
      <c r="D3343">
        <v>643</v>
      </c>
      <c r="E3343" t="s">
        <v>913</v>
      </c>
      <c r="F3343" t="s">
        <v>930</v>
      </c>
      <c r="G3343">
        <v>51.775669100000002</v>
      </c>
      <c r="H3343">
        <v>127.8200989</v>
      </c>
      <c r="M3343" t="s">
        <v>90</v>
      </c>
      <c r="N3343">
        <v>48</v>
      </c>
      <c r="O3343">
        <v>0</v>
      </c>
      <c r="P3343">
        <f t="shared" si="321"/>
        <v>48</v>
      </c>
      <c r="Q3343" t="s">
        <v>35</v>
      </c>
      <c r="R3343">
        <v>1</v>
      </c>
      <c r="S3343">
        <f t="shared" si="316"/>
        <v>0</v>
      </c>
      <c r="T3343">
        <f t="shared" si="317"/>
        <v>48</v>
      </c>
      <c r="Z3343" s="118">
        <v>0.16</v>
      </c>
      <c r="AA3343">
        <v>0</v>
      </c>
      <c r="AB3343" s="120">
        <v>30.85</v>
      </c>
      <c r="AC3343" s="2">
        <f t="shared" si="318"/>
        <v>23692.799999999999</v>
      </c>
      <c r="AE3343" s="2">
        <f t="shared" si="319"/>
        <v>23692.799999999999</v>
      </c>
      <c r="AG3343" t="str">
        <f t="shared" si="320"/>
        <v/>
      </c>
    </row>
    <row r="3344" spans="1:34">
      <c r="A3344">
        <v>3343</v>
      </c>
      <c r="C3344">
        <v>877</v>
      </c>
      <c r="D3344">
        <v>643</v>
      </c>
      <c r="E3344" t="s">
        <v>913</v>
      </c>
      <c r="F3344" t="s">
        <v>930</v>
      </c>
      <c r="G3344">
        <v>51.775669100000002</v>
      </c>
      <c r="H3344">
        <v>127.8200989</v>
      </c>
      <c r="M3344" t="s">
        <v>104</v>
      </c>
      <c r="N3344">
        <v>0</v>
      </c>
      <c r="O3344">
        <v>-24</v>
      </c>
      <c r="P3344">
        <f t="shared" si="321"/>
        <v>24</v>
      </c>
      <c r="Q3344" t="s">
        <v>618</v>
      </c>
      <c r="R3344">
        <v>2</v>
      </c>
      <c r="S3344">
        <f t="shared" si="316"/>
        <v>24</v>
      </c>
      <c r="T3344">
        <f t="shared" si="317"/>
        <v>0</v>
      </c>
      <c r="U3344" t="s">
        <v>1003</v>
      </c>
      <c r="V3344" t="s">
        <v>416</v>
      </c>
      <c r="Z3344" s="118">
        <v>1.07</v>
      </c>
      <c r="AA3344">
        <v>2</v>
      </c>
      <c r="AB3344" s="120">
        <v>3.36</v>
      </c>
      <c r="AC3344" s="2">
        <f t="shared" si="318"/>
        <v>8455.9103999999988</v>
      </c>
      <c r="AE3344" s="2">
        <f t="shared" si="319"/>
        <v>8455.9103999999988</v>
      </c>
      <c r="AG3344" t="str">
        <f t="shared" si="320"/>
        <v/>
      </c>
    </row>
    <row r="3345" spans="1:34">
      <c r="A3345">
        <v>3344</v>
      </c>
      <c r="C3345">
        <v>877</v>
      </c>
      <c r="D3345">
        <v>643</v>
      </c>
      <c r="E3345" t="s">
        <v>913</v>
      </c>
      <c r="F3345" t="s">
        <v>930</v>
      </c>
      <c r="G3345">
        <v>51.775669100000002</v>
      </c>
      <c r="H3345">
        <v>127.8200989</v>
      </c>
      <c r="M3345" t="s">
        <v>101</v>
      </c>
      <c r="N3345">
        <v>-24</v>
      </c>
      <c r="O3345">
        <v>-59</v>
      </c>
      <c r="P3345">
        <f t="shared" si="321"/>
        <v>35</v>
      </c>
      <c r="Q3345" t="s">
        <v>616</v>
      </c>
      <c r="R3345">
        <v>2</v>
      </c>
      <c r="S3345">
        <f t="shared" si="316"/>
        <v>35</v>
      </c>
      <c r="T3345">
        <f t="shared" si="317"/>
        <v>0</v>
      </c>
      <c r="U3345" t="s">
        <v>1003</v>
      </c>
      <c r="V3345" t="s">
        <v>856</v>
      </c>
      <c r="Z3345" s="118">
        <v>1.45</v>
      </c>
      <c r="AA3345">
        <v>1</v>
      </c>
      <c r="AB3345" s="120">
        <v>1.2</v>
      </c>
      <c r="AC3345" s="2">
        <f t="shared" si="318"/>
        <v>6029.1</v>
      </c>
      <c r="AE3345" s="2">
        <f t="shared" si="319"/>
        <v>6029.1</v>
      </c>
      <c r="AG3345" t="str">
        <f t="shared" si="320"/>
        <v/>
      </c>
    </row>
    <row r="3346" spans="1:34">
      <c r="A3346">
        <v>3345</v>
      </c>
      <c r="C3346">
        <v>877</v>
      </c>
      <c r="D3346">
        <v>643</v>
      </c>
      <c r="E3346" t="s">
        <v>913</v>
      </c>
      <c r="F3346" t="s">
        <v>930</v>
      </c>
      <c r="G3346">
        <v>51.775669100000002</v>
      </c>
      <c r="H3346">
        <v>127.8200989</v>
      </c>
      <c r="M3346" t="s">
        <v>20</v>
      </c>
      <c r="N3346">
        <v>-59</v>
      </c>
      <c r="O3346">
        <v>-73</v>
      </c>
      <c r="P3346">
        <f t="shared" si="321"/>
        <v>14</v>
      </c>
      <c r="Q3346" t="s">
        <v>884</v>
      </c>
      <c r="R3346">
        <v>2</v>
      </c>
      <c r="S3346">
        <f t="shared" si="316"/>
        <v>14</v>
      </c>
      <c r="T3346">
        <f t="shared" si="317"/>
        <v>0</v>
      </c>
      <c r="U3346" t="s">
        <v>1006</v>
      </c>
      <c r="V3346" t="s">
        <v>856</v>
      </c>
      <c r="Z3346" s="118">
        <v>1.38</v>
      </c>
      <c r="AA3346">
        <v>30</v>
      </c>
      <c r="AB3346" s="120">
        <v>0.39</v>
      </c>
      <c r="AC3346" s="2">
        <f t="shared" si="318"/>
        <v>527.43600000000004</v>
      </c>
      <c r="AE3346" s="2">
        <f t="shared" si="319"/>
        <v>527.43600000000004</v>
      </c>
      <c r="AG3346" t="str">
        <f t="shared" si="320"/>
        <v/>
      </c>
    </row>
    <row r="3347" spans="1:34">
      <c r="A3347">
        <v>3346</v>
      </c>
      <c r="C3347">
        <v>877</v>
      </c>
      <c r="D3347">
        <v>643</v>
      </c>
      <c r="E3347" t="s">
        <v>913</v>
      </c>
      <c r="F3347" t="s">
        <v>930</v>
      </c>
      <c r="G3347">
        <v>51.775669100000002</v>
      </c>
      <c r="H3347">
        <v>127.8200989</v>
      </c>
      <c r="M3347" t="s">
        <v>20</v>
      </c>
      <c r="N3347">
        <v>0</v>
      </c>
      <c r="O3347">
        <v>0</v>
      </c>
      <c r="P3347">
        <f t="shared" si="321"/>
        <v>0</v>
      </c>
      <c r="Q3347" t="s">
        <v>893</v>
      </c>
      <c r="R3347">
        <v>2</v>
      </c>
      <c r="S3347">
        <f t="shared" si="316"/>
        <v>0</v>
      </c>
      <c r="T3347">
        <f t="shared" si="317"/>
        <v>0</v>
      </c>
      <c r="U3347" t="s">
        <v>1006</v>
      </c>
      <c r="V3347" t="s">
        <v>856</v>
      </c>
      <c r="Z3347" s="118">
        <v>1.38</v>
      </c>
      <c r="AA3347">
        <v>0</v>
      </c>
      <c r="AB3347" s="120">
        <v>0.39</v>
      </c>
      <c r="AC3347" s="2">
        <f t="shared" si="318"/>
        <v>0</v>
      </c>
      <c r="AE3347" s="2">
        <f t="shared" si="319"/>
        <v>0</v>
      </c>
      <c r="AG3347" t="str">
        <f t="shared" si="320"/>
        <v/>
      </c>
    </row>
    <row r="3348" spans="1:34" s="9" customFormat="1">
      <c r="A3348">
        <v>3347</v>
      </c>
      <c r="C3348">
        <v>877</v>
      </c>
      <c r="D3348">
        <v>643</v>
      </c>
      <c r="E3348" s="9" t="s">
        <v>913</v>
      </c>
      <c r="F3348" t="s">
        <v>930</v>
      </c>
      <c r="G3348" s="9">
        <v>51.775669100000002</v>
      </c>
      <c r="H3348" s="9">
        <v>127.8200989</v>
      </c>
      <c r="M3348" s="9" t="s">
        <v>810</v>
      </c>
      <c r="N3348" s="9">
        <v>-73</v>
      </c>
      <c r="O3348" s="9">
        <v>-73</v>
      </c>
      <c r="P3348">
        <f t="shared" si="321"/>
        <v>0</v>
      </c>
      <c r="R3348" s="9">
        <v>2</v>
      </c>
      <c r="S3348" s="9">
        <f t="shared" si="316"/>
        <v>0</v>
      </c>
      <c r="T3348" s="9">
        <f t="shared" si="317"/>
        <v>0</v>
      </c>
      <c r="U3348" t="s">
        <v>1006</v>
      </c>
      <c r="V3348" t="s">
        <v>856</v>
      </c>
      <c r="Z3348" s="118">
        <v>1.38</v>
      </c>
      <c r="AA3348" s="9">
        <v>0</v>
      </c>
      <c r="AB3348" s="120">
        <v>0.39</v>
      </c>
      <c r="AC3348" s="2">
        <f t="shared" si="318"/>
        <v>0</v>
      </c>
      <c r="AE3348" s="11">
        <f t="shared" si="319"/>
        <v>0</v>
      </c>
      <c r="AG3348" t="str">
        <f t="shared" si="320"/>
        <v/>
      </c>
      <c r="AH3348"/>
    </row>
    <row r="3349" spans="1:34">
      <c r="A3349">
        <v>3348</v>
      </c>
      <c r="C3349">
        <v>812</v>
      </c>
      <c r="D3349">
        <v>644</v>
      </c>
      <c r="E3349" t="s">
        <v>915</v>
      </c>
      <c r="F3349" t="s">
        <v>932</v>
      </c>
      <c r="G3349">
        <v>52.385139469999999</v>
      </c>
      <c r="H3349">
        <v>127.2134018</v>
      </c>
      <c r="M3349" t="s">
        <v>610</v>
      </c>
      <c r="N3349">
        <v>6</v>
      </c>
      <c r="O3349">
        <v>5</v>
      </c>
      <c r="P3349">
        <f t="shared" si="321"/>
        <v>1</v>
      </c>
      <c r="Q3349" t="s">
        <v>35</v>
      </c>
      <c r="R3349">
        <v>1</v>
      </c>
      <c r="S3349">
        <f t="shared" si="316"/>
        <v>0</v>
      </c>
      <c r="T3349">
        <f t="shared" si="317"/>
        <v>1</v>
      </c>
      <c r="W3349">
        <f>SUM(S3349:S3354)</f>
        <v>18</v>
      </c>
      <c r="X3349">
        <f>SUM(T3349:T3354)</f>
        <v>6</v>
      </c>
      <c r="Y3349">
        <f>X3349+W3349</f>
        <v>24</v>
      </c>
      <c r="Z3349" s="118">
        <v>0.11</v>
      </c>
      <c r="AA3349">
        <v>0</v>
      </c>
      <c r="AB3349" s="120">
        <v>25.58</v>
      </c>
      <c r="AC3349" s="2">
        <f t="shared" si="318"/>
        <v>281.37999999999994</v>
      </c>
      <c r="AD3349" s="2">
        <f>SUM(AC3349:AC3354)</f>
        <v>16656.296000000002</v>
      </c>
      <c r="AE3349" s="2">
        <f t="shared" si="319"/>
        <v>281.37999999999994</v>
      </c>
      <c r="AF3349" s="2">
        <f>SUM(AE3349:AE3354)</f>
        <v>16656.296000000002</v>
      </c>
      <c r="AG3349">
        <f t="shared" si="320"/>
        <v>1</v>
      </c>
    </row>
    <row r="3350" spans="1:34">
      <c r="A3350">
        <v>3349</v>
      </c>
      <c r="C3350">
        <v>812</v>
      </c>
      <c r="D3350">
        <v>644</v>
      </c>
      <c r="E3350" t="s">
        <v>915</v>
      </c>
      <c r="F3350" t="s">
        <v>932</v>
      </c>
      <c r="G3350">
        <v>52.385139469999999</v>
      </c>
      <c r="H3350">
        <v>127.2134018</v>
      </c>
      <c r="M3350" t="s">
        <v>606</v>
      </c>
      <c r="N3350">
        <v>5</v>
      </c>
      <c r="O3350">
        <v>4</v>
      </c>
      <c r="P3350">
        <f t="shared" si="321"/>
        <v>1</v>
      </c>
      <c r="Q3350" t="s">
        <v>35</v>
      </c>
      <c r="R3350">
        <v>1</v>
      </c>
      <c r="S3350">
        <f t="shared" si="316"/>
        <v>0</v>
      </c>
      <c r="T3350">
        <f t="shared" si="317"/>
        <v>1</v>
      </c>
      <c r="Z3350" s="118">
        <v>0.11</v>
      </c>
      <c r="AA3350">
        <v>0</v>
      </c>
      <c r="AB3350" s="120">
        <v>25.58</v>
      </c>
      <c r="AC3350" s="2">
        <f t="shared" si="318"/>
        <v>281.37999999999994</v>
      </c>
      <c r="AE3350" s="2">
        <f t="shared" si="319"/>
        <v>281.37999999999994</v>
      </c>
      <c r="AG3350" t="str">
        <f t="shared" si="320"/>
        <v/>
      </c>
    </row>
    <row r="3351" spans="1:34">
      <c r="A3351">
        <v>3350</v>
      </c>
      <c r="C3351">
        <v>812</v>
      </c>
      <c r="D3351">
        <v>644</v>
      </c>
      <c r="E3351" t="s">
        <v>915</v>
      </c>
      <c r="F3351" t="s">
        <v>932</v>
      </c>
      <c r="G3351">
        <v>52.385139469999999</v>
      </c>
      <c r="H3351">
        <v>127.2134018</v>
      </c>
      <c r="M3351" t="s">
        <v>15</v>
      </c>
      <c r="N3351">
        <v>4</v>
      </c>
      <c r="O3351">
        <v>0</v>
      </c>
      <c r="P3351">
        <f t="shared" si="321"/>
        <v>4</v>
      </c>
      <c r="Q3351" t="s">
        <v>35</v>
      </c>
      <c r="R3351">
        <v>1</v>
      </c>
      <c r="S3351">
        <f t="shared" si="316"/>
        <v>0</v>
      </c>
      <c r="T3351">
        <f t="shared" si="317"/>
        <v>4</v>
      </c>
      <c r="Z3351" s="118">
        <v>0.55000000000000004</v>
      </c>
      <c r="AA3351">
        <v>0</v>
      </c>
      <c r="AB3351" s="120">
        <v>19.02</v>
      </c>
      <c r="AC3351" s="2">
        <f t="shared" si="318"/>
        <v>4184.4000000000005</v>
      </c>
      <c r="AE3351" s="2">
        <f t="shared" si="319"/>
        <v>4184.4000000000005</v>
      </c>
      <c r="AG3351" t="str">
        <f t="shared" si="320"/>
        <v/>
      </c>
    </row>
    <row r="3352" spans="1:34">
      <c r="A3352">
        <v>3351</v>
      </c>
      <c r="C3352">
        <v>872</v>
      </c>
      <c r="D3352">
        <v>644</v>
      </c>
      <c r="E3352" t="s">
        <v>915</v>
      </c>
      <c r="F3352" t="s">
        <v>932</v>
      </c>
      <c r="G3352">
        <v>52.385139469999999</v>
      </c>
      <c r="H3352">
        <v>127.2134018</v>
      </c>
      <c r="M3352" t="s">
        <v>21</v>
      </c>
      <c r="N3352">
        <v>0</v>
      </c>
      <c r="O3352">
        <v>-2</v>
      </c>
      <c r="P3352">
        <f t="shared" si="321"/>
        <v>2</v>
      </c>
      <c r="Q3352" t="s">
        <v>604</v>
      </c>
      <c r="R3352">
        <v>2</v>
      </c>
      <c r="S3352">
        <f t="shared" si="316"/>
        <v>2</v>
      </c>
      <c r="T3352">
        <f t="shared" si="317"/>
        <v>0</v>
      </c>
      <c r="U3352" t="s">
        <v>1006</v>
      </c>
      <c r="V3352" t="s">
        <v>918</v>
      </c>
      <c r="Z3352" s="118">
        <v>1.1000000000000001</v>
      </c>
      <c r="AA3352">
        <v>0</v>
      </c>
      <c r="AB3352" s="120">
        <v>0.92</v>
      </c>
      <c r="AC3352" s="2">
        <f t="shared" si="318"/>
        <v>202.40000000000003</v>
      </c>
      <c r="AE3352" s="2">
        <f t="shared" si="319"/>
        <v>202.40000000000003</v>
      </c>
      <c r="AG3352" t="str">
        <f t="shared" si="320"/>
        <v/>
      </c>
    </row>
    <row r="3353" spans="1:34">
      <c r="A3353">
        <v>3352</v>
      </c>
      <c r="C3353">
        <v>872</v>
      </c>
      <c r="D3353">
        <v>644</v>
      </c>
      <c r="E3353" t="s">
        <v>915</v>
      </c>
      <c r="F3353" t="s">
        <v>932</v>
      </c>
      <c r="G3353">
        <v>52.385139469999999</v>
      </c>
      <c r="H3353">
        <v>127.2134018</v>
      </c>
      <c r="M3353" t="s">
        <v>104</v>
      </c>
      <c r="N3353">
        <v>-2</v>
      </c>
      <c r="O3353">
        <v>-18</v>
      </c>
      <c r="P3353">
        <f t="shared" si="321"/>
        <v>16</v>
      </c>
      <c r="Q3353" t="s">
        <v>604</v>
      </c>
      <c r="R3353">
        <v>2</v>
      </c>
      <c r="S3353">
        <f t="shared" si="316"/>
        <v>16</v>
      </c>
      <c r="T3353">
        <f t="shared" si="317"/>
        <v>0</v>
      </c>
      <c r="U3353" t="s">
        <v>1003</v>
      </c>
      <c r="V3353" t="s">
        <v>623</v>
      </c>
      <c r="Z3353" s="118">
        <v>0.97</v>
      </c>
      <c r="AA3353">
        <v>5</v>
      </c>
      <c r="AB3353" s="120">
        <v>7.94</v>
      </c>
      <c r="AC3353" s="2">
        <f t="shared" si="318"/>
        <v>11706.736000000001</v>
      </c>
      <c r="AE3353" s="2">
        <f t="shared" si="319"/>
        <v>11706.736000000001</v>
      </c>
      <c r="AG3353" t="str">
        <f t="shared" si="320"/>
        <v/>
      </c>
    </row>
    <row r="3354" spans="1:34" s="9" customFormat="1">
      <c r="A3354">
        <v>3353</v>
      </c>
      <c r="C3354">
        <v>872</v>
      </c>
      <c r="D3354">
        <v>644</v>
      </c>
      <c r="E3354" s="9" t="s">
        <v>915</v>
      </c>
      <c r="F3354" t="s">
        <v>932</v>
      </c>
      <c r="G3354" s="9">
        <v>52.385139469999999</v>
      </c>
      <c r="H3354" s="9">
        <v>127.2134018</v>
      </c>
      <c r="M3354" s="9" t="s">
        <v>416</v>
      </c>
      <c r="N3354" s="9">
        <v>-18</v>
      </c>
      <c r="O3354" s="9">
        <v>-18</v>
      </c>
      <c r="P3354">
        <f t="shared" si="321"/>
        <v>0</v>
      </c>
      <c r="R3354" s="9">
        <v>2</v>
      </c>
      <c r="S3354" s="9">
        <f t="shared" si="316"/>
        <v>0</v>
      </c>
      <c r="T3354" s="9">
        <f t="shared" si="317"/>
        <v>0</v>
      </c>
      <c r="U3354" t="s">
        <v>1003</v>
      </c>
      <c r="V3354" t="s">
        <v>623</v>
      </c>
      <c r="Z3354" s="118">
        <v>0</v>
      </c>
      <c r="AA3354" s="9">
        <v>0</v>
      </c>
      <c r="AB3354" s="120"/>
      <c r="AC3354" s="2">
        <f t="shared" si="318"/>
        <v>0</v>
      </c>
      <c r="AE3354" s="11">
        <f t="shared" si="319"/>
        <v>0</v>
      </c>
      <c r="AG3354" t="str">
        <f t="shared" si="320"/>
        <v/>
      </c>
      <c r="AH3354"/>
    </row>
    <row r="3355" spans="1:34">
      <c r="A3355">
        <v>3354</v>
      </c>
      <c r="C3355">
        <v>826</v>
      </c>
      <c r="D3355">
        <v>645</v>
      </c>
      <c r="E3355" t="s">
        <v>919</v>
      </c>
      <c r="F3355" t="s">
        <v>934</v>
      </c>
      <c r="G3355">
        <v>51.775970460000003</v>
      </c>
      <c r="H3355">
        <v>127.822998</v>
      </c>
      <c r="M3355" t="s">
        <v>610</v>
      </c>
      <c r="N3355">
        <v>84</v>
      </c>
      <c r="O3355">
        <v>80</v>
      </c>
      <c r="P3355">
        <f t="shared" si="321"/>
        <v>4</v>
      </c>
      <c r="Q3355" t="s">
        <v>35</v>
      </c>
      <c r="R3355">
        <v>1</v>
      </c>
      <c r="S3355">
        <f t="shared" si="316"/>
        <v>0</v>
      </c>
      <c r="T3355">
        <f t="shared" si="317"/>
        <v>4</v>
      </c>
      <c r="W3355">
        <f>SUM(S3355:S3360)</f>
        <v>15</v>
      </c>
      <c r="X3355">
        <f>SUM(T3355:T3360)</f>
        <v>84</v>
      </c>
      <c r="Y3355">
        <f>X3355+W3355</f>
        <v>99</v>
      </c>
      <c r="Z3355" s="118">
        <v>0.08</v>
      </c>
      <c r="AA3355">
        <v>0</v>
      </c>
      <c r="AB3355" s="120">
        <v>51.68</v>
      </c>
      <c r="AC3355" s="2">
        <f t="shared" si="318"/>
        <v>1653.7600000000002</v>
      </c>
      <c r="AD3355" s="2">
        <f>SUM(AC3355:AC3360)</f>
        <v>75193.45</v>
      </c>
      <c r="AE3355" s="2">
        <f t="shared" si="319"/>
        <v>1653.7600000000002</v>
      </c>
      <c r="AF3355" s="2">
        <f>SUM(AE3355:AE3360)</f>
        <v>75193.45</v>
      </c>
      <c r="AG3355">
        <f t="shared" si="320"/>
        <v>1</v>
      </c>
    </row>
    <row r="3356" spans="1:34">
      <c r="A3356">
        <v>3355</v>
      </c>
      <c r="C3356">
        <v>826</v>
      </c>
      <c r="D3356">
        <v>645</v>
      </c>
      <c r="E3356" t="s">
        <v>919</v>
      </c>
      <c r="F3356" t="s">
        <v>934</v>
      </c>
      <c r="G3356">
        <v>51.775970460000003</v>
      </c>
      <c r="H3356">
        <v>127.822998</v>
      </c>
      <c r="M3356" t="s">
        <v>606</v>
      </c>
      <c r="N3356">
        <v>80</v>
      </c>
      <c r="O3356">
        <v>71</v>
      </c>
      <c r="P3356">
        <f t="shared" si="321"/>
        <v>9</v>
      </c>
      <c r="Q3356" t="s">
        <v>35</v>
      </c>
      <c r="R3356">
        <v>1</v>
      </c>
      <c r="S3356">
        <f t="shared" si="316"/>
        <v>0</v>
      </c>
      <c r="T3356">
        <f t="shared" si="317"/>
        <v>9</v>
      </c>
      <c r="Z3356" s="118">
        <v>0.12</v>
      </c>
      <c r="AA3356">
        <v>0</v>
      </c>
      <c r="AB3356" s="120">
        <v>51.68</v>
      </c>
      <c r="AC3356" s="2">
        <f t="shared" si="318"/>
        <v>5581.44</v>
      </c>
      <c r="AE3356" s="2">
        <f t="shared" si="319"/>
        <v>5581.44</v>
      </c>
      <c r="AG3356" t="str">
        <f t="shared" si="320"/>
        <v/>
      </c>
    </row>
    <row r="3357" spans="1:34">
      <c r="A3357">
        <v>3356</v>
      </c>
      <c r="C3357">
        <v>826</v>
      </c>
      <c r="D3357">
        <v>645</v>
      </c>
      <c r="E3357" t="s">
        <v>919</v>
      </c>
      <c r="F3357" t="s">
        <v>934</v>
      </c>
      <c r="G3357">
        <v>51.775970460000003</v>
      </c>
      <c r="H3357">
        <v>127.822998</v>
      </c>
      <c r="M3357" t="s">
        <v>90</v>
      </c>
      <c r="N3357">
        <v>71</v>
      </c>
      <c r="O3357">
        <v>33</v>
      </c>
      <c r="P3357">
        <f t="shared" si="321"/>
        <v>38</v>
      </c>
      <c r="Q3357" t="s">
        <v>35</v>
      </c>
      <c r="R3357">
        <v>1</v>
      </c>
      <c r="S3357">
        <f t="shared" si="316"/>
        <v>0</v>
      </c>
      <c r="T3357">
        <f t="shared" si="317"/>
        <v>38</v>
      </c>
      <c r="Z3357" s="118">
        <v>0.15</v>
      </c>
      <c r="AA3357">
        <v>0</v>
      </c>
      <c r="AB3357" s="120">
        <v>45.12</v>
      </c>
      <c r="AC3357" s="2">
        <f t="shared" si="318"/>
        <v>25718.400000000001</v>
      </c>
      <c r="AE3357" s="2">
        <f t="shared" si="319"/>
        <v>25718.400000000001</v>
      </c>
      <c r="AG3357" t="str">
        <f t="shared" si="320"/>
        <v/>
      </c>
    </row>
    <row r="3358" spans="1:34">
      <c r="A3358">
        <v>3357</v>
      </c>
      <c r="C3358">
        <v>826</v>
      </c>
      <c r="D3358">
        <v>645</v>
      </c>
      <c r="E3358" t="s">
        <v>919</v>
      </c>
      <c r="F3358" t="s">
        <v>934</v>
      </c>
      <c r="G3358">
        <v>51.775970460000003</v>
      </c>
      <c r="H3358">
        <v>127.822998</v>
      </c>
      <c r="M3358" t="s">
        <v>15</v>
      </c>
      <c r="N3358">
        <v>33</v>
      </c>
      <c r="O3358">
        <v>21</v>
      </c>
      <c r="P3358">
        <f t="shared" si="321"/>
        <v>12</v>
      </c>
      <c r="Q3358" t="s">
        <v>35</v>
      </c>
      <c r="R3358">
        <v>1</v>
      </c>
      <c r="S3358">
        <f t="shared" si="316"/>
        <v>0</v>
      </c>
      <c r="T3358">
        <f t="shared" si="317"/>
        <v>12</v>
      </c>
      <c r="Z3358" s="118">
        <v>0.15</v>
      </c>
      <c r="AA3358">
        <v>0</v>
      </c>
      <c r="AB3358" s="120">
        <v>45.12</v>
      </c>
      <c r="AC3358" s="2">
        <f t="shared" si="318"/>
        <v>8121.5999999999995</v>
      </c>
      <c r="AE3358" s="2">
        <f t="shared" si="319"/>
        <v>8121.5999999999995</v>
      </c>
      <c r="AG3358" t="str">
        <f t="shared" si="320"/>
        <v/>
      </c>
    </row>
    <row r="3359" spans="1:34">
      <c r="A3359">
        <v>3358</v>
      </c>
      <c r="C3359">
        <v>826</v>
      </c>
      <c r="D3359">
        <v>645</v>
      </c>
      <c r="E3359" t="s">
        <v>919</v>
      </c>
      <c r="F3359" t="s">
        <v>934</v>
      </c>
      <c r="G3359">
        <v>51.775970460000003</v>
      </c>
      <c r="H3359">
        <v>127.822998</v>
      </c>
      <c r="M3359" t="s">
        <v>90</v>
      </c>
      <c r="N3359">
        <v>21</v>
      </c>
      <c r="O3359">
        <v>0</v>
      </c>
      <c r="P3359">
        <f t="shared" si="321"/>
        <v>21</v>
      </c>
      <c r="Q3359" t="s">
        <v>35</v>
      </c>
      <c r="R3359">
        <v>1</v>
      </c>
      <c r="S3359">
        <f t="shared" si="316"/>
        <v>0</v>
      </c>
      <c r="T3359">
        <f t="shared" si="317"/>
        <v>21</v>
      </c>
      <c r="Z3359" s="118">
        <v>0.15</v>
      </c>
      <c r="AA3359">
        <v>0</v>
      </c>
      <c r="AB3359" s="120">
        <v>45.12</v>
      </c>
      <c r="AC3359" s="2">
        <f t="shared" si="318"/>
        <v>14212.800000000001</v>
      </c>
      <c r="AE3359" s="2">
        <f t="shared" si="319"/>
        <v>14212.800000000001</v>
      </c>
      <c r="AG3359" t="str">
        <f t="shared" si="320"/>
        <v/>
      </c>
    </row>
    <row r="3360" spans="1:34" s="9" customFormat="1">
      <c r="A3360">
        <v>3359</v>
      </c>
      <c r="C3360">
        <v>886</v>
      </c>
      <c r="D3360">
        <v>645</v>
      </c>
      <c r="E3360" s="9" t="s">
        <v>919</v>
      </c>
      <c r="F3360" t="s">
        <v>934</v>
      </c>
      <c r="G3360" s="9">
        <v>51.775970460000003</v>
      </c>
      <c r="H3360" s="9">
        <v>127.822998</v>
      </c>
      <c r="M3360" s="9" t="s">
        <v>104</v>
      </c>
      <c r="N3360" s="9">
        <v>0</v>
      </c>
      <c r="O3360" s="9">
        <v>-15</v>
      </c>
      <c r="P3360">
        <f t="shared" si="321"/>
        <v>15</v>
      </c>
      <c r="Q3360" s="9" t="s">
        <v>191</v>
      </c>
      <c r="R3360" s="9">
        <v>2</v>
      </c>
      <c r="S3360" s="9">
        <f t="shared" si="316"/>
        <v>15</v>
      </c>
      <c r="T3360" s="9">
        <f t="shared" si="317"/>
        <v>0</v>
      </c>
      <c r="U3360" t="s">
        <v>1003</v>
      </c>
      <c r="V3360" t="s">
        <v>623</v>
      </c>
      <c r="Z3360" s="118">
        <v>1.31</v>
      </c>
      <c r="AA3360" s="106">
        <v>0</v>
      </c>
      <c r="AB3360" s="120">
        <v>10.130000000000001</v>
      </c>
      <c r="AC3360" s="2">
        <f t="shared" si="318"/>
        <v>19905.45</v>
      </c>
      <c r="AE3360" s="11">
        <f t="shared" si="319"/>
        <v>19905.45</v>
      </c>
      <c r="AG3360" t="str">
        <f t="shared" si="320"/>
        <v/>
      </c>
      <c r="AH3360"/>
    </row>
    <row r="3361" spans="1:34">
      <c r="A3361">
        <v>3360</v>
      </c>
      <c r="C3361">
        <v>124</v>
      </c>
      <c r="D3361">
        <v>646</v>
      </c>
      <c r="E3361" t="s">
        <v>605</v>
      </c>
      <c r="F3361" t="s">
        <v>929</v>
      </c>
      <c r="G3361">
        <v>52.421470640000003</v>
      </c>
      <c r="H3361">
        <v>127.17759700000001</v>
      </c>
      <c r="M3361" t="s">
        <v>89</v>
      </c>
      <c r="N3361">
        <v>40</v>
      </c>
      <c r="O3361">
        <v>38</v>
      </c>
      <c r="P3361">
        <f t="shared" si="321"/>
        <v>2</v>
      </c>
      <c r="Q3361" t="s">
        <v>35</v>
      </c>
      <c r="R3361">
        <v>1</v>
      </c>
      <c r="S3361">
        <f t="shared" si="316"/>
        <v>0</v>
      </c>
      <c r="T3361">
        <f t="shared" si="317"/>
        <v>2</v>
      </c>
      <c r="W3361">
        <f>SUM(S3361:S3367)</f>
        <v>14</v>
      </c>
      <c r="X3361">
        <f>SUM(T3361:T3367)</f>
        <v>40</v>
      </c>
      <c r="Y3361">
        <f>X3361+W3361</f>
        <v>54</v>
      </c>
      <c r="Z3361" s="118">
        <v>0.14000000000000001</v>
      </c>
      <c r="AA3361">
        <v>0</v>
      </c>
      <c r="AB3361" s="120">
        <v>43.21</v>
      </c>
      <c r="AC3361" s="2">
        <f t="shared" si="318"/>
        <v>1209.8800000000001</v>
      </c>
      <c r="AD3361" s="2">
        <f>SUM(AC3361:AC3367)</f>
        <v>24924.579000000002</v>
      </c>
      <c r="AE3361" s="2">
        <f t="shared" si="319"/>
        <v>1209.8800000000001</v>
      </c>
      <c r="AF3361" s="2">
        <f>SUM(AE3361:AE3367)</f>
        <v>24924.579000000002</v>
      </c>
      <c r="AG3361">
        <f t="shared" si="320"/>
        <v>1</v>
      </c>
    </row>
    <row r="3362" spans="1:34">
      <c r="A3362">
        <v>3361</v>
      </c>
      <c r="C3362">
        <v>124</v>
      </c>
      <c r="D3362">
        <v>646</v>
      </c>
      <c r="E3362" t="s">
        <v>605</v>
      </c>
      <c r="F3362" t="s">
        <v>929</v>
      </c>
      <c r="G3362">
        <v>52.421470640000003</v>
      </c>
      <c r="H3362">
        <v>127.17759700000001</v>
      </c>
      <c r="M3362" t="s">
        <v>14</v>
      </c>
      <c r="N3362">
        <v>38</v>
      </c>
      <c r="O3362">
        <v>32</v>
      </c>
      <c r="P3362">
        <f t="shared" si="321"/>
        <v>6</v>
      </c>
      <c r="Q3362" t="s">
        <v>35</v>
      </c>
      <c r="R3362">
        <v>1</v>
      </c>
      <c r="S3362">
        <f t="shared" si="316"/>
        <v>0</v>
      </c>
      <c r="T3362">
        <f t="shared" si="317"/>
        <v>6</v>
      </c>
      <c r="Z3362" s="118">
        <v>0.14000000000000001</v>
      </c>
      <c r="AA3362">
        <v>0</v>
      </c>
      <c r="AB3362" s="120">
        <v>43.21</v>
      </c>
      <c r="AC3362" s="2">
        <f t="shared" si="318"/>
        <v>3629.6400000000003</v>
      </c>
      <c r="AE3362" s="2">
        <f t="shared" si="319"/>
        <v>3629.6400000000003</v>
      </c>
      <c r="AG3362" t="str">
        <f t="shared" si="320"/>
        <v/>
      </c>
    </row>
    <row r="3363" spans="1:34">
      <c r="A3363">
        <v>3362</v>
      </c>
      <c r="C3363">
        <v>124</v>
      </c>
      <c r="D3363">
        <v>646</v>
      </c>
      <c r="E3363" t="s">
        <v>605</v>
      </c>
      <c r="F3363" t="s">
        <v>929</v>
      </c>
      <c r="G3363">
        <v>52.421470640000003</v>
      </c>
      <c r="H3363">
        <v>127.17759700000001</v>
      </c>
      <c r="M3363" t="s">
        <v>90</v>
      </c>
      <c r="N3363">
        <v>32</v>
      </c>
      <c r="O3363">
        <v>5</v>
      </c>
      <c r="P3363">
        <f t="shared" si="321"/>
        <v>27</v>
      </c>
      <c r="Q3363" t="s">
        <v>35</v>
      </c>
      <c r="R3363">
        <v>1</v>
      </c>
      <c r="S3363">
        <f t="shared" si="316"/>
        <v>0</v>
      </c>
      <c r="T3363">
        <f t="shared" si="317"/>
        <v>27</v>
      </c>
      <c r="Z3363" s="118">
        <v>0.14000000000000001</v>
      </c>
      <c r="AA3363">
        <v>0</v>
      </c>
      <c r="AB3363" s="120">
        <v>36.65</v>
      </c>
      <c r="AC3363" s="2">
        <f t="shared" si="318"/>
        <v>13853.7</v>
      </c>
      <c r="AE3363" s="2">
        <f t="shared" si="319"/>
        <v>13853.7</v>
      </c>
      <c r="AG3363" t="str">
        <f t="shared" si="320"/>
        <v/>
      </c>
    </row>
    <row r="3364" spans="1:34">
      <c r="A3364">
        <v>3363</v>
      </c>
      <c r="C3364">
        <v>124</v>
      </c>
      <c r="D3364">
        <v>646</v>
      </c>
      <c r="E3364" t="s">
        <v>605</v>
      </c>
      <c r="F3364" t="s">
        <v>929</v>
      </c>
      <c r="G3364">
        <v>52.421470640000003</v>
      </c>
      <c r="H3364">
        <v>127.17759700000001</v>
      </c>
      <c r="M3364" t="s">
        <v>15</v>
      </c>
      <c r="N3364">
        <v>5</v>
      </c>
      <c r="O3364">
        <v>0</v>
      </c>
      <c r="P3364">
        <f t="shared" si="321"/>
        <v>5</v>
      </c>
      <c r="Q3364" t="s">
        <v>35</v>
      </c>
      <c r="R3364">
        <v>1</v>
      </c>
      <c r="S3364">
        <f t="shared" si="316"/>
        <v>0</v>
      </c>
      <c r="T3364">
        <f t="shared" si="317"/>
        <v>5</v>
      </c>
      <c r="Z3364" s="118">
        <v>0.14000000000000001</v>
      </c>
      <c r="AA3364">
        <v>0</v>
      </c>
      <c r="AB3364" s="120">
        <v>36.65</v>
      </c>
      <c r="AC3364" s="2">
        <f t="shared" si="318"/>
        <v>2565.5</v>
      </c>
      <c r="AE3364" s="2">
        <f t="shared" si="319"/>
        <v>2565.5</v>
      </c>
      <c r="AG3364" t="str">
        <f t="shared" si="320"/>
        <v/>
      </c>
    </row>
    <row r="3365" spans="1:34">
      <c r="A3365">
        <v>3364</v>
      </c>
      <c r="C3365">
        <v>137</v>
      </c>
      <c r="D3365">
        <v>646</v>
      </c>
      <c r="E3365" t="s">
        <v>605</v>
      </c>
      <c r="F3365" t="s">
        <v>929</v>
      </c>
      <c r="G3365">
        <v>52.421470640000003</v>
      </c>
      <c r="H3365">
        <v>127.17759700000001</v>
      </c>
      <c r="M3365" t="s">
        <v>23</v>
      </c>
      <c r="N3365">
        <v>0</v>
      </c>
      <c r="O3365">
        <v>-2</v>
      </c>
      <c r="P3365">
        <f t="shared" si="321"/>
        <v>2</v>
      </c>
      <c r="Q3365" t="s">
        <v>604</v>
      </c>
      <c r="R3365">
        <v>2</v>
      </c>
      <c r="S3365">
        <f t="shared" si="316"/>
        <v>2</v>
      </c>
      <c r="T3365">
        <f t="shared" si="317"/>
        <v>0</v>
      </c>
      <c r="U3365" t="s">
        <v>1006</v>
      </c>
      <c r="V3365" t="s">
        <v>918</v>
      </c>
      <c r="Z3365" s="118">
        <v>1.31</v>
      </c>
      <c r="AA3365">
        <v>0</v>
      </c>
      <c r="AB3365" s="120">
        <v>4.74</v>
      </c>
      <c r="AC3365" s="2">
        <f t="shared" si="318"/>
        <v>1241.8800000000001</v>
      </c>
      <c r="AE3365" s="2">
        <f t="shared" si="319"/>
        <v>1241.8800000000001</v>
      </c>
      <c r="AG3365" t="str">
        <f t="shared" si="320"/>
        <v/>
      </c>
    </row>
    <row r="3366" spans="1:34">
      <c r="A3366">
        <v>3365</v>
      </c>
      <c r="C3366">
        <v>137</v>
      </c>
      <c r="D3366">
        <v>646</v>
      </c>
      <c r="E3366" t="s">
        <v>605</v>
      </c>
      <c r="F3366" t="s">
        <v>929</v>
      </c>
      <c r="G3366">
        <v>52.421470640000003</v>
      </c>
      <c r="H3366">
        <v>127.17759700000001</v>
      </c>
      <c r="M3366" t="s">
        <v>17</v>
      </c>
      <c r="N3366">
        <v>-2</v>
      </c>
      <c r="O3366">
        <v>-5</v>
      </c>
      <c r="P3366">
        <f t="shared" si="321"/>
        <v>3</v>
      </c>
      <c r="Q3366" t="s">
        <v>604</v>
      </c>
      <c r="R3366">
        <v>2</v>
      </c>
      <c r="S3366">
        <f t="shared" si="316"/>
        <v>3</v>
      </c>
      <c r="T3366">
        <f t="shared" si="317"/>
        <v>0</v>
      </c>
      <c r="U3366" t="s">
        <v>1006</v>
      </c>
      <c r="V3366" t="s">
        <v>918</v>
      </c>
      <c r="Z3366" s="118">
        <v>0.87</v>
      </c>
      <c r="AA3366">
        <v>1</v>
      </c>
      <c r="AB3366" s="120">
        <v>1.7</v>
      </c>
      <c r="AC3366" s="2">
        <f t="shared" si="318"/>
        <v>439.26300000000003</v>
      </c>
      <c r="AE3366" s="2">
        <f t="shared" si="319"/>
        <v>439.26300000000003</v>
      </c>
      <c r="AG3366" t="str">
        <f t="shared" si="320"/>
        <v/>
      </c>
    </row>
    <row r="3367" spans="1:34" s="9" customFormat="1">
      <c r="A3367">
        <v>3366</v>
      </c>
      <c r="C3367">
        <v>137</v>
      </c>
      <c r="D3367">
        <v>646</v>
      </c>
      <c r="E3367" s="9" t="s">
        <v>605</v>
      </c>
      <c r="F3367" t="s">
        <v>929</v>
      </c>
      <c r="G3367" s="9">
        <v>52.421470640000003</v>
      </c>
      <c r="H3367" s="9">
        <v>127.17759700000001</v>
      </c>
      <c r="M3367" s="9" t="s">
        <v>811</v>
      </c>
      <c r="N3367" s="9">
        <v>-5</v>
      </c>
      <c r="O3367" s="9">
        <v>-14</v>
      </c>
      <c r="P3367">
        <f t="shared" si="321"/>
        <v>9</v>
      </c>
      <c r="Q3367" s="9" t="s">
        <v>604</v>
      </c>
      <c r="R3367" s="9">
        <v>2</v>
      </c>
      <c r="S3367" s="9">
        <f t="shared" si="316"/>
        <v>9</v>
      </c>
      <c r="T3367" s="9">
        <f t="shared" si="317"/>
        <v>0</v>
      </c>
      <c r="U3367" t="s">
        <v>1006</v>
      </c>
      <c r="V3367" t="s">
        <v>918</v>
      </c>
      <c r="Z3367" s="118">
        <v>1.38</v>
      </c>
      <c r="AA3367" s="9">
        <v>6</v>
      </c>
      <c r="AB3367" s="120">
        <v>1.7</v>
      </c>
      <c r="AC3367" s="2">
        <f t="shared" si="318"/>
        <v>1984.7159999999992</v>
      </c>
      <c r="AE3367" s="11">
        <f t="shared" si="319"/>
        <v>1984.7159999999992</v>
      </c>
      <c r="AG3367" t="str">
        <f t="shared" si="320"/>
        <v/>
      </c>
      <c r="AH3367"/>
    </row>
    <row r="3368" spans="1:34">
      <c r="A3368">
        <v>3367</v>
      </c>
      <c r="C3368">
        <v>825</v>
      </c>
      <c r="D3368">
        <v>647</v>
      </c>
      <c r="E3368" t="s">
        <v>416</v>
      </c>
      <c r="F3368" t="s">
        <v>932</v>
      </c>
      <c r="G3368">
        <v>51.927219389999998</v>
      </c>
      <c r="H3368">
        <v>127.6811981</v>
      </c>
      <c r="M3368" t="s">
        <v>610</v>
      </c>
      <c r="N3368">
        <v>1.5</v>
      </c>
      <c r="O3368">
        <v>0.5</v>
      </c>
      <c r="P3368">
        <f t="shared" si="321"/>
        <v>1</v>
      </c>
      <c r="Q3368" t="s">
        <v>35</v>
      </c>
      <c r="R3368">
        <v>1</v>
      </c>
      <c r="S3368">
        <f t="shared" si="316"/>
        <v>0</v>
      </c>
      <c r="T3368">
        <f t="shared" si="317"/>
        <v>1</v>
      </c>
      <c r="W3368">
        <f>SUM(S3368:S3376)</f>
        <v>69</v>
      </c>
      <c r="X3368">
        <f>SUM(T3368:T3376)</f>
        <v>1.5</v>
      </c>
      <c r="Y3368">
        <f>X3368+W3368</f>
        <v>70.5</v>
      </c>
      <c r="Z3368" s="118">
        <v>0.11</v>
      </c>
      <c r="AA3368">
        <v>0</v>
      </c>
      <c r="AB3368" s="120">
        <v>25.58</v>
      </c>
      <c r="AC3368" s="2">
        <f t="shared" si="318"/>
        <v>281.37999999999994</v>
      </c>
      <c r="AD3368" s="2">
        <f>SUM(AC3368:AC3376)</f>
        <v>26666.641</v>
      </c>
      <c r="AE3368" s="2">
        <f t="shared" si="319"/>
        <v>281.37999999999994</v>
      </c>
      <c r="AF3368" s="2">
        <f>SUM(AE3368:AE3376)</f>
        <v>26666.641</v>
      </c>
      <c r="AG3368">
        <f t="shared" si="320"/>
        <v>1</v>
      </c>
    </row>
    <row r="3369" spans="1:34">
      <c r="A3369">
        <v>3368</v>
      </c>
      <c r="C3369">
        <v>825</v>
      </c>
      <c r="D3369">
        <v>647</v>
      </c>
      <c r="E3369" t="s">
        <v>416</v>
      </c>
      <c r="F3369" t="s">
        <v>932</v>
      </c>
      <c r="G3369">
        <v>51.927219389999998</v>
      </c>
      <c r="H3369">
        <v>127.6811981</v>
      </c>
      <c r="M3369" t="s">
        <v>612</v>
      </c>
      <c r="N3369">
        <v>0.5</v>
      </c>
      <c r="O3369">
        <v>0</v>
      </c>
      <c r="P3369">
        <f t="shared" si="321"/>
        <v>0.5</v>
      </c>
      <c r="Q3369" t="s">
        <v>35</v>
      </c>
      <c r="R3369">
        <v>1</v>
      </c>
      <c r="S3369">
        <f t="shared" si="316"/>
        <v>0</v>
      </c>
      <c r="T3369">
        <f t="shared" si="317"/>
        <v>0.5</v>
      </c>
      <c r="Z3369" s="118">
        <v>0.11</v>
      </c>
      <c r="AA3369">
        <v>0</v>
      </c>
      <c r="AB3369" s="120">
        <v>25.58</v>
      </c>
      <c r="AC3369" s="2">
        <f t="shared" si="318"/>
        <v>140.68999999999997</v>
      </c>
      <c r="AE3369" s="2">
        <f t="shared" si="319"/>
        <v>140.68999999999997</v>
      </c>
      <c r="AG3369" t="str">
        <f t="shared" si="320"/>
        <v/>
      </c>
    </row>
    <row r="3370" spans="1:34">
      <c r="A3370">
        <v>3369</v>
      </c>
      <c r="C3370">
        <v>885</v>
      </c>
      <c r="D3370">
        <v>647</v>
      </c>
      <c r="E3370" t="s">
        <v>416</v>
      </c>
      <c r="F3370" t="s">
        <v>932</v>
      </c>
      <c r="G3370">
        <v>51.927219389999998</v>
      </c>
      <c r="H3370">
        <v>127.6811981</v>
      </c>
      <c r="M3370" t="s">
        <v>21</v>
      </c>
      <c r="N3370">
        <v>0</v>
      </c>
      <c r="O3370">
        <v>-5</v>
      </c>
      <c r="P3370">
        <f t="shared" si="321"/>
        <v>5</v>
      </c>
      <c r="Q3370" t="s">
        <v>191</v>
      </c>
      <c r="R3370">
        <v>2</v>
      </c>
      <c r="S3370">
        <f t="shared" si="316"/>
        <v>5</v>
      </c>
      <c r="T3370">
        <f t="shared" si="317"/>
        <v>0</v>
      </c>
      <c r="U3370" t="s">
        <v>1003</v>
      </c>
      <c r="V3370" t="s">
        <v>623</v>
      </c>
      <c r="Z3370" s="118">
        <v>1.1000000000000001</v>
      </c>
      <c r="AA3370" s="106">
        <v>0</v>
      </c>
      <c r="AB3370" s="120">
        <v>0.92</v>
      </c>
      <c r="AC3370" s="2">
        <f t="shared" si="318"/>
        <v>506.00000000000011</v>
      </c>
      <c r="AE3370" s="2">
        <f t="shared" si="319"/>
        <v>506.00000000000011</v>
      </c>
      <c r="AG3370" t="str">
        <f t="shared" si="320"/>
        <v/>
      </c>
    </row>
    <row r="3371" spans="1:34">
      <c r="A3371">
        <v>3370</v>
      </c>
      <c r="C3371">
        <v>885</v>
      </c>
      <c r="D3371">
        <v>647</v>
      </c>
      <c r="E3371" t="s">
        <v>416</v>
      </c>
      <c r="F3371" t="s">
        <v>932</v>
      </c>
      <c r="G3371">
        <v>51.927219389999998</v>
      </c>
      <c r="H3371">
        <v>127.6811981</v>
      </c>
      <c r="M3371" t="s">
        <v>104</v>
      </c>
      <c r="N3371">
        <v>-5</v>
      </c>
      <c r="O3371">
        <v>-11</v>
      </c>
      <c r="P3371">
        <f t="shared" si="321"/>
        <v>6</v>
      </c>
      <c r="Q3371" t="s">
        <v>191</v>
      </c>
      <c r="R3371">
        <v>2</v>
      </c>
      <c r="S3371">
        <f t="shared" si="316"/>
        <v>6</v>
      </c>
      <c r="T3371">
        <f t="shared" si="317"/>
        <v>0</v>
      </c>
      <c r="U3371" t="s">
        <v>1003</v>
      </c>
      <c r="V3371" t="s">
        <v>623</v>
      </c>
      <c r="Z3371" s="118">
        <v>0.97</v>
      </c>
      <c r="AA3371" s="106">
        <v>0</v>
      </c>
      <c r="AB3371" s="120">
        <v>7.94</v>
      </c>
      <c r="AC3371" s="2">
        <f t="shared" si="318"/>
        <v>4621.08</v>
      </c>
      <c r="AE3371" s="2">
        <f t="shared" si="319"/>
        <v>4621.08</v>
      </c>
      <c r="AG3371" t="str">
        <f t="shared" si="320"/>
        <v/>
      </c>
    </row>
    <row r="3372" spans="1:34">
      <c r="A3372">
        <v>3371</v>
      </c>
      <c r="C3372">
        <v>885</v>
      </c>
      <c r="D3372">
        <v>647</v>
      </c>
      <c r="E3372" t="s">
        <v>416</v>
      </c>
      <c r="F3372" t="s">
        <v>932</v>
      </c>
      <c r="G3372">
        <v>51.927219389999998</v>
      </c>
      <c r="H3372">
        <v>127.6811981</v>
      </c>
      <c r="M3372" t="s">
        <v>21</v>
      </c>
      <c r="N3372">
        <v>-11</v>
      </c>
      <c r="O3372">
        <v>-21</v>
      </c>
      <c r="P3372">
        <f t="shared" si="321"/>
        <v>10</v>
      </c>
      <c r="Q3372" t="s">
        <v>191</v>
      </c>
      <c r="R3372">
        <v>2</v>
      </c>
      <c r="S3372">
        <f t="shared" si="316"/>
        <v>10</v>
      </c>
      <c r="T3372">
        <f t="shared" si="317"/>
        <v>0</v>
      </c>
      <c r="U3372" t="s">
        <v>1003</v>
      </c>
      <c r="V3372" t="s">
        <v>623</v>
      </c>
      <c r="Z3372" s="118">
        <v>1.1000000000000001</v>
      </c>
      <c r="AA3372" s="106">
        <v>0</v>
      </c>
      <c r="AB3372" s="120">
        <v>0.92</v>
      </c>
      <c r="AC3372" s="2">
        <f t="shared" si="318"/>
        <v>1012.0000000000002</v>
      </c>
      <c r="AE3372" s="2">
        <f t="shared" si="319"/>
        <v>1012.0000000000002</v>
      </c>
      <c r="AG3372" t="str">
        <f t="shared" si="320"/>
        <v/>
      </c>
    </row>
    <row r="3373" spans="1:34">
      <c r="A3373">
        <v>3372</v>
      </c>
      <c r="C3373">
        <v>885</v>
      </c>
      <c r="D3373">
        <v>647</v>
      </c>
      <c r="E3373" t="s">
        <v>416</v>
      </c>
      <c r="F3373" t="s">
        <v>932</v>
      </c>
      <c r="G3373">
        <v>51.927219389999998</v>
      </c>
      <c r="H3373">
        <v>127.6811981</v>
      </c>
      <c r="M3373" t="s">
        <v>687</v>
      </c>
      <c r="N3373">
        <v>-21</v>
      </c>
      <c r="O3373">
        <v>-40</v>
      </c>
      <c r="P3373">
        <f t="shared" si="321"/>
        <v>19</v>
      </c>
      <c r="Q3373" t="s">
        <v>191</v>
      </c>
      <c r="R3373">
        <v>2</v>
      </c>
      <c r="S3373">
        <f t="shared" si="316"/>
        <v>19</v>
      </c>
      <c r="T3373">
        <f t="shared" si="317"/>
        <v>0</v>
      </c>
      <c r="U3373" t="s">
        <v>1003</v>
      </c>
      <c r="V3373" t="s">
        <v>623</v>
      </c>
      <c r="Z3373" s="118">
        <v>0.97</v>
      </c>
      <c r="AA3373" s="106">
        <v>0</v>
      </c>
      <c r="AB3373" s="120">
        <v>7.94</v>
      </c>
      <c r="AC3373" s="2">
        <f t="shared" si="318"/>
        <v>14633.420000000002</v>
      </c>
      <c r="AE3373" s="2">
        <f t="shared" si="319"/>
        <v>14633.420000000002</v>
      </c>
      <c r="AG3373" t="str">
        <f t="shared" si="320"/>
        <v/>
      </c>
      <c r="AH3373" s="102"/>
    </row>
    <row r="3374" spans="1:34">
      <c r="A3374">
        <v>3373</v>
      </c>
      <c r="C3374">
        <v>885</v>
      </c>
      <c r="D3374">
        <v>647</v>
      </c>
      <c r="E3374" t="s">
        <v>416</v>
      </c>
      <c r="F3374" t="s">
        <v>932</v>
      </c>
      <c r="G3374">
        <v>51.927219389999998</v>
      </c>
      <c r="H3374">
        <v>127.6811981</v>
      </c>
      <c r="M3374" t="s">
        <v>21</v>
      </c>
      <c r="N3374">
        <v>-40</v>
      </c>
      <c r="O3374">
        <v>-52</v>
      </c>
      <c r="P3374">
        <f t="shared" si="321"/>
        <v>12</v>
      </c>
      <c r="Q3374" t="s">
        <v>191</v>
      </c>
      <c r="R3374">
        <v>2</v>
      </c>
      <c r="S3374">
        <f t="shared" si="316"/>
        <v>12</v>
      </c>
      <c r="T3374">
        <f t="shared" si="317"/>
        <v>0</v>
      </c>
      <c r="U3374" t="s">
        <v>1003</v>
      </c>
      <c r="V3374" t="s">
        <v>623</v>
      </c>
      <c r="Z3374" s="118">
        <v>1.1000000000000001</v>
      </c>
      <c r="AA3374" s="106">
        <v>0</v>
      </c>
      <c r="AB3374" s="120">
        <v>0.92</v>
      </c>
      <c r="AC3374" s="2">
        <f t="shared" si="318"/>
        <v>1214.4000000000001</v>
      </c>
      <c r="AE3374" s="2">
        <f t="shared" si="319"/>
        <v>1214.4000000000001</v>
      </c>
      <c r="AG3374" t="str">
        <f t="shared" si="320"/>
        <v/>
      </c>
      <c r="AH3374" s="102"/>
    </row>
    <row r="3375" spans="1:34">
      <c r="A3375">
        <v>3374</v>
      </c>
      <c r="C3375">
        <v>885</v>
      </c>
      <c r="D3375">
        <v>647</v>
      </c>
      <c r="E3375" t="s">
        <v>416</v>
      </c>
      <c r="F3375" t="s">
        <v>932</v>
      </c>
      <c r="G3375">
        <v>51.927219389999998</v>
      </c>
      <c r="H3375">
        <v>127.6811981</v>
      </c>
      <c r="M3375" t="s">
        <v>687</v>
      </c>
      <c r="N3375">
        <v>-52</v>
      </c>
      <c r="O3375">
        <v>-61</v>
      </c>
      <c r="P3375">
        <f t="shared" si="321"/>
        <v>9</v>
      </c>
      <c r="Q3375" t="s">
        <v>191</v>
      </c>
      <c r="R3375">
        <v>2</v>
      </c>
      <c r="S3375">
        <f t="shared" si="316"/>
        <v>9</v>
      </c>
      <c r="T3375">
        <f t="shared" si="317"/>
        <v>0</v>
      </c>
      <c r="U3375" t="s">
        <v>1003</v>
      </c>
      <c r="V3375" t="s">
        <v>416</v>
      </c>
      <c r="Z3375" s="118">
        <v>0.97</v>
      </c>
      <c r="AA3375" s="106">
        <v>45</v>
      </c>
      <c r="AB3375" s="120">
        <v>7.94</v>
      </c>
      <c r="AC3375" s="2">
        <f t="shared" si="318"/>
        <v>3812.3910000000005</v>
      </c>
      <c r="AE3375" s="2">
        <f t="shared" si="319"/>
        <v>3812.3910000000005</v>
      </c>
      <c r="AG3375" t="str">
        <f t="shared" si="320"/>
        <v/>
      </c>
    </row>
    <row r="3376" spans="1:34" s="9" customFormat="1">
      <c r="A3376">
        <v>3375</v>
      </c>
      <c r="C3376">
        <v>885</v>
      </c>
      <c r="D3376">
        <v>647</v>
      </c>
      <c r="E3376" s="9" t="s">
        <v>416</v>
      </c>
      <c r="F3376" t="s">
        <v>932</v>
      </c>
      <c r="G3376" s="9">
        <v>51.927219389999998</v>
      </c>
      <c r="H3376" s="9">
        <v>127.6811981</v>
      </c>
      <c r="M3376" s="9" t="s">
        <v>20</v>
      </c>
      <c r="N3376" s="9">
        <v>-61</v>
      </c>
      <c r="O3376" s="9">
        <v>-69</v>
      </c>
      <c r="P3376">
        <f t="shared" si="321"/>
        <v>8</v>
      </c>
      <c r="Q3376" s="9" t="s">
        <v>191</v>
      </c>
      <c r="R3376" s="9">
        <v>2</v>
      </c>
      <c r="S3376" s="9">
        <f t="shared" si="316"/>
        <v>8</v>
      </c>
      <c r="T3376" s="9">
        <f t="shared" si="317"/>
        <v>0</v>
      </c>
      <c r="U3376" t="s">
        <v>1003</v>
      </c>
      <c r="V3376" t="s">
        <v>416</v>
      </c>
      <c r="Z3376" s="118">
        <v>1.1000000000000001</v>
      </c>
      <c r="AA3376" s="106">
        <v>45</v>
      </c>
      <c r="AB3376" s="120">
        <v>0.92</v>
      </c>
      <c r="AC3376" s="2">
        <f t="shared" si="318"/>
        <v>445.28000000000009</v>
      </c>
      <c r="AE3376" s="11">
        <f t="shared" si="319"/>
        <v>445.28000000000009</v>
      </c>
      <c r="AG3376" t="str">
        <f t="shared" si="320"/>
        <v/>
      </c>
      <c r="AH3376"/>
    </row>
    <row r="3377" spans="1:34">
      <c r="A3377">
        <v>3376</v>
      </c>
      <c r="C3377">
        <v>824</v>
      </c>
      <c r="D3377">
        <v>648</v>
      </c>
      <c r="E3377" t="s">
        <v>416</v>
      </c>
      <c r="F3377" t="s">
        <v>932</v>
      </c>
      <c r="G3377">
        <v>51.927310939999998</v>
      </c>
      <c r="H3377">
        <v>127.6822968</v>
      </c>
      <c r="M3377" t="s">
        <v>610</v>
      </c>
      <c r="N3377">
        <v>2</v>
      </c>
      <c r="O3377">
        <v>1</v>
      </c>
      <c r="P3377">
        <f t="shared" si="321"/>
        <v>1</v>
      </c>
      <c r="Q3377" t="s">
        <v>35</v>
      </c>
      <c r="R3377">
        <v>1</v>
      </c>
      <c r="S3377">
        <f t="shared" si="316"/>
        <v>0</v>
      </c>
      <c r="T3377">
        <f t="shared" si="317"/>
        <v>1</v>
      </c>
      <c r="W3377">
        <f>SUM(S3377:S3380)</f>
        <v>67</v>
      </c>
      <c r="X3377">
        <f>SUM(T3377:T3380)</f>
        <v>2</v>
      </c>
      <c r="Y3377">
        <f>X3377+W3377</f>
        <v>69</v>
      </c>
      <c r="Z3377" s="118">
        <v>0.11</v>
      </c>
      <c r="AA3377">
        <v>0</v>
      </c>
      <c r="AB3377" s="120">
        <v>25.58</v>
      </c>
      <c r="AC3377" s="2">
        <f t="shared" si="318"/>
        <v>281.37999999999994</v>
      </c>
      <c r="AD3377" s="2">
        <f>SUM(AC3377:AC3380)</f>
        <v>2673.3520007647203</v>
      </c>
      <c r="AE3377" s="2">
        <f t="shared" si="319"/>
        <v>281.37999999999994</v>
      </c>
      <c r="AF3377" s="2">
        <f>SUM(AE3377:AE3380)</f>
        <v>2673.3520007647203</v>
      </c>
      <c r="AG3377">
        <f t="shared" si="320"/>
        <v>1</v>
      </c>
    </row>
    <row r="3378" spans="1:34">
      <c r="A3378">
        <v>3377</v>
      </c>
      <c r="C3378">
        <v>824</v>
      </c>
      <c r="D3378">
        <v>648</v>
      </c>
      <c r="E3378" t="s">
        <v>416</v>
      </c>
      <c r="F3378" t="s">
        <v>932</v>
      </c>
      <c r="G3378">
        <v>51.927310939999998</v>
      </c>
      <c r="H3378">
        <v>127.6822968</v>
      </c>
      <c r="M3378" t="s">
        <v>606</v>
      </c>
      <c r="N3378">
        <v>1</v>
      </c>
      <c r="O3378">
        <v>0.10000000100000001</v>
      </c>
      <c r="P3378">
        <f t="shared" si="321"/>
        <v>0.89999999900000005</v>
      </c>
      <c r="Q3378" t="s">
        <v>35</v>
      </c>
      <c r="R3378">
        <v>1</v>
      </c>
      <c r="S3378">
        <f t="shared" si="316"/>
        <v>0</v>
      </c>
      <c r="T3378">
        <f t="shared" si="317"/>
        <v>0.89999999900000005</v>
      </c>
      <c r="Z3378" s="118">
        <v>0.11</v>
      </c>
      <c r="AA3378">
        <v>0</v>
      </c>
      <c r="AB3378" s="120">
        <v>25.58</v>
      </c>
      <c r="AC3378" s="2">
        <f t="shared" si="318"/>
        <v>253.24199971861998</v>
      </c>
      <c r="AE3378" s="2">
        <f t="shared" si="319"/>
        <v>253.24199971861998</v>
      </c>
      <c r="AG3378" t="str">
        <f t="shared" si="320"/>
        <v/>
      </c>
    </row>
    <row r="3379" spans="1:34">
      <c r="A3379">
        <v>3378</v>
      </c>
      <c r="C3379">
        <v>824</v>
      </c>
      <c r="D3379">
        <v>648</v>
      </c>
      <c r="E3379" t="s">
        <v>416</v>
      </c>
      <c r="F3379" t="s">
        <v>932</v>
      </c>
      <c r="G3379">
        <v>51.927310939999998</v>
      </c>
      <c r="H3379">
        <v>127.6822968</v>
      </c>
      <c r="M3379" t="s">
        <v>90</v>
      </c>
      <c r="N3379">
        <v>0.10000000100000001</v>
      </c>
      <c r="O3379">
        <v>0</v>
      </c>
      <c r="P3379">
        <f t="shared" si="321"/>
        <v>0.10000000100000001</v>
      </c>
      <c r="Q3379" t="s">
        <v>35</v>
      </c>
      <c r="R3379">
        <v>1</v>
      </c>
      <c r="S3379">
        <f t="shared" si="316"/>
        <v>0</v>
      </c>
      <c r="T3379">
        <f t="shared" si="317"/>
        <v>0.10000000100000001</v>
      </c>
      <c r="Z3379" s="118">
        <v>0.55000000000000004</v>
      </c>
      <c r="AA3379">
        <v>0</v>
      </c>
      <c r="AB3379" s="120">
        <v>19.02</v>
      </c>
      <c r="AC3379" s="2">
        <f t="shared" si="318"/>
        <v>104.61000104610001</v>
      </c>
      <c r="AE3379" s="2">
        <f t="shared" si="319"/>
        <v>104.61000104610001</v>
      </c>
      <c r="AG3379" t="str">
        <f t="shared" si="320"/>
        <v/>
      </c>
    </row>
    <row r="3380" spans="1:34" s="9" customFormat="1">
      <c r="A3380">
        <v>3379</v>
      </c>
      <c r="C3380">
        <v>884</v>
      </c>
      <c r="D3380">
        <v>648</v>
      </c>
      <c r="E3380" s="9" t="s">
        <v>416</v>
      </c>
      <c r="F3380" t="s">
        <v>932</v>
      </c>
      <c r="G3380" s="9">
        <v>51.927310939999998</v>
      </c>
      <c r="H3380" s="9">
        <v>127.6822968</v>
      </c>
      <c r="M3380" s="9" t="s">
        <v>21</v>
      </c>
      <c r="N3380" s="9">
        <v>0</v>
      </c>
      <c r="O3380" s="9">
        <v>-67</v>
      </c>
      <c r="P3380">
        <f t="shared" si="321"/>
        <v>67</v>
      </c>
      <c r="Q3380" s="9" t="s">
        <v>191</v>
      </c>
      <c r="R3380" s="9">
        <v>2</v>
      </c>
      <c r="S3380" s="9">
        <f t="shared" si="316"/>
        <v>67</v>
      </c>
      <c r="T3380" s="9">
        <f t="shared" si="317"/>
        <v>0</v>
      </c>
      <c r="U3380" t="s">
        <v>1003</v>
      </c>
      <c r="V3380" t="s">
        <v>416</v>
      </c>
      <c r="Z3380" s="118">
        <v>1.1000000000000001</v>
      </c>
      <c r="AA3380" s="9">
        <v>70</v>
      </c>
      <c r="AB3380" s="120">
        <v>0.92</v>
      </c>
      <c r="AC3380" s="2">
        <f t="shared" si="318"/>
        <v>2034.1200000000003</v>
      </c>
      <c r="AE3380" s="11">
        <f t="shared" si="319"/>
        <v>2034.1200000000003</v>
      </c>
      <c r="AG3380" t="str">
        <f t="shared" si="320"/>
        <v/>
      </c>
      <c r="AH3380"/>
    </row>
    <row r="3381" spans="1:34">
      <c r="A3381">
        <v>3380</v>
      </c>
      <c r="C3381">
        <v>816</v>
      </c>
      <c r="D3381">
        <v>649</v>
      </c>
      <c r="E3381" t="s">
        <v>910</v>
      </c>
      <c r="F3381" t="s">
        <v>931</v>
      </c>
      <c r="G3381">
        <v>51.944999690000003</v>
      </c>
      <c r="H3381">
        <v>127.6807022</v>
      </c>
      <c r="M3381" t="s">
        <v>13</v>
      </c>
      <c r="N3381">
        <v>43</v>
      </c>
      <c r="O3381">
        <v>41</v>
      </c>
      <c r="P3381">
        <f t="shared" si="321"/>
        <v>2</v>
      </c>
      <c r="Q3381" t="s">
        <v>35</v>
      </c>
      <c r="R3381">
        <v>1</v>
      </c>
      <c r="S3381">
        <f t="shared" si="316"/>
        <v>0</v>
      </c>
      <c r="T3381">
        <f t="shared" si="317"/>
        <v>2</v>
      </c>
      <c r="W3381">
        <f>SUM(S3381:S3386)</f>
        <v>65</v>
      </c>
      <c r="X3381">
        <f>SUM(T3381:T3386)</f>
        <v>43</v>
      </c>
      <c r="Y3381">
        <f>X3381+W3381</f>
        <v>108</v>
      </c>
      <c r="Z3381" s="118">
        <v>0.08</v>
      </c>
      <c r="AA3381">
        <v>0</v>
      </c>
      <c r="AB3381" s="120">
        <v>42.07</v>
      </c>
      <c r="AC3381" s="2">
        <f t="shared" si="318"/>
        <v>673.11999999999989</v>
      </c>
      <c r="AD3381" s="2">
        <f>SUM(AC3381:AC3386)</f>
        <v>38637.102999999996</v>
      </c>
      <c r="AE3381" s="2">
        <f t="shared" si="319"/>
        <v>673.11999999999989</v>
      </c>
      <c r="AF3381" s="2">
        <f>SUM(AE3381:AE3386)</f>
        <v>38637.102999999996</v>
      </c>
      <c r="AG3381">
        <f t="shared" si="320"/>
        <v>1</v>
      </c>
    </row>
    <row r="3382" spans="1:34">
      <c r="A3382">
        <v>3381</v>
      </c>
      <c r="C3382">
        <v>816</v>
      </c>
      <c r="D3382">
        <v>649</v>
      </c>
      <c r="E3382" t="s">
        <v>910</v>
      </c>
      <c r="F3382" t="s">
        <v>931</v>
      </c>
      <c r="G3382">
        <v>51.944999690000003</v>
      </c>
      <c r="H3382">
        <v>127.6807022</v>
      </c>
      <c r="M3382" t="s">
        <v>606</v>
      </c>
      <c r="N3382">
        <v>41</v>
      </c>
      <c r="O3382">
        <v>38</v>
      </c>
      <c r="P3382">
        <f t="shared" si="321"/>
        <v>3</v>
      </c>
      <c r="Q3382" t="s">
        <v>35</v>
      </c>
      <c r="R3382">
        <v>1</v>
      </c>
      <c r="S3382">
        <f t="shared" si="316"/>
        <v>0</v>
      </c>
      <c r="T3382">
        <f t="shared" si="317"/>
        <v>3</v>
      </c>
      <c r="Z3382" s="118">
        <v>0.12</v>
      </c>
      <c r="AA3382">
        <v>0</v>
      </c>
      <c r="AB3382" s="120">
        <v>42.07</v>
      </c>
      <c r="AC3382" s="2">
        <f t="shared" si="318"/>
        <v>1514.52</v>
      </c>
      <c r="AE3382" s="2">
        <f t="shared" si="319"/>
        <v>1514.52</v>
      </c>
      <c r="AG3382" t="str">
        <f t="shared" si="320"/>
        <v/>
      </c>
    </row>
    <row r="3383" spans="1:34">
      <c r="A3383">
        <v>3382</v>
      </c>
      <c r="C3383">
        <v>816</v>
      </c>
      <c r="D3383">
        <v>649</v>
      </c>
      <c r="E3383" t="s">
        <v>910</v>
      </c>
      <c r="F3383" t="s">
        <v>931</v>
      </c>
      <c r="G3383">
        <v>51.944999690000003</v>
      </c>
      <c r="H3383">
        <v>127.6807022</v>
      </c>
      <c r="M3383" t="s">
        <v>90</v>
      </c>
      <c r="N3383">
        <v>38</v>
      </c>
      <c r="O3383">
        <v>14</v>
      </c>
      <c r="P3383">
        <f t="shared" si="321"/>
        <v>24</v>
      </c>
      <c r="Q3383" t="s">
        <v>35</v>
      </c>
      <c r="R3383">
        <v>1</v>
      </c>
      <c r="S3383">
        <f t="shared" si="316"/>
        <v>0</v>
      </c>
      <c r="T3383">
        <f t="shared" si="317"/>
        <v>24</v>
      </c>
      <c r="Z3383" s="118">
        <v>0.21</v>
      </c>
      <c r="AA3383">
        <v>0</v>
      </c>
      <c r="AB3383" s="120">
        <v>35.51</v>
      </c>
      <c r="AC3383" s="2">
        <f t="shared" si="318"/>
        <v>17897.039999999997</v>
      </c>
      <c r="AE3383" s="2">
        <f t="shared" si="319"/>
        <v>17897.039999999997</v>
      </c>
      <c r="AG3383" t="str">
        <f t="shared" si="320"/>
        <v/>
      </c>
    </row>
    <row r="3384" spans="1:34">
      <c r="A3384">
        <v>3383</v>
      </c>
      <c r="C3384">
        <v>816</v>
      </c>
      <c r="D3384">
        <v>649</v>
      </c>
      <c r="E3384" t="s">
        <v>910</v>
      </c>
      <c r="F3384" t="s">
        <v>931</v>
      </c>
      <c r="G3384">
        <v>51.944999690000003</v>
      </c>
      <c r="H3384">
        <v>127.6807022</v>
      </c>
      <c r="M3384" t="s">
        <v>627</v>
      </c>
      <c r="N3384">
        <v>14</v>
      </c>
      <c r="O3384">
        <v>0</v>
      </c>
      <c r="P3384">
        <f t="shared" si="321"/>
        <v>14</v>
      </c>
      <c r="Q3384" t="s">
        <v>35</v>
      </c>
      <c r="R3384">
        <v>1</v>
      </c>
      <c r="S3384">
        <f t="shared" si="316"/>
        <v>0</v>
      </c>
      <c r="T3384">
        <f t="shared" si="317"/>
        <v>14</v>
      </c>
      <c r="Z3384" s="118">
        <v>0.21</v>
      </c>
      <c r="AA3384">
        <v>0</v>
      </c>
      <c r="AB3384" s="120">
        <v>35.51</v>
      </c>
      <c r="AC3384" s="2">
        <f t="shared" si="318"/>
        <v>10439.940000000002</v>
      </c>
      <c r="AE3384" s="2">
        <f t="shared" si="319"/>
        <v>10439.940000000002</v>
      </c>
      <c r="AG3384" t="str">
        <f t="shared" si="320"/>
        <v/>
      </c>
    </row>
    <row r="3385" spans="1:34">
      <c r="A3385">
        <v>3384</v>
      </c>
      <c r="C3385">
        <v>876</v>
      </c>
      <c r="D3385">
        <v>649</v>
      </c>
      <c r="E3385" t="s">
        <v>910</v>
      </c>
      <c r="F3385" t="s">
        <v>931</v>
      </c>
      <c r="G3385">
        <v>51.944999690000003</v>
      </c>
      <c r="H3385">
        <v>127.6807022</v>
      </c>
      <c r="M3385" t="s">
        <v>16</v>
      </c>
      <c r="N3385">
        <v>0</v>
      </c>
      <c r="O3385">
        <v>-1</v>
      </c>
      <c r="P3385">
        <f t="shared" si="321"/>
        <v>1</v>
      </c>
      <c r="Q3385" t="s">
        <v>884</v>
      </c>
      <c r="R3385">
        <v>2</v>
      </c>
      <c r="S3385">
        <f t="shared" si="316"/>
        <v>1</v>
      </c>
      <c r="T3385">
        <f t="shared" si="317"/>
        <v>0</v>
      </c>
      <c r="U3385" t="s">
        <v>1003</v>
      </c>
      <c r="V3385" t="s">
        <v>278</v>
      </c>
      <c r="Z3385" s="118">
        <v>1.39</v>
      </c>
      <c r="AA3385" s="106">
        <v>10</v>
      </c>
      <c r="AB3385" s="120">
        <v>3.85</v>
      </c>
      <c r="AC3385" s="2">
        <f t="shared" si="318"/>
        <v>481.63499999999999</v>
      </c>
      <c r="AE3385" s="2">
        <f t="shared" si="319"/>
        <v>481.63499999999999</v>
      </c>
      <c r="AG3385" t="str">
        <f t="shared" si="320"/>
        <v/>
      </c>
    </row>
    <row r="3386" spans="1:34" s="9" customFormat="1">
      <c r="A3386">
        <v>3385</v>
      </c>
      <c r="C3386">
        <v>876</v>
      </c>
      <c r="D3386">
        <v>649</v>
      </c>
      <c r="E3386" s="9" t="s">
        <v>910</v>
      </c>
      <c r="F3386" t="s">
        <v>931</v>
      </c>
      <c r="G3386" s="9">
        <v>51.944999690000003</v>
      </c>
      <c r="H3386" s="9">
        <v>127.6807022</v>
      </c>
      <c r="M3386" s="9" t="s">
        <v>812</v>
      </c>
      <c r="N3386" s="9">
        <v>-1</v>
      </c>
      <c r="O3386" s="9">
        <v>-65</v>
      </c>
      <c r="P3386">
        <f t="shared" si="321"/>
        <v>64</v>
      </c>
      <c r="Q3386" s="9" t="s">
        <v>609</v>
      </c>
      <c r="R3386" s="9">
        <v>2</v>
      </c>
      <c r="S3386" s="9">
        <f t="shared" si="316"/>
        <v>64</v>
      </c>
      <c r="T3386" s="9">
        <f t="shared" si="317"/>
        <v>0</v>
      </c>
      <c r="U3386" t="s">
        <v>1003</v>
      </c>
      <c r="V3386" t="s">
        <v>21</v>
      </c>
      <c r="Z3386" s="118">
        <v>1.44</v>
      </c>
      <c r="AA3386" s="106">
        <v>40</v>
      </c>
      <c r="AB3386" s="120">
        <v>1.38</v>
      </c>
      <c r="AC3386" s="2">
        <f t="shared" si="318"/>
        <v>7630.8479999999981</v>
      </c>
      <c r="AE3386" s="11">
        <f t="shared" si="319"/>
        <v>7630.8479999999981</v>
      </c>
      <c r="AG3386" t="str">
        <f t="shared" si="320"/>
        <v/>
      </c>
      <c r="AH3386"/>
    </row>
    <row r="3387" spans="1:34">
      <c r="A3387">
        <v>3386</v>
      </c>
      <c r="C3387">
        <v>407</v>
      </c>
      <c r="D3387">
        <v>650</v>
      </c>
      <c r="E3387" t="s">
        <v>416</v>
      </c>
      <c r="F3387" t="s">
        <v>932</v>
      </c>
      <c r="G3387">
        <v>52.494026179999999</v>
      </c>
      <c r="H3387">
        <v>127.1383972</v>
      </c>
      <c r="M3387" t="s">
        <v>89</v>
      </c>
      <c r="N3387">
        <v>12</v>
      </c>
      <c r="O3387">
        <v>11</v>
      </c>
      <c r="P3387">
        <f t="shared" si="321"/>
        <v>1</v>
      </c>
      <c r="Q3387" t="s">
        <v>35</v>
      </c>
      <c r="R3387">
        <v>1</v>
      </c>
      <c r="S3387">
        <f t="shared" si="316"/>
        <v>0</v>
      </c>
      <c r="T3387">
        <f t="shared" si="317"/>
        <v>1</v>
      </c>
      <c r="W3387">
        <f>SUM(S3387:S3392)</f>
        <v>51</v>
      </c>
      <c r="X3387">
        <f>SUM(T3387:T3392)</f>
        <v>12</v>
      </c>
      <c r="Y3387">
        <f>X3387+W3387</f>
        <v>63</v>
      </c>
      <c r="Z3387" s="118">
        <v>0.11</v>
      </c>
      <c r="AA3387">
        <v>0</v>
      </c>
      <c r="AB3387" s="120">
        <v>25.58</v>
      </c>
      <c r="AC3387" s="2">
        <f t="shared" si="318"/>
        <v>281.37999999999994</v>
      </c>
      <c r="AD3387" s="2">
        <f>SUM(AC3387:AC3392)</f>
        <v>45593.385999999999</v>
      </c>
      <c r="AE3387" s="2">
        <f t="shared" si="319"/>
        <v>281.37999999999994</v>
      </c>
      <c r="AF3387" s="2">
        <f>SUM(AE3387:AE3392)</f>
        <v>45593.385999999999</v>
      </c>
      <c r="AG3387">
        <f t="shared" si="320"/>
        <v>1</v>
      </c>
    </row>
    <row r="3388" spans="1:34">
      <c r="A3388">
        <v>3387</v>
      </c>
      <c r="C3388">
        <v>407</v>
      </c>
      <c r="D3388">
        <v>650</v>
      </c>
      <c r="E3388" t="s">
        <v>416</v>
      </c>
      <c r="F3388" t="s">
        <v>932</v>
      </c>
      <c r="G3388">
        <v>52.494026179999999</v>
      </c>
      <c r="H3388">
        <v>127.1383972</v>
      </c>
      <c r="M3388" t="s">
        <v>14</v>
      </c>
      <c r="N3388">
        <v>11</v>
      </c>
      <c r="O3388">
        <v>0</v>
      </c>
      <c r="P3388">
        <f t="shared" si="321"/>
        <v>11</v>
      </c>
      <c r="Q3388" t="s">
        <v>35</v>
      </c>
      <c r="R3388">
        <v>1</v>
      </c>
      <c r="S3388">
        <f t="shared" si="316"/>
        <v>0</v>
      </c>
      <c r="T3388">
        <f t="shared" si="317"/>
        <v>11</v>
      </c>
      <c r="Z3388" s="118">
        <v>0.11</v>
      </c>
      <c r="AA3388">
        <v>0</v>
      </c>
      <c r="AB3388" s="120">
        <v>25.58</v>
      </c>
      <c r="AC3388" s="2">
        <f t="shared" si="318"/>
        <v>3095.1799999999994</v>
      </c>
      <c r="AE3388" s="2">
        <f t="shared" si="319"/>
        <v>3095.1799999999994</v>
      </c>
      <c r="AG3388" t="str">
        <f t="shared" si="320"/>
        <v/>
      </c>
    </row>
    <row r="3389" spans="1:34">
      <c r="A3389">
        <v>3388</v>
      </c>
      <c r="C3389">
        <v>454</v>
      </c>
      <c r="D3389">
        <v>650</v>
      </c>
      <c r="E3389" t="s">
        <v>416</v>
      </c>
      <c r="F3389" t="s">
        <v>932</v>
      </c>
      <c r="G3389">
        <v>52.494026179999999</v>
      </c>
      <c r="H3389">
        <v>127.1383972</v>
      </c>
      <c r="M3389" t="s">
        <v>608</v>
      </c>
      <c r="N3389">
        <v>0</v>
      </c>
      <c r="O3389">
        <v>-1</v>
      </c>
      <c r="P3389">
        <f t="shared" si="321"/>
        <v>1</v>
      </c>
      <c r="Q3389" t="s">
        <v>191</v>
      </c>
      <c r="R3389">
        <v>2</v>
      </c>
      <c r="S3389">
        <f t="shared" si="316"/>
        <v>1</v>
      </c>
      <c r="T3389">
        <f t="shared" si="317"/>
        <v>0</v>
      </c>
      <c r="U3389" t="s">
        <v>1003</v>
      </c>
      <c r="V3389" t="s">
        <v>21</v>
      </c>
      <c r="Z3389" s="118">
        <v>1.1000000000000001</v>
      </c>
      <c r="AA3389">
        <v>0</v>
      </c>
      <c r="AB3389" s="120">
        <v>2.84</v>
      </c>
      <c r="AC3389" s="2">
        <f t="shared" si="318"/>
        <v>312.40000000000003</v>
      </c>
      <c r="AE3389" s="2">
        <f t="shared" si="319"/>
        <v>312.40000000000003</v>
      </c>
      <c r="AG3389" t="str">
        <f t="shared" si="320"/>
        <v/>
      </c>
    </row>
    <row r="3390" spans="1:34">
      <c r="A3390">
        <v>3389</v>
      </c>
      <c r="C3390">
        <v>454</v>
      </c>
      <c r="D3390">
        <v>650</v>
      </c>
      <c r="E3390" t="s">
        <v>416</v>
      </c>
      <c r="F3390" t="s">
        <v>932</v>
      </c>
      <c r="G3390">
        <v>52.494026179999999</v>
      </c>
      <c r="H3390">
        <v>127.1383972</v>
      </c>
      <c r="M3390" t="s">
        <v>19</v>
      </c>
      <c r="N3390">
        <v>-1</v>
      </c>
      <c r="O3390">
        <v>-10</v>
      </c>
      <c r="P3390">
        <f t="shared" si="321"/>
        <v>9</v>
      </c>
      <c r="Q3390" t="s">
        <v>191</v>
      </c>
      <c r="R3390">
        <v>2</v>
      </c>
      <c r="S3390">
        <f t="shared" si="316"/>
        <v>9</v>
      </c>
      <c r="T3390">
        <f t="shared" si="317"/>
        <v>0</v>
      </c>
      <c r="U3390" t="s">
        <v>1003</v>
      </c>
      <c r="V3390" t="s">
        <v>21</v>
      </c>
      <c r="Z3390" s="118">
        <v>1.1000000000000001</v>
      </c>
      <c r="AA3390">
        <v>0</v>
      </c>
      <c r="AB3390" s="120">
        <v>0.91</v>
      </c>
      <c r="AC3390" s="2">
        <f t="shared" si="318"/>
        <v>900.9000000000002</v>
      </c>
      <c r="AE3390" s="2">
        <f t="shared" si="319"/>
        <v>900.9000000000002</v>
      </c>
      <c r="AG3390" t="str">
        <f t="shared" si="320"/>
        <v/>
      </c>
    </row>
    <row r="3391" spans="1:34">
      <c r="A3391">
        <v>3390</v>
      </c>
      <c r="C3391">
        <v>454</v>
      </c>
      <c r="D3391">
        <v>650</v>
      </c>
      <c r="E3391" t="s">
        <v>416</v>
      </c>
      <c r="F3391" t="s">
        <v>932</v>
      </c>
      <c r="G3391">
        <v>52.494026179999999</v>
      </c>
      <c r="H3391">
        <v>127.1383972</v>
      </c>
      <c r="M3391" t="s">
        <v>813</v>
      </c>
      <c r="N3391">
        <v>-10</v>
      </c>
      <c r="O3391">
        <v>-45</v>
      </c>
      <c r="P3391">
        <f t="shared" si="321"/>
        <v>35</v>
      </c>
      <c r="R3391">
        <v>2</v>
      </c>
      <c r="S3391">
        <f t="shared" si="316"/>
        <v>35</v>
      </c>
      <c r="T3391">
        <f t="shared" si="317"/>
        <v>0</v>
      </c>
      <c r="U3391" t="s">
        <v>1003</v>
      </c>
      <c r="V3391" t="s">
        <v>623</v>
      </c>
      <c r="Z3391" s="118">
        <v>0.55000000000000004</v>
      </c>
      <c r="AA3391">
        <v>0</v>
      </c>
      <c r="AB3391" s="120">
        <v>19.02</v>
      </c>
      <c r="AC3391" s="2">
        <f t="shared" si="318"/>
        <v>36613.5</v>
      </c>
      <c r="AE3391" s="2">
        <f t="shared" si="319"/>
        <v>36613.5</v>
      </c>
      <c r="AG3391" t="str">
        <f t="shared" si="320"/>
        <v/>
      </c>
    </row>
    <row r="3392" spans="1:34" s="9" customFormat="1">
      <c r="A3392">
        <v>3391</v>
      </c>
      <c r="C3392">
        <v>454</v>
      </c>
      <c r="D3392">
        <v>650</v>
      </c>
      <c r="E3392" s="9" t="s">
        <v>416</v>
      </c>
      <c r="F3392" t="s">
        <v>932</v>
      </c>
      <c r="G3392" s="9">
        <v>52.494026179999999</v>
      </c>
      <c r="H3392" s="9">
        <v>127.1383972</v>
      </c>
      <c r="M3392" s="9" t="s">
        <v>687</v>
      </c>
      <c r="N3392" s="9">
        <v>-45</v>
      </c>
      <c r="O3392" s="9">
        <v>-51</v>
      </c>
      <c r="P3392">
        <f t="shared" si="321"/>
        <v>6</v>
      </c>
      <c r="Q3392" s="9" t="s">
        <v>191</v>
      </c>
      <c r="R3392" s="9">
        <v>2</v>
      </c>
      <c r="S3392" s="9">
        <f t="shared" si="316"/>
        <v>6</v>
      </c>
      <c r="T3392" s="9">
        <f t="shared" si="317"/>
        <v>0</v>
      </c>
      <c r="U3392" t="s">
        <v>1003</v>
      </c>
      <c r="V3392" t="s">
        <v>623</v>
      </c>
      <c r="Z3392" s="118">
        <v>0.97</v>
      </c>
      <c r="AA3392" s="9">
        <v>5</v>
      </c>
      <c r="AB3392" s="120">
        <v>7.94</v>
      </c>
      <c r="AC3392" s="2">
        <f t="shared" si="318"/>
        <v>4390.0259999999998</v>
      </c>
      <c r="AE3392" s="11">
        <f t="shared" si="319"/>
        <v>4390.0259999999998</v>
      </c>
      <c r="AG3392" t="str">
        <f t="shared" si="320"/>
        <v/>
      </c>
      <c r="AH3392"/>
    </row>
    <row r="3393" spans="1:34">
      <c r="A3393">
        <v>3392</v>
      </c>
      <c r="C3393">
        <v>73</v>
      </c>
      <c r="D3393">
        <v>651</v>
      </c>
      <c r="E3393" t="s">
        <v>619</v>
      </c>
      <c r="F3393" t="s">
        <v>930</v>
      </c>
      <c r="G3393">
        <v>51.642162319999997</v>
      </c>
      <c r="H3393">
        <v>127.9907303</v>
      </c>
      <c r="M3393" t="s">
        <v>89</v>
      </c>
      <c r="N3393">
        <v>2</v>
      </c>
      <c r="O3393">
        <v>1.5</v>
      </c>
      <c r="P3393">
        <f t="shared" si="321"/>
        <v>0.5</v>
      </c>
      <c r="Q3393" t="s">
        <v>35</v>
      </c>
      <c r="R3393">
        <v>1</v>
      </c>
      <c r="S3393">
        <f t="shared" si="316"/>
        <v>0</v>
      </c>
      <c r="T3393">
        <f t="shared" si="317"/>
        <v>0.5</v>
      </c>
      <c r="W3393">
        <f>SUM(S3393:S3398)</f>
        <v>11</v>
      </c>
      <c r="X3393">
        <f>SUM(T3393:T3398)</f>
        <v>2</v>
      </c>
      <c r="Y3393">
        <f>X3393+W3393</f>
        <v>13</v>
      </c>
      <c r="Z3393" s="118">
        <v>0.16</v>
      </c>
      <c r="AA3393">
        <v>0</v>
      </c>
      <c r="AB3393" s="120">
        <v>37.4</v>
      </c>
      <c r="AC3393" s="2">
        <f t="shared" si="318"/>
        <v>299.2</v>
      </c>
      <c r="AD3393" s="2">
        <f>SUM(AC3393:AC3398)</f>
        <v>3491.4319999999993</v>
      </c>
      <c r="AE3393" s="2">
        <f t="shared" si="319"/>
        <v>299.2</v>
      </c>
      <c r="AF3393" s="2">
        <f>SUM(AE3393:AE3398)</f>
        <v>3491.4319999999993</v>
      </c>
      <c r="AG3393">
        <f t="shared" si="320"/>
        <v>1</v>
      </c>
    </row>
    <row r="3394" spans="1:34">
      <c r="A3394">
        <v>3393</v>
      </c>
      <c r="C3394">
        <v>73</v>
      </c>
      <c r="D3394">
        <v>651</v>
      </c>
      <c r="E3394" t="s">
        <v>619</v>
      </c>
      <c r="F3394" t="s">
        <v>930</v>
      </c>
      <c r="G3394">
        <v>51.642162319999997</v>
      </c>
      <c r="H3394">
        <v>127.9907303</v>
      </c>
      <c r="M3394" t="s">
        <v>606</v>
      </c>
      <c r="N3394">
        <v>1.5</v>
      </c>
      <c r="O3394">
        <v>0.5</v>
      </c>
      <c r="P3394">
        <f t="shared" si="321"/>
        <v>1</v>
      </c>
      <c r="Q3394" t="s">
        <v>35</v>
      </c>
      <c r="R3394">
        <v>1</v>
      </c>
      <c r="S3394">
        <f t="shared" ref="S3394:S3457" si="322">IF(R3394=1,0,P3394)</f>
        <v>0</v>
      </c>
      <c r="T3394">
        <f t="shared" ref="T3394:T3457" si="323">IF(R3394=1,P3394,0)</f>
        <v>1</v>
      </c>
      <c r="Z3394" s="118">
        <v>0.16</v>
      </c>
      <c r="AA3394">
        <v>0</v>
      </c>
      <c r="AB3394" s="120">
        <v>37.4</v>
      </c>
      <c r="AC3394" s="2">
        <f t="shared" ref="AC3394:AC3457" si="324">Z3394*AB3394/100*P3394*100*100*((100-AA3394)/100)</f>
        <v>598.4</v>
      </c>
      <c r="AE3394" s="2">
        <f t="shared" ref="AE3394:AE3457" si="325">Z3394*AB3394/100*P3394*100*100*((100-AA3394)/100)</f>
        <v>598.4</v>
      </c>
      <c r="AG3394" t="str">
        <f t="shared" ref="AG3394:AG3457" si="326">IF(D3393&lt;&gt;D3394,1,"")</f>
        <v/>
      </c>
    </row>
    <row r="3395" spans="1:34">
      <c r="A3395">
        <v>3394</v>
      </c>
      <c r="C3395">
        <v>73</v>
      </c>
      <c r="D3395">
        <v>651</v>
      </c>
      <c r="E3395" t="s">
        <v>619</v>
      </c>
      <c r="F3395" t="s">
        <v>930</v>
      </c>
      <c r="G3395">
        <v>51.642162319999997</v>
      </c>
      <c r="H3395">
        <v>127.9907303</v>
      </c>
      <c r="M3395" t="s">
        <v>15</v>
      </c>
      <c r="N3395">
        <v>0.5</v>
      </c>
      <c r="O3395">
        <v>0</v>
      </c>
      <c r="P3395">
        <f t="shared" si="321"/>
        <v>0.5</v>
      </c>
      <c r="Q3395" t="s">
        <v>35</v>
      </c>
      <c r="R3395">
        <v>1</v>
      </c>
      <c r="S3395">
        <f t="shared" si="322"/>
        <v>0</v>
      </c>
      <c r="T3395">
        <f t="shared" si="323"/>
        <v>0.5</v>
      </c>
      <c r="Z3395" s="118">
        <v>0.16</v>
      </c>
      <c r="AA3395">
        <v>0</v>
      </c>
      <c r="AB3395" s="120">
        <v>30.85</v>
      </c>
      <c r="AC3395" s="2">
        <f t="shared" si="324"/>
        <v>246.8</v>
      </c>
      <c r="AE3395" s="2">
        <f t="shared" si="325"/>
        <v>246.8</v>
      </c>
      <c r="AG3395" t="str">
        <f t="shared" si="326"/>
        <v/>
      </c>
    </row>
    <row r="3396" spans="1:34">
      <c r="A3396">
        <v>3395</v>
      </c>
      <c r="C3396">
        <v>86</v>
      </c>
      <c r="D3396">
        <v>651</v>
      </c>
      <c r="E3396" t="s">
        <v>619</v>
      </c>
      <c r="F3396" t="s">
        <v>930</v>
      </c>
      <c r="G3396">
        <v>51.642162319999997</v>
      </c>
      <c r="H3396">
        <v>127.9907303</v>
      </c>
      <c r="M3396" t="s">
        <v>104</v>
      </c>
      <c r="N3396">
        <v>0</v>
      </c>
      <c r="O3396">
        <v>-3</v>
      </c>
      <c r="P3396">
        <f t="shared" si="321"/>
        <v>3</v>
      </c>
      <c r="Q3396" t="s">
        <v>89</v>
      </c>
      <c r="R3396">
        <v>2</v>
      </c>
      <c r="S3396">
        <f t="shared" si="322"/>
        <v>3</v>
      </c>
      <c r="T3396">
        <f t="shared" si="323"/>
        <v>0</v>
      </c>
      <c r="U3396" t="s">
        <v>1003</v>
      </c>
      <c r="V3396" t="s">
        <v>623</v>
      </c>
      <c r="Z3396" s="118">
        <v>1.07</v>
      </c>
      <c r="AA3396">
        <v>5</v>
      </c>
      <c r="AB3396" s="120">
        <v>3.36</v>
      </c>
      <c r="AC3396" s="2">
        <f t="shared" si="324"/>
        <v>1024.6319999999998</v>
      </c>
      <c r="AE3396" s="2">
        <f t="shared" si="325"/>
        <v>1024.6319999999998</v>
      </c>
      <c r="AG3396" t="str">
        <f t="shared" si="326"/>
        <v/>
      </c>
    </row>
    <row r="3397" spans="1:34">
      <c r="A3397">
        <v>3396</v>
      </c>
      <c r="C3397">
        <v>86</v>
      </c>
      <c r="D3397">
        <v>651</v>
      </c>
      <c r="E3397" t="s">
        <v>619</v>
      </c>
      <c r="F3397" t="s">
        <v>930</v>
      </c>
      <c r="G3397">
        <v>51.642162319999997</v>
      </c>
      <c r="H3397">
        <v>127.9907303</v>
      </c>
      <c r="M3397" t="s">
        <v>101</v>
      </c>
      <c r="N3397">
        <v>-3</v>
      </c>
      <c r="O3397">
        <v>-11</v>
      </c>
      <c r="P3397">
        <f t="shared" si="321"/>
        <v>8</v>
      </c>
      <c r="Q3397" t="s">
        <v>611</v>
      </c>
      <c r="R3397">
        <v>2</v>
      </c>
      <c r="S3397">
        <f t="shared" si="322"/>
        <v>8</v>
      </c>
      <c r="T3397">
        <f t="shared" si="323"/>
        <v>0</v>
      </c>
      <c r="U3397" t="s">
        <v>1003</v>
      </c>
      <c r="V3397" t="s">
        <v>623</v>
      </c>
      <c r="Z3397" s="118">
        <v>1.45</v>
      </c>
      <c r="AA3397">
        <v>5</v>
      </c>
      <c r="AB3397" s="120">
        <v>1.2</v>
      </c>
      <c r="AC3397" s="2">
        <f t="shared" si="324"/>
        <v>1322.3999999999996</v>
      </c>
      <c r="AE3397" s="2">
        <f t="shared" si="325"/>
        <v>1322.3999999999996</v>
      </c>
      <c r="AG3397" t="str">
        <f t="shared" si="326"/>
        <v/>
      </c>
    </row>
    <row r="3398" spans="1:34" s="9" customFormat="1">
      <c r="A3398">
        <v>3397</v>
      </c>
      <c r="C3398">
        <v>86</v>
      </c>
      <c r="D3398">
        <v>651</v>
      </c>
      <c r="E3398" s="9" t="s">
        <v>619</v>
      </c>
      <c r="F3398" t="s">
        <v>930</v>
      </c>
      <c r="G3398" s="9">
        <v>51.642162319999997</v>
      </c>
      <c r="H3398" s="9">
        <v>127.9907303</v>
      </c>
      <c r="M3398" s="9" t="s">
        <v>416</v>
      </c>
      <c r="N3398" s="9">
        <v>-11</v>
      </c>
      <c r="O3398" s="9">
        <v>-11</v>
      </c>
      <c r="P3398">
        <f t="shared" si="321"/>
        <v>0</v>
      </c>
      <c r="R3398" s="9">
        <v>2</v>
      </c>
      <c r="S3398" s="9">
        <f t="shared" si="322"/>
        <v>0</v>
      </c>
      <c r="T3398" s="9">
        <f t="shared" si="323"/>
        <v>0</v>
      </c>
      <c r="U3398" t="s">
        <v>1003</v>
      </c>
      <c r="V3398" t="s">
        <v>623</v>
      </c>
      <c r="Z3398" s="118">
        <v>0</v>
      </c>
      <c r="AA3398" s="9">
        <v>0</v>
      </c>
      <c r="AB3398" s="120"/>
      <c r="AC3398" s="2">
        <f t="shared" si="324"/>
        <v>0</v>
      </c>
      <c r="AE3398" s="11">
        <f t="shared" si="325"/>
        <v>0</v>
      </c>
      <c r="AG3398" t="str">
        <f t="shared" si="326"/>
        <v/>
      </c>
      <c r="AH3398"/>
    </row>
    <row r="3399" spans="1:34">
      <c r="A3399">
        <v>3398</v>
      </c>
      <c r="C3399">
        <v>406</v>
      </c>
      <c r="D3399">
        <v>652</v>
      </c>
      <c r="E3399" t="s">
        <v>619</v>
      </c>
      <c r="F3399" t="s">
        <v>930</v>
      </c>
      <c r="G3399">
        <v>52.46710968</v>
      </c>
      <c r="H3399">
        <v>127.19750209999999</v>
      </c>
      <c r="M3399" t="s">
        <v>89</v>
      </c>
      <c r="N3399">
        <v>40</v>
      </c>
      <c r="O3399">
        <v>39</v>
      </c>
      <c r="P3399">
        <f t="shared" si="321"/>
        <v>1</v>
      </c>
      <c r="Q3399" t="s">
        <v>35</v>
      </c>
      <c r="R3399">
        <v>1</v>
      </c>
      <c r="S3399">
        <f t="shared" si="322"/>
        <v>0</v>
      </c>
      <c r="T3399">
        <f t="shared" si="323"/>
        <v>1</v>
      </c>
      <c r="W3399">
        <f>SUM(S3399:S3402)</f>
        <v>18</v>
      </c>
      <c r="X3399">
        <f>SUM(T3399:T3402)</f>
        <v>40</v>
      </c>
      <c r="Y3399">
        <f>X3399+W3399</f>
        <v>58</v>
      </c>
      <c r="Z3399" s="118">
        <v>0.16</v>
      </c>
      <c r="AA3399">
        <v>0</v>
      </c>
      <c r="AB3399" s="120">
        <v>37.4</v>
      </c>
      <c r="AC3399" s="2">
        <f t="shared" si="324"/>
        <v>598.4</v>
      </c>
      <c r="AD3399" s="2">
        <f>SUM(AC3399:AC3402)</f>
        <v>22182.120000000003</v>
      </c>
      <c r="AE3399" s="2">
        <f t="shared" si="325"/>
        <v>598.4</v>
      </c>
      <c r="AF3399" s="2">
        <f>SUM(AE3399:AE3402)</f>
        <v>22182.120000000003</v>
      </c>
      <c r="AG3399">
        <f t="shared" si="326"/>
        <v>1</v>
      </c>
    </row>
    <row r="3400" spans="1:34">
      <c r="A3400">
        <v>3399</v>
      </c>
      <c r="C3400">
        <v>406</v>
      </c>
      <c r="D3400">
        <v>652</v>
      </c>
      <c r="E3400" t="s">
        <v>619</v>
      </c>
      <c r="F3400" t="s">
        <v>930</v>
      </c>
      <c r="G3400">
        <v>52.46710968</v>
      </c>
      <c r="H3400">
        <v>127.19750209999999</v>
      </c>
      <c r="M3400" t="s">
        <v>606</v>
      </c>
      <c r="N3400">
        <v>39</v>
      </c>
      <c r="O3400">
        <v>26</v>
      </c>
      <c r="P3400">
        <f t="shared" si="321"/>
        <v>13</v>
      </c>
      <c r="Q3400" t="s">
        <v>35</v>
      </c>
      <c r="R3400">
        <v>1</v>
      </c>
      <c r="S3400">
        <f t="shared" si="322"/>
        <v>0</v>
      </c>
      <c r="T3400">
        <f t="shared" si="323"/>
        <v>13</v>
      </c>
      <c r="Z3400" s="118">
        <v>0.16</v>
      </c>
      <c r="AA3400">
        <v>0</v>
      </c>
      <c r="AB3400" s="120">
        <v>37.4</v>
      </c>
      <c r="AC3400" s="2">
        <f t="shared" si="324"/>
        <v>7779.2</v>
      </c>
      <c r="AE3400" s="2">
        <f t="shared" si="325"/>
        <v>7779.2</v>
      </c>
      <c r="AG3400" t="str">
        <f t="shared" si="326"/>
        <v/>
      </c>
    </row>
    <row r="3401" spans="1:34">
      <c r="A3401">
        <v>3400</v>
      </c>
      <c r="C3401">
        <v>406</v>
      </c>
      <c r="D3401">
        <v>652</v>
      </c>
      <c r="E3401" t="s">
        <v>619</v>
      </c>
      <c r="F3401" t="s">
        <v>930</v>
      </c>
      <c r="G3401">
        <v>52.46710968</v>
      </c>
      <c r="H3401">
        <v>127.19750209999999</v>
      </c>
      <c r="M3401" t="s">
        <v>15</v>
      </c>
      <c r="N3401">
        <v>26</v>
      </c>
      <c r="O3401">
        <v>0</v>
      </c>
      <c r="P3401">
        <f t="shared" si="321"/>
        <v>26</v>
      </c>
      <c r="Q3401" t="s">
        <v>35</v>
      </c>
      <c r="R3401">
        <v>1</v>
      </c>
      <c r="S3401">
        <f t="shared" si="322"/>
        <v>0</v>
      </c>
      <c r="T3401">
        <f t="shared" si="323"/>
        <v>26</v>
      </c>
      <c r="Z3401" s="118">
        <v>0.16</v>
      </c>
      <c r="AA3401">
        <v>0</v>
      </c>
      <c r="AB3401" s="120">
        <v>30.85</v>
      </c>
      <c r="AC3401" s="2">
        <f t="shared" si="324"/>
        <v>12833.600000000002</v>
      </c>
      <c r="AE3401" s="2">
        <f t="shared" si="325"/>
        <v>12833.600000000002</v>
      </c>
      <c r="AG3401" t="str">
        <f t="shared" si="326"/>
        <v/>
      </c>
    </row>
    <row r="3402" spans="1:34" s="9" customFormat="1">
      <c r="A3402">
        <v>3401</v>
      </c>
      <c r="C3402">
        <v>453</v>
      </c>
      <c r="D3402">
        <v>652</v>
      </c>
      <c r="E3402" s="9" t="s">
        <v>619</v>
      </c>
      <c r="F3402" t="s">
        <v>930</v>
      </c>
      <c r="G3402" s="9">
        <v>52.46710968</v>
      </c>
      <c r="H3402" s="9">
        <v>127.19750209999999</v>
      </c>
      <c r="M3402" s="9" t="s">
        <v>101</v>
      </c>
      <c r="N3402" s="9">
        <v>0</v>
      </c>
      <c r="O3402" s="9">
        <v>-18</v>
      </c>
      <c r="P3402">
        <f t="shared" si="321"/>
        <v>18</v>
      </c>
      <c r="Q3402" s="9" t="s">
        <v>611</v>
      </c>
      <c r="R3402" s="9">
        <v>2</v>
      </c>
      <c r="S3402" s="9">
        <f t="shared" si="322"/>
        <v>18</v>
      </c>
      <c r="T3402" s="9">
        <f t="shared" si="323"/>
        <v>0</v>
      </c>
      <c r="U3402" t="s">
        <v>1003</v>
      </c>
      <c r="V3402" t="s">
        <v>623</v>
      </c>
      <c r="Z3402" s="118">
        <v>1.45</v>
      </c>
      <c r="AA3402" s="9">
        <v>69</v>
      </c>
      <c r="AB3402" s="120">
        <v>1.2</v>
      </c>
      <c r="AC3402" s="2">
        <f t="shared" si="324"/>
        <v>970.91999999999985</v>
      </c>
      <c r="AE3402" s="11">
        <f t="shared" si="325"/>
        <v>970.91999999999985</v>
      </c>
      <c r="AG3402" t="str">
        <f t="shared" si="326"/>
        <v/>
      </c>
      <c r="AH3402"/>
    </row>
    <row r="3403" spans="1:34">
      <c r="A3403">
        <v>3402</v>
      </c>
      <c r="C3403">
        <v>388</v>
      </c>
      <c r="D3403">
        <v>653</v>
      </c>
      <c r="E3403" t="s">
        <v>416</v>
      </c>
      <c r="F3403" t="s">
        <v>932</v>
      </c>
      <c r="G3403">
        <v>51.678829190000002</v>
      </c>
      <c r="H3403">
        <v>128.00799559999999</v>
      </c>
      <c r="M3403" t="s">
        <v>13</v>
      </c>
      <c r="N3403">
        <v>26</v>
      </c>
      <c r="O3403">
        <v>25</v>
      </c>
      <c r="P3403">
        <f t="shared" ref="P3403:P3466" si="327">ABS(N3403-O3403)</f>
        <v>1</v>
      </c>
      <c r="Q3403" t="s">
        <v>35</v>
      </c>
      <c r="R3403">
        <v>1</v>
      </c>
      <c r="S3403">
        <f t="shared" si="322"/>
        <v>0</v>
      </c>
      <c r="T3403">
        <f t="shared" si="323"/>
        <v>1</v>
      </c>
      <c r="W3403">
        <f>SUM(S3403:S3408)</f>
        <v>4</v>
      </c>
      <c r="X3403">
        <f>SUM(T3403:T3408)</f>
        <v>26</v>
      </c>
      <c r="Y3403">
        <f>X3403+W3403</f>
        <v>30</v>
      </c>
      <c r="Z3403" s="118">
        <v>0.11</v>
      </c>
      <c r="AA3403">
        <v>0</v>
      </c>
      <c r="AB3403" s="120">
        <v>25.58</v>
      </c>
      <c r="AC3403" s="2">
        <f t="shared" si="324"/>
        <v>281.37999999999994</v>
      </c>
      <c r="AD3403" s="2">
        <f>SUM(AC3403:AC3408)</f>
        <v>8845.32</v>
      </c>
      <c r="AE3403" s="2">
        <f t="shared" si="325"/>
        <v>281.37999999999994</v>
      </c>
      <c r="AF3403" s="2">
        <f>SUM(AE3403:AE3408)</f>
        <v>8845.32</v>
      </c>
      <c r="AG3403">
        <f t="shared" si="326"/>
        <v>1</v>
      </c>
    </row>
    <row r="3404" spans="1:34">
      <c r="A3404">
        <v>3403</v>
      </c>
      <c r="C3404">
        <v>388</v>
      </c>
      <c r="D3404">
        <v>653</v>
      </c>
      <c r="E3404" t="s">
        <v>416</v>
      </c>
      <c r="F3404" t="s">
        <v>932</v>
      </c>
      <c r="G3404">
        <v>51.678829190000002</v>
      </c>
      <c r="H3404">
        <v>128.00799559999999</v>
      </c>
      <c r="M3404" t="s">
        <v>14</v>
      </c>
      <c r="N3404">
        <v>25</v>
      </c>
      <c r="O3404">
        <v>23</v>
      </c>
      <c r="P3404">
        <f t="shared" si="327"/>
        <v>2</v>
      </c>
      <c r="Q3404" t="s">
        <v>35</v>
      </c>
      <c r="R3404">
        <v>1</v>
      </c>
      <c r="S3404">
        <f t="shared" si="322"/>
        <v>0</v>
      </c>
      <c r="T3404">
        <f t="shared" si="323"/>
        <v>2</v>
      </c>
      <c r="Z3404" s="118">
        <v>0.11</v>
      </c>
      <c r="AA3404">
        <v>0</v>
      </c>
      <c r="AB3404" s="120">
        <v>25.58</v>
      </c>
      <c r="AC3404" s="2">
        <f t="shared" si="324"/>
        <v>562.75999999999988</v>
      </c>
      <c r="AE3404" s="2">
        <f t="shared" si="325"/>
        <v>562.75999999999988</v>
      </c>
      <c r="AG3404" t="str">
        <f t="shared" si="326"/>
        <v/>
      </c>
    </row>
    <row r="3405" spans="1:34">
      <c r="A3405">
        <v>3404</v>
      </c>
      <c r="C3405">
        <v>388</v>
      </c>
      <c r="D3405">
        <v>653</v>
      </c>
      <c r="E3405" t="s">
        <v>416</v>
      </c>
      <c r="F3405" t="s">
        <v>932</v>
      </c>
      <c r="G3405">
        <v>51.678829190000002</v>
      </c>
      <c r="H3405">
        <v>128.00799559999999</v>
      </c>
      <c r="M3405" t="s">
        <v>15</v>
      </c>
      <c r="N3405">
        <v>23</v>
      </c>
      <c r="O3405">
        <v>21</v>
      </c>
      <c r="P3405">
        <f t="shared" si="327"/>
        <v>2</v>
      </c>
      <c r="Q3405" t="s">
        <v>35</v>
      </c>
      <c r="R3405">
        <v>1</v>
      </c>
      <c r="S3405">
        <f t="shared" si="322"/>
        <v>0</v>
      </c>
      <c r="T3405">
        <f t="shared" si="323"/>
        <v>2</v>
      </c>
      <c r="Z3405" s="118">
        <v>0.55000000000000004</v>
      </c>
      <c r="AA3405">
        <v>0</v>
      </c>
      <c r="AB3405" s="120">
        <v>19.02</v>
      </c>
      <c r="AC3405" s="2">
        <f t="shared" si="324"/>
        <v>2092.2000000000003</v>
      </c>
      <c r="AE3405" s="2">
        <f t="shared" si="325"/>
        <v>2092.2000000000003</v>
      </c>
      <c r="AG3405" t="str">
        <f t="shared" si="326"/>
        <v/>
      </c>
    </row>
    <row r="3406" spans="1:34">
      <c r="A3406">
        <v>3405</v>
      </c>
      <c r="C3406">
        <v>388</v>
      </c>
      <c r="D3406">
        <v>653</v>
      </c>
      <c r="E3406" t="s">
        <v>416</v>
      </c>
      <c r="F3406" t="s">
        <v>932</v>
      </c>
      <c r="G3406">
        <v>51.678829190000002</v>
      </c>
      <c r="H3406">
        <v>128.00799559999999</v>
      </c>
      <c r="M3406" t="s">
        <v>141</v>
      </c>
      <c r="N3406">
        <v>21</v>
      </c>
      <c r="O3406">
        <v>0</v>
      </c>
      <c r="P3406">
        <f t="shared" si="327"/>
        <v>21</v>
      </c>
      <c r="Q3406" t="s">
        <v>35</v>
      </c>
      <c r="R3406">
        <v>1</v>
      </c>
      <c r="S3406">
        <f t="shared" si="322"/>
        <v>0</v>
      </c>
      <c r="T3406">
        <f t="shared" si="323"/>
        <v>21</v>
      </c>
      <c r="Z3406" s="118">
        <v>0.11</v>
      </c>
      <c r="AA3406">
        <v>0</v>
      </c>
      <c r="AB3406" s="120">
        <v>25.58</v>
      </c>
      <c r="AC3406" s="2">
        <f t="shared" si="324"/>
        <v>5908.9799999999987</v>
      </c>
      <c r="AE3406" s="2">
        <f t="shared" si="325"/>
        <v>5908.9799999999987</v>
      </c>
      <c r="AG3406" t="str">
        <f t="shared" si="326"/>
        <v/>
      </c>
    </row>
    <row r="3407" spans="1:34">
      <c r="A3407">
        <v>3406</v>
      </c>
      <c r="C3407">
        <v>435</v>
      </c>
      <c r="D3407">
        <v>653</v>
      </c>
      <c r="E3407" t="s">
        <v>416</v>
      </c>
      <c r="F3407" t="s">
        <v>932</v>
      </c>
      <c r="G3407">
        <v>51.678829190000002</v>
      </c>
      <c r="H3407">
        <v>128.00799559999999</v>
      </c>
      <c r="M3407" t="s">
        <v>814</v>
      </c>
      <c r="N3407">
        <v>0</v>
      </c>
      <c r="O3407">
        <v>-4</v>
      </c>
      <c r="P3407">
        <f t="shared" si="327"/>
        <v>4</v>
      </c>
      <c r="Q3407" t="s">
        <v>604</v>
      </c>
      <c r="R3407">
        <v>2</v>
      </c>
      <c r="S3407">
        <f t="shared" si="322"/>
        <v>4</v>
      </c>
      <c r="T3407">
        <f t="shared" si="323"/>
        <v>0</v>
      </c>
      <c r="U3407" t="s">
        <v>1003</v>
      </c>
      <c r="V3407" t="s">
        <v>623</v>
      </c>
      <c r="Z3407" s="118">
        <v>0</v>
      </c>
      <c r="AA3407" s="106">
        <v>0</v>
      </c>
      <c r="AC3407" s="2">
        <f t="shared" si="324"/>
        <v>0</v>
      </c>
      <c r="AE3407" s="2">
        <f t="shared" si="325"/>
        <v>0</v>
      </c>
      <c r="AG3407" t="str">
        <f t="shared" si="326"/>
        <v/>
      </c>
    </row>
    <row r="3408" spans="1:34" s="9" customFormat="1">
      <c r="A3408">
        <v>3407</v>
      </c>
      <c r="C3408">
        <v>435</v>
      </c>
      <c r="D3408">
        <v>653</v>
      </c>
      <c r="E3408" s="9" t="s">
        <v>416</v>
      </c>
      <c r="F3408" t="s">
        <v>932</v>
      </c>
      <c r="G3408" s="9">
        <v>51.678829190000002</v>
      </c>
      <c r="H3408" s="9">
        <v>128.00799559999999</v>
      </c>
      <c r="M3408" s="9" t="s">
        <v>815</v>
      </c>
      <c r="N3408" s="9">
        <v>-4</v>
      </c>
      <c r="O3408" s="9">
        <v>-4</v>
      </c>
      <c r="P3408">
        <f t="shared" si="327"/>
        <v>0</v>
      </c>
      <c r="R3408" s="9">
        <v>2</v>
      </c>
      <c r="S3408" s="9">
        <f t="shared" si="322"/>
        <v>0</v>
      </c>
      <c r="T3408" s="9">
        <f t="shared" si="323"/>
        <v>0</v>
      </c>
      <c r="U3408" t="s">
        <v>1003</v>
      </c>
      <c r="V3408" t="s">
        <v>623</v>
      </c>
      <c r="Z3408" s="118">
        <v>0</v>
      </c>
      <c r="AA3408" s="106">
        <v>0</v>
      </c>
      <c r="AB3408" s="120"/>
      <c r="AC3408" s="2">
        <f t="shared" si="324"/>
        <v>0</v>
      </c>
      <c r="AE3408" s="11">
        <f t="shared" si="325"/>
        <v>0</v>
      </c>
      <c r="AG3408" t="str">
        <f t="shared" si="326"/>
        <v/>
      </c>
      <c r="AH3408"/>
    </row>
    <row r="3409" spans="1:34">
      <c r="A3409">
        <v>3408</v>
      </c>
      <c r="C3409">
        <v>387</v>
      </c>
      <c r="D3409">
        <v>654</v>
      </c>
      <c r="E3409" t="s">
        <v>416</v>
      </c>
      <c r="F3409" t="s">
        <v>932</v>
      </c>
      <c r="G3409">
        <v>51.63098145</v>
      </c>
      <c r="H3409">
        <v>128.0637054</v>
      </c>
      <c r="M3409" t="s">
        <v>89</v>
      </c>
      <c r="N3409">
        <v>10</v>
      </c>
      <c r="O3409">
        <v>9</v>
      </c>
      <c r="P3409">
        <f t="shared" si="327"/>
        <v>1</v>
      </c>
      <c r="Q3409" t="s">
        <v>35</v>
      </c>
      <c r="R3409">
        <v>1</v>
      </c>
      <c r="S3409">
        <f t="shared" si="322"/>
        <v>0</v>
      </c>
      <c r="T3409">
        <f t="shared" si="323"/>
        <v>1</v>
      </c>
      <c r="W3409">
        <f>SUM(S3409:S3415)</f>
        <v>33</v>
      </c>
      <c r="X3409">
        <f>SUM(T3409:T3415)</f>
        <v>10</v>
      </c>
      <c r="Y3409">
        <f>X3409+W3409</f>
        <v>43</v>
      </c>
      <c r="Z3409" s="118">
        <v>0.11</v>
      </c>
      <c r="AA3409">
        <v>0</v>
      </c>
      <c r="AB3409" s="120">
        <v>25.58</v>
      </c>
      <c r="AC3409" s="2">
        <f t="shared" si="324"/>
        <v>281.37999999999994</v>
      </c>
      <c r="AD3409" s="2">
        <f>SUM(AC3409:AC3415)</f>
        <v>31973.103800000004</v>
      </c>
      <c r="AE3409" s="2">
        <f t="shared" si="325"/>
        <v>281.37999999999994</v>
      </c>
      <c r="AF3409" s="2">
        <f>SUM(AE3409:AE3415)</f>
        <v>31973.103800000004</v>
      </c>
      <c r="AG3409">
        <f t="shared" si="326"/>
        <v>1</v>
      </c>
    </row>
    <row r="3410" spans="1:34">
      <c r="A3410">
        <v>3409</v>
      </c>
      <c r="C3410">
        <v>387</v>
      </c>
      <c r="D3410">
        <v>654</v>
      </c>
      <c r="E3410" t="s">
        <v>416</v>
      </c>
      <c r="F3410" t="s">
        <v>932</v>
      </c>
      <c r="G3410">
        <v>51.63098145</v>
      </c>
      <c r="H3410">
        <v>128.0637054</v>
      </c>
      <c r="M3410" t="s">
        <v>612</v>
      </c>
      <c r="N3410">
        <v>9</v>
      </c>
      <c r="O3410">
        <v>7</v>
      </c>
      <c r="P3410">
        <f t="shared" si="327"/>
        <v>2</v>
      </c>
      <c r="Q3410" t="s">
        <v>35</v>
      </c>
      <c r="R3410">
        <v>1</v>
      </c>
      <c r="S3410">
        <f t="shared" si="322"/>
        <v>0</v>
      </c>
      <c r="T3410">
        <f t="shared" si="323"/>
        <v>2</v>
      </c>
      <c r="Z3410" s="118">
        <v>0.11</v>
      </c>
      <c r="AA3410">
        <v>0</v>
      </c>
      <c r="AB3410" s="120">
        <v>25.58</v>
      </c>
      <c r="AC3410" s="2">
        <f t="shared" si="324"/>
        <v>562.75999999999988</v>
      </c>
      <c r="AE3410" s="2">
        <f t="shared" si="325"/>
        <v>562.75999999999988</v>
      </c>
      <c r="AG3410" t="str">
        <f t="shared" si="326"/>
        <v/>
      </c>
    </row>
    <row r="3411" spans="1:34">
      <c r="A3411">
        <v>3410</v>
      </c>
      <c r="C3411">
        <v>387</v>
      </c>
      <c r="D3411">
        <v>654</v>
      </c>
      <c r="E3411" t="s">
        <v>416</v>
      </c>
      <c r="F3411" t="s">
        <v>932</v>
      </c>
      <c r="G3411">
        <v>51.63098145</v>
      </c>
      <c r="H3411">
        <v>128.0637054</v>
      </c>
      <c r="M3411" t="s">
        <v>15</v>
      </c>
      <c r="N3411">
        <v>7</v>
      </c>
      <c r="O3411">
        <v>0</v>
      </c>
      <c r="P3411">
        <f t="shared" si="327"/>
        <v>7</v>
      </c>
      <c r="Q3411" t="s">
        <v>35</v>
      </c>
      <c r="R3411">
        <v>1</v>
      </c>
      <c r="S3411">
        <f t="shared" si="322"/>
        <v>0</v>
      </c>
      <c r="T3411">
        <f t="shared" si="323"/>
        <v>7</v>
      </c>
      <c r="Z3411" s="118">
        <v>0.55000000000000004</v>
      </c>
      <c r="AA3411">
        <v>0</v>
      </c>
      <c r="AB3411" s="120">
        <v>19.02</v>
      </c>
      <c r="AC3411" s="2">
        <f t="shared" si="324"/>
        <v>7322.7000000000007</v>
      </c>
      <c r="AE3411" s="2">
        <f t="shared" si="325"/>
        <v>7322.7000000000007</v>
      </c>
      <c r="AG3411" t="str">
        <f t="shared" si="326"/>
        <v/>
      </c>
    </row>
    <row r="3412" spans="1:34">
      <c r="A3412">
        <v>3411</v>
      </c>
      <c r="C3412">
        <v>434</v>
      </c>
      <c r="D3412">
        <v>654</v>
      </c>
      <c r="E3412" t="s">
        <v>416</v>
      </c>
      <c r="F3412" t="s">
        <v>932</v>
      </c>
      <c r="G3412">
        <v>51.63098145</v>
      </c>
      <c r="H3412">
        <v>128.0637054</v>
      </c>
      <c r="M3412" t="s">
        <v>23</v>
      </c>
      <c r="N3412">
        <v>0</v>
      </c>
      <c r="O3412">
        <v>-3</v>
      </c>
      <c r="P3412">
        <f t="shared" si="327"/>
        <v>3</v>
      </c>
      <c r="Q3412" t="s">
        <v>613</v>
      </c>
      <c r="R3412">
        <v>2</v>
      </c>
      <c r="S3412">
        <f t="shared" si="322"/>
        <v>3</v>
      </c>
      <c r="T3412">
        <f t="shared" si="323"/>
        <v>0</v>
      </c>
      <c r="U3412" t="s">
        <v>1003</v>
      </c>
      <c r="V3412" t="s">
        <v>623</v>
      </c>
      <c r="Z3412" s="118">
        <v>0.97</v>
      </c>
      <c r="AA3412">
        <v>1</v>
      </c>
      <c r="AB3412" s="120">
        <v>7.94</v>
      </c>
      <c r="AC3412" s="2">
        <f t="shared" si="324"/>
        <v>2287.4346</v>
      </c>
      <c r="AE3412" s="2">
        <f t="shared" si="325"/>
        <v>2287.4346</v>
      </c>
      <c r="AG3412" t="str">
        <f t="shared" si="326"/>
        <v/>
      </c>
    </row>
    <row r="3413" spans="1:34">
      <c r="A3413">
        <v>3412</v>
      </c>
      <c r="C3413">
        <v>434</v>
      </c>
      <c r="D3413">
        <v>654</v>
      </c>
      <c r="E3413" t="s">
        <v>416</v>
      </c>
      <c r="F3413" t="s">
        <v>932</v>
      </c>
      <c r="G3413">
        <v>51.63098145</v>
      </c>
      <c r="H3413">
        <v>128.0637054</v>
      </c>
      <c r="M3413" t="s">
        <v>677</v>
      </c>
      <c r="N3413">
        <v>-3</v>
      </c>
      <c r="O3413">
        <v>-10</v>
      </c>
      <c r="P3413">
        <f t="shared" si="327"/>
        <v>7</v>
      </c>
      <c r="Q3413" t="s">
        <v>613</v>
      </c>
      <c r="R3413">
        <v>2</v>
      </c>
      <c r="S3413">
        <f t="shared" si="322"/>
        <v>7</v>
      </c>
      <c r="T3413">
        <f t="shared" si="323"/>
        <v>0</v>
      </c>
      <c r="U3413" t="s">
        <v>1003</v>
      </c>
      <c r="V3413" t="s">
        <v>623</v>
      </c>
      <c r="Z3413" s="118">
        <v>0.97</v>
      </c>
      <c r="AA3413">
        <v>1</v>
      </c>
      <c r="AB3413" s="120">
        <v>7.94</v>
      </c>
      <c r="AC3413" s="2">
        <f t="shared" si="324"/>
        <v>5337.3474000000006</v>
      </c>
      <c r="AE3413" s="2">
        <f t="shared" si="325"/>
        <v>5337.3474000000006</v>
      </c>
      <c r="AG3413" t="str">
        <f t="shared" si="326"/>
        <v/>
      </c>
    </row>
    <row r="3414" spans="1:34">
      <c r="A3414">
        <v>3413</v>
      </c>
      <c r="C3414">
        <v>434</v>
      </c>
      <c r="D3414">
        <v>654</v>
      </c>
      <c r="E3414" t="s">
        <v>416</v>
      </c>
      <c r="F3414" t="s">
        <v>932</v>
      </c>
      <c r="G3414">
        <v>51.63098145</v>
      </c>
      <c r="H3414">
        <v>128.0637054</v>
      </c>
      <c r="M3414" t="s">
        <v>706</v>
      </c>
      <c r="N3414">
        <v>-10</v>
      </c>
      <c r="O3414">
        <v>-21</v>
      </c>
      <c r="P3414">
        <f t="shared" si="327"/>
        <v>11</v>
      </c>
      <c r="Q3414" t="s">
        <v>616</v>
      </c>
      <c r="R3414">
        <v>2</v>
      </c>
      <c r="S3414">
        <f t="shared" si="322"/>
        <v>11</v>
      </c>
      <c r="T3414">
        <f t="shared" si="323"/>
        <v>0</v>
      </c>
      <c r="U3414" t="s">
        <v>1006</v>
      </c>
      <c r="V3414" t="s">
        <v>623</v>
      </c>
      <c r="Z3414" s="118">
        <v>0.97</v>
      </c>
      <c r="AA3414">
        <v>5</v>
      </c>
      <c r="AB3414" s="120">
        <v>7.94</v>
      </c>
      <c r="AC3414" s="2">
        <f t="shared" si="324"/>
        <v>8048.3810000000012</v>
      </c>
      <c r="AE3414" s="2">
        <f t="shared" si="325"/>
        <v>8048.3810000000012</v>
      </c>
      <c r="AG3414" t="str">
        <f t="shared" si="326"/>
        <v/>
      </c>
    </row>
    <row r="3415" spans="1:34" s="9" customFormat="1">
      <c r="A3415">
        <v>3414</v>
      </c>
      <c r="C3415">
        <v>434</v>
      </c>
      <c r="D3415">
        <v>654</v>
      </c>
      <c r="E3415" s="9" t="s">
        <v>416</v>
      </c>
      <c r="F3415" t="s">
        <v>932</v>
      </c>
      <c r="G3415" s="9">
        <v>51.63098145</v>
      </c>
      <c r="H3415" s="9">
        <v>128.0637054</v>
      </c>
      <c r="M3415" s="9" t="s">
        <v>687</v>
      </c>
      <c r="N3415" s="9">
        <v>-21</v>
      </c>
      <c r="O3415" s="9">
        <v>-33</v>
      </c>
      <c r="P3415">
        <f t="shared" si="327"/>
        <v>12</v>
      </c>
      <c r="Q3415" s="9" t="s">
        <v>604</v>
      </c>
      <c r="R3415" s="9">
        <v>2</v>
      </c>
      <c r="S3415" s="9">
        <f t="shared" si="322"/>
        <v>12</v>
      </c>
      <c r="T3415" s="9">
        <f t="shared" si="323"/>
        <v>0</v>
      </c>
      <c r="U3415" t="s">
        <v>1006</v>
      </c>
      <c r="V3415" t="s">
        <v>623</v>
      </c>
      <c r="Z3415" s="118">
        <v>0.97</v>
      </c>
      <c r="AA3415" s="9">
        <v>12</v>
      </c>
      <c r="AB3415" s="120">
        <v>7.94</v>
      </c>
      <c r="AC3415" s="2">
        <f t="shared" si="324"/>
        <v>8133.1008000000002</v>
      </c>
      <c r="AE3415" s="11">
        <f t="shared" si="325"/>
        <v>8133.1008000000002</v>
      </c>
      <c r="AG3415" t="str">
        <f t="shared" si="326"/>
        <v/>
      </c>
      <c r="AH3415"/>
    </row>
    <row r="3416" spans="1:34">
      <c r="A3416">
        <v>3415</v>
      </c>
      <c r="C3416">
        <v>499</v>
      </c>
      <c r="D3416">
        <v>655</v>
      </c>
      <c r="E3416" t="s">
        <v>619</v>
      </c>
      <c r="F3416" t="s">
        <v>930</v>
      </c>
      <c r="G3416">
        <v>51.657649990000003</v>
      </c>
      <c r="H3416">
        <v>128.0418549</v>
      </c>
      <c r="M3416" t="s">
        <v>89</v>
      </c>
      <c r="N3416">
        <v>3.5</v>
      </c>
      <c r="O3416">
        <v>2.5</v>
      </c>
      <c r="P3416">
        <f t="shared" si="327"/>
        <v>1</v>
      </c>
      <c r="Q3416" t="s">
        <v>35</v>
      </c>
      <c r="R3416">
        <v>1</v>
      </c>
      <c r="S3416">
        <f t="shared" si="322"/>
        <v>0</v>
      </c>
      <c r="T3416">
        <f t="shared" si="323"/>
        <v>1</v>
      </c>
      <c r="W3416">
        <f>SUM(S3416:S3420)</f>
        <v>33</v>
      </c>
      <c r="X3416">
        <f>SUM(T3416:T3420)</f>
        <v>3.5</v>
      </c>
      <c r="Y3416">
        <f>X3416+W3416</f>
        <v>36.5</v>
      </c>
      <c r="Z3416" s="118">
        <v>0.16</v>
      </c>
      <c r="AA3416">
        <v>0</v>
      </c>
      <c r="AB3416" s="120">
        <v>37.4</v>
      </c>
      <c r="AC3416" s="2">
        <f t="shared" si="324"/>
        <v>598.4</v>
      </c>
      <c r="AD3416" s="2">
        <f>SUM(AC3416:AC3420)</f>
        <v>3755.8999999999996</v>
      </c>
      <c r="AE3416" s="2">
        <f t="shared" si="325"/>
        <v>598.4</v>
      </c>
      <c r="AF3416" s="2">
        <f>SUM(AE3416:AE3420)</f>
        <v>3755.8999999999996</v>
      </c>
      <c r="AG3416">
        <f t="shared" si="326"/>
        <v>1</v>
      </c>
    </row>
    <row r="3417" spans="1:34">
      <c r="A3417">
        <v>3416</v>
      </c>
      <c r="C3417">
        <v>499</v>
      </c>
      <c r="D3417">
        <v>655</v>
      </c>
      <c r="E3417" t="s">
        <v>619</v>
      </c>
      <c r="F3417" t="s">
        <v>930</v>
      </c>
      <c r="G3417">
        <v>51.657649990000003</v>
      </c>
      <c r="H3417">
        <v>128.0418549</v>
      </c>
      <c r="M3417" t="s">
        <v>14</v>
      </c>
      <c r="N3417">
        <v>2.5</v>
      </c>
      <c r="O3417">
        <v>0.5</v>
      </c>
      <c r="P3417">
        <f t="shared" si="327"/>
        <v>2</v>
      </c>
      <c r="Q3417" t="s">
        <v>35</v>
      </c>
      <c r="R3417">
        <v>1</v>
      </c>
      <c r="S3417">
        <f t="shared" si="322"/>
        <v>0</v>
      </c>
      <c r="T3417">
        <f t="shared" si="323"/>
        <v>2</v>
      </c>
      <c r="Z3417" s="118">
        <v>0.16</v>
      </c>
      <c r="AA3417">
        <v>0</v>
      </c>
      <c r="AB3417" s="120">
        <v>37.4</v>
      </c>
      <c r="AC3417" s="2">
        <f t="shared" si="324"/>
        <v>1196.8</v>
      </c>
      <c r="AE3417" s="2">
        <f t="shared" si="325"/>
        <v>1196.8</v>
      </c>
      <c r="AG3417" t="str">
        <f t="shared" si="326"/>
        <v/>
      </c>
    </row>
    <row r="3418" spans="1:34">
      <c r="A3418">
        <v>3417</v>
      </c>
      <c r="C3418">
        <v>499</v>
      </c>
      <c r="D3418">
        <v>655</v>
      </c>
      <c r="E3418" t="s">
        <v>619</v>
      </c>
      <c r="F3418" t="s">
        <v>930</v>
      </c>
      <c r="G3418">
        <v>51.657649990000003</v>
      </c>
      <c r="H3418">
        <v>128.0418549</v>
      </c>
      <c r="M3418" t="s">
        <v>57</v>
      </c>
      <c r="N3418">
        <v>0.5</v>
      </c>
      <c r="O3418">
        <v>0</v>
      </c>
      <c r="P3418">
        <f t="shared" si="327"/>
        <v>0.5</v>
      </c>
      <c r="Q3418" t="s">
        <v>35</v>
      </c>
      <c r="R3418">
        <v>1</v>
      </c>
      <c r="S3418">
        <f t="shared" si="322"/>
        <v>0</v>
      </c>
      <c r="T3418">
        <f t="shared" si="323"/>
        <v>0.5</v>
      </c>
      <c r="Z3418" s="118">
        <v>0.16</v>
      </c>
      <c r="AA3418">
        <v>0</v>
      </c>
      <c r="AB3418" s="120">
        <v>30.85</v>
      </c>
      <c r="AC3418" s="2">
        <f t="shared" si="324"/>
        <v>246.8</v>
      </c>
      <c r="AE3418" s="2">
        <f t="shared" si="325"/>
        <v>246.8</v>
      </c>
      <c r="AG3418" t="str">
        <f t="shared" si="326"/>
        <v/>
      </c>
    </row>
    <row r="3419" spans="1:34">
      <c r="A3419">
        <v>3418</v>
      </c>
      <c r="C3419">
        <v>547</v>
      </c>
      <c r="D3419">
        <v>655</v>
      </c>
      <c r="E3419" t="s">
        <v>619</v>
      </c>
      <c r="F3419" t="s">
        <v>930</v>
      </c>
      <c r="G3419">
        <v>51.657649990000003</v>
      </c>
      <c r="H3419">
        <v>128.0418549</v>
      </c>
      <c r="M3419" t="s">
        <v>32</v>
      </c>
      <c r="N3419">
        <v>0</v>
      </c>
      <c r="O3419">
        <v>-13</v>
      </c>
      <c r="P3419">
        <f t="shared" si="327"/>
        <v>13</v>
      </c>
      <c r="Q3419" t="s">
        <v>604</v>
      </c>
      <c r="R3419">
        <v>2</v>
      </c>
      <c r="S3419">
        <f t="shared" si="322"/>
        <v>13</v>
      </c>
      <c r="T3419">
        <f t="shared" si="323"/>
        <v>0</v>
      </c>
      <c r="U3419" t="s">
        <v>1006</v>
      </c>
      <c r="V3419" t="s">
        <v>623</v>
      </c>
      <c r="Z3419" s="118">
        <v>1.45</v>
      </c>
      <c r="AA3419">
        <v>55</v>
      </c>
      <c r="AB3419" s="120">
        <v>1.2</v>
      </c>
      <c r="AC3419" s="2">
        <f t="shared" si="324"/>
        <v>1017.8999999999999</v>
      </c>
      <c r="AE3419" s="2">
        <f t="shared" si="325"/>
        <v>1017.8999999999999</v>
      </c>
      <c r="AG3419" t="str">
        <f t="shared" si="326"/>
        <v/>
      </c>
    </row>
    <row r="3420" spans="1:34" s="9" customFormat="1">
      <c r="A3420">
        <v>3419</v>
      </c>
      <c r="C3420">
        <v>547</v>
      </c>
      <c r="D3420">
        <v>655</v>
      </c>
      <c r="E3420" s="9" t="s">
        <v>619</v>
      </c>
      <c r="F3420" t="s">
        <v>930</v>
      </c>
      <c r="G3420" s="9">
        <v>51.657649990000003</v>
      </c>
      <c r="H3420" s="9">
        <v>128.0418549</v>
      </c>
      <c r="M3420" s="9" t="s">
        <v>34</v>
      </c>
      <c r="N3420" s="9">
        <v>-13</v>
      </c>
      <c r="O3420" s="9">
        <v>-33</v>
      </c>
      <c r="P3420">
        <f t="shared" si="327"/>
        <v>20</v>
      </c>
      <c r="Q3420" s="9" t="s">
        <v>611</v>
      </c>
      <c r="R3420" s="9">
        <v>2</v>
      </c>
      <c r="S3420" s="9">
        <f t="shared" si="322"/>
        <v>20</v>
      </c>
      <c r="T3420" s="9">
        <f t="shared" si="323"/>
        <v>0</v>
      </c>
      <c r="U3420" t="s">
        <v>1006</v>
      </c>
      <c r="V3420" t="s">
        <v>623</v>
      </c>
      <c r="Z3420" s="118">
        <v>1.45</v>
      </c>
      <c r="AA3420" s="9">
        <v>80</v>
      </c>
      <c r="AB3420" s="120">
        <v>1.2</v>
      </c>
      <c r="AC3420" s="2">
        <f t="shared" si="324"/>
        <v>696</v>
      </c>
      <c r="AE3420" s="11">
        <f t="shared" si="325"/>
        <v>696</v>
      </c>
      <c r="AG3420" t="str">
        <f t="shared" si="326"/>
        <v/>
      </c>
      <c r="AH3420"/>
    </row>
    <row r="3421" spans="1:34">
      <c r="A3421">
        <v>3420</v>
      </c>
      <c r="C3421">
        <v>498</v>
      </c>
      <c r="D3421">
        <v>656</v>
      </c>
      <c r="E3421" t="s">
        <v>619</v>
      </c>
      <c r="F3421" t="s">
        <v>930</v>
      </c>
      <c r="G3421">
        <v>51.642917629999999</v>
      </c>
      <c r="H3421">
        <v>128.0588989</v>
      </c>
      <c r="M3421" t="s">
        <v>89</v>
      </c>
      <c r="N3421">
        <v>1.5</v>
      </c>
      <c r="O3421">
        <v>1</v>
      </c>
      <c r="P3421">
        <f t="shared" si="327"/>
        <v>0.5</v>
      </c>
      <c r="Q3421" t="s">
        <v>35</v>
      </c>
      <c r="R3421">
        <v>1</v>
      </c>
      <c r="S3421">
        <f t="shared" si="322"/>
        <v>0</v>
      </c>
      <c r="T3421">
        <f t="shared" si="323"/>
        <v>0.5</v>
      </c>
      <c r="W3421">
        <f>SUM(S3421:S3426)</f>
        <v>22</v>
      </c>
      <c r="X3421">
        <f>SUM(T3421:T3426)</f>
        <v>1.5</v>
      </c>
      <c r="Y3421">
        <f>X3421+W3421</f>
        <v>23.5</v>
      </c>
      <c r="Z3421" s="118">
        <v>0.16</v>
      </c>
      <c r="AA3421">
        <v>0</v>
      </c>
      <c r="AB3421" s="120">
        <v>37.4</v>
      </c>
      <c r="AC3421" s="2">
        <f t="shared" si="324"/>
        <v>299.2</v>
      </c>
      <c r="AD3421" s="2">
        <f>SUM(AC3421:AC3426)</f>
        <v>5094.9280000000008</v>
      </c>
      <c r="AE3421" s="2">
        <f t="shared" si="325"/>
        <v>299.2</v>
      </c>
      <c r="AF3421" s="2">
        <f>SUM(AE3421:AE3426)</f>
        <v>5094.9280000000008</v>
      </c>
      <c r="AG3421">
        <f t="shared" si="326"/>
        <v>1</v>
      </c>
    </row>
    <row r="3422" spans="1:34">
      <c r="A3422">
        <v>3421</v>
      </c>
      <c r="C3422">
        <v>498</v>
      </c>
      <c r="D3422">
        <v>656</v>
      </c>
      <c r="E3422" t="s">
        <v>619</v>
      </c>
      <c r="F3422" t="s">
        <v>930</v>
      </c>
      <c r="G3422">
        <v>51.642917629999999</v>
      </c>
      <c r="H3422">
        <v>128.0588989</v>
      </c>
      <c r="M3422" t="s">
        <v>623</v>
      </c>
      <c r="N3422">
        <v>1</v>
      </c>
      <c r="O3422">
        <v>0.5</v>
      </c>
      <c r="P3422">
        <f t="shared" si="327"/>
        <v>0.5</v>
      </c>
      <c r="Q3422" t="s">
        <v>35</v>
      </c>
      <c r="R3422">
        <v>1</v>
      </c>
      <c r="S3422">
        <f t="shared" si="322"/>
        <v>0</v>
      </c>
      <c r="T3422">
        <f t="shared" si="323"/>
        <v>0.5</v>
      </c>
      <c r="Z3422" s="118">
        <v>0.16</v>
      </c>
      <c r="AA3422">
        <v>0</v>
      </c>
      <c r="AB3422" s="120">
        <v>37.4</v>
      </c>
      <c r="AC3422" s="2">
        <f t="shared" si="324"/>
        <v>299.2</v>
      </c>
      <c r="AE3422" s="2">
        <f t="shared" si="325"/>
        <v>299.2</v>
      </c>
      <c r="AG3422" t="str">
        <f t="shared" si="326"/>
        <v/>
      </c>
    </row>
    <row r="3423" spans="1:34">
      <c r="A3423">
        <v>3422</v>
      </c>
      <c r="C3423">
        <v>498</v>
      </c>
      <c r="D3423">
        <v>656</v>
      </c>
      <c r="E3423" t="s">
        <v>619</v>
      </c>
      <c r="F3423" t="s">
        <v>930</v>
      </c>
      <c r="G3423">
        <v>51.642917629999999</v>
      </c>
      <c r="H3423">
        <v>128.0588989</v>
      </c>
      <c r="M3423" t="s">
        <v>57</v>
      </c>
      <c r="N3423">
        <v>0.5</v>
      </c>
      <c r="O3423">
        <v>0</v>
      </c>
      <c r="P3423">
        <f t="shared" si="327"/>
        <v>0.5</v>
      </c>
      <c r="Q3423" t="s">
        <v>35</v>
      </c>
      <c r="R3423">
        <v>1</v>
      </c>
      <c r="S3423">
        <f t="shared" si="322"/>
        <v>0</v>
      </c>
      <c r="T3423">
        <f t="shared" si="323"/>
        <v>0.5</v>
      </c>
      <c r="Z3423" s="118">
        <v>0.16</v>
      </c>
      <c r="AA3423">
        <v>0</v>
      </c>
      <c r="AB3423" s="120">
        <v>30.85</v>
      </c>
      <c r="AC3423" s="2">
        <f t="shared" si="324"/>
        <v>246.8</v>
      </c>
      <c r="AE3423" s="2">
        <f t="shared" si="325"/>
        <v>246.8</v>
      </c>
      <c r="AG3423" t="str">
        <f t="shared" si="326"/>
        <v/>
      </c>
    </row>
    <row r="3424" spans="1:34">
      <c r="A3424">
        <v>3423</v>
      </c>
      <c r="C3424">
        <v>546</v>
      </c>
      <c r="D3424">
        <v>656</v>
      </c>
      <c r="E3424" t="s">
        <v>619</v>
      </c>
      <c r="F3424" t="s">
        <v>930</v>
      </c>
      <c r="G3424">
        <v>51.642917629999999</v>
      </c>
      <c r="H3424">
        <v>128.0588989</v>
      </c>
      <c r="M3424" t="s">
        <v>104</v>
      </c>
      <c r="N3424">
        <v>0</v>
      </c>
      <c r="O3424">
        <v>-8</v>
      </c>
      <c r="P3424">
        <f t="shared" si="327"/>
        <v>8</v>
      </c>
      <c r="Q3424" t="s">
        <v>611</v>
      </c>
      <c r="R3424">
        <v>2</v>
      </c>
      <c r="S3424">
        <f t="shared" si="322"/>
        <v>8</v>
      </c>
      <c r="T3424">
        <f t="shared" si="323"/>
        <v>0</v>
      </c>
      <c r="U3424" t="s">
        <v>1003</v>
      </c>
      <c r="V3424" t="s">
        <v>856</v>
      </c>
      <c r="Z3424" s="118">
        <v>1.07</v>
      </c>
      <c r="AA3424" s="106">
        <v>20</v>
      </c>
      <c r="AB3424" s="120">
        <v>3.36</v>
      </c>
      <c r="AC3424" s="2">
        <f t="shared" si="324"/>
        <v>2300.9280000000003</v>
      </c>
      <c r="AE3424" s="2">
        <f t="shared" si="325"/>
        <v>2300.9280000000003</v>
      </c>
      <c r="AG3424" t="str">
        <f t="shared" si="326"/>
        <v/>
      </c>
    </row>
    <row r="3425" spans="1:34">
      <c r="A3425">
        <v>3424</v>
      </c>
      <c r="C3425">
        <v>546</v>
      </c>
      <c r="D3425">
        <v>656</v>
      </c>
      <c r="E3425" t="s">
        <v>619</v>
      </c>
      <c r="F3425" t="s">
        <v>930</v>
      </c>
      <c r="G3425">
        <v>51.642917629999999</v>
      </c>
      <c r="H3425">
        <v>128.0588989</v>
      </c>
      <c r="M3425" t="s">
        <v>101</v>
      </c>
      <c r="N3425">
        <v>-8</v>
      </c>
      <c r="O3425">
        <v>-22</v>
      </c>
      <c r="P3425">
        <f t="shared" si="327"/>
        <v>14</v>
      </c>
      <c r="Q3425" t="s">
        <v>604</v>
      </c>
      <c r="R3425">
        <v>2</v>
      </c>
      <c r="S3425">
        <f t="shared" si="322"/>
        <v>14</v>
      </c>
      <c r="T3425">
        <f t="shared" si="323"/>
        <v>0</v>
      </c>
      <c r="U3425" t="s">
        <v>1003</v>
      </c>
      <c r="V3425" t="s">
        <v>856</v>
      </c>
      <c r="Z3425" s="118">
        <v>1.45</v>
      </c>
      <c r="AA3425" s="106">
        <v>20</v>
      </c>
      <c r="AB3425" s="120">
        <v>1.2</v>
      </c>
      <c r="AC3425" s="2">
        <f t="shared" si="324"/>
        <v>1948.8000000000002</v>
      </c>
      <c r="AE3425" s="2">
        <f t="shared" si="325"/>
        <v>1948.8000000000002</v>
      </c>
      <c r="AG3425" t="str">
        <f t="shared" si="326"/>
        <v/>
      </c>
    </row>
    <row r="3426" spans="1:34" s="9" customFormat="1">
      <c r="A3426">
        <v>3425</v>
      </c>
      <c r="C3426">
        <v>546</v>
      </c>
      <c r="D3426">
        <v>656</v>
      </c>
      <c r="E3426" s="9" t="s">
        <v>619</v>
      </c>
      <c r="F3426" t="s">
        <v>930</v>
      </c>
      <c r="G3426" s="9">
        <v>51.642917629999999</v>
      </c>
      <c r="H3426" s="9">
        <v>128.0588989</v>
      </c>
      <c r="M3426" s="9" t="s">
        <v>416</v>
      </c>
      <c r="N3426" s="9">
        <v>0</v>
      </c>
      <c r="O3426" s="9">
        <v>0</v>
      </c>
      <c r="P3426">
        <f t="shared" si="327"/>
        <v>0</v>
      </c>
      <c r="R3426" s="9">
        <v>2</v>
      </c>
      <c r="S3426" s="9">
        <f t="shared" si="322"/>
        <v>0</v>
      </c>
      <c r="T3426" s="9">
        <f t="shared" si="323"/>
        <v>0</v>
      </c>
      <c r="U3426" t="s">
        <v>1003</v>
      </c>
      <c r="V3426" t="s">
        <v>856</v>
      </c>
      <c r="Z3426" s="118">
        <v>0</v>
      </c>
      <c r="AA3426" s="106">
        <v>20</v>
      </c>
      <c r="AB3426" s="120"/>
      <c r="AC3426" s="2">
        <f t="shared" si="324"/>
        <v>0</v>
      </c>
      <c r="AE3426" s="11">
        <f t="shared" si="325"/>
        <v>0</v>
      </c>
      <c r="AG3426" t="str">
        <f t="shared" si="326"/>
        <v/>
      </c>
      <c r="AH3426"/>
    </row>
    <row r="3427" spans="1:34">
      <c r="A3427">
        <v>3426</v>
      </c>
      <c r="C3427">
        <v>105</v>
      </c>
      <c r="D3427">
        <v>657</v>
      </c>
      <c r="E3427" t="s">
        <v>909</v>
      </c>
      <c r="F3427" t="s">
        <v>931</v>
      </c>
      <c r="G3427">
        <v>51.660408019999998</v>
      </c>
      <c r="H3427">
        <v>128.04148860000001</v>
      </c>
      <c r="M3427" t="s">
        <v>89</v>
      </c>
      <c r="N3427">
        <v>31</v>
      </c>
      <c r="O3427">
        <v>30</v>
      </c>
      <c r="P3427">
        <f t="shared" si="327"/>
        <v>1</v>
      </c>
      <c r="Q3427" t="s">
        <v>35</v>
      </c>
      <c r="R3427">
        <v>1</v>
      </c>
      <c r="S3427">
        <f t="shared" si="322"/>
        <v>0</v>
      </c>
      <c r="T3427">
        <f t="shared" si="323"/>
        <v>1</v>
      </c>
      <c r="W3427">
        <f>SUM(S3427:S3432)</f>
        <v>26</v>
      </c>
      <c r="X3427">
        <f>SUM(T3427:T3432)</f>
        <v>31</v>
      </c>
      <c r="Y3427">
        <f>X3427+W3427</f>
        <v>57</v>
      </c>
      <c r="Z3427" s="118">
        <v>0.12</v>
      </c>
      <c r="AA3427">
        <v>0</v>
      </c>
      <c r="AB3427" s="120">
        <v>42.07</v>
      </c>
      <c r="AC3427" s="2">
        <f t="shared" si="324"/>
        <v>504.84</v>
      </c>
      <c r="AD3427" s="2">
        <f>SUM(AC3427:AC3432)</f>
        <v>21777.468000000004</v>
      </c>
      <c r="AE3427" s="2">
        <f t="shared" si="325"/>
        <v>504.84</v>
      </c>
      <c r="AF3427" s="2">
        <f>SUM(AE3427:AE3432)</f>
        <v>21777.468000000004</v>
      </c>
      <c r="AG3427">
        <f t="shared" si="326"/>
        <v>1</v>
      </c>
    </row>
    <row r="3428" spans="1:34">
      <c r="A3428">
        <v>3427</v>
      </c>
      <c r="C3428">
        <v>105</v>
      </c>
      <c r="D3428">
        <v>657</v>
      </c>
      <c r="E3428" t="s">
        <v>909</v>
      </c>
      <c r="F3428" t="s">
        <v>931</v>
      </c>
      <c r="G3428">
        <v>51.660408019999998</v>
      </c>
      <c r="H3428">
        <v>128.04148860000001</v>
      </c>
      <c r="M3428" t="s">
        <v>140</v>
      </c>
      <c r="N3428">
        <v>30</v>
      </c>
      <c r="O3428">
        <v>18</v>
      </c>
      <c r="P3428">
        <f t="shared" si="327"/>
        <v>12</v>
      </c>
      <c r="Q3428" t="s">
        <v>35</v>
      </c>
      <c r="R3428">
        <v>1</v>
      </c>
      <c r="S3428">
        <f t="shared" si="322"/>
        <v>0</v>
      </c>
      <c r="T3428">
        <f t="shared" si="323"/>
        <v>12</v>
      </c>
      <c r="Z3428" s="118">
        <v>0.13</v>
      </c>
      <c r="AA3428">
        <v>0</v>
      </c>
      <c r="AB3428" s="120">
        <v>42.07</v>
      </c>
      <c r="AC3428" s="2">
        <f t="shared" si="324"/>
        <v>6562.920000000001</v>
      </c>
      <c r="AE3428" s="2">
        <f t="shared" si="325"/>
        <v>6562.920000000001</v>
      </c>
      <c r="AG3428" t="str">
        <f t="shared" si="326"/>
        <v/>
      </c>
    </row>
    <row r="3429" spans="1:34">
      <c r="A3429">
        <v>3428</v>
      </c>
      <c r="C3429">
        <v>105</v>
      </c>
      <c r="D3429">
        <v>657</v>
      </c>
      <c r="E3429" t="s">
        <v>909</v>
      </c>
      <c r="F3429" t="s">
        <v>931</v>
      </c>
      <c r="G3429">
        <v>51.660408019999998</v>
      </c>
      <c r="H3429">
        <v>128.04148860000001</v>
      </c>
      <c r="M3429" t="s">
        <v>141</v>
      </c>
      <c r="N3429">
        <v>18</v>
      </c>
      <c r="O3429">
        <v>0</v>
      </c>
      <c r="P3429">
        <f t="shared" si="327"/>
        <v>18</v>
      </c>
      <c r="Q3429" t="s">
        <v>35</v>
      </c>
      <c r="R3429">
        <v>1</v>
      </c>
      <c r="S3429">
        <f t="shared" si="322"/>
        <v>0</v>
      </c>
      <c r="T3429">
        <f t="shared" si="323"/>
        <v>18</v>
      </c>
      <c r="Z3429" s="118">
        <v>0.13</v>
      </c>
      <c r="AA3429">
        <v>0</v>
      </c>
      <c r="AB3429" s="120">
        <v>42.07</v>
      </c>
      <c r="AC3429" s="2">
        <f t="shared" si="324"/>
        <v>9844.380000000001</v>
      </c>
      <c r="AE3429" s="2">
        <f t="shared" si="325"/>
        <v>9844.380000000001</v>
      </c>
      <c r="AG3429" t="str">
        <f t="shared" si="326"/>
        <v/>
      </c>
    </row>
    <row r="3430" spans="1:34">
      <c r="A3430">
        <v>3429</v>
      </c>
      <c r="C3430">
        <v>118</v>
      </c>
      <c r="D3430">
        <v>657</v>
      </c>
      <c r="E3430" t="s">
        <v>909</v>
      </c>
      <c r="F3430" t="s">
        <v>931</v>
      </c>
      <c r="G3430">
        <v>51.660408019999998</v>
      </c>
      <c r="H3430">
        <v>128.04148860000001</v>
      </c>
      <c r="M3430" t="s">
        <v>158</v>
      </c>
      <c r="N3430">
        <v>0</v>
      </c>
      <c r="O3430">
        <v>-10</v>
      </c>
      <c r="P3430">
        <f t="shared" si="327"/>
        <v>10</v>
      </c>
      <c r="Q3430" t="s">
        <v>616</v>
      </c>
      <c r="R3430">
        <v>2</v>
      </c>
      <c r="S3430">
        <f t="shared" si="322"/>
        <v>10</v>
      </c>
      <c r="T3430">
        <f t="shared" si="323"/>
        <v>0</v>
      </c>
      <c r="U3430" t="s">
        <v>1003</v>
      </c>
      <c r="V3430" t="s">
        <v>918</v>
      </c>
      <c r="Z3430" s="118">
        <v>1.56</v>
      </c>
      <c r="AA3430">
        <v>10</v>
      </c>
      <c r="AB3430" s="120">
        <v>1.38</v>
      </c>
      <c r="AC3430" s="2">
        <f t="shared" si="324"/>
        <v>1937.5200000000002</v>
      </c>
      <c r="AE3430" s="2">
        <f t="shared" si="325"/>
        <v>1937.5200000000002</v>
      </c>
      <c r="AG3430" t="str">
        <f t="shared" si="326"/>
        <v/>
      </c>
    </row>
    <row r="3431" spans="1:34">
      <c r="A3431">
        <v>3430</v>
      </c>
      <c r="C3431">
        <v>118</v>
      </c>
      <c r="D3431">
        <v>657</v>
      </c>
      <c r="E3431" t="s">
        <v>909</v>
      </c>
      <c r="F3431" t="s">
        <v>931</v>
      </c>
      <c r="G3431">
        <v>51.660408019999998</v>
      </c>
      <c r="H3431">
        <v>128.04148860000001</v>
      </c>
      <c r="M3431" t="s">
        <v>159</v>
      </c>
      <c r="N3431">
        <v>-10</v>
      </c>
      <c r="O3431">
        <v>-26</v>
      </c>
      <c r="P3431">
        <f t="shared" si="327"/>
        <v>16</v>
      </c>
      <c r="Q3431" t="s">
        <v>604</v>
      </c>
      <c r="R3431">
        <v>2</v>
      </c>
      <c r="S3431">
        <f t="shared" si="322"/>
        <v>16</v>
      </c>
      <c r="T3431">
        <f t="shared" si="323"/>
        <v>0</v>
      </c>
      <c r="U3431" t="s">
        <v>1003</v>
      </c>
      <c r="V3431" t="s">
        <v>278</v>
      </c>
      <c r="Z3431" s="118">
        <v>1.56</v>
      </c>
      <c r="AA3431">
        <v>15</v>
      </c>
      <c r="AB3431" s="120">
        <v>1.38</v>
      </c>
      <c r="AC3431" s="2">
        <f t="shared" si="324"/>
        <v>2927.808</v>
      </c>
      <c r="AE3431" s="2">
        <f t="shared" si="325"/>
        <v>2927.808</v>
      </c>
      <c r="AG3431" t="str">
        <f t="shared" si="326"/>
        <v/>
      </c>
    </row>
    <row r="3432" spans="1:34" s="9" customFormat="1">
      <c r="A3432">
        <v>3431</v>
      </c>
      <c r="C3432">
        <v>118</v>
      </c>
      <c r="D3432">
        <v>657</v>
      </c>
      <c r="E3432" s="9" t="s">
        <v>909</v>
      </c>
      <c r="F3432" t="s">
        <v>931</v>
      </c>
      <c r="G3432" s="9">
        <v>51.660408019999998</v>
      </c>
      <c r="H3432" s="9">
        <v>128.04148860000001</v>
      </c>
      <c r="M3432" s="9" t="s">
        <v>416</v>
      </c>
      <c r="N3432" s="9">
        <v>-26</v>
      </c>
      <c r="O3432" s="9">
        <v>-26</v>
      </c>
      <c r="P3432">
        <f t="shared" si="327"/>
        <v>0</v>
      </c>
      <c r="R3432" s="9">
        <v>2</v>
      </c>
      <c r="S3432" s="9">
        <f t="shared" si="322"/>
        <v>0</v>
      </c>
      <c r="T3432" s="9">
        <f t="shared" si="323"/>
        <v>0</v>
      </c>
      <c r="U3432" t="s">
        <v>1003</v>
      </c>
      <c r="V3432" t="s">
        <v>278</v>
      </c>
      <c r="Z3432" s="118">
        <v>0</v>
      </c>
      <c r="AA3432" s="9">
        <v>0</v>
      </c>
      <c r="AB3432" s="120"/>
      <c r="AC3432" s="2">
        <f t="shared" si="324"/>
        <v>0</v>
      </c>
      <c r="AE3432" s="11">
        <f t="shared" si="325"/>
        <v>0</v>
      </c>
      <c r="AG3432" t="str">
        <f t="shared" si="326"/>
        <v/>
      </c>
      <c r="AH3432"/>
    </row>
    <row r="3433" spans="1:34">
      <c r="A3433">
        <v>3432</v>
      </c>
      <c r="C3433">
        <v>391</v>
      </c>
      <c r="D3433">
        <v>658</v>
      </c>
      <c r="E3433" t="s">
        <v>619</v>
      </c>
      <c r="F3433" t="s">
        <v>930</v>
      </c>
      <c r="G3433">
        <v>51.661529539999997</v>
      </c>
      <c r="H3433">
        <v>128.04080200000001</v>
      </c>
      <c r="M3433" t="s">
        <v>89</v>
      </c>
      <c r="N3433">
        <v>11</v>
      </c>
      <c r="O3433">
        <v>9</v>
      </c>
      <c r="P3433">
        <f t="shared" si="327"/>
        <v>2</v>
      </c>
      <c r="Q3433" t="s">
        <v>35</v>
      </c>
      <c r="R3433">
        <v>1</v>
      </c>
      <c r="S3433">
        <f t="shared" si="322"/>
        <v>0</v>
      </c>
      <c r="T3433">
        <f t="shared" si="323"/>
        <v>2</v>
      </c>
      <c r="W3433">
        <f>SUM(S3433:S3438)</f>
        <v>14</v>
      </c>
      <c r="X3433">
        <f>SUM(T3433:T3438)</f>
        <v>11</v>
      </c>
      <c r="Y3433">
        <f>X3433+W3433</f>
        <v>25</v>
      </c>
      <c r="Z3433" s="118">
        <v>0.16</v>
      </c>
      <c r="AA3433">
        <v>0</v>
      </c>
      <c r="AB3433" s="120">
        <v>37.4</v>
      </c>
      <c r="AC3433" s="2">
        <f t="shared" si="324"/>
        <v>1196.8</v>
      </c>
      <c r="AD3433" s="2">
        <f>SUM(AC3433:AC3438)</f>
        <v>7935.503999999999</v>
      </c>
      <c r="AE3433" s="2">
        <f t="shared" si="325"/>
        <v>1196.8</v>
      </c>
      <c r="AF3433" s="2">
        <f>SUM(AE3433:AE3438)</f>
        <v>7935.503999999999</v>
      </c>
      <c r="AG3433">
        <f t="shared" si="326"/>
        <v>1</v>
      </c>
    </row>
    <row r="3434" spans="1:34">
      <c r="A3434">
        <v>3433</v>
      </c>
      <c r="C3434">
        <v>391</v>
      </c>
      <c r="D3434">
        <v>658</v>
      </c>
      <c r="E3434" t="s">
        <v>619</v>
      </c>
      <c r="F3434" t="s">
        <v>930</v>
      </c>
      <c r="G3434">
        <v>51.661529539999997</v>
      </c>
      <c r="H3434">
        <v>128.04080200000001</v>
      </c>
      <c r="M3434" t="s">
        <v>606</v>
      </c>
      <c r="N3434">
        <v>9</v>
      </c>
      <c r="O3434">
        <v>7</v>
      </c>
      <c r="P3434">
        <f t="shared" si="327"/>
        <v>2</v>
      </c>
      <c r="Q3434" t="s">
        <v>35</v>
      </c>
      <c r="R3434">
        <v>1</v>
      </c>
      <c r="S3434">
        <f t="shared" si="322"/>
        <v>0</v>
      </c>
      <c r="T3434">
        <f t="shared" si="323"/>
        <v>2</v>
      </c>
      <c r="Z3434" s="118">
        <v>0.16</v>
      </c>
      <c r="AA3434">
        <v>0</v>
      </c>
      <c r="AB3434" s="120">
        <v>37.4</v>
      </c>
      <c r="AC3434" s="2">
        <f t="shared" si="324"/>
        <v>1196.8</v>
      </c>
      <c r="AE3434" s="2">
        <f t="shared" si="325"/>
        <v>1196.8</v>
      </c>
      <c r="AG3434" t="str">
        <f t="shared" si="326"/>
        <v/>
      </c>
      <c r="AH3434" s="102"/>
    </row>
    <row r="3435" spans="1:34">
      <c r="A3435">
        <v>3434</v>
      </c>
      <c r="C3435">
        <v>391</v>
      </c>
      <c r="D3435">
        <v>658</v>
      </c>
      <c r="E3435" t="s">
        <v>619</v>
      </c>
      <c r="F3435" t="s">
        <v>930</v>
      </c>
      <c r="G3435">
        <v>51.661529539999997</v>
      </c>
      <c r="H3435">
        <v>128.04080200000001</v>
      </c>
      <c r="M3435" t="s">
        <v>57</v>
      </c>
      <c r="N3435">
        <v>7</v>
      </c>
      <c r="O3435">
        <v>0</v>
      </c>
      <c r="P3435">
        <f t="shared" si="327"/>
        <v>7</v>
      </c>
      <c r="Q3435" t="s">
        <v>35</v>
      </c>
      <c r="R3435">
        <v>1</v>
      </c>
      <c r="S3435">
        <f t="shared" si="322"/>
        <v>0</v>
      </c>
      <c r="T3435">
        <f t="shared" si="323"/>
        <v>7</v>
      </c>
      <c r="Z3435" s="118">
        <v>0.16</v>
      </c>
      <c r="AA3435">
        <v>0</v>
      </c>
      <c r="AB3435" s="120">
        <v>30.85</v>
      </c>
      <c r="AC3435" s="2">
        <f t="shared" si="324"/>
        <v>3455.2</v>
      </c>
      <c r="AE3435" s="2">
        <f t="shared" si="325"/>
        <v>3455.2</v>
      </c>
      <c r="AG3435" t="str">
        <f t="shared" si="326"/>
        <v/>
      </c>
      <c r="AH3435" s="102"/>
    </row>
    <row r="3436" spans="1:34">
      <c r="A3436">
        <v>3435</v>
      </c>
      <c r="C3436">
        <v>438</v>
      </c>
      <c r="D3436">
        <v>658</v>
      </c>
      <c r="E3436" t="s">
        <v>619</v>
      </c>
      <c r="F3436" t="s">
        <v>930</v>
      </c>
      <c r="G3436">
        <v>51.661529539999997</v>
      </c>
      <c r="H3436">
        <v>128.04080200000001</v>
      </c>
      <c r="M3436" t="s">
        <v>104</v>
      </c>
      <c r="N3436">
        <v>0</v>
      </c>
      <c r="O3436">
        <v>-3</v>
      </c>
      <c r="P3436">
        <f t="shared" si="327"/>
        <v>3</v>
      </c>
      <c r="Q3436" t="s">
        <v>89</v>
      </c>
      <c r="R3436">
        <v>2</v>
      </c>
      <c r="S3436">
        <f t="shared" si="322"/>
        <v>3</v>
      </c>
      <c r="T3436">
        <f t="shared" si="323"/>
        <v>0</v>
      </c>
      <c r="U3436" t="s">
        <v>1003</v>
      </c>
      <c r="V3436" t="s">
        <v>21</v>
      </c>
      <c r="Z3436" s="118">
        <v>1.07</v>
      </c>
      <c r="AA3436" s="106">
        <v>40</v>
      </c>
      <c r="AB3436" s="120">
        <v>3.36</v>
      </c>
      <c r="AC3436" s="2">
        <f t="shared" si="324"/>
        <v>647.13599999999997</v>
      </c>
      <c r="AE3436" s="2">
        <f t="shared" si="325"/>
        <v>647.13599999999997</v>
      </c>
      <c r="AG3436" t="str">
        <f t="shared" si="326"/>
        <v/>
      </c>
      <c r="AH3436" s="102"/>
    </row>
    <row r="3437" spans="1:34">
      <c r="A3437">
        <v>3436</v>
      </c>
      <c r="C3437">
        <v>438</v>
      </c>
      <c r="D3437">
        <v>658</v>
      </c>
      <c r="E3437" t="s">
        <v>619</v>
      </c>
      <c r="F3437" t="s">
        <v>930</v>
      </c>
      <c r="G3437">
        <v>51.661529539999997</v>
      </c>
      <c r="H3437">
        <v>128.04080200000001</v>
      </c>
      <c r="M3437" t="s">
        <v>23</v>
      </c>
      <c r="N3437">
        <v>-3</v>
      </c>
      <c r="O3437">
        <v>-5</v>
      </c>
      <c r="P3437">
        <f t="shared" si="327"/>
        <v>2</v>
      </c>
      <c r="Q3437" t="s">
        <v>191</v>
      </c>
      <c r="R3437">
        <v>2</v>
      </c>
      <c r="S3437">
        <f t="shared" si="322"/>
        <v>2</v>
      </c>
      <c r="T3437">
        <f t="shared" si="323"/>
        <v>0</v>
      </c>
      <c r="U3437" t="s">
        <v>1003</v>
      </c>
      <c r="V3437" t="s">
        <v>21</v>
      </c>
      <c r="Z3437" s="118">
        <v>1.24</v>
      </c>
      <c r="AA3437" s="106">
        <v>40</v>
      </c>
      <c r="AB3437" s="120">
        <v>3.36</v>
      </c>
      <c r="AC3437" s="2">
        <f t="shared" si="324"/>
        <v>499.9679999999999</v>
      </c>
      <c r="AE3437" s="2">
        <f t="shared" si="325"/>
        <v>499.9679999999999</v>
      </c>
      <c r="AG3437" t="str">
        <f t="shared" si="326"/>
        <v/>
      </c>
    </row>
    <row r="3438" spans="1:34" s="9" customFormat="1">
      <c r="A3438">
        <v>3437</v>
      </c>
      <c r="C3438">
        <v>438</v>
      </c>
      <c r="D3438">
        <v>658</v>
      </c>
      <c r="E3438" s="9" t="s">
        <v>619</v>
      </c>
      <c r="F3438" t="s">
        <v>930</v>
      </c>
      <c r="G3438" s="9">
        <v>51.661529539999997</v>
      </c>
      <c r="H3438" s="9">
        <v>128.04080200000001</v>
      </c>
      <c r="M3438" s="9" t="s">
        <v>101</v>
      </c>
      <c r="N3438" s="9">
        <v>-5</v>
      </c>
      <c r="O3438" s="9">
        <v>-14</v>
      </c>
      <c r="P3438">
        <f t="shared" si="327"/>
        <v>9</v>
      </c>
      <c r="Q3438" s="9" t="s">
        <v>191</v>
      </c>
      <c r="R3438" s="9">
        <v>2</v>
      </c>
      <c r="S3438" s="9">
        <f t="shared" si="322"/>
        <v>9</v>
      </c>
      <c r="T3438" s="9">
        <f t="shared" si="323"/>
        <v>0</v>
      </c>
      <c r="U3438" t="s">
        <v>1003</v>
      </c>
      <c r="V3438" t="s">
        <v>21</v>
      </c>
      <c r="Z3438" s="118">
        <v>1.45</v>
      </c>
      <c r="AA3438" s="106">
        <v>40</v>
      </c>
      <c r="AB3438" s="120">
        <v>1.2</v>
      </c>
      <c r="AC3438" s="2">
        <f t="shared" si="324"/>
        <v>939.5999999999998</v>
      </c>
      <c r="AE3438" s="11">
        <f t="shared" si="325"/>
        <v>939.5999999999998</v>
      </c>
      <c r="AG3438" t="str">
        <f t="shared" si="326"/>
        <v/>
      </c>
      <c r="AH3438"/>
    </row>
    <row r="3439" spans="1:34">
      <c r="A3439">
        <v>3438</v>
      </c>
      <c r="C3439">
        <v>314</v>
      </c>
      <c r="D3439">
        <v>659</v>
      </c>
      <c r="E3439" t="s">
        <v>619</v>
      </c>
      <c r="F3439" t="s">
        <v>930</v>
      </c>
      <c r="G3439">
        <v>51.664070129999999</v>
      </c>
      <c r="H3439">
        <v>128.0388031</v>
      </c>
      <c r="M3439" t="s">
        <v>13</v>
      </c>
      <c r="N3439">
        <v>11</v>
      </c>
      <c r="O3439">
        <v>10</v>
      </c>
      <c r="P3439">
        <f t="shared" si="327"/>
        <v>1</v>
      </c>
      <c r="Q3439" t="s">
        <v>35</v>
      </c>
      <c r="R3439">
        <v>1</v>
      </c>
      <c r="S3439">
        <f t="shared" si="322"/>
        <v>0</v>
      </c>
      <c r="T3439">
        <f t="shared" si="323"/>
        <v>1</v>
      </c>
      <c r="W3439">
        <f>SUM(S3439:S3444)</f>
        <v>35</v>
      </c>
      <c r="X3439">
        <f>SUM(T3439:T3444)</f>
        <v>11</v>
      </c>
      <c r="Y3439">
        <f>X3439+W3439</f>
        <v>46</v>
      </c>
      <c r="Z3439" s="118">
        <v>0.16</v>
      </c>
      <c r="AA3439">
        <v>0</v>
      </c>
      <c r="AB3439" s="120">
        <v>37.4</v>
      </c>
      <c r="AC3439" s="2">
        <f t="shared" si="324"/>
        <v>598.4</v>
      </c>
      <c r="AD3439" s="2">
        <f>SUM(AC3439:AC3444)</f>
        <v>9225.6640000000007</v>
      </c>
      <c r="AE3439" s="2">
        <f t="shared" si="325"/>
        <v>598.4</v>
      </c>
      <c r="AF3439" s="2">
        <f>SUM(AE3439:AE3444)</f>
        <v>9225.6640000000007</v>
      </c>
      <c r="AG3439">
        <f t="shared" si="326"/>
        <v>1</v>
      </c>
    </row>
    <row r="3440" spans="1:34">
      <c r="A3440">
        <v>3439</v>
      </c>
      <c r="C3440">
        <v>314</v>
      </c>
      <c r="D3440">
        <v>659</v>
      </c>
      <c r="E3440" t="s">
        <v>619</v>
      </c>
      <c r="F3440" t="s">
        <v>930</v>
      </c>
      <c r="G3440">
        <v>51.664070129999999</v>
      </c>
      <c r="H3440">
        <v>128.0388031</v>
      </c>
      <c r="M3440" t="s">
        <v>606</v>
      </c>
      <c r="N3440">
        <v>10</v>
      </c>
      <c r="O3440">
        <v>9</v>
      </c>
      <c r="P3440">
        <f t="shared" si="327"/>
        <v>1</v>
      </c>
      <c r="Q3440" t="s">
        <v>35</v>
      </c>
      <c r="R3440">
        <v>1</v>
      </c>
      <c r="S3440">
        <f t="shared" si="322"/>
        <v>0</v>
      </c>
      <c r="T3440">
        <f t="shared" si="323"/>
        <v>1</v>
      </c>
      <c r="Z3440" s="118">
        <v>0.16</v>
      </c>
      <c r="AA3440">
        <v>0</v>
      </c>
      <c r="AB3440" s="120">
        <v>37.4</v>
      </c>
      <c r="AC3440" s="2">
        <f t="shared" si="324"/>
        <v>598.4</v>
      </c>
      <c r="AE3440" s="2">
        <f t="shared" si="325"/>
        <v>598.4</v>
      </c>
      <c r="AG3440" t="str">
        <f t="shared" si="326"/>
        <v/>
      </c>
    </row>
    <row r="3441" spans="1:34">
      <c r="A3441">
        <v>3440</v>
      </c>
      <c r="C3441">
        <v>314</v>
      </c>
      <c r="D3441">
        <v>659</v>
      </c>
      <c r="E3441" t="s">
        <v>619</v>
      </c>
      <c r="F3441" t="s">
        <v>930</v>
      </c>
      <c r="G3441">
        <v>51.664070129999999</v>
      </c>
      <c r="H3441">
        <v>128.0388031</v>
      </c>
      <c r="M3441" t="s">
        <v>15</v>
      </c>
      <c r="N3441">
        <v>9</v>
      </c>
      <c r="O3441">
        <v>0</v>
      </c>
      <c r="P3441">
        <f t="shared" si="327"/>
        <v>9</v>
      </c>
      <c r="Q3441" t="s">
        <v>35</v>
      </c>
      <c r="R3441">
        <v>1</v>
      </c>
      <c r="S3441">
        <f t="shared" si="322"/>
        <v>0</v>
      </c>
      <c r="T3441">
        <f t="shared" si="323"/>
        <v>9</v>
      </c>
      <c r="Z3441" s="118">
        <v>0.16</v>
      </c>
      <c r="AA3441">
        <v>0</v>
      </c>
      <c r="AB3441" s="120">
        <v>30.85</v>
      </c>
      <c r="AC3441" s="2">
        <f t="shared" si="324"/>
        <v>4442.3999999999996</v>
      </c>
      <c r="AE3441" s="2">
        <f t="shared" si="325"/>
        <v>4442.3999999999996</v>
      </c>
      <c r="AG3441" t="str">
        <f t="shared" si="326"/>
        <v/>
      </c>
    </row>
    <row r="3442" spans="1:34">
      <c r="A3442">
        <v>3441</v>
      </c>
      <c r="C3442">
        <v>343</v>
      </c>
      <c r="D3442">
        <v>659</v>
      </c>
      <c r="E3442" t="s">
        <v>619</v>
      </c>
      <c r="F3442" t="s">
        <v>930</v>
      </c>
      <c r="G3442">
        <v>51.664070129999999</v>
      </c>
      <c r="H3442">
        <v>128.0388031</v>
      </c>
      <c r="M3442" t="s">
        <v>104</v>
      </c>
      <c r="N3442">
        <v>0</v>
      </c>
      <c r="O3442">
        <v>-7</v>
      </c>
      <c r="P3442">
        <f t="shared" si="327"/>
        <v>7</v>
      </c>
      <c r="Q3442" t="s">
        <v>604</v>
      </c>
      <c r="R3442">
        <v>2</v>
      </c>
      <c r="S3442">
        <f t="shared" si="322"/>
        <v>7</v>
      </c>
      <c r="T3442">
        <f t="shared" si="323"/>
        <v>0</v>
      </c>
      <c r="U3442" t="s">
        <v>1003</v>
      </c>
      <c r="V3442" t="s">
        <v>21</v>
      </c>
      <c r="Z3442" s="118">
        <v>1.07</v>
      </c>
      <c r="AA3442" s="106">
        <v>40</v>
      </c>
      <c r="AB3442" s="120">
        <v>3.36</v>
      </c>
      <c r="AC3442" s="2">
        <f t="shared" si="324"/>
        <v>1509.9840000000004</v>
      </c>
      <c r="AE3442" s="2">
        <f t="shared" si="325"/>
        <v>1509.9840000000004</v>
      </c>
      <c r="AG3442" t="str">
        <f t="shared" si="326"/>
        <v/>
      </c>
    </row>
    <row r="3443" spans="1:34">
      <c r="A3443">
        <v>3442</v>
      </c>
      <c r="C3443">
        <v>343</v>
      </c>
      <c r="D3443">
        <v>659</v>
      </c>
      <c r="E3443" t="s">
        <v>619</v>
      </c>
      <c r="F3443" t="s">
        <v>930</v>
      </c>
      <c r="G3443">
        <v>51.664070129999999</v>
      </c>
      <c r="H3443">
        <v>128.0388031</v>
      </c>
      <c r="M3443" t="s">
        <v>816</v>
      </c>
      <c r="N3443">
        <v>-7</v>
      </c>
      <c r="O3443">
        <v>-35</v>
      </c>
      <c r="P3443">
        <f t="shared" si="327"/>
        <v>28</v>
      </c>
      <c r="Q3443" t="s">
        <v>604</v>
      </c>
      <c r="R3443">
        <v>2</v>
      </c>
      <c r="S3443">
        <f t="shared" si="322"/>
        <v>28</v>
      </c>
      <c r="T3443">
        <f t="shared" si="323"/>
        <v>0</v>
      </c>
      <c r="U3443" t="s">
        <v>1003</v>
      </c>
      <c r="V3443" t="s">
        <v>21</v>
      </c>
      <c r="Z3443" s="118">
        <v>1.03</v>
      </c>
      <c r="AA3443" s="106">
        <v>40</v>
      </c>
      <c r="AB3443" s="120">
        <v>1.2</v>
      </c>
      <c r="AC3443" s="2">
        <f t="shared" si="324"/>
        <v>2076.4799999999996</v>
      </c>
      <c r="AE3443" s="2">
        <f t="shared" si="325"/>
        <v>2076.4799999999996</v>
      </c>
      <c r="AG3443" t="str">
        <f t="shared" si="326"/>
        <v/>
      </c>
    </row>
    <row r="3444" spans="1:34" s="9" customFormat="1">
      <c r="A3444">
        <v>3443</v>
      </c>
      <c r="C3444">
        <v>343</v>
      </c>
      <c r="D3444">
        <v>659</v>
      </c>
      <c r="E3444" s="9" t="s">
        <v>619</v>
      </c>
      <c r="F3444" t="s">
        <v>930</v>
      </c>
      <c r="G3444" s="9">
        <v>51.664070129999999</v>
      </c>
      <c r="H3444" s="9">
        <v>128.0388031</v>
      </c>
      <c r="M3444" s="9" t="s">
        <v>416</v>
      </c>
      <c r="N3444" s="9">
        <v>0</v>
      </c>
      <c r="O3444" s="9">
        <v>0</v>
      </c>
      <c r="P3444">
        <f t="shared" si="327"/>
        <v>0</v>
      </c>
      <c r="R3444" s="9">
        <v>2</v>
      </c>
      <c r="S3444" s="9">
        <f t="shared" si="322"/>
        <v>0</v>
      </c>
      <c r="T3444" s="9">
        <f t="shared" si="323"/>
        <v>0</v>
      </c>
      <c r="U3444" t="s">
        <v>1003</v>
      </c>
      <c r="V3444" t="s">
        <v>21</v>
      </c>
      <c r="Z3444" s="118">
        <v>0</v>
      </c>
      <c r="AA3444" s="106">
        <v>40</v>
      </c>
      <c r="AB3444" s="120"/>
      <c r="AC3444" s="2">
        <f t="shared" si="324"/>
        <v>0</v>
      </c>
      <c r="AE3444" s="11">
        <f t="shared" si="325"/>
        <v>0</v>
      </c>
      <c r="AG3444" t="str">
        <f t="shared" si="326"/>
        <v/>
      </c>
      <c r="AH3444"/>
    </row>
    <row r="3445" spans="1:34">
      <c r="A3445">
        <v>3444</v>
      </c>
      <c r="C3445">
        <v>392</v>
      </c>
      <c r="D3445">
        <v>660</v>
      </c>
      <c r="E3445" t="s">
        <v>919</v>
      </c>
      <c r="F3445" t="s">
        <v>934</v>
      </c>
      <c r="G3445">
        <v>51.64250183</v>
      </c>
      <c r="H3445">
        <v>128.0612946</v>
      </c>
      <c r="M3445" t="s">
        <v>89</v>
      </c>
      <c r="N3445">
        <v>20.5</v>
      </c>
      <c r="O3445">
        <v>20</v>
      </c>
      <c r="P3445">
        <f t="shared" si="327"/>
        <v>0.5</v>
      </c>
      <c r="Q3445" t="s">
        <v>35</v>
      </c>
      <c r="R3445">
        <v>1</v>
      </c>
      <c r="S3445">
        <f t="shared" si="322"/>
        <v>0</v>
      </c>
      <c r="T3445">
        <f t="shared" si="323"/>
        <v>0.5</v>
      </c>
      <c r="W3445">
        <f>SUM(S3445:S3448)</f>
        <v>8</v>
      </c>
      <c r="X3445">
        <f>SUM(T3445:T3448)</f>
        <v>20.5</v>
      </c>
      <c r="Y3445">
        <f>X3445+W3445</f>
        <v>28.5</v>
      </c>
      <c r="Z3445" s="118">
        <v>0.08</v>
      </c>
      <c r="AA3445">
        <v>0</v>
      </c>
      <c r="AB3445" s="120">
        <v>51.68</v>
      </c>
      <c r="AC3445" s="2">
        <f t="shared" si="324"/>
        <v>206.72000000000003</v>
      </c>
      <c r="AD3445" s="2">
        <f>SUM(AC3445:AC3448)</f>
        <v>12448.192000000001</v>
      </c>
      <c r="AE3445" s="2">
        <f t="shared" si="325"/>
        <v>206.72000000000003</v>
      </c>
      <c r="AF3445" s="2">
        <f>SUM(AE3445:AE3448)</f>
        <v>12448.192000000001</v>
      </c>
      <c r="AG3445">
        <f t="shared" si="326"/>
        <v>1</v>
      </c>
      <c r="AH3445" s="102"/>
    </row>
    <row r="3446" spans="1:34">
      <c r="A3446">
        <v>3445</v>
      </c>
      <c r="C3446">
        <v>392</v>
      </c>
      <c r="D3446">
        <v>660</v>
      </c>
      <c r="E3446" t="s">
        <v>919</v>
      </c>
      <c r="F3446" t="s">
        <v>934</v>
      </c>
      <c r="G3446">
        <v>51.64250183</v>
      </c>
      <c r="H3446">
        <v>128.0612946</v>
      </c>
      <c r="M3446" t="s">
        <v>140</v>
      </c>
      <c r="N3446">
        <v>20</v>
      </c>
      <c r="O3446">
        <v>0</v>
      </c>
      <c r="P3446">
        <f t="shared" si="327"/>
        <v>20</v>
      </c>
      <c r="Q3446" t="s">
        <v>35</v>
      </c>
      <c r="R3446">
        <v>1</v>
      </c>
      <c r="S3446">
        <f t="shared" si="322"/>
        <v>0</v>
      </c>
      <c r="T3446">
        <f t="shared" si="323"/>
        <v>20</v>
      </c>
      <c r="Z3446" s="118">
        <v>0.08</v>
      </c>
      <c r="AA3446">
        <v>0</v>
      </c>
      <c r="AB3446" s="120">
        <v>51.68</v>
      </c>
      <c r="AC3446" s="2">
        <f t="shared" si="324"/>
        <v>8268.8000000000011</v>
      </c>
      <c r="AE3446" s="2">
        <f t="shared" si="325"/>
        <v>8268.8000000000011</v>
      </c>
      <c r="AG3446" t="str">
        <f t="shared" si="326"/>
        <v/>
      </c>
      <c r="AH3446" s="102"/>
    </row>
    <row r="3447" spans="1:34">
      <c r="A3447">
        <v>3446</v>
      </c>
      <c r="C3447">
        <v>439</v>
      </c>
      <c r="D3447">
        <v>660</v>
      </c>
      <c r="E3447" t="s">
        <v>919</v>
      </c>
      <c r="F3447" t="s">
        <v>934</v>
      </c>
      <c r="G3447">
        <v>51.64250183</v>
      </c>
      <c r="H3447">
        <v>128.0612946</v>
      </c>
      <c r="M3447" t="s">
        <v>101</v>
      </c>
      <c r="N3447">
        <v>0</v>
      </c>
      <c r="O3447">
        <v>-8</v>
      </c>
      <c r="P3447">
        <f t="shared" si="327"/>
        <v>8</v>
      </c>
      <c r="Q3447" t="s">
        <v>609</v>
      </c>
      <c r="R3447">
        <v>2</v>
      </c>
      <c r="S3447">
        <f t="shared" si="322"/>
        <v>8</v>
      </c>
      <c r="T3447">
        <f t="shared" si="323"/>
        <v>0</v>
      </c>
      <c r="U3447" t="s">
        <v>1003</v>
      </c>
      <c r="V3447" t="s">
        <v>856</v>
      </c>
      <c r="Z3447" s="118">
        <v>1.71</v>
      </c>
      <c r="AA3447" s="106">
        <v>20</v>
      </c>
      <c r="AB3447" s="120">
        <v>3.63</v>
      </c>
      <c r="AC3447" s="2">
        <f t="shared" si="324"/>
        <v>3972.6720000000005</v>
      </c>
      <c r="AE3447" s="2">
        <f t="shared" si="325"/>
        <v>3972.6720000000005</v>
      </c>
      <c r="AG3447" t="str">
        <f t="shared" si="326"/>
        <v/>
      </c>
    </row>
    <row r="3448" spans="1:34" s="9" customFormat="1">
      <c r="A3448">
        <v>3447</v>
      </c>
      <c r="C3448">
        <v>439</v>
      </c>
      <c r="D3448">
        <v>660</v>
      </c>
      <c r="E3448" s="9" t="s">
        <v>919</v>
      </c>
      <c r="F3448" t="s">
        <v>934</v>
      </c>
      <c r="G3448" s="9">
        <v>51.64250183</v>
      </c>
      <c r="H3448" s="9">
        <v>128.0612946</v>
      </c>
      <c r="M3448" s="9" t="s">
        <v>416</v>
      </c>
      <c r="N3448" s="9">
        <v>0</v>
      </c>
      <c r="O3448" s="9">
        <v>0</v>
      </c>
      <c r="P3448">
        <f t="shared" si="327"/>
        <v>0</v>
      </c>
      <c r="R3448" s="9">
        <v>2</v>
      </c>
      <c r="S3448" s="9">
        <f t="shared" si="322"/>
        <v>0</v>
      </c>
      <c r="T3448" s="9">
        <f t="shared" si="323"/>
        <v>0</v>
      </c>
      <c r="U3448" t="s">
        <v>1003</v>
      </c>
      <c r="V3448" t="s">
        <v>856</v>
      </c>
      <c r="Z3448" s="118"/>
      <c r="AA3448" s="106">
        <v>20</v>
      </c>
      <c r="AB3448" s="120"/>
      <c r="AC3448" s="2">
        <f t="shared" si="324"/>
        <v>0</v>
      </c>
      <c r="AE3448" s="11">
        <f t="shared" si="325"/>
        <v>0</v>
      </c>
      <c r="AG3448" t="str">
        <f t="shared" si="326"/>
        <v/>
      </c>
      <c r="AH3448"/>
    </row>
    <row r="3449" spans="1:34">
      <c r="A3449">
        <v>3448</v>
      </c>
      <c r="C3449">
        <v>108</v>
      </c>
      <c r="D3449">
        <v>661</v>
      </c>
      <c r="E3449" t="s">
        <v>607</v>
      </c>
      <c r="F3449" t="s">
        <v>929</v>
      </c>
      <c r="G3449">
        <v>51.666278839999997</v>
      </c>
      <c r="H3449">
        <v>128.0403748</v>
      </c>
      <c r="M3449" t="s">
        <v>89</v>
      </c>
      <c r="N3449">
        <v>6</v>
      </c>
      <c r="O3449">
        <v>5</v>
      </c>
      <c r="P3449">
        <f t="shared" si="327"/>
        <v>1</v>
      </c>
      <c r="Q3449" t="s">
        <v>35</v>
      </c>
      <c r="R3449">
        <v>1</v>
      </c>
      <c r="S3449">
        <f t="shared" si="322"/>
        <v>0</v>
      </c>
      <c r="T3449">
        <f t="shared" si="323"/>
        <v>1</v>
      </c>
      <c r="W3449">
        <f>SUM(S3449:S3455)</f>
        <v>28</v>
      </c>
      <c r="X3449">
        <f>SUM(T3449:T3455)</f>
        <v>6</v>
      </c>
      <c r="Y3449">
        <f>X3449+W3449</f>
        <v>34</v>
      </c>
      <c r="Z3449" s="118">
        <v>0.11</v>
      </c>
      <c r="AA3449">
        <v>0</v>
      </c>
      <c r="AB3449" s="120">
        <v>45.06</v>
      </c>
      <c r="AC3449" s="2">
        <f t="shared" si="324"/>
        <v>495.65999999999997</v>
      </c>
      <c r="AD3449" s="2">
        <f>SUM(AC3449:AC3455)</f>
        <v>14535.287999999999</v>
      </c>
      <c r="AE3449" s="2">
        <f t="shared" si="325"/>
        <v>495.65999999999997</v>
      </c>
      <c r="AF3449" s="2">
        <f>SUM(AE3449:AE3455)</f>
        <v>14535.287999999999</v>
      </c>
      <c r="AG3449">
        <f t="shared" si="326"/>
        <v>1</v>
      </c>
    </row>
    <row r="3450" spans="1:34">
      <c r="A3450">
        <v>3449</v>
      </c>
      <c r="C3450">
        <v>108</v>
      </c>
      <c r="D3450">
        <v>661</v>
      </c>
      <c r="E3450" t="s">
        <v>607</v>
      </c>
      <c r="F3450" t="s">
        <v>929</v>
      </c>
      <c r="G3450">
        <v>51.666278839999997</v>
      </c>
      <c r="H3450">
        <v>128.0403748</v>
      </c>
      <c r="M3450" t="s">
        <v>14</v>
      </c>
      <c r="N3450">
        <v>5</v>
      </c>
      <c r="O3450">
        <v>4</v>
      </c>
      <c r="P3450">
        <f t="shared" si="327"/>
        <v>1</v>
      </c>
      <c r="Q3450" t="s">
        <v>35</v>
      </c>
      <c r="R3450">
        <v>1</v>
      </c>
      <c r="S3450">
        <f t="shared" si="322"/>
        <v>0</v>
      </c>
      <c r="T3450">
        <f t="shared" si="323"/>
        <v>1</v>
      </c>
      <c r="Z3450" s="118">
        <v>0.11</v>
      </c>
      <c r="AA3450">
        <v>0</v>
      </c>
      <c r="AB3450" s="120">
        <v>45.06</v>
      </c>
      <c r="AC3450" s="2">
        <f t="shared" si="324"/>
        <v>495.65999999999997</v>
      </c>
      <c r="AE3450" s="2">
        <f t="shared" si="325"/>
        <v>495.65999999999997</v>
      </c>
      <c r="AG3450" t="str">
        <f t="shared" si="326"/>
        <v/>
      </c>
    </row>
    <row r="3451" spans="1:34">
      <c r="A3451">
        <v>3450</v>
      </c>
      <c r="C3451">
        <v>108</v>
      </c>
      <c r="D3451">
        <v>661</v>
      </c>
      <c r="E3451" t="s">
        <v>607</v>
      </c>
      <c r="F3451" t="s">
        <v>929</v>
      </c>
      <c r="G3451">
        <v>51.666278839999997</v>
      </c>
      <c r="H3451">
        <v>128.0403748</v>
      </c>
      <c r="M3451" t="s">
        <v>90</v>
      </c>
      <c r="N3451">
        <v>4</v>
      </c>
      <c r="O3451">
        <v>0</v>
      </c>
      <c r="P3451">
        <f t="shared" si="327"/>
        <v>4</v>
      </c>
      <c r="Q3451" t="s">
        <v>35</v>
      </c>
      <c r="R3451">
        <v>1</v>
      </c>
      <c r="S3451">
        <f t="shared" si="322"/>
        <v>0</v>
      </c>
      <c r="T3451">
        <f t="shared" si="323"/>
        <v>4</v>
      </c>
      <c r="Z3451" s="118">
        <v>0.11</v>
      </c>
      <c r="AA3451">
        <v>0</v>
      </c>
      <c r="AB3451" s="120">
        <v>38.51</v>
      </c>
      <c r="AC3451" s="2">
        <f t="shared" si="324"/>
        <v>1694.4399999999998</v>
      </c>
      <c r="AE3451" s="2">
        <f t="shared" si="325"/>
        <v>1694.4399999999998</v>
      </c>
      <c r="AG3451" t="str">
        <f t="shared" si="326"/>
        <v/>
      </c>
    </row>
    <row r="3452" spans="1:34">
      <c r="A3452">
        <v>3451</v>
      </c>
      <c r="C3452">
        <v>121</v>
      </c>
      <c r="D3452">
        <v>661</v>
      </c>
      <c r="E3452" t="s">
        <v>607</v>
      </c>
      <c r="F3452" t="s">
        <v>929</v>
      </c>
      <c r="G3452">
        <v>51.666278839999997</v>
      </c>
      <c r="H3452">
        <v>128.0403748</v>
      </c>
      <c r="M3452" t="s">
        <v>16</v>
      </c>
      <c r="N3452">
        <v>0</v>
      </c>
      <c r="O3452">
        <v>-8</v>
      </c>
      <c r="P3452">
        <f t="shared" si="327"/>
        <v>8</v>
      </c>
      <c r="Q3452" t="s">
        <v>611</v>
      </c>
      <c r="R3452">
        <v>2</v>
      </c>
      <c r="S3452">
        <f t="shared" si="322"/>
        <v>8</v>
      </c>
      <c r="T3452">
        <f t="shared" si="323"/>
        <v>0</v>
      </c>
      <c r="U3452" t="s">
        <v>1003</v>
      </c>
      <c r="V3452" t="s">
        <v>856</v>
      </c>
      <c r="Z3452" s="118">
        <v>0.93</v>
      </c>
      <c r="AA3452">
        <v>10</v>
      </c>
      <c r="AB3452" s="120">
        <v>10.95</v>
      </c>
      <c r="AC3452" s="2">
        <f t="shared" si="324"/>
        <v>7332.12</v>
      </c>
      <c r="AE3452" s="2">
        <f t="shared" si="325"/>
        <v>7332.12</v>
      </c>
      <c r="AG3452" t="str">
        <f t="shared" si="326"/>
        <v/>
      </c>
    </row>
    <row r="3453" spans="1:34">
      <c r="A3453">
        <v>3452</v>
      </c>
      <c r="C3453">
        <v>121</v>
      </c>
      <c r="D3453">
        <v>661</v>
      </c>
      <c r="E3453" t="s">
        <v>607</v>
      </c>
      <c r="F3453" t="s">
        <v>929</v>
      </c>
      <c r="G3453">
        <v>51.666278839999997</v>
      </c>
      <c r="H3453">
        <v>128.0403748</v>
      </c>
      <c r="M3453" t="s">
        <v>76</v>
      </c>
      <c r="N3453">
        <v>-8</v>
      </c>
      <c r="O3453">
        <v>-26</v>
      </c>
      <c r="P3453">
        <f t="shared" si="327"/>
        <v>18</v>
      </c>
      <c r="Q3453" t="s">
        <v>604</v>
      </c>
      <c r="R3453">
        <v>2</v>
      </c>
      <c r="S3453">
        <f t="shared" si="322"/>
        <v>18</v>
      </c>
      <c r="T3453">
        <f t="shared" si="323"/>
        <v>0</v>
      </c>
      <c r="U3453" t="s">
        <v>1003</v>
      </c>
      <c r="V3453" t="s">
        <v>278</v>
      </c>
      <c r="Z3453" s="118">
        <v>0.86</v>
      </c>
      <c r="AA3453">
        <v>35</v>
      </c>
      <c r="AB3453" s="120">
        <v>3.92</v>
      </c>
      <c r="AC3453" s="2">
        <f t="shared" si="324"/>
        <v>3944.3040000000001</v>
      </c>
      <c r="AE3453" s="2">
        <f t="shared" si="325"/>
        <v>3944.3040000000001</v>
      </c>
      <c r="AG3453" t="str">
        <f t="shared" si="326"/>
        <v/>
      </c>
    </row>
    <row r="3454" spans="1:34">
      <c r="A3454">
        <v>3453</v>
      </c>
      <c r="C3454">
        <v>121</v>
      </c>
      <c r="D3454">
        <v>661</v>
      </c>
      <c r="E3454" t="s">
        <v>607</v>
      </c>
      <c r="F3454" t="s">
        <v>929</v>
      </c>
      <c r="G3454">
        <v>51.666278839999997</v>
      </c>
      <c r="H3454">
        <v>128.0403748</v>
      </c>
      <c r="M3454" t="s">
        <v>77</v>
      </c>
      <c r="N3454">
        <v>-26</v>
      </c>
      <c r="O3454">
        <v>-28</v>
      </c>
      <c r="P3454">
        <f t="shared" si="327"/>
        <v>2</v>
      </c>
      <c r="Q3454" t="s">
        <v>609</v>
      </c>
      <c r="R3454">
        <v>2</v>
      </c>
      <c r="S3454">
        <f t="shared" si="322"/>
        <v>2</v>
      </c>
      <c r="T3454">
        <f t="shared" si="323"/>
        <v>0</v>
      </c>
      <c r="U3454" t="s">
        <v>1003</v>
      </c>
      <c r="V3454" t="s">
        <v>278</v>
      </c>
      <c r="Z3454" s="118">
        <v>0.86</v>
      </c>
      <c r="AA3454">
        <v>15</v>
      </c>
      <c r="AB3454" s="120">
        <v>3.92</v>
      </c>
      <c r="AC3454" s="2">
        <f t="shared" si="324"/>
        <v>573.10400000000004</v>
      </c>
      <c r="AE3454" s="2">
        <f t="shared" si="325"/>
        <v>573.10400000000004</v>
      </c>
      <c r="AG3454" t="str">
        <f t="shared" si="326"/>
        <v/>
      </c>
    </row>
    <row r="3455" spans="1:34" s="9" customFormat="1">
      <c r="A3455">
        <v>3454</v>
      </c>
      <c r="C3455">
        <v>121</v>
      </c>
      <c r="D3455">
        <v>661</v>
      </c>
      <c r="E3455" s="9" t="s">
        <v>607</v>
      </c>
      <c r="F3455" t="s">
        <v>929</v>
      </c>
      <c r="G3455" s="9">
        <v>51.666278839999997</v>
      </c>
      <c r="H3455" s="9">
        <v>128.0403748</v>
      </c>
      <c r="M3455" s="9" t="s">
        <v>416</v>
      </c>
      <c r="N3455" s="9">
        <v>0</v>
      </c>
      <c r="O3455" s="9">
        <v>0</v>
      </c>
      <c r="P3455">
        <f t="shared" si="327"/>
        <v>0</v>
      </c>
      <c r="R3455" s="9">
        <v>2</v>
      </c>
      <c r="S3455" s="9">
        <f t="shared" si="322"/>
        <v>0</v>
      </c>
      <c r="T3455" s="9">
        <f t="shared" si="323"/>
        <v>0</v>
      </c>
      <c r="U3455" t="s">
        <v>1003</v>
      </c>
      <c r="V3455" t="s">
        <v>278</v>
      </c>
      <c r="Z3455" s="118">
        <v>0</v>
      </c>
      <c r="AA3455" s="9">
        <v>0</v>
      </c>
      <c r="AB3455" s="120"/>
      <c r="AC3455" s="2">
        <f t="shared" si="324"/>
        <v>0</v>
      </c>
      <c r="AE3455" s="11">
        <f t="shared" si="325"/>
        <v>0</v>
      </c>
      <c r="AG3455" t="str">
        <f t="shared" si="326"/>
        <v/>
      </c>
      <c r="AH3455"/>
    </row>
    <row r="3456" spans="1:34">
      <c r="A3456">
        <v>3455</v>
      </c>
      <c r="C3456">
        <v>136</v>
      </c>
      <c r="D3456">
        <v>662</v>
      </c>
      <c r="E3456" t="s">
        <v>909</v>
      </c>
      <c r="F3456" t="s">
        <v>931</v>
      </c>
      <c r="G3456">
        <v>52.568969729999999</v>
      </c>
      <c r="H3456">
        <v>127.1380005</v>
      </c>
      <c r="M3456" t="s">
        <v>610</v>
      </c>
      <c r="N3456">
        <v>43</v>
      </c>
      <c r="O3456">
        <v>40</v>
      </c>
      <c r="P3456">
        <f t="shared" si="327"/>
        <v>3</v>
      </c>
      <c r="Q3456" t="s">
        <v>35</v>
      </c>
      <c r="R3456">
        <v>1</v>
      </c>
      <c r="S3456">
        <f t="shared" si="322"/>
        <v>0</v>
      </c>
      <c r="T3456">
        <f t="shared" si="323"/>
        <v>3</v>
      </c>
      <c r="W3456">
        <f>SUM(S3456:S3460)</f>
        <v>16</v>
      </c>
      <c r="X3456">
        <f>SUM(T3456:T3460)</f>
        <v>43</v>
      </c>
      <c r="Y3456">
        <f>X3456+W3456</f>
        <v>59</v>
      </c>
      <c r="Z3456" s="118">
        <v>0.12</v>
      </c>
      <c r="AA3456">
        <v>0</v>
      </c>
      <c r="AB3456" s="120">
        <v>42.07</v>
      </c>
      <c r="AC3456" s="2">
        <f t="shared" si="324"/>
        <v>1514.52</v>
      </c>
      <c r="AD3456" s="2">
        <f>SUM(AC3456:AC3460)</f>
        <v>29831.002799999995</v>
      </c>
      <c r="AE3456" s="2">
        <f t="shared" si="325"/>
        <v>1514.52</v>
      </c>
      <c r="AF3456" s="2">
        <f>SUM(AE3456:AE3460)</f>
        <v>29831.002799999995</v>
      </c>
      <c r="AG3456">
        <f t="shared" si="326"/>
        <v>1</v>
      </c>
    </row>
    <row r="3457" spans="1:34">
      <c r="A3457">
        <v>3456</v>
      </c>
      <c r="C3457">
        <v>136</v>
      </c>
      <c r="D3457">
        <v>662</v>
      </c>
      <c r="E3457" t="s">
        <v>909</v>
      </c>
      <c r="F3457" t="s">
        <v>931</v>
      </c>
      <c r="G3457">
        <v>52.568969729999999</v>
      </c>
      <c r="H3457">
        <v>127.1380005</v>
      </c>
      <c r="M3457" t="s">
        <v>606</v>
      </c>
      <c r="N3457">
        <v>40</v>
      </c>
      <c r="O3457">
        <v>25</v>
      </c>
      <c r="P3457">
        <f t="shared" si="327"/>
        <v>15</v>
      </c>
      <c r="Q3457" t="s">
        <v>35</v>
      </c>
      <c r="R3457">
        <v>1</v>
      </c>
      <c r="S3457">
        <f t="shared" si="322"/>
        <v>0</v>
      </c>
      <c r="T3457">
        <f t="shared" si="323"/>
        <v>15</v>
      </c>
      <c r="Z3457" s="118">
        <v>0.12</v>
      </c>
      <c r="AA3457">
        <v>0</v>
      </c>
      <c r="AB3457" s="120">
        <v>42.07</v>
      </c>
      <c r="AC3457" s="2">
        <f t="shared" si="324"/>
        <v>7572.6</v>
      </c>
      <c r="AE3457" s="2">
        <f t="shared" si="325"/>
        <v>7572.6</v>
      </c>
      <c r="AG3457" t="str">
        <f t="shared" si="326"/>
        <v/>
      </c>
    </row>
    <row r="3458" spans="1:34">
      <c r="A3458">
        <v>3457</v>
      </c>
      <c r="C3458">
        <v>136</v>
      </c>
      <c r="D3458">
        <v>662</v>
      </c>
      <c r="E3458" t="s">
        <v>909</v>
      </c>
      <c r="F3458" t="s">
        <v>931</v>
      </c>
      <c r="G3458">
        <v>52.568969729999999</v>
      </c>
      <c r="H3458">
        <v>127.1380005</v>
      </c>
      <c r="M3458" t="s">
        <v>15</v>
      </c>
      <c r="N3458">
        <v>25</v>
      </c>
      <c r="O3458">
        <v>0</v>
      </c>
      <c r="P3458">
        <f t="shared" si="327"/>
        <v>25</v>
      </c>
      <c r="Q3458" t="s">
        <v>35</v>
      </c>
      <c r="R3458">
        <v>1</v>
      </c>
      <c r="S3458">
        <f t="shared" ref="S3458:S3521" si="328">IF(R3458=1,0,P3458)</f>
        <v>0</v>
      </c>
      <c r="T3458">
        <f t="shared" ref="T3458:T3521" si="329">IF(R3458=1,P3458,0)</f>
        <v>25</v>
      </c>
      <c r="Z3458" s="118">
        <v>0.21</v>
      </c>
      <c r="AA3458">
        <v>0</v>
      </c>
      <c r="AB3458" s="120">
        <v>35.51</v>
      </c>
      <c r="AC3458" s="2">
        <f t="shared" ref="AC3458:AC3521" si="330">Z3458*AB3458/100*P3458*100*100*((100-AA3458)/100)</f>
        <v>18642.749999999996</v>
      </c>
      <c r="AE3458" s="2">
        <f t="shared" ref="AE3458:AE3521" si="331">Z3458*AB3458/100*P3458*100*100*((100-AA3458)/100)</f>
        <v>18642.749999999996</v>
      </c>
      <c r="AG3458" t="str">
        <f t="shared" ref="AG3458:AG3521" si="332">IF(D3457&lt;&gt;D3458,1,"")</f>
        <v/>
      </c>
    </row>
    <row r="3459" spans="1:34">
      <c r="A3459">
        <v>3458</v>
      </c>
      <c r="C3459">
        <v>149</v>
      </c>
      <c r="D3459">
        <v>662</v>
      </c>
      <c r="E3459" t="s">
        <v>909</v>
      </c>
      <c r="F3459" t="s">
        <v>931</v>
      </c>
      <c r="G3459">
        <v>52.568969729999999</v>
      </c>
      <c r="H3459">
        <v>127.1380005</v>
      </c>
      <c r="M3459" t="s">
        <v>28</v>
      </c>
      <c r="N3459">
        <v>0</v>
      </c>
      <c r="O3459">
        <v>-16</v>
      </c>
      <c r="P3459">
        <f t="shared" si="327"/>
        <v>16</v>
      </c>
      <c r="Q3459" t="s">
        <v>616</v>
      </c>
      <c r="R3459">
        <v>2</v>
      </c>
      <c r="S3459">
        <f t="shared" si="328"/>
        <v>16</v>
      </c>
      <c r="T3459">
        <f t="shared" si="329"/>
        <v>0</v>
      </c>
      <c r="U3459" t="s">
        <v>1003</v>
      </c>
      <c r="V3459" t="s">
        <v>918</v>
      </c>
      <c r="Z3459" s="118">
        <v>1.56</v>
      </c>
      <c r="AA3459">
        <v>39</v>
      </c>
      <c r="AB3459" s="120">
        <v>1.38</v>
      </c>
      <c r="AC3459" s="2">
        <f t="shared" si="330"/>
        <v>2101.1327999999999</v>
      </c>
      <c r="AE3459" s="2">
        <f t="shared" si="331"/>
        <v>2101.1327999999999</v>
      </c>
      <c r="AG3459" t="str">
        <f t="shared" si="332"/>
        <v/>
      </c>
    </row>
    <row r="3460" spans="1:34" s="9" customFormat="1">
      <c r="A3460">
        <v>3459</v>
      </c>
      <c r="C3460">
        <v>149</v>
      </c>
      <c r="D3460">
        <v>662</v>
      </c>
      <c r="E3460" s="9" t="s">
        <v>909</v>
      </c>
      <c r="F3460" t="s">
        <v>931</v>
      </c>
      <c r="G3460" s="9">
        <v>52.568969729999999</v>
      </c>
      <c r="H3460" s="9">
        <v>127.1380005</v>
      </c>
      <c r="M3460" s="9" t="s">
        <v>21</v>
      </c>
      <c r="N3460" s="9">
        <v>-16</v>
      </c>
      <c r="O3460" s="9">
        <v>-16</v>
      </c>
      <c r="P3460">
        <f t="shared" si="327"/>
        <v>0</v>
      </c>
      <c r="R3460" s="9">
        <v>2</v>
      </c>
      <c r="S3460" s="9">
        <f t="shared" si="328"/>
        <v>0</v>
      </c>
      <c r="T3460" s="9">
        <f t="shared" si="329"/>
        <v>0</v>
      </c>
      <c r="U3460" t="s">
        <v>1003</v>
      </c>
      <c r="V3460" t="s">
        <v>918</v>
      </c>
      <c r="Z3460" s="118">
        <v>1.26</v>
      </c>
      <c r="AA3460" s="9">
        <v>0</v>
      </c>
      <c r="AB3460" s="120">
        <v>0.45</v>
      </c>
      <c r="AC3460" s="2">
        <f t="shared" si="330"/>
        <v>0</v>
      </c>
      <c r="AE3460" s="11">
        <f t="shared" si="331"/>
        <v>0</v>
      </c>
      <c r="AG3460" t="str">
        <f t="shared" si="332"/>
        <v/>
      </c>
      <c r="AH3460"/>
    </row>
    <row r="3461" spans="1:34">
      <c r="A3461">
        <v>3460</v>
      </c>
      <c r="C3461">
        <v>107</v>
      </c>
      <c r="D3461">
        <v>663</v>
      </c>
      <c r="E3461" t="s">
        <v>619</v>
      </c>
      <c r="F3461" t="s">
        <v>930</v>
      </c>
      <c r="G3461">
        <v>51.646694179999997</v>
      </c>
      <c r="H3461">
        <v>128.06451419999999</v>
      </c>
      <c r="M3461" t="s">
        <v>89</v>
      </c>
      <c r="N3461">
        <v>5</v>
      </c>
      <c r="O3461">
        <v>4</v>
      </c>
      <c r="P3461">
        <f t="shared" si="327"/>
        <v>1</v>
      </c>
      <c r="Q3461" t="s">
        <v>35</v>
      </c>
      <c r="R3461">
        <v>1</v>
      </c>
      <c r="S3461">
        <f t="shared" si="328"/>
        <v>0</v>
      </c>
      <c r="T3461">
        <f t="shared" si="329"/>
        <v>1</v>
      </c>
      <c r="W3461">
        <f>SUM(S3461:S3467)</f>
        <v>23</v>
      </c>
      <c r="X3461">
        <f>SUM(T3461:T3467)</f>
        <v>5</v>
      </c>
      <c r="Y3461">
        <f>X3461+W3461</f>
        <v>28</v>
      </c>
      <c r="Z3461" s="118">
        <v>0.16</v>
      </c>
      <c r="AA3461">
        <v>0</v>
      </c>
      <c r="AB3461" s="120">
        <v>37.4</v>
      </c>
      <c r="AC3461" s="2">
        <f t="shared" si="330"/>
        <v>598.4</v>
      </c>
      <c r="AD3461" s="2">
        <f>SUM(AC3461:AC3467)</f>
        <v>6954.5529999999999</v>
      </c>
      <c r="AE3461" s="2">
        <f t="shared" si="331"/>
        <v>598.4</v>
      </c>
      <c r="AF3461" s="2">
        <f>SUM(AE3461:AE3467)</f>
        <v>6954.5529999999999</v>
      </c>
      <c r="AG3461">
        <f t="shared" si="332"/>
        <v>1</v>
      </c>
    </row>
    <row r="3462" spans="1:34">
      <c r="A3462">
        <v>3461</v>
      </c>
      <c r="C3462">
        <v>107</v>
      </c>
      <c r="D3462">
        <v>663</v>
      </c>
      <c r="E3462" t="s">
        <v>619</v>
      </c>
      <c r="F3462" t="s">
        <v>930</v>
      </c>
      <c r="G3462">
        <v>51.646694179999997</v>
      </c>
      <c r="H3462">
        <v>128.06451419999999</v>
      </c>
      <c r="M3462" t="s">
        <v>14</v>
      </c>
      <c r="N3462">
        <v>4</v>
      </c>
      <c r="O3462">
        <v>3</v>
      </c>
      <c r="P3462">
        <f t="shared" si="327"/>
        <v>1</v>
      </c>
      <c r="Q3462" t="s">
        <v>35</v>
      </c>
      <c r="R3462">
        <v>1</v>
      </c>
      <c r="S3462">
        <f t="shared" si="328"/>
        <v>0</v>
      </c>
      <c r="T3462">
        <f t="shared" si="329"/>
        <v>1</v>
      </c>
      <c r="Z3462" s="118">
        <v>0.16</v>
      </c>
      <c r="AA3462">
        <v>0</v>
      </c>
      <c r="AB3462" s="120">
        <v>37.4</v>
      </c>
      <c r="AC3462" s="2">
        <f t="shared" si="330"/>
        <v>598.4</v>
      </c>
      <c r="AE3462" s="2">
        <f t="shared" si="331"/>
        <v>598.4</v>
      </c>
      <c r="AG3462" t="str">
        <f t="shared" si="332"/>
        <v/>
      </c>
    </row>
    <row r="3463" spans="1:34">
      <c r="A3463">
        <v>3462</v>
      </c>
      <c r="C3463">
        <v>107</v>
      </c>
      <c r="D3463">
        <v>663</v>
      </c>
      <c r="E3463" t="s">
        <v>619</v>
      </c>
      <c r="F3463" t="s">
        <v>930</v>
      </c>
      <c r="G3463">
        <v>51.646694179999997</v>
      </c>
      <c r="H3463">
        <v>128.06451419999999</v>
      </c>
      <c r="M3463" t="s">
        <v>15</v>
      </c>
      <c r="N3463">
        <v>3</v>
      </c>
      <c r="O3463">
        <v>0</v>
      </c>
      <c r="P3463">
        <f t="shared" si="327"/>
        <v>3</v>
      </c>
      <c r="Q3463" t="s">
        <v>35</v>
      </c>
      <c r="R3463">
        <v>1</v>
      </c>
      <c r="S3463">
        <f t="shared" si="328"/>
        <v>0</v>
      </c>
      <c r="T3463">
        <f t="shared" si="329"/>
        <v>3</v>
      </c>
      <c r="Z3463" s="118">
        <v>0.16</v>
      </c>
      <c r="AA3463">
        <v>0</v>
      </c>
      <c r="AB3463" s="120">
        <v>30.85</v>
      </c>
      <c r="AC3463" s="2">
        <f t="shared" si="330"/>
        <v>1480.8</v>
      </c>
      <c r="AE3463" s="2">
        <f t="shared" si="331"/>
        <v>1480.8</v>
      </c>
      <c r="AG3463" t="str">
        <f t="shared" si="332"/>
        <v/>
      </c>
    </row>
    <row r="3464" spans="1:34">
      <c r="A3464">
        <v>3463</v>
      </c>
      <c r="C3464">
        <v>120</v>
      </c>
      <c r="D3464">
        <v>663</v>
      </c>
      <c r="E3464" t="s">
        <v>619</v>
      </c>
      <c r="F3464" t="s">
        <v>930</v>
      </c>
      <c r="G3464">
        <v>51.646694179999997</v>
      </c>
      <c r="H3464">
        <v>128.06451419999999</v>
      </c>
      <c r="M3464" t="s">
        <v>16</v>
      </c>
      <c r="N3464">
        <v>0</v>
      </c>
      <c r="O3464">
        <v>-12</v>
      </c>
      <c r="P3464">
        <f t="shared" si="327"/>
        <v>12</v>
      </c>
      <c r="Q3464" t="s">
        <v>604</v>
      </c>
      <c r="R3464">
        <v>2</v>
      </c>
      <c r="S3464">
        <f t="shared" si="328"/>
        <v>12</v>
      </c>
      <c r="T3464">
        <f t="shared" si="329"/>
        <v>0</v>
      </c>
      <c r="U3464" t="s">
        <v>1003</v>
      </c>
      <c r="V3464" t="s">
        <v>918</v>
      </c>
      <c r="Z3464" s="118">
        <v>1.24</v>
      </c>
      <c r="AA3464">
        <v>35</v>
      </c>
      <c r="AB3464" s="120">
        <v>3.36</v>
      </c>
      <c r="AC3464" s="2">
        <f t="shared" si="330"/>
        <v>3249.7919999999999</v>
      </c>
      <c r="AE3464" s="2">
        <f t="shared" si="331"/>
        <v>3249.7919999999999</v>
      </c>
      <c r="AG3464" t="str">
        <f t="shared" si="332"/>
        <v/>
      </c>
    </row>
    <row r="3465" spans="1:34">
      <c r="A3465">
        <v>3464</v>
      </c>
      <c r="C3465">
        <v>120</v>
      </c>
      <c r="D3465">
        <v>663</v>
      </c>
      <c r="E3465" t="s">
        <v>619</v>
      </c>
      <c r="F3465" t="s">
        <v>930</v>
      </c>
      <c r="G3465">
        <v>51.646694179999997</v>
      </c>
      <c r="H3465">
        <v>128.06451419999999</v>
      </c>
      <c r="M3465" t="s">
        <v>17</v>
      </c>
      <c r="N3465">
        <v>-12</v>
      </c>
      <c r="O3465">
        <v>-20</v>
      </c>
      <c r="P3465">
        <f t="shared" si="327"/>
        <v>8</v>
      </c>
      <c r="Q3465" t="s">
        <v>616</v>
      </c>
      <c r="R3465">
        <v>2</v>
      </c>
      <c r="S3465">
        <f t="shared" si="328"/>
        <v>8</v>
      </c>
      <c r="T3465">
        <f t="shared" si="329"/>
        <v>0</v>
      </c>
      <c r="U3465" t="s">
        <v>1003</v>
      </c>
      <c r="V3465" t="s">
        <v>623</v>
      </c>
      <c r="Z3465" s="118">
        <v>1.03</v>
      </c>
      <c r="AA3465">
        <v>10</v>
      </c>
      <c r="AB3465" s="120">
        <v>1.2</v>
      </c>
      <c r="AC3465" s="2">
        <f t="shared" si="330"/>
        <v>889.92</v>
      </c>
      <c r="AE3465" s="2">
        <f t="shared" si="331"/>
        <v>889.92</v>
      </c>
      <c r="AG3465" t="str">
        <f t="shared" si="332"/>
        <v/>
      </c>
    </row>
    <row r="3466" spans="1:34">
      <c r="A3466">
        <v>3465</v>
      </c>
      <c r="C3466">
        <v>120</v>
      </c>
      <c r="D3466">
        <v>663</v>
      </c>
      <c r="E3466" t="s">
        <v>619</v>
      </c>
      <c r="F3466" t="s">
        <v>930</v>
      </c>
      <c r="G3466">
        <v>51.646694179999997</v>
      </c>
      <c r="H3466">
        <v>128.06451419999999</v>
      </c>
      <c r="M3466" t="s">
        <v>21</v>
      </c>
      <c r="N3466">
        <v>-20</v>
      </c>
      <c r="O3466">
        <v>-23</v>
      </c>
      <c r="P3466">
        <f t="shared" si="327"/>
        <v>3</v>
      </c>
      <c r="Q3466" t="s">
        <v>611</v>
      </c>
      <c r="R3466">
        <v>2</v>
      </c>
      <c r="S3466">
        <f t="shared" si="328"/>
        <v>3</v>
      </c>
      <c r="T3466">
        <f t="shared" si="329"/>
        <v>0</v>
      </c>
      <c r="U3466" t="s">
        <v>1003</v>
      </c>
      <c r="V3466" t="s">
        <v>623</v>
      </c>
      <c r="Z3466" s="118">
        <v>1.38</v>
      </c>
      <c r="AA3466">
        <v>15</v>
      </c>
      <c r="AB3466" s="120">
        <v>0.39</v>
      </c>
      <c r="AC3466" s="2">
        <f t="shared" si="330"/>
        <v>137.24100000000001</v>
      </c>
      <c r="AE3466" s="2">
        <f t="shared" si="331"/>
        <v>137.24100000000001</v>
      </c>
      <c r="AG3466" t="str">
        <f t="shared" si="332"/>
        <v/>
      </c>
    </row>
    <row r="3467" spans="1:34" s="9" customFormat="1">
      <c r="A3467">
        <v>3466</v>
      </c>
      <c r="C3467">
        <v>120</v>
      </c>
      <c r="D3467">
        <v>663</v>
      </c>
      <c r="E3467" s="9" t="s">
        <v>619</v>
      </c>
      <c r="F3467" t="s">
        <v>930</v>
      </c>
      <c r="G3467" s="9">
        <v>51.646694179999997</v>
      </c>
      <c r="H3467" s="9">
        <v>128.06451419999999</v>
      </c>
      <c r="M3467" s="9" t="s">
        <v>416</v>
      </c>
      <c r="N3467" s="9">
        <v>0</v>
      </c>
      <c r="O3467" s="9">
        <v>0</v>
      </c>
      <c r="P3467">
        <f t="shared" ref="P3467:P3530" si="333">ABS(N3467-O3467)</f>
        <v>0</v>
      </c>
      <c r="R3467" s="9">
        <v>2</v>
      </c>
      <c r="S3467" s="9">
        <f t="shared" si="328"/>
        <v>0</v>
      </c>
      <c r="T3467" s="9">
        <f t="shared" si="329"/>
        <v>0</v>
      </c>
      <c r="U3467" t="s">
        <v>1003</v>
      </c>
      <c r="V3467" t="s">
        <v>623</v>
      </c>
      <c r="Z3467" s="118">
        <v>0</v>
      </c>
      <c r="AA3467" s="9">
        <v>0</v>
      </c>
      <c r="AB3467" s="120"/>
      <c r="AC3467" s="2">
        <f t="shared" si="330"/>
        <v>0</v>
      </c>
      <c r="AE3467" s="11">
        <f t="shared" si="331"/>
        <v>0</v>
      </c>
      <c r="AG3467" t="str">
        <f t="shared" si="332"/>
        <v/>
      </c>
      <c r="AH3467"/>
    </row>
    <row r="3468" spans="1:34">
      <c r="A3468">
        <v>3467</v>
      </c>
      <c r="C3468">
        <v>835</v>
      </c>
      <c r="D3468">
        <v>664</v>
      </c>
      <c r="E3468" t="s">
        <v>416</v>
      </c>
      <c r="F3468" t="s">
        <v>932</v>
      </c>
      <c r="G3468">
        <v>52.43497086</v>
      </c>
      <c r="H3468">
        <v>127.2763977</v>
      </c>
      <c r="M3468" t="s">
        <v>610</v>
      </c>
      <c r="N3468">
        <v>25</v>
      </c>
      <c r="O3468">
        <v>23</v>
      </c>
      <c r="P3468">
        <f t="shared" si="333"/>
        <v>2</v>
      </c>
      <c r="Q3468" t="s">
        <v>35</v>
      </c>
      <c r="R3468">
        <v>1</v>
      </c>
      <c r="S3468">
        <f t="shared" si="328"/>
        <v>0</v>
      </c>
      <c r="T3468">
        <f t="shared" si="329"/>
        <v>2</v>
      </c>
      <c r="W3468">
        <f>SUM(S3468:S3470)</f>
        <v>35</v>
      </c>
      <c r="X3468">
        <f>SUM(T3468:T3470)</f>
        <v>31</v>
      </c>
      <c r="Y3468">
        <f>X3468+W3468</f>
        <v>66</v>
      </c>
      <c r="Z3468" s="118">
        <v>0.11</v>
      </c>
      <c r="AA3468">
        <v>0</v>
      </c>
      <c r="AB3468" s="120">
        <v>25.58</v>
      </c>
      <c r="AC3468" s="2">
        <f t="shared" si="330"/>
        <v>562.75999999999988</v>
      </c>
      <c r="AD3468" s="2">
        <f>SUM(AC3468:AC3470)</f>
        <v>10139.58</v>
      </c>
      <c r="AE3468" s="2">
        <f t="shared" si="331"/>
        <v>562.75999999999988</v>
      </c>
      <c r="AF3468" s="2">
        <f>SUM(AE3468:AE3470)</f>
        <v>10139.58</v>
      </c>
      <c r="AG3468">
        <f t="shared" si="332"/>
        <v>1</v>
      </c>
    </row>
    <row r="3469" spans="1:34">
      <c r="A3469">
        <v>3468</v>
      </c>
      <c r="C3469">
        <v>835</v>
      </c>
      <c r="D3469">
        <v>664</v>
      </c>
      <c r="E3469" t="s">
        <v>416</v>
      </c>
      <c r="F3469" t="s">
        <v>932</v>
      </c>
      <c r="G3469">
        <v>52.43497086</v>
      </c>
      <c r="H3469">
        <v>127.2763977</v>
      </c>
      <c r="M3469" t="s">
        <v>606</v>
      </c>
      <c r="N3469">
        <v>29</v>
      </c>
      <c r="O3469">
        <v>0</v>
      </c>
      <c r="P3469">
        <f t="shared" si="333"/>
        <v>29</v>
      </c>
      <c r="Q3469" t="s">
        <v>35</v>
      </c>
      <c r="R3469">
        <v>1</v>
      </c>
      <c r="S3469">
        <f t="shared" si="328"/>
        <v>0</v>
      </c>
      <c r="T3469">
        <f t="shared" si="329"/>
        <v>29</v>
      </c>
      <c r="Z3469" s="118">
        <v>0.11</v>
      </c>
      <c r="AA3469">
        <v>0</v>
      </c>
      <c r="AB3469" s="120">
        <v>25.58</v>
      </c>
      <c r="AC3469" s="2">
        <f t="shared" si="330"/>
        <v>8160.0199999999986</v>
      </c>
      <c r="AE3469" s="2">
        <f t="shared" si="331"/>
        <v>8160.0199999999986</v>
      </c>
      <c r="AG3469" t="str">
        <f t="shared" si="332"/>
        <v/>
      </c>
    </row>
    <row r="3470" spans="1:34" s="9" customFormat="1">
      <c r="A3470">
        <v>3469</v>
      </c>
      <c r="C3470">
        <v>895</v>
      </c>
      <c r="D3470">
        <v>664</v>
      </c>
      <c r="E3470" s="9" t="s">
        <v>416</v>
      </c>
      <c r="F3470" t="s">
        <v>932</v>
      </c>
      <c r="G3470" s="9">
        <v>52.43497086</v>
      </c>
      <c r="H3470" s="9">
        <v>127.2763977</v>
      </c>
      <c r="M3470" s="9" t="s">
        <v>21</v>
      </c>
      <c r="N3470" s="9">
        <v>0</v>
      </c>
      <c r="O3470" s="9">
        <v>-35</v>
      </c>
      <c r="P3470">
        <f t="shared" si="333"/>
        <v>35</v>
      </c>
      <c r="Q3470" s="9" t="s">
        <v>191</v>
      </c>
      <c r="R3470" s="9">
        <v>2</v>
      </c>
      <c r="S3470" s="9">
        <f t="shared" si="328"/>
        <v>35</v>
      </c>
      <c r="T3470" s="9">
        <f t="shared" si="329"/>
        <v>0</v>
      </c>
      <c r="U3470" t="s">
        <v>1003</v>
      </c>
      <c r="V3470" t="s">
        <v>278</v>
      </c>
      <c r="Z3470" s="118">
        <v>1.1000000000000001</v>
      </c>
      <c r="AA3470" s="9">
        <v>60</v>
      </c>
      <c r="AB3470" s="120">
        <v>0.92</v>
      </c>
      <c r="AC3470" s="2">
        <f t="shared" si="330"/>
        <v>1416.8000000000004</v>
      </c>
      <c r="AE3470" s="11">
        <f t="shared" si="331"/>
        <v>1416.8000000000004</v>
      </c>
      <c r="AG3470" t="str">
        <f t="shared" si="332"/>
        <v/>
      </c>
      <c r="AH3470"/>
    </row>
    <row r="3471" spans="1:34" s="102" customFormat="1" ht="14.25" customHeight="1">
      <c r="A3471" s="102">
        <v>3470</v>
      </c>
      <c r="C3471">
        <v>834</v>
      </c>
      <c r="D3471" s="102">
        <v>665</v>
      </c>
      <c r="E3471" s="102" t="s">
        <v>919</v>
      </c>
      <c r="F3471" s="102" t="s">
        <v>934</v>
      </c>
      <c r="G3471" s="102">
        <v>52.43807983</v>
      </c>
      <c r="H3471" s="102">
        <v>127.2741013</v>
      </c>
      <c r="M3471" s="102" t="s">
        <v>610</v>
      </c>
      <c r="N3471" s="102">
        <v>12</v>
      </c>
      <c r="O3471" s="102">
        <v>10</v>
      </c>
      <c r="P3471" s="102">
        <f t="shared" si="333"/>
        <v>2</v>
      </c>
      <c r="Q3471" s="102" t="s">
        <v>35</v>
      </c>
      <c r="R3471" s="102">
        <v>1</v>
      </c>
      <c r="S3471" s="102">
        <f t="shared" si="328"/>
        <v>0</v>
      </c>
      <c r="T3471" s="102">
        <f t="shared" si="329"/>
        <v>2</v>
      </c>
      <c r="U3471"/>
      <c r="V3471"/>
      <c r="W3471" s="102">
        <f>SUM(S3471:S3475)</f>
        <v>8</v>
      </c>
      <c r="X3471" s="102">
        <f>SUM(T3471:T3475)</f>
        <v>12</v>
      </c>
      <c r="Y3471" s="102">
        <f>X3471+W3471</f>
        <v>20</v>
      </c>
      <c r="Z3471" s="118">
        <v>0.08</v>
      </c>
      <c r="AA3471" s="102">
        <v>0</v>
      </c>
      <c r="AB3471" s="120">
        <v>51.68</v>
      </c>
      <c r="AC3471" s="103">
        <f t="shared" si="330"/>
        <v>826.88000000000011</v>
      </c>
      <c r="AD3471" s="103">
        <f>SUM(AC3471:AC3475)</f>
        <v>11463.931</v>
      </c>
      <c r="AE3471" s="103">
        <f t="shared" si="331"/>
        <v>826.88000000000011</v>
      </c>
      <c r="AF3471" s="103">
        <f>SUM(AE3471:AE3475)</f>
        <v>11463.931</v>
      </c>
      <c r="AG3471" s="102">
        <f t="shared" si="332"/>
        <v>1</v>
      </c>
      <c r="AH3471"/>
    </row>
    <row r="3472" spans="1:34" s="102" customFormat="1">
      <c r="A3472" s="102">
        <v>3471</v>
      </c>
      <c r="C3472">
        <v>834</v>
      </c>
      <c r="D3472" s="102">
        <v>665</v>
      </c>
      <c r="E3472" s="102" t="s">
        <v>919</v>
      </c>
      <c r="F3472" s="102" t="s">
        <v>934</v>
      </c>
      <c r="G3472" s="102">
        <v>52.43807983</v>
      </c>
      <c r="H3472" s="102">
        <v>127.2741013</v>
      </c>
      <c r="M3472" s="102" t="s">
        <v>606</v>
      </c>
      <c r="N3472" s="102">
        <v>10</v>
      </c>
      <c r="O3472" s="102">
        <v>2</v>
      </c>
      <c r="P3472" s="102">
        <f t="shared" si="333"/>
        <v>8</v>
      </c>
      <c r="Q3472" s="102" t="s">
        <v>35</v>
      </c>
      <c r="R3472" s="102">
        <v>1</v>
      </c>
      <c r="S3472" s="102">
        <f t="shared" si="328"/>
        <v>0</v>
      </c>
      <c r="T3472" s="102">
        <f t="shared" si="329"/>
        <v>8</v>
      </c>
      <c r="U3472"/>
      <c r="V3472"/>
      <c r="Z3472" s="118">
        <v>0.11</v>
      </c>
      <c r="AA3472" s="102">
        <v>0</v>
      </c>
      <c r="AB3472" s="120">
        <v>51.68</v>
      </c>
      <c r="AC3472" s="103">
        <f t="shared" si="330"/>
        <v>4547.84</v>
      </c>
      <c r="AE3472" s="103">
        <f t="shared" si="331"/>
        <v>4547.84</v>
      </c>
      <c r="AG3472" s="102" t="str">
        <f t="shared" si="332"/>
        <v/>
      </c>
      <c r="AH3472"/>
    </row>
    <row r="3473" spans="1:34" s="102" customFormat="1">
      <c r="A3473" s="102">
        <v>3472</v>
      </c>
      <c r="C3473">
        <v>834</v>
      </c>
      <c r="D3473" s="102">
        <v>665</v>
      </c>
      <c r="E3473" s="102" t="s">
        <v>919</v>
      </c>
      <c r="F3473" s="102" t="s">
        <v>934</v>
      </c>
      <c r="G3473" s="102">
        <v>52.43807983</v>
      </c>
      <c r="H3473" s="102">
        <v>127.2741013</v>
      </c>
      <c r="M3473" s="102" t="s">
        <v>90</v>
      </c>
      <c r="N3473" s="102">
        <v>2</v>
      </c>
      <c r="O3473" s="102">
        <v>0</v>
      </c>
      <c r="P3473" s="102">
        <f t="shared" si="333"/>
        <v>2</v>
      </c>
      <c r="Q3473" s="102" t="s">
        <v>35</v>
      </c>
      <c r="R3473" s="102">
        <v>1</v>
      </c>
      <c r="S3473" s="102">
        <f t="shared" si="328"/>
        <v>0</v>
      </c>
      <c r="T3473" s="102">
        <f t="shared" si="329"/>
        <v>2</v>
      </c>
      <c r="U3473"/>
      <c r="V3473"/>
      <c r="Z3473" s="118">
        <v>0.15</v>
      </c>
      <c r="AA3473" s="102">
        <v>0</v>
      </c>
      <c r="AB3473" s="120">
        <v>45.12</v>
      </c>
      <c r="AC3473" s="103">
        <f t="shared" si="330"/>
        <v>1353.6000000000001</v>
      </c>
      <c r="AE3473" s="103">
        <f t="shared" si="331"/>
        <v>1353.6000000000001</v>
      </c>
      <c r="AG3473" s="102" t="str">
        <f t="shared" si="332"/>
        <v/>
      </c>
      <c r="AH3473"/>
    </row>
    <row r="3474" spans="1:34" s="102" customFormat="1">
      <c r="A3474" s="102">
        <v>3473</v>
      </c>
      <c r="C3474">
        <v>894</v>
      </c>
      <c r="D3474" s="102">
        <v>665</v>
      </c>
      <c r="E3474" s="102" t="s">
        <v>919</v>
      </c>
      <c r="F3474" s="102" t="s">
        <v>934</v>
      </c>
      <c r="G3474" s="102">
        <v>52.43807983</v>
      </c>
      <c r="H3474" s="102">
        <v>127.2741013</v>
      </c>
      <c r="M3474" s="102" t="s">
        <v>104</v>
      </c>
      <c r="N3474" s="102">
        <v>0</v>
      </c>
      <c r="O3474" s="102">
        <v>-1</v>
      </c>
      <c r="P3474" s="102">
        <f t="shared" si="333"/>
        <v>1</v>
      </c>
      <c r="Q3474" s="102" t="s">
        <v>616</v>
      </c>
      <c r="R3474" s="102">
        <v>2</v>
      </c>
      <c r="S3474" s="102">
        <f t="shared" si="328"/>
        <v>1</v>
      </c>
      <c r="T3474" s="102">
        <f t="shared" si="329"/>
        <v>0</v>
      </c>
      <c r="U3474" t="s">
        <v>1003</v>
      </c>
      <c r="V3474" t="s">
        <v>278</v>
      </c>
      <c r="Z3474" s="118">
        <v>0.93</v>
      </c>
      <c r="AA3474" s="106">
        <v>10</v>
      </c>
      <c r="AB3474" s="120">
        <v>10.130000000000001</v>
      </c>
      <c r="AC3474" s="103">
        <f t="shared" si="330"/>
        <v>847.8810000000002</v>
      </c>
      <c r="AE3474" s="103">
        <f t="shared" si="331"/>
        <v>847.8810000000002</v>
      </c>
      <c r="AG3474" s="102" t="str">
        <f t="shared" si="332"/>
        <v/>
      </c>
      <c r="AH3474"/>
    </row>
    <row r="3475" spans="1:34" s="44" customFormat="1">
      <c r="A3475" s="102">
        <v>3474</v>
      </c>
      <c r="C3475">
        <v>894</v>
      </c>
      <c r="D3475" s="102">
        <v>665</v>
      </c>
      <c r="E3475" s="44" t="s">
        <v>919</v>
      </c>
      <c r="F3475" s="102" t="s">
        <v>934</v>
      </c>
      <c r="G3475" s="44">
        <v>52.43807983</v>
      </c>
      <c r="H3475" s="44">
        <v>127.2741013</v>
      </c>
      <c r="M3475" s="44" t="s">
        <v>101</v>
      </c>
      <c r="N3475" s="44">
        <v>-1</v>
      </c>
      <c r="O3475" s="44">
        <v>-8</v>
      </c>
      <c r="P3475" s="102">
        <f t="shared" si="333"/>
        <v>7</v>
      </c>
      <c r="Q3475" s="44" t="s">
        <v>191</v>
      </c>
      <c r="R3475" s="44">
        <v>2</v>
      </c>
      <c r="S3475" s="44">
        <f t="shared" si="328"/>
        <v>7</v>
      </c>
      <c r="T3475" s="44">
        <f t="shared" si="329"/>
        <v>0</v>
      </c>
      <c r="U3475" t="s">
        <v>1003</v>
      </c>
      <c r="V3475" t="s">
        <v>278</v>
      </c>
      <c r="Z3475" s="118">
        <v>1.7</v>
      </c>
      <c r="AA3475" s="106">
        <v>10</v>
      </c>
      <c r="AB3475" s="120">
        <v>3.63</v>
      </c>
      <c r="AC3475" s="103">
        <f t="shared" si="330"/>
        <v>3887.73</v>
      </c>
      <c r="AE3475" s="104">
        <f t="shared" si="331"/>
        <v>3887.73</v>
      </c>
      <c r="AG3475" s="102" t="str">
        <f t="shared" si="332"/>
        <v/>
      </c>
      <c r="AH3475"/>
    </row>
    <row r="3476" spans="1:34">
      <c r="A3476">
        <v>3475</v>
      </c>
      <c r="C3476">
        <v>106</v>
      </c>
      <c r="D3476">
        <v>666</v>
      </c>
      <c r="E3476" t="s">
        <v>607</v>
      </c>
      <c r="F3476" t="s">
        <v>929</v>
      </c>
      <c r="G3476">
        <v>51.647075649999998</v>
      </c>
      <c r="H3476">
        <v>128.0692291</v>
      </c>
      <c r="M3476" t="s">
        <v>89</v>
      </c>
      <c r="N3476">
        <v>14</v>
      </c>
      <c r="O3476">
        <v>13</v>
      </c>
      <c r="P3476">
        <f t="shared" si="333"/>
        <v>1</v>
      </c>
      <c r="Q3476" t="s">
        <v>35</v>
      </c>
      <c r="R3476">
        <v>1</v>
      </c>
      <c r="S3476">
        <f t="shared" si="328"/>
        <v>0</v>
      </c>
      <c r="T3476">
        <f t="shared" si="329"/>
        <v>1</v>
      </c>
      <c r="W3476">
        <f>SUM(S3476:S3481)</f>
        <v>48</v>
      </c>
      <c r="X3476">
        <f>SUM(T3476:T3481)</f>
        <v>14</v>
      </c>
      <c r="Y3476">
        <f>X3476+W3476</f>
        <v>62</v>
      </c>
      <c r="Z3476" s="118">
        <v>0.11</v>
      </c>
      <c r="AA3476">
        <v>0</v>
      </c>
      <c r="AB3476" s="120">
        <v>45.06</v>
      </c>
      <c r="AC3476" s="2">
        <f t="shared" si="330"/>
        <v>495.65999999999997</v>
      </c>
      <c r="AD3476" s="2">
        <f>SUM(AC3476:AC3481)</f>
        <v>18422.483999999997</v>
      </c>
      <c r="AE3476" s="2">
        <f t="shared" si="331"/>
        <v>495.65999999999997</v>
      </c>
      <c r="AF3476" s="2">
        <f>SUM(AE3476:AE3481)</f>
        <v>18422.483999999997</v>
      </c>
      <c r="AG3476">
        <f t="shared" si="332"/>
        <v>1</v>
      </c>
    </row>
    <row r="3477" spans="1:34">
      <c r="A3477">
        <v>3476</v>
      </c>
      <c r="C3477">
        <v>106</v>
      </c>
      <c r="D3477">
        <v>666</v>
      </c>
      <c r="E3477" t="s">
        <v>607</v>
      </c>
      <c r="F3477" t="s">
        <v>929</v>
      </c>
      <c r="G3477">
        <v>51.647075649999998</v>
      </c>
      <c r="H3477">
        <v>128.0692291</v>
      </c>
      <c r="M3477" t="s">
        <v>14</v>
      </c>
      <c r="N3477">
        <v>13</v>
      </c>
      <c r="O3477">
        <v>10</v>
      </c>
      <c r="P3477">
        <f t="shared" si="333"/>
        <v>3</v>
      </c>
      <c r="Q3477" t="s">
        <v>35</v>
      </c>
      <c r="R3477">
        <v>1</v>
      </c>
      <c r="S3477">
        <f t="shared" si="328"/>
        <v>0</v>
      </c>
      <c r="T3477">
        <f t="shared" si="329"/>
        <v>3</v>
      </c>
      <c r="Z3477" s="118">
        <v>0.11</v>
      </c>
      <c r="AA3477">
        <v>0</v>
      </c>
      <c r="AB3477" s="120">
        <v>45.06</v>
      </c>
      <c r="AC3477" s="2">
        <f t="shared" si="330"/>
        <v>1486.98</v>
      </c>
      <c r="AE3477" s="2">
        <f t="shared" si="331"/>
        <v>1486.98</v>
      </c>
      <c r="AG3477" t="str">
        <f t="shared" si="332"/>
        <v/>
      </c>
    </row>
    <row r="3478" spans="1:34">
      <c r="A3478">
        <v>3477</v>
      </c>
      <c r="C3478">
        <v>106</v>
      </c>
      <c r="D3478">
        <v>666</v>
      </c>
      <c r="E3478" t="s">
        <v>607</v>
      </c>
      <c r="F3478" t="s">
        <v>929</v>
      </c>
      <c r="G3478">
        <v>51.647075649999998</v>
      </c>
      <c r="H3478">
        <v>128.0692291</v>
      </c>
      <c r="M3478" t="s">
        <v>90</v>
      </c>
      <c r="N3478">
        <v>10</v>
      </c>
      <c r="O3478">
        <v>0</v>
      </c>
      <c r="P3478">
        <f t="shared" si="333"/>
        <v>10</v>
      </c>
      <c r="Q3478" t="s">
        <v>35</v>
      </c>
      <c r="R3478">
        <v>1</v>
      </c>
      <c r="S3478">
        <f t="shared" si="328"/>
        <v>0</v>
      </c>
      <c r="T3478">
        <f t="shared" si="329"/>
        <v>10</v>
      </c>
      <c r="Z3478" s="118">
        <v>0.11</v>
      </c>
      <c r="AA3478">
        <v>0</v>
      </c>
      <c r="AB3478" s="120">
        <v>38.51</v>
      </c>
      <c r="AC3478" s="2">
        <f t="shared" si="330"/>
        <v>4236.0999999999985</v>
      </c>
      <c r="AE3478" s="2">
        <f t="shared" si="331"/>
        <v>4236.0999999999985</v>
      </c>
      <c r="AG3478" t="str">
        <f t="shared" si="332"/>
        <v/>
      </c>
    </row>
    <row r="3479" spans="1:34">
      <c r="A3479">
        <v>3478</v>
      </c>
      <c r="C3479">
        <v>119</v>
      </c>
      <c r="D3479">
        <v>666</v>
      </c>
      <c r="E3479" t="s">
        <v>607</v>
      </c>
      <c r="F3479" t="s">
        <v>929</v>
      </c>
      <c r="G3479">
        <v>51.647075649999998</v>
      </c>
      <c r="H3479">
        <v>128.0692291</v>
      </c>
      <c r="M3479" t="s">
        <v>76</v>
      </c>
      <c r="N3479">
        <v>0</v>
      </c>
      <c r="O3479">
        <v>-22</v>
      </c>
      <c r="P3479">
        <f t="shared" si="333"/>
        <v>22</v>
      </c>
      <c r="Q3479" t="s">
        <v>616</v>
      </c>
      <c r="R3479">
        <v>2</v>
      </c>
      <c r="S3479">
        <f t="shared" si="328"/>
        <v>22</v>
      </c>
      <c r="T3479">
        <f t="shared" si="329"/>
        <v>0</v>
      </c>
      <c r="U3479" t="s">
        <v>1003</v>
      </c>
      <c r="V3479" t="s">
        <v>278</v>
      </c>
      <c r="Z3479" s="118">
        <v>0.86</v>
      </c>
      <c r="AA3479">
        <v>30</v>
      </c>
      <c r="AB3479" s="120">
        <v>3.92</v>
      </c>
      <c r="AC3479" s="2">
        <f t="shared" si="330"/>
        <v>5191.6479999999992</v>
      </c>
      <c r="AE3479" s="2">
        <f t="shared" si="331"/>
        <v>5191.6479999999992</v>
      </c>
      <c r="AG3479" t="str">
        <f t="shared" si="332"/>
        <v/>
      </c>
    </row>
    <row r="3480" spans="1:34">
      <c r="A3480">
        <v>3479</v>
      </c>
      <c r="C3480">
        <v>119</v>
      </c>
      <c r="D3480">
        <v>666</v>
      </c>
      <c r="E3480" t="s">
        <v>607</v>
      </c>
      <c r="F3480" t="s">
        <v>929</v>
      </c>
      <c r="G3480">
        <v>51.647075649999998</v>
      </c>
      <c r="H3480">
        <v>128.0692291</v>
      </c>
      <c r="M3480" t="s">
        <v>77</v>
      </c>
      <c r="N3480">
        <v>-22</v>
      </c>
      <c r="O3480">
        <v>-48</v>
      </c>
      <c r="P3480">
        <f t="shared" si="333"/>
        <v>26</v>
      </c>
      <c r="Q3480" t="s">
        <v>604</v>
      </c>
      <c r="R3480">
        <v>2</v>
      </c>
      <c r="S3480">
        <f t="shared" si="328"/>
        <v>26</v>
      </c>
      <c r="T3480">
        <f t="shared" si="329"/>
        <v>0</v>
      </c>
      <c r="U3480" t="s">
        <v>1003</v>
      </c>
      <c r="V3480" t="s">
        <v>278</v>
      </c>
      <c r="Z3480" s="118">
        <v>0.86</v>
      </c>
      <c r="AA3480">
        <v>20</v>
      </c>
      <c r="AB3480" s="120">
        <v>3.92</v>
      </c>
      <c r="AC3480" s="2">
        <f t="shared" si="330"/>
        <v>7012.0959999999995</v>
      </c>
      <c r="AE3480" s="2">
        <f t="shared" si="331"/>
        <v>7012.0959999999995</v>
      </c>
      <c r="AG3480" t="str">
        <f t="shared" si="332"/>
        <v/>
      </c>
    </row>
    <row r="3481" spans="1:34" s="9" customFormat="1">
      <c r="A3481">
        <v>3480</v>
      </c>
      <c r="C3481">
        <v>119</v>
      </c>
      <c r="D3481">
        <v>666</v>
      </c>
      <c r="E3481" s="9" t="s">
        <v>607</v>
      </c>
      <c r="F3481" t="s">
        <v>929</v>
      </c>
      <c r="G3481" s="9">
        <v>51.647075649999998</v>
      </c>
      <c r="H3481" s="9">
        <v>128.0692291</v>
      </c>
      <c r="M3481" s="9" t="s">
        <v>416</v>
      </c>
      <c r="N3481" s="9">
        <v>0</v>
      </c>
      <c r="O3481" s="9">
        <v>0</v>
      </c>
      <c r="P3481">
        <f t="shared" si="333"/>
        <v>0</v>
      </c>
      <c r="R3481" s="9">
        <v>2</v>
      </c>
      <c r="S3481" s="9">
        <f t="shared" si="328"/>
        <v>0</v>
      </c>
      <c r="T3481" s="9">
        <f t="shared" si="329"/>
        <v>0</v>
      </c>
      <c r="U3481" t="s">
        <v>1003</v>
      </c>
      <c r="V3481" t="s">
        <v>278</v>
      </c>
      <c r="Z3481" s="118">
        <v>0</v>
      </c>
      <c r="AA3481" s="9">
        <v>0</v>
      </c>
      <c r="AB3481" s="120"/>
      <c r="AC3481" s="2">
        <f t="shared" si="330"/>
        <v>0</v>
      </c>
      <c r="AE3481" s="11">
        <f t="shared" si="331"/>
        <v>0</v>
      </c>
      <c r="AG3481" t="str">
        <f t="shared" si="332"/>
        <v/>
      </c>
      <c r="AH3481"/>
    </row>
    <row r="3482" spans="1:34">
      <c r="A3482">
        <v>3481</v>
      </c>
      <c r="C3482">
        <v>114</v>
      </c>
      <c r="D3482">
        <v>667</v>
      </c>
      <c r="E3482" t="s">
        <v>607</v>
      </c>
      <c r="F3482" t="s">
        <v>929</v>
      </c>
      <c r="G3482">
        <v>51.634624479999999</v>
      </c>
      <c r="H3482">
        <v>128.09660339999999</v>
      </c>
      <c r="M3482" t="s">
        <v>89</v>
      </c>
      <c r="N3482">
        <v>2.5</v>
      </c>
      <c r="O3482">
        <v>2</v>
      </c>
      <c r="P3482">
        <f t="shared" si="333"/>
        <v>0.5</v>
      </c>
      <c r="Q3482" t="s">
        <v>35</v>
      </c>
      <c r="R3482">
        <v>1</v>
      </c>
      <c r="S3482">
        <f t="shared" si="328"/>
        <v>0</v>
      </c>
      <c r="T3482">
        <f t="shared" si="329"/>
        <v>0.5</v>
      </c>
      <c r="W3482">
        <f>SUM(S3482:S3489)</f>
        <v>32</v>
      </c>
      <c r="X3482">
        <f>SUM(T3482:T3489)</f>
        <v>2.5</v>
      </c>
      <c r="Y3482">
        <f>X3482+W3482</f>
        <v>34.5</v>
      </c>
      <c r="Z3482" s="118">
        <v>0.11</v>
      </c>
      <c r="AA3482">
        <v>0</v>
      </c>
      <c r="AB3482" s="120">
        <v>45.06</v>
      </c>
      <c r="AC3482" s="2">
        <f t="shared" si="330"/>
        <v>247.82999999999998</v>
      </c>
      <c r="AD3482" s="2">
        <f>SUM(AC3482:AC3489)</f>
        <v>22631.540000000005</v>
      </c>
      <c r="AE3482" s="2">
        <f t="shared" si="331"/>
        <v>247.82999999999998</v>
      </c>
      <c r="AF3482" s="2">
        <f>SUM(AE3482:AE3489)</f>
        <v>22631.540000000005</v>
      </c>
      <c r="AG3482">
        <f t="shared" si="332"/>
        <v>1</v>
      </c>
    </row>
    <row r="3483" spans="1:34">
      <c r="A3483">
        <v>3482</v>
      </c>
      <c r="C3483">
        <v>114</v>
      </c>
      <c r="D3483">
        <v>667</v>
      </c>
      <c r="E3483" t="s">
        <v>607</v>
      </c>
      <c r="F3483" t="s">
        <v>929</v>
      </c>
      <c r="G3483">
        <v>51.634624479999999</v>
      </c>
      <c r="H3483">
        <v>128.09660339999999</v>
      </c>
      <c r="M3483" t="s">
        <v>623</v>
      </c>
      <c r="N3483">
        <v>2</v>
      </c>
      <c r="O3483">
        <v>0.5</v>
      </c>
      <c r="P3483">
        <f t="shared" si="333"/>
        <v>1.5</v>
      </c>
      <c r="Q3483" t="s">
        <v>35</v>
      </c>
      <c r="R3483">
        <v>1</v>
      </c>
      <c r="S3483">
        <f t="shared" si="328"/>
        <v>0</v>
      </c>
      <c r="T3483">
        <f t="shared" si="329"/>
        <v>1.5</v>
      </c>
      <c r="Z3483" s="118">
        <v>0.11</v>
      </c>
      <c r="AA3483">
        <v>0</v>
      </c>
      <c r="AB3483" s="120">
        <v>45.06</v>
      </c>
      <c r="AC3483" s="2">
        <f t="shared" si="330"/>
        <v>743.49</v>
      </c>
      <c r="AE3483" s="2">
        <f t="shared" si="331"/>
        <v>743.49</v>
      </c>
      <c r="AG3483" t="str">
        <f t="shared" si="332"/>
        <v/>
      </c>
    </row>
    <row r="3484" spans="1:34">
      <c r="A3484">
        <v>3483</v>
      </c>
      <c r="C3484">
        <v>114</v>
      </c>
      <c r="D3484">
        <v>667</v>
      </c>
      <c r="E3484" t="s">
        <v>607</v>
      </c>
      <c r="F3484" t="s">
        <v>929</v>
      </c>
      <c r="G3484">
        <v>51.634624479999999</v>
      </c>
      <c r="H3484">
        <v>128.09660339999999</v>
      </c>
      <c r="M3484" t="s">
        <v>57</v>
      </c>
      <c r="N3484">
        <v>0.5</v>
      </c>
      <c r="O3484">
        <v>0</v>
      </c>
      <c r="P3484">
        <f t="shared" si="333"/>
        <v>0.5</v>
      </c>
      <c r="Q3484" t="s">
        <v>35</v>
      </c>
      <c r="R3484">
        <v>1</v>
      </c>
      <c r="S3484">
        <f t="shared" si="328"/>
        <v>0</v>
      </c>
      <c r="T3484">
        <f t="shared" si="329"/>
        <v>0.5</v>
      </c>
      <c r="Z3484" s="118">
        <v>0.11</v>
      </c>
      <c r="AA3484">
        <v>0</v>
      </c>
      <c r="AB3484" s="120">
        <v>38.51</v>
      </c>
      <c r="AC3484" s="2">
        <f t="shared" si="330"/>
        <v>211.80499999999998</v>
      </c>
      <c r="AE3484" s="2">
        <f t="shared" si="331"/>
        <v>211.80499999999998</v>
      </c>
      <c r="AG3484" t="str">
        <f t="shared" si="332"/>
        <v/>
      </c>
    </row>
    <row r="3485" spans="1:34">
      <c r="A3485">
        <v>3484</v>
      </c>
      <c r="C3485">
        <v>127</v>
      </c>
      <c r="D3485">
        <v>667</v>
      </c>
      <c r="E3485" t="s">
        <v>607</v>
      </c>
      <c r="F3485" t="s">
        <v>929</v>
      </c>
      <c r="G3485">
        <v>51.634624479999999</v>
      </c>
      <c r="H3485">
        <v>128.09660339999999</v>
      </c>
      <c r="M3485" t="s">
        <v>104</v>
      </c>
      <c r="N3485">
        <v>0</v>
      </c>
      <c r="O3485">
        <v>-6</v>
      </c>
      <c r="P3485">
        <f t="shared" si="333"/>
        <v>6</v>
      </c>
      <c r="Q3485" t="s">
        <v>609</v>
      </c>
      <c r="R3485">
        <v>2</v>
      </c>
      <c r="S3485">
        <f t="shared" si="328"/>
        <v>6</v>
      </c>
      <c r="T3485">
        <f t="shared" si="329"/>
        <v>0</v>
      </c>
      <c r="U3485" t="s">
        <v>1003</v>
      </c>
      <c r="V3485" t="s">
        <v>278</v>
      </c>
      <c r="Z3485" s="118">
        <v>0.93</v>
      </c>
      <c r="AA3485">
        <v>10</v>
      </c>
      <c r="AB3485" s="120">
        <v>10.95</v>
      </c>
      <c r="AC3485" s="2">
        <f t="shared" si="330"/>
        <v>5499.09</v>
      </c>
      <c r="AE3485" s="2">
        <f t="shared" si="331"/>
        <v>5499.09</v>
      </c>
      <c r="AG3485" t="str">
        <f t="shared" si="332"/>
        <v/>
      </c>
    </row>
    <row r="3486" spans="1:34">
      <c r="A3486">
        <v>3485</v>
      </c>
      <c r="C3486">
        <v>127</v>
      </c>
      <c r="D3486">
        <v>667</v>
      </c>
      <c r="E3486" t="s">
        <v>607</v>
      </c>
      <c r="F3486" t="s">
        <v>929</v>
      </c>
      <c r="G3486">
        <v>51.634624479999999</v>
      </c>
      <c r="H3486">
        <v>128.09660339999999</v>
      </c>
      <c r="M3486" t="s">
        <v>16</v>
      </c>
      <c r="N3486">
        <v>-6</v>
      </c>
      <c r="O3486">
        <v>-17</v>
      </c>
      <c r="P3486">
        <f t="shared" si="333"/>
        <v>11</v>
      </c>
      <c r="Q3486" t="s">
        <v>604</v>
      </c>
      <c r="R3486">
        <v>2</v>
      </c>
      <c r="S3486">
        <f t="shared" si="328"/>
        <v>11</v>
      </c>
      <c r="T3486">
        <f t="shared" si="329"/>
        <v>0</v>
      </c>
      <c r="U3486" t="s">
        <v>1003</v>
      </c>
      <c r="V3486" t="s">
        <v>278</v>
      </c>
      <c r="Z3486" s="118">
        <v>0.93</v>
      </c>
      <c r="AA3486">
        <v>10</v>
      </c>
      <c r="AB3486" s="120">
        <v>10.95</v>
      </c>
      <c r="AC3486" s="2">
        <f t="shared" si="330"/>
        <v>10081.665000000003</v>
      </c>
      <c r="AE3486" s="2">
        <f t="shared" si="331"/>
        <v>10081.665000000003</v>
      </c>
      <c r="AG3486" t="str">
        <f t="shared" si="332"/>
        <v/>
      </c>
    </row>
    <row r="3487" spans="1:34">
      <c r="A3487">
        <v>3486</v>
      </c>
      <c r="C3487">
        <v>127</v>
      </c>
      <c r="D3487">
        <v>667</v>
      </c>
      <c r="E3487" t="s">
        <v>607</v>
      </c>
      <c r="F3487" t="s">
        <v>929</v>
      </c>
      <c r="G3487">
        <v>51.634624479999999</v>
      </c>
      <c r="H3487">
        <v>128.09660339999999</v>
      </c>
      <c r="M3487" t="s">
        <v>66</v>
      </c>
      <c r="N3487">
        <v>-17</v>
      </c>
      <c r="O3487">
        <v>-28</v>
      </c>
      <c r="P3487">
        <f t="shared" si="333"/>
        <v>11</v>
      </c>
      <c r="Q3487" t="s">
        <v>604</v>
      </c>
      <c r="R3487">
        <v>2</v>
      </c>
      <c r="S3487">
        <f t="shared" si="328"/>
        <v>11</v>
      </c>
      <c r="T3487">
        <f t="shared" si="329"/>
        <v>0</v>
      </c>
      <c r="U3487" t="s">
        <v>1003</v>
      </c>
      <c r="V3487" t="s">
        <v>278</v>
      </c>
      <c r="Z3487" s="118">
        <v>1.17</v>
      </c>
      <c r="AA3487">
        <v>15</v>
      </c>
      <c r="AB3487" s="120">
        <v>3.92</v>
      </c>
      <c r="AC3487" s="2">
        <f t="shared" si="330"/>
        <v>4288.2839999999987</v>
      </c>
      <c r="AE3487" s="2">
        <f t="shared" si="331"/>
        <v>4288.2839999999987</v>
      </c>
      <c r="AG3487" t="str">
        <f t="shared" si="332"/>
        <v/>
      </c>
    </row>
    <row r="3488" spans="1:34">
      <c r="A3488">
        <v>3487</v>
      </c>
      <c r="C3488">
        <v>127</v>
      </c>
      <c r="D3488">
        <v>667</v>
      </c>
      <c r="E3488" t="s">
        <v>607</v>
      </c>
      <c r="F3488" t="s">
        <v>929</v>
      </c>
      <c r="G3488">
        <v>51.634624479999999</v>
      </c>
      <c r="H3488">
        <v>128.09660339999999</v>
      </c>
      <c r="M3488" t="s">
        <v>67</v>
      </c>
      <c r="N3488">
        <v>-28</v>
      </c>
      <c r="O3488">
        <v>-32</v>
      </c>
      <c r="P3488">
        <f t="shared" si="333"/>
        <v>4</v>
      </c>
      <c r="Q3488" t="s">
        <v>604</v>
      </c>
      <c r="R3488">
        <v>2</v>
      </c>
      <c r="S3488">
        <f t="shared" si="328"/>
        <v>4</v>
      </c>
      <c r="T3488">
        <f t="shared" si="329"/>
        <v>0</v>
      </c>
      <c r="U3488" t="s">
        <v>1003</v>
      </c>
      <c r="V3488" t="s">
        <v>278</v>
      </c>
      <c r="Z3488" s="118">
        <v>1.17</v>
      </c>
      <c r="AA3488">
        <v>15</v>
      </c>
      <c r="AB3488" s="120">
        <v>3.92</v>
      </c>
      <c r="AC3488" s="2">
        <f t="shared" si="330"/>
        <v>1559.3759999999997</v>
      </c>
      <c r="AE3488" s="2">
        <f t="shared" si="331"/>
        <v>1559.3759999999997</v>
      </c>
      <c r="AG3488" t="str">
        <f t="shared" si="332"/>
        <v/>
      </c>
    </row>
    <row r="3489" spans="1:34" s="9" customFormat="1">
      <c r="A3489">
        <v>3488</v>
      </c>
      <c r="C3489">
        <v>127</v>
      </c>
      <c r="D3489">
        <v>667</v>
      </c>
      <c r="E3489" s="9" t="s">
        <v>607</v>
      </c>
      <c r="F3489" t="s">
        <v>929</v>
      </c>
      <c r="G3489" s="9">
        <v>51.634624479999999</v>
      </c>
      <c r="H3489" s="9">
        <v>128.09660339999999</v>
      </c>
      <c r="M3489" s="9" t="s">
        <v>416</v>
      </c>
      <c r="N3489" s="9">
        <v>0</v>
      </c>
      <c r="O3489" s="9">
        <v>0</v>
      </c>
      <c r="P3489">
        <f t="shared" si="333"/>
        <v>0</v>
      </c>
      <c r="R3489" s="9">
        <v>2</v>
      </c>
      <c r="S3489" s="9">
        <f t="shared" si="328"/>
        <v>0</v>
      </c>
      <c r="T3489" s="9">
        <f t="shared" si="329"/>
        <v>0</v>
      </c>
      <c r="U3489" t="s">
        <v>1003</v>
      </c>
      <c r="V3489" t="s">
        <v>278</v>
      </c>
      <c r="Z3489" s="118">
        <v>0</v>
      </c>
      <c r="AA3489" s="9">
        <v>0</v>
      </c>
      <c r="AB3489" s="120"/>
      <c r="AC3489" s="2">
        <f t="shared" si="330"/>
        <v>0</v>
      </c>
      <c r="AE3489" s="11">
        <f t="shared" si="331"/>
        <v>0</v>
      </c>
      <c r="AG3489" t="str">
        <f t="shared" si="332"/>
        <v/>
      </c>
      <c r="AH3489"/>
    </row>
    <row r="3490" spans="1:34">
      <c r="A3490">
        <v>3489</v>
      </c>
      <c r="C3490">
        <v>390</v>
      </c>
      <c r="D3490">
        <v>668</v>
      </c>
      <c r="E3490" t="s">
        <v>619</v>
      </c>
      <c r="F3490" t="s">
        <v>930</v>
      </c>
      <c r="G3490">
        <v>51.636260989999997</v>
      </c>
      <c r="H3490">
        <v>128.09620670000001</v>
      </c>
      <c r="M3490" t="s">
        <v>89</v>
      </c>
      <c r="N3490">
        <v>21</v>
      </c>
      <c r="O3490">
        <v>19</v>
      </c>
      <c r="P3490">
        <f t="shared" si="333"/>
        <v>2</v>
      </c>
      <c r="Q3490" t="s">
        <v>35</v>
      </c>
      <c r="R3490">
        <v>1</v>
      </c>
      <c r="S3490">
        <f t="shared" si="328"/>
        <v>0</v>
      </c>
      <c r="T3490">
        <f t="shared" si="329"/>
        <v>2</v>
      </c>
      <c r="W3490">
        <f>SUM(S3490:S3495)</f>
        <v>32</v>
      </c>
      <c r="X3490">
        <f>SUM(T3490:T3495)</f>
        <v>21</v>
      </c>
      <c r="Y3490">
        <f>X3490+W3490</f>
        <v>53</v>
      </c>
      <c r="Z3490" s="118">
        <v>0.16</v>
      </c>
      <c r="AA3490">
        <v>0</v>
      </c>
      <c r="AB3490" s="120">
        <v>37.4</v>
      </c>
      <c r="AC3490" s="2">
        <f t="shared" si="330"/>
        <v>1196.8</v>
      </c>
      <c r="AD3490" s="2">
        <f>SUM(AC3490:AC3495)</f>
        <v>17431.696</v>
      </c>
      <c r="AE3490" s="2">
        <f t="shared" si="331"/>
        <v>1196.8</v>
      </c>
      <c r="AF3490" s="2">
        <f>SUM(AE3490:AE3495)</f>
        <v>17431.696</v>
      </c>
      <c r="AG3490">
        <f t="shared" si="332"/>
        <v>1</v>
      </c>
    </row>
    <row r="3491" spans="1:34">
      <c r="A3491">
        <v>3490</v>
      </c>
      <c r="C3491">
        <v>390</v>
      </c>
      <c r="D3491">
        <v>668</v>
      </c>
      <c r="E3491" t="s">
        <v>619</v>
      </c>
      <c r="F3491" t="s">
        <v>930</v>
      </c>
      <c r="G3491">
        <v>51.636260989999997</v>
      </c>
      <c r="H3491">
        <v>128.09620670000001</v>
      </c>
      <c r="M3491" t="s">
        <v>606</v>
      </c>
      <c r="N3491">
        <v>19</v>
      </c>
      <c r="O3491">
        <v>17</v>
      </c>
      <c r="P3491">
        <f t="shared" si="333"/>
        <v>2</v>
      </c>
      <c r="Q3491" t="s">
        <v>35</v>
      </c>
      <c r="R3491">
        <v>1</v>
      </c>
      <c r="S3491">
        <f t="shared" si="328"/>
        <v>0</v>
      </c>
      <c r="T3491">
        <f t="shared" si="329"/>
        <v>2</v>
      </c>
      <c r="Z3491" s="118">
        <v>0.16</v>
      </c>
      <c r="AA3491">
        <v>0</v>
      </c>
      <c r="AB3491" s="120">
        <v>37.4</v>
      </c>
      <c r="AC3491" s="2">
        <f t="shared" si="330"/>
        <v>1196.8</v>
      </c>
      <c r="AE3491" s="2">
        <f t="shared" si="331"/>
        <v>1196.8</v>
      </c>
      <c r="AG3491" t="str">
        <f t="shared" si="332"/>
        <v/>
      </c>
    </row>
    <row r="3492" spans="1:34">
      <c r="A3492">
        <v>3491</v>
      </c>
      <c r="C3492">
        <v>390</v>
      </c>
      <c r="D3492">
        <v>668</v>
      </c>
      <c r="E3492" t="s">
        <v>619</v>
      </c>
      <c r="F3492" t="s">
        <v>930</v>
      </c>
      <c r="G3492">
        <v>51.636260989999997</v>
      </c>
      <c r="H3492">
        <v>128.09620670000001</v>
      </c>
      <c r="M3492" t="s">
        <v>15</v>
      </c>
      <c r="N3492">
        <v>17</v>
      </c>
      <c r="O3492">
        <v>0</v>
      </c>
      <c r="P3492">
        <f t="shared" si="333"/>
        <v>17</v>
      </c>
      <c r="Q3492" t="s">
        <v>35</v>
      </c>
      <c r="R3492">
        <v>1</v>
      </c>
      <c r="S3492">
        <f t="shared" si="328"/>
        <v>0</v>
      </c>
      <c r="T3492">
        <f t="shared" si="329"/>
        <v>17</v>
      </c>
      <c r="Z3492" s="118">
        <v>0.16</v>
      </c>
      <c r="AA3492">
        <v>0</v>
      </c>
      <c r="AB3492" s="120">
        <v>30.85</v>
      </c>
      <c r="AC3492" s="2">
        <f t="shared" si="330"/>
        <v>8391.1999999999989</v>
      </c>
      <c r="AE3492" s="2">
        <f t="shared" si="331"/>
        <v>8391.1999999999989</v>
      </c>
      <c r="AG3492" t="str">
        <f t="shared" si="332"/>
        <v/>
      </c>
    </row>
    <row r="3493" spans="1:34">
      <c r="A3493">
        <v>3492</v>
      </c>
      <c r="C3493">
        <v>437</v>
      </c>
      <c r="D3493">
        <v>668</v>
      </c>
      <c r="E3493" t="s">
        <v>619</v>
      </c>
      <c r="F3493" t="s">
        <v>930</v>
      </c>
      <c r="G3493">
        <v>51.636260989999997</v>
      </c>
      <c r="H3493">
        <v>128.09620670000001</v>
      </c>
      <c r="M3493" t="s">
        <v>104</v>
      </c>
      <c r="N3493">
        <v>0</v>
      </c>
      <c r="O3493">
        <v>-7</v>
      </c>
      <c r="P3493">
        <f t="shared" si="333"/>
        <v>7</v>
      </c>
      <c r="Q3493" t="s">
        <v>616</v>
      </c>
      <c r="R3493">
        <v>2</v>
      </c>
      <c r="S3493">
        <f t="shared" si="328"/>
        <v>7</v>
      </c>
      <c r="T3493">
        <f t="shared" si="329"/>
        <v>0</v>
      </c>
      <c r="U3493" t="s">
        <v>1003</v>
      </c>
      <c r="V3493" t="s">
        <v>278</v>
      </c>
      <c r="Z3493" s="118">
        <v>1.07</v>
      </c>
      <c r="AA3493" s="106">
        <v>10</v>
      </c>
      <c r="AB3493" s="120">
        <v>3.36</v>
      </c>
      <c r="AC3493" s="2">
        <f t="shared" si="330"/>
        <v>2264.9760000000006</v>
      </c>
      <c r="AE3493" s="2">
        <f t="shared" si="331"/>
        <v>2264.9760000000006</v>
      </c>
      <c r="AG3493" t="str">
        <f t="shared" si="332"/>
        <v/>
      </c>
    </row>
    <row r="3494" spans="1:34">
      <c r="A3494">
        <v>3493</v>
      </c>
      <c r="C3494">
        <v>437</v>
      </c>
      <c r="D3494">
        <v>668</v>
      </c>
      <c r="E3494" t="s">
        <v>619</v>
      </c>
      <c r="F3494" t="s">
        <v>930</v>
      </c>
      <c r="G3494">
        <v>51.636260989999997</v>
      </c>
      <c r="H3494">
        <v>128.09620670000001</v>
      </c>
      <c r="M3494" t="s">
        <v>16</v>
      </c>
      <c r="N3494">
        <v>-7</v>
      </c>
      <c r="O3494">
        <v>-12</v>
      </c>
      <c r="P3494">
        <f t="shared" si="333"/>
        <v>5</v>
      </c>
      <c r="Q3494" t="s">
        <v>604</v>
      </c>
      <c r="R3494">
        <v>2</v>
      </c>
      <c r="S3494">
        <f t="shared" si="328"/>
        <v>5</v>
      </c>
      <c r="T3494">
        <f t="shared" si="329"/>
        <v>0</v>
      </c>
      <c r="U3494" t="s">
        <v>1003</v>
      </c>
      <c r="V3494" t="s">
        <v>21</v>
      </c>
      <c r="Z3494" s="118">
        <v>1.24</v>
      </c>
      <c r="AA3494" s="106">
        <v>40</v>
      </c>
      <c r="AB3494" s="120">
        <v>3.36</v>
      </c>
      <c r="AC3494" s="2">
        <f t="shared" si="330"/>
        <v>1249.9199999999996</v>
      </c>
      <c r="AE3494" s="2">
        <f t="shared" si="331"/>
        <v>1249.9199999999996</v>
      </c>
      <c r="AG3494" t="str">
        <f t="shared" si="332"/>
        <v/>
      </c>
    </row>
    <row r="3495" spans="1:34" s="9" customFormat="1">
      <c r="A3495">
        <v>3494</v>
      </c>
      <c r="C3495">
        <v>437</v>
      </c>
      <c r="D3495">
        <v>668</v>
      </c>
      <c r="E3495" s="9" t="s">
        <v>619</v>
      </c>
      <c r="F3495" t="s">
        <v>930</v>
      </c>
      <c r="G3495" s="9">
        <v>51.636260989999997</v>
      </c>
      <c r="H3495" s="9">
        <v>128.09620670000001</v>
      </c>
      <c r="M3495" s="9" t="s">
        <v>101</v>
      </c>
      <c r="N3495" s="9">
        <v>-12</v>
      </c>
      <c r="O3495" s="9">
        <v>-32</v>
      </c>
      <c r="P3495">
        <f t="shared" si="333"/>
        <v>20</v>
      </c>
      <c r="Q3495" s="9" t="s">
        <v>89</v>
      </c>
      <c r="R3495" s="9">
        <v>2</v>
      </c>
      <c r="S3495" s="9">
        <f t="shared" si="328"/>
        <v>20</v>
      </c>
      <c r="T3495" s="9">
        <f t="shared" si="329"/>
        <v>0</v>
      </c>
      <c r="U3495" t="s">
        <v>1003</v>
      </c>
      <c r="V3495" t="s">
        <v>278</v>
      </c>
      <c r="Z3495" s="118">
        <v>1.45</v>
      </c>
      <c r="AA3495" s="106">
        <v>10</v>
      </c>
      <c r="AB3495" s="120">
        <v>1.2</v>
      </c>
      <c r="AC3495" s="2">
        <f t="shared" si="330"/>
        <v>3131.9999999999995</v>
      </c>
      <c r="AE3495" s="11">
        <f t="shared" si="331"/>
        <v>3131.9999999999995</v>
      </c>
      <c r="AG3495" t="str">
        <f t="shared" si="332"/>
        <v/>
      </c>
      <c r="AH3495"/>
    </row>
    <row r="3496" spans="1:34">
      <c r="A3496">
        <v>3495</v>
      </c>
      <c r="C3496">
        <v>131</v>
      </c>
      <c r="D3496">
        <v>669</v>
      </c>
      <c r="E3496" t="s">
        <v>416</v>
      </c>
      <c r="F3496" t="s">
        <v>932</v>
      </c>
      <c r="G3496">
        <v>52.631168369999997</v>
      </c>
      <c r="H3496">
        <v>127.1240997</v>
      </c>
      <c r="M3496" t="s">
        <v>610</v>
      </c>
      <c r="N3496">
        <v>30</v>
      </c>
      <c r="O3496">
        <v>27</v>
      </c>
      <c r="P3496">
        <f t="shared" si="333"/>
        <v>3</v>
      </c>
      <c r="Q3496" t="s">
        <v>35</v>
      </c>
      <c r="R3496">
        <v>1</v>
      </c>
      <c r="S3496">
        <f t="shared" si="328"/>
        <v>0</v>
      </c>
      <c r="T3496">
        <f t="shared" si="329"/>
        <v>3</v>
      </c>
      <c r="W3496">
        <f>SUM(S3496:S3501)</f>
        <v>34</v>
      </c>
      <c r="X3496">
        <f>SUM(T3496:T3501)</f>
        <v>30</v>
      </c>
      <c r="Y3496">
        <f>X3496+W3496</f>
        <v>64</v>
      </c>
      <c r="Z3496" s="118">
        <v>0.11</v>
      </c>
      <c r="AA3496">
        <v>0</v>
      </c>
      <c r="AB3496" s="120">
        <v>25.58</v>
      </c>
      <c r="AC3496" s="2">
        <f t="shared" si="330"/>
        <v>844.13999999999976</v>
      </c>
      <c r="AD3496" s="2">
        <f>SUM(AC3496:AC3501)</f>
        <v>40672.400000000001</v>
      </c>
      <c r="AE3496" s="2">
        <f t="shared" si="331"/>
        <v>844.13999999999976</v>
      </c>
      <c r="AF3496" s="2">
        <f>SUM(AE3496:AE3501)</f>
        <v>40672.400000000001</v>
      </c>
      <c r="AG3496">
        <f t="shared" si="332"/>
        <v>1</v>
      </c>
    </row>
    <row r="3497" spans="1:34">
      <c r="A3497">
        <v>3496</v>
      </c>
      <c r="C3497">
        <v>131</v>
      </c>
      <c r="D3497">
        <v>669</v>
      </c>
      <c r="E3497" t="s">
        <v>416</v>
      </c>
      <c r="F3497" t="s">
        <v>932</v>
      </c>
      <c r="G3497">
        <v>52.631168369999997</v>
      </c>
      <c r="H3497">
        <v>127.1240997</v>
      </c>
      <c r="M3497" t="s">
        <v>606</v>
      </c>
      <c r="N3497">
        <v>27</v>
      </c>
      <c r="O3497">
        <v>24</v>
      </c>
      <c r="P3497">
        <f t="shared" si="333"/>
        <v>3</v>
      </c>
      <c r="Q3497" t="s">
        <v>35</v>
      </c>
      <c r="R3497">
        <v>1</v>
      </c>
      <c r="S3497">
        <f t="shared" si="328"/>
        <v>0</v>
      </c>
      <c r="T3497">
        <f t="shared" si="329"/>
        <v>3</v>
      </c>
      <c r="Z3497" s="118">
        <v>0.11</v>
      </c>
      <c r="AA3497">
        <v>0</v>
      </c>
      <c r="AB3497" s="120">
        <v>25.58</v>
      </c>
      <c r="AC3497" s="2">
        <f t="shared" si="330"/>
        <v>844.13999999999976</v>
      </c>
      <c r="AE3497" s="2">
        <f t="shared" si="331"/>
        <v>844.13999999999976</v>
      </c>
      <c r="AG3497" t="str">
        <f t="shared" si="332"/>
        <v/>
      </c>
    </row>
    <row r="3498" spans="1:34">
      <c r="A3498">
        <v>3497</v>
      </c>
      <c r="C3498">
        <v>131</v>
      </c>
      <c r="D3498">
        <v>669</v>
      </c>
      <c r="E3498" t="s">
        <v>416</v>
      </c>
      <c r="F3498" t="s">
        <v>932</v>
      </c>
      <c r="G3498">
        <v>52.631168369999997</v>
      </c>
      <c r="H3498">
        <v>127.1240997</v>
      </c>
      <c r="M3498" t="s">
        <v>90</v>
      </c>
      <c r="N3498">
        <v>24</v>
      </c>
      <c r="O3498">
        <v>0</v>
      </c>
      <c r="P3498">
        <f t="shared" si="333"/>
        <v>24</v>
      </c>
      <c r="Q3498" t="s">
        <v>35</v>
      </c>
      <c r="R3498">
        <v>1</v>
      </c>
      <c r="S3498">
        <f t="shared" si="328"/>
        <v>0</v>
      </c>
      <c r="T3498">
        <f t="shared" si="329"/>
        <v>24</v>
      </c>
      <c r="Z3498" s="118">
        <v>0.55000000000000004</v>
      </c>
      <c r="AA3498">
        <v>0</v>
      </c>
      <c r="AB3498" s="120">
        <v>19.02</v>
      </c>
      <c r="AC3498" s="2">
        <f t="shared" si="330"/>
        <v>25106.400000000005</v>
      </c>
      <c r="AE3498" s="2">
        <f t="shared" si="331"/>
        <v>25106.400000000005</v>
      </c>
      <c r="AG3498" t="str">
        <f t="shared" si="332"/>
        <v/>
      </c>
    </row>
    <row r="3499" spans="1:34">
      <c r="A3499">
        <v>3498</v>
      </c>
      <c r="C3499">
        <v>144</v>
      </c>
      <c r="D3499">
        <v>669</v>
      </c>
      <c r="E3499" t="s">
        <v>416</v>
      </c>
      <c r="F3499" t="s">
        <v>932</v>
      </c>
      <c r="G3499">
        <v>52.631168369999997</v>
      </c>
      <c r="H3499">
        <v>127.1240997</v>
      </c>
      <c r="M3499" t="s">
        <v>16</v>
      </c>
      <c r="N3499">
        <v>0</v>
      </c>
      <c r="O3499">
        <v>-8</v>
      </c>
      <c r="P3499">
        <f t="shared" si="333"/>
        <v>8</v>
      </c>
      <c r="Q3499" t="s">
        <v>616</v>
      </c>
      <c r="R3499">
        <v>2</v>
      </c>
      <c r="S3499">
        <f t="shared" si="328"/>
        <v>8</v>
      </c>
      <c r="T3499">
        <f t="shared" si="329"/>
        <v>0</v>
      </c>
      <c r="U3499" t="s">
        <v>1003</v>
      </c>
      <c r="V3499" t="s">
        <v>278</v>
      </c>
      <c r="Z3499" s="118">
        <v>0.97</v>
      </c>
      <c r="AA3499">
        <v>0</v>
      </c>
      <c r="AB3499" s="120">
        <v>7.94</v>
      </c>
      <c r="AC3499" s="2">
        <f t="shared" si="330"/>
        <v>6161.4400000000005</v>
      </c>
      <c r="AE3499" s="2">
        <f t="shared" si="331"/>
        <v>6161.4400000000005</v>
      </c>
      <c r="AG3499" t="str">
        <f t="shared" si="332"/>
        <v/>
      </c>
    </row>
    <row r="3500" spans="1:34">
      <c r="A3500">
        <v>3499</v>
      </c>
      <c r="C3500">
        <v>144</v>
      </c>
      <c r="D3500">
        <v>669</v>
      </c>
      <c r="E3500" t="s">
        <v>416</v>
      </c>
      <c r="F3500" t="s">
        <v>932</v>
      </c>
      <c r="G3500">
        <v>52.631168369999997</v>
      </c>
      <c r="H3500">
        <v>127.1240997</v>
      </c>
      <c r="M3500" t="s">
        <v>116</v>
      </c>
      <c r="N3500">
        <v>-8</v>
      </c>
      <c r="O3500">
        <v>-34</v>
      </c>
      <c r="P3500">
        <f t="shared" si="333"/>
        <v>26</v>
      </c>
      <c r="Q3500" t="s">
        <v>618</v>
      </c>
      <c r="R3500">
        <v>2</v>
      </c>
      <c r="S3500">
        <f t="shared" si="328"/>
        <v>26</v>
      </c>
      <c r="T3500">
        <f t="shared" si="329"/>
        <v>0</v>
      </c>
      <c r="U3500" t="s">
        <v>1003</v>
      </c>
      <c r="V3500" t="s">
        <v>21</v>
      </c>
      <c r="Z3500" s="118">
        <v>1.1000000000000001</v>
      </c>
      <c r="AA3500">
        <v>5</v>
      </c>
      <c r="AB3500" s="120">
        <v>2.84</v>
      </c>
      <c r="AC3500" s="2">
        <f t="shared" si="330"/>
        <v>7716.2799999999988</v>
      </c>
      <c r="AE3500" s="2">
        <f t="shared" si="331"/>
        <v>7716.2799999999988</v>
      </c>
      <c r="AG3500" t="str">
        <f t="shared" si="332"/>
        <v/>
      </c>
    </row>
    <row r="3501" spans="1:34" s="9" customFormat="1">
      <c r="A3501">
        <v>3500</v>
      </c>
      <c r="C3501">
        <v>144</v>
      </c>
      <c r="D3501">
        <v>669</v>
      </c>
      <c r="E3501" s="9" t="s">
        <v>416</v>
      </c>
      <c r="F3501" t="s">
        <v>932</v>
      </c>
      <c r="G3501" s="9">
        <v>52.631168369999997</v>
      </c>
      <c r="H3501" s="9">
        <v>127.1240997</v>
      </c>
      <c r="M3501" s="9" t="s">
        <v>21</v>
      </c>
      <c r="N3501" s="9">
        <v>-34</v>
      </c>
      <c r="O3501" s="9">
        <v>-34</v>
      </c>
      <c r="P3501">
        <f t="shared" si="333"/>
        <v>0</v>
      </c>
      <c r="R3501" s="9">
        <v>2</v>
      </c>
      <c r="S3501" s="9">
        <f t="shared" si="328"/>
        <v>0</v>
      </c>
      <c r="T3501" s="9">
        <f t="shared" si="329"/>
        <v>0</v>
      </c>
      <c r="U3501" t="s">
        <v>1003</v>
      </c>
      <c r="V3501" t="s">
        <v>21</v>
      </c>
      <c r="Z3501" s="118">
        <v>1.1000000000000001</v>
      </c>
      <c r="AA3501" s="9">
        <v>0</v>
      </c>
      <c r="AB3501" s="120">
        <v>0.92</v>
      </c>
      <c r="AC3501" s="2">
        <f t="shared" si="330"/>
        <v>0</v>
      </c>
      <c r="AE3501" s="11">
        <f t="shared" si="331"/>
        <v>0</v>
      </c>
      <c r="AG3501" t="str">
        <f t="shared" si="332"/>
        <v/>
      </c>
      <c r="AH3501"/>
    </row>
    <row r="3502" spans="1:34">
      <c r="A3502">
        <v>3501</v>
      </c>
      <c r="C3502">
        <v>474</v>
      </c>
      <c r="D3502">
        <v>670</v>
      </c>
      <c r="E3502" t="s">
        <v>607</v>
      </c>
      <c r="F3502" t="s">
        <v>929</v>
      </c>
      <c r="G3502">
        <v>51.638057709999998</v>
      </c>
      <c r="H3502">
        <v>128.11775209999999</v>
      </c>
      <c r="M3502" t="s">
        <v>89</v>
      </c>
      <c r="N3502">
        <v>28.5</v>
      </c>
      <c r="O3502">
        <v>28</v>
      </c>
      <c r="P3502">
        <f t="shared" si="333"/>
        <v>0.5</v>
      </c>
      <c r="Q3502" t="s">
        <v>35</v>
      </c>
      <c r="R3502">
        <v>1</v>
      </c>
      <c r="S3502">
        <f t="shared" si="328"/>
        <v>0</v>
      </c>
      <c r="T3502">
        <f t="shared" si="329"/>
        <v>0.5</v>
      </c>
      <c r="W3502">
        <f>SUM(S3502:S3507)</f>
        <v>37</v>
      </c>
      <c r="X3502">
        <f>SUM(T3502:T3507)</f>
        <v>28.5</v>
      </c>
      <c r="Y3502">
        <f>X3502+W3502</f>
        <v>65.5</v>
      </c>
      <c r="Z3502" s="118">
        <v>0.11</v>
      </c>
      <c r="AA3502">
        <v>0</v>
      </c>
      <c r="AB3502" s="120">
        <v>45.06</v>
      </c>
      <c r="AC3502" s="2">
        <f t="shared" si="330"/>
        <v>247.82999999999998</v>
      </c>
      <c r="AD3502" s="2">
        <f>SUM(AC3502:AC3507)</f>
        <v>28015.414000000001</v>
      </c>
      <c r="AE3502" s="2">
        <f t="shared" si="331"/>
        <v>247.82999999999998</v>
      </c>
      <c r="AF3502" s="2">
        <f>SUM(AE3502:AE3507)</f>
        <v>28015.414000000001</v>
      </c>
      <c r="AG3502">
        <f t="shared" si="332"/>
        <v>1</v>
      </c>
    </row>
    <row r="3503" spans="1:34">
      <c r="A3503">
        <v>3502</v>
      </c>
      <c r="C3503">
        <v>474</v>
      </c>
      <c r="D3503">
        <v>670</v>
      </c>
      <c r="E3503" t="s">
        <v>607</v>
      </c>
      <c r="F3503" t="s">
        <v>929</v>
      </c>
      <c r="G3503">
        <v>51.638057709999998</v>
      </c>
      <c r="H3503">
        <v>128.11775209999999</v>
      </c>
      <c r="M3503" t="s">
        <v>623</v>
      </c>
      <c r="N3503">
        <v>28</v>
      </c>
      <c r="O3503">
        <v>26</v>
      </c>
      <c r="P3503">
        <f t="shared" si="333"/>
        <v>2</v>
      </c>
      <c r="Q3503" t="s">
        <v>35</v>
      </c>
      <c r="R3503">
        <v>1</v>
      </c>
      <c r="S3503">
        <f t="shared" si="328"/>
        <v>0</v>
      </c>
      <c r="T3503">
        <f t="shared" si="329"/>
        <v>2</v>
      </c>
      <c r="Z3503" s="118">
        <v>0.11</v>
      </c>
      <c r="AA3503">
        <v>0</v>
      </c>
      <c r="AB3503" s="120">
        <v>45.06</v>
      </c>
      <c r="AC3503" s="2">
        <f t="shared" si="330"/>
        <v>991.31999999999994</v>
      </c>
      <c r="AE3503" s="2">
        <f t="shared" si="331"/>
        <v>991.31999999999994</v>
      </c>
      <c r="AG3503" t="str">
        <f t="shared" si="332"/>
        <v/>
      </c>
      <c r="AH3503" s="102"/>
    </row>
    <row r="3504" spans="1:34">
      <c r="A3504">
        <v>3503</v>
      </c>
      <c r="C3504">
        <v>474</v>
      </c>
      <c r="D3504">
        <v>670</v>
      </c>
      <c r="E3504" t="s">
        <v>607</v>
      </c>
      <c r="F3504" t="s">
        <v>929</v>
      </c>
      <c r="G3504">
        <v>51.638057709999998</v>
      </c>
      <c r="H3504">
        <v>128.11775209999999</v>
      </c>
      <c r="M3504" t="s">
        <v>140</v>
      </c>
      <c r="N3504">
        <v>26</v>
      </c>
      <c r="O3504">
        <v>0</v>
      </c>
      <c r="P3504">
        <f t="shared" si="333"/>
        <v>26</v>
      </c>
      <c r="Q3504" t="s">
        <v>35</v>
      </c>
      <c r="R3504">
        <v>1</v>
      </c>
      <c r="S3504">
        <f t="shared" si="328"/>
        <v>0</v>
      </c>
      <c r="T3504">
        <f t="shared" si="329"/>
        <v>26</v>
      </c>
      <c r="Z3504" s="118">
        <v>0.11</v>
      </c>
      <c r="AA3504">
        <v>0</v>
      </c>
      <c r="AB3504" s="120">
        <v>45.06</v>
      </c>
      <c r="AC3504" s="2">
        <f t="shared" si="330"/>
        <v>12887.16</v>
      </c>
      <c r="AE3504" s="2">
        <f t="shared" si="331"/>
        <v>12887.16</v>
      </c>
      <c r="AG3504" t="str">
        <f t="shared" si="332"/>
        <v/>
      </c>
      <c r="AH3504" s="102"/>
    </row>
    <row r="3505" spans="1:34">
      <c r="A3505">
        <v>3504</v>
      </c>
      <c r="C3505">
        <v>522</v>
      </c>
      <c r="D3505">
        <v>670</v>
      </c>
      <c r="E3505" t="s">
        <v>607</v>
      </c>
      <c r="F3505" t="s">
        <v>929</v>
      </c>
      <c r="G3505">
        <v>51.638057709999998</v>
      </c>
      <c r="H3505">
        <v>128.11775209999999</v>
      </c>
      <c r="M3505" t="s">
        <v>104</v>
      </c>
      <c r="N3505">
        <v>0</v>
      </c>
      <c r="O3505">
        <v>-8</v>
      </c>
      <c r="P3505">
        <f t="shared" si="333"/>
        <v>8</v>
      </c>
      <c r="Q3505" t="s">
        <v>616</v>
      </c>
      <c r="R3505">
        <v>2</v>
      </c>
      <c r="S3505">
        <f t="shared" si="328"/>
        <v>8</v>
      </c>
      <c r="T3505">
        <f t="shared" si="329"/>
        <v>0</v>
      </c>
      <c r="U3505" t="s">
        <v>1003</v>
      </c>
      <c r="V3505" t="s">
        <v>21</v>
      </c>
      <c r="Z3505" s="118">
        <v>0.93</v>
      </c>
      <c r="AA3505">
        <v>10</v>
      </c>
      <c r="AB3505" s="120">
        <v>10.95</v>
      </c>
      <c r="AC3505" s="2">
        <f t="shared" si="330"/>
        <v>7332.12</v>
      </c>
      <c r="AE3505" s="2">
        <f t="shared" si="331"/>
        <v>7332.12</v>
      </c>
      <c r="AG3505" t="str">
        <f t="shared" si="332"/>
        <v/>
      </c>
      <c r="AH3505" s="102"/>
    </row>
    <row r="3506" spans="1:34">
      <c r="A3506">
        <v>3505</v>
      </c>
      <c r="C3506">
        <v>522</v>
      </c>
      <c r="D3506">
        <v>670</v>
      </c>
      <c r="E3506" t="s">
        <v>607</v>
      </c>
      <c r="F3506" t="s">
        <v>929</v>
      </c>
      <c r="G3506">
        <v>51.638057709999998</v>
      </c>
      <c r="H3506">
        <v>128.11775209999999</v>
      </c>
      <c r="M3506" t="s">
        <v>17</v>
      </c>
      <c r="N3506">
        <v>-8</v>
      </c>
      <c r="O3506">
        <v>-20</v>
      </c>
      <c r="P3506">
        <f t="shared" si="333"/>
        <v>12</v>
      </c>
      <c r="Q3506" t="s">
        <v>611</v>
      </c>
      <c r="R3506">
        <v>2</v>
      </c>
      <c r="S3506">
        <f t="shared" si="328"/>
        <v>12</v>
      </c>
      <c r="T3506">
        <f t="shared" si="329"/>
        <v>0</v>
      </c>
      <c r="U3506" t="s">
        <v>1003</v>
      </c>
      <c r="V3506" t="s">
        <v>856</v>
      </c>
      <c r="Z3506" s="118">
        <v>0.86</v>
      </c>
      <c r="AA3506">
        <v>30</v>
      </c>
      <c r="AB3506" s="120">
        <v>3.92</v>
      </c>
      <c r="AC3506" s="2">
        <f t="shared" si="330"/>
        <v>2831.808</v>
      </c>
      <c r="AE3506" s="2">
        <f t="shared" si="331"/>
        <v>2831.808</v>
      </c>
      <c r="AG3506" t="str">
        <f t="shared" si="332"/>
        <v/>
      </c>
    </row>
    <row r="3507" spans="1:34" s="9" customFormat="1">
      <c r="A3507">
        <v>3506</v>
      </c>
      <c r="C3507">
        <v>522</v>
      </c>
      <c r="D3507">
        <v>670</v>
      </c>
      <c r="E3507" s="9" t="s">
        <v>607</v>
      </c>
      <c r="F3507" t="s">
        <v>929</v>
      </c>
      <c r="G3507" s="9">
        <v>51.638057709999998</v>
      </c>
      <c r="H3507" s="9">
        <v>128.11775209999999</v>
      </c>
      <c r="M3507" s="9" t="s">
        <v>30</v>
      </c>
      <c r="N3507" s="9">
        <v>-20</v>
      </c>
      <c r="O3507" s="9">
        <v>-37</v>
      </c>
      <c r="P3507">
        <f t="shared" si="333"/>
        <v>17</v>
      </c>
      <c r="Q3507" s="9" t="s">
        <v>89</v>
      </c>
      <c r="R3507" s="9">
        <v>2</v>
      </c>
      <c r="S3507" s="9">
        <f t="shared" si="328"/>
        <v>17</v>
      </c>
      <c r="T3507" s="9">
        <f t="shared" si="329"/>
        <v>0</v>
      </c>
      <c r="U3507" t="s">
        <v>1003</v>
      </c>
      <c r="V3507" t="s">
        <v>856</v>
      </c>
      <c r="Z3507" s="118">
        <v>0.86</v>
      </c>
      <c r="AA3507" s="9">
        <v>35</v>
      </c>
      <c r="AB3507" s="120">
        <v>3.92</v>
      </c>
      <c r="AC3507" s="2">
        <f t="shared" si="330"/>
        <v>3725.1759999999995</v>
      </c>
      <c r="AE3507" s="11">
        <f t="shared" si="331"/>
        <v>3725.1759999999995</v>
      </c>
      <c r="AG3507" t="str">
        <f t="shared" si="332"/>
        <v/>
      </c>
      <c r="AH3507"/>
    </row>
    <row r="3508" spans="1:34">
      <c r="A3508">
        <v>3507</v>
      </c>
      <c r="C3508">
        <v>473</v>
      </c>
      <c r="D3508">
        <v>671</v>
      </c>
      <c r="E3508" t="s">
        <v>619</v>
      </c>
      <c r="F3508" t="s">
        <v>930</v>
      </c>
      <c r="G3508">
        <v>51.639965060000002</v>
      </c>
      <c r="H3508">
        <v>128.11668399999999</v>
      </c>
      <c r="M3508" t="s">
        <v>89</v>
      </c>
      <c r="N3508">
        <v>12.5</v>
      </c>
      <c r="O3508">
        <v>12</v>
      </c>
      <c r="P3508">
        <f t="shared" si="333"/>
        <v>0.5</v>
      </c>
      <c r="Q3508" t="s">
        <v>35</v>
      </c>
      <c r="R3508">
        <v>1</v>
      </c>
      <c r="S3508">
        <f t="shared" si="328"/>
        <v>0</v>
      </c>
      <c r="T3508">
        <f t="shared" si="329"/>
        <v>0.5</v>
      </c>
      <c r="W3508">
        <f>SUM(S3508:S3513)</f>
        <v>30</v>
      </c>
      <c r="X3508">
        <f>SUM(T3508:T3513)</f>
        <v>12.5</v>
      </c>
      <c r="Y3508">
        <f>X3508+W3508</f>
        <v>42.5</v>
      </c>
      <c r="Z3508" s="118">
        <v>0.16</v>
      </c>
      <c r="AA3508">
        <v>0</v>
      </c>
      <c r="AB3508" s="120">
        <v>37.4</v>
      </c>
      <c r="AC3508" s="2">
        <f t="shared" si="330"/>
        <v>299.2</v>
      </c>
      <c r="AD3508" s="2">
        <f>SUM(AC3508:AC3513)</f>
        <v>11736.64</v>
      </c>
      <c r="AE3508" s="2">
        <f t="shared" si="331"/>
        <v>299.2</v>
      </c>
      <c r="AF3508" s="2">
        <f>SUM(AE3508:AE3513)</f>
        <v>11736.64</v>
      </c>
      <c r="AG3508">
        <f t="shared" si="332"/>
        <v>1</v>
      </c>
    </row>
    <row r="3509" spans="1:34">
      <c r="A3509">
        <v>3508</v>
      </c>
      <c r="C3509">
        <v>473</v>
      </c>
      <c r="D3509">
        <v>671</v>
      </c>
      <c r="E3509" t="s">
        <v>619</v>
      </c>
      <c r="F3509" t="s">
        <v>930</v>
      </c>
      <c r="G3509">
        <v>51.639965060000002</v>
      </c>
      <c r="H3509">
        <v>128.11668399999999</v>
      </c>
      <c r="M3509" t="s">
        <v>623</v>
      </c>
      <c r="N3509">
        <v>12</v>
      </c>
      <c r="O3509">
        <v>10</v>
      </c>
      <c r="P3509">
        <f t="shared" si="333"/>
        <v>2</v>
      </c>
      <c r="Q3509" t="s">
        <v>35</v>
      </c>
      <c r="R3509">
        <v>1</v>
      </c>
      <c r="S3509">
        <f t="shared" si="328"/>
        <v>0</v>
      </c>
      <c r="T3509">
        <f t="shared" si="329"/>
        <v>2</v>
      </c>
      <c r="Z3509" s="118">
        <v>0.16</v>
      </c>
      <c r="AA3509">
        <v>0</v>
      </c>
      <c r="AB3509" s="120">
        <v>37.4</v>
      </c>
      <c r="AC3509" s="2">
        <f t="shared" si="330"/>
        <v>1196.8</v>
      </c>
      <c r="AE3509" s="2">
        <f t="shared" si="331"/>
        <v>1196.8</v>
      </c>
      <c r="AG3509" t="str">
        <f t="shared" si="332"/>
        <v/>
      </c>
    </row>
    <row r="3510" spans="1:34">
      <c r="A3510">
        <v>3509</v>
      </c>
      <c r="C3510">
        <v>473</v>
      </c>
      <c r="D3510">
        <v>671</v>
      </c>
      <c r="E3510" t="s">
        <v>619</v>
      </c>
      <c r="F3510" t="s">
        <v>930</v>
      </c>
      <c r="G3510">
        <v>51.639965060000002</v>
      </c>
      <c r="H3510">
        <v>128.11668399999999</v>
      </c>
      <c r="M3510" t="s">
        <v>140</v>
      </c>
      <c r="N3510">
        <v>10</v>
      </c>
      <c r="O3510">
        <v>0</v>
      </c>
      <c r="P3510">
        <f t="shared" si="333"/>
        <v>10</v>
      </c>
      <c r="Q3510" t="s">
        <v>35</v>
      </c>
      <c r="R3510">
        <v>1</v>
      </c>
      <c r="S3510">
        <f t="shared" si="328"/>
        <v>0</v>
      </c>
      <c r="T3510">
        <f t="shared" si="329"/>
        <v>10</v>
      </c>
      <c r="Z3510" s="118">
        <v>0.16</v>
      </c>
      <c r="AA3510">
        <v>0</v>
      </c>
      <c r="AB3510" s="120">
        <v>37.4</v>
      </c>
      <c r="AC3510" s="2">
        <f t="shared" si="330"/>
        <v>5984</v>
      </c>
      <c r="AE3510" s="2">
        <f t="shared" si="331"/>
        <v>5984</v>
      </c>
      <c r="AG3510" t="str">
        <f t="shared" si="332"/>
        <v/>
      </c>
    </row>
    <row r="3511" spans="1:34">
      <c r="A3511">
        <v>3510</v>
      </c>
      <c r="C3511">
        <v>521</v>
      </c>
      <c r="D3511">
        <v>671</v>
      </c>
      <c r="E3511" t="s">
        <v>619</v>
      </c>
      <c r="F3511" t="s">
        <v>930</v>
      </c>
      <c r="G3511">
        <v>51.639965060000002</v>
      </c>
      <c r="H3511">
        <v>128.11668399999999</v>
      </c>
      <c r="M3511" t="s">
        <v>104</v>
      </c>
      <c r="N3511">
        <v>0</v>
      </c>
      <c r="O3511">
        <v>-10</v>
      </c>
      <c r="P3511">
        <f t="shared" si="333"/>
        <v>10</v>
      </c>
      <c r="Q3511" t="s">
        <v>616</v>
      </c>
      <c r="R3511">
        <v>2</v>
      </c>
      <c r="S3511">
        <f t="shared" si="328"/>
        <v>10</v>
      </c>
      <c r="T3511">
        <f t="shared" si="329"/>
        <v>0</v>
      </c>
      <c r="U3511" t="s">
        <v>1003</v>
      </c>
      <c r="V3511" t="s">
        <v>856</v>
      </c>
      <c r="Z3511" s="118">
        <v>1.07</v>
      </c>
      <c r="AA3511">
        <v>30</v>
      </c>
      <c r="AB3511" s="120">
        <v>3.36</v>
      </c>
      <c r="AC3511" s="2">
        <f t="shared" si="330"/>
        <v>2516.6400000000003</v>
      </c>
      <c r="AE3511" s="2">
        <f t="shared" si="331"/>
        <v>2516.6400000000003</v>
      </c>
      <c r="AG3511" t="str">
        <f t="shared" si="332"/>
        <v/>
      </c>
    </row>
    <row r="3512" spans="1:34">
      <c r="A3512">
        <v>3511</v>
      </c>
      <c r="C3512">
        <v>521</v>
      </c>
      <c r="D3512">
        <v>671</v>
      </c>
      <c r="E3512" t="s">
        <v>619</v>
      </c>
      <c r="F3512" t="s">
        <v>930</v>
      </c>
      <c r="G3512">
        <v>51.639965060000002</v>
      </c>
      <c r="H3512">
        <v>128.11668399999999</v>
      </c>
      <c r="M3512" t="s">
        <v>101</v>
      </c>
      <c r="N3512">
        <v>-10</v>
      </c>
      <c r="O3512">
        <v>-30</v>
      </c>
      <c r="P3512">
        <f t="shared" si="333"/>
        <v>20</v>
      </c>
      <c r="Q3512" t="s">
        <v>611</v>
      </c>
      <c r="R3512">
        <v>2</v>
      </c>
      <c r="S3512">
        <f t="shared" si="328"/>
        <v>20</v>
      </c>
      <c r="T3512">
        <f t="shared" si="329"/>
        <v>0</v>
      </c>
      <c r="U3512" t="s">
        <v>1003</v>
      </c>
      <c r="V3512" t="s">
        <v>856</v>
      </c>
      <c r="Z3512" s="118">
        <v>1.45</v>
      </c>
      <c r="AA3512">
        <v>50</v>
      </c>
      <c r="AB3512" s="120">
        <v>1.2</v>
      </c>
      <c r="AC3512" s="2">
        <f t="shared" si="330"/>
        <v>1739.9999999999998</v>
      </c>
      <c r="AE3512" s="2">
        <f t="shared" si="331"/>
        <v>1739.9999999999998</v>
      </c>
      <c r="AG3512" t="str">
        <f t="shared" si="332"/>
        <v/>
      </c>
    </row>
    <row r="3513" spans="1:34" s="9" customFormat="1">
      <c r="A3513">
        <v>3512</v>
      </c>
      <c r="C3513">
        <v>521</v>
      </c>
      <c r="D3513">
        <v>671</v>
      </c>
      <c r="E3513" s="9" t="s">
        <v>619</v>
      </c>
      <c r="F3513" t="s">
        <v>930</v>
      </c>
      <c r="G3513" s="9">
        <v>51.639965060000002</v>
      </c>
      <c r="H3513" s="9">
        <v>128.11668399999999</v>
      </c>
      <c r="M3513" s="9" t="s">
        <v>416</v>
      </c>
      <c r="N3513" s="9">
        <v>-30</v>
      </c>
      <c r="O3513" s="9">
        <v>-30</v>
      </c>
      <c r="P3513">
        <f t="shared" si="333"/>
        <v>0</v>
      </c>
      <c r="R3513" s="9">
        <v>2</v>
      </c>
      <c r="S3513" s="9">
        <f t="shared" si="328"/>
        <v>0</v>
      </c>
      <c r="T3513" s="9">
        <f t="shared" si="329"/>
        <v>0</v>
      </c>
      <c r="U3513" t="s">
        <v>1003</v>
      </c>
      <c r="V3513" t="s">
        <v>856</v>
      </c>
      <c r="Z3513" s="118">
        <v>0</v>
      </c>
      <c r="AA3513" s="9">
        <v>0</v>
      </c>
      <c r="AB3513" s="120"/>
      <c r="AC3513" s="2">
        <f t="shared" si="330"/>
        <v>0</v>
      </c>
      <c r="AE3513" s="11">
        <f t="shared" si="331"/>
        <v>0</v>
      </c>
      <c r="AG3513" t="str">
        <f t="shared" si="332"/>
        <v/>
      </c>
      <c r="AH3513"/>
    </row>
    <row r="3514" spans="1:34">
      <c r="A3514">
        <v>3513</v>
      </c>
      <c r="C3514">
        <v>130</v>
      </c>
      <c r="D3514">
        <v>672</v>
      </c>
      <c r="E3514" t="s">
        <v>911</v>
      </c>
      <c r="F3514" t="s">
        <v>930</v>
      </c>
      <c r="G3514">
        <v>52.63447189</v>
      </c>
      <c r="H3514">
        <v>127.1231003</v>
      </c>
      <c r="M3514" t="s">
        <v>13</v>
      </c>
      <c r="N3514">
        <v>21</v>
      </c>
      <c r="O3514">
        <v>19</v>
      </c>
      <c r="P3514">
        <f t="shared" si="333"/>
        <v>2</v>
      </c>
      <c r="Q3514" t="s">
        <v>35</v>
      </c>
      <c r="R3514">
        <v>1</v>
      </c>
      <c r="S3514">
        <f t="shared" si="328"/>
        <v>0</v>
      </c>
      <c r="T3514">
        <f t="shared" si="329"/>
        <v>2</v>
      </c>
      <c r="W3514">
        <f>SUM(S3514:S3521)</f>
        <v>10</v>
      </c>
      <c r="X3514">
        <f>SUM(T3514:T3521)</f>
        <v>21</v>
      </c>
      <c r="Y3514">
        <f>X3514+W3514</f>
        <v>31</v>
      </c>
      <c r="Z3514" s="118">
        <v>0.16</v>
      </c>
      <c r="AA3514">
        <v>0</v>
      </c>
      <c r="AB3514" s="120">
        <v>37.4</v>
      </c>
      <c r="AC3514" s="2">
        <f t="shared" si="330"/>
        <v>1196.8</v>
      </c>
      <c r="AD3514" s="2">
        <f>SUM(AC3514:AC3521)</f>
        <v>12893.172000000002</v>
      </c>
      <c r="AE3514" s="2">
        <f t="shared" si="331"/>
        <v>1196.8</v>
      </c>
      <c r="AF3514" s="2">
        <f>SUM(AE3514:AE3521)</f>
        <v>12893.172000000002</v>
      </c>
      <c r="AG3514">
        <f t="shared" si="332"/>
        <v>1</v>
      </c>
    </row>
    <row r="3515" spans="1:34">
      <c r="A3515">
        <v>3514</v>
      </c>
      <c r="C3515">
        <v>130</v>
      </c>
      <c r="D3515">
        <v>672</v>
      </c>
      <c r="E3515" t="s">
        <v>911</v>
      </c>
      <c r="F3515" t="s">
        <v>930</v>
      </c>
      <c r="G3515">
        <v>52.63447189</v>
      </c>
      <c r="H3515">
        <v>127.1231003</v>
      </c>
      <c r="M3515" t="s">
        <v>14</v>
      </c>
      <c r="N3515">
        <v>19</v>
      </c>
      <c r="O3515">
        <v>15</v>
      </c>
      <c r="P3515">
        <f t="shared" si="333"/>
        <v>4</v>
      </c>
      <c r="Q3515" t="s">
        <v>35</v>
      </c>
      <c r="R3515">
        <v>1</v>
      </c>
      <c r="S3515">
        <f t="shared" si="328"/>
        <v>0</v>
      </c>
      <c r="T3515">
        <f t="shared" si="329"/>
        <v>4</v>
      </c>
      <c r="Z3515" s="118">
        <v>0.16</v>
      </c>
      <c r="AA3515">
        <v>0</v>
      </c>
      <c r="AB3515" s="120">
        <v>37.4</v>
      </c>
      <c r="AC3515" s="2">
        <f t="shared" si="330"/>
        <v>2393.6</v>
      </c>
      <c r="AE3515" s="2">
        <f t="shared" si="331"/>
        <v>2393.6</v>
      </c>
      <c r="AG3515" t="str">
        <f t="shared" si="332"/>
        <v/>
      </c>
    </row>
    <row r="3516" spans="1:34">
      <c r="A3516">
        <v>3515</v>
      </c>
      <c r="C3516">
        <v>130</v>
      </c>
      <c r="D3516">
        <v>672</v>
      </c>
      <c r="E3516" t="s">
        <v>911</v>
      </c>
      <c r="F3516" t="s">
        <v>930</v>
      </c>
      <c r="G3516">
        <v>52.63447189</v>
      </c>
      <c r="H3516">
        <v>127.1231003</v>
      </c>
      <c r="M3516" t="s">
        <v>90</v>
      </c>
      <c r="N3516">
        <v>15</v>
      </c>
      <c r="O3516">
        <v>2</v>
      </c>
      <c r="P3516">
        <f t="shared" si="333"/>
        <v>13</v>
      </c>
      <c r="Q3516" t="s">
        <v>35</v>
      </c>
      <c r="R3516">
        <v>1</v>
      </c>
      <c r="S3516">
        <f t="shared" si="328"/>
        <v>0</v>
      </c>
      <c r="T3516">
        <f t="shared" si="329"/>
        <v>13</v>
      </c>
      <c r="Z3516" s="118">
        <v>0.16</v>
      </c>
      <c r="AA3516">
        <v>0</v>
      </c>
      <c r="AB3516" s="120">
        <v>30.85</v>
      </c>
      <c r="AC3516" s="2">
        <f t="shared" si="330"/>
        <v>6416.8000000000011</v>
      </c>
      <c r="AE3516" s="2">
        <f t="shared" si="331"/>
        <v>6416.8000000000011</v>
      </c>
      <c r="AG3516" t="str">
        <f t="shared" si="332"/>
        <v/>
      </c>
    </row>
    <row r="3517" spans="1:34">
      <c r="A3517">
        <v>3516</v>
      </c>
      <c r="C3517">
        <v>130</v>
      </c>
      <c r="D3517">
        <v>672</v>
      </c>
      <c r="E3517" t="s">
        <v>911</v>
      </c>
      <c r="F3517" t="s">
        <v>930</v>
      </c>
      <c r="G3517">
        <v>52.63447189</v>
      </c>
      <c r="H3517">
        <v>127.1231003</v>
      </c>
      <c r="M3517" t="s">
        <v>15</v>
      </c>
      <c r="N3517">
        <v>2</v>
      </c>
      <c r="O3517">
        <v>0</v>
      </c>
      <c r="P3517">
        <f t="shared" si="333"/>
        <v>2</v>
      </c>
      <c r="Q3517" t="s">
        <v>35</v>
      </c>
      <c r="R3517">
        <v>1</v>
      </c>
      <c r="S3517">
        <f t="shared" si="328"/>
        <v>0</v>
      </c>
      <c r="T3517">
        <f t="shared" si="329"/>
        <v>2</v>
      </c>
      <c r="Z3517" s="118">
        <v>0.16</v>
      </c>
      <c r="AA3517">
        <v>0</v>
      </c>
      <c r="AB3517" s="120">
        <v>30.85</v>
      </c>
      <c r="AC3517" s="2">
        <f t="shared" si="330"/>
        <v>987.2</v>
      </c>
      <c r="AE3517" s="2">
        <f t="shared" si="331"/>
        <v>987.2</v>
      </c>
      <c r="AG3517" t="str">
        <f t="shared" si="332"/>
        <v/>
      </c>
    </row>
    <row r="3518" spans="1:34">
      <c r="A3518">
        <v>3517</v>
      </c>
      <c r="C3518">
        <v>143</v>
      </c>
      <c r="D3518">
        <v>672</v>
      </c>
      <c r="E3518" t="s">
        <v>911</v>
      </c>
      <c r="F3518" t="s">
        <v>930</v>
      </c>
      <c r="G3518">
        <v>52.63447189</v>
      </c>
      <c r="H3518">
        <v>127.1231003</v>
      </c>
      <c r="M3518" t="s">
        <v>104</v>
      </c>
      <c r="N3518">
        <v>0</v>
      </c>
      <c r="O3518">
        <v>-1</v>
      </c>
      <c r="P3518">
        <f t="shared" si="333"/>
        <v>1</v>
      </c>
      <c r="Q3518" t="s">
        <v>191</v>
      </c>
      <c r="R3518">
        <v>2</v>
      </c>
      <c r="S3518">
        <f t="shared" si="328"/>
        <v>1</v>
      </c>
      <c r="T3518">
        <f t="shared" si="329"/>
        <v>0</v>
      </c>
      <c r="U3518" t="s">
        <v>1003</v>
      </c>
      <c r="V3518" t="s">
        <v>918</v>
      </c>
      <c r="Z3518" s="118">
        <v>1.07</v>
      </c>
      <c r="AA3518">
        <v>0</v>
      </c>
      <c r="AB3518" s="120">
        <v>3.36</v>
      </c>
      <c r="AC3518" s="2">
        <f t="shared" si="330"/>
        <v>359.52000000000004</v>
      </c>
      <c r="AE3518" s="2">
        <f t="shared" si="331"/>
        <v>359.52000000000004</v>
      </c>
      <c r="AG3518" t="str">
        <f t="shared" si="332"/>
        <v/>
      </c>
    </row>
    <row r="3519" spans="1:34">
      <c r="A3519">
        <v>3518</v>
      </c>
      <c r="C3519">
        <v>143</v>
      </c>
      <c r="D3519">
        <v>672</v>
      </c>
      <c r="E3519" t="s">
        <v>911</v>
      </c>
      <c r="F3519" t="s">
        <v>930</v>
      </c>
      <c r="G3519">
        <v>52.63447189</v>
      </c>
      <c r="H3519">
        <v>127.1231003</v>
      </c>
      <c r="M3519" t="s">
        <v>32</v>
      </c>
      <c r="N3519">
        <v>-2</v>
      </c>
      <c r="O3519">
        <v>-8</v>
      </c>
      <c r="P3519">
        <f t="shared" si="333"/>
        <v>6</v>
      </c>
      <c r="Q3519" t="s">
        <v>191</v>
      </c>
      <c r="R3519">
        <v>2</v>
      </c>
      <c r="S3519">
        <f t="shared" si="328"/>
        <v>6</v>
      </c>
      <c r="T3519">
        <f t="shared" si="329"/>
        <v>0</v>
      </c>
      <c r="U3519" t="s">
        <v>1003</v>
      </c>
      <c r="V3519" t="s">
        <v>918</v>
      </c>
      <c r="Z3519" s="118">
        <v>1.43</v>
      </c>
      <c r="AA3519">
        <v>0</v>
      </c>
      <c r="AB3519" s="120">
        <v>1.2</v>
      </c>
      <c r="AC3519" s="2">
        <f t="shared" si="330"/>
        <v>1029.5999999999999</v>
      </c>
      <c r="AE3519" s="2">
        <f t="shared" si="331"/>
        <v>1029.5999999999999</v>
      </c>
      <c r="AG3519" t="str">
        <f t="shared" si="332"/>
        <v/>
      </c>
    </row>
    <row r="3520" spans="1:34">
      <c r="A3520">
        <v>3519</v>
      </c>
      <c r="C3520">
        <v>143</v>
      </c>
      <c r="D3520">
        <v>672</v>
      </c>
      <c r="E3520" t="s">
        <v>911</v>
      </c>
      <c r="F3520" t="s">
        <v>930</v>
      </c>
      <c r="G3520">
        <v>52.63447189</v>
      </c>
      <c r="H3520">
        <v>127.1231003</v>
      </c>
      <c r="M3520" t="s">
        <v>34</v>
      </c>
      <c r="N3520">
        <v>-8</v>
      </c>
      <c r="O3520">
        <v>-11</v>
      </c>
      <c r="P3520">
        <f t="shared" si="333"/>
        <v>3</v>
      </c>
      <c r="Q3520" t="s">
        <v>191</v>
      </c>
      <c r="R3520">
        <v>2</v>
      </c>
      <c r="S3520">
        <f t="shared" si="328"/>
        <v>3</v>
      </c>
      <c r="T3520">
        <f t="shared" si="329"/>
        <v>0</v>
      </c>
      <c r="U3520" t="s">
        <v>1003</v>
      </c>
      <c r="V3520" t="s">
        <v>918</v>
      </c>
      <c r="Z3520" s="118">
        <v>1.43</v>
      </c>
      <c r="AA3520">
        <v>1</v>
      </c>
      <c r="AB3520" s="120">
        <v>1.2</v>
      </c>
      <c r="AC3520" s="2">
        <f t="shared" si="330"/>
        <v>509.65199999999993</v>
      </c>
      <c r="AE3520" s="2">
        <f t="shared" si="331"/>
        <v>509.65199999999993</v>
      </c>
      <c r="AG3520" t="str">
        <f t="shared" si="332"/>
        <v/>
      </c>
    </row>
    <row r="3521" spans="1:34" s="9" customFormat="1">
      <c r="A3521">
        <v>3520</v>
      </c>
      <c r="C3521">
        <v>143</v>
      </c>
      <c r="D3521">
        <v>672</v>
      </c>
      <c r="E3521" s="9" t="s">
        <v>911</v>
      </c>
      <c r="F3521" t="s">
        <v>930</v>
      </c>
      <c r="G3521" s="9">
        <v>52.63447189</v>
      </c>
      <c r="H3521" s="9">
        <v>127.1231003</v>
      </c>
      <c r="M3521" s="9" t="s">
        <v>416</v>
      </c>
      <c r="N3521" s="9">
        <v>0</v>
      </c>
      <c r="O3521" s="9">
        <v>0</v>
      </c>
      <c r="P3521">
        <f t="shared" si="333"/>
        <v>0</v>
      </c>
      <c r="R3521" s="9">
        <v>2</v>
      </c>
      <c r="S3521" s="9">
        <f t="shared" si="328"/>
        <v>0</v>
      </c>
      <c r="T3521" s="9">
        <f t="shared" si="329"/>
        <v>0</v>
      </c>
      <c r="U3521" t="s">
        <v>1003</v>
      </c>
      <c r="V3521" t="s">
        <v>21</v>
      </c>
      <c r="Z3521" s="118">
        <v>0</v>
      </c>
      <c r="AA3521" s="9">
        <v>0</v>
      </c>
      <c r="AB3521" s="120"/>
      <c r="AC3521" s="2">
        <f t="shared" si="330"/>
        <v>0</v>
      </c>
      <c r="AE3521" s="11">
        <f t="shared" si="331"/>
        <v>0</v>
      </c>
      <c r="AG3521" t="str">
        <f t="shared" si="332"/>
        <v/>
      </c>
      <c r="AH3521"/>
    </row>
    <row r="3522" spans="1:34">
      <c r="A3522">
        <v>3521</v>
      </c>
      <c r="C3522">
        <v>472</v>
      </c>
      <c r="D3522">
        <v>673</v>
      </c>
      <c r="E3522" t="s">
        <v>909</v>
      </c>
      <c r="F3522" t="s">
        <v>931</v>
      </c>
      <c r="G3522">
        <v>51.639923099999997</v>
      </c>
      <c r="H3522">
        <v>128.11833189999999</v>
      </c>
      <c r="M3522" t="s">
        <v>89</v>
      </c>
      <c r="N3522">
        <v>44</v>
      </c>
      <c r="O3522">
        <v>43</v>
      </c>
      <c r="P3522">
        <f t="shared" si="333"/>
        <v>1</v>
      </c>
      <c r="Q3522" t="s">
        <v>35</v>
      </c>
      <c r="R3522">
        <v>1</v>
      </c>
      <c r="S3522">
        <f t="shared" ref="S3522:S3585" si="334">IF(R3522=1,0,P3522)</f>
        <v>0</v>
      </c>
      <c r="T3522">
        <f t="shared" ref="T3522:T3585" si="335">IF(R3522=1,P3522,0)</f>
        <v>1</v>
      </c>
      <c r="W3522">
        <f>SUM(S3522:S3526)</f>
        <v>30</v>
      </c>
      <c r="X3522">
        <f>SUM(T3522:T3526)</f>
        <v>44</v>
      </c>
      <c r="Y3522">
        <f>X3522+W3522</f>
        <v>74</v>
      </c>
      <c r="Z3522" s="118">
        <v>0.12</v>
      </c>
      <c r="AA3522">
        <v>0</v>
      </c>
      <c r="AB3522" s="120">
        <v>42.07</v>
      </c>
      <c r="AC3522" s="2">
        <f t="shared" ref="AC3522:AC3585" si="336">Z3522*AB3522/100*P3522*100*100*((100-AA3522)/100)</f>
        <v>504.84</v>
      </c>
      <c r="AD3522" s="2">
        <f>SUM(AC3522:AC3526)</f>
        <v>27897.010000000002</v>
      </c>
      <c r="AE3522" s="2">
        <f t="shared" ref="AE3522:AE3585" si="337">Z3522*AB3522/100*P3522*100*100*((100-AA3522)/100)</f>
        <v>504.84</v>
      </c>
      <c r="AF3522" s="2">
        <f>SUM(AE3522:AE3526)</f>
        <v>27897.010000000002</v>
      </c>
      <c r="AG3522">
        <f t="shared" ref="AG3522:AG3585" si="338">IF(D3521&lt;&gt;D3522,1,"")</f>
        <v>1</v>
      </c>
    </row>
    <row r="3523" spans="1:34">
      <c r="A3523">
        <v>3522</v>
      </c>
      <c r="C3523">
        <v>472</v>
      </c>
      <c r="D3523">
        <v>673</v>
      </c>
      <c r="E3523" t="s">
        <v>909</v>
      </c>
      <c r="F3523" t="s">
        <v>931</v>
      </c>
      <c r="G3523">
        <v>51.639923099999997</v>
      </c>
      <c r="H3523">
        <v>128.11833189999999</v>
      </c>
      <c r="M3523" t="s">
        <v>140</v>
      </c>
      <c r="N3523">
        <v>43</v>
      </c>
      <c r="O3523">
        <v>26</v>
      </c>
      <c r="P3523">
        <f t="shared" si="333"/>
        <v>17</v>
      </c>
      <c r="Q3523" t="s">
        <v>35</v>
      </c>
      <c r="R3523">
        <v>1</v>
      </c>
      <c r="S3523">
        <f t="shared" si="334"/>
        <v>0</v>
      </c>
      <c r="T3523">
        <f t="shared" si="335"/>
        <v>17</v>
      </c>
      <c r="Z3523" s="118">
        <v>0.13</v>
      </c>
      <c r="AA3523">
        <v>0</v>
      </c>
      <c r="AB3523" s="120">
        <v>42.07</v>
      </c>
      <c r="AC3523" s="2">
        <f t="shared" si="336"/>
        <v>9297.4700000000012</v>
      </c>
      <c r="AE3523" s="2">
        <f t="shared" si="337"/>
        <v>9297.4700000000012</v>
      </c>
      <c r="AG3523" t="str">
        <f t="shared" si="338"/>
        <v/>
      </c>
    </row>
    <row r="3524" spans="1:34">
      <c r="A3524">
        <v>3523</v>
      </c>
      <c r="C3524">
        <v>472</v>
      </c>
      <c r="D3524">
        <v>673</v>
      </c>
      <c r="E3524" t="s">
        <v>909</v>
      </c>
      <c r="F3524" t="s">
        <v>931</v>
      </c>
      <c r="G3524">
        <v>51.639923099999997</v>
      </c>
      <c r="H3524">
        <v>128.11833189999999</v>
      </c>
      <c r="M3524" t="s">
        <v>141</v>
      </c>
      <c r="N3524">
        <v>26</v>
      </c>
      <c r="O3524">
        <v>0</v>
      </c>
      <c r="P3524">
        <f t="shared" si="333"/>
        <v>26</v>
      </c>
      <c r="Q3524" t="s">
        <v>35</v>
      </c>
      <c r="R3524">
        <v>1</v>
      </c>
      <c r="S3524">
        <f t="shared" si="334"/>
        <v>0</v>
      </c>
      <c r="T3524">
        <f t="shared" si="335"/>
        <v>26</v>
      </c>
      <c r="Z3524" s="118">
        <v>0.13</v>
      </c>
      <c r="AA3524">
        <v>0</v>
      </c>
      <c r="AB3524" s="120">
        <v>42.07</v>
      </c>
      <c r="AC3524" s="2">
        <f t="shared" si="336"/>
        <v>14219.660000000002</v>
      </c>
      <c r="AE3524" s="2">
        <f t="shared" si="337"/>
        <v>14219.660000000002</v>
      </c>
      <c r="AG3524" t="str">
        <f t="shared" si="338"/>
        <v/>
      </c>
    </row>
    <row r="3525" spans="1:34">
      <c r="A3525">
        <v>3524</v>
      </c>
      <c r="C3525">
        <v>520</v>
      </c>
      <c r="D3525">
        <v>673</v>
      </c>
      <c r="E3525" t="s">
        <v>909</v>
      </c>
      <c r="F3525" t="s">
        <v>931</v>
      </c>
      <c r="G3525">
        <v>51.639923099999997</v>
      </c>
      <c r="H3525">
        <v>128.11833189999999</v>
      </c>
      <c r="M3525" t="s">
        <v>812</v>
      </c>
      <c r="N3525">
        <v>0</v>
      </c>
      <c r="O3525">
        <v>-18</v>
      </c>
      <c r="P3525">
        <f t="shared" si="333"/>
        <v>18</v>
      </c>
      <c r="Q3525" t="s">
        <v>609</v>
      </c>
      <c r="R3525">
        <v>2</v>
      </c>
      <c r="S3525">
        <f t="shared" si="334"/>
        <v>18</v>
      </c>
      <c r="T3525">
        <f t="shared" si="335"/>
        <v>0</v>
      </c>
      <c r="U3525" t="s">
        <v>1003</v>
      </c>
      <c r="V3525" t="s">
        <v>21</v>
      </c>
      <c r="Z3525" s="118">
        <v>1.56</v>
      </c>
      <c r="AA3525" s="106">
        <v>40</v>
      </c>
      <c r="AB3525" s="120">
        <v>1.38</v>
      </c>
      <c r="AC3525" s="2">
        <f t="shared" si="336"/>
        <v>2325.0239999999999</v>
      </c>
      <c r="AE3525" s="2">
        <f t="shared" si="337"/>
        <v>2325.0239999999999</v>
      </c>
      <c r="AG3525" t="str">
        <f t="shared" si="338"/>
        <v/>
      </c>
    </row>
    <row r="3526" spans="1:34" s="9" customFormat="1">
      <c r="A3526">
        <v>3525</v>
      </c>
      <c r="C3526">
        <v>520</v>
      </c>
      <c r="D3526">
        <v>673</v>
      </c>
      <c r="E3526" s="9" t="s">
        <v>909</v>
      </c>
      <c r="F3526" t="s">
        <v>931</v>
      </c>
      <c r="G3526" s="9">
        <v>51.639923099999997</v>
      </c>
      <c r="H3526" s="9">
        <v>128.11833189999999</v>
      </c>
      <c r="M3526" s="9" t="s">
        <v>28</v>
      </c>
      <c r="N3526" s="9">
        <v>-18</v>
      </c>
      <c r="O3526" s="9">
        <v>-30</v>
      </c>
      <c r="P3526">
        <f t="shared" si="333"/>
        <v>12</v>
      </c>
      <c r="Q3526" s="9" t="s">
        <v>616</v>
      </c>
      <c r="R3526" s="9">
        <v>2</v>
      </c>
      <c r="S3526" s="9">
        <f t="shared" si="334"/>
        <v>12</v>
      </c>
      <c r="T3526" s="9">
        <f t="shared" si="335"/>
        <v>0</v>
      </c>
      <c r="U3526" t="s">
        <v>1003</v>
      </c>
      <c r="V3526" t="s">
        <v>21</v>
      </c>
      <c r="Z3526" s="118">
        <v>1.56</v>
      </c>
      <c r="AA3526" s="106">
        <v>40</v>
      </c>
      <c r="AB3526" s="120">
        <v>1.38</v>
      </c>
      <c r="AC3526" s="2">
        <f t="shared" si="336"/>
        <v>1550.0160000000001</v>
      </c>
      <c r="AE3526" s="11">
        <f t="shared" si="337"/>
        <v>1550.0160000000001</v>
      </c>
      <c r="AG3526" t="str">
        <f t="shared" si="338"/>
        <v/>
      </c>
      <c r="AH3526"/>
    </row>
    <row r="3527" spans="1:34">
      <c r="A3527">
        <v>3526</v>
      </c>
      <c r="C3527">
        <v>139</v>
      </c>
      <c r="D3527">
        <v>674</v>
      </c>
      <c r="E3527" t="s">
        <v>605</v>
      </c>
      <c r="F3527" t="s">
        <v>929</v>
      </c>
      <c r="G3527">
        <v>52.616279599999999</v>
      </c>
      <c r="H3527">
        <v>127.1427994</v>
      </c>
      <c r="M3527" t="s">
        <v>610</v>
      </c>
      <c r="N3527">
        <v>19</v>
      </c>
      <c r="O3527">
        <v>18</v>
      </c>
      <c r="P3527">
        <f t="shared" si="333"/>
        <v>1</v>
      </c>
      <c r="Q3527" t="s">
        <v>35</v>
      </c>
      <c r="R3527">
        <v>1</v>
      </c>
      <c r="S3527">
        <f t="shared" si="334"/>
        <v>0</v>
      </c>
      <c r="T3527">
        <f t="shared" si="335"/>
        <v>1</v>
      </c>
      <c r="W3527">
        <f>SUM(S3527:S3531)</f>
        <v>42</v>
      </c>
      <c r="X3527">
        <f>SUM(T3527:T3531)</f>
        <v>19</v>
      </c>
      <c r="Y3527">
        <f>X3527+W3527</f>
        <v>61</v>
      </c>
      <c r="Z3527" s="118">
        <v>0.14000000000000001</v>
      </c>
      <c r="AA3527">
        <v>0</v>
      </c>
      <c r="AB3527" s="120">
        <v>43.21</v>
      </c>
      <c r="AC3527" s="2">
        <f t="shared" si="336"/>
        <v>604.94000000000005</v>
      </c>
      <c r="AD3527" s="2">
        <f>SUM(AC3527:AC3531)</f>
        <v>15170.090000000002</v>
      </c>
      <c r="AE3527" s="2">
        <f t="shared" si="337"/>
        <v>604.94000000000005</v>
      </c>
      <c r="AF3527" s="2">
        <f>SUM(AE3527:AE3531)</f>
        <v>15170.090000000002</v>
      </c>
      <c r="AG3527">
        <f t="shared" si="338"/>
        <v>1</v>
      </c>
    </row>
    <row r="3528" spans="1:34">
      <c r="A3528">
        <v>3527</v>
      </c>
      <c r="C3528">
        <v>139</v>
      </c>
      <c r="D3528">
        <v>674</v>
      </c>
      <c r="E3528" t="s">
        <v>605</v>
      </c>
      <c r="F3528" t="s">
        <v>929</v>
      </c>
      <c r="G3528">
        <v>52.616279599999999</v>
      </c>
      <c r="H3528">
        <v>127.1427994</v>
      </c>
      <c r="M3528" t="s">
        <v>612</v>
      </c>
      <c r="N3528">
        <v>18</v>
      </c>
      <c r="O3528">
        <v>0</v>
      </c>
      <c r="P3528">
        <f t="shared" si="333"/>
        <v>18</v>
      </c>
      <c r="Q3528" t="s">
        <v>35</v>
      </c>
      <c r="R3528">
        <v>1</v>
      </c>
      <c r="S3528">
        <f t="shared" si="334"/>
        <v>0</v>
      </c>
      <c r="T3528">
        <f t="shared" si="335"/>
        <v>18</v>
      </c>
      <c r="Z3528" s="118">
        <v>0.14000000000000001</v>
      </c>
      <c r="AA3528">
        <v>0</v>
      </c>
      <c r="AB3528" s="120">
        <v>43.21</v>
      </c>
      <c r="AC3528" s="2">
        <f t="shared" si="336"/>
        <v>10888.920000000002</v>
      </c>
      <c r="AE3528" s="2">
        <f t="shared" si="337"/>
        <v>10888.920000000002</v>
      </c>
      <c r="AG3528" t="str">
        <f t="shared" si="338"/>
        <v/>
      </c>
    </row>
    <row r="3529" spans="1:34">
      <c r="A3529">
        <v>3528</v>
      </c>
      <c r="C3529">
        <v>152</v>
      </c>
      <c r="D3529">
        <v>674</v>
      </c>
      <c r="E3529" t="s">
        <v>605</v>
      </c>
      <c r="F3529" t="s">
        <v>929</v>
      </c>
      <c r="G3529">
        <v>52.616279599999999</v>
      </c>
      <c r="H3529">
        <v>127.1427994</v>
      </c>
      <c r="M3529" t="s">
        <v>16</v>
      </c>
      <c r="N3529">
        <v>0</v>
      </c>
      <c r="O3529">
        <v>-3</v>
      </c>
      <c r="P3529">
        <f t="shared" si="333"/>
        <v>3</v>
      </c>
      <c r="Q3529" t="s">
        <v>89</v>
      </c>
      <c r="R3529">
        <v>2</v>
      </c>
      <c r="S3529">
        <f t="shared" si="334"/>
        <v>3</v>
      </c>
      <c r="T3529">
        <f t="shared" si="335"/>
        <v>0</v>
      </c>
      <c r="U3529" t="s">
        <v>1003</v>
      </c>
      <c r="V3529" t="s">
        <v>278</v>
      </c>
      <c r="Z3529" s="118">
        <v>1.31</v>
      </c>
      <c r="AA3529">
        <v>50</v>
      </c>
      <c r="AB3529" s="120">
        <v>4.74</v>
      </c>
      <c r="AC3529" s="2">
        <f t="shared" si="336"/>
        <v>931.41</v>
      </c>
      <c r="AE3529" s="2">
        <f t="shared" si="337"/>
        <v>931.41</v>
      </c>
      <c r="AG3529" t="str">
        <f t="shared" si="338"/>
        <v/>
      </c>
    </row>
    <row r="3530" spans="1:34">
      <c r="A3530">
        <v>3529</v>
      </c>
      <c r="C3530">
        <v>152</v>
      </c>
      <c r="D3530">
        <v>674</v>
      </c>
      <c r="E3530" t="s">
        <v>605</v>
      </c>
      <c r="F3530" t="s">
        <v>929</v>
      </c>
      <c r="G3530">
        <v>52.616279599999999</v>
      </c>
      <c r="H3530">
        <v>127.1427994</v>
      </c>
      <c r="M3530" t="s">
        <v>18</v>
      </c>
      <c r="N3530">
        <v>-3</v>
      </c>
      <c r="O3530">
        <v>-42</v>
      </c>
      <c r="P3530">
        <f t="shared" si="333"/>
        <v>39</v>
      </c>
      <c r="Q3530" t="s">
        <v>609</v>
      </c>
      <c r="R3530">
        <v>2</v>
      </c>
      <c r="S3530">
        <f t="shared" si="334"/>
        <v>39</v>
      </c>
      <c r="T3530">
        <f t="shared" si="335"/>
        <v>0</v>
      </c>
      <c r="U3530" t="s">
        <v>1003</v>
      </c>
      <c r="V3530" t="s">
        <v>278</v>
      </c>
      <c r="Z3530" s="118">
        <v>1.38</v>
      </c>
      <c r="AA3530">
        <v>70</v>
      </c>
      <c r="AB3530" s="120">
        <v>1.7</v>
      </c>
      <c r="AC3530" s="2">
        <f t="shared" si="336"/>
        <v>2744.8199999999993</v>
      </c>
      <c r="AE3530" s="2">
        <f t="shared" si="337"/>
        <v>2744.8199999999993</v>
      </c>
      <c r="AG3530" t="str">
        <f t="shared" si="338"/>
        <v/>
      </c>
    </row>
    <row r="3531" spans="1:34" s="9" customFormat="1">
      <c r="A3531">
        <v>3530</v>
      </c>
      <c r="C3531">
        <v>152</v>
      </c>
      <c r="D3531">
        <v>674</v>
      </c>
      <c r="E3531" s="9" t="s">
        <v>605</v>
      </c>
      <c r="F3531" t="s">
        <v>929</v>
      </c>
      <c r="G3531" s="9">
        <v>52.616279599999999</v>
      </c>
      <c r="H3531" s="9">
        <v>127.1427994</v>
      </c>
      <c r="N3531" s="9">
        <v>-42</v>
      </c>
      <c r="O3531" s="9">
        <v>-42</v>
      </c>
      <c r="P3531">
        <f t="shared" ref="P3531:P3594" si="339">ABS(N3531-O3531)</f>
        <v>0</v>
      </c>
      <c r="R3531" s="9">
        <v>2</v>
      </c>
      <c r="S3531" s="9">
        <f t="shared" si="334"/>
        <v>0</v>
      </c>
      <c r="T3531" s="9">
        <f t="shared" si="335"/>
        <v>0</v>
      </c>
      <c r="U3531" t="s">
        <v>1003</v>
      </c>
      <c r="V3531" t="s">
        <v>278</v>
      </c>
      <c r="Z3531" s="118">
        <v>0</v>
      </c>
      <c r="AA3531" s="9">
        <v>0</v>
      </c>
      <c r="AB3531" s="120"/>
      <c r="AC3531" s="2">
        <f t="shared" si="336"/>
        <v>0</v>
      </c>
      <c r="AE3531" s="11">
        <f t="shared" si="337"/>
        <v>0</v>
      </c>
      <c r="AG3531" t="str">
        <f t="shared" si="338"/>
        <v/>
      </c>
      <c r="AH3531"/>
    </row>
    <row r="3532" spans="1:34">
      <c r="A3532">
        <v>3531</v>
      </c>
      <c r="C3532">
        <v>471</v>
      </c>
      <c r="D3532">
        <v>675</v>
      </c>
      <c r="E3532" t="s">
        <v>607</v>
      </c>
      <c r="F3532" t="s">
        <v>929</v>
      </c>
      <c r="G3532">
        <v>51.640708920000002</v>
      </c>
      <c r="H3532">
        <v>128.11993409999999</v>
      </c>
      <c r="M3532" t="s">
        <v>89</v>
      </c>
      <c r="N3532">
        <v>38.5</v>
      </c>
      <c r="O3532">
        <v>38</v>
      </c>
      <c r="P3532">
        <f t="shared" si="339"/>
        <v>0.5</v>
      </c>
      <c r="Q3532" t="s">
        <v>35</v>
      </c>
      <c r="R3532">
        <v>1</v>
      </c>
      <c r="S3532">
        <f t="shared" si="334"/>
        <v>0</v>
      </c>
      <c r="T3532">
        <f t="shared" si="335"/>
        <v>0.5</v>
      </c>
      <c r="W3532">
        <f>SUM(S3532:S3538)</f>
        <v>24</v>
      </c>
      <c r="X3532">
        <f>SUM(T3532:T3538)</f>
        <v>38.5</v>
      </c>
      <c r="Y3532">
        <f>X3532+W3532</f>
        <v>62.5</v>
      </c>
      <c r="Z3532" s="118">
        <v>0.11</v>
      </c>
      <c r="AA3532">
        <v>0</v>
      </c>
      <c r="AB3532" s="120">
        <v>45.06</v>
      </c>
      <c r="AC3532" s="2">
        <f t="shared" si="336"/>
        <v>247.82999999999998</v>
      </c>
      <c r="AD3532" s="2">
        <f>SUM(AC3532:AC3538)</f>
        <v>29622.609999999997</v>
      </c>
      <c r="AE3532" s="2">
        <f t="shared" si="337"/>
        <v>247.82999999999998</v>
      </c>
      <c r="AF3532" s="2">
        <f>SUM(AE3532:AE3538)</f>
        <v>29622.609999999997</v>
      </c>
      <c r="AG3532">
        <f t="shared" si="338"/>
        <v>1</v>
      </c>
    </row>
    <row r="3533" spans="1:34">
      <c r="A3533">
        <v>3532</v>
      </c>
      <c r="C3533">
        <v>471</v>
      </c>
      <c r="D3533">
        <v>675</v>
      </c>
      <c r="E3533" t="s">
        <v>607</v>
      </c>
      <c r="F3533" t="s">
        <v>929</v>
      </c>
      <c r="G3533">
        <v>51.640708920000002</v>
      </c>
      <c r="H3533">
        <v>128.11993409999999</v>
      </c>
      <c r="M3533" t="s">
        <v>623</v>
      </c>
      <c r="N3533">
        <v>38</v>
      </c>
      <c r="O3533">
        <v>34</v>
      </c>
      <c r="P3533">
        <f t="shared" si="339"/>
        <v>4</v>
      </c>
      <c r="Q3533" t="s">
        <v>35</v>
      </c>
      <c r="R3533">
        <v>1</v>
      </c>
      <c r="S3533">
        <f t="shared" si="334"/>
        <v>0</v>
      </c>
      <c r="T3533">
        <f t="shared" si="335"/>
        <v>4</v>
      </c>
      <c r="Z3533" s="118">
        <v>0.11</v>
      </c>
      <c r="AA3533">
        <v>0</v>
      </c>
      <c r="AB3533" s="120">
        <v>45.06</v>
      </c>
      <c r="AC3533" s="2">
        <f t="shared" si="336"/>
        <v>1982.6399999999999</v>
      </c>
      <c r="AE3533" s="2">
        <f t="shared" si="337"/>
        <v>1982.6399999999999</v>
      </c>
      <c r="AG3533" t="str">
        <f t="shared" si="338"/>
        <v/>
      </c>
    </row>
    <row r="3534" spans="1:34">
      <c r="A3534">
        <v>3533</v>
      </c>
      <c r="C3534">
        <v>471</v>
      </c>
      <c r="D3534">
        <v>675</v>
      </c>
      <c r="E3534" t="s">
        <v>607</v>
      </c>
      <c r="F3534" t="s">
        <v>929</v>
      </c>
      <c r="G3534">
        <v>51.640708920000002</v>
      </c>
      <c r="H3534">
        <v>128.11993409999999</v>
      </c>
      <c r="M3534" t="s">
        <v>90</v>
      </c>
      <c r="N3534">
        <v>34</v>
      </c>
      <c r="O3534">
        <v>30</v>
      </c>
      <c r="P3534">
        <f t="shared" si="339"/>
        <v>4</v>
      </c>
      <c r="Q3534" t="s">
        <v>35</v>
      </c>
      <c r="R3534">
        <v>1</v>
      </c>
      <c r="S3534">
        <f t="shared" si="334"/>
        <v>0</v>
      </c>
      <c r="T3534">
        <f t="shared" si="335"/>
        <v>4</v>
      </c>
      <c r="Z3534" s="118">
        <v>0.11</v>
      </c>
      <c r="AA3534">
        <v>0</v>
      </c>
      <c r="AB3534" s="120">
        <v>38.51</v>
      </c>
      <c r="AC3534" s="2">
        <f t="shared" si="336"/>
        <v>1694.4399999999998</v>
      </c>
      <c r="AE3534" s="2">
        <f t="shared" si="337"/>
        <v>1694.4399999999998</v>
      </c>
      <c r="AG3534" t="str">
        <f t="shared" si="338"/>
        <v/>
      </c>
    </row>
    <row r="3535" spans="1:34">
      <c r="A3535">
        <v>3534</v>
      </c>
      <c r="C3535">
        <v>471</v>
      </c>
      <c r="D3535">
        <v>675</v>
      </c>
      <c r="E3535" t="s">
        <v>607</v>
      </c>
      <c r="F3535" t="s">
        <v>929</v>
      </c>
      <c r="G3535">
        <v>51.640708920000002</v>
      </c>
      <c r="H3535">
        <v>128.11993409999999</v>
      </c>
      <c r="M3535" t="s">
        <v>140</v>
      </c>
      <c r="N3535">
        <v>30</v>
      </c>
      <c r="O3535">
        <v>0</v>
      </c>
      <c r="P3535">
        <f t="shared" si="339"/>
        <v>30</v>
      </c>
      <c r="Q3535" t="s">
        <v>35</v>
      </c>
      <c r="R3535">
        <v>1</v>
      </c>
      <c r="S3535">
        <f t="shared" si="334"/>
        <v>0</v>
      </c>
      <c r="T3535">
        <f t="shared" si="335"/>
        <v>30</v>
      </c>
      <c r="Z3535" s="118">
        <v>0.11</v>
      </c>
      <c r="AA3535">
        <v>0</v>
      </c>
      <c r="AB3535" s="120">
        <v>45.06</v>
      </c>
      <c r="AC3535" s="2">
        <f t="shared" si="336"/>
        <v>14869.800000000001</v>
      </c>
      <c r="AE3535" s="2">
        <f t="shared" si="337"/>
        <v>14869.800000000001</v>
      </c>
      <c r="AG3535" t="str">
        <f t="shared" si="338"/>
        <v/>
      </c>
    </row>
    <row r="3536" spans="1:34">
      <c r="A3536">
        <v>3535</v>
      </c>
      <c r="C3536">
        <v>519</v>
      </c>
      <c r="D3536">
        <v>675</v>
      </c>
      <c r="E3536" t="s">
        <v>607</v>
      </c>
      <c r="F3536" t="s">
        <v>929</v>
      </c>
      <c r="G3536">
        <v>51.640708920000002</v>
      </c>
      <c r="H3536">
        <v>128.11993409999999</v>
      </c>
      <c r="M3536" t="s">
        <v>129</v>
      </c>
      <c r="N3536">
        <v>0</v>
      </c>
      <c r="O3536">
        <v>-4</v>
      </c>
      <c r="P3536">
        <f t="shared" si="339"/>
        <v>4</v>
      </c>
      <c r="Q3536" t="s">
        <v>616</v>
      </c>
      <c r="R3536">
        <v>2</v>
      </c>
      <c r="S3536">
        <f t="shared" si="334"/>
        <v>4</v>
      </c>
      <c r="T3536">
        <f t="shared" si="335"/>
        <v>0</v>
      </c>
      <c r="U3536" t="s">
        <v>1003</v>
      </c>
      <c r="V3536" t="s">
        <v>278</v>
      </c>
      <c r="Z3536" s="118">
        <v>0.93</v>
      </c>
      <c r="AA3536" s="106">
        <v>10</v>
      </c>
      <c r="AB3536" s="120">
        <v>10.95</v>
      </c>
      <c r="AC3536" s="2">
        <f t="shared" si="336"/>
        <v>3666.06</v>
      </c>
      <c r="AE3536" s="2">
        <f t="shared" si="337"/>
        <v>3666.06</v>
      </c>
      <c r="AG3536" t="str">
        <f t="shared" si="338"/>
        <v/>
      </c>
    </row>
    <row r="3537" spans="1:34">
      <c r="A3537">
        <v>3536</v>
      </c>
      <c r="C3537">
        <v>519</v>
      </c>
      <c r="D3537">
        <v>675</v>
      </c>
      <c r="E3537" t="s">
        <v>607</v>
      </c>
      <c r="F3537" t="s">
        <v>929</v>
      </c>
      <c r="G3537">
        <v>51.640708920000002</v>
      </c>
      <c r="H3537">
        <v>128.11993409999999</v>
      </c>
      <c r="M3537" t="s">
        <v>17</v>
      </c>
      <c r="N3537">
        <v>-4</v>
      </c>
      <c r="O3537">
        <v>-14</v>
      </c>
      <c r="P3537">
        <f t="shared" si="339"/>
        <v>10</v>
      </c>
      <c r="Q3537" t="s">
        <v>616</v>
      </c>
      <c r="R3537">
        <v>2</v>
      </c>
      <c r="S3537">
        <f t="shared" si="334"/>
        <v>10</v>
      </c>
      <c r="T3537">
        <f t="shared" si="335"/>
        <v>0</v>
      </c>
      <c r="U3537" t="s">
        <v>1003</v>
      </c>
      <c r="V3537" t="s">
        <v>278</v>
      </c>
      <c r="Z3537" s="118">
        <v>0.86</v>
      </c>
      <c r="AA3537" s="106">
        <v>10</v>
      </c>
      <c r="AB3537" s="120">
        <v>3.92</v>
      </c>
      <c r="AC3537" s="2">
        <f t="shared" si="336"/>
        <v>3034.08</v>
      </c>
      <c r="AE3537" s="2">
        <f t="shared" si="337"/>
        <v>3034.08</v>
      </c>
      <c r="AG3537" t="str">
        <f t="shared" si="338"/>
        <v/>
      </c>
    </row>
    <row r="3538" spans="1:34" s="9" customFormat="1">
      <c r="A3538">
        <v>3537</v>
      </c>
      <c r="C3538">
        <v>519</v>
      </c>
      <c r="D3538">
        <v>675</v>
      </c>
      <c r="E3538" s="9" t="s">
        <v>607</v>
      </c>
      <c r="F3538" t="s">
        <v>929</v>
      </c>
      <c r="G3538" s="9">
        <v>51.640708920000002</v>
      </c>
      <c r="H3538" s="9">
        <v>128.11993409999999</v>
      </c>
      <c r="M3538" s="9" t="s">
        <v>18</v>
      </c>
      <c r="N3538" s="9">
        <v>-14</v>
      </c>
      <c r="O3538" s="9">
        <v>-24</v>
      </c>
      <c r="P3538">
        <f t="shared" si="339"/>
        <v>10</v>
      </c>
      <c r="Q3538" s="9" t="s">
        <v>609</v>
      </c>
      <c r="R3538" s="9">
        <v>2</v>
      </c>
      <c r="S3538" s="9">
        <f t="shared" si="334"/>
        <v>10</v>
      </c>
      <c r="T3538" s="9">
        <f t="shared" si="335"/>
        <v>0</v>
      </c>
      <c r="U3538" t="s">
        <v>1003</v>
      </c>
      <c r="V3538" t="s">
        <v>278</v>
      </c>
      <c r="Z3538" s="118">
        <v>1.17</v>
      </c>
      <c r="AA3538" s="106">
        <v>10</v>
      </c>
      <c r="AB3538" s="120">
        <v>3.92</v>
      </c>
      <c r="AC3538" s="2">
        <f t="shared" si="336"/>
        <v>4127.7599999999993</v>
      </c>
      <c r="AE3538" s="11">
        <f t="shared" si="337"/>
        <v>4127.7599999999993</v>
      </c>
      <c r="AG3538" t="str">
        <f t="shared" si="338"/>
        <v/>
      </c>
      <c r="AH3538"/>
    </row>
    <row r="3539" spans="1:34">
      <c r="A3539">
        <v>3538</v>
      </c>
      <c r="C3539">
        <v>138</v>
      </c>
      <c r="D3539">
        <v>676</v>
      </c>
      <c r="E3539" t="s">
        <v>919</v>
      </c>
      <c r="F3539" t="s">
        <v>934</v>
      </c>
      <c r="G3539">
        <v>52.617050169999999</v>
      </c>
      <c r="H3539">
        <v>127.1473999</v>
      </c>
      <c r="M3539" t="s">
        <v>89</v>
      </c>
      <c r="N3539">
        <v>40</v>
      </c>
      <c r="O3539">
        <v>35</v>
      </c>
      <c r="P3539">
        <f t="shared" si="339"/>
        <v>5</v>
      </c>
      <c r="Q3539" t="s">
        <v>35</v>
      </c>
      <c r="R3539">
        <v>1</v>
      </c>
      <c r="S3539">
        <f t="shared" si="334"/>
        <v>0</v>
      </c>
      <c r="T3539">
        <f t="shared" si="335"/>
        <v>5</v>
      </c>
      <c r="W3539">
        <f>SUM(S3539:S3544)</f>
        <v>5</v>
      </c>
      <c r="X3539">
        <f>SUM(T3539:T3544)</f>
        <v>40</v>
      </c>
      <c r="Y3539">
        <f>X3539+W3539</f>
        <v>45</v>
      </c>
      <c r="Z3539" s="118">
        <v>0.08</v>
      </c>
      <c r="AA3539">
        <v>0</v>
      </c>
      <c r="AB3539" s="120">
        <v>51.68</v>
      </c>
      <c r="AC3539" s="2">
        <f t="shared" si="336"/>
        <v>2067.2000000000003</v>
      </c>
      <c r="AD3539" s="2">
        <f>SUM(AC3539:AC3544)</f>
        <v>27620.36</v>
      </c>
      <c r="AE3539" s="2">
        <f t="shared" si="337"/>
        <v>2067.2000000000003</v>
      </c>
      <c r="AF3539" s="2">
        <f>SUM(AE3539:AE3544)</f>
        <v>27620.36</v>
      </c>
      <c r="AG3539">
        <f t="shared" si="338"/>
        <v>1</v>
      </c>
    </row>
    <row r="3540" spans="1:34">
      <c r="A3540">
        <v>3539</v>
      </c>
      <c r="C3540">
        <v>138</v>
      </c>
      <c r="D3540">
        <v>676</v>
      </c>
      <c r="E3540" t="s">
        <v>919</v>
      </c>
      <c r="F3540" t="s">
        <v>934</v>
      </c>
      <c r="G3540">
        <v>52.617050169999999</v>
      </c>
      <c r="H3540">
        <v>127.1473999</v>
      </c>
      <c r="M3540" t="s">
        <v>14</v>
      </c>
      <c r="N3540">
        <v>35</v>
      </c>
      <c r="O3540">
        <v>6</v>
      </c>
      <c r="P3540">
        <f t="shared" si="339"/>
        <v>29</v>
      </c>
      <c r="Q3540" t="s">
        <v>35</v>
      </c>
      <c r="R3540">
        <v>1</v>
      </c>
      <c r="S3540">
        <f t="shared" si="334"/>
        <v>0</v>
      </c>
      <c r="T3540">
        <f t="shared" si="335"/>
        <v>29</v>
      </c>
      <c r="Z3540" s="118">
        <v>0.12</v>
      </c>
      <c r="AA3540">
        <v>0</v>
      </c>
      <c r="AB3540" s="120">
        <v>51.68</v>
      </c>
      <c r="AC3540" s="2">
        <f t="shared" si="336"/>
        <v>17984.640000000003</v>
      </c>
      <c r="AE3540" s="2">
        <f t="shared" si="337"/>
        <v>17984.640000000003</v>
      </c>
      <c r="AG3540" t="str">
        <f t="shared" si="338"/>
        <v/>
      </c>
    </row>
    <row r="3541" spans="1:34">
      <c r="A3541">
        <v>3540</v>
      </c>
      <c r="C3541">
        <v>138</v>
      </c>
      <c r="D3541">
        <v>676</v>
      </c>
      <c r="E3541" t="s">
        <v>919</v>
      </c>
      <c r="F3541" t="s">
        <v>934</v>
      </c>
      <c r="G3541">
        <v>52.617050169999999</v>
      </c>
      <c r="H3541">
        <v>127.1473999</v>
      </c>
      <c r="M3541" t="s">
        <v>57</v>
      </c>
      <c r="N3541">
        <v>6</v>
      </c>
      <c r="O3541">
        <v>0</v>
      </c>
      <c r="P3541">
        <f t="shared" si="339"/>
        <v>6</v>
      </c>
      <c r="Q3541" t="s">
        <v>35</v>
      </c>
      <c r="R3541">
        <v>1</v>
      </c>
      <c r="S3541">
        <f t="shared" si="334"/>
        <v>0</v>
      </c>
      <c r="T3541">
        <f t="shared" si="335"/>
        <v>6</v>
      </c>
      <c r="Z3541" s="118">
        <v>0.15</v>
      </c>
      <c r="AA3541">
        <v>0</v>
      </c>
      <c r="AB3541" s="120">
        <v>45.12</v>
      </c>
      <c r="AC3541" s="2">
        <f t="shared" si="336"/>
        <v>4060.7999999999997</v>
      </c>
      <c r="AE3541" s="2">
        <f t="shared" si="337"/>
        <v>4060.7999999999997</v>
      </c>
      <c r="AG3541" t="str">
        <f t="shared" si="338"/>
        <v/>
      </c>
    </row>
    <row r="3542" spans="1:34">
      <c r="A3542">
        <v>3541</v>
      </c>
      <c r="C3542">
        <v>151</v>
      </c>
      <c r="D3542">
        <v>676</v>
      </c>
      <c r="E3542" t="s">
        <v>919</v>
      </c>
      <c r="F3542" t="s">
        <v>934</v>
      </c>
      <c r="G3542">
        <v>52.617050169999999</v>
      </c>
      <c r="H3542">
        <v>127.1473999</v>
      </c>
      <c r="M3542" t="s">
        <v>104</v>
      </c>
      <c r="N3542">
        <v>0</v>
      </c>
      <c r="O3542">
        <v>-3</v>
      </c>
      <c r="P3542">
        <f t="shared" si="339"/>
        <v>3</v>
      </c>
      <c r="Q3542" t="s">
        <v>613</v>
      </c>
      <c r="R3542">
        <v>2</v>
      </c>
      <c r="S3542">
        <f t="shared" si="334"/>
        <v>3</v>
      </c>
      <c r="T3542">
        <f t="shared" si="335"/>
        <v>0</v>
      </c>
      <c r="U3542" t="s">
        <v>1006</v>
      </c>
      <c r="V3542" t="s">
        <v>856</v>
      </c>
      <c r="Z3542" s="118">
        <v>1.31</v>
      </c>
      <c r="AA3542" s="106">
        <v>20</v>
      </c>
      <c r="AB3542" s="120">
        <v>10.130000000000001</v>
      </c>
      <c r="AC3542" s="2">
        <f t="shared" si="336"/>
        <v>3184.8720000000003</v>
      </c>
      <c r="AE3542" s="2">
        <f t="shared" si="337"/>
        <v>3184.8720000000003</v>
      </c>
      <c r="AG3542" t="str">
        <f t="shared" si="338"/>
        <v/>
      </c>
    </row>
    <row r="3543" spans="1:34">
      <c r="A3543">
        <v>3542</v>
      </c>
      <c r="C3543">
        <v>151</v>
      </c>
      <c r="D3543">
        <v>676</v>
      </c>
      <c r="E3543" t="s">
        <v>919</v>
      </c>
      <c r="F3543" t="s">
        <v>934</v>
      </c>
      <c r="G3543">
        <v>52.617050169999999</v>
      </c>
      <c r="H3543">
        <v>127.1473999</v>
      </c>
      <c r="M3543" t="s">
        <v>21</v>
      </c>
      <c r="N3543">
        <v>-3</v>
      </c>
      <c r="O3543">
        <v>-5</v>
      </c>
      <c r="P3543">
        <f t="shared" si="339"/>
        <v>2</v>
      </c>
      <c r="Q3543" t="s">
        <v>609</v>
      </c>
      <c r="R3543">
        <v>2</v>
      </c>
      <c r="S3543">
        <f t="shared" si="334"/>
        <v>2</v>
      </c>
      <c r="T3543">
        <f t="shared" si="335"/>
        <v>0</v>
      </c>
      <c r="U3543" t="s">
        <v>1006</v>
      </c>
      <c r="V3543" t="s">
        <v>856</v>
      </c>
      <c r="Z3543" s="118">
        <v>1.71</v>
      </c>
      <c r="AA3543" s="106">
        <v>20</v>
      </c>
      <c r="AB3543" s="120">
        <v>1.18</v>
      </c>
      <c r="AC3543" s="2">
        <f t="shared" si="336"/>
        <v>322.84799999999996</v>
      </c>
      <c r="AE3543" s="2">
        <f t="shared" si="337"/>
        <v>322.84799999999996</v>
      </c>
      <c r="AG3543" t="str">
        <f t="shared" si="338"/>
        <v/>
      </c>
    </row>
    <row r="3544" spans="1:34" s="9" customFormat="1">
      <c r="A3544">
        <v>3543</v>
      </c>
      <c r="C3544">
        <v>151</v>
      </c>
      <c r="D3544">
        <v>676</v>
      </c>
      <c r="E3544" s="9" t="s">
        <v>919</v>
      </c>
      <c r="F3544" t="s">
        <v>934</v>
      </c>
      <c r="G3544" s="9">
        <v>52.617050169999999</v>
      </c>
      <c r="H3544" s="9">
        <v>127.1473999</v>
      </c>
      <c r="M3544" s="9" t="s">
        <v>416</v>
      </c>
      <c r="N3544" s="9">
        <v>-5</v>
      </c>
      <c r="O3544" s="9">
        <v>-5</v>
      </c>
      <c r="P3544">
        <f t="shared" si="339"/>
        <v>0</v>
      </c>
      <c r="R3544" s="9">
        <v>2</v>
      </c>
      <c r="S3544" s="9">
        <f t="shared" si="334"/>
        <v>0</v>
      </c>
      <c r="T3544" s="9">
        <f t="shared" si="335"/>
        <v>0</v>
      </c>
      <c r="U3544" t="s">
        <v>1006</v>
      </c>
      <c r="V3544" t="s">
        <v>856</v>
      </c>
      <c r="Z3544" s="118">
        <v>0</v>
      </c>
      <c r="AA3544" s="106">
        <v>20</v>
      </c>
      <c r="AB3544" s="120"/>
      <c r="AC3544" s="2">
        <f t="shared" si="336"/>
        <v>0</v>
      </c>
      <c r="AE3544" s="11">
        <f t="shared" si="337"/>
        <v>0</v>
      </c>
      <c r="AG3544" t="str">
        <f t="shared" si="338"/>
        <v/>
      </c>
      <c r="AH3544"/>
    </row>
    <row r="3545" spans="1:34">
      <c r="A3545">
        <v>3544</v>
      </c>
      <c r="C3545">
        <v>828</v>
      </c>
      <c r="D3545">
        <v>677</v>
      </c>
      <c r="E3545" t="s">
        <v>416</v>
      </c>
      <c r="F3545" t="s">
        <v>932</v>
      </c>
      <c r="G3545">
        <v>52.19717026</v>
      </c>
      <c r="H3545">
        <v>127.57790369999999</v>
      </c>
      <c r="M3545" t="s">
        <v>610</v>
      </c>
      <c r="N3545">
        <v>14</v>
      </c>
      <c r="O3545">
        <v>8</v>
      </c>
      <c r="P3545">
        <f t="shared" si="339"/>
        <v>6</v>
      </c>
      <c r="Q3545" t="s">
        <v>35</v>
      </c>
      <c r="R3545">
        <v>1</v>
      </c>
      <c r="S3545">
        <f t="shared" si="334"/>
        <v>0</v>
      </c>
      <c r="T3545">
        <f t="shared" si="335"/>
        <v>6</v>
      </c>
      <c r="W3545">
        <f>SUM(S3545:S3549)</f>
        <v>5</v>
      </c>
      <c r="X3545">
        <f>SUM(T3545:T3549)</f>
        <v>14</v>
      </c>
      <c r="Y3545">
        <f>X3545+W3545</f>
        <v>19</v>
      </c>
      <c r="Z3545" s="118">
        <v>0.11</v>
      </c>
      <c r="AA3545">
        <v>0</v>
      </c>
      <c r="AB3545" s="120">
        <v>25.58</v>
      </c>
      <c r="AC3545" s="2">
        <f t="shared" si="336"/>
        <v>1688.2799999999995</v>
      </c>
      <c r="AD3545" s="2">
        <f>SUM(AC3545:AC3549)</f>
        <v>7966.3850000000002</v>
      </c>
      <c r="AE3545" s="2">
        <f t="shared" si="337"/>
        <v>1688.2799999999995</v>
      </c>
      <c r="AF3545" s="2">
        <f>SUM(AE3545:AE3549)</f>
        <v>7966.3850000000002</v>
      </c>
      <c r="AG3545">
        <f t="shared" si="338"/>
        <v>1</v>
      </c>
    </row>
    <row r="3546" spans="1:34">
      <c r="A3546">
        <v>3545</v>
      </c>
      <c r="C3546">
        <v>828</v>
      </c>
      <c r="D3546">
        <v>677</v>
      </c>
      <c r="E3546" t="s">
        <v>416</v>
      </c>
      <c r="F3546" t="s">
        <v>932</v>
      </c>
      <c r="G3546">
        <v>52.19717026</v>
      </c>
      <c r="H3546">
        <v>127.57790369999999</v>
      </c>
      <c r="M3546" t="s">
        <v>606</v>
      </c>
      <c r="N3546">
        <v>8</v>
      </c>
      <c r="O3546">
        <v>3</v>
      </c>
      <c r="P3546">
        <f t="shared" si="339"/>
        <v>5</v>
      </c>
      <c r="Q3546" t="s">
        <v>35</v>
      </c>
      <c r="R3546">
        <v>1</v>
      </c>
      <c r="S3546">
        <f t="shared" si="334"/>
        <v>0</v>
      </c>
      <c r="T3546">
        <f t="shared" si="335"/>
        <v>5</v>
      </c>
      <c r="Z3546" s="118">
        <v>0.11</v>
      </c>
      <c r="AA3546">
        <v>0</v>
      </c>
      <c r="AB3546" s="120">
        <v>25.58</v>
      </c>
      <c r="AC3546" s="2">
        <f t="shared" si="336"/>
        <v>1406.8999999999999</v>
      </c>
      <c r="AE3546" s="2">
        <f t="shared" si="337"/>
        <v>1406.8999999999999</v>
      </c>
      <c r="AG3546" t="str">
        <f t="shared" si="338"/>
        <v/>
      </c>
    </row>
    <row r="3547" spans="1:34">
      <c r="A3547">
        <v>3546</v>
      </c>
      <c r="C3547">
        <v>828</v>
      </c>
      <c r="D3547">
        <v>677</v>
      </c>
      <c r="E3547" t="s">
        <v>416</v>
      </c>
      <c r="F3547" t="s">
        <v>932</v>
      </c>
      <c r="G3547">
        <v>52.19717026</v>
      </c>
      <c r="H3547">
        <v>127.57790369999999</v>
      </c>
      <c r="M3547" t="s">
        <v>627</v>
      </c>
      <c r="N3547">
        <v>3</v>
      </c>
      <c r="O3547">
        <v>0</v>
      </c>
      <c r="P3547">
        <f t="shared" si="339"/>
        <v>3</v>
      </c>
      <c r="Q3547" t="s">
        <v>35</v>
      </c>
      <c r="R3547">
        <v>1</v>
      </c>
      <c r="S3547">
        <f t="shared" si="334"/>
        <v>0</v>
      </c>
      <c r="T3547">
        <f t="shared" si="335"/>
        <v>3</v>
      </c>
      <c r="Z3547" s="118">
        <v>0.55000000000000004</v>
      </c>
      <c r="AA3547">
        <v>0</v>
      </c>
      <c r="AB3547" s="120">
        <v>19.02</v>
      </c>
      <c r="AC3547" s="2">
        <f t="shared" si="336"/>
        <v>3138.3000000000006</v>
      </c>
      <c r="AE3547" s="2">
        <f t="shared" si="337"/>
        <v>3138.3000000000006</v>
      </c>
      <c r="AG3547" t="str">
        <f t="shared" si="338"/>
        <v/>
      </c>
    </row>
    <row r="3548" spans="1:34">
      <c r="A3548">
        <v>3547</v>
      </c>
      <c r="C3548">
        <v>888</v>
      </c>
      <c r="D3548">
        <v>677</v>
      </c>
      <c r="E3548" t="s">
        <v>416</v>
      </c>
      <c r="F3548" t="s">
        <v>932</v>
      </c>
      <c r="G3548">
        <v>52.19717026</v>
      </c>
      <c r="H3548">
        <v>127.57790369999999</v>
      </c>
      <c r="M3548" t="s">
        <v>104</v>
      </c>
      <c r="N3548">
        <v>0</v>
      </c>
      <c r="O3548">
        <v>-5</v>
      </c>
      <c r="P3548">
        <f t="shared" si="339"/>
        <v>5</v>
      </c>
      <c r="Q3548" t="s">
        <v>611</v>
      </c>
      <c r="R3548">
        <v>2</v>
      </c>
      <c r="S3548">
        <f t="shared" si="334"/>
        <v>5</v>
      </c>
      <c r="T3548">
        <f t="shared" si="335"/>
        <v>0</v>
      </c>
      <c r="U3548" t="s">
        <v>1006</v>
      </c>
      <c r="V3548" t="s">
        <v>856</v>
      </c>
      <c r="Z3548" s="118">
        <v>0.97</v>
      </c>
      <c r="AA3548">
        <v>55</v>
      </c>
      <c r="AB3548" s="120">
        <v>7.94</v>
      </c>
      <c r="AC3548" s="2">
        <f t="shared" si="336"/>
        <v>1732.9050000000002</v>
      </c>
      <c r="AE3548" s="2">
        <f t="shared" si="337"/>
        <v>1732.9050000000002</v>
      </c>
      <c r="AG3548" t="str">
        <f t="shared" si="338"/>
        <v/>
      </c>
    </row>
    <row r="3549" spans="1:34" s="9" customFormat="1">
      <c r="A3549">
        <v>3548</v>
      </c>
      <c r="C3549">
        <v>888</v>
      </c>
      <c r="D3549">
        <v>677</v>
      </c>
      <c r="E3549" s="9" t="s">
        <v>416</v>
      </c>
      <c r="F3549" t="s">
        <v>932</v>
      </c>
      <c r="G3549" s="9">
        <v>52.19717026</v>
      </c>
      <c r="H3549" s="9">
        <v>127.57790369999999</v>
      </c>
      <c r="M3549" s="9" t="s">
        <v>21</v>
      </c>
      <c r="N3549" s="9">
        <v>-5</v>
      </c>
      <c r="O3549" s="9">
        <v>-5</v>
      </c>
      <c r="P3549">
        <f t="shared" si="339"/>
        <v>0</v>
      </c>
      <c r="Q3549" s="9" t="s">
        <v>191</v>
      </c>
      <c r="R3549" s="9">
        <v>2</v>
      </c>
      <c r="S3549" s="9">
        <f t="shared" si="334"/>
        <v>0</v>
      </c>
      <c r="T3549" s="9">
        <f t="shared" si="335"/>
        <v>0</v>
      </c>
      <c r="U3549" t="s">
        <v>1003</v>
      </c>
      <c r="V3549" t="s">
        <v>278</v>
      </c>
      <c r="Z3549" s="118">
        <v>1.1000000000000001</v>
      </c>
      <c r="AA3549" s="9">
        <v>75</v>
      </c>
      <c r="AB3549" s="120">
        <v>0.92</v>
      </c>
      <c r="AC3549" s="2">
        <f t="shared" si="336"/>
        <v>0</v>
      </c>
      <c r="AE3549" s="11">
        <f t="shared" si="337"/>
        <v>0</v>
      </c>
      <c r="AG3549" t="str">
        <f t="shared" si="338"/>
        <v/>
      </c>
      <c r="AH3549"/>
    </row>
    <row r="3550" spans="1:34">
      <c r="A3550">
        <v>3549</v>
      </c>
      <c r="C3550">
        <v>308</v>
      </c>
      <c r="D3550">
        <v>678</v>
      </c>
      <c r="E3550" t="s">
        <v>619</v>
      </c>
      <c r="F3550" t="s">
        <v>930</v>
      </c>
      <c r="G3550">
        <v>51.652519230000003</v>
      </c>
      <c r="H3550">
        <v>128.12930299999999</v>
      </c>
      <c r="M3550" t="s">
        <v>89</v>
      </c>
      <c r="N3550">
        <v>36</v>
      </c>
      <c r="O3550">
        <v>34</v>
      </c>
      <c r="P3550">
        <f t="shared" si="339"/>
        <v>2</v>
      </c>
      <c r="Q3550" t="s">
        <v>35</v>
      </c>
      <c r="R3550">
        <v>1</v>
      </c>
      <c r="S3550">
        <f t="shared" si="334"/>
        <v>0</v>
      </c>
      <c r="T3550">
        <f t="shared" si="335"/>
        <v>2</v>
      </c>
      <c r="W3550">
        <f>SUM(S3550:S3555)</f>
        <v>46</v>
      </c>
      <c r="X3550">
        <f>SUM(T3550:T3555)</f>
        <v>36</v>
      </c>
      <c r="Y3550">
        <f>X3550+W3550</f>
        <v>82</v>
      </c>
      <c r="Z3550" s="118">
        <v>0.16</v>
      </c>
      <c r="AA3550">
        <v>0</v>
      </c>
      <c r="AB3550" s="120">
        <v>37.4</v>
      </c>
      <c r="AC3550" s="2">
        <f t="shared" si="336"/>
        <v>1196.8</v>
      </c>
      <c r="AD3550" s="2">
        <f>SUM(AC3550:AC3555)</f>
        <v>25434</v>
      </c>
      <c r="AE3550" s="2">
        <f t="shared" si="337"/>
        <v>1196.8</v>
      </c>
      <c r="AF3550" s="2">
        <f>SUM(AE3550:AE3555)</f>
        <v>25434</v>
      </c>
      <c r="AG3550">
        <f t="shared" si="338"/>
        <v>1</v>
      </c>
    </row>
    <row r="3551" spans="1:34">
      <c r="A3551">
        <v>3550</v>
      </c>
      <c r="C3551">
        <v>308</v>
      </c>
      <c r="D3551">
        <v>678</v>
      </c>
      <c r="E3551" t="s">
        <v>619</v>
      </c>
      <c r="F3551" t="s">
        <v>930</v>
      </c>
      <c r="G3551">
        <v>51.652519230000003</v>
      </c>
      <c r="H3551">
        <v>128.12930299999999</v>
      </c>
      <c r="M3551" t="s">
        <v>623</v>
      </c>
      <c r="N3551">
        <v>34</v>
      </c>
      <c r="O3551">
        <v>33</v>
      </c>
      <c r="P3551">
        <f t="shared" si="339"/>
        <v>1</v>
      </c>
      <c r="Q3551" t="s">
        <v>35</v>
      </c>
      <c r="R3551">
        <v>1</v>
      </c>
      <c r="S3551">
        <f t="shared" si="334"/>
        <v>0</v>
      </c>
      <c r="T3551">
        <f t="shared" si="335"/>
        <v>1</v>
      </c>
      <c r="Z3551" s="118">
        <v>0.16</v>
      </c>
      <c r="AA3551">
        <v>0</v>
      </c>
      <c r="AB3551" s="120">
        <v>37.4</v>
      </c>
      <c r="AC3551" s="2">
        <f t="shared" si="336"/>
        <v>598.4</v>
      </c>
      <c r="AE3551" s="2">
        <f t="shared" si="337"/>
        <v>598.4</v>
      </c>
      <c r="AG3551" t="str">
        <f t="shared" si="338"/>
        <v/>
      </c>
    </row>
    <row r="3552" spans="1:34">
      <c r="A3552">
        <v>3551</v>
      </c>
      <c r="C3552">
        <v>308</v>
      </c>
      <c r="D3552">
        <v>678</v>
      </c>
      <c r="E3552" t="s">
        <v>619</v>
      </c>
      <c r="F3552" t="s">
        <v>930</v>
      </c>
      <c r="G3552">
        <v>51.652519230000003</v>
      </c>
      <c r="H3552">
        <v>128.12930299999999</v>
      </c>
      <c r="M3552" t="s">
        <v>57</v>
      </c>
      <c r="N3552">
        <v>33</v>
      </c>
      <c r="O3552">
        <v>18</v>
      </c>
      <c r="P3552">
        <f t="shared" si="339"/>
        <v>15</v>
      </c>
      <c r="Q3552" t="s">
        <v>35</v>
      </c>
      <c r="R3552">
        <v>1</v>
      </c>
      <c r="S3552">
        <f t="shared" si="334"/>
        <v>0</v>
      </c>
      <c r="T3552">
        <f t="shared" si="335"/>
        <v>15</v>
      </c>
      <c r="Z3552" s="118">
        <v>0.16</v>
      </c>
      <c r="AA3552">
        <v>0</v>
      </c>
      <c r="AB3552" s="120">
        <v>30.85</v>
      </c>
      <c r="AC3552" s="2">
        <f t="shared" si="336"/>
        <v>7404.0000000000009</v>
      </c>
      <c r="AE3552" s="2">
        <f t="shared" si="337"/>
        <v>7404.0000000000009</v>
      </c>
      <c r="AG3552" t="str">
        <f t="shared" si="338"/>
        <v/>
      </c>
    </row>
    <row r="3553" spans="1:34">
      <c r="A3553">
        <v>3552</v>
      </c>
      <c r="C3553">
        <v>308</v>
      </c>
      <c r="D3553">
        <v>678</v>
      </c>
      <c r="E3553" t="s">
        <v>619</v>
      </c>
      <c r="F3553" t="s">
        <v>930</v>
      </c>
      <c r="G3553">
        <v>51.652519230000003</v>
      </c>
      <c r="H3553">
        <v>128.12930299999999</v>
      </c>
      <c r="M3553" t="s">
        <v>162</v>
      </c>
      <c r="N3553">
        <v>18</v>
      </c>
      <c r="O3553">
        <v>0</v>
      </c>
      <c r="P3553">
        <f t="shared" si="339"/>
        <v>18</v>
      </c>
      <c r="Q3553" t="s">
        <v>35</v>
      </c>
      <c r="R3553">
        <v>1</v>
      </c>
      <c r="S3553">
        <f t="shared" si="334"/>
        <v>0</v>
      </c>
      <c r="T3553">
        <f t="shared" si="335"/>
        <v>18</v>
      </c>
      <c r="Z3553" s="118">
        <v>0.16</v>
      </c>
      <c r="AA3553">
        <v>0</v>
      </c>
      <c r="AB3553" s="120">
        <v>37.4</v>
      </c>
      <c r="AC3553" s="2">
        <f t="shared" si="336"/>
        <v>10771.199999999999</v>
      </c>
      <c r="AE3553" s="2">
        <f t="shared" si="337"/>
        <v>10771.199999999999</v>
      </c>
      <c r="AG3553" t="str">
        <f t="shared" si="338"/>
        <v/>
      </c>
    </row>
    <row r="3554" spans="1:34">
      <c r="A3554">
        <v>3553</v>
      </c>
      <c r="C3554">
        <v>337</v>
      </c>
      <c r="D3554">
        <v>678</v>
      </c>
      <c r="E3554" t="s">
        <v>619</v>
      </c>
      <c r="F3554" t="s">
        <v>930</v>
      </c>
      <c r="G3554">
        <v>51.652519230000003</v>
      </c>
      <c r="H3554">
        <v>128.12930299999999</v>
      </c>
      <c r="M3554" t="s">
        <v>32</v>
      </c>
      <c r="N3554">
        <v>0</v>
      </c>
      <c r="O3554">
        <v>-26</v>
      </c>
      <c r="P3554">
        <f t="shared" si="339"/>
        <v>26</v>
      </c>
      <c r="Q3554" t="s">
        <v>609</v>
      </c>
      <c r="R3554">
        <v>2</v>
      </c>
      <c r="S3554">
        <f t="shared" si="334"/>
        <v>26</v>
      </c>
      <c r="T3554">
        <f t="shared" si="335"/>
        <v>0</v>
      </c>
      <c r="U3554" t="s">
        <v>1003</v>
      </c>
      <c r="V3554" t="s">
        <v>278</v>
      </c>
      <c r="Z3554" s="118">
        <v>1.45</v>
      </c>
      <c r="AA3554" s="106">
        <v>10</v>
      </c>
      <c r="AB3554" s="120">
        <v>1.2</v>
      </c>
      <c r="AC3554" s="2">
        <f t="shared" si="336"/>
        <v>4071.5999999999995</v>
      </c>
      <c r="AE3554" s="2">
        <f t="shared" si="337"/>
        <v>4071.5999999999995</v>
      </c>
      <c r="AG3554" t="str">
        <f t="shared" si="338"/>
        <v/>
      </c>
    </row>
    <row r="3555" spans="1:34" s="9" customFormat="1">
      <c r="A3555">
        <v>3554</v>
      </c>
      <c r="C3555">
        <v>337</v>
      </c>
      <c r="D3555">
        <v>678</v>
      </c>
      <c r="E3555" s="9" t="s">
        <v>619</v>
      </c>
      <c r="F3555" t="s">
        <v>930</v>
      </c>
      <c r="G3555" s="9">
        <v>51.652519230000003</v>
      </c>
      <c r="H3555" s="9">
        <v>128.12930299999999</v>
      </c>
      <c r="M3555" s="9" t="s">
        <v>34</v>
      </c>
      <c r="N3555" s="9">
        <v>-26</v>
      </c>
      <c r="O3555" s="9">
        <v>-46</v>
      </c>
      <c r="P3555">
        <f t="shared" si="339"/>
        <v>20</v>
      </c>
      <c r="Q3555" s="9" t="s">
        <v>611</v>
      </c>
      <c r="R3555" s="9">
        <v>2</v>
      </c>
      <c r="S3555" s="9">
        <f t="shared" si="334"/>
        <v>20</v>
      </c>
      <c r="T3555" s="9">
        <f t="shared" si="335"/>
        <v>0</v>
      </c>
      <c r="U3555" t="s">
        <v>1003</v>
      </c>
      <c r="V3555" t="s">
        <v>176</v>
      </c>
      <c r="Z3555" s="118">
        <v>1.45</v>
      </c>
      <c r="AA3555" s="106">
        <v>60</v>
      </c>
      <c r="AB3555" s="120">
        <v>1.2</v>
      </c>
      <c r="AC3555" s="2">
        <f t="shared" si="336"/>
        <v>1392</v>
      </c>
      <c r="AE3555" s="11">
        <f t="shared" si="337"/>
        <v>1392</v>
      </c>
      <c r="AG3555" t="str">
        <f t="shared" si="338"/>
        <v/>
      </c>
      <c r="AH3555"/>
    </row>
    <row r="3556" spans="1:34" s="89" customFormat="1">
      <c r="A3556" s="89">
        <v>3555</v>
      </c>
      <c r="C3556">
        <v>824</v>
      </c>
      <c r="D3556" s="89">
        <v>679</v>
      </c>
      <c r="E3556" s="89" t="s">
        <v>35</v>
      </c>
      <c r="F3556" s="89" t="s">
        <v>35</v>
      </c>
      <c r="G3556" s="89">
        <v>52.667446140000003</v>
      </c>
      <c r="H3556" s="89">
        <v>127.1183853</v>
      </c>
      <c r="N3556" s="89">
        <v>0</v>
      </c>
      <c r="O3556" s="89">
        <v>0</v>
      </c>
      <c r="P3556" s="89">
        <f t="shared" si="339"/>
        <v>0</v>
      </c>
      <c r="R3556" s="89">
        <v>2</v>
      </c>
      <c r="S3556" s="89">
        <f t="shared" si="334"/>
        <v>0</v>
      </c>
      <c r="T3556" s="89">
        <f t="shared" si="335"/>
        <v>0</v>
      </c>
      <c r="U3556" t="s">
        <v>1003</v>
      </c>
      <c r="V3556" t="s">
        <v>176</v>
      </c>
      <c r="W3556" s="89">
        <f>SUM(S3556:S3557)</f>
        <v>0</v>
      </c>
      <c r="X3556" s="89">
        <f>SUM(T3556:T3557)</f>
        <v>0</v>
      </c>
      <c r="Y3556" s="89">
        <f>X3556+W3556</f>
        <v>0</v>
      </c>
      <c r="Z3556" s="118">
        <v>0</v>
      </c>
      <c r="AA3556" s="89">
        <v>15</v>
      </c>
      <c r="AB3556" s="120"/>
      <c r="AC3556" s="93">
        <f t="shared" si="336"/>
        <v>0</v>
      </c>
      <c r="AD3556" s="93">
        <f>SUM(AC3556:AC3557)</f>
        <v>0</v>
      </c>
      <c r="AE3556" s="93">
        <f t="shared" si="337"/>
        <v>0</v>
      </c>
      <c r="AF3556" s="93">
        <f>SUM(AE3556:AE3557)</f>
        <v>0</v>
      </c>
      <c r="AG3556" s="89">
        <f t="shared" si="338"/>
        <v>1</v>
      </c>
      <c r="AH3556"/>
    </row>
    <row r="3557" spans="1:34" s="91" customFormat="1">
      <c r="A3557" s="89">
        <v>3556</v>
      </c>
      <c r="C3557">
        <v>765</v>
      </c>
      <c r="D3557" s="89">
        <v>679</v>
      </c>
      <c r="E3557" s="91" t="s">
        <v>35</v>
      </c>
      <c r="F3557" s="89" t="s">
        <v>35</v>
      </c>
      <c r="G3557" s="91">
        <v>52.667446140000003</v>
      </c>
      <c r="H3557" s="91">
        <v>127.1183853</v>
      </c>
      <c r="N3557" s="91">
        <v>0</v>
      </c>
      <c r="O3557" s="91">
        <v>0</v>
      </c>
      <c r="P3557" s="89">
        <f t="shared" si="339"/>
        <v>0</v>
      </c>
      <c r="Q3557" s="91" t="s">
        <v>35</v>
      </c>
      <c r="R3557" s="91">
        <v>1</v>
      </c>
      <c r="S3557" s="91">
        <f t="shared" si="334"/>
        <v>0</v>
      </c>
      <c r="T3557" s="91">
        <f t="shared" si="335"/>
        <v>0</v>
      </c>
      <c r="U3557"/>
      <c r="V3557"/>
      <c r="Z3557" s="118">
        <v>0</v>
      </c>
      <c r="AA3557" s="91">
        <v>0</v>
      </c>
      <c r="AB3557" s="120"/>
      <c r="AC3557" s="93">
        <f t="shared" si="336"/>
        <v>0</v>
      </c>
      <c r="AE3557" s="92">
        <f t="shared" si="337"/>
        <v>0</v>
      </c>
      <c r="AG3557" s="89" t="str">
        <f t="shared" si="338"/>
        <v/>
      </c>
      <c r="AH3557"/>
    </row>
    <row r="3558" spans="1:34">
      <c r="A3558">
        <v>3557</v>
      </c>
      <c r="C3558">
        <v>179</v>
      </c>
      <c r="D3558">
        <v>680</v>
      </c>
      <c r="E3558" t="s">
        <v>619</v>
      </c>
      <c r="F3558" t="s">
        <v>930</v>
      </c>
      <c r="G3558">
        <v>52.667945860000003</v>
      </c>
      <c r="H3558">
        <v>127.117897</v>
      </c>
      <c r="M3558" t="s">
        <v>89</v>
      </c>
      <c r="N3558">
        <v>7</v>
      </c>
      <c r="O3558">
        <v>6</v>
      </c>
      <c r="P3558">
        <f t="shared" si="339"/>
        <v>1</v>
      </c>
      <c r="Q3558" t="s">
        <v>35</v>
      </c>
      <c r="R3558">
        <v>1</v>
      </c>
      <c r="S3558">
        <f t="shared" si="334"/>
        <v>0</v>
      </c>
      <c r="T3558">
        <f t="shared" si="335"/>
        <v>1</v>
      </c>
      <c r="W3558">
        <f>SUM(S3558:S3563)</f>
        <v>41</v>
      </c>
      <c r="X3558">
        <f>SUM(T3558:T3563)</f>
        <v>7</v>
      </c>
      <c r="Y3558">
        <f>X3558+W3558</f>
        <v>48</v>
      </c>
      <c r="Z3558" s="118">
        <v>0.16</v>
      </c>
      <c r="AA3558">
        <v>0</v>
      </c>
      <c r="AB3558" s="120">
        <v>37.4</v>
      </c>
      <c r="AC3558" s="2">
        <f t="shared" si="336"/>
        <v>598.4</v>
      </c>
      <c r="AD3558" s="2">
        <f>SUM(AC3558:AC3563)</f>
        <v>11136.112000000001</v>
      </c>
      <c r="AE3558" s="2">
        <f t="shared" si="337"/>
        <v>598.4</v>
      </c>
      <c r="AF3558" s="2">
        <f>SUM(AE3558:AE3563)</f>
        <v>11136.112000000001</v>
      </c>
      <c r="AG3558">
        <f t="shared" si="338"/>
        <v>1</v>
      </c>
    </row>
    <row r="3559" spans="1:34">
      <c r="A3559">
        <v>3558</v>
      </c>
      <c r="C3559">
        <v>179</v>
      </c>
      <c r="D3559">
        <v>680</v>
      </c>
      <c r="E3559" t="s">
        <v>619</v>
      </c>
      <c r="F3559" t="s">
        <v>930</v>
      </c>
      <c r="G3559">
        <v>52.667945860000003</v>
      </c>
      <c r="H3559">
        <v>127.117897</v>
      </c>
      <c r="M3559" t="s">
        <v>623</v>
      </c>
      <c r="N3559">
        <v>6</v>
      </c>
      <c r="O3559">
        <v>4</v>
      </c>
      <c r="P3559">
        <f t="shared" si="339"/>
        <v>2</v>
      </c>
      <c r="Q3559" t="s">
        <v>35</v>
      </c>
      <c r="R3559">
        <v>1</v>
      </c>
      <c r="S3559">
        <f t="shared" si="334"/>
        <v>0</v>
      </c>
      <c r="T3559">
        <f t="shared" si="335"/>
        <v>2</v>
      </c>
      <c r="Z3559" s="118">
        <v>0.16</v>
      </c>
      <c r="AA3559">
        <v>0</v>
      </c>
      <c r="AB3559" s="120">
        <v>37.4</v>
      </c>
      <c r="AC3559" s="2">
        <f t="shared" si="336"/>
        <v>1196.8</v>
      </c>
      <c r="AE3559" s="2">
        <f t="shared" si="337"/>
        <v>1196.8</v>
      </c>
      <c r="AG3559" t="str">
        <f t="shared" si="338"/>
        <v/>
      </c>
    </row>
    <row r="3560" spans="1:34">
      <c r="A3560">
        <v>3559</v>
      </c>
      <c r="C3560">
        <v>179</v>
      </c>
      <c r="D3560">
        <v>680</v>
      </c>
      <c r="E3560" t="s">
        <v>619</v>
      </c>
      <c r="F3560" t="s">
        <v>930</v>
      </c>
      <c r="G3560">
        <v>52.667945860000003</v>
      </c>
      <c r="H3560">
        <v>127.117897</v>
      </c>
      <c r="M3560" t="s">
        <v>90</v>
      </c>
      <c r="N3560">
        <v>4</v>
      </c>
      <c r="O3560">
        <v>0</v>
      </c>
      <c r="P3560">
        <f t="shared" si="339"/>
        <v>4</v>
      </c>
      <c r="Q3560" t="s">
        <v>35</v>
      </c>
      <c r="R3560">
        <v>1</v>
      </c>
      <c r="S3560">
        <f t="shared" si="334"/>
        <v>0</v>
      </c>
      <c r="T3560">
        <f t="shared" si="335"/>
        <v>4</v>
      </c>
      <c r="Z3560" s="118">
        <v>0.16</v>
      </c>
      <c r="AA3560">
        <v>0</v>
      </c>
      <c r="AB3560" s="120">
        <v>30.85</v>
      </c>
      <c r="AC3560" s="2">
        <f t="shared" si="336"/>
        <v>1974.4</v>
      </c>
      <c r="AE3560" s="2">
        <f t="shared" si="337"/>
        <v>1974.4</v>
      </c>
      <c r="AG3560" t="str">
        <f t="shared" si="338"/>
        <v/>
      </c>
    </row>
    <row r="3561" spans="1:34">
      <c r="A3561">
        <v>3560</v>
      </c>
      <c r="C3561">
        <v>192</v>
      </c>
      <c r="D3561">
        <v>680</v>
      </c>
      <c r="E3561" t="s">
        <v>619</v>
      </c>
      <c r="F3561" t="s">
        <v>930</v>
      </c>
      <c r="G3561">
        <v>52.667945860000003</v>
      </c>
      <c r="H3561">
        <v>127.117897</v>
      </c>
      <c r="M3561" t="s">
        <v>104</v>
      </c>
      <c r="N3561">
        <v>0</v>
      </c>
      <c r="O3561">
        <v>-9</v>
      </c>
      <c r="P3561">
        <f t="shared" si="339"/>
        <v>9</v>
      </c>
      <c r="Q3561" t="s">
        <v>89</v>
      </c>
      <c r="R3561">
        <v>2</v>
      </c>
      <c r="S3561">
        <f t="shared" si="334"/>
        <v>9</v>
      </c>
      <c r="T3561">
        <f t="shared" si="335"/>
        <v>0</v>
      </c>
      <c r="U3561" t="s">
        <v>1003</v>
      </c>
      <c r="V3561" t="s">
        <v>176</v>
      </c>
      <c r="Z3561" s="118">
        <v>1.07</v>
      </c>
      <c r="AA3561">
        <v>10</v>
      </c>
      <c r="AB3561" s="120">
        <v>3.36</v>
      </c>
      <c r="AC3561" s="2">
        <f t="shared" si="336"/>
        <v>2912.1120000000001</v>
      </c>
      <c r="AE3561" s="2">
        <f t="shared" si="337"/>
        <v>2912.1120000000001</v>
      </c>
      <c r="AG3561" t="str">
        <f t="shared" si="338"/>
        <v/>
      </c>
    </row>
    <row r="3562" spans="1:34">
      <c r="A3562">
        <v>3561</v>
      </c>
      <c r="C3562">
        <v>192</v>
      </c>
      <c r="D3562">
        <v>680</v>
      </c>
      <c r="E3562" t="s">
        <v>619</v>
      </c>
      <c r="F3562" t="s">
        <v>930</v>
      </c>
      <c r="G3562">
        <v>52.667945860000003</v>
      </c>
      <c r="H3562">
        <v>127.117897</v>
      </c>
      <c r="M3562" t="s">
        <v>32</v>
      </c>
      <c r="N3562">
        <v>-9</v>
      </c>
      <c r="O3562">
        <v>-25</v>
      </c>
      <c r="P3562">
        <f t="shared" si="339"/>
        <v>16</v>
      </c>
      <c r="Q3562" t="s">
        <v>604</v>
      </c>
      <c r="R3562">
        <v>2</v>
      </c>
      <c r="S3562">
        <f t="shared" si="334"/>
        <v>16</v>
      </c>
      <c r="T3562">
        <f t="shared" si="335"/>
        <v>0</v>
      </c>
      <c r="U3562" t="s">
        <v>1003</v>
      </c>
      <c r="V3562" t="s">
        <v>278</v>
      </c>
      <c r="Z3562" s="118">
        <v>1.45</v>
      </c>
      <c r="AA3562">
        <v>20</v>
      </c>
      <c r="AB3562" s="120">
        <v>1.2</v>
      </c>
      <c r="AC3562" s="2">
        <f t="shared" si="336"/>
        <v>2227.1999999999998</v>
      </c>
      <c r="AE3562" s="2">
        <f t="shared" si="337"/>
        <v>2227.1999999999998</v>
      </c>
      <c r="AG3562" t="str">
        <f t="shared" si="338"/>
        <v/>
      </c>
    </row>
    <row r="3563" spans="1:34" s="9" customFormat="1">
      <c r="A3563">
        <v>3562</v>
      </c>
      <c r="C3563">
        <v>192</v>
      </c>
      <c r="D3563">
        <v>680</v>
      </c>
      <c r="E3563" s="9" t="s">
        <v>619</v>
      </c>
      <c r="F3563" t="s">
        <v>930</v>
      </c>
      <c r="G3563" s="9">
        <v>52.667945860000003</v>
      </c>
      <c r="H3563" s="9">
        <v>127.117897</v>
      </c>
      <c r="M3563" s="9" t="s">
        <v>34</v>
      </c>
      <c r="N3563" s="9">
        <v>-25</v>
      </c>
      <c r="O3563" s="9">
        <v>-41</v>
      </c>
      <c r="P3563">
        <f t="shared" si="339"/>
        <v>16</v>
      </c>
      <c r="Q3563" s="9" t="s">
        <v>604</v>
      </c>
      <c r="R3563" s="9">
        <v>2</v>
      </c>
      <c r="S3563" s="9">
        <f t="shared" si="334"/>
        <v>16</v>
      </c>
      <c r="T3563" s="9">
        <f t="shared" si="335"/>
        <v>0</v>
      </c>
      <c r="U3563" t="s">
        <v>1003</v>
      </c>
      <c r="V3563" t="s">
        <v>278</v>
      </c>
      <c r="Z3563" s="118">
        <v>1.45</v>
      </c>
      <c r="AA3563" s="9">
        <v>20</v>
      </c>
      <c r="AB3563" s="120">
        <v>1.2</v>
      </c>
      <c r="AC3563" s="2">
        <f t="shared" si="336"/>
        <v>2227.1999999999998</v>
      </c>
      <c r="AE3563" s="11">
        <f t="shared" si="337"/>
        <v>2227.1999999999998</v>
      </c>
      <c r="AG3563" t="str">
        <f t="shared" si="338"/>
        <v/>
      </c>
      <c r="AH3563"/>
    </row>
    <row r="3564" spans="1:34">
      <c r="A3564">
        <v>3563</v>
      </c>
      <c r="C3564">
        <v>829</v>
      </c>
      <c r="D3564">
        <v>681</v>
      </c>
      <c r="E3564" t="s">
        <v>416</v>
      </c>
      <c r="F3564" t="s">
        <v>932</v>
      </c>
      <c r="G3564">
        <v>52.215000150000002</v>
      </c>
      <c r="H3564">
        <v>127.5792999</v>
      </c>
      <c r="M3564" t="s">
        <v>610</v>
      </c>
      <c r="N3564">
        <v>16</v>
      </c>
      <c r="O3564">
        <v>15</v>
      </c>
      <c r="P3564">
        <f t="shared" si="339"/>
        <v>1</v>
      </c>
      <c r="Q3564" t="s">
        <v>35</v>
      </c>
      <c r="R3564">
        <v>1</v>
      </c>
      <c r="S3564">
        <f t="shared" si="334"/>
        <v>0</v>
      </c>
      <c r="T3564">
        <f t="shared" si="335"/>
        <v>1</v>
      </c>
      <c r="W3564">
        <f>SUM(S3564:S3569)</f>
        <v>7</v>
      </c>
      <c r="X3564">
        <f>SUM(T3564:T3569)</f>
        <v>16</v>
      </c>
      <c r="Y3564">
        <f>X3564+W3564</f>
        <v>23</v>
      </c>
      <c r="Z3564" s="118">
        <v>0.11</v>
      </c>
      <c r="AA3564">
        <v>0</v>
      </c>
      <c r="AB3564" s="120">
        <v>25.58</v>
      </c>
      <c r="AC3564" s="2">
        <f t="shared" si="336"/>
        <v>281.37999999999994</v>
      </c>
      <c r="AD3564" s="2">
        <f>SUM(AC3564:AC3569)</f>
        <v>17991.083999999999</v>
      </c>
      <c r="AE3564" s="2">
        <f t="shared" si="337"/>
        <v>281.37999999999994</v>
      </c>
      <c r="AF3564" s="2">
        <f>SUM(AE3564:AE3569)</f>
        <v>17991.083999999999</v>
      </c>
      <c r="AG3564">
        <f t="shared" si="338"/>
        <v>1</v>
      </c>
    </row>
    <row r="3565" spans="1:34">
      <c r="A3565">
        <v>3564</v>
      </c>
      <c r="C3565">
        <v>829</v>
      </c>
      <c r="D3565">
        <v>681</v>
      </c>
      <c r="E3565" t="s">
        <v>416</v>
      </c>
      <c r="F3565" t="s">
        <v>932</v>
      </c>
      <c r="G3565">
        <v>52.215000150000002</v>
      </c>
      <c r="H3565">
        <v>127.5792999</v>
      </c>
      <c r="M3565" t="s">
        <v>606</v>
      </c>
      <c r="N3565">
        <v>15</v>
      </c>
      <c r="O3565">
        <v>13</v>
      </c>
      <c r="P3565">
        <f t="shared" si="339"/>
        <v>2</v>
      </c>
      <c r="Q3565" t="s">
        <v>35</v>
      </c>
      <c r="R3565">
        <v>1</v>
      </c>
      <c r="S3565">
        <f t="shared" si="334"/>
        <v>0</v>
      </c>
      <c r="T3565">
        <f t="shared" si="335"/>
        <v>2</v>
      </c>
      <c r="Z3565" s="118">
        <v>0.11</v>
      </c>
      <c r="AA3565">
        <v>0</v>
      </c>
      <c r="AB3565" s="120">
        <v>25.58</v>
      </c>
      <c r="AC3565" s="2">
        <f t="shared" si="336"/>
        <v>562.75999999999988</v>
      </c>
      <c r="AE3565" s="2">
        <f t="shared" si="337"/>
        <v>562.75999999999988</v>
      </c>
      <c r="AG3565" t="str">
        <f t="shared" si="338"/>
        <v/>
      </c>
    </row>
    <row r="3566" spans="1:34">
      <c r="A3566">
        <v>3565</v>
      </c>
      <c r="C3566">
        <v>829</v>
      </c>
      <c r="D3566">
        <v>681</v>
      </c>
      <c r="E3566" t="s">
        <v>416</v>
      </c>
      <c r="F3566" t="s">
        <v>932</v>
      </c>
      <c r="G3566">
        <v>52.215000150000002</v>
      </c>
      <c r="H3566">
        <v>127.5792999</v>
      </c>
      <c r="M3566" t="s">
        <v>90</v>
      </c>
      <c r="N3566">
        <v>13</v>
      </c>
      <c r="O3566">
        <v>0</v>
      </c>
      <c r="P3566">
        <f t="shared" si="339"/>
        <v>13</v>
      </c>
      <c r="Q3566" t="s">
        <v>35</v>
      </c>
      <c r="R3566">
        <v>1</v>
      </c>
      <c r="S3566">
        <f t="shared" si="334"/>
        <v>0</v>
      </c>
      <c r="T3566">
        <f t="shared" si="335"/>
        <v>13</v>
      </c>
      <c r="Z3566" s="118">
        <v>0.55000000000000004</v>
      </c>
      <c r="AA3566">
        <v>0</v>
      </c>
      <c r="AB3566" s="120">
        <v>19.02</v>
      </c>
      <c r="AC3566" s="2">
        <f t="shared" si="336"/>
        <v>13599.3</v>
      </c>
      <c r="AE3566" s="2">
        <f t="shared" si="337"/>
        <v>13599.3</v>
      </c>
      <c r="AG3566" t="str">
        <f t="shared" si="338"/>
        <v/>
      </c>
    </row>
    <row r="3567" spans="1:34">
      <c r="A3567">
        <v>3566</v>
      </c>
      <c r="C3567">
        <v>889</v>
      </c>
      <c r="D3567">
        <v>681</v>
      </c>
      <c r="E3567" t="s">
        <v>416</v>
      </c>
      <c r="F3567" t="s">
        <v>932</v>
      </c>
      <c r="G3567">
        <v>52.215000150000002</v>
      </c>
      <c r="H3567">
        <v>127.5792999</v>
      </c>
      <c r="M3567" t="s">
        <v>104</v>
      </c>
      <c r="N3567">
        <v>0</v>
      </c>
      <c r="O3567">
        <v>-3</v>
      </c>
      <c r="P3567">
        <f t="shared" si="339"/>
        <v>3</v>
      </c>
      <c r="Q3567" t="s">
        <v>191</v>
      </c>
      <c r="R3567">
        <v>2</v>
      </c>
      <c r="S3567">
        <f t="shared" si="334"/>
        <v>3</v>
      </c>
      <c r="T3567">
        <f t="shared" si="335"/>
        <v>0</v>
      </c>
      <c r="U3567" t="s">
        <v>1003</v>
      </c>
      <c r="V3567" t="s">
        <v>278</v>
      </c>
      <c r="Z3567" s="118">
        <v>0.97</v>
      </c>
      <c r="AA3567">
        <v>0</v>
      </c>
      <c r="AB3567" s="120">
        <v>7.94</v>
      </c>
      <c r="AC3567" s="2">
        <f t="shared" si="336"/>
        <v>2310.54</v>
      </c>
      <c r="AE3567" s="2">
        <f t="shared" si="337"/>
        <v>2310.54</v>
      </c>
      <c r="AG3567" t="str">
        <f t="shared" si="338"/>
        <v/>
      </c>
    </row>
    <row r="3568" spans="1:34">
      <c r="A3568">
        <v>3567</v>
      </c>
      <c r="C3568">
        <v>889</v>
      </c>
      <c r="D3568">
        <v>681</v>
      </c>
      <c r="E3568" t="s">
        <v>416</v>
      </c>
      <c r="F3568" t="s">
        <v>932</v>
      </c>
      <c r="G3568">
        <v>52.215000150000002</v>
      </c>
      <c r="H3568">
        <v>127.5792999</v>
      </c>
      <c r="M3568" t="s">
        <v>101</v>
      </c>
      <c r="N3568">
        <v>-3</v>
      </c>
      <c r="O3568">
        <v>-7</v>
      </c>
      <c r="P3568">
        <f t="shared" si="339"/>
        <v>4</v>
      </c>
      <c r="Q3568" t="s">
        <v>611</v>
      </c>
      <c r="R3568">
        <v>2</v>
      </c>
      <c r="S3568">
        <f t="shared" si="334"/>
        <v>4</v>
      </c>
      <c r="T3568">
        <f t="shared" si="335"/>
        <v>0</v>
      </c>
      <c r="U3568" t="s">
        <v>1003</v>
      </c>
      <c r="V3568" t="s">
        <v>278</v>
      </c>
      <c r="Z3568" s="118">
        <v>1.1000000000000001</v>
      </c>
      <c r="AA3568">
        <v>1</v>
      </c>
      <c r="AB3568" s="120">
        <v>2.84</v>
      </c>
      <c r="AC3568" s="2">
        <f t="shared" si="336"/>
        <v>1237.104</v>
      </c>
      <c r="AE3568" s="2">
        <f t="shared" si="337"/>
        <v>1237.104</v>
      </c>
      <c r="AG3568" t="str">
        <f t="shared" si="338"/>
        <v/>
      </c>
    </row>
    <row r="3569" spans="1:34" s="9" customFormat="1">
      <c r="A3569">
        <v>3568</v>
      </c>
      <c r="C3569">
        <v>889</v>
      </c>
      <c r="D3569">
        <v>681</v>
      </c>
      <c r="E3569" s="9" t="s">
        <v>416</v>
      </c>
      <c r="F3569" t="s">
        <v>932</v>
      </c>
      <c r="G3569" s="9">
        <v>52.215000150000002</v>
      </c>
      <c r="H3569" s="9">
        <v>127.5792999</v>
      </c>
      <c r="M3569" s="9" t="s">
        <v>416</v>
      </c>
      <c r="N3569" s="9">
        <v>-7</v>
      </c>
      <c r="O3569" s="9">
        <v>-7</v>
      </c>
      <c r="P3569">
        <f t="shared" si="339"/>
        <v>0</v>
      </c>
      <c r="R3569" s="9">
        <v>2</v>
      </c>
      <c r="S3569" s="9">
        <f t="shared" si="334"/>
        <v>0</v>
      </c>
      <c r="T3569" s="9">
        <f t="shared" si="335"/>
        <v>0</v>
      </c>
      <c r="U3569" t="s">
        <v>1003</v>
      </c>
      <c r="V3569" t="s">
        <v>278</v>
      </c>
      <c r="Z3569" s="118">
        <v>0</v>
      </c>
      <c r="AA3569" s="9">
        <v>0</v>
      </c>
      <c r="AB3569" s="120"/>
      <c r="AC3569" s="2">
        <f t="shared" si="336"/>
        <v>0</v>
      </c>
      <c r="AE3569" s="11">
        <f t="shared" si="337"/>
        <v>0</v>
      </c>
      <c r="AG3569" t="str">
        <f t="shared" si="338"/>
        <v/>
      </c>
      <c r="AH3569"/>
    </row>
    <row r="3570" spans="1:34" s="25" customFormat="1">
      <c r="A3570" s="25">
        <v>3569</v>
      </c>
      <c r="C3570">
        <v>416</v>
      </c>
      <c r="D3570" s="25">
        <v>682</v>
      </c>
      <c r="E3570" s="25" t="s">
        <v>35</v>
      </c>
      <c r="F3570" s="25" t="s">
        <v>35</v>
      </c>
      <c r="G3570" s="25">
        <v>51.652439119999997</v>
      </c>
      <c r="H3570" s="25">
        <v>128.14390560000001</v>
      </c>
      <c r="M3570" s="25" t="s">
        <v>104</v>
      </c>
      <c r="N3570" s="25">
        <v>0</v>
      </c>
      <c r="O3570" s="25">
        <v>-2</v>
      </c>
      <c r="P3570" s="25">
        <f t="shared" si="339"/>
        <v>2</v>
      </c>
      <c r="Q3570" s="25" t="s">
        <v>616</v>
      </c>
      <c r="R3570" s="25">
        <v>2</v>
      </c>
      <c r="S3570" s="25">
        <f t="shared" si="334"/>
        <v>2</v>
      </c>
      <c r="T3570" s="25">
        <f t="shared" si="335"/>
        <v>0</v>
      </c>
      <c r="U3570" t="s">
        <v>1003</v>
      </c>
      <c r="V3570" t="s">
        <v>278</v>
      </c>
      <c r="W3570" s="25">
        <f>SUM(S3570:S3572)</f>
        <v>62</v>
      </c>
      <c r="X3570" s="25">
        <f>SUM(T3570:T3572)</f>
        <v>0</v>
      </c>
      <c r="Y3570" s="25">
        <f>X3570+W3570</f>
        <v>62</v>
      </c>
      <c r="Z3570" s="118">
        <v>0</v>
      </c>
      <c r="AA3570" s="25">
        <v>0</v>
      </c>
      <c r="AB3570" s="120"/>
      <c r="AC3570" s="113">
        <f t="shared" si="336"/>
        <v>0</v>
      </c>
      <c r="AD3570" s="113">
        <f>SUM(AC3570:AC3572)</f>
        <v>0</v>
      </c>
      <c r="AE3570" s="113">
        <f t="shared" si="337"/>
        <v>0</v>
      </c>
      <c r="AF3570" s="113">
        <f>SUM(AE3570:AE3572)</f>
        <v>0</v>
      </c>
      <c r="AG3570" s="25">
        <f t="shared" si="338"/>
        <v>1</v>
      </c>
      <c r="AH3570"/>
    </row>
    <row r="3571" spans="1:34" s="25" customFormat="1">
      <c r="A3571" s="25">
        <v>3570</v>
      </c>
      <c r="C3571">
        <v>416</v>
      </c>
      <c r="D3571" s="25">
        <v>682</v>
      </c>
      <c r="E3571" s="25" t="s">
        <v>35</v>
      </c>
      <c r="F3571" s="25" t="s">
        <v>35</v>
      </c>
      <c r="G3571" s="25">
        <v>51.652439119999997</v>
      </c>
      <c r="H3571" s="25">
        <v>128.14390560000001</v>
      </c>
      <c r="M3571" s="25" t="s">
        <v>285</v>
      </c>
      <c r="N3571" s="25">
        <v>-2</v>
      </c>
      <c r="O3571" s="25">
        <v>-56</v>
      </c>
      <c r="P3571" s="25">
        <f t="shared" si="339"/>
        <v>54</v>
      </c>
      <c r="Q3571" s="25" t="s">
        <v>616</v>
      </c>
      <c r="R3571" s="25">
        <v>2</v>
      </c>
      <c r="S3571" s="25">
        <f t="shared" si="334"/>
        <v>54</v>
      </c>
      <c r="T3571" s="25">
        <f t="shared" si="335"/>
        <v>0</v>
      </c>
      <c r="U3571" t="s">
        <v>1003</v>
      </c>
      <c r="V3571" t="s">
        <v>856</v>
      </c>
      <c r="Z3571" s="118">
        <v>0</v>
      </c>
      <c r="AA3571" s="25">
        <v>0</v>
      </c>
      <c r="AB3571" s="120"/>
      <c r="AC3571" s="113">
        <f t="shared" si="336"/>
        <v>0</v>
      </c>
      <c r="AE3571" s="113">
        <f t="shared" si="337"/>
        <v>0</v>
      </c>
      <c r="AG3571" s="25" t="str">
        <f t="shared" si="338"/>
        <v/>
      </c>
      <c r="AH3571" s="102"/>
    </row>
    <row r="3572" spans="1:34" s="114" customFormat="1">
      <c r="A3572" s="25">
        <v>3571</v>
      </c>
      <c r="C3572">
        <v>416</v>
      </c>
      <c r="D3572" s="25">
        <v>682</v>
      </c>
      <c r="E3572" s="114" t="s">
        <v>35</v>
      </c>
      <c r="F3572" s="25" t="s">
        <v>35</v>
      </c>
      <c r="G3572" s="114">
        <v>51.652439119999997</v>
      </c>
      <c r="H3572" s="114">
        <v>128.14390560000001</v>
      </c>
      <c r="M3572" s="114" t="s">
        <v>286</v>
      </c>
      <c r="N3572" s="114">
        <v>-56</v>
      </c>
      <c r="O3572" s="114">
        <v>-62</v>
      </c>
      <c r="P3572" s="25">
        <f t="shared" si="339"/>
        <v>6</v>
      </c>
      <c r="Q3572" s="114" t="s">
        <v>616</v>
      </c>
      <c r="R3572" s="114">
        <v>2</v>
      </c>
      <c r="S3572" s="114">
        <f t="shared" si="334"/>
        <v>6</v>
      </c>
      <c r="T3572" s="114">
        <f t="shared" si="335"/>
        <v>0</v>
      </c>
      <c r="U3572" t="s">
        <v>1003</v>
      </c>
      <c r="V3572" t="s">
        <v>856</v>
      </c>
      <c r="Z3572" s="118">
        <v>0</v>
      </c>
      <c r="AA3572" s="114">
        <v>0</v>
      </c>
      <c r="AB3572" s="120"/>
      <c r="AC3572" s="113">
        <f t="shared" si="336"/>
        <v>0</v>
      </c>
      <c r="AE3572" s="115">
        <f t="shared" si="337"/>
        <v>0</v>
      </c>
      <c r="AG3572" s="25" t="str">
        <f t="shared" si="338"/>
        <v/>
      </c>
      <c r="AH3572" s="102"/>
    </row>
    <row r="3573" spans="1:34">
      <c r="A3573">
        <v>3572</v>
      </c>
      <c r="C3573">
        <v>435</v>
      </c>
      <c r="D3573">
        <v>683</v>
      </c>
      <c r="E3573" t="s">
        <v>919</v>
      </c>
      <c r="F3573" t="s">
        <v>934</v>
      </c>
      <c r="G3573">
        <v>52.149333949999999</v>
      </c>
      <c r="H3573">
        <v>127.67202760000001</v>
      </c>
      <c r="M3573" t="s">
        <v>89</v>
      </c>
      <c r="N3573">
        <v>43</v>
      </c>
      <c r="O3573">
        <v>41</v>
      </c>
      <c r="P3573">
        <f t="shared" si="339"/>
        <v>2</v>
      </c>
      <c r="Q3573" t="s">
        <v>35</v>
      </c>
      <c r="R3573">
        <v>1</v>
      </c>
      <c r="S3573">
        <f t="shared" si="334"/>
        <v>0</v>
      </c>
      <c r="T3573">
        <f t="shared" si="335"/>
        <v>2</v>
      </c>
      <c r="W3573">
        <f>SUM(S3573:S3578)</f>
        <v>26</v>
      </c>
      <c r="X3573">
        <f>SUM(T3573:T3578)</f>
        <v>43</v>
      </c>
      <c r="Y3573">
        <f>X3573+W3573</f>
        <v>69</v>
      </c>
      <c r="Z3573" s="118">
        <v>0.08</v>
      </c>
      <c r="AA3573">
        <v>0</v>
      </c>
      <c r="AB3573" s="120">
        <v>51.68</v>
      </c>
      <c r="AC3573" s="2">
        <f t="shared" si="336"/>
        <v>826.88000000000011</v>
      </c>
      <c r="AD3573" s="2">
        <f>SUM(AC3573:AC3578)</f>
        <v>128439.155</v>
      </c>
      <c r="AE3573" s="2">
        <f t="shared" si="337"/>
        <v>826.88000000000011</v>
      </c>
      <c r="AF3573" s="2">
        <f>SUM(AE3573:AE3578)</f>
        <v>128439.155</v>
      </c>
      <c r="AG3573">
        <f t="shared" si="338"/>
        <v>1</v>
      </c>
      <c r="AH3573" s="102"/>
    </row>
    <row r="3574" spans="1:34">
      <c r="A3574">
        <v>3573</v>
      </c>
      <c r="C3574">
        <v>435</v>
      </c>
      <c r="D3574">
        <v>683</v>
      </c>
      <c r="E3574" t="s">
        <v>919</v>
      </c>
      <c r="F3574" t="s">
        <v>934</v>
      </c>
      <c r="G3574">
        <v>52.149333949999999</v>
      </c>
      <c r="H3574">
        <v>127.67202760000001</v>
      </c>
      <c r="M3574" t="s">
        <v>606</v>
      </c>
      <c r="N3574">
        <v>41</v>
      </c>
      <c r="O3574">
        <v>29</v>
      </c>
      <c r="P3574">
        <f t="shared" si="339"/>
        <v>12</v>
      </c>
      <c r="Q3574" t="s">
        <v>35</v>
      </c>
      <c r="R3574">
        <v>1</v>
      </c>
      <c r="S3574">
        <f t="shared" si="334"/>
        <v>0</v>
      </c>
      <c r="T3574">
        <f t="shared" si="335"/>
        <v>12</v>
      </c>
      <c r="Z3574" s="118">
        <v>0.12</v>
      </c>
      <c r="AA3574">
        <v>0</v>
      </c>
      <c r="AB3574" s="120">
        <v>51.68</v>
      </c>
      <c r="AC3574" s="2">
        <f t="shared" si="336"/>
        <v>7441.9199999999992</v>
      </c>
      <c r="AE3574" s="2">
        <f t="shared" si="337"/>
        <v>7441.9199999999992</v>
      </c>
      <c r="AG3574" t="str">
        <f t="shared" si="338"/>
        <v/>
      </c>
    </row>
    <row r="3575" spans="1:34">
      <c r="A3575">
        <v>3574</v>
      </c>
      <c r="C3575">
        <v>435</v>
      </c>
      <c r="D3575">
        <v>683</v>
      </c>
      <c r="E3575" t="s">
        <v>919</v>
      </c>
      <c r="F3575" t="s">
        <v>934</v>
      </c>
      <c r="G3575">
        <v>52.149333949999999</v>
      </c>
      <c r="H3575">
        <v>127.67202760000001</v>
      </c>
      <c r="M3575" t="s">
        <v>90</v>
      </c>
      <c r="N3575">
        <v>29</v>
      </c>
      <c r="O3575">
        <v>20</v>
      </c>
      <c r="P3575">
        <f t="shared" si="339"/>
        <v>9</v>
      </c>
      <c r="Q3575" t="s">
        <v>35</v>
      </c>
      <c r="R3575">
        <v>1</v>
      </c>
      <c r="S3575">
        <f t="shared" si="334"/>
        <v>0</v>
      </c>
      <c r="T3575">
        <f t="shared" si="335"/>
        <v>9</v>
      </c>
      <c r="Z3575" s="118">
        <v>0.15</v>
      </c>
      <c r="AA3575">
        <v>0</v>
      </c>
      <c r="AB3575" s="120">
        <v>45.12</v>
      </c>
      <c r="AC3575" s="2">
        <f t="shared" si="336"/>
        <v>6091.2</v>
      </c>
      <c r="AE3575" s="2">
        <f t="shared" si="337"/>
        <v>6091.2</v>
      </c>
      <c r="AG3575" t="str">
        <f t="shared" si="338"/>
        <v/>
      </c>
    </row>
    <row r="3576" spans="1:34">
      <c r="A3576">
        <v>3575</v>
      </c>
      <c r="C3576">
        <v>435</v>
      </c>
      <c r="D3576">
        <v>683</v>
      </c>
      <c r="E3576" t="s">
        <v>919</v>
      </c>
      <c r="F3576" t="s">
        <v>934</v>
      </c>
      <c r="G3576">
        <v>52.149333949999999</v>
      </c>
      <c r="H3576">
        <v>127.67202760000001</v>
      </c>
      <c r="M3576" t="s">
        <v>15</v>
      </c>
      <c r="N3576">
        <v>20</v>
      </c>
      <c r="O3576">
        <v>0</v>
      </c>
      <c r="P3576">
        <f t="shared" si="339"/>
        <v>20</v>
      </c>
      <c r="Q3576" t="s">
        <v>35</v>
      </c>
      <c r="R3576">
        <v>1</v>
      </c>
      <c r="S3576">
        <f t="shared" si="334"/>
        <v>0</v>
      </c>
      <c r="T3576">
        <f t="shared" si="335"/>
        <v>20</v>
      </c>
      <c r="Z3576" s="118">
        <v>0.15</v>
      </c>
      <c r="AA3576">
        <v>0</v>
      </c>
      <c r="AB3576" s="120">
        <v>45.12</v>
      </c>
      <c r="AC3576" s="2">
        <f t="shared" si="336"/>
        <v>13536.000000000002</v>
      </c>
      <c r="AE3576" s="2">
        <f t="shared" si="337"/>
        <v>13536.000000000002</v>
      </c>
      <c r="AG3576" t="str">
        <f t="shared" si="338"/>
        <v/>
      </c>
    </row>
    <row r="3577" spans="1:34">
      <c r="A3577">
        <v>3576</v>
      </c>
      <c r="C3577">
        <v>482</v>
      </c>
      <c r="D3577">
        <v>683</v>
      </c>
      <c r="E3577" t="s">
        <v>919</v>
      </c>
      <c r="F3577" t="s">
        <v>934</v>
      </c>
      <c r="G3577">
        <v>52.149333949999999</v>
      </c>
      <c r="H3577">
        <v>127.67202760000001</v>
      </c>
      <c r="M3577" t="s">
        <v>104</v>
      </c>
      <c r="N3577">
        <v>0</v>
      </c>
      <c r="O3577">
        <v>-10</v>
      </c>
      <c r="P3577">
        <f t="shared" si="339"/>
        <v>10</v>
      </c>
      <c r="Q3577" t="s">
        <v>616</v>
      </c>
      <c r="R3577">
        <v>2</v>
      </c>
      <c r="S3577">
        <f t="shared" si="334"/>
        <v>10</v>
      </c>
      <c r="T3577">
        <f t="shared" si="335"/>
        <v>0</v>
      </c>
      <c r="U3577" t="s">
        <v>1003</v>
      </c>
      <c r="V3577" t="s">
        <v>278</v>
      </c>
      <c r="Z3577" s="118">
        <v>1.31</v>
      </c>
      <c r="AA3577">
        <v>55</v>
      </c>
      <c r="AB3577" s="120">
        <v>10.130000000000001</v>
      </c>
      <c r="AC3577" s="2">
        <f t="shared" si="336"/>
        <v>5971.6350000000002</v>
      </c>
      <c r="AE3577" s="2">
        <f t="shared" si="337"/>
        <v>5971.6350000000002</v>
      </c>
      <c r="AG3577" t="str">
        <f t="shared" si="338"/>
        <v/>
      </c>
    </row>
    <row r="3578" spans="1:34" s="9" customFormat="1">
      <c r="A3578">
        <v>3577</v>
      </c>
      <c r="C3578">
        <v>482</v>
      </c>
      <c r="D3578">
        <v>683</v>
      </c>
      <c r="E3578" s="9" t="s">
        <v>919</v>
      </c>
      <c r="F3578" t="s">
        <v>934</v>
      </c>
      <c r="G3578" s="9">
        <v>52.149333949999999</v>
      </c>
      <c r="H3578" s="9">
        <v>127.67202760000001</v>
      </c>
      <c r="M3578" s="9" t="s">
        <v>813</v>
      </c>
      <c r="N3578" s="9">
        <v>-10</v>
      </c>
      <c r="O3578" s="9">
        <v>-26</v>
      </c>
      <c r="P3578">
        <f t="shared" si="339"/>
        <v>16</v>
      </c>
      <c r="Q3578" s="9" t="s">
        <v>604</v>
      </c>
      <c r="R3578" s="9">
        <v>2</v>
      </c>
      <c r="S3578" s="9">
        <f t="shared" si="334"/>
        <v>16</v>
      </c>
      <c r="T3578" s="9">
        <f t="shared" si="335"/>
        <v>0</v>
      </c>
      <c r="U3578" t="s">
        <v>1003</v>
      </c>
      <c r="V3578" t="s">
        <v>278</v>
      </c>
      <c r="Z3578" s="118">
        <v>1.31</v>
      </c>
      <c r="AA3578" s="9">
        <v>0</v>
      </c>
      <c r="AB3578" s="120">
        <v>45.12</v>
      </c>
      <c r="AC3578" s="2">
        <f t="shared" si="336"/>
        <v>94571.520000000004</v>
      </c>
      <c r="AE3578" s="11">
        <f t="shared" si="337"/>
        <v>94571.520000000004</v>
      </c>
      <c r="AG3578" t="str">
        <f t="shared" si="338"/>
        <v/>
      </c>
      <c r="AH3578"/>
    </row>
    <row r="3579" spans="1:34">
      <c r="A3579">
        <v>3578</v>
      </c>
      <c r="C3579">
        <v>126</v>
      </c>
      <c r="D3579">
        <v>684</v>
      </c>
      <c r="E3579" t="s">
        <v>605</v>
      </c>
      <c r="F3579" t="s">
        <v>929</v>
      </c>
      <c r="G3579">
        <v>52.578998570000003</v>
      </c>
      <c r="H3579">
        <v>127.25550079999999</v>
      </c>
      <c r="M3579" t="s">
        <v>610</v>
      </c>
      <c r="N3579">
        <v>20</v>
      </c>
      <c r="O3579">
        <v>15</v>
      </c>
      <c r="P3579">
        <f t="shared" si="339"/>
        <v>5</v>
      </c>
      <c r="Q3579" t="s">
        <v>35</v>
      </c>
      <c r="R3579">
        <v>1</v>
      </c>
      <c r="S3579">
        <f t="shared" si="334"/>
        <v>0</v>
      </c>
      <c r="T3579">
        <f t="shared" si="335"/>
        <v>5</v>
      </c>
      <c r="W3579">
        <f>SUM(S3579:S3584)</f>
        <v>47</v>
      </c>
      <c r="X3579">
        <f>SUM(T3579:T3584)</f>
        <v>20</v>
      </c>
      <c r="Y3579">
        <f>X3579+W3579</f>
        <v>67</v>
      </c>
      <c r="Z3579" s="118">
        <v>0.14000000000000001</v>
      </c>
      <c r="AA3579">
        <v>0</v>
      </c>
      <c r="AB3579" s="120">
        <v>43.21</v>
      </c>
      <c r="AC3579" s="2">
        <f t="shared" si="336"/>
        <v>3024.7</v>
      </c>
      <c r="AD3579" s="2">
        <f>SUM(AC3579:AC3584)</f>
        <v>22412.95</v>
      </c>
      <c r="AE3579" s="2">
        <f t="shared" si="337"/>
        <v>3024.7</v>
      </c>
      <c r="AF3579" s="2">
        <f>SUM(AE3579:AE3584)</f>
        <v>22412.95</v>
      </c>
      <c r="AG3579">
        <f t="shared" si="338"/>
        <v>1</v>
      </c>
    </row>
    <row r="3580" spans="1:34">
      <c r="A3580">
        <v>3579</v>
      </c>
      <c r="C3580">
        <v>126</v>
      </c>
      <c r="D3580">
        <v>684</v>
      </c>
      <c r="E3580" t="s">
        <v>605</v>
      </c>
      <c r="F3580" t="s">
        <v>929</v>
      </c>
      <c r="G3580">
        <v>52.578998570000003</v>
      </c>
      <c r="H3580">
        <v>127.25550079999999</v>
      </c>
      <c r="M3580" t="s">
        <v>606</v>
      </c>
      <c r="N3580">
        <v>15</v>
      </c>
      <c r="O3580">
        <v>8</v>
      </c>
      <c r="P3580">
        <f t="shared" si="339"/>
        <v>7</v>
      </c>
      <c r="Q3580" t="s">
        <v>35</v>
      </c>
      <c r="R3580">
        <v>1</v>
      </c>
      <c r="S3580">
        <f t="shared" si="334"/>
        <v>0</v>
      </c>
      <c r="T3580">
        <f t="shared" si="335"/>
        <v>7</v>
      </c>
      <c r="Z3580" s="118">
        <v>0.14000000000000001</v>
      </c>
      <c r="AA3580">
        <v>0</v>
      </c>
      <c r="AB3580" s="120">
        <v>43.21</v>
      </c>
      <c r="AC3580" s="2">
        <f t="shared" si="336"/>
        <v>4234.5800000000008</v>
      </c>
      <c r="AE3580" s="2">
        <f t="shared" si="337"/>
        <v>4234.5800000000008</v>
      </c>
      <c r="AG3580" t="str">
        <f t="shared" si="338"/>
        <v/>
      </c>
    </row>
    <row r="3581" spans="1:34">
      <c r="A3581">
        <v>3580</v>
      </c>
      <c r="C3581">
        <v>126</v>
      </c>
      <c r="D3581">
        <v>684</v>
      </c>
      <c r="E3581" t="s">
        <v>605</v>
      </c>
      <c r="F3581" t="s">
        <v>929</v>
      </c>
      <c r="G3581">
        <v>52.578998570000003</v>
      </c>
      <c r="H3581">
        <v>127.25550079999999</v>
      </c>
      <c r="M3581" t="s">
        <v>15</v>
      </c>
      <c r="N3581">
        <v>8</v>
      </c>
      <c r="O3581">
        <v>0</v>
      </c>
      <c r="P3581">
        <f t="shared" si="339"/>
        <v>8</v>
      </c>
      <c r="Q3581" t="s">
        <v>35</v>
      </c>
      <c r="R3581">
        <v>1</v>
      </c>
      <c r="S3581">
        <f t="shared" si="334"/>
        <v>0</v>
      </c>
      <c r="T3581">
        <f t="shared" si="335"/>
        <v>8</v>
      </c>
      <c r="Z3581" s="118">
        <v>0.14000000000000001</v>
      </c>
      <c r="AA3581">
        <v>0</v>
      </c>
      <c r="AB3581" s="120">
        <v>36.65</v>
      </c>
      <c r="AC3581" s="2">
        <f t="shared" si="336"/>
        <v>4104.8</v>
      </c>
      <c r="AE3581" s="2">
        <f t="shared" si="337"/>
        <v>4104.8</v>
      </c>
      <c r="AG3581" t="str">
        <f t="shared" si="338"/>
        <v/>
      </c>
    </row>
    <row r="3582" spans="1:34">
      <c r="A3582">
        <v>3581</v>
      </c>
      <c r="C3582">
        <v>139</v>
      </c>
      <c r="D3582">
        <v>684</v>
      </c>
      <c r="E3582" t="s">
        <v>605</v>
      </c>
      <c r="F3582" t="s">
        <v>929</v>
      </c>
      <c r="G3582">
        <v>52.578998570000003</v>
      </c>
      <c r="H3582">
        <v>127.25550079999999</v>
      </c>
      <c r="M3582" t="s">
        <v>101</v>
      </c>
      <c r="N3582">
        <v>0</v>
      </c>
      <c r="O3582">
        <v>-7</v>
      </c>
      <c r="P3582">
        <f t="shared" si="339"/>
        <v>7</v>
      </c>
      <c r="Q3582" t="s">
        <v>604</v>
      </c>
      <c r="R3582">
        <v>2</v>
      </c>
      <c r="S3582">
        <f t="shared" si="334"/>
        <v>7</v>
      </c>
      <c r="T3582">
        <f t="shared" si="335"/>
        <v>0</v>
      </c>
      <c r="U3582" t="s">
        <v>1006</v>
      </c>
      <c r="V3582" t="s">
        <v>918</v>
      </c>
      <c r="Z3582" s="118">
        <v>1.19</v>
      </c>
      <c r="AA3582" s="106">
        <v>30</v>
      </c>
      <c r="AB3582" s="120">
        <v>1.7</v>
      </c>
      <c r="AC3582" s="2">
        <f t="shared" si="336"/>
        <v>991.26999999999975</v>
      </c>
      <c r="AE3582" s="2">
        <f t="shared" si="337"/>
        <v>991.26999999999975</v>
      </c>
      <c r="AG3582" t="str">
        <f t="shared" si="338"/>
        <v/>
      </c>
    </row>
    <row r="3583" spans="1:34">
      <c r="A3583">
        <v>3582</v>
      </c>
      <c r="C3583">
        <v>139</v>
      </c>
      <c r="D3583">
        <v>684</v>
      </c>
      <c r="E3583" t="s">
        <v>605</v>
      </c>
      <c r="F3583" t="s">
        <v>929</v>
      </c>
      <c r="G3583">
        <v>52.578998570000003</v>
      </c>
      <c r="H3583">
        <v>127.25550079999999</v>
      </c>
      <c r="M3583" t="s">
        <v>15</v>
      </c>
      <c r="N3583">
        <v>-7</v>
      </c>
      <c r="O3583">
        <v>-17</v>
      </c>
      <c r="P3583">
        <f t="shared" si="339"/>
        <v>10</v>
      </c>
      <c r="R3583">
        <v>2</v>
      </c>
      <c r="S3583">
        <f t="shared" si="334"/>
        <v>10</v>
      </c>
      <c r="T3583">
        <f t="shared" si="335"/>
        <v>0</v>
      </c>
      <c r="U3583" t="s">
        <v>1006</v>
      </c>
      <c r="V3583" t="s">
        <v>918</v>
      </c>
      <c r="Z3583" s="118">
        <v>0.14000000000000001</v>
      </c>
      <c r="AA3583">
        <v>0</v>
      </c>
      <c r="AB3583" s="120">
        <v>36.65</v>
      </c>
      <c r="AC3583" s="2">
        <f t="shared" si="336"/>
        <v>5131</v>
      </c>
      <c r="AE3583" s="2">
        <f t="shared" si="337"/>
        <v>5131</v>
      </c>
      <c r="AG3583" t="str">
        <f t="shared" si="338"/>
        <v/>
      </c>
    </row>
    <row r="3584" spans="1:34" s="9" customFormat="1">
      <c r="A3584">
        <v>3583</v>
      </c>
      <c r="C3584">
        <v>139</v>
      </c>
      <c r="D3584">
        <v>684</v>
      </c>
      <c r="E3584" s="9" t="s">
        <v>605</v>
      </c>
      <c r="F3584" t="s">
        <v>929</v>
      </c>
      <c r="G3584" s="9">
        <v>52.578998570000003</v>
      </c>
      <c r="H3584" s="9">
        <v>127.25550079999999</v>
      </c>
      <c r="M3584" s="9" t="s">
        <v>18</v>
      </c>
      <c r="N3584" s="9">
        <v>-17</v>
      </c>
      <c r="O3584" s="9">
        <v>-47</v>
      </c>
      <c r="P3584">
        <f t="shared" si="339"/>
        <v>30</v>
      </c>
      <c r="Q3584" s="9" t="s">
        <v>611</v>
      </c>
      <c r="R3584" s="9">
        <v>2</v>
      </c>
      <c r="S3584" s="9">
        <f t="shared" si="334"/>
        <v>30</v>
      </c>
      <c r="T3584" s="9">
        <f t="shared" si="335"/>
        <v>0</v>
      </c>
      <c r="U3584" t="s">
        <v>1006</v>
      </c>
      <c r="V3584" t="s">
        <v>918</v>
      </c>
      <c r="Z3584" s="118">
        <v>1.38</v>
      </c>
      <c r="AA3584" s="106">
        <v>30</v>
      </c>
      <c r="AB3584" s="120">
        <v>1.7</v>
      </c>
      <c r="AC3584" s="2">
        <f t="shared" si="336"/>
        <v>4926.5999999999985</v>
      </c>
      <c r="AE3584" s="11">
        <f t="shared" si="337"/>
        <v>4926.5999999999985</v>
      </c>
      <c r="AG3584" t="str">
        <f t="shared" si="338"/>
        <v/>
      </c>
      <c r="AH3584"/>
    </row>
    <row r="3585" spans="1:34">
      <c r="A3585">
        <v>3584</v>
      </c>
      <c r="C3585">
        <v>125</v>
      </c>
      <c r="D3585">
        <v>685</v>
      </c>
      <c r="E3585" t="s">
        <v>919</v>
      </c>
      <c r="F3585" t="s">
        <v>934</v>
      </c>
      <c r="G3585">
        <v>52.577838900000003</v>
      </c>
      <c r="H3585">
        <v>127.25939940000001</v>
      </c>
      <c r="M3585" t="s">
        <v>610</v>
      </c>
      <c r="N3585">
        <v>57</v>
      </c>
      <c r="O3585">
        <v>53</v>
      </c>
      <c r="P3585">
        <f t="shared" si="339"/>
        <v>4</v>
      </c>
      <c r="Q3585" t="s">
        <v>35</v>
      </c>
      <c r="R3585">
        <v>1</v>
      </c>
      <c r="S3585">
        <f t="shared" si="334"/>
        <v>0</v>
      </c>
      <c r="T3585">
        <f t="shared" si="335"/>
        <v>4</v>
      </c>
      <c r="W3585">
        <f>SUM(S3585:S3591)</f>
        <v>30</v>
      </c>
      <c r="X3585">
        <f>SUM(T3585:T3591)</f>
        <v>57</v>
      </c>
      <c r="Y3585">
        <f>X3585+W3585</f>
        <v>87</v>
      </c>
      <c r="Z3585" s="118">
        <v>0.08</v>
      </c>
      <c r="AA3585">
        <v>0</v>
      </c>
      <c r="AB3585" s="120">
        <v>51.68</v>
      </c>
      <c r="AC3585" s="2">
        <f t="shared" si="336"/>
        <v>1653.7600000000002</v>
      </c>
      <c r="AD3585" s="2">
        <f>SUM(AC3585:AC3591)</f>
        <v>50255.68</v>
      </c>
      <c r="AE3585" s="2">
        <f t="shared" si="337"/>
        <v>1653.7600000000002</v>
      </c>
      <c r="AF3585" s="2">
        <f>SUM(AE3585:AE3591)</f>
        <v>50255.68</v>
      </c>
      <c r="AG3585">
        <f t="shared" si="338"/>
        <v>1</v>
      </c>
    </row>
    <row r="3586" spans="1:34">
      <c r="A3586">
        <v>3585</v>
      </c>
      <c r="C3586">
        <v>125</v>
      </c>
      <c r="D3586">
        <v>685</v>
      </c>
      <c r="E3586" t="s">
        <v>919</v>
      </c>
      <c r="F3586" t="s">
        <v>934</v>
      </c>
      <c r="G3586">
        <v>52.577838900000003</v>
      </c>
      <c r="H3586">
        <v>127.25939940000001</v>
      </c>
      <c r="M3586" t="s">
        <v>648</v>
      </c>
      <c r="N3586">
        <v>53</v>
      </c>
      <c r="O3586">
        <v>35</v>
      </c>
      <c r="P3586">
        <f t="shared" si="339"/>
        <v>18</v>
      </c>
      <c r="Q3586" t="s">
        <v>35</v>
      </c>
      <c r="R3586">
        <v>1</v>
      </c>
      <c r="S3586">
        <f t="shared" ref="S3586:S3649" si="340">IF(R3586=1,0,P3586)</f>
        <v>0</v>
      </c>
      <c r="T3586">
        <f t="shared" ref="T3586:T3649" si="341">IF(R3586=1,P3586,0)</f>
        <v>18</v>
      </c>
      <c r="Z3586" s="118">
        <v>0.12</v>
      </c>
      <c r="AA3586">
        <v>0</v>
      </c>
      <c r="AB3586" s="120">
        <v>51.68</v>
      </c>
      <c r="AC3586" s="2">
        <f t="shared" ref="AC3586:AC3649" si="342">Z3586*AB3586/100*P3586*100*100*((100-AA3586)/100)</f>
        <v>11162.88</v>
      </c>
      <c r="AE3586" s="2">
        <f t="shared" ref="AE3586:AE3649" si="343">Z3586*AB3586/100*P3586*100*100*((100-AA3586)/100)</f>
        <v>11162.88</v>
      </c>
      <c r="AG3586" t="str">
        <f t="shared" ref="AG3586:AG3649" si="344">IF(D3585&lt;&gt;D3586,1,"")</f>
        <v/>
      </c>
    </row>
    <row r="3587" spans="1:34">
      <c r="A3587">
        <v>3586</v>
      </c>
      <c r="C3587">
        <v>125</v>
      </c>
      <c r="D3587">
        <v>685</v>
      </c>
      <c r="E3587" t="s">
        <v>919</v>
      </c>
      <c r="F3587" t="s">
        <v>934</v>
      </c>
      <c r="G3587">
        <v>52.577838900000003</v>
      </c>
      <c r="H3587">
        <v>127.25939940000001</v>
      </c>
      <c r="M3587" t="s">
        <v>31</v>
      </c>
      <c r="N3587">
        <v>35</v>
      </c>
      <c r="O3587">
        <v>25</v>
      </c>
      <c r="P3587">
        <f t="shared" si="339"/>
        <v>10</v>
      </c>
      <c r="Q3587" t="s">
        <v>35</v>
      </c>
      <c r="R3587">
        <v>1</v>
      </c>
      <c r="S3587">
        <f t="shared" si="340"/>
        <v>0</v>
      </c>
      <c r="T3587">
        <f t="shared" si="341"/>
        <v>10</v>
      </c>
      <c r="Z3587" s="118">
        <v>0.15</v>
      </c>
      <c r="AA3587">
        <v>0</v>
      </c>
      <c r="AB3587" s="120">
        <v>45.12</v>
      </c>
      <c r="AC3587" s="2">
        <f t="shared" si="342"/>
        <v>6768.0000000000009</v>
      </c>
      <c r="AE3587" s="2">
        <f t="shared" si="343"/>
        <v>6768.0000000000009</v>
      </c>
      <c r="AG3587" t="str">
        <f t="shared" si="344"/>
        <v/>
      </c>
    </row>
    <row r="3588" spans="1:34">
      <c r="A3588">
        <v>3587</v>
      </c>
      <c r="C3588">
        <v>125</v>
      </c>
      <c r="D3588">
        <v>685</v>
      </c>
      <c r="E3588" t="s">
        <v>919</v>
      </c>
      <c r="F3588" t="s">
        <v>934</v>
      </c>
      <c r="G3588">
        <v>52.577838900000003</v>
      </c>
      <c r="H3588">
        <v>127.25939940000001</v>
      </c>
      <c r="M3588" t="s">
        <v>649</v>
      </c>
      <c r="N3588">
        <v>25</v>
      </c>
      <c r="O3588">
        <v>5</v>
      </c>
      <c r="P3588">
        <f t="shared" si="339"/>
        <v>20</v>
      </c>
      <c r="Q3588" t="s">
        <v>35</v>
      </c>
      <c r="R3588">
        <v>1</v>
      </c>
      <c r="S3588">
        <f t="shared" si="340"/>
        <v>0</v>
      </c>
      <c r="T3588">
        <f t="shared" si="341"/>
        <v>20</v>
      </c>
      <c r="Z3588" s="118">
        <v>0.12</v>
      </c>
      <c r="AA3588">
        <v>0</v>
      </c>
      <c r="AB3588" s="120">
        <v>51.68</v>
      </c>
      <c r="AC3588" s="2">
        <f t="shared" si="342"/>
        <v>12403.2</v>
      </c>
      <c r="AE3588" s="2">
        <f t="shared" si="343"/>
        <v>12403.2</v>
      </c>
      <c r="AG3588" t="str">
        <f t="shared" si="344"/>
        <v/>
      </c>
    </row>
    <row r="3589" spans="1:34">
      <c r="A3589">
        <v>3588</v>
      </c>
      <c r="C3589">
        <v>125</v>
      </c>
      <c r="D3589">
        <v>685</v>
      </c>
      <c r="E3589" t="s">
        <v>919</v>
      </c>
      <c r="F3589" t="s">
        <v>934</v>
      </c>
      <c r="G3589">
        <v>52.577838900000003</v>
      </c>
      <c r="H3589">
        <v>127.25939940000001</v>
      </c>
      <c r="M3589" t="s">
        <v>33</v>
      </c>
      <c r="N3589">
        <v>5</v>
      </c>
      <c r="O3589">
        <v>0</v>
      </c>
      <c r="P3589">
        <f t="shared" si="339"/>
        <v>5</v>
      </c>
      <c r="Q3589" t="s">
        <v>35</v>
      </c>
      <c r="R3589">
        <v>1</v>
      </c>
      <c r="S3589">
        <f t="shared" si="340"/>
        <v>0</v>
      </c>
      <c r="T3589">
        <f t="shared" si="341"/>
        <v>5</v>
      </c>
      <c r="Z3589" s="118">
        <v>0.15</v>
      </c>
      <c r="AA3589">
        <v>0</v>
      </c>
      <c r="AB3589" s="120">
        <v>45.12</v>
      </c>
      <c r="AC3589" s="2">
        <f t="shared" si="342"/>
        <v>3384.0000000000005</v>
      </c>
      <c r="AE3589" s="2">
        <f t="shared" si="343"/>
        <v>3384.0000000000005</v>
      </c>
      <c r="AG3589" t="str">
        <f t="shared" si="344"/>
        <v/>
      </c>
    </row>
    <row r="3590" spans="1:34">
      <c r="A3590">
        <v>3589</v>
      </c>
      <c r="C3590">
        <v>138</v>
      </c>
      <c r="D3590">
        <v>685</v>
      </c>
      <c r="E3590" t="s">
        <v>919</v>
      </c>
      <c r="F3590" t="s">
        <v>934</v>
      </c>
      <c r="G3590">
        <v>52.577838900000003</v>
      </c>
      <c r="H3590">
        <v>127.25939940000001</v>
      </c>
      <c r="M3590" t="s">
        <v>21</v>
      </c>
      <c r="N3590">
        <v>0</v>
      </c>
      <c r="O3590">
        <v>-6</v>
      </c>
      <c r="P3590">
        <f t="shared" si="339"/>
        <v>6</v>
      </c>
      <c r="Q3590" t="s">
        <v>611</v>
      </c>
      <c r="R3590">
        <v>2</v>
      </c>
      <c r="S3590">
        <f t="shared" si="340"/>
        <v>6</v>
      </c>
      <c r="T3590">
        <f t="shared" si="341"/>
        <v>0</v>
      </c>
      <c r="U3590" t="s">
        <v>1006</v>
      </c>
      <c r="V3590" t="s">
        <v>918</v>
      </c>
      <c r="Z3590" s="118">
        <v>0</v>
      </c>
      <c r="AA3590" s="106">
        <v>30</v>
      </c>
      <c r="AB3590" s="120">
        <v>1.18</v>
      </c>
      <c r="AC3590" s="2">
        <f t="shared" si="342"/>
        <v>0</v>
      </c>
      <c r="AE3590" s="2">
        <f t="shared" si="343"/>
        <v>0</v>
      </c>
      <c r="AG3590" t="str">
        <f t="shared" si="344"/>
        <v/>
      </c>
    </row>
    <row r="3591" spans="1:34" s="9" customFormat="1">
      <c r="A3591">
        <v>3590</v>
      </c>
      <c r="C3591">
        <v>138</v>
      </c>
      <c r="D3591">
        <v>685</v>
      </c>
      <c r="E3591" s="9" t="s">
        <v>919</v>
      </c>
      <c r="F3591" t="s">
        <v>934</v>
      </c>
      <c r="G3591" s="9">
        <v>52.577838900000003</v>
      </c>
      <c r="H3591" s="9">
        <v>127.25939940000001</v>
      </c>
      <c r="M3591" s="9" t="s">
        <v>141</v>
      </c>
      <c r="N3591" s="9">
        <v>-6</v>
      </c>
      <c r="O3591" s="9">
        <v>-30</v>
      </c>
      <c r="P3591">
        <f t="shared" si="339"/>
        <v>24</v>
      </c>
      <c r="Q3591" s="9" t="s">
        <v>903</v>
      </c>
      <c r="R3591" s="9">
        <v>2</v>
      </c>
      <c r="S3591" s="9">
        <f t="shared" si="340"/>
        <v>24</v>
      </c>
      <c r="T3591" s="9">
        <f t="shared" si="341"/>
        <v>0</v>
      </c>
      <c r="U3591" t="s">
        <v>1003</v>
      </c>
      <c r="V3591" t="s">
        <v>856</v>
      </c>
      <c r="Z3591" s="118">
        <v>0.12</v>
      </c>
      <c r="AA3591" s="9">
        <v>0</v>
      </c>
      <c r="AB3591" s="120">
        <v>51.68</v>
      </c>
      <c r="AC3591" s="2">
        <f t="shared" si="342"/>
        <v>14883.839999999998</v>
      </c>
      <c r="AE3591" s="11">
        <f t="shared" si="343"/>
        <v>14883.839999999998</v>
      </c>
      <c r="AG3591" t="str">
        <f t="shared" si="344"/>
        <v/>
      </c>
      <c r="AH3591"/>
    </row>
    <row r="3592" spans="1:34">
      <c r="A3592">
        <v>3591</v>
      </c>
      <c r="C3592">
        <v>426</v>
      </c>
      <c r="D3592">
        <v>686</v>
      </c>
      <c r="E3592" t="s">
        <v>614</v>
      </c>
      <c r="F3592" t="s">
        <v>930</v>
      </c>
      <c r="G3592">
        <v>52.736751560000002</v>
      </c>
      <c r="H3592">
        <v>127.1068497</v>
      </c>
      <c r="M3592" t="s">
        <v>89</v>
      </c>
      <c r="N3592">
        <v>9</v>
      </c>
      <c r="O3592">
        <v>8</v>
      </c>
      <c r="P3592">
        <f t="shared" si="339"/>
        <v>1</v>
      </c>
      <c r="Q3592" t="s">
        <v>35</v>
      </c>
      <c r="R3592">
        <v>1</v>
      </c>
      <c r="S3592">
        <f t="shared" si="340"/>
        <v>0</v>
      </c>
      <c r="T3592">
        <f t="shared" si="341"/>
        <v>1</v>
      </c>
      <c r="W3592">
        <f>SUM(S3592:S3595)</f>
        <v>45</v>
      </c>
      <c r="X3592">
        <f>SUM(T3592:T3595)</f>
        <v>9</v>
      </c>
      <c r="Y3592">
        <f>X3592+W3592</f>
        <v>54</v>
      </c>
      <c r="Z3592" s="118">
        <v>0.16</v>
      </c>
      <c r="AA3592">
        <v>0</v>
      </c>
      <c r="AB3592" s="120">
        <v>37.4</v>
      </c>
      <c r="AC3592" s="2">
        <f t="shared" si="342"/>
        <v>598.4</v>
      </c>
      <c r="AD3592" s="2">
        <f>SUM(AC3592:AC3595)</f>
        <v>10998.335999999999</v>
      </c>
      <c r="AE3592" s="2">
        <f t="shared" si="343"/>
        <v>598.4</v>
      </c>
      <c r="AF3592" s="2">
        <f>SUM(AE3592:AE3595)</f>
        <v>10998.335999999999</v>
      </c>
      <c r="AG3592">
        <f t="shared" si="344"/>
        <v>1</v>
      </c>
    </row>
    <row r="3593" spans="1:34">
      <c r="A3593">
        <v>3592</v>
      </c>
      <c r="C3593">
        <v>426</v>
      </c>
      <c r="D3593">
        <v>686</v>
      </c>
      <c r="E3593" t="s">
        <v>614</v>
      </c>
      <c r="F3593" t="s">
        <v>930</v>
      </c>
      <c r="G3593">
        <v>52.736751560000002</v>
      </c>
      <c r="H3593">
        <v>127.1068497</v>
      </c>
      <c r="M3593" t="s">
        <v>14</v>
      </c>
      <c r="N3593">
        <v>8</v>
      </c>
      <c r="O3593">
        <v>0</v>
      </c>
      <c r="P3593">
        <f t="shared" si="339"/>
        <v>8</v>
      </c>
      <c r="Q3593" t="s">
        <v>35</v>
      </c>
      <c r="R3593">
        <v>1</v>
      </c>
      <c r="S3593">
        <f t="shared" si="340"/>
        <v>0</v>
      </c>
      <c r="T3593">
        <f t="shared" si="341"/>
        <v>8</v>
      </c>
      <c r="Z3593" s="118">
        <v>0.16</v>
      </c>
      <c r="AA3593">
        <v>0</v>
      </c>
      <c r="AB3593" s="120">
        <v>37.4</v>
      </c>
      <c r="AC3593" s="2">
        <f t="shared" si="342"/>
        <v>4787.2</v>
      </c>
      <c r="AE3593" s="2">
        <f t="shared" si="343"/>
        <v>4787.2</v>
      </c>
      <c r="AG3593" t="str">
        <f t="shared" si="344"/>
        <v/>
      </c>
    </row>
    <row r="3594" spans="1:34">
      <c r="A3594">
        <v>3593</v>
      </c>
      <c r="C3594">
        <v>473</v>
      </c>
      <c r="D3594">
        <v>686</v>
      </c>
      <c r="E3594" t="s">
        <v>614</v>
      </c>
      <c r="F3594" t="s">
        <v>930</v>
      </c>
      <c r="G3594">
        <v>52.736751560000002</v>
      </c>
      <c r="H3594">
        <v>127.1068497</v>
      </c>
      <c r="M3594" t="s">
        <v>104</v>
      </c>
      <c r="N3594">
        <v>0</v>
      </c>
      <c r="O3594">
        <v>-32</v>
      </c>
      <c r="P3594">
        <f t="shared" si="339"/>
        <v>32</v>
      </c>
      <c r="Q3594" t="s">
        <v>604</v>
      </c>
      <c r="R3594">
        <v>2</v>
      </c>
      <c r="S3594">
        <f t="shared" si="340"/>
        <v>32</v>
      </c>
      <c r="T3594">
        <f t="shared" si="341"/>
        <v>0</v>
      </c>
      <c r="U3594" t="s">
        <v>1003</v>
      </c>
      <c r="V3594" t="s">
        <v>856</v>
      </c>
      <c r="Z3594" s="118">
        <v>1.07</v>
      </c>
      <c r="AA3594">
        <v>60</v>
      </c>
      <c r="AB3594" s="120">
        <v>3.36</v>
      </c>
      <c r="AC3594" s="2">
        <f t="shared" si="342"/>
        <v>4601.8560000000007</v>
      </c>
      <c r="AE3594" s="2">
        <f t="shared" si="343"/>
        <v>4601.8560000000007</v>
      </c>
      <c r="AG3594" t="str">
        <f t="shared" si="344"/>
        <v/>
      </c>
      <c r="AH3594" s="102"/>
    </row>
    <row r="3595" spans="1:34" s="9" customFormat="1">
      <c r="A3595">
        <v>3594</v>
      </c>
      <c r="C3595">
        <v>473</v>
      </c>
      <c r="D3595">
        <v>686</v>
      </c>
      <c r="E3595" s="9" t="s">
        <v>614</v>
      </c>
      <c r="F3595" t="s">
        <v>930</v>
      </c>
      <c r="G3595" s="9">
        <v>52.736751560000002</v>
      </c>
      <c r="H3595" s="9">
        <v>127.1068497</v>
      </c>
      <c r="M3595" s="9" t="s">
        <v>101</v>
      </c>
      <c r="N3595" s="9">
        <v>-32</v>
      </c>
      <c r="O3595" s="9">
        <v>-45</v>
      </c>
      <c r="P3595">
        <f t="shared" ref="P3595:P3658" si="345">ABS(N3595-O3595)</f>
        <v>13</v>
      </c>
      <c r="Q3595" s="9" t="s">
        <v>604</v>
      </c>
      <c r="R3595" s="9">
        <v>2</v>
      </c>
      <c r="S3595" s="9">
        <f t="shared" si="340"/>
        <v>13</v>
      </c>
      <c r="T3595" s="9">
        <f t="shared" si="341"/>
        <v>0</v>
      </c>
      <c r="U3595" t="s">
        <v>1003</v>
      </c>
      <c r="V3595" t="s">
        <v>856</v>
      </c>
      <c r="Z3595" s="118">
        <v>1.62</v>
      </c>
      <c r="AA3595" s="9">
        <v>60</v>
      </c>
      <c r="AB3595" s="120">
        <v>1.2</v>
      </c>
      <c r="AC3595" s="2">
        <f t="shared" si="342"/>
        <v>1010.88</v>
      </c>
      <c r="AE3595" s="11">
        <f t="shared" si="343"/>
        <v>1010.88</v>
      </c>
      <c r="AG3595" t="str">
        <f t="shared" si="344"/>
        <v/>
      </c>
      <c r="AH3595" s="102"/>
    </row>
    <row r="3596" spans="1:34">
      <c r="A3596">
        <v>3595</v>
      </c>
      <c r="C3596">
        <v>427</v>
      </c>
      <c r="D3596">
        <v>687</v>
      </c>
      <c r="E3596" t="s">
        <v>619</v>
      </c>
      <c r="F3596" t="s">
        <v>930</v>
      </c>
      <c r="G3596">
        <v>52.738433839999999</v>
      </c>
      <c r="H3596">
        <v>127.10559840000001</v>
      </c>
      <c r="M3596" t="s">
        <v>89</v>
      </c>
      <c r="N3596">
        <v>13</v>
      </c>
      <c r="O3596">
        <v>11</v>
      </c>
      <c r="P3596">
        <f t="shared" si="345"/>
        <v>2</v>
      </c>
      <c r="Q3596" t="s">
        <v>35</v>
      </c>
      <c r="R3596">
        <v>1</v>
      </c>
      <c r="S3596">
        <f t="shared" si="340"/>
        <v>0</v>
      </c>
      <c r="T3596">
        <f t="shared" si="341"/>
        <v>2</v>
      </c>
      <c r="W3596">
        <f>SUM(S3596:S3600)</f>
        <v>8</v>
      </c>
      <c r="X3596">
        <f>SUM(T3596:T3600)</f>
        <v>13</v>
      </c>
      <c r="Y3596">
        <f>X3596+W3596</f>
        <v>21</v>
      </c>
      <c r="Z3596" s="118">
        <v>0.16</v>
      </c>
      <c r="AA3596">
        <v>0</v>
      </c>
      <c r="AB3596" s="120">
        <v>37.4</v>
      </c>
      <c r="AC3596" s="2">
        <f t="shared" si="342"/>
        <v>1196.8</v>
      </c>
      <c r="AD3596" s="2">
        <f>SUM(AC3596:AC3600)</f>
        <v>9072.9759999999987</v>
      </c>
      <c r="AE3596" s="2">
        <f t="shared" si="343"/>
        <v>1196.8</v>
      </c>
      <c r="AF3596" s="2">
        <f>SUM(AE3596:AE3600)</f>
        <v>9072.9759999999987</v>
      </c>
      <c r="AG3596">
        <f t="shared" si="344"/>
        <v>1</v>
      </c>
      <c r="AH3596" s="102"/>
    </row>
    <row r="3597" spans="1:34">
      <c r="A3597">
        <v>3596</v>
      </c>
      <c r="C3597">
        <v>427</v>
      </c>
      <c r="D3597">
        <v>687</v>
      </c>
      <c r="E3597" t="s">
        <v>619</v>
      </c>
      <c r="F3597" t="s">
        <v>930</v>
      </c>
      <c r="G3597">
        <v>52.738433839999999</v>
      </c>
      <c r="H3597">
        <v>127.10559840000001</v>
      </c>
      <c r="M3597" t="s">
        <v>650</v>
      </c>
      <c r="N3597">
        <v>11</v>
      </c>
      <c r="O3597">
        <v>7</v>
      </c>
      <c r="P3597">
        <f t="shared" si="345"/>
        <v>4</v>
      </c>
      <c r="Q3597" t="s">
        <v>35</v>
      </c>
      <c r="R3597">
        <v>1</v>
      </c>
      <c r="S3597">
        <f t="shared" si="340"/>
        <v>0</v>
      </c>
      <c r="T3597">
        <f t="shared" si="341"/>
        <v>4</v>
      </c>
      <c r="Z3597" s="118">
        <v>0.16</v>
      </c>
      <c r="AA3597">
        <v>0</v>
      </c>
      <c r="AB3597" s="120">
        <v>37.4</v>
      </c>
      <c r="AC3597" s="2">
        <f t="shared" si="342"/>
        <v>2393.6</v>
      </c>
      <c r="AE3597" s="2">
        <f t="shared" si="343"/>
        <v>2393.6</v>
      </c>
      <c r="AG3597" t="str">
        <f t="shared" si="344"/>
        <v/>
      </c>
      <c r="AH3597" s="102"/>
    </row>
    <row r="3598" spans="1:34">
      <c r="A3598">
        <v>3597</v>
      </c>
      <c r="C3598">
        <v>427</v>
      </c>
      <c r="D3598">
        <v>687</v>
      </c>
      <c r="E3598" t="s">
        <v>619</v>
      </c>
      <c r="F3598" t="s">
        <v>930</v>
      </c>
      <c r="G3598">
        <v>52.738433839999999</v>
      </c>
      <c r="H3598">
        <v>127.10559840000001</v>
      </c>
      <c r="M3598" t="s">
        <v>627</v>
      </c>
      <c r="N3598">
        <v>7</v>
      </c>
      <c r="O3598">
        <v>0</v>
      </c>
      <c r="P3598">
        <f t="shared" si="345"/>
        <v>7</v>
      </c>
      <c r="Q3598" t="s">
        <v>35</v>
      </c>
      <c r="R3598">
        <v>1</v>
      </c>
      <c r="S3598">
        <f t="shared" si="340"/>
        <v>0</v>
      </c>
      <c r="T3598">
        <f t="shared" si="341"/>
        <v>7</v>
      </c>
      <c r="Z3598" s="118">
        <v>0.16</v>
      </c>
      <c r="AA3598">
        <v>0</v>
      </c>
      <c r="AB3598" s="120">
        <v>30.85</v>
      </c>
      <c r="AC3598" s="2">
        <f t="shared" si="342"/>
        <v>3455.2</v>
      </c>
      <c r="AE3598" s="2">
        <f t="shared" si="343"/>
        <v>3455.2</v>
      </c>
      <c r="AG3598" t="str">
        <f t="shared" si="344"/>
        <v/>
      </c>
      <c r="AH3598" s="102"/>
    </row>
    <row r="3599" spans="1:34">
      <c r="A3599">
        <v>3598</v>
      </c>
      <c r="C3599">
        <v>474</v>
      </c>
      <c r="D3599">
        <v>687</v>
      </c>
      <c r="E3599" t="s">
        <v>619</v>
      </c>
      <c r="F3599" t="s">
        <v>930</v>
      </c>
      <c r="G3599">
        <v>52.738433839999999</v>
      </c>
      <c r="H3599">
        <v>127.10559840000001</v>
      </c>
      <c r="M3599" t="s">
        <v>680</v>
      </c>
      <c r="N3599">
        <v>0</v>
      </c>
      <c r="O3599">
        <v>-4</v>
      </c>
      <c r="P3599">
        <f t="shared" si="345"/>
        <v>4</v>
      </c>
      <c r="Q3599" t="s">
        <v>604</v>
      </c>
      <c r="R3599">
        <v>2</v>
      </c>
      <c r="S3599">
        <f t="shared" si="340"/>
        <v>4</v>
      </c>
      <c r="T3599">
        <f t="shared" si="341"/>
        <v>0</v>
      </c>
      <c r="U3599" t="s">
        <v>1003</v>
      </c>
      <c r="V3599" t="s">
        <v>47</v>
      </c>
      <c r="Z3599" s="118">
        <v>1.07</v>
      </c>
      <c r="AA3599">
        <v>5</v>
      </c>
      <c r="AB3599" s="120">
        <v>3.36</v>
      </c>
      <c r="AC3599" s="2">
        <f t="shared" si="342"/>
        <v>1366.1760000000002</v>
      </c>
      <c r="AE3599" s="2">
        <f t="shared" si="343"/>
        <v>1366.1760000000002</v>
      </c>
      <c r="AG3599" t="str">
        <f t="shared" si="344"/>
        <v/>
      </c>
    </row>
    <row r="3600" spans="1:34" s="9" customFormat="1">
      <c r="A3600">
        <v>3599</v>
      </c>
      <c r="C3600">
        <v>474</v>
      </c>
      <c r="D3600">
        <v>687</v>
      </c>
      <c r="E3600" s="9" t="s">
        <v>619</v>
      </c>
      <c r="F3600" t="s">
        <v>930</v>
      </c>
      <c r="G3600" s="9">
        <v>52.738433839999999</v>
      </c>
      <c r="H3600" s="9">
        <v>127.10559840000001</v>
      </c>
      <c r="M3600" s="9" t="s">
        <v>101</v>
      </c>
      <c r="N3600" s="9">
        <v>-4</v>
      </c>
      <c r="O3600" s="9">
        <v>-8</v>
      </c>
      <c r="P3600">
        <f t="shared" si="345"/>
        <v>4</v>
      </c>
      <c r="Q3600" s="9" t="s">
        <v>604</v>
      </c>
      <c r="R3600" s="9">
        <v>2</v>
      </c>
      <c r="S3600" s="9">
        <f t="shared" si="340"/>
        <v>4</v>
      </c>
      <c r="T3600" s="9">
        <f t="shared" si="341"/>
        <v>0</v>
      </c>
      <c r="U3600" t="s">
        <v>1003</v>
      </c>
      <c r="V3600" t="s">
        <v>47</v>
      </c>
      <c r="Z3600" s="118">
        <v>1.45</v>
      </c>
      <c r="AA3600" s="9">
        <v>5</v>
      </c>
      <c r="AB3600" s="120">
        <v>1.2</v>
      </c>
      <c r="AC3600" s="2">
        <f t="shared" si="342"/>
        <v>661.19999999999982</v>
      </c>
      <c r="AE3600" s="11">
        <f t="shared" si="343"/>
        <v>661.19999999999982</v>
      </c>
      <c r="AG3600" t="str">
        <f t="shared" si="344"/>
        <v/>
      </c>
      <c r="AH3600" s="107"/>
    </row>
    <row r="3601" spans="1:34">
      <c r="A3601">
        <v>3600</v>
      </c>
      <c r="C3601">
        <v>424</v>
      </c>
      <c r="D3601">
        <v>688</v>
      </c>
      <c r="E3601" t="s">
        <v>605</v>
      </c>
      <c r="F3601" t="s">
        <v>929</v>
      </c>
      <c r="G3601">
        <v>52.871398929999998</v>
      </c>
      <c r="H3601">
        <v>127.012085</v>
      </c>
      <c r="M3601" t="s">
        <v>89</v>
      </c>
      <c r="N3601">
        <v>5</v>
      </c>
      <c r="O3601">
        <v>4</v>
      </c>
      <c r="P3601">
        <f t="shared" si="345"/>
        <v>1</v>
      </c>
      <c r="Q3601" t="s">
        <v>35</v>
      </c>
      <c r="R3601">
        <v>1</v>
      </c>
      <c r="S3601">
        <f t="shared" si="340"/>
        <v>0</v>
      </c>
      <c r="T3601">
        <f t="shared" si="341"/>
        <v>1</v>
      </c>
      <c r="W3601">
        <f>SUM(S3601:S3606)</f>
        <v>38</v>
      </c>
      <c r="X3601">
        <f>SUM(T3601:T3606)</f>
        <v>5</v>
      </c>
      <c r="Y3601">
        <f>X3601+W3601</f>
        <v>43</v>
      </c>
      <c r="Z3601" s="118">
        <v>0.14000000000000001</v>
      </c>
      <c r="AA3601">
        <v>0</v>
      </c>
      <c r="AB3601" s="120">
        <v>43.21</v>
      </c>
      <c r="AC3601" s="2">
        <f t="shared" si="342"/>
        <v>604.94000000000005</v>
      </c>
      <c r="AD3601" s="2">
        <f>SUM(AC3601:AC3606)</f>
        <v>11502.24</v>
      </c>
      <c r="AE3601" s="2">
        <f t="shared" si="343"/>
        <v>604.94000000000005</v>
      </c>
      <c r="AF3601" s="2">
        <f>SUM(AE3601:AE3606)</f>
        <v>11502.24</v>
      </c>
      <c r="AG3601">
        <f t="shared" si="344"/>
        <v>1</v>
      </c>
      <c r="AH3601" s="107"/>
    </row>
    <row r="3602" spans="1:34">
      <c r="A3602">
        <v>3601</v>
      </c>
      <c r="C3602">
        <v>424</v>
      </c>
      <c r="D3602">
        <v>688</v>
      </c>
      <c r="E3602" t="s">
        <v>605</v>
      </c>
      <c r="F3602" t="s">
        <v>929</v>
      </c>
      <c r="G3602">
        <v>52.871398929999998</v>
      </c>
      <c r="H3602">
        <v>127.012085</v>
      </c>
      <c r="M3602" t="s">
        <v>606</v>
      </c>
      <c r="N3602">
        <v>4</v>
      </c>
      <c r="O3602">
        <v>1</v>
      </c>
      <c r="P3602">
        <f t="shared" si="345"/>
        <v>3</v>
      </c>
      <c r="Q3602" t="s">
        <v>35</v>
      </c>
      <c r="R3602">
        <v>1</v>
      </c>
      <c r="S3602">
        <f t="shared" si="340"/>
        <v>0</v>
      </c>
      <c r="T3602">
        <f t="shared" si="341"/>
        <v>3</v>
      </c>
      <c r="Z3602" s="118">
        <v>0.14000000000000001</v>
      </c>
      <c r="AA3602">
        <v>0</v>
      </c>
      <c r="AB3602" s="120">
        <v>43.21</v>
      </c>
      <c r="AC3602" s="2">
        <f t="shared" si="342"/>
        <v>1814.8200000000002</v>
      </c>
      <c r="AE3602" s="2">
        <f t="shared" si="343"/>
        <v>1814.8200000000002</v>
      </c>
      <c r="AG3602" t="str">
        <f t="shared" si="344"/>
        <v/>
      </c>
      <c r="AH3602" s="102"/>
    </row>
    <row r="3603" spans="1:34">
      <c r="A3603">
        <v>3602</v>
      </c>
      <c r="C3603">
        <v>424</v>
      </c>
      <c r="D3603">
        <v>688</v>
      </c>
      <c r="E3603" t="s">
        <v>605</v>
      </c>
      <c r="F3603" t="s">
        <v>929</v>
      </c>
      <c r="G3603">
        <v>52.871398929999998</v>
      </c>
      <c r="H3603">
        <v>127.012085</v>
      </c>
      <c r="M3603" t="s">
        <v>57</v>
      </c>
      <c r="N3603">
        <v>1</v>
      </c>
      <c r="O3603">
        <v>0</v>
      </c>
      <c r="P3603">
        <f t="shared" si="345"/>
        <v>1</v>
      </c>
      <c r="Q3603" t="s">
        <v>35</v>
      </c>
      <c r="R3603">
        <v>1</v>
      </c>
      <c r="S3603">
        <f t="shared" si="340"/>
        <v>0</v>
      </c>
      <c r="T3603">
        <f t="shared" si="341"/>
        <v>1</v>
      </c>
      <c r="Z3603" s="118">
        <v>0.14000000000000001</v>
      </c>
      <c r="AA3603">
        <v>0</v>
      </c>
      <c r="AB3603" s="120">
        <v>36.65</v>
      </c>
      <c r="AC3603" s="2">
        <f t="shared" si="342"/>
        <v>513.1</v>
      </c>
      <c r="AE3603" s="2">
        <f t="shared" si="343"/>
        <v>513.1</v>
      </c>
      <c r="AG3603" t="str">
        <f t="shared" si="344"/>
        <v/>
      </c>
      <c r="AH3603" s="102"/>
    </row>
    <row r="3604" spans="1:34">
      <c r="A3604">
        <v>3603</v>
      </c>
      <c r="C3604">
        <v>471</v>
      </c>
      <c r="D3604">
        <v>688</v>
      </c>
      <c r="E3604" t="s">
        <v>605</v>
      </c>
      <c r="F3604" t="s">
        <v>929</v>
      </c>
      <c r="G3604">
        <v>52.871398929999998</v>
      </c>
      <c r="H3604">
        <v>127.012085</v>
      </c>
      <c r="M3604" t="s">
        <v>16</v>
      </c>
      <c r="N3604">
        <v>0</v>
      </c>
      <c r="O3604">
        <v>-14</v>
      </c>
      <c r="P3604">
        <f t="shared" si="345"/>
        <v>14</v>
      </c>
      <c r="Q3604" t="s">
        <v>604</v>
      </c>
      <c r="R3604">
        <v>2</v>
      </c>
      <c r="S3604">
        <f t="shared" si="340"/>
        <v>14</v>
      </c>
      <c r="T3604">
        <f t="shared" si="341"/>
        <v>0</v>
      </c>
      <c r="U3604" t="s">
        <v>1003</v>
      </c>
      <c r="V3604" t="s">
        <v>47</v>
      </c>
      <c r="Z3604" s="118">
        <v>1.31</v>
      </c>
      <c r="AA3604">
        <v>50</v>
      </c>
      <c r="AB3604" s="120">
        <v>4.74</v>
      </c>
      <c r="AC3604" s="2">
        <f t="shared" si="342"/>
        <v>4346.58</v>
      </c>
      <c r="AE3604" s="2">
        <f t="shared" si="343"/>
        <v>4346.58</v>
      </c>
      <c r="AG3604" t="str">
        <f t="shared" si="344"/>
        <v/>
      </c>
      <c r="AH3604" s="102"/>
    </row>
    <row r="3605" spans="1:34">
      <c r="A3605">
        <v>3604</v>
      </c>
      <c r="C3605">
        <v>471</v>
      </c>
      <c r="D3605">
        <v>688</v>
      </c>
      <c r="E3605" t="s">
        <v>605</v>
      </c>
      <c r="F3605" t="s">
        <v>929</v>
      </c>
      <c r="G3605">
        <v>52.871398929999998</v>
      </c>
      <c r="H3605">
        <v>127.012085</v>
      </c>
      <c r="M3605" t="s">
        <v>18</v>
      </c>
      <c r="N3605">
        <v>-14</v>
      </c>
      <c r="O3605">
        <v>-38</v>
      </c>
      <c r="P3605">
        <f t="shared" si="345"/>
        <v>24</v>
      </c>
      <c r="Q3605" t="s">
        <v>604</v>
      </c>
      <c r="R3605">
        <v>2</v>
      </c>
      <c r="S3605">
        <f t="shared" si="340"/>
        <v>24</v>
      </c>
      <c r="T3605">
        <f t="shared" si="341"/>
        <v>0</v>
      </c>
      <c r="U3605" t="s">
        <v>1006</v>
      </c>
      <c r="V3605" t="s">
        <v>21</v>
      </c>
      <c r="Z3605" s="118">
        <v>1.38</v>
      </c>
      <c r="AA3605">
        <v>25</v>
      </c>
      <c r="AB3605" s="120">
        <v>1.7</v>
      </c>
      <c r="AC3605" s="2">
        <f t="shared" si="342"/>
        <v>4222.7999999999993</v>
      </c>
      <c r="AE3605" s="2">
        <f t="shared" si="343"/>
        <v>4222.7999999999993</v>
      </c>
      <c r="AG3605" t="str">
        <f t="shared" si="344"/>
        <v/>
      </c>
      <c r="AH3605" s="102"/>
    </row>
    <row r="3606" spans="1:34" s="9" customFormat="1">
      <c r="A3606">
        <v>3605</v>
      </c>
      <c r="C3606">
        <v>471</v>
      </c>
      <c r="D3606">
        <v>688</v>
      </c>
      <c r="E3606" s="9" t="s">
        <v>605</v>
      </c>
      <c r="F3606" t="s">
        <v>929</v>
      </c>
      <c r="G3606" s="9">
        <v>52.871398929999998</v>
      </c>
      <c r="H3606" s="9">
        <v>127.012085</v>
      </c>
      <c r="M3606" s="9" t="s">
        <v>416</v>
      </c>
      <c r="N3606" s="9">
        <v>-38</v>
      </c>
      <c r="O3606" s="9">
        <v>-38</v>
      </c>
      <c r="P3606" s="9">
        <f t="shared" si="345"/>
        <v>0</v>
      </c>
      <c r="R3606" s="9">
        <v>2</v>
      </c>
      <c r="S3606" s="9">
        <f t="shared" si="340"/>
        <v>0</v>
      </c>
      <c r="T3606" s="9">
        <f t="shared" si="341"/>
        <v>0</v>
      </c>
      <c r="U3606" t="s">
        <v>1006</v>
      </c>
      <c r="V3606" t="s">
        <v>21</v>
      </c>
      <c r="Z3606" s="118">
        <v>0</v>
      </c>
      <c r="AA3606" s="9">
        <v>0</v>
      </c>
      <c r="AB3606" s="120"/>
      <c r="AC3606" s="2">
        <f t="shared" si="342"/>
        <v>0</v>
      </c>
      <c r="AE3606" s="11">
        <f t="shared" si="343"/>
        <v>0</v>
      </c>
      <c r="AG3606" t="str">
        <f t="shared" si="344"/>
        <v/>
      </c>
      <c r="AH3606"/>
    </row>
    <row r="3607" spans="1:34">
      <c r="A3607">
        <v>3606</v>
      </c>
      <c r="C3607">
        <v>425</v>
      </c>
      <c r="D3607">
        <v>689</v>
      </c>
      <c r="E3607" t="s">
        <v>619</v>
      </c>
      <c r="F3607" t="s">
        <v>930</v>
      </c>
      <c r="G3607">
        <v>52.87148285</v>
      </c>
      <c r="H3607">
        <v>127.0126648</v>
      </c>
      <c r="M3607" t="s">
        <v>89</v>
      </c>
      <c r="N3607">
        <v>14</v>
      </c>
      <c r="O3607">
        <v>12</v>
      </c>
      <c r="P3607">
        <f t="shared" si="345"/>
        <v>2</v>
      </c>
      <c r="Q3607" t="s">
        <v>35</v>
      </c>
      <c r="R3607">
        <v>1</v>
      </c>
      <c r="S3607">
        <f t="shared" si="340"/>
        <v>0</v>
      </c>
      <c r="T3607">
        <f t="shared" si="341"/>
        <v>2</v>
      </c>
      <c r="W3607">
        <f>SUM(S3607:S3611)</f>
        <v>47</v>
      </c>
      <c r="X3607">
        <f>SUM(T3607:T3611)</f>
        <v>14</v>
      </c>
      <c r="Y3607">
        <f>X3607+W3607</f>
        <v>61</v>
      </c>
      <c r="Z3607" s="118">
        <v>0.16</v>
      </c>
      <c r="AA3607">
        <v>0</v>
      </c>
      <c r="AB3607" s="120">
        <v>37.4</v>
      </c>
      <c r="AC3607" s="2">
        <f t="shared" si="342"/>
        <v>1196.8</v>
      </c>
      <c r="AD3607" s="2">
        <f>SUM(AC3607:AC3611)</f>
        <v>13913.119999999999</v>
      </c>
      <c r="AE3607" s="2">
        <f t="shared" si="343"/>
        <v>1196.8</v>
      </c>
      <c r="AF3607" s="2">
        <f>SUM(AE3607:AE3611)</f>
        <v>13913.119999999999</v>
      </c>
      <c r="AG3607">
        <f t="shared" si="344"/>
        <v>1</v>
      </c>
    </row>
    <row r="3608" spans="1:34">
      <c r="A3608">
        <v>3607</v>
      </c>
      <c r="C3608">
        <v>425</v>
      </c>
      <c r="D3608">
        <v>689</v>
      </c>
      <c r="E3608" t="s">
        <v>619</v>
      </c>
      <c r="F3608" t="s">
        <v>930</v>
      </c>
      <c r="G3608">
        <v>52.87148285</v>
      </c>
      <c r="H3608">
        <v>127.0126648</v>
      </c>
      <c r="M3608" t="s">
        <v>650</v>
      </c>
      <c r="N3608">
        <v>12</v>
      </c>
      <c r="O3608">
        <v>8</v>
      </c>
      <c r="P3608">
        <f t="shared" si="345"/>
        <v>4</v>
      </c>
      <c r="Q3608" t="s">
        <v>35</v>
      </c>
      <c r="R3608">
        <v>1</v>
      </c>
      <c r="S3608">
        <f t="shared" si="340"/>
        <v>0</v>
      </c>
      <c r="T3608">
        <f t="shared" si="341"/>
        <v>4</v>
      </c>
      <c r="Z3608" s="118">
        <v>0.16</v>
      </c>
      <c r="AA3608">
        <v>0</v>
      </c>
      <c r="AB3608" s="120">
        <v>37.4</v>
      </c>
      <c r="AC3608" s="2">
        <f t="shared" si="342"/>
        <v>2393.6</v>
      </c>
      <c r="AE3608" s="2">
        <f t="shared" si="343"/>
        <v>2393.6</v>
      </c>
      <c r="AG3608" t="str">
        <f t="shared" si="344"/>
        <v/>
      </c>
    </row>
    <row r="3609" spans="1:34">
      <c r="A3609">
        <v>3608</v>
      </c>
      <c r="C3609">
        <v>425</v>
      </c>
      <c r="D3609">
        <v>689</v>
      </c>
      <c r="E3609" t="s">
        <v>619</v>
      </c>
      <c r="F3609" t="s">
        <v>930</v>
      </c>
      <c r="G3609">
        <v>52.87148285</v>
      </c>
      <c r="H3609">
        <v>127.0126648</v>
      </c>
      <c r="M3609" t="s">
        <v>90</v>
      </c>
      <c r="N3609">
        <v>8</v>
      </c>
      <c r="O3609">
        <v>0</v>
      </c>
      <c r="P3609">
        <f t="shared" si="345"/>
        <v>8</v>
      </c>
      <c r="Q3609" t="s">
        <v>35</v>
      </c>
      <c r="R3609">
        <v>1</v>
      </c>
      <c r="S3609">
        <f t="shared" si="340"/>
        <v>0</v>
      </c>
      <c r="T3609">
        <f t="shared" si="341"/>
        <v>8</v>
      </c>
      <c r="Z3609" s="118">
        <v>0.16</v>
      </c>
      <c r="AA3609">
        <v>0</v>
      </c>
      <c r="AB3609" s="120">
        <v>30.85</v>
      </c>
      <c r="AC3609" s="2">
        <f t="shared" si="342"/>
        <v>3948.8</v>
      </c>
      <c r="AE3609" s="2">
        <f t="shared" si="343"/>
        <v>3948.8</v>
      </c>
      <c r="AG3609" t="str">
        <f t="shared" si="344"/>
        <v/>
      </c>
    </row>
    <row r="3610" spans="1:34">
      <c r="A3610">
        <v>3609</v>
      </c>
      <c r="C3610">
        <v>472</v>
      </c>
      <c r="D3610">
        <v>689</v>
      </c>
      <c r="E3610" t="s">
        <v>619</v>
      </c>
      <c r="F3610" t="s">
        <v>930</v>
      </c>
      <c r="G3610">
        <v>52.87148285</v>
      </c>
      <c r="H3610">
        <v>127.0126648</v>
      </c>
      <c r="M3610" t="s">
        <v>104</v>
      </c>
      <c r="N3610">
        <v>0</v>
      </c>
      <c r="O3610">
        <v>-5</v>
      </c>
      <c r="P3610">
        <f t="shared" si="345"/>
        <v>5</v>
      </c>
      <c r="Q3610" t="s">
        <v>89</v>
      </c>
      <c r="R3610">
        <v>2</v>
      </c>
      <c r="S3610">
        <f t="shared" si="340"/>
        <v>5</v>
      </c>
      <c r="T3610">
        <f t="shared" si="341"/>
        <v>0</v>
      </c>
      <c r="U3610" t="s">
        <v>1003</v>
      </c>
      <c r="V3610" t="s">
        <v>1014</v>
      </c>
      <c r="Z3610" s="118">
        <v>1.07</v>
      </c>
      <c r="AA3610">
        <v>30</v>
      </c>
      <c r="AB3610" s="120">
        <v>3.36</v>
      </c>
      <c r="AC3610" s="2">
        <f t="shared" si="342"/>
        <v>1258.3200000000002</v>
      </c>
      <c r="AE3610" s="2">
        <f t="shared" si="343"/>
        <v>1258.3200000000002</v>
      </c>
      <c r="AG3610" t="str">
        <f t="shared" si="344"/>
        <v/>
      </c>
    </row>
    <row r="3611" spans="1:34" s="9" customFormat="1">
      <c r="A3611">
        <v>3610</v>
      </c>
      <c r="C3611">
        <v>472</v>
      </c>
      <c r="D3611">
        <v>689</v>
      </c>
      <c r="E3611" s="9" t="s">
        <v>619</v>
      </c>
      <c r="F3611" t="s">
        <v>930</v>
      </c>
      <c r="G3611" s="9">
        <v>52.87148285</v>
      </c>
      <c r="H3611" s="9">
        <v>127.0126648</v>
      </c>
      <c r="M3611" s="9" t="s">
        <v>101</v>
      </c>
      <c r="N3611" s="9">
        <v>-5</v>
      </c>
      <c r="O3611" s="9">
        <v>-47</v>
      </c>
      <c r="P3611">
        <f t="shared" si="345"/>
        <v>42</v>
      </c>
      <c r="Q3611" s="9" t="s">
        <v>604</v>
      </c>
      <c r="R3611" s="9">
        <v>2</v>
      </c>
      <c r="S3611" s="9">
        <f t="shared" si="340"/>
        <v>42</v>
      </c>
      <c r="T3611" s="9">
        <f t="shared" si="341"/>
        <v>0</v>
      </c>
      <c r="U3611" t="s">
        <v>1003</v>
      </c>
      <c r="V3611" t="s">
        <v>1014</v>
      </c>
      <c r="Z3611" s="118">
        <v>1.45</v>
      </c>
      <c r="AA3611" s="9">
        <v>30</v>
      </c>
      <c r="AB3611" s="120">
        <v>1.2</v>
      </c>
      <c r="AC3611" s="2">
        <f t="shared" si="342"/>
        <v>5115.5999999999985</v>
      </c>
      <c r="AE3611" s="11">
        <f t="shared" si="343"/>
        <v>5115.5999999999985</v>
      </c>
      <c r="AG3611" t="str">
        <f t="shared" si="344"/>
        <v/>
      </c>
      <c r="AH3611"/>
    </row>
    <row r="3612" spans="1:34" s="102" customFormat="1">
      <c r="A3612" s="102">
        <v>3611</v>
      </c>
      <c r="C3612">
        <v>440</v>
      </c>
      <c r="D3612" s="102">
        <v>690</v>
      </c>
      <c r="E3612" s="102" t="s">
        <v>614</v>
      </c>
      <c r="F3612" s="102" t="s">
        <v>930</v>
      </c>
      <c r="G3612" s="102">
        <v>52.466026309999997</v>
      </c>
      <c r="H3612" s="102">
        <v>127.4390259</v>
      </c>
      <c r="M3612" s="102" t="s">
        <v>89</v>
      </c>
      <c r="N3612" s="102">
        <v>24</v>
      </c>
      <c r="O3612" s="102">
        <v>23</v>
      </c>
      <c r="P3612" s="102">
        <f t="shared" si="345"/>
        <v>1</v>
      </c>
      <c r="Q3612" s="102" t="s">
        <v>35</v>
      </c>
      <c r="R3612" s="102">
        <v>1</v>
      </c>
      <c r="S3612" s="102">
        <f t="shared" si="340"/>
        <v>0</v>
      </c>
      <c r="T3612" s="102">
        <f t="shared" si="341"/>
        <v>1</v>
      </c>
      <c r="U3612"/>
      <c r="V3612"/>
      <c r="W3612" s="102">
        <f>SUM(S3612:S3617)</f>
        <v>42</v>
      </c>
      <c r="X3612" s="102">
        <f>SUM(T3612:T3617)</f>
        <v>24</v>
      </c>
      <c r="Y3612" s="102">
        <f>X3612+W3612</f>
        <v>66</v>
      </c>
      <c r="Z3612" s="118">
        <v>0.16</v>
      </c>
      <c r="AA3612" s="102">
        <v>0</v>
      </c>
      <c r="AB3612" s="120">
        <v>37.4</v>
      </c>
      <c r="AC3612" s="103">
        <f t="shared" si="342"/>
        <v>598.4</v>
      </c>
      <c r="AD3612" s="103">
        <f>SUM(AC3612:AC3617)</f>
        <v>26303.52</v>
      </c>
      <c r="AE3612" s="103">
        <f t="shared" si="343"/>
        <v>598.4</v>
      </c>
      <c r="AF3612" s="103">
        <f>SUM(AE3612:AE3617)</f>
        <v>26303.52</v>
      </c>
      <c r="AG3612" s="102">
        <f t="shared" si="344"/>
        <v>1</v>
      </c>
      <c r="AH3612"/>
    </row>
    <row r="3613" spans="1:34" s="102" customFormat="1">
      <c r="A3613" s="102">
        <v>3612</v>
      </c>
      <c r="C3613">
        <v>440</v>
      </c>
      <c r="D3613" s="102">
        <v>690</v>
      </c>
      <c r="E3613" s="102" t="s">
        <v>614</v>
      </c>
      <c r="F3613" s="102" t="s">
        <v>930</v>
      </c>
      <c r="G3613" s="102">
        <v>52.466026309999997</v>
      </c>
      <c r="H3613" s="102">
        <v>127.4390259</v>
      </c>
      <c r="M3613" s="102" t="s">
        <v>606</v>
      </c>
      <c r="N3613" s="102">
        <v>23</v>
      </c>
      <c r="O3613" s="102">
        <v>9</v>
      </c>
      <c r="P3613" s="102">
        <f t="shared" si="345"/>
        <v>14</v>
      </c>
      <c r="Q3613" s="102" t="s">
        <v>35</v>
      </c>
      <c r="R3613" s="102">
        <v>1</v>
      </c>
      <c r="S3613" s="102">
        <f t="shared" si="340"/>
        <v>0</v>
      </c>
      <c r="T3613" s="102">
        <f t="shared" si="341"/>
        <v>14</v>
      </c>
      <c r="U3613"/>
      <c r="V3613"/>
      <c r="Z3613" s="118">
        <v>0.16</v>
      </c>
      <c r="AA3613" s="102">
        <v>0</v>
      </c>
      <c r="AB3613" s="120">
        <v>37.4</v>
      </c>
      <c r="AC3613" s="103">
        <f t="shared" si="342"/>
        <v>8377.6</v>
      </c>
      <c r="AE3613" s="103">
        <f t="shared" si="343"/>
        <v>8377.6</v>
      </c>
      <c r="AG3613" s="102" t="str">
        <f t="shared" si="344"/>
        <v/>
      </c>
      <c r="AH3613"/>
    </row>
    <row r="3614" spans="1:34" s="102" customFormat="1">
      <c r="A3614" s="102">
        <v>3613</v>
      </c>
      <c r="C3614">
        <v>440</v>
      </c>
      <c r="D3614" s="102">
        <v>690</v>
      </c>
      <c r="E3614" s="102" t="s">
        <v>614</v>
      </c>
      <c r="F3614" s="102" t="s">
        <v>930</v>
      </c>
      <c r="G3614" s="102">
        <v>52.466026309999997</v>
      </c>
      <c r="H3614" s="102">
        <v>127.4390259</v>
      </c>
      <c r="M3614" s="102" t="s">
        <v>90</v>
      </c>
      <c r="N3614" s="102">
        <v>9</v>
      </c>
      <c r="O3614" s="102">
        <v>0</v>
      </c>
      <c r="P3614" s="102">
        <f t="shared" si="345"/>
        <v>9</v>
      </c>
      <c r="Q3614" s="102" t="s">
        <v>35</v>
      </c>
      <c r="R3614" s="102">
        <v>1</v>
      </c>
      <c r="S3614" s="102">
        <f t="shared" si="340"/>
        <v>0</v>
      </c>
      <c r="T3614" s="102">
        <f t="shared" si="341"/>
        <v>9</v>
      </c>
      <c r="U3614"/>
      <c r="V3614"/>
      <c r="Z3614" s="118">
        <v>0.16</v>
      </c>
      <c r="AA3614" s="102">
        <v>0</v>
      </c>
      <c r="AB3614" s="120">
        <v>30.85</v>
      </c>
      <c r="AC3614" s="103">
        <f t="shared" si="342"/>
        <v>4442.3999999999996</v>
      </c>
      <c r="AE3614" s="103">
        <f t="shared" si="343"/>
        <v>4442.3999999999996</v>
      </c>
      <c r="AG3614" s="102" t="str">
        <f t="shared" si="344"/>
        <v/>
      </c>
      <c r="AH3614"/>
    </row>
    <row r="3615" spans="1:34" s="102" customFormat="1">
      <c r="A3615" s="102">
        <v>3614</v>
      </c>
      <c r="C3615">
        <v>488</v>
      </c>
      <c r="D3615" s="102">
        <v>690</v>
      </c>
      <c r="E3615" s="102" t="s">
        <v>614</v>
      </c>
      <c r="F3615" s="102" t="s">
        <v>930</v>
      </c>
      <c r="G3615" s="102">
        <v>52.466026309999997</v>
      </c>
      <c r="H3615" s="102">
        <v>127.4390259</v>
      </c>
      <c r="M3615" s="102" t="s">
        <v>104</v>
      </c>
      <c r="N3615" s="102">
        <v>0</v>
      </c>
      <c r="O3615" s="102">
        <v>-30</v>
      </c>
      <c r="P3615" s="102">
        <f t="shared" si="345"/>
        <v>30</v>
      </c>
      <c r="Q3615" s="102" t="s">
        <v>191</v>
      </c>
      <c r="R3615" s="102">
        <v>2</v>
      </c>
      <c r="S3615" s="102">
        <f t="shared" si="340"/>
        <v>30</v>
      </c>
      <c r="T3615" s="102">
        <f t="shared" si="341"/>
        <v>0</v>
      </c>
      <c r="U3615" t="s">
        <v>1003</v>
      </c>
      <c r="V3615" t="s">
        <v>1014</v>
      </c>
      <c r="Z3615" s="118">
        <v>1.07</v>
      </c>
      <c r="AA3615" s="106">
        <v>0</v>
      </c>
      <c r="AB3615" s="120">
        <v>3.36</v>
      </c>
      <c r="AC3615" s="103">
        <f t="shared" si="342"/>
        <v>10785.600000000002</v>
      </c>
      <c r="AE3615" s="103">
        <f t="shared" si="343"/>
        <v>10785.600000000002</v>
      </c>
      <c r="AG3615" s="102" t="str">
        <f t="shared" si="344"/>
        <v/>
      </c>
      <c r="AH3615"/>
    </row>
    <row r="3616" spans="1:34" s="102" customFormat="1">
      <c r="A3616" s="102">
        <v>3615</v>
      </c>
      <c r="C3616">
        <v>488</v>
      </c>
      <c r="D3616" s="102">
        <v>690</v>
      </c>
      <c r="E3616" s="102" t="s">
        <v>614</v>
      </c>
      <c r="F3616" s="102" t="s">
        <v>930</v>
      </c>
      <c r="G3616" s="102">
        <v>52.466026309999997</v>
      </c>
      <c r="H3616" s="102">
        <v>127.4390259</v>
      </c>
      <c r="M3616" s="102" t="s">
        <v>743</v>
      </c>
      <c r="N3616" s="102">
        <v>-30</v>
      </c>
      <c r="O3616" s="102">
        <v>-42</v>
      </c>
      <c r="P3616" s="102">
        <f t="shared" si="345"/>
        <v>12</v>
      </c>
      <c r="Q3616" s="102" t="s">
        <v>191</v>
      </c>
      <c r="R3616" s="102">
        <v>2</v>
      </c>
      <c r="S3616" s="102">
        <f t="shared" si="340"/>
        <v>12</v>
      </c>
      <c r="T3616" s="102">
        <f t="shared" si="341"/>
        <v>0</v>
      </c>
      <c r="U3616" t="s">
        <v>1006</v>
      </c>
      <c r="V3616" t="s">
        <v>278</v>
      </c>
      <c r="Z3616" s="118">
        <v>1.62</v>
      </c>
      <c r="AA3616" s="106">
        <v>10</v>
      </c>
      <c r="AB3616" s="120">
        <v>1.2</v>
      </c>
      <c r="AC3616" s="103">
        <f t="shared" si="342"/>
        <v>2099.52</v>
      </c>
      <c r="AE3616" s="103">
        <f t="shared" si="343"/>
        <v>2099.52</v>
      </c>
      <c r="AG3616" s="102" t="str">
        <f t="shared" si="344"/>
        <v/>
      </c>
      <c r="AH3616"/>
    </row>
    <row r="3617" spans="1:34" s="44" customFormat="1">
      <c r="A3617" s="102">
        <v>3616</v>
      </c>
      <c r="C3617">
        <v>488</v>
      </c>
      <c r="D3617" s="102">
        <v>690</v>
      </c>
      <c r="E3617" s="44" t="s">
        <v>614</v>
      </c>
      <c r="F3617" s="102" t="s">
        <v>930</v>
      </c>
      <c r="G3617" s="44">
        <v>52.466026309999997</v>
      </c>
      <c r="H3617" s="44">
        <v>127.4390259</v>
      </c>
      <c r="M3617" s="44" t="s">
        <v>21</v>
      </c>
      <c r="N3617" s="44">
        <v>-42</v>
      </c>
      <c r="O3617" s="44">
        <v>-42</v>
      </c>
      <c r="P3617" s="102">
        <f t="shared" si="345"/>
        <v>0</v>
      </c>
      <c r="R3617" s="44">
        <v>2</v>
      </c>
      <c r="S3617" s="44">
        <f t="shared" si="340"/>
        <v>0</v>
      </c>
      <c r="T3617" s="44">
        <f t="shared" si="341"/>
        <v>0</v>
      </c>
      <c r="U3617" t="s">
        <v>1006</v>
      </c>
      <c r="V3617" t="s">
        <v>278</v>
      </c>
      <c r="Z3617" s="118">
        <v>1.84</v>
      </c>
      <c r="AA3617" s="106">
        <v>10</v>
      </c>
      <c r="AB3617" s="120">
        <v>0.39</v>
      </c>
      <c r="AC3617" s="103">
        <f t="shared" si="342"/>
        <v>0</v>
      </c>
      <c r="AE3617" s="104">
        <f t="shared" si="343"/>
        <v>0</v>
      </c>
      <c r="AG3617" s="102" t="str">
        <f t="shared" si="344"/>
        <v/>
      </c>
      <c r="AH3617"/>
    </row>
    <row r="3618" spans="1:34">
      <c r="A3618">
        <v>3617</v>
      </c>
      <c r="C3618">
        <v>434</v>
      </c>
      <c r="D3618">
        <v>691</v>
      </c>
      <c r="E3618" t="s">
        <v>614</v>
      </c>
      <c r="F3618" t="s">
        <v>930</v>
      </c>
      <c r="G3618">
        <v>52.159305570000001</v>
      </c>
      <c r="H3618">
        <v>127.7614136</v>
      </c>
      <c r="M3618" t="s">
        <v>191</v>
      </c>
      <c r="N3618">
        <v>15</v>
      </c>
      <c r="O3618">
        <v>12</v>
      </c>
      <c r="P3618">
        <f t="shared" si="345"/>
        <v>3</v>
      </c>
      <c r="Q3618" t="s">
        <v>35</v>
      </c>
      <c r="R3618">
        <v>1</v>
      </c>
      <c r="S3618">
        <f t="shared" si="340"/>
        <v>0</v>
      </c>
      <c r="T3618">
        <f t="shared" si="341"/>
        <v>3</v>
      </c>
      <c r="W3618">
        <f>SUM(S3618:S3622)</f>
        <v>46</v>
      </c>
      <c r="X3618">
        <f>SUM(T3618:T3622)</f>
        <v>15</v>
      </c>
      <c r="Y3618">
        <f>X3618+W3618</f>
        <v>61</v>
      </c>
      <c r="Z3618" s="118">
        <v>0</v>
      </c>
      <c r="AA3618">
        <v>0</v>
      </c>
      <c r="AC3618" s="2">
        <f t="shared" si="342"/>
        <v>0</v>
      </c>
      <c r="AD3618" s="2">
        <f>SUM(AC3618:AC3622)</f>
        <v>10244.495999999999</v>
      </c>
      <c r="AE3618" s="2">
        <f t="shared" si="343"/>
        <v>0</v>
      </c>
      <c r="AF3618" s="2">
        <f>SUM(AE3618:AE3622)</f>
        <v>10244.495999999999</v>
      </c>
      <c r="AG3618">
        <f t="shared" si="344"/>
        <v>1</v>
      </c>
    </row>
    <row r="3619" spans="1:34">
      <c r="A3619">
        <v>3618</v>
      </c>
      <c r="C3619">
        <v>434</v>
      </c>
      <c r="D3619">
        <v>691</v>
      </c>
      <c r="E3619" t="s">
        <v>614</v>
      </c>
      <c r="F3619" t="s">
        <v>930</v>
      </c>
      <c r="G3619">
        <v>52.159305570000001</v>
      </c>
      <c r="H3619">
        <v>127.7614136</v>
      </c>
      <c r="M3619" t="s">
        <v>612</v>
      </c>
      <c r="N3619">
        <v>12</v>
      </c>
      <c r="O3619">
        <v>3</v>
      </c>
      <c r="P3619">
        <f t="shared" si="345"/>
        <v>9</v>
      </c>
      <c r="Q3619" t="s">
        <v>35</v>
      </c>
      <c r="R3619">
        <v>1</v>
      </c>
      <c r="S3619">
        <f t="shared" si="340"/>
        <v>0</v>
      </c>
      <c r="T3619">
        <f t="shared" si="341"/>
        <v>9</v>
      </c>
      <c r="Z3619" s="118">
        <v>0.16</v>
      </c>
      <c r="AA3619">
        <v>0</v>
      </c>
      <c r="AB3619" s="120">
        <v>37.4</v>
      </c>
      <c r="AC3619" s="2">
        <f t="shared" si="342"/>
        <v>5385.5999999999995</v>
      </c>
      <c r="AE3619" s="2">
        <f t="shared" si="343"/>
        <v>5385.5999999999995</v>
      </c>
      <c r="AG3619" t="str">
        <f t="shared" si="344"/>
        <v/>
      </c>
    </row>
    <row r="3620" spans="1:34">
      <c r="A3620">
        <v>3619</v>
      </c>
      <c r="C3620">
        <v>434</v>
      </c>
      <c r="D3620">
        <v>691</v>
      </c>
      <c r="E3620" t="s">
        <v>614</v>
      </c>
      <c r="F3620" t="s">
        <v>930</v>
      </c>
      <c r="G3620">
        <v>52.159305570000001</v>
      </c>
      <c r="H3620">
        <v>127.7614136</v>
      </c>
      <c r="M3620" t="s">
        <v>15</v>
      </c>
      <c r="N3620">
        <v>3</v>
      </c>
      <c r="O3620">
        <v>0</v>
      </c>
      <c r="P3620">
        <f t="shared" si="345"/>
        <v>3</v>
      </c>
      <c r="Q3620" t="s">
        <v>35</v>
      </c>
      <c r="R3620">
        <v>1</v>
      </c>
      <c r="S3620">
        <f t="shared" si="340"/>
        <v>0</v>
      </c>
      <c r="T3620">
        <f t="shared" si="341"/>
        <v>3</v>
      </c>
      <c r="Z3620" s="118">
        <v>0.16</v>
      </c>
      <c r="AA3620">
        <v>0</v>
      </c>
      <c r="AB3620" s="120">
        <v>30.85</v>
      </c>
      <c r="AC3620" s="2">
        <f t="shared" si="342"/>
        <v>1480.8</v>
      </c>
      <c r="AE3620" s="2">
        <f t="shared" si="343"/>
        <v>1480.8</v>
      </c>
      <c r="AG3620" t="str">
        <f t="shared" si="344"/>
        <v/>
      </c>
    </row>
    <row r="3621" spans="1:34">
      <c r="A3621">
        <v>3620</v>
      </c>
      <c r="C3621">
        <v>481</v>
      </c>
      <c r="D3621">
        <v>691</v>
      </c>
      <c r="E3621" t="s">
        <v>614</v>
      </c>
      <c r="F3621" t="s">
        <v>930</v>
      </c>
      <c r="G3621">
        <v>52.159305570000001</v>
      </c>
      <c r="H3621">
        <v>127.7614136</v>
      </c>
      <c r="M3621" t="s">
        <v>104</v>
      </c>
      <c r="N3621">
        <v>0</v>
      </c>
      <c r="O3621">
        <v>-12</v>
      </c>
      <c r="P3621">
        <f t="shared" si="345"/>
        <v>12</v>
      </c>
      <c r="Q3621" t="s">
        <v>89</v>
      </c>
      <c r="R3621">
        <v>2</v>
      </c>
      <c r="S3621">
        <f t="shared" si="340"/>
        <v>12</v>
      </c>
      <c r="T3621">
        <f t="shared" si="341"/>
        <v>0</v>
      </c>
      <c r="U3621" t="s">
        <v>1003</v>
      </c>
      <c r="V3621" t="s">
        <v>21</v>
      </c>
      <c r="Z3621" s="118">
        <v>1.07</v>
      </c>
      <c r="AA3621">
        <v>60</v>
      </c>
      <c r="AB3621" s="120">
        <v>3.36</v>
      </c>
      <c r="AC3621" s="2">
        <f t="shared" si="342"/>
        <v>1725.6959999999999</v>
      </c>
      <c r="AE3621" s="2">
        <f t="shared" si="343"/>
        <v>1725.6959999999999</v>
      </c>
      <c r="AG3621" t="str">
        <f t="shared" si="344"/>
        <v/>
      </c>
    </row>
    <row r="3622" spans="1:34" s="9" customFormat="1">
      <c r="A3622">
        <v>3621</v>
      </c>
      <c r="C3622">
        <v>481</v>
      </c>
      <c r="D3622">
        <v>691</v>
      </c>
      <c r="E3622" s="9" t="s">
        <v>614</v>
      </c>
      <c r="F3622" t="s">
        <v>930</v>
      </c>
      <c r="G3622" s="9">
        <v>52.159305570000001</v>
      </c>
      <c r="H3622" s="9">
        <v>127.7614136</v>
      </c>
      <c r="M3622" s="9" t="s">
        <v>101</v>
      </c>
      <c r="N3622" s="9">
        <v>-12</v>
      </c>
      <c r="O3622" s="9">
        <v>-46</v>
      </c>
      <c r="P3622">
        <f t="shared" si="345"/>
        <v>34</v>
      </c>
      <c r="Q3622" s="9" t="s">
        <v>611</v>
      </c>
      <c r="R3622" s="9">
        <v>2</v>
      </c>
      <c r="S3622" s="9">
        <f t="shared" si="340"/>
        <v>34</v>
      </c>
      <c r="T3622" s="9">
        <f t="shared" si="341"/>
        <v>0</v>
      </c>
      <c r="U3622" t="s">
        <v>1003</v>
      </c>
      <c r="V3622" t="s">
        <v>21</v>
      </c>
      <c r="Z3622" s="118">
        <v>1.62</v>
      </c>
      <c r="AA3622" s="9">
        <v>75</v>
      </c>
      <c r="AB3622" s="120">
        <v>1.2</v>
      </c>
      <c r="AC3622" s="2">
        <f t="shared" si="342"/>
        <v>1652.4</v>
      </c>
      <c r="AE3622" s="11">
        <f t="shared" si="343"/>
        <v>1652.4</v>
      </c>
      <c r="AG3622" t="str">
        <f t="shared" si="344"/>
        <v/>
      </c>
      <c r="AH3622"/>
    </row>
    <row r="3623" spans="1:34" s="102" customFormat="1">
      <c r="A3623" s="102">
        <v>3622</v>
      </c>
      <c r="C3623">
        <v>438</v>
      </c>
      <c r="D3623" s="102">
        <v>692</v>
      </c>
      <c r="E3623" s="102" t="s">
        <v>607</v>
      </c>
      <c r="F3623" s="102" t="s">
        <v>929</v>
      </c>
      <c r="G3623" s="102">
        <v>52.367465969999998</v>
      </c>
      <c r="H3623" s="102">
        <v>127.58644870000001</v>
      </c>
      <c r="M3623" s="102" t="s">
        <v>89</v>
      </c>
      <c r="N3623" s="102">
        <v>12</v>
      </c>
      <c r="O3623" s="102">
        <v>11</v>
      </c>
      <c r="P3623" s="102">
        <f t="shared" si="345"/>
        <v>1</v>
      </c>
      <c r="Q3623" s="102" t="s">
        <v>35</v>
      </c>
      <c r="R3623" s="102">
        <v>1</v>
      </c>
      <c r="S3623" s="102">
        <f t="shared" si="340"/>
        <v>0</v>
      </c>
      <c r="T3623" s="102">
        <f t="shared" si="341"/>
        <v>1</v>
      </c>
      <c r="U3623"/>
      <c r="V3623"/>
      <c r="W3623" s="102">
        <f>SUM(S3623:S3628)</f>
        <v>22</v>
      </c>
      <c r="X3623" s="102">
        <f>SUM(T3623:T3628)</f>
        <v>12</v>
      </c>
      <c r="Y3623" s="102">
        <f>X3623+W3623</f>
        <v>34</v>
      </c>
      <c r="Z3623" s="118">
        <v>0.11</v>
      </c>
      <c r="AA3623" s="102">
        <v>0</v>
      </c>
      <c r="AB3623" s="120">
        <v>45.06</v>
      </c>
      <c r="AC3623" s="103">
        <f t="shared" si="342"/>
        <v>495.65999999999997</v>
      </c>
      <c r="AD3623" s="103">
        <f>SUM(AC3623:AC3628)</f>
        <v>15082.583999999999</v>
      </c>
      <c r="AE3623" s="103">
        <f t="shared" si="343"/>
        <v>495.65999999999997</v>
      </c>
      <c r="AF3623" s="103">
        <f>SUM(AE3623:AE3628)</f>
        <v>15082.583999999999</v>
      </c>
      <c r="AG3623" s="102">
        <f t="shared" si="344"/>
        <v>1</v>
      </c>
    </row>
    <row r="3624" spans="1:34" s="102" customFormat="1">
      <c r="A3624" s="102">
        <v>3623</v>
      </c>
      <c r="C3624">
        <v>438</v>
      </c>
      <c r="D3624" s="102">
        <v>692</v>
      </c>
      <c r="E3624" s="102" t="s">
        <v>607</v>
      </c>
      <c r="F3624" s="102" t="s">
        <v>929</v>
      </c>
      <c r="G3624" s="102">
        <v>52.367465969999998</v>
      </c>
      <c r="H3624" s="102">
        <v>127.58644870000001</v>
      </c>
      <c r="M3624" s="102" t="s">
        <v>612</v>
      </c>
      <c r="N3624" s="102">
        <v>11</v>
      </c>
      <c r="O3624" s="102">
        <v>6</v>
      </c>
      <c r="P3624" s="102">
        <f t="shared" si="345"/>
        <v>5</v>
      </c>
      <c r="Q3624" s="102" t="s">
        <v>35</v>
      </c>
      <c r="R3624" s="102">
        <v>1</v>
      </c>
      <c r="S3624" s="102">
        <f t="shared" si="340"/>
        <v>0</v>
      </c>
      <c r="T3624" s="102">
        <f t="shared" si="341"/>
        <v>5</v>
      </c>
      <c r="U3624"/>
      <c r="V3624"/>
      <c r="Z3624" s="118">
        <v>0.11</v>
      </c>
      <c r="AA3624" s="102">
        <v>0</v>
      </c>
      <c r="AB3624" s="120">
        <v>45.06</v>
      </c>
      <c r="AC3624" s="103">
        <f t="shared" si="342"/>
        <v>2478.3000000000002</v>
      </c>
      <c r="AE3624" s="103">
        <f t="shared" si="343"/>
        <v>2478.3000000000002</v>
      </c>
      <c r="AG3624" s="102" t="str">
        <f t="shared" si="344"/>
        <v/>
      </c>
    </row>
    <row r="3625" spans="1:34" s="102" customFormat="1">
      <c r="A3625" s="102">
        <v>3624</v>
      </c>
      <c r="C3625">
        <v>438</v>
      </c>
      <c r="D3625" s="102">
        <v>692</v>
      </c>
      <c r="E3625" s="102" t="s">
        <v>607</v>
      </c>
      <c r="F3625" s="102" t="s">
        <v>929</v>
      </c>
      <c r="G3625" s="102">
        <v>52.367465969999998</v>
      </c>
      <c r="H3625" s="102">
        <v>127.58644870000001</v>
      </c>
      <c r="M3625" s="102" t="s">
        <v>57</v>
      </c>
      <c r="N3625" s="102">
        <v>6</v>
      </c>
      <c r="O3625" s="102">
        <v>0</v>
      </c>
      <c r="P3625" s="102">
        <f t="shared" si="345"/>
        <v>6</v>
      </c>
      <c r="Q3625" s="102" t="s">
        <v>35</v>
      </c>
      <c r="R3625" s="102">
        <v>1</v>
      </c>
      <c r="S3625" s="102">
        <f t="shared" si="340"/>
        <v>0</v>
      </c>
      <c r="T3625" s="102">
        <f t="shared" si="341"/>
        <v>6</v>
      </c>
      <c r="U3625"/>
      <c r="V3625"/>
      <c r="Z3625" s="118">
        <v>0.11</v>
      </c>
      <c r="AA3625" s="102">
        <v>0</v>
      </c>
      <c r="AB3625" s="120">
        <v>38.51</v>
      </c>
      <c r="AC3625" s="103">
        <f t="shared" si="342"/>
        <v>2541.66</v>
      </c>
      <c r="AE3625" s="103">
        <f t="shared" si="343"/>
        <v>2541.66</v>
      </c>
      <c r="AG3625" s="102" t="str">
        <f t="shared" si="344"/>
        <v/>
      </c>
      <c r="AH3625"/>
    </row>
    <row r="3626" spans="1:34" s="102" customFormat="1">
      <c r="A3626" s="102">
        <v>3625</v>
      </c>
      <c r="C3626">
        <v>486</v>
      </c>
      <c r="D3626" s="102">
        <v>692</v>
      </c>
      <c r="E3626" s="102" t="s">
        <v>607</v>
      </c>
      <c r="F3626" s="102" t="s">
        <v>929</v>
      </c>
      <c r="G3626" s="102">
        <v>52.367465969999998</v>
      </c>
      <c r="H3626" s="102">
        <v>127.58644870000001</v>
      </c>
      <c r="M3626" s="102" t="s">
        <v>104</v>
      </c>
      <c r="N3626" s="102">
        <v>0</v>
      </c>
      <c r="O3626" s="102">
        <v>-6</v>
      </c>
      <c r="P3626" s="102">
        <f t="shared" si="345"/>
        <v>6</v>
      </c>
      <c r="R3626" s="102">
        <v>2</v>
      </c>
      <c r="S3626" s="102">
        <f t="shared" si="340"/>
        <v>6</v>
      </c>
      <c r="T3626" s="102">
        <f t="shared" si="341"/>
        <v>0</v>
      </c>
      <c r="U3626" t="s">
        <v>1003</v>
      </c>
      <c r="V3626" t="s">
        <v>21</v>
      </c>
      <c r="Z3626" s="118">
        <v>1.31</v>
      </c>
      <c r="AA3626" s="106">
        <v>40</v>
      </c>
      <c r="AB3626" s="120">
        <v>10.95</v>
      </c>
      <c r="AC3626" s="103">
        <f t="shared" si="342"/>
        <v>5164.0199999999995</v>
      </c>
      <c r="AE3626" s="103">
        <f t="shared" si="343"/>
        <v>5164.0199999999995</v>
      </c>
      <c r="AG3626" s="102" t="str">
        <f t="shared" si="344"/>
        <v/>
      </c>
      <c r="AH3626"/>
    </row>
    <row r="3627" spans="1:34" s="102" customFormat="1">
      <c r="A3627" s="102">
        <v>3626</v>
      </c>
      <c r="C3627">
        <v>486</v>
      </c>
      <c r="D3627" s="102">
        <v>692</v>
      </c>
      <c r="E3627" s="102" t="s">
        <v>607</v>
      </c>
      <c r="F3627" s="102" t="s">
        <v>929</v>
      </c>
      <c r="G3627" s="102">
        <v>52.367465969999998</v>
      </c>
      <c r="H3627" s="102">
        <v>127.58644870000001</v>
      </c>
      <c r="M3627" s="102" t="s">
        <v>177</v>
      </c>
      <c r="N3627" s="102">
        <v>-6</v>
      </c>
      <c r="O3627" s="102">
        <v>-22</v>
      </c>
      <c r="P3627" s="102">
        <f t="shared" si="345"/>
        <v>16</v>
      </c>
      <c r="R3627" s="102">
        <v>2</v>
      </c>
      <c r="S3627" s="102">
        <f t="shared" si="340"/>
        <v>16</v>
      </c>
      <c r="T3627" s="102">
        <f t="shared" si="341"/>
        <v>0</v>
      </c>
      <c r="U3627" t="s">
        <v>1003</v>
      </c>
      <c r="V3627" t="s">
        <v>21</v>
      </c>
      <c r="Z3627" s="118">
        <v>1.17</v>
      </c>
      <c r="AA3627" s="106">
        <v>40</v>
      </c>
      <c r="AB3627" s="120">
        <v>3.92</v>
      </c>
      <c r="AC3627" s="103">
        <f t="shared" si="342"/>
        <v>4402.9439999999995</v>
      </c>
      <c r="AE3627" s="103">
        <f t="shared" si="343"/>
        <v>4402.9439999999995</v>
      </c>
      <c r="AG3627" s="102" t="str">
        <f t="shared" si="344"/>
        <v/>
      </c>
      <c r="AH3627"/>
    </row>
    <row r="3628" spans="1:34" s="44" customFormat="1">
      <c r="A3628" s="102">
        <v>3627</v>
      </c>
      <c r="C3628">
        <v>486</v>
      </c>
      <c r="D3628" s="102">
        <v>692</v>
      </c>
      <c r="E3628" s="44" t="s">
        <v>607</v>
      </c>
      <c r="F3628" s="102" t="s">
        <v>929</v>
      </c>
      <c r="G3628" s="44">
        <v>52.367465969999998</v>
      </c>
      <c r="H3628" s="44">
        <v>127.58644870000001</v>
      </c>
      <c r="M3628" s="44" t="s">
        <v>21</v>
      </c>
      <c r="N3628" s="44">
        <v>-22</v>
      </c>
      <c r="O3628" s="44">
        <v>-22</v>
      </c>
      <c r="P3628" s="102">
        <f t="shared" si="345"/>
        <v>0</v>
      </c>
      <c r="R3628" s="44">
        <v>2</v>
      </c>
      <c r="S3628" s="44">
        <f t="shared" si="340"/>
        <v>0</v>
      </c>
      <c r="T3628" s="44">
        <f t="shared" si="341"/>
        <v>0</v>
      </c>
      <c r="U3628" t="s">
        <v>1003</v>
      </c>
      <c r="V3628" t="s">
        <v>21</v>
      </c>
      <c r="Z3628" s="118">
        <v>1.74</v>
      </c>
      <c r="AA3628" s="106">
        <v>40</v>
      </c>
      <c r="AB3628" s="120">
        <v>1.27</v>
      </c>
      <c r="AC3628" s="103">
        <f t="shared" si="342"/>
        <v>0</v>
      </c>
      <c r="AE3628" s="104">
        <f t="shared" si="343"/>
        <v>0</v>
      </c>
      <c r="AG3628" s="102" t="str">
        <f t="shared" si="344"/>
        <v/>
      </c>
      <c r="AH3628"/>
    </row>
    <row r="3629" spans="1:34">
      <c r="A3629">
        <v>3628</v>
      </c>
      <c r="C3629">
        <v>484</v>
      </c>
      <c r="D3629">
        <v>693</v>
      </c>
      <c r="E3629" t="s">
        <v>607</v>
      </c>
      <c r="F3629" t="s">
        <v>929</v>
      </c>
      <c r="G3629">
        <v>52.134071349999999</v>
      </c>
      <c r="H3629">
        <v>127.8233032</v>
      </c>
      <c r="M3629" t="s">
        <v>89</v>
      </c>
      <c r="N3629">
        <v>24</v>
      </c>
      <c r="O3629">
        <v>20</v>
      </c>
      <c r="P3629">
        <f t="shared" si="345"/>
        <v>4</v>
      </c>
      <c r="Q3629" t="s">
        <v>35</v>
      </c>
      <c r="R3629">
        <v>1</v>
      </c>
      <c r="S3629">
        <f t="shared" si="340"/>
        <v>0</v>
      </c>
      <c r="T3629">
        <f t="shared" si="341"/>
        <v>4</v>
      </c>
      <c r="W3629">
        <f>SUM(S3629:S3635)</f>
        <v>26</v>
      </c>
      <c r="X3629">
        <f>SUM(T3629:T3635)</f>
        <v>24</v>
      </c>
      <c r="Y3629">
        <f>X3629+W3629</f>
        <v>50</v>
      </c>
      <c r="Z3629" s="118">
        <v>0.11</v>
      </c>
      <c r="AA3629">
        <v>0</v>
      </c>
      <c r="AB3629" s="120">
        <v>45.06</v>
      </c>
      <c r="AC3629" s="2">
        <f t="shared" si="342"/>
        <v>1982.6399999999999</v>
      </c>
      <c r="AD3629" s="2">
        <f>SUM(AC3629:AC3635)</f>
        <v>19013.848399999999</v>
      </c>
      <c r="AE3629" s="2">
        <f t="shared" si="343"/>
        <v>1982.6399999999999</v>
      </c>
      <c r="AF3629" s="2">
        <f>SUM(AE3629:AE3635)</f>
        <v>19013.848399999999</v>
      </c>
      <c r="AG3629">
        <f t="shared" si="344"/>
        <v>1</v>
      </c>
    </row>
    <row r="3630" spans="1:34">
      <c r="A3630">
        <v>3629</v>
      </c>
      <c r="C3630">
        <v>484</v>
      </c>
      <c r="D3630">
        <v>693</v>
      </c>
      <c r="E3630" t="s">
        <v>607</v>
      </c>
      <c r="F3630" t="s">
        <v>929</v>
      </c>
      <c r="G3630">
        <v>52.134071349999999</v>
      </c>
      <c r="H3630">
        <v>127.8233032</v>
      </c>
      <c r="M3630" t="s">
        <v>140</v>
      </c>
      <c r="N3630">
        <v>20</v>
      </c>
      <c r="O3630">
        <v>15</v>
      </c>
      <c r="P3630">
        <f t="shared" si="345"/>
        <v>5</v>
      </c>
      <c r="Q3630" t="s">
        <v>35</v>
      </c>
      <c r="R3630">
        <v>1</v>
      </c>
      <c r="S3630">
        <f t="shared" si="340"/>
        <v>0</v>
      </c>
      <c r="T3630">
        <f t="shared" si="341"/>
        <v>5</v>
      </c>
      <c r="Z3630" s="118">
        <v>0.11</v>
      </c>
      <c r="AA3630">
        <v>0</v>
      </c>
      <c r="AB3630" s="120">
        <v>45.06</v>
      </c>
      <c r="AC3630" s="2">
        <f t="shared" si="342"/>
        <v>2478.3000000000002</v>
      </c>
      <c r="AE3630" s="2">
        <f t="shared" si="343"/>
        <v>2478.3000000000002</v>
      </c>
      <c r="AG3630" t="str">
        <f t="shared" si="344"/>
        <v/>
      </c>
    </row>
    <row r="3631" spans="1:34">
      <c r="A3631">
        <v>3630</v>
      </c>
      <c r="C3631">
        <v>484</v>
      </c>
      <c r="D3631">
        <v>693</v>
      </c>
      <c r="E3631" t="s">
        <v>607</v>
      </c>
      <c r="F3631" t="s">
        <v>929</v>
      </c>
      <c r="G3631">
        <v>52.134071349999999</v>
      </c>
      <c r="H3631">
        <v>127.8233032</v>
      </c>
      <c r="M3631" t="s">
        <v>90</v>
      </c>
      <c r="N3631">
        <v>15</v>
      </c>
      <c r="O3631">
        <v>10</v>
      </c>
      <c r="P3631">
        <f t="shared" si="345"/>
        <v>5</v>
      </c>
      <c r="Q3631" t="s">
        <v>35</v>
      </c>
      <c r="R3631">
        <v>1</v>
      </c>
      <c r="S3631">
        <f t="shared" si="340"/>
        <v>0</v>
      </c>
      <c r="T3631">
        <f t="shared" si="341"/>
        <v>5</v>
      </c>
      <c r="Z3631" s="118">
        <v>0.11</v>
      </c>
      <c r="AA3631">
        <v>0</v>
      </c>
      <c r="AB3631" s="120">
        <v>38.51</v>
      </c>
      <c r="AC3631" s="2">
        <f t="shared" si="342"/>
        <v>2118.0499999999993</v>
      </c>
      <c r="AE3631" s="2">
        <f t="shared" si="343"/>
        <v>2118.0499999999993</v>
      </c>
      <c r="AG3631" t="str">
        <f t="shared" si="344"/>
        <v/>
      </c>
    </row>
    <row r="3632" spans="1:34">
      <c r="A3632">
        <v>3631</v>
      </c>
      <c r="C3632">
        <v>484</v>
      </c>
      <c r="D3632">
        <v>693</v>
      </c>
      <c r="E3632" t="s">
        <v>607</v>
      </c>
      <c r="F3632" t="s">
        <v>929</v>
      </c>
      <c r="G3632">
        <v>52.134071349999999</v>
      </c>
      <c r="H3632">
        <v>127.8233032</v>
      </c>
      <c r="M3632" t="s">
        <v>651</v>
      </c>
      <c r="N3632">
        <v>10</v>
      </c>
      <c r="O3632">
        <v>0</v>
      </c>
      <c r="P3632">
        <f t="shared" si="345"/>
        <v>10</v>
      </c>
      <c r="Q3632" t="s">
        <v>35</v>
      </c>
      <c r="R3632">
        <v>1</v>
      </c>
      <c r="S3632">
        <f t="shared" si="340"/>
        <v>0</v>
      </c>
      <c r="T3632">
        <f t="shared" si="341"/>
        <v>10</v>
      </c>
      <c r="Z3632" s="118">
        <v>0.11</v>
      </c>
      <c r="AA3632">
        <v>0</v>
      </c>
      <c r="AB3632" s="120">
        <v>38.51</v>
      </c>
      <c r="AC3632" s="2">
        <f t="shared" si="342"/>
        <v>4236.0999999999985</v>
      </c>
      <c r="AE3632" s="2">
        <f t="shared" si="343"/>
        <v>4236.0999999999985</v>
      </c>
      <c r="AG3632" t="str">
        <f t="shared" si="344"/>
        <v/>
      </c>
    </row>
    <row r="3633" spans="1:34">
      <c r="A3633">
        <v>3632</v>
      </c>
      <c r="C3633">
        <v>532</v>
      </c>
      <c r="D3633">
        <v>693</v>
      </c>
      <c r="E3633" t="s">
        <v>607</v>
      </c>
      <c r="F3633" t="s">
        <v>929</v>
      </c>
      <c r="G3633">
        <v>52.134071349999999</v>
      </c>
      <c r="H3633">
        <v>127.8233032</v>
      </c>
      <c r="M3633" t="s">
        <v>817</v>
      </c>
      <c r="N3633">
        <v>0</v>
      </c>
      <c r="O3633">
        <v>-24</v>
      </c>
      <c r="P3633">
        <f t="shared" si="345"/>
        <v>24</v>
      </c>
      <c r="Q3633" t="s">
        <v>604</v>
      </c>
      <c r="R3633">
        <v>2</v>
      </c>
      <c r="S3633">
        <f t="shared" si="340"/>
        <v>24</v>
      </c>
      <c r="T3633">
        <f t="shared" si="341"/>
        <v>0</v>
      </c>
      <c r="U3633" t="s">
        <v>1003</v>
      </c>
      <c r="V3633" t="s">
        <v>21</v>
      </c>
      <c r="Z3633" s="118">
        <v>0.86</v>
      </c>
      <c r="AA3633">
        <v>7</v>
      </c>
      <c r="AB3633" s="120">
        <v>3.92</v>
      </c>
      <c r="AC3633" s="2">
        <f t="shared" si="342"/>
        <v>7524.5184000000008</v>
      </c>
      <c r="AE3633" s="2">
        <f t="shared" si="343"/>
        <v>7524.5184000000008</v>
      </c>
      <c r="AG3633" t="str">
        <f t="shared" si="344"/>
        <v/>
      </c>
    </row>
    <row r="3634" spans="1:34">
      <c r="A3634">
        <v>3633</v>
      </c>
      <c r="C3634">
        <v>532</v>
      </c>
      <c r="D3634">
        <v>693</v>
      </c>
      <c r="E3634" t="s">
        <v>607</v>
      </c>
      <c r="F3634" t="s">
        <v>929</v>
      </c>
      <c r="G3634">
        <v>52.134071349999999</v>
      </c>
      <c r="H3634">
        <v>127.8233032</v>
      </c>
      <c r="M3634" t="s">
        <v>30</v>
      </c>
      <c r="N3634">
        <v>-24</v>
      </c>
      <c r="O3634">
        <v>-26</v>
      </c>
      <c r="P3634">
        <f t="shared" si="345"/>
        <v>2</v>
      </c>
      <c r="Q3634" t="s">
        <v>604</v>
      </c>
      <c r="R3634">
        <v>2</v>
      </c>
      <c r="S3634">
        <f t="shared" si="340"/>
        <v>2</v>
      </c>
      <c r="T3634">
        <f t="shared" si="341"/>
        <v>0</v>
      </c>
      <c r="U3634" t="s">
        <v>1003</v>
      </c>
      <c r="V3634" t="s">
        <v>21</v>
      </c>
      <c r="Z3634" s="118">
        <v>0.86</v>
      </c>
      <c r="AA3634">
        <v>0</v>
      </c>
      <c r="AB3634" s="120">
        <v>3.92</v>
      </c>
      <c r="AC3634" s="2">
        <f t="shared" si="342"/>
        <v>674.24</v>
      </c>
      <c r="AE3634" s="2">
        <f t="shared" si="343"/>
        <v>674.24</v>
      </c>
      <c r="AG3634" t="str">
        <f t="shared" si="344"/>
        <v/>
      </c>
    </row>
    <row r="3635" spans="1:34" s="9" customFormat="1">
      <c r="A3635">
        <v>3634</v>
      </c>
      <c r="C3635">
        <v>532</v>
      </c>
      <c r="D3635">
        <v>693</v>
      </c>
      <c r="E3635" s="9" t="s">
        <v>607</v>
      </c>
      <c r="F3635" t="s">
        <v>929</v>
      </c>
      <c r="G3635" s="9">
        <v>52.134071349999999</v>
      </c>
      <c r="H3635" s="9">
        <v>127.8233032</v>
      </c>
      <c r="M3635" s="9" t="s">
        <v>818</v>
      </c>
      <c r="N3635" s="9">
        <v>-26</v>
      </c>
      <c r="O3635" s="9">
        <v>-26</v>
      </c>
      <c r="P3635">
        <f t="shared" si="345"/>
        <v>0</v>
      </c>
      <c r="Q3635" s="9" t="s">
        <v>604</v>
      </c>
      <c r="R3635" s="9">
        <v>2</v>
      </c>
      <c r="S3635" s="9">
        <f t="shared" si="340"/>
        <v>0</v>
      </c>
      <c r="T3635" s="9">
        <f t="shared" si="341"/>
        <v>0</v>
      </c>
      <c r="U3635" t="s">
        <v>1003</v>
      </c>
      <c r="V3635" t="s">
        <v>918</v>
      </c>
      <c r="Z3635" s="118">
        <v>1.17</v>
      </c>
      <c r="AA3635" s="9">
        <v>5</v>
      </c>
      <c r="AB3635" s="120">
        <v>3.92</v>
      </c>
      <c r="AC3635" s="2">
        <f t="shared" si="342"/>
        <v>0</v>
      </c>
      <c r="AE3635" s="11">
        <f t="shared" si="343"/>
        <v>0</v>
      </c>
      <c r="AG3635" t="str">
        <f t="shared" si="344"/>
        <v/>
      </c>
      <c r="AH3635"/>
    </row>
    <row r="3636" spans="1:34">
      <c r="A3636">
        <v>3635</v>
      </c>
      <c r="C3636">
        <v>832</v>
      </c>
      <c r="D3636">
        <v>694</v>
      </c>
      <c r="E3636" t="s">
        <v>416</v>
      </c>
      <c r="F3636" t="s">
        <v>932</v>
      </c>
      <c r="G3636">
        <v>52.118450160000002</v>
      </c>
      <c r="H3636">
        <v>127.84359739999999</v>
      </c>
      <c r="M3636" t="s">
        <v>610</v>
      </c>
      <c r="N3636">
        <v>8</v>
      </c>
      <c r="O3636">
        <v>5</v>
      </c>
      <c r="P3636">
        <f t="shared" si="345"/>
        <v>3</v>
      </c>
      <c r="Q3636" t="s">
        <v>35</v>
      </c>
      <c r="R3636">
        <v>1</v>
      </c>
      <c r="S3636">
        <f t="shared" si="340"/>
        <v>0</v>
      </c>
      <c r="T3636">
        <f t="shared" si="341"/>
        <v>3</v>
      </c>
      <c r="W3636">
        <f>SUM(S3636:S3640)</f>
        <v>5</v>
      </c>
      <c r="X3636">
        <f>SUM(T3636:T3640)</f>
        <v>8</v>
      </c>
      <c r="Y3636">
        <f>X3636+W3636</f>
        <v>13</v>
      </c>
      <c r="Z3636" s="118">
        <v>0.11</v>
      </c>
      <c r="AA3636">
        <v>0</v>
      </c>
      <c r="AB3636" s="120">
        <v>25.58</v>
      </c>
      <c r="AC3636" s="2">
        <f t="shared" si="342"/>
        <v>844.13999999999976</v>
      </c>
      <c r="AD3636" s="2">
        <f>SUM(AC3636:AC3640)</f>
        <v>7240.8300000000008</v>
      </c>
      <c r="AE3636" s="2">
        <f t="shared" si="343"/>
        <v>844.13999999999976</v>
      </c>
      <c r="AF3636" s="2">
        <f>SUM(AE3636:AE3640)</f>
        <v>7240.8300000000008</v>
      </c>
      <c r="AG3636">
        <f t="shared" si="344"/>
        <v>1</v>
      </c>
    </row>
    <row r="3637" spans="1:34">
      <c r="A3637">
        <v>3636</v>
      </c>
      <c r="C3637">
        <v>832</v>
      </c>
      <c r="D3637">
        <v>694</v>
      </c>
      <c r="E3637" t="s">
        <v>416</v>
      </c>
      <c r="F3637" t="s">
        <v>932</v>
      </c>
      <c r="G3637">
        <v>52.118450160000002</v>
      </c>
      <c r="H3637">
        <v>127.84359739999999</v>
      </c>
      <c r="M3637" t="s">
        <v>606</v>
      </c>
      <c r="N3637">
        <v>5</v>
      </c>
      <c r="O3637">
        <v>3</v>
      </c>
      <c r="P3637">
        <f t="shared" si="345"/>
        <v>2</v>
      </c>
      <c r="Q3637" t="s">
        <v>35</v>
      </c>
      <c r="R3637">
        <v>1</v>
      </c>
      <c r="S3637">
        <f t="shared" si="340"/>
        <v>0</v>
      </c>
      <c r="T3637">
        <f t="shared" si="341"/>
        <v>2</v>
      </c>
      <c r="Z3637" s="118">
        <v>0.11</v>
      </c>
      <c r="AA3637">
        <v>0</v>
      </c>
      <c r="AB3637" s="120">
        <v>25.58</v>
      </c>
      <c r="AC3637" s="2">
        <f t="shared" si="342"/>
        <v>562.75999999999988</v>
      </c>
      <c r="AE3637" s="2">
        <f t="shared" si="343"/>
        <v>562.75999999999988</v>
      </c>
      <c r="AG3637" t="str">
        <f t="shared" si="344"/>
        <v/>
      </c>
    </row>
    <row r="3638" spans="1:34">
      <c r="A3638">
        <v>3637</v>
      </c>
      <c r="C3638">
        <v>832</v>
      </c>
      <c r="D3638">
        <v>694</v>
      </c>
      <c r="E3638" t="s">
        <v>416</v>
      </c>
      <c r="F3638" t="s">
        <v>932</v>
      </c>
      <c r="G3638">
        <v>52.118450160000002</v>
      </c>
      <c r="H3638">
        <v>127.84359739999999</v>
      </c>
      <c r="M3638" t="s">
        <v>90</v>
      </c>
      <c r="N3638">
        <v>3</v>
      </c>
      <c r="O3638">
        <v>0</v>
      </c>
      <c r="P3638">
        <f t="shared" si="345"/>
        <v>3</v>
      </c>
      <c r="Q3638" t="s">
        <v>35</v>
      </c>
      <c r="R3638">
        <v>1</v>
      </c>
      <c r="S3638">
        <f t="shared" si="340"/>
        <v>0</v>
      </c>
      <c r="T3638">
        <f t="shared" si="341"/>
        <v>3</v>
      </c>
      <c r="Z3638" s="118">
        <v>0.55000000000000004</v>
      </c>
      <c r="AA3638">
        <v>0</v>
      </c>
      <c r="AB3638" s="120">
        <v>19.02</v>
      </c>
      <c r="AC3638" s="2">
        <f t="shared" si="342"/>
        <v>3138.3000000000006</v>
      </c>
      <c r="AE3638" s="2">
        <f t="shared" si="343"/>
        <v>3138.3000000000006</v>
      </c>
      <c r="AG3638" t="str">
        <f t="shared" si="344"/>
        <v/>
      </c>
    </row>
    <row r="3639" spans="1:34">
      <c r="A3639">
        <v>3638</v>
      </c>
      <c r="C3639">
        <v>892</v>
      </c>
      <c r="D3639">
        <v>694</v>
      </c>
      <c r="E3639" t="s">
        <v>416</v>
      </c>
      <c r="F3639" t="s">
        <v>932</v>
      </c>
      <c r="G3639">
        <v>52.118450160000002</v>
      </c>
      <c r="H3639">
        <v>127.84359739999999</v>
      </c>
      <c r="M3639" t="s">
        <v>104</v>
      </c>
      <c r="N3639">
        <v>0</v>
      </c>
      <c r="O3639">
        <v>-5</v>
      </c>
      <c r="P3639">
        <f t="shared" si="345"/>
        <v>5</v>
      </c>
      <c r="Q3639" t="s">
        <v>191</v>
      </c>
      <c r="R3639">
        <v>2</v>
      </c>
      <c r="S3639">
        <f t="shared" si="340"/>
        <v>5</v>
      </c>
      <c r="T3639">
        <f t="shared" si="341"/>
        <v>0</v>
      </c>
      <c r="U3639" t="s">
        <v>1003</v>
      </c>
      <c r="V3639" t="s">
        <v>918</v>
      </c>
      <c r="Z3639" s="118">
        <v>0.97</v>
      </c>
      <c r="AA3639" s="106">
        <v>30</v>
      </c>
      <c r="AB3639" s="120">
        <v>7.94</v>
      </c>
      <c r="AC3639" s="2">
        <f t="shared" si="342"/>
        <v>2695.63</v>
      </c>
      <c r="AE3639" s="2">
        <f t="shared" si="343"/>
        <v>2695.63</v>
      </c>
      <c r="AG3639" t="str">
        <f t="shared" si="344"/>
        <v/>
      </c>
    </row>
    <row r="3640" spans="1:34" s="9" customFormat="1">
      <c r="A3640">
        <v>3639</v>
      </c>
      <c r="C3640">
        <v>892</v>
      </c>
      <c r="D3640">
        <v>694</v>
      </c>
      <c r="E3640" s="9" t="s">
        <v>416</v>
      </c>
      <c r="F3640" t="s">
        <v>932</v>
      </c>
      <c r="G3640" s="9">
        <v>52.118450160000002</v>
      </c>
      <c r="H3640" s="9">
        <v>127.84359739999999</v>
      </c>
      <c r="M3640" s="9" t="s">
        <v>416</v>
      </c>
      <c r="N3640" s="9">
        <v>-5</v>
      </c>
      <c r="O3640" s="9">
        <v>-5</v>
      </c>
      <c r="P3640">
        <f t="shared" si="345"/>
        <v>0</v>
      </c>
      <c r="R3640" s="9">
        <v>2</v>
      </c>
      <c r="S3640" s="9">
        <f t="shared" si="340"/>
        <v>0</v>
      </c>
      <c r="T3640" s="9">
        <f t="shared" si="341"/>
        <v>0</v>
      </c>
      <c r="U3640" t="s">
        <v>1006</v>
      </c>
      <c r="V3640" t="s">
        <v>278</v>
      </c>
      <c r="Z3640" s="118">
        <v>0</v>
      </c>
      <c r="AA3640" s="9">
        <v>0</v>
      </c>
      <c r="AB3640" s="120"/>
      <c r="AC3640" s="2">
        <f t="shared" si="342"/>
        <v>0</v>
      </c>
      <c r="AE3640" s="11">
        <f t="shared" si="343"/>
        <v>0</v>
      </c>
      <c r="AG3640" t="str">
        <f t="shared" si="344"/>
        <v/>
      </c>
      <c r="AH3640"/>
    </row>
    <row r="3641" spans="1:34" s="102" customFormat="1">
      <c r="A3641" s="102">
        <v>3640</v>
      </c>
      <c r="C3641">
        <v>833</v>
      </c>
      <c r="D3641" s="102">
        <v>695</v>
      </c>
      <c r="E3641" s="102" t="s">
        <v>607</v>
      </c>
      <c r="F3641" s="102" t="s">
        <v>929</v>
      </c>
      <c r="G3641" s="102">
        <v>52.119110110000001</v>
      </c>
      <c r="H3641" s="102">
        <v>127.8438034</v>
      </c>
      <c r="M3641" s="102" t="s">
        <v>610</v>
      </c>
      <c r="N3641" s="102">
        <v>19</v>
      </c>
      <c r="O3641" s="102">
        <v>17</v>
      </c>
      <c r="P3641" s="102">
        <f t="shared" si="345"/>
        <v>2</v>
      </c>
      <c r="Q3641" s="102" t="s">
        <v>35</v>
      </c>
      <c r="R3641" s="102">
        <v>1</v>
      </c>
      <c r="S3641" s="102">
        <f t="shared" si="340"/>
        <v>0</v>
      </c>
      <c r="T3641" s="102">
        <f t="shared" si="341"/>
        <v>2</v>
      </c>
      <c r="U3641"/>
      <c r="V3641"/>
      <c r="W3641" s="102">
        <f>SUM(S3641:S3645)</f>
        <v>15</v>
      </c>
      <c r="X3641" s="102">
        <f>SUM(T3641:T3645)</f>
        <v>19</v>
      </c>
      <c r="Y3641" s="102">
        <f>X3641+W3641</f>
        <v>34</v>
      </c>
      <c r="Z3641" s="118">
        <v>0.11</v>
      </c>
      <c r="AA3641" s="102">
        <v>0</v>
      </c>
      <c r="AB3641" s="120">
        <v>45.06</v>
      </c>
      <c r="AC3641" s="103">
        <f t="shared" si="342"/>
        <v>991.31999999999994</v>
      </c>
      <c r="AD3641" s="103">
        <f>SUM(AC3641:AC3645)</f>
        <v>14744.579999999998</v>
      </c>
      <c r="AE3641" s="103">
        <f t="shared" si="343"/>
        <v>991.31999999999994</v>
      </c>
      <c r="AF3641" s="103">
        <f>SUM(AE3641:AE3645)</f>
        <v>14744.579999999998</v>
      </c>
      <c r="AG3641" s="102">
        <f t="shared" si="344"/>
        <v>1</v>
      </c>
      <c r="AH3641"/>
    </row>
    <row r="3642" spans="1:34" s="102" customFormat="1">
      <c r="A3642" s="102">
        <v>3641</v>
      </c>
      <c r="C3642">
        <v>833</v>
      </c>
      <c r="D3642" s="102">
        <v>695</v>
      </c>
      <c r="E3642" s="102" t="s">
        <v>607</v>
      </c>
      <c r="F3642" s="102" t="s">
        <v>929</v>
      </c>
      <c r="G3642" s="102">
        <v>52.119110110000001</v>
      </c>
      <c r="H3642" s="102">
        <v>127.8438034</v>
      </c>
      <c r="M3642" s="102" t="s">
        <v>606</v>
      </c>
      <c r="N3642" s="102">
        <v>17</v>
      </c>
      <c r="O3642" s="102">
        <v>12</v>
      </c>
      <c r="P3642" s="102">
        <f t="shared" si="345"/>
        <v>5</v>
      </c>
      <c r="Q3642" s="102" t="s">
        <v>35</v>
      </c>
      <c r="R3642" s="102">
        <v>1</v>
      </c>
      <c r="S3642" s="102">
        <f t="shared" si="340"/>
        <v>0</v>
      </c>
      <c r="T3642" s="102">
        <f t="shared" si="341"/>
        <v>5</v>
      </c>
      <c r="U3642"/>
      <c r="V3642"/>
      <c r="Z3642" s="118">
        <v>0.11</v>
      </c>
      <c r="AA3642" s="102">
        <v>0</v>
      </c>
      <c r="AB3642" s="120">
        <v>45.06</v>
      </c>
      <c r="AC3642" s="103">
        <f t="shared" si="342"/>
        <v>2478.3000000000002</v>
      </c>
      <c r="AE3642" s="103">
        <f t="shared" si="343"/>
        <v>2478.3000000000002</v>
      </c>
      <c r="AG3642" s="102" t="str">
        <f t="shared" si="344"/>
        <v/>
      </c>
      <c r="AH3642"/>
    </row>
    <row r="3643" spans="1:34" s="102" customFormat="1">
      <c r="A3643" s="102">
        <v>3642</v>
      </c>
      <c r="C3643">
        <v>833</v>
      </c>
      <c r="D3643" s="102">
        <v>695</v>
      </c>
      <c r="E3643" s="102" t="s">
        <v>607</v>
      </c>
      <c r="F3643" s="102" t="s">
        <v>929</v>
      </c>
      <c r="G3643" s="102">
        <v>52.119110110000001</v>
      </c>
      <c r="H3643" s="102">
        <v>127.8438034</v>
      </c>
      <c r="M3643" s="102" t="s">
        <v>90</v>
      </c>
      <c r="N3643" s="102">
        <v>12</v>
      </c>
      <c r="O3643" s="102">
        <v>0</v>
      </c>
      <c r="P3643" s="102">
        <f t="shared" si="345"/>
        <v>12</v>
      </c>
      <c r="Q3643" s="102" t="s">
        <v>35</v>
      </c>
      <c r="R3643" s="102">
        <v>1</v>
      </c>
      <c r="S3643" s="102">
        <f t="shared" si="340"/>
        <v>0</v>
      </c>
      <c r="T3643" s="102">
        <f t="shared" si="341"/>
        <v>12</v>
      </c>
      <c r="U3643"/>
      <c r="V3643"/>
      <c r="Z3643" s="118">
        <v>0.11</v>
      </c>
      <c r="AA3643" s="102">
        <v>0</v>
      </c>
      <c r="AB3643" s="120">
        <v>38.51</v>
      </c>
      <c r="AC3643" s="103">
        <f t="shared" si="342"/>
        <v>5083.32</v>
      </c>
      <c r="AE3643" s="103">
        <f t="shared" si="343"/>
        <v>5083.32</v>
      </c>
      <c r="AG3643" s="102" t="str">
        <f t="shared" si="344"/>
        <v/>
      </c>
      <c r="AH3643"/>
    </row>
    <row r="3644" spans="1:34" s="102" customFormat="1">
      <c r="A3644" s="102">
        <v>3643</v>
      </c>
      <c r="C3644">
        <v>893</v>
      </c>
      <c r="D3644" s="102">
        <v>695</v>
      </c>
      <c r="E3644" s="102" t="s">
        <v>607</v>
      </c>
      <c r="F3644" s="102" t="s">
        <v>929</v>
      </c>
      <c r="G3644" s="102">
        <v>52.119110110000001</v>
      </c>
      <c r="H3644" s="102">
        <v>127.8438034</v>
      </c>
      <c r="M3644" s="102" t="s">
        <v>101</v>
      </c>
      <c r="N3644" s="102">
        <v>0</v>
      </c>
      <c r="O3644" s="102">
        <v>-15</v>
      </c>
      <c r="P3644" s="102">
        <f t="shared" si="345"/>
        <v>15</v>
      </c>
      <c r="Q3644" s="102" t="s">
        <v>613</v>
      </c>
      <c r="R3644" s="102">
        <v>2</v>
      </c>
      <c r="S3644" s="102">
        <f t="shared" si="340"/>
        <v>15</v>
      </c>
      <c r="T3644" s="102">
        <f t="shared" si="341"/>
        <v>0</v>
      </c>
      <c r="U3644" t="s">
        <v>1006</v>
      </c>
      <c r="V3644" t="s">
        <v>278</v>
      </c>
      <c r="Z3644" s="118">
        <v>1.17</v>
      </c>
      <c r="AA3644" s="106">
        <v>10</v>
      </c>
      <c r="AB3644" s="120">
        <v>3.92</v>
      </c>
      <c r="AC3644" s="103">
        <f t="shared" si="342"/>
        <v>6191.6399999999994</v>
      </c>
      <c r="AE3644" s="103">
        <f t="shared" si="343"/>
        <v>6191.6399999999994</v>
      </c>
      <c r="AG3644" s="102" t="str">
        <f t="shared" si="344"/>
        <v/>
      </c>
      <c r="AH3644"/>
    </row>
    <row r="3645" spans="1:34" s="44" customFormat="1">
      <c r="A3645" s="102">
        <v>3644</v>
      </c>
      <c r="C3645">
        <v>893</v>
      </c>
      <c r="D3645" s="102">
        <v>695</v>
      </c>
      <c r="E3645" s="44" t="s">
        <v>607</v>
      </c>
      <c r="F3645" s="102" t="s">
        <v>929</v>
      </c>
      <c r="G3645" s="44">
        <v>52.119110110000001</v>
      </c>
      <c r="H3645" s="44">
        <v>127.8438034</v>
      </c>
      <c r="M3645" s="44" t="s">
        <v>416</v>
      </c>
      <c r="N3645" s="44">
        <v>-15</v>
      </c>
      <c r="O3645" s="44">
        <v>-15</v>
      </c>
      <c r="P3645" s="102">
        <f t="shared" si="345"/>
        <v>0</v>
      </c>
      <c r="R3645" s="44">
        <v>2</v>
      </c>
      <c r="S3645" s="44">
        <f t="shared" si="340"/>
        <v>0</v>
      </c>
      <c r="T3645" s="44">
        <f t="shared" si="341"/>
        <v>0</v>
      </c>
      <c r="U3645" t="s">
        <v>1006</v>
      </c>
      <c r="V3645" t="s">
        <v>278</v>
      </c>
      <c r="Z3645" s="118">
        <v>0</v>
      </c>
      <c r="AA3645" s="44">
        <v>0</v>
      </c>
      <c r="AB3645" s="120"/>
      <c r="AC3645" s="103">
        <f t="shared" si="342"/>
        <v>0</v>
      </c>
      <c r="AE3645" s="104">
        <f t="shared" si="343"/>
        <v>0</v>
      </c>
      <c r="AG3645" s="102" t="str">
        <f t="shared" si="344"/>
        <v/>
      </c>
      <c r="AH3645"/>
    </row>
    <row r="3646" spans="1:34">
      <c r="A3646">
        <v>3645</v>
      </c>
      <c r="C3646">
        <v>831</v>
      </c>
      <c r="D3646">
        <v>696</v>
      </c>
      <c r="E3646" t="s">
        <v>416</v>
      </c>
      <c r="F3646" t="s">
        <v>932</v>
      </c>
      <c r="G3646">
        <v>52.117439269999998</v>
      </c>
      <c r="H3646">
        <v>127.8479004</v>
      </c>
      <c r="M3646" t="s">
        <v>610</v>
      </c>
      <c r="N3646">
        <v>8.5</v>
      </c>
      <c r="O3646">
        <v>5.5</v>
      </c>
      <c r="P3646">
        <f t="shared" si="345"/>
        <v>3</v>
      </c>
      <c r="Q3646" t="s">
        <v>35</v>
      </c>
      <c r="R3646">
        <v>1</v>
      </c>
      <c r="S3646">
        <f t="shared" si="340"/>
        <v>0</v>
      </c>
      <c r="T3646">
        <f t="shared" si="341"/>
        <v>3</v>
      </c>
      <c r="W3646">
        <f>SUM(S3646:S3650)</f>
        <v>13</v>
      </c>
      <c r="X3646">
        <f>SUM(T3646:T3650)</f>
        <v>8.5</v>
      </c>
      <c r="Y3646">
        <f>X3646+W3646</f>
        <v>21.5</v>
      </c>
      <c r="Z3646" s="118">
        <v>0.11</v>
      </c>
      <c r="AA3646">
        <v>0</v>
      </c>
      <c r="AB3646" s="120">
        <v>25.58</v>
      </c>
      <c r="AC3646" s="2">
        <f t="shared" si="342"/>
        <v>844.13999999999976</v>
      </c>
      <c r="AD3646" s="2">
        <f>SUM(AC3646:AC3650)</f>
        <v>4710.5300000000007</v>
      </c>
      <c r="AE3646" s="2">
        <f t="shared" si="343"/>
        <v>844.13999999999976</v>
      </c>
      <c r="AF3646" s="2">
        <f>SUM(AE3646:AE3650)</f>
        <v>4710.5300000000007</v>
      </c>
      <c r="AG3646">
        <f t="shared" si="344"/>
        <v>1</v>
      </c>
    </row>
    <row r="3647" spans="1:34">
      <c r="A3647">
        <v>3646</v>
      </c>
      <c r="C3647">
        <v>831</v>
      </c>
      <c r="D3647">
        <v>696</v>
      </c>
      <c r="E3647" t="s">
        <v>416</v>
      </c>
      <c r="F3647" t="s">
        <v>932</v>
      </c>
      <c r="G3647">
        <v>52.117439269999998</v>
      </c>
      <c r="H3647">
        <v>127.8479004</v>
      </c>
      <c r="M3647" t="s">
        <v>606</v>
      </c>
      <c r="N3647">
        <v>5.5</v>
      </c>
      <c r="O3647">
        <v>2</v>
      </c>
      <c r="P3647">
        <f t="shared" si="345"/>
        <v>3.5</v>
      </c>
      <c r="Q3647" t="s">
        <v>35</v>
      </c>
      <c r="R3647">
        <v>1</v>
      </c>
      <c r="S3647">
        <f t="shared" si="340"/>
        <v>0</v>
      </c>
      <c r="T3647">
        <f t="shared" si="341"/>
        <v>3.5</v>
      </c>
      <c r="Z3647" s="118">
        <v>0.11</v>
      </c>
      <c r="AA3647">
        <v>0</v>
      </c>
      <c r="AB3647" s="120">
        <v>25.58</v>
      </c>
      <c r="AC3647" s="2">
        <f t="shared" si="342"/>
        <v>984.82999999999981</v>
      </c>
      <c r="AE3647" s="2">
        <f t="shared" si="343"/>
        <v>984.82999999999981</v>
      </c>
      <c r="AG3647" t="str">
        <f t="shared" si="344"/>
        <v/>
      </c>
    </row>
    <row r="3648" spans="1:34">
      <c r="A3648">
        <v>3647</v>
      </c>
      <c r="C3648">
        <v>831</v>
      </c>
      <c r="D3648">
        <v>696</v>
      </c>
      <c r="E3648" t="s">
        <v>416</v>
      </c>
      <c r="F3648" t="s">
        <v>932</v>
      </c>
      <c r="G3648">
        <v>52.117439269999998</v>
      </c>
      <c r="H3648">
        <v>127.8479004</v>
      </c>
      <c r="M3648" t="s">
        <v>90</v>
      </c>
      <c r="N3648">
        <v>2</v>
      </c>
      <c r="O3648">
        <v>0</v>
      </c>
      <c r="P3648">
        <f t="shared" si="345"/>
        <v>2</v>
      </c>
      <c r="Q3648" t="s">
        <v>35</v>
      </c>
      <c r="R3648">
        <v>1</v>
      </c>
      <c r="S3648">
        <f t="shared" si="340"/>
        <v>0</v>
      </c>
      <c r="T3648">
        <f t="shared" si="341"/>
        <v>2</v>
      </c>
      <c r="Z3648" s="118">
        <v>0.55000000000000004</v>
      </c>
      <c r="AA3648">
        <v>0</v>
      </c>
      <c r="AB3648" s="120">
        <v>19.02</v>
      </c>
      <c r="AC3648" s="2">
        <f t="shared" si="342"/>
        <v>2092.2000000000003</v>
      </c>
      <c r="AE3648" s="2">
        <f t="shared" si="343"/>
        <v>2092.2000000000003</v>
      </c>
      <c r="AG3648" t="str">
        <f t="shared" si="344"/>
        <v/>
      </c>
    </row>
    <row r="3649" spans="1:34">
      <c r="A3649">
        <v>3648</v>
      </c>
      <c r="C3649">
        <v>891</v>
      </c>
      <c r="D3649">
        <v>696</v>
      </c>
      <c r="E3649" t="s">
        <v>416</v>
      </c>
      <c r="F3649" t="s">
        <v>932</v>
      </c>
      <c r="G3649">
        <v>52.117439269999998</v>
      </c>
      <c r="H3649">
        <v>127.8479004</v>
      </c>
      <c r="M3649" t="s">
        <v>819</v>
      </c>
      <c r="N3649">
        <v>0</v>
      </c>
      <c r="O3649">
        <v>-13</v>
      </c>
      <c r="P3649">
        <f t="shared" si="345"/>
        <v>13</v>
      </c>
      <c r="Q3649" t="s">
        <v>611</v>
      </c>
      <c r="R3649">
        <v>2</v>
      </c>
      <c r="S3649">
        <f t="shared" si="340"/>
        <v>13</v>
      </c>
      <c r="T3649">
        <f t="shared" si="341"/>
        <v>0</v>
      </c>
      <c r="U3649" t="s">
        <v>1003</v>
      </c>
      <c r="V3649" t="s">
        <v>21</v>
      </c>
      <c r="Z3649" s="118">
        <v>1.1000000000000001</v>
      </c>
      <c r="AA3649" s="106">
        <v>40</v>
      </c>
      <c r="AB3649" s="120">
        <v>0.92</v>
      </c>
      <c r="AC3649" s="2">
        <f t="shared" si="342"/>
        <v>789.36000000000024</v>
      </c>
      <c r="AE3649" s="2">
        <f t="shared" si="343"/>
        <v>789.36000000000024</v>
      </c>
      <c r="AG3649" t="str">
        <f t="shared" si="344"/>
        <v/>
      </c>
    </row>
    <row r="3650" spans="1:34" s="9" customFormat="1">
      <c r="A3650">
        <v>3649</v>
      </c>
      <c r="C3650">
        <v>891</v>
      </c>
      <c r="D3650">
        <v>696</v>
      </c>
      <c r="E3650" s="9" t="s">
        <v>416</v>
      </c>
      <c r="F3650" t="s">
        <v>932</v>
      </c>
      <c r="G3650" s="9">
        <v>52.117439269999998</v>
      </c>
      <c r="H3650" s="9">
        <v>127.8479004</v>
      </c>
      <c r="M3650" s="9" t="s">
        <v>416</v>
      </c>
      <c r="N3650" s="9">
        <v>-13</v>
      </c>
      <c r="O3650" s="9">
        <v>-13</v>
      </c>
      <c r="P3650">
        <f t="shared" si="345"/>
        <v>0</v>
      </c>
      <c r="R3650" s="9">
        <v>2</v>
      </c>
      <c r="S3650" s="9">
        <f t="shared" ref="S3650:S3713" si="346">IF(R3650=1,0,P3650)</f>
        <v>0</v>
      </c>
      <c r="T3650" s="9">
        <f t="shared" ref="T3650:T3713" si="347">IF(R3650=1,P3650,0)</f>
        <v>0</v>
      </c>
      <c r="U3650" t="s">
        <v>1003</v>
      </c>
      <c r="V3650" t="s">
        <v>21</v>
      </c>
      <c r="Z3650" s="118">
        <v>0</v>
      </c>
      <c r="AA3650" s="9">
        <v>0</v>
      </c>
      <c r="AB3650" s="120"/>
      <c r="AC3650" s="2">
        <f t="shared" ref="AC3650:AC3713" si="348">Z3650*AB3650/100*P3650*100*100*((100-AA3650)/100)</f>
        <v>0</v>
      </c>
      <c r="AE3650" s="11">
        <f t="shared" ref="AE3650:AE3713" si="349">Z3650*AB3650/100*P3650*100*100*((100-AA3650)/100)</f>
        <v>0</v>
      </c>
      <c r="AG3650" t="str">
        <f t="shared" ref="AG3650:AG3713" si="350">IF(D3649&lt;&gt;D3650,1,"")</f>
        <v/>
      </c>
      <c r="AH3650"/>
    </row>
    <row r="3651" spans="1:34" s="102" customFormat="1">
      <c r="A3651" s="102">
        <v>3650</v>
      </c>
      <c r="C3651">
        <v>439</v>
      </c>
      <c r="D3651" s="102">
        <v>697</v>
      </c>
      <c r="E3651" s="102" t="s">
        <v>919</v>
      </c>
      <c r="F3651" s="102" t="s">
        <v>934</v>
      </c>
      <c r="G3651" s="102">
        <v>52.373165129999997</v>
      </c>
      <c r="H3651" s="102">
        <v>127.60358429999999</v>
      </c>
      <c r="M3651" s="102" t="s">
        <v>89</v>
      </c>
      <c r="N3651" s="102">
        <v>42</v>
      </c>
      <c r="O3651" s="102">
        <v>40</v>
      </c>
      <c r="P3651" s="102">
        <f t="shared" si="345"/>
        <v>2</v>
      </c>
      <c r="Q3651" s="102" t="s">
        <v>35</v>
      </c>
      <c r="R3651" s="102">
        <v>1</v>
      </c>
      <c r="S3651" s="102">
        <f t="shared" si="346"/>
        <v>0</v>
      </c>
      <c r="T3651" s="102">
        <f t="shared" si="347"/>
        <v>2</v>
      </c>
      <c r="U3651"/>
      <c r="V3651"/>
      <c r="W3651" s="102">
        <f>SUM(S3651:S3655)</f>
        <v>12</v>
      </c>
      <c r="X3651" s="102">
        <f>SUM(T3651:T3655)</f>
        <v>42</v>
      </c>
      <c r="Y3651" s="102">
        <f>X3651+W3651</f>
        <v>54</v>
      </c>
      <c r="Z3651" s="118">
        <v>0.08</v>
      </c>
      <c r="AA3651" s="102">
        <v>0</v>
      </c>
      <c r="AB3651" s="120">
        <v>51.68</v>
      </c>
      <c r="AC3651" s="103">
        <f t="shared" si="348"/>
        <v>826.88000000000011</v>
      </c>
      <c r="AD3651" s="103">
        <f>SUM(AC3651:AC3655)</f>
        <v>25732.480000000003</v>
      </c>
      <c r="AE3651" s="103">
        <f t="shared" si="349"/>
        <v>826.88000000000011</v>
      </c>
      <c r="AF3651" s="103">
        <f>SUM(AE3651:AE3655)</f>
        <v>25732.480000000003</v>
      </c>
      <c r="AG3651" s="102">
        <f t="shared" si="350"/>
        <v>1</v>
      </c>
      <c r="AH3651"/>
    </row>
    <row r="3652" spans="1:34" s="102" customFormat="1">
      <c r="A3652" s="102">
        <v>3651</v>
      </c>
      <c r="C3652">
        <v>439</v>
      </c>
      <c r="D3652" s="102">
        <v>697</v>
      </c>
      <c r="E3652" s="102" t="s">
        <v>919</v>
      </c>
      <c r="F3652" s="102" t="s">
        <v>934</v>
      </c>
      <c r="G3652" s="102">
        <v>52.373165129999997</v>
      </c>
      <c r="H3652" s="102">
        <v>127.60358429999999</v>
      </c>
      <c r="M3652" s="102" t="s">
        <v>612</v>
      </c>
      <c r="N3652" s="102">
        <v>40</v>
      </c>
      <c r="O3652" s="102">
        <v>20</v>
      </c>
      <c r="P3652" s="102">
        <f t="shared" si="345"/>
        <v>20</v>
      </c>
      <c r="Q3652" s="102" t="s">
        <v>35</v>
      </c>
      <c r="R3652" s="102">
        <v>1</v>
      </c>
      <c r="S3652" s="102">
        <f t="shared" si="346"/>
        <v>0</v>
      </c>
      <c r="T3652" s="102">
        <f t="shared" si="347"/>
        <v>20</v>
      </c>
      <c r="U3652"/>
      <c r="V3652"/>
      <c r="Z3652" s="118">
        <v>0.11</v>
      </c>
      <c r="AA3652" s="102">
        <v>0</v>
      </c>
      <c r="AB3652" s="120">
        <v>51.68</v>
      </c>
      <c r="AC3652" s="103">
        <f t="shared" si="348"/>
        <v>11369.6</v>
      </c>
      <c r="AE3652" s="103">
        <f t="shared" si="349"/>
        <v>11369.6</v>
      </c>
      <c r="AG3652" s="102" t="str">
        <f t="shared" si="350"/>
        <v/>
      </c>
      <c r="AH3652"/>
    </row>
    <row r="3653" spans="1:34" s="102" customFormat="1">
      <c r="A3653" s="102">
        <v>3652</v>
      </c>
      <c r="C3653">
        <v>439</v>
      </c>
      <c r="D3653" s="102">
        <v>697</v>
      </c>
      <c r="E3653" s="102" t="s">
        <v>919</v>
      </c>
      <c r="F3653" s="102" t="s">
        <v>934</v>
      </c>
      <c r="G3653" s="102">
        <v>52.373165129999997</v>
      </c>
      <c r="H3653" s="102">
        <v>127.60358429999999</v>
      </c>
      <c r="M3653" s="102" t="s">
        <v>15</v>
      </c>
      <c r="N3653" s="102">
        <v>20</v>
      </c>
      <c r="O3653" s="102">
        <v>0</v>
      </c>
      <c r="P3653" s="102">
        <f t="shared" si="345"/>
        <v>20</v>
      </c>
      <c r="Q3653" s="102" t="s">
        <v>35</v>
      </c>
      <c r="R3653" s="102">
        <v>1</v>
      </c>
      <c r="S3653" s="102">
        <f t="shared" si="346"/>
        <v>0</v>
      </c>
      <c r="T3653" s="102">
        <f t="shared" si="347"/>
        <v>20</v>
      </c>
      <c r="U3653"/>
      <c r="V3653"/>
      <c r="Z3653" s="118">
        <v>0.15</v>
      </c>
      <c r="AA3653" s="102">
        <v>0</v>
      </c>
      <c r="AB3653" s="120">
        <v>45.12</v>
      </c>
      <c r="AC3653" s="103">
        <f t="shared" si="348"/>
        <v>13536.000000000002</v>
      </c>
      <c r="AE3653" s="103">
        <f t="shared" si="349"/>
        <v>13536.000000000002</v>
      </c>
      <c r="AG3653" s="102" t="str">
        <f t="shared" si="350"/>
        <v/>
      </c>
      <c r="AH3653"/>
    </row>
    <row r="3654" spans="1:34" s="102" customFormat="1">
      <c r="A3654" s="102">
        <v>3653</v>
      </c>
      <c r="C3654">
        <v>487</v>
      </c>
      <c r="D3654" s="102">
        <v>697</v>
      </c>
      <c r="E3654" s="102" t="s">
        <v>919</v>
      </c>
      <c r="F3654" s="102" t="s">
        <v>934</v>
      </c>
      <c r="G3654" s="102">
        <v>52.373165129999997</v>
      </c>
      <c r="H3654" s="102">
        <v>127.60358429999999</v>
      </c>
      <c r="M3654" s="102" t="s">
        <v>104</v>
      </c>
      <c r="N3654" s="102">
        <v>0</v>
      </c>
      <c r="O3654" s="102">
        <v>-12</v>
      </c>
      <c r="P3654" s="102">
        <f t="shared" si="345"/>
        <v>12</v>
      </c>
      <c r="Q3654" s="102" t="s">
        <v>191</v>
      </c>
      <c r="R3654" s="102">
        <v>2</v>
      </c>
      <c r="S3654" s="102">
        <f t="shared" si="346"/>
        <v>12</v>
      </c>
      <c r="T3654" s="102">
        <f t="shared" si="347"/>
        <v>0</v>
      </c>
      <c r="U3654" t="s">
        <v>1003</v>
      </c>
      <c r="V3654" t="s">
        <v>918</v>
      </c>
      <c r="Z3654" s="118">
        <v>0</v>
      </c>
      <c r="AA3654" s="102">
        <v>45</v>
      </c>
      <c r="AB3654" s="120">
        <v>10.130000000000001</v>
      </c>
      <c r="AC3654" s="103">
        <f t="shared" si="348"/>
        <v>0</v>
      </c>
      <c r="AE3654" s="103">
        <f t="shared" si="349"/>
        <v>0</v>
      </c>
      <c r="AG3654" s="102" t="str">
        <f t="shared" si="350"/>
        <v/>
      </c>
      <c r="AH3654"/>
    </row>
    <row r="3655" spans="1:34" s="44" customFormat="1">
      <c r="A3655" s="102">
        <v>3654</v>
      </c>
      <c r="C3655">
        <v>439</v>
      </c>
      <c r="D3655" s="102">
        <v>697</v>
      </c>
      <c r="E3655" s="44" t="s">
        <v>919</v>
      </c>
      <c r="F3655" s="102" t="s">
        <v>934</v>
      </c>
      <c r="G3655" s="44">
        <v>52.373165129999997</v>
      </c>
      <c r="H3655" s="44">
        <v>127.60358429999999</v>
      </c>
      <c r="N3655" s="44">
        <v>0</v>
      </c>
      <c r="O3655" s="44">
        <v>0</v>
      </c>
      <c r="P3655" s="102">
        <f t="shared" si="345"/>
        <v>0</v>
      </c>
      <c r="Q3655" s="44" t="s">
        <v>35</v>
      </c>
      <c r="R3655" s="44">
        <v>1</v>
      </c>
      <c r="S3655" s="44">
        <f t="shared" si="346"/>
        <v>0</v>
      </c>
      <c r="T3655" s="44">
        <f t="shared" si="347"/>
        <v>0</v>
      </c>
      <c r="U3655"/>
      <c r="V3655"/>
      <c r="Z3655" s="118">
        <v>0</v>
      </c>
      <c r="AA3655" s="44">
        <v>0</v>
      </c>
      <c r="AB3655" s="120"/>
      <c r="AC3655" s="103">
        <f t="shared" si="348"/>
        <v>0</v>
      </c>
      <c r="AE3655" s="104">
        <f t="shared" si="349"/>
        <v>0</v>
      </c>
      <c r="AG3655" s="102" t="str">
        <f t="shared" si="350"/>
        <v/>
      </c>
      <c r="AH3655"/>
    </row>
    <row r="3656" spans="1:34">
      <c r="A3656">
        <v>3655</v>
      </c>
      <c r="C3656">
        <v>429</v>
      </c>
      <c r="D3656">
        <v>698</v>
      </c>
      <c r="E3656" t="s">
        <v>619</v>
      </c>
      <c r="F3656" t="s">
        <v>930</v>
      </c>
      <c r="G3656">
        <v>52.36605453</v>
      </c>
      <c r="H3656">
        <v>127.6689453</v>
      </c>
      <c r="M3656" t="s">
        <v>89</v>
      </c>
      <c r="N3656">
        <v>12</v>
      </c>
      <c r="O3656">
        <v>11</v>
      </c>
      <c r="P3656">
        <f t="shared" si="345"/>
        <v>1</v>
      </c>
      <c r="Q3656" t="s">
        <v>35</v>
      </c>
      <c r="R3656">
        <v>1</v>
      </c>
      <c r="S3656">
        <f t="shared" si="346"/>
        <v>0</v>
      </c>
      <c r="T3656">
        <f t="shared" si="347"/>
        <v>1</v>
      </c>
      <c r="W3656">
        <f>SUM(S3656:S3661)</f>
        <v>42</v>
      </c>
      <c r="X3656">
        <f>SUM(T3656:T3661)</f>
        <v>12</v>
      </c>
      <c r="Y3656">
        <f>X3656+W3656</f>
        <v>54</v>
      </c>
      <c r="Z3656" s="118">
        <v>0.16</v>
      </c>
      <c r="AA3656">
        <v>0</v>
      </c>
      <c r="AB3656" s="120">
        <v>37.4</v>
      </c>
      <c r="AC3656" s="2">
        <f t="shared" si="348"/>
        <v>598.4</v>
      </c>
      <c r="AD3656" s="2">
        <f>SUM(AC3656:AC3661)</f>
        <v>12349.296</v>
      </c>
      <c r="AE3656" s="2">
        <f t="shared" si="349"/>
        <v>598.4</v>
      </c>
      <c r="AF3656" s="2">
        <f>SUM(AE3656:AE3661)</f>
        <v>12349.296</v>
      </c>
      <c r="AG3656">
        <f t="shared" si="350"/>
        <v>1</v>
      </c>
    </row>
    <row r="3657" spans="1:34">
      <c r="A3657">
        <v>3656</v>
      </c>
      <c r="C3657">
        <v>429</v>
      </c>
      <c r="D3657">
        <v>698</v>
      </c>
      <c r="E3657" t="s">
        <v>619</v>
      </c>
      <c r="F3657" t="s">
        <v>930</v>
      </c>
      <c r="G3657">
        <v>52.36605453</v>
      </c>
      <c r="H3657">
        <v>127.6689453</v>
      </c>
      <c r="M3657" t="s">
        <v>623</v>
      </c>
      <c r="N3657">
        <v>11</v>
      </c>
      <c r="O3657">
        <v>6</v>
      </c>
      <c r="P3657">
        <f t="shared" si="345"/>
        <v>5</v>
      </c>
      <c r="Q3657" t="s">
        <v>35</v>
      </c>
      <c r="R3657">
        <v>1</v>
      </c>
      <c r="S3657">
        <f t="shared" si="346"/>
        <v>0</v>
      </c>
      <c r="T3657">
        <f t="shared" si="347"/>
        <v>5</v>
      </c>
      <c r="Z3657" s="118">
        <v>0.16</v>
      </c>
      <c r="AA3657">
        <v>0</v>
      </c>
      <c r="AB3657" s="120">
        <v>37.4</v>
      </c>
      <c r="AC3657" s="2">
        <f t="shared" si="348"/>
        <v>2992</v>
      </c>
      <c r="AE3657" s="2">
        <f t="shared" si="349"/>
        <v>2992</v>
      </c>
      <c r="AG3657" t="str">
        <f t="shared" si="350"/>
        <v/>
      </c>
    </row>
    <row r="3658" spans="1:34">
      <c r="A3658">
        <v>3657</v>
      </c>
      <c r="C3658">
        <v>429</v>
      </c>
      <c r="D3658">
        <v>698</v>
      </c>
      <c r="E3658" t="s">
        <v>619</v>
      </c>
      <c r="F3658" t="s">
        <v>930</v>
      </c>
      <c r="G3658">
        <v>52.36605453</v>
      </c>
      <c r="H3658">
        <v>127.6689453</v>
      </c>
      <c r="M3658" t="s">
        <v>15</v>
      </c>
      <c r="N3658">
        <v>6</v>
      </c>
      <c r="O3658">
        <v>0</v>
      </c>
      <c r="P3658">
        <f t="shared" si="345"/>
        <v>6</v>
      </c>
      <c r="Q3658" t="s">
        <v>35</v>
      </c>
      <c r="R3658">
        <v>1</v>
      </c>
      <c r="S3658">
        <f t="shared" si="346"/>
        <v>0</v>
      </c>
      <c r="T3658">
        <f t="shared" si="347"/>
        <v>6</v>
      </c>
      <c r="Z3658" s="118">
        <v>0.16</v>
      </c>
      <c r="AA3658">
        <v>0</v>
      </c>
      <c r="AB3658" s="120">
        <v>30.85</v>
      </c>
      <c r="AC3658" s="2">
        <f t="shared" si="348"/>
        <v>2961.6</v>
      </c>
      <c r="AE3658" s="2">
        <f t="shared" si="349"/>
        <v>2961.6</v>
      </c>
      <c r="AG3658" t="str">
        <f t="shared" si="350"/>
        <v/>
      </c>
    </row>
    <row r="3659" spans="1:34">
      <c r="A3659">
        <v>3658</v>
      </c>
      <c r="C3659">
        <v>476</v>
      </c>
      <c r="D3659">
        <v>698</v>
      </c>
      <c r="E3659" t="s">
        <v>619</v>
      </c>
      <c r="F3659" t="s">
        <v>930</v>
      </c>
      <c r="G3659">
        <v>52.36605453</v>
      </c>
      <c r="H3659">
        <v>127.6689453</v>
      </c>
      <c r="M3659" t="s">
        <v>104</v>
      </c>
      <c r="N3659">
        <v>0</v>
      </c>
      <c r="O3659">
        <v>-6</v>
      </c>
      <c r="P3659">
        <f t="shared" ref="P3659:P3722" si="351">ABS(N3659-O3659)</f>
        <v>6</v>
      </c>
      <c r="Q3659" t="s">
        <v>89</v>
      </c>
      <c r="R3659">
        <v>2</v>
      </c>
      <c r="S3659">
        <f t="shared" si="346"/>
        <v>6</v>
      </c>
      <c r="T3659">
        <f t="shared" si="347"/>
        <v>0</v>
      </c>
      <c r="U3659" t="s">
        <v>1003</v>
      </c>
      <c r="V3659" t="s">
        <v>918</v>
      </c>
      <c r="Z3659" s="118">
        <v>1.07</v>
      </c>
      <c r="AA3659">
        <v>20</v>
      </c>
      <c r="AB3659" s="120">
        <v>3.36</v>
      </c>
      <c r="AC3659" s="2">
        <f t="shared" si="348"/>
        <v>1725.6959999999999</v>
      </c>
      <c r="AE3659" s="2">
        <f t="shared" si="349"/>
        <v>1725.6959999999999</v>
      </c>
      <c r="AG3659" t="str">
        <f t="shared" si="350"/>
        <v/>
      </c>
    </row>
    <row r="3660" spans="1:34">
      <c r="A3660">
        <v>3659</v>
      </c>
      <c r="C3660">
        <v>476</v>
      </c>
      <c r="D3660">
        <v>698</v>
      </c>
      <c r="E3660" t="s">
        <v>619</v>
      </c>
      <c r="F3660" t="s">
        <v>930</v>
      </c>
      <c r="G3660">
        <v>52.36605453</v>
      </c>
      <c r="H3660">
        <v>127.6689453</v>
      </c>
      <c r="M3660" t="s">
        <v>32</v>
      </c>
      <c r="N3660">
        <v>-6</v>
      </c>
      <c r="O3660">
        <v>-11</v>
      </c>
      <c r="P3660">
        <f t="shared" si="351"/>
        <v>5</v>
      </c>
      <c r="Q3660" t="s">
        <v>604</v>
      </c>
      <c r="R3660">
        <v>2</v>
      </c>
      <c r="S3660">
        <f t="shared" si="346"/>
        <v>5</v>
      </c>
      <c r="T3660">
        <f t="shared" si="347"/>
        <v>0</v>
      </c>
      <c r="U3660" t="s">
        <v>1003</v>
      </c>
      <c r="V3660" t="s">
        <v>918</v>
      </c>
      <c r="Z3660" s="118">
        <v>1.45</v>
      </c>
      <c r="AA3660">
        <v>35</v>
      </c>
      <c r="AB3660" s="120">
        <v>1.2</v>
      </c>
      <c r="AC3660" s="2">
        <f t="shared" si="348"/>
        <v>565.5</v>
      </c>
      <c r="AE3660" s="2">
        <f t="shared" si="349"/>
        <v>565.5</v>
      </c>
      <c r="AG3660" t="str">
        <f t="shared" si="350"/>
        <v/>
      </c>
    </row>
    <row r="3661" spans="1:34" s="9" customFormat="1">
      <c r="A3661">
        <v>3660</v>
      </c>
      <c r="C3661">
        <v>476</v>
      </c>
      <c r="D3661">
        <v>698</v>
      </c>
      <c r="E3661" s="9" t="s">
        <v>619</v>
      </c>
      <c r="F3661" t="s">
        <v>930</v>
      </c>
      <c r="G3661" s="9">
        <v>52.36605453</v>
      </c>
      <c r="H3661" s="9">
        <v>127.6689453</v>
      </c>
      <c r="M3661" s="9" t="s">
        <v>34</v>
      </c>
      <c r="N3661" s="9">
        <v>-11</v>
      </c>
      <c r="O3661" s="9">
        <v>-42</v>
      </c>
      <c r="P3661">
        <f t="shared" si="351"/>
        <v>31</v>
      </c>
      <c r="Q3661" s="9" t="s">
        <v>604</v>
      </c>
      <c r="R3661" s="9">
        <v>2</v>
      </c>
      <c r="S3661" s="9">
        <f t="shared" si="346"/>
        <v>31</v>
      </c>
      <c r="T3661" s="9">
        <f t="shared" si="347"/>
        <v>0</v>
      </c>
      <c r="U3661" t="s">
        <v>1003</v>
      </c>
      <c r="V3661" t="s">
        <v>278</v>
      </c>
      <c r="Z3661" s="118">
        <v>1.45</v>
      </c>
      <c r="AA3661" s="9">
        <v>35</v>
      </c>
      <c r="AB3661" s="120">
        <v>1.2</v>
      </c>
      <c r="AC3661" s="2">
        <f t="shared" si="348"/>
        <v>3506.1</v>
      </c>
      <c r="AE3661" s="11">
        <f t="shared" si="349"/>
        <v>3506.1</v>
      </c>
      <c r="AG3661" t="str">
        <f t="shared" si="350"/>
        <v/>
      </c>
      <c r="AH3661"/>
    </row>
    <row r="3662" spans="1:34" s="102" customFormat="1">
      <c r="A3662" s="102">
        <v>3661</v>
      </c>
      <c r="C3662">
        <v>485</v>
      </c>
      <c r="D3662" s="102">
        <v>699</v>
      </c>
      <c r="E3662" s="102" t="s">
        <v>607</v>
      </c>
      <c r="F3662" s="102" t="s">
        <v>929</v>
      </c>
      <c r="G3662" s="102">
        <v>52.15451813</v>
      </c>
      <c r="H3662" s="102">
        <v>127.90789789999999</v>
      </c>
      <c r="M3662" s="102" t="s">
        <v>89</v>
      </c>
      <c r="N3662" s="102">
        <v>31</v>
      </c>
      <c r="O3662" s="102">
        <v>29</v>
      </c>
      <c r="P3662" s="102">
        <f t="shared" si="351"/>
        <v>2</v>
      </c>
      <c r="Q3662" s="102" t="s">
        <v>35</v>
      </c>
      <c r="R3662" s="102">
        <v>1</v>
      </c>
      <c r="S3662" s="102">
        <f t="shared" si="346"/>
        <v>0</v>
      </c>
      <c r="T3662" s="102">
        <f t="shared" si="347"/>
        <v>2</v>
      </c>
      <c r="U3662"/>
      <c r="V3662"/>
      <c r="W3662" s="102">
        <f>SUM(S3662:S3667)</f>
        <v>50</v>
      </c>
      <c r="X3662" s="102">
        <f>SUM(T3662:T3667)</f>
        <v>31</v>
      </c>
      <c r="Y3662" s="102">
        <f>X3662+W3662</f>
        <v>81</v>
      </c>
      <c r="Z3662" s="118">
        <v>0.11</v>
      </c>
      <c r="AA3662" s="102">
        <v>0</v>
      </c>
      <c r="AB3662" s="120">
        <v>45.06</v>
      </c>
      <c r="AC3662" s="103">
        <f t="shared" si="348"/>
        <v>991.31999999999994</v>
      </c>
      <c r="AD3662" s="103">
        <f>SUM(AC3662:AC3667)</f>
        <v>31831.677499999998</v>
      </c>
      <c r="AE3662" s="103">
        <f t="shared" si="349"/>
        <v>991.31999999999994</v>
      </c>
      <c r="AF3662" s="103">
        <f>SUM(AE3662:AE3667)</f>
        <v>31831.677499999998</v>
      </c>
      <c r="AG3662" s="102">
        <f t="shared" si="350"/>
        <v>1</v>
      </c>
      <c r="AH3662"/>
    </row>
    <row r="3663" spans="1:34" s="102" customFormat="1">
      <c r="A3663" s="102">
        <v>3662</v>
      </c>
      <c r="C3663">
        <v>485</v>
      </c>
      <c r="D3663" s="102">
        <v>699</v>
      </c>
      <c r="E3663" s="102" t="s">
        <v>607</v>
      </c>
      <c r="F3663" s="102" t="s">
        <v>929</v>
      </c>
      <c r="G3663" s="102">
        <v>52.15451813</v>
      </c>
      <c r="H3663" s="102">
        <v>127.90789789999999</v>
      </c>
      <c r="M3663" s="102" t="s">
        <v>14</v>
      </c>
      <c r="N3663" s="102">
        <v>29</v>
      </c>
      <c r="O3663" s="102">
        <v>23</v>
      </c>
      <c r="P3663" s="102">
        <f t="shared" si="351"/>
        <v>6</v>
      </c>
      <c r="Q3663" s="102" t="s">
        <v>35</v>
      </c>
      <c r="R3663" s="102">
        <v>1</v>
      </c>
      <c r="S3663" s="102">
        <f t="shared" si="346"/>
        <v>0</v>
      </c>
      <c r="T3663" s="102">
        <f t="shared" si="347"/>
        <v>6</v>
      </c>
      <c r="U3663"/>
      <c r="V3663"/>
      <c r="Z3663" s="118">
        <v>0.11</v>
      </c>
      <c r="AA3663" s="102">
        <v>0</v>
      </c>
      <c r="AB3663" s="120">
        <v>45.06</v>
      </c>
      <c r="AC3663" s="103">
        <f t="shared" si="348"/>
        <v>2973.96</v>
      </c>
      <c r="AE3663" s="103">
        <f t="shared" si="349"/>
        <v>2973.96</v>
      </c>
      <c r="AG3663" s="102" t="str">
        <f t="shared" si="350"/>
        <v/>
      </c>
      <c r="AH3663"/>
    </row>
    <row r="3664" spans="1:34" s="102" customFormat="1">
      <c r="A3664" s="102">
        <v>3663</v>
      </c>
      <c r="C3664">
        <v>485</v>
      </c>
      <c r="D3664" s="102">
        <v>699</v>
      </c>
      <c r="E3664" s="102" t="s">
        <v>607</v>
      </c>
      <c r="F3664" s="102" t="s">
        <v>929</v>
      </c>
      <c r="G3664" s="102">
        <v>52.15451813</v>
      </c>
      <c r="H3664" s="102">
        <v>127.90789789999999</v>
      </c>
      <c r="M3664" s="102" t="s">
        <v>90</v>
      </c>
      <c r="N3664" s="102">
        <v>23</v>
      </c>
      <c r="O3664" s="102">
        <v>0</v>
      </c>
      <c r="P3664" s="102">
        <f t="shared" si="351"/>
        <v>23</v>
      </c>
      <c r="Q3664" s="102" t="s">
        <v>35</v>
      </c>
      <c r="R3664" s="102">
        <v>1</v>
      </c>
      <c r="S3664" s="102">
        <f t="shared" si="346"/>
        <v>0</v>
      </c>
      <c r="T3664" s="102">
        <f t="shared" si="347"/>
        <v>23</v>
      </c>
      <c r="U3664"/>
      <c r="V3664"/>
      <c r="Z3664" s="118">
        <v>0.11</v>
      </c>
      <c r="AA3664" s="102">
        <v>0</v>
      </c>
      <c r="AB3664" s="120">
        <v>38.51</v>
      </c>
      <c r="AC3664" s="103">
        <f t="shared" si="348"/>
        <v>9743.0299999999988</v>
      </c>
      <c r="AE3664" s="103">
        <f t="shared" si="349"/>
        <v>9743.0299999999988</v>
      </c>
      <c r="AG3664" s="102" t="str">
        <f t="shared" si="350"/>
        <v/>
      </c>
      <c r="AH3664"/>
    </row>
    <row r="3665" spans="1:34" s="102" customFormat="1">
      <c r="A3665" s="102">
        <v>3664</v>
      </c>
      <c r="C3665">
        <v>533</v>
      </c>
      <c r="D3665" s="102">
        <v>699</v>
      </c>
      <c r="E3665" s="102" t="s">
        <v>607</v>
      </c>
      <c r="F3665" s="102" t="s">
        <v>929</v>
      </c>
      <c r="G3665" s="102">
        <v>52.15451813</v>
      </c>
      <c r="H3665" s="102">
        <v>127.90789789999999</v>
      </c>
      <c r="M3665" s="102" t="s">
        <v>129</v>
      </c>
      <c r="N3665" s="102">
        <v>0</v>
      </c>
      <c r="O3665" s="102">
        <v>-7</v>
      </c>
      <c r="P3665" s="102">
        <f t="shared" si="351"/>
        <v>7</v>
      </c>
      <c r="R3665" s="102">
        <v>2</v>
      </c>
      <c r="S3665" s="102">
        <f t="shared" si="346"/>
        <v>7</v>
      </c>
      <c r="T3665" s="102">
        <f t="shared" si="347"/>
        <v>0</v>
      </c>
      <c r="U3665" t="s">
        <v>1003</v>
      </c>
      <c r="V3665" t="s">
        <v>278</v>
      </c>
      <c r="Z3665" s="118">
        <v>0.93</v>
      </c>
      <c r="AA3665" s="102">
        <v>5</v>
      </c>
      <c r="AB3665" s="120">
        <v>10.95</v>
      </c>
      <c r="AC3665" s="103">
        <f t="shared" si="348"/>
        <v>6772.0275000000001</v>
      </c>
      <c r="AE3665" s="103">
        <f t="shared" si="349"/>
        <v>6772.0275000000001</v>
      </c>
      <c r="AG3665" s="102" t="str">
        <f t="shared" si="350"/>
        <v/>
      </c>
      <c r="AH3665"/>
    </row>
    <row r="3666" spans="1:34" s="102" customFormat="1">
      <c r="A3666" s="102">
        <v>3665</v>
      </c>
      <c r="C3666">
        <v>533</v>
      </c>
      <c r="D3666" s="102">
        <v>699</v>
      </c>
      <c r="E3666" s="102" t="s">
        <v>607</v>
      </c>
      <c r="F3666" s="102" t="s">
        <v>929</v>
      </c>
      <c r="G3666" s="102">
        <v>52.15451813</v>
      </c>
      <c r="H3666" s="102">
        <v>127.90789789999999</v>
      </c>
      <c r="M3666" s="102" t="s">
        <v>101</v>
      </c>
      <c r="N3666" s="102">
        <v>-7</v>
      </c>
      <c r="O3666" s="102">
        <v>-29</v>
      </c>
      <c r="P3666" s="102">
        <f t="shared" si="351"/>
        <v>22</v>
      </c>
      <c r="Q3666" s="102" t="s">
        <v>609</v>
      </c>
      <c r="R3666" s="102">
        <v>2</v>
      </c>
      <c r="S3666" s="102">
        <f t="shared" si="346"/>
        <v>22</v>
      </c>
      <c r="T3666" s="102">
        <f t="shared" si="347"/>
        <v>0</v>
      </c>
      <c r="U3666" t="s">
        <v>1003</v>
      </c>
      <c r="V3666" t="s">
        <v>278</v>
      </c>
      <c r="Z3666" s="118">
        <v>1.17</v>
      </c>
      <c r="AA3666" s="102">
        <v>40</v>
      </c>
      <c r="AB3666" s="120">
        <v>3.92</v>
      </c>
      <c r="AC3666" s="103">
        <f t="shared" si="348"/>
        <v>6054.0479999999989</v>
      </c>
      <c r="AE3666" s="103">
        <f t="shared" si="349"/>
        <v>6054.0479999999989</v>
      </c>
      <c r="AG3666" s="102" t="str">
        <f t="shared" si="350"/>
        <v/>
      </c>
      <c r="AH3666"/>
    </row>
    <row r="3667" spans="1:34" s="44" customFormat="1">
      <c r="A3667" s="102">
        <v>3666</v>
      </c>
      <c r="C3667">
        <v>533</v>
      </c>
      <c r="D3667" s="102">
        <v>699</v>
      </c>
      <c r="E3667" s="44" t="s">
        <v>607</v>
      </c>
      <c r="F3667" s="102" t="s">
        <v>929</v>
      </c>
      <c r="G3667" s="44">
        <v>52.15451813</v>
      </c>
      <c r="H3667" s="44">
        <v>127.90789789999999</v>
      </c>
      <c r="M3667" s="44" t="s">
        <v>18</v>
      </c>
      <c r="N3667" s="44">
        <v>-29</v>
      </c>
      <c r="O3667" s="44">
        <v>-50</v>
      </c>
      <c r="P3667" s="102">
        <f t="shared" si="351"/>
        <v>21</v>
      </c>
      <c r="Q3667" s="44" t="s">
        <v>616</v>
      </c>
      <c r="R3667" s="44">
        <v>2</v>
      </c>
      <c r="S3667" s="44">
        <f t="shared" si="346"/>
        <v>21</v>
      </c>
      <c r="T3667" s="44">
        <f t="shared" si="347"/>
        <v>0</v>
      </c>
      <c r="U3667" t="s">
        <v>1003</v>
      </c>
      <c r="V3667" t="s">
        <v>278</v>
      </c>
      <c r="Z3667" s="118">
        <v>1.17</v>
      </c>
      <c r="AA3667" s="44">
        <v>45</v>
      </c>
      <c r="AB3667" s="120">
        <v>3.92</v>
      </c>
      <c r="AC3667" s="103">
        <f t="shared" si="348"/>
        <v>5297.2919999999995</v>
      </c>
      <c r="AE3667" s="104">
        <f t="shared" si="349"/>
        <v>5297.2919999999995</v>
      </c>
      <c r="AG3667" s="102" t="str">
        <f t="shared" si="350"/>
        <v/>
      </c>
      <c r="AH3667"/>
    </row>
    <row r="3668" spans="1:34">
      <c r="A3668">
        <v>3667</v>
      </c>
      <c r="C3668">
        <v>811</v>
      </c>
      <c r="D3668">
        <v>700</v>
      </c>
      <c r="E3668" t="s">
        <v>915</v>
      </c>
      <c r="F3668" t="s">
        <v>932</v>
      </c>
      <c r="G3668">
        <v>52.18769073</v>
      </c>
      <c r="H3668">
        <v>127.9821014</v>
      </c>
      <c r="M3668" t="s">
        <v>610</v>
      </c>
      <c r="N3668">
        <v>69</v>
      </c>
      <c r="O3668">
        <v>68</v>
      </c>
      <c r="P3668">
        <f t="shared" si="351"/>
        <v>1</v>
      </c>
      <c r="Q3668" t="s">
        <v>35</v>
      </c>
      <c r="R3668">
        <v>1</v>
      </c>
      <c r="S3668">
        <f t="shared" si="346"/>
        <v>0</v>
      </c>
      <c r="T3668">
        <f t="shared" si="347"/>
        <v>1</v>
      </c>
      <c r="W3668">
        <f>SUM(S3668:S3672)</f>
        <v>14</v>
      </c>
      <c r="X3668">
        <f>SUM(T3668:T3672)</f>
        <v>69</v>
      </c>
      <c r="Y3668">
        <f>X3668+W3668</f>
        <v>83</v>
      </c>
      <c r="Z3668" s="118">
        <v>0.11</v>
      </c>
      <c r="AA3668">
        <v>0</v>
      </c>
      <c r="AB3668" s="120">
        <v>25.58</v>
      </c>
      <c r="AC3668" s="2">
        <f t="shared" si="348"/>
        <v>281.37999999999994</v>
      </c>
      <c r="AD3668" s="2">
        <f>SUM(AC3668:AC3672)</f>
        <v>79483.18280000001</v>
      </c>
      <c r="AE3668" s="2">
        <f t="shared" si="349"/>
        <v>281.37999999999994</v>
      </c>
      <c r="AF3668" s="2">
        <f>SUM(AE3668:AE3672)</f>
        <v>79483.18280000001</v>
      </c>
      <c r="AG3668">
        <f t="shared" si="350"/>
        <v>1</v>
      </c>
    </row>
    <row r="3669" spans="1:34">
      <c r="A3669">
        <v>3668</v>
      </c>
      <c r="C3669">
        <v>811</v>
      </c>
      <c r="D3669">
        <v>700</v>
      </c>
      <c r="E3669" t="s">
        <v>915</v>
      </c>
      <c r="F3669" t="s">
        <v>932</v>
      </c>
      <c r="G3669">
        <v>52.18769073</v>
      </c>
      <c r="H3669">
        <v>127.9821014</v>
      </c>
      <c r="M3669" t="s">
        <v>606</v>
      </c>
      <c r="N3669">
        <v>68</v>
      </c>
      <c r="O3669">
        <v>66</v>
      </c>
      <c r="P3669">
        <f t="shared" si="351"/>
        <v>2</v>
      </c>
      <c r="Q3669" t="s">
        <v>35</v>
      </c>
      <c r="R3669">
        <v>1</v>
      </c>
      <c r="S3669">
        <f t="shared" si="346"/>
        <v>0</v>
      </c>
      <c r="T3669">
        <f t="shared" si="347"/>
        <v>2</v>
      </c>
      <c r="Z3669" s="118">
        <v>0.11</v>
      </c>
      <c r="AA3669">
        <v>0</v>
      </c>
      <c r="AB3669" s="120">
        <v>25.58</v>
      </c>
      <c r="AC3669" s="2">
        <f t="shared" si="348"/>
        <v>562.75999999999988</v>
      </c>
      <c r="AE3669" s="2">
        <f t="shared" si="349"/>
        <v>562.75999999999988</v>
      </c>
      <c r="AG3669" t="str">
        <f t="shared" si="350"/>
        <v/>
      </c>
    </row>
    <row r="3670" spans="1:34">
      <c r="A3670">
        <v>3669</v>
      </c>
      <c r="C3670">
        <v>811</v>
      </c>
      <c r="D3670">
        <v>700</v>
      </c>
      <c r="E3670" t="s">
        <v>915</v>
      </c>
      <c r="F3670" t="s">
        <v>932</v>
      </c>
      <c r="G3670">
        <v>52.18769073</v>
      </c>
      <c r="H3670">
        <v>127.9821014</v>
      </c>
      <c r="M3670" t="s">
        <v>57</v>
      </c>
      <c r="N3670">
        <v>66</v>
      </c>
      <c r="O3670">
        <v>0</v>
      </c>
      <c r="P3670">
        <f t="shared" si="351"/>
        <v>66</v>
      </c>
      <c r="Q3670" t="s">
        <v>35</v>
      </c>
      <c r="R3670">
        <v>1</v>
      </c>
      <c r="S3670">
        <f t="shared" si="346"/>
        <v>0</v>
      </c>
      <c r="T3670">
        <f t="shared" si="347"/>
        <v>66</v>
      </c>
      <c r="Z3670" s="118">
        <v>0.55000000000000004</v>
      </c>
      <c r="AA3670">
        <v>0</v>
      </c>
      <c r="AB3670" s="120">
        <v>19.02</v>
      </c>
      <c r="AC3670" s="2">
        <f t="shared" si="348"/>
        <v>69042.600000000006</v>
      </c>
      <c r="AE3670" s="2">
        <f t="shared" si="349"/>
        <v>69042.600000000006</v>
      </c>
      <c r="AG3670" t="str">
        <f t="shared" si="350"/>
        <v/>
      </c>
    </row>
    <row r="3671" spans="1:34">
      <c r="A3671">
        <v>3670</v>
      </c>
      <c r="C3671">
        <v>871</v>
      </c>
      <c r="D3671">
        <v>700</v>
      </c>
      <c r="E3671" t="s">
        <v>915</v>
      </c>
      <c r="F3671" t="s">
        <v>932</v>
      </c>
      <c r="G3671">
        <v>52.18769073</v>
      </c>
      <c r="H3671">
        <v>127.9821014</v>
      </c>
      <c r="M3671" t="s">
        <v>104</v>
      </c>
      <c r="N3671">
        <v>0</v>
      </c>
      <c r="O3671">
        <v>-14</v>
      </c>
      <c r="P3671">
        <f t="shared" si="351"/>
        <v>14</v>
      </c>
      <c r="Q3671" t="s">
        <v>191</v>
      </c>
      <c r="R3671">
        <v>2</v>
      </c>
      <c r="S3671">
        <f t="shared" si="346"/>
        <v>14</v>
      </c>
      <c r="T3671">
        <f t="shared" si="347"/>
        <v>0</v>
      </c>
      <c r="U3671" t="s">
        <v>1003</v>
      </c>
      <c r="V3671" t="s">
        <v>278</v>
      </c>
      <c r="Z3671" s="118">
        <v>0.97</v>
      </c>
      <c r="AA3671">
        <v>11</v>
      </c>
      <c r="AB3671" s="120">
        <v>7.94</v>
      </c>
      <c r="AC3671" s="2">
        <f t="shared" si="348"/>
        <v>9596.4428000000007</v>
      </c>
      <c r="AE3671" s="2">
        <f t="shared" si="349"/>
        <v>9596.4428000000007</v>
      </c>
      <c r="AG3671" t="str">
        <f t="shared" si="350"/>
        <v/>
      </c>
    </row>
    <row r="3672" spans="1:34" s="9" customFormat="1">
      <c r="A3672">
        <v>3671</v>
      </c>
      <c r="C3672">
        <v>871</v>
      </c>
      <c r="D3672">
        <v>700</v>
      </c>
      <c r="E3672" s="9" t="s">
        <v>915</v>
      </c>
      <c r="F3672" t="s">
        <v>932</v>
      </c>
      <c r="G3672" s="9">
        <v>52.18769073</v>
      </c>
      <c r="H3672" s="9">
        <v>127.9821014</v>
      </c>
      <c r="M3672" s="9" t="s">
        <v>21</v>
      </c>
      <c r="N3672" s="9">
        <v>-14</v>
      </c>
      <c r="O3672" s="9">
        <v>-14</v>
      </c>
      <c r="P3672">
        <f t="shared" si="351"/>
        <v>0</v>
      </c>
      <c r="Q3672" s="9" t="s">
        <v>191</v>
      </c>
      <c r="R3672" s="9">
        <v>2</v>
      </c>
      <c r="S3672" s="9">
        <f t="shared" si="346"/>
        <v>0</v>
      </c>
      <c r="T3672" s="9">
        <f t="shared" si="347"/>
        <v>0</v>
      </c>
      <c r="U3672" t="s">
        <v>1003</v>
      </c>
      <c r="V3672" t="s">
        <v>856</v>
      </c>
      <c r="Z3672" s="118">
        <v>1.1000000000000001</v>
      </c>
      <c r="AA3672" s="9">
        <v>100</v>
      </c>
      <c r="AB3672" s="120">
        <v>0.92</v>
      </c>
      <c r="AC3672" s="2">
        <f t="shared" si="348"/>
        <v>0</v>
      </c>
      <c r="AE3672" s="11">
        <f t="shared" si="349"/>
        <v>0</v>
      </c>
      <c r="AG3672" t="str">
        <f t="shared" si="350"/>
        <v/>
      </c>
      <c r="AH3672"/>
    </row>
    <row r="3673" spans="1:34">
      <c r="A3673">
        <v>3672</v>
      </c>
      <c r="C3673">
        <v>820</v>
      </c>
      <c r="D3673">
        <v>701</v>
      </c>
      <c r="E3673" t="s">
        <v>911</v>
      </c>
      <c r="F3673" t="s">
        <v>930</v>
      </c>
      <c r="G3673">
        <v>52.18807983</v>
      </c>
      <c r="H3673">
        <v>127.9833984</v>
      </c>
      <c r="M3673" t="s">
        <v>610</v>
      </c>
      <c r="N3673">
        <v>25</v>
      </c>
      <c r="O3673">
        <v>11.5</v>
      </c>
      <c r="P3673">
        <f t="shared" si="351"/>
        <v>13.5</v>
      </c>
      <c r="Q3673" t="s">
        <v>35</v>
      </c>
      <c r="R3673">
        <v>1</v>
      </c>
      <c r="S3673">
        <f t="shared" si="346"/>
        <v>0</v>
      </c>
      <c r="T3673">
        <f t="shared" si="347"/>
        <v>13.5</v>
      </c>
      <c r="W3673">
        <f>SUM(S3673:S3677)</f>
        <v>75</v>
      </c>
      <c r="X3673">
        <f>SUM(T3673:T3677)</f>
        <v>25</v>
      </c>
      <c r="Y3673">
        <f>X3673+W3673</f>
        <v>100</v>
      </c>
      <c r="Z3673" s="118">
        <v>0.16</v>
      </c>
      <c r="AA3673">
        <v>0</v>
      </c>
      <c r="AB3673" s="120">
        <v>37.4</v>
      </c>
      <c r="AC3673" s="2">
        <f t="shared" si="348"/>
        <v>8078.4000000000005</v>
      </c>
      <c r="AD3673" s="2">
        <f>SUM(AC3673:AC3677)</f>
        <v>31813.32</v>
      </c>
      <c r="AE3673" s="2">
        <f t="shared" si="349"/>
        <v>8078.4000000000005</v>
      </c>
      <c r="AF3673" s="2">
        <f>SUM(AE3673:AE3677)</f>
        <v>31813.32</v>
      </c>
      <c r="AG3673">
        <f t="shared" si="350"/>
        <v>1</v>
      </c>
    </row>
    <row r="3674" spans="1:34">
      <c r="A3674">
        <v>3673</v>
      </c>
      <c r="C3674">
        <v>820</v>
      </c>
      <c r="D3674">
        <v>701</v>
      </c>
      <c r="E3674" t="s">
        <v>911</v>
      </c>
      <c r="F3674" t="s">
        <v>930</v>
      </c>
      <c r="G3674">
        <v>52.18807983</v>
      </c>
      <c r="H3674">
        <v>127.9833984</v>
      </c>
      <c r="M3674" t="s">
        <v>606</v>
      </c>
      <c r="N3674">
        <v>11.5</v>
      </c>
      <c r="O3674">
        <v>0.5</v>
      </c>
      <c r="P3674">
        <f t="shared" si="351"/>
        <v>11</v>
      </c>
      <c r="Q3674" t="s">
        <v>35</v>
      </c>
      <c r="R3674">
        <v>1</v>
      </c>
      <c r="S3674">
        <f t="shared" si="346"/>
        <v>0</v>
      </c>
      <c r="T3674">
        <f t="shared" si="347"/>
        <v>11</v>
      </c>
      <c r="Z3674" s="118">
        <v>0.16</v>
      </c>
      <c r="AA3674">
        <v>0</v>
      </c>
      <c r="AB3674" s="120">
        <v>37.4</v>
      </c>
      <c r="AC3674" s="2">
        <f t="shared" si="348"/>
        <v>6582.4</v>
      </c>
      <c r="AE3674" s="2">
        <f t="shared" si="349"/>
        <v>6582.4</v>
      </c>
      <c r="AG3674" t="str">
        <f t="shared" si="350"/>
        <v/>
      </c>
    </row>
    <row r="3675" spans="1:34">
      <c r="A3675">
        <v>3674</v>
      </c>
      <c r="C3675">
        <v>820</v>
      </c>
      <c r="D3675">
        <v>701</v>
      </c>
      <c r="E3675" t="s">
        <v>911</v>
      </c>
      <c r="F3675" t="s">
        <v>930</v>
      </c>
      <c r="G3675">
        <v>52.18807983</v>
      </c>
      <c r="H3675">
        <v>127.9833984</v>
      </c>
      <c r="M3675" t="s">
        <v>15</v>
      </c>
      <c r="N3675">
        <v>0.5</v>
      </c>
      <c r="O3675">
        <v>0</v>
      </c>
      <c r="P3675">
        <f t="shared" si="351"/>
        <v>0.5</v>
      </c>
      <c r="Q3675" t="s">
        <v>35</v>
      </c>
      <c r="R3675">
        <v>1</v>
      </c>
      <c r="S3675">
        <f t="shared" si="346"/>
        <v>0</v>
      </c>
      <c r="T3675">
        <f t="shared" si="347"/>
        <v>0.5</v>
      </c>
      <c r="Z3675" s="118">
        <v>0.16</v>
      </c>
      <c r="AA3675">
        <v>0</v>
      </c>
      <c r="AB3675" s="120">
        <v>30.85</v>
      </c>
      <c r="AC3675" s="2">
        <f t="shared" si="348"/>
        <v>246.8</v>
      </c>
      <c r="AE3675" s="2">
        <f t="shared" si="349"/>
        <v>246.8</v>
      </c>
      <c r="AG3675" t="str">
        <f t="shared" si="350"/>
        <v/>
      </c>
    </row>
    <row r="3676" spans="1:34">
      <c r="A3676">
        <v>3675</v>
      </c>
      <c r="C3676">
        <v>880</v>
      </c>
      <c r="D3676">
        <v>701</v>
      </c>
      <c r="E3676" t="s">
        <v>911</v>
      </c>
      <c r="F3676" t="s">
        <v>930</v>
      </c>
      <c r="G3676">
        <v>52.18807983</v>
      </c>
      <c r="H3676">
        <v>127.9833984</v>
      </c>
      <c r="M3676" t="s">
        <v>104</v>
      </c>
      <c r="N3676">
        <v>0</v>
      </c>
      <c r="O3676">
        <v>-65</v>
      </c>
      <c r="P3676">
        <f t="shared" si="351"/>
        <v>65</v>
      </c>
      <c r="Q3676" t="s">
        <v>616</v>
      </c>
      <c r="R3676">
        <v>2</v>
      </c>
      <c r="S3676">
        <f t="shared" si="346"/>
        <v>65</v>
      </c>
      <c r="T3676">
        <f t="shared" si="347"/>
        <v>0</v>
      </c>
      <c r="U3676" t="s">
        <v>1003</v>
      </c>
      <c r="V3676" t="s">
        <v>856</v>
      </c>
      <c r="Z3676" s="118">
        <v>1.07</v>
      </c>
      <c r="AA3676">
        <v>35</v>
      </c>
      <c r="AB3676" s="120">
        <v>3.36</v>
      </c>
      <c r="AC3676" s="2">
        <f t="shared" si="348"/>
        <v>15189.720000000003</v>
      </c>
      <c r="AE3676" s="2">
        <f t="shared" si="349"/>
        <v>15189.720000000003</v>
      </c>
      <c r="AG3676" t="str">
        <f t="shared" si="350"/>
        <v/>
      </c>
    </row>
    <row r="3677" spans="1:34" s="9" customFormat="1">
      <c r="A3677">
        <v>3676</v>
      </c>
      <c r="C3677">
        <v>880</v>
      </c>
      <c r="D3677">
        <v>701</v>
      </c>
      <c r="E3677" s="9" t="s">
        <v>911</v>
      </c>
      <c r="F3677" t="s">
        <v>930</v>
      </c>
      <c r="G3677" s="9">
        <v>52.18807983</v>
      </c>
      <c r="H3677" s="9">
        <v>127.9833984</v>
      </c>
      <c r="M3677" s="9" t="s">
        <v>101</v>
      </c>
      <c r="N3677" s="9">
        <v>-65</v>
      </c>
      <c r="O3677" s="9">
        <v>-75</v>
      </c>
      <c r="P3677">
        <f t="shared" si="351"/>
        <v>10</v>
      </c>
      <c r="Q3677" s="9" t="s">
        <v>613</v>
      </c>
      <c r="R3677" s="9">
        <v>2</v>
      </c>
      <c r="S3677" s="9">
        <f t="shared" si="346"/>
        <v>10</v>
      </c>
      <c r="T3677" s="9">
        <f t="shared" si="347"/>
        <v>0</v>
      </c>
      <c r="U3677" t="s">
        <v>1003</v>
      </c>
      <c r="V3677" t="s">
        <v>856</v>
      </c>
      <c r="Z3677" s="118">
        <v>1.43</v>
      </c>
      <c r="AA3677" s="9">
        <v>0</v>
      </c>
      <c r="AB3677" s="120">
        <v>1.2</v>
      </c>
      <c r="AC3677" s="2">
        <f t="shared" si="348"/>
        <v>1715.9999999999995</v>
      </c>
      <c r="AE3677" s="11">
        <f t="shared" si="349"/>
        <v>1715.9999999999995</v>
      </c>
      <c r="AG3677" t="str">
        <f t="shared" si="350"/>
        <v/>
      </c>
      <c r="AH3677"/>
    </row>
    <row r="3678" spans="1:34">
      <c r="A3678">
        <v>3677</v>
      </c>
      <c r="C3678">
        <v>810</v>
      </c>
      <c r="D3678">
        <v>702</v>
      </c>
      <c r="E3678" t="s">
        <v>416</v>
      </c>
      <c r="F3678" t="s">
        <v>932</v>
      </c>
      <c r="G3678">
        <v>52.044830320000003</v>
      </c>
      <c r="H3678">
        <v>128.1446991</v>
      </c>
      <c r="M3678" t="s">
        <v>89</v>
      </c>
      <c r="N3678">
        <v>10</v>
      </c>
      <c r="O3678">
        <v>7</v>
      </c>
      <c r="P3678">
        <f t="shared" si="351"/>
        <v>3</v>
      </c>
      <c r="Q3678" t="s">
        <v>35</v>
      </c>
      <c r="R3678">
        <v>1</v>
      </c>
      <c r="S3678">
        <f t="shared" si="346"/>
        <v>0</v>
      </c>
      <c r="T3678">
        <f t="shared" si="347"/>
        <v>3</v>
      </c>
      <c r="W3678">
        <f>SUM(S3678:S3681)</f>
        <v>10</v>
      </c>
      <c r="X3678">
        <f>SUM(T3678:T3681)</f>
        <v>10</v>
      </c>
      <c r="Y3678">
        <f>X3678+W3678</f>
        <v>20</v>
      </c>
      <c r="Z3678" s="118">
        <v>0.11</v>
      </c>
      <c r="AA3678">
        <v>0</v>
      </c>
      <c r="AB3678" s="120">
        <v>25.58</v>
      </c>
      <c r="AC3678" s="2">
        <f t="shared" si="348"/>
        <v>844.13999999999976</v>
      </c>
      <c r="AD3678" s="2">
        <f>SUM(AC3678:AC3681)</f>
        <v>3983.3199999999997</v>
      </c>
      <c r="AE3678" s="2">
        <f t="shared" si="349"/>
        <v>844.13999999999976</v>
      </c>
      <c r="AF3678" s="2">
        <f>SUM(AE3678:AE3681)</f>
        <v>3983.3199999999997</v>
      </c>
      <c r="AG3678">
        <f t="shared" si="350"/>
        <v>1</v>
      </c>
    </row>
    <row r="3679" spans="1:34">
      <c r="A3679">
        <v>3678</v>
      </c>
      <c r="C3679">
        <v>810</v>
      </c>
      <c r="D3679">
        <v>702</v>
      </c>
      <c r="E3679" t="s">
        <v>416</v>
      </c>
      <c r="F3679" t="s">
        <v>932</v>
      </c>
      <c r="G3679">
        <v>52.044830320000003</v>
      </c>
      <c r="H3679">
        <v>128.1446991</v>
      </c>
      <c r="M3679" t="s">
        <v>623</v>
      </c>
      <c r="N3679">
        <v>7</v>
      </c>
      <c r="O3679">
        <v>1</v>
      </c>
      <c r="P3679">
        <f t="shared" si="351"/>
        <v>6</v>
      </c>
      <c r="Q3679" t="s">
        <v>35</v>
      </c>
      <c r="R3679">
        <v>1</v>
      </c>
      <c r="S3679">
        <f t="shared" si="346"/>
        <v>0</v>
      </c>
      <c r="T3679">
        <f t="shared" si="347"/>
        <v>6</v>
      </c>
      <c r="Z3679" s="118">
        <v>0.11</v>
      </c>
      <c r="AA3679">
        <v>0</v>
      </c>
      <c r="AB3679" s="120">
        <v>25.58</v>
      </c>
      <c r="AC3679" s="2">
        <f t="shared" si="348"/>
        <v>1688.2799999999995</v>
      </c>
      <c r="AE3679" s="2">
        <f t="shared" si="349"/>
        <v>1688.2799999999995</v>
      </c>
      <c r="AG3679" t="str">
        <f t="shared" si="350"/>
        <v/>
      </c>
    </row>
    <row r="3680" spans="1:34">
      <c r="A3680">
        <v>3679</v>
      </c>
      <c r="C3680">
        <v>810</v>
      </c>
      <c r="D3680">
        <v>702</v>
      </c>
      <c r="E3680" t="s">
        <v>416</v>
      </c>
      <c r="F3680" t="s">
        <v>932</v>
      </c>
      <c r="G3680">
        <v>52.044830320000003</v>
      </c>
      <c r="H3680">
        <v>128.1446991</v>
      </c>
      <c r="M3680" t="s">
        <v>57</v>
      </c>
      <c r="N3680">
        <v>1</v>
      </c>
      <c r="O3680">
        <v>0</v>
      </c>
      <c r="P3680">
        <f t="shared" si="351"/>
        <v>1</v>
      </c>
      <c r="Q3680" t="s">
        <v>35</v>
      </c>
      <c r="R3680">
        <v>1</v>
      </c>
      <c r="S3680">
        <f t="shared" si="346"/>
        <v>0</v>
      </c>
      <c r="T3680">
        <f t="shared" si="347"/>
        <v>1</v>
      </c>
      <c r="Z3680" s="118">
        <v>0.55000000000000004</v>
      </c>
      <c r="AA3680">
        <v>0</v>
      </c>
      <c r="AB3680" s="120">
        <v>19.02</v>
      </c>
      <c r="AC3680" s="2">
        <f t="shared" si="348"/>
        <v>1046.1000000000001</v>
      </c>
      <c r="AE3680" s="2">
        <f t="shared" si="349"/>
        <v>1046.1000000000001</v>
      </c>
      <c r="AG3680" t="str">
        <f t="shared" si="350"/>
        <v/>
      </c>
    </row>
    <row r="3681" spans="1:34" s="9" customFormat="1">
      <c r="A3681">
        <v>3680</v>
      </c>
      <c r="C3681">
        <v>870</v>
      </c>
      <c r="D3681">
        <v>702</v>
      </c>
      <c r="E3681" s="9" t="s">
        <v>416</v>
      </c>
      <c r="F3681" t="s">
        <v>932</v>
      </c>
      <c r="G3681" s="9">
        <v>52.044830320000003</v>
      </c>
      <c r="H3681" s="9">
        <v>128.1446991</v>
      </c>
      <c r="M3681" s="9" t="s">
        <v>21</v>
      </c>
      <c r="N3681" s="9">
        <v>0</v>
      </c>
      <c r="O3681" s="9">
        <v>-10</v>
      </c>
      <c r="P3681">
        <f t="shared" si="351"/>
        <v>10</v>
      </c>
      <c r="Q3681" s="9" t="s">
        <v>191</v>
      </c>
      <c r="R3681" s="9">
        <v>2</v>
      </c>
      <c r="S3681" s="9">
        <f t="shared" si="346"/>
        <v>10</v>
      </c>
      <c r="T3681" s="9">
        <f t="shared" si="347"/>
        <v>0</v>
      </c>
      <c r="U3681" t="s">
        <v>1003</v>
      </c>
      <c r="V3681" t="s">
        <v>856</v>
      </c>
      <c r="Z3681" s="118">
        <v>1.1000000000000001</v>
      </c>
      <c r="AA3681" s="9">
        <v>60</v>
      </c>
      <c r="AB3681" s="120">
        <v>0.92</v>
      </c>
      <c r="AC3681" s="2">
        <f t="shared" si="348"/>
        <v>404.80000000000013</v>
      </c>
      <c r="AE3681" s="11">
        <f t="shared" si="349"/>
        <v>404.80000000000013</v>
      </c>
      <c r="AG3681" t="str">
        <f t="shared" si="350"/>
        <v/>
      </c>
      <c r="AH3681"/>
    </row>
    <row r="3682" spans="1:34">
      <c r="A3682">
        <v>3681</v>
      </c>
      <c r="C3682">
        <v>823</v>
      </c>
      <c r="D3682">
        <v>703</v>
      </c>
      <c r="E3682" t="s">
        <v>913</v>
      </c>
      <c r="F3682" t="s">
        <v>930</v>
      </c>
      <c r="G3682">
        <v>52.045028690000002</v>
      </c>
      <c r="H3682">
        <v>128.14480589999999</v>
      </c>
      <c r="M3682" t="s">
        <v>89</v>
      </c>
      <c r="N3682">
        <v>23</v>
      </c>
      <c r="O3682">
        <v>18</v>
      </c>
      <c r="P3682">
        <f t="shared" si="351"/>
        <v>5</v>
      </c>
      <c r="Q3682" t="s">
        <v>35</v>
      </c>
      <c r="R3682">
        <v>1</v>
      </c>
      <c r="S3682">
        <f t="shared" si="346"/>
        <v>0</v>
      </c>
      <c r="T3682">
        <f t="shared" si="347"/>
        <v>5</v>
      </c>
      <c r="W3682">
        <f>SUM(S3682:S3687)</f>
        <v>37</v>
      </c>
      <c r="X3682">
        <f>SUM(T3682:T3687)</f>
        <v>23</v>
      </c>
      <c r="Y3682">
        <f>X3682+W3682</f>
        <v>60</v>
      </c>
      <c r="Z3682" s="118">
        <v>0.16</v>
      </c>
      <c r="AA3682">
        <v>0</v>
      </c>
      <c r="AB3682" s="120">
        <v>37.4</v>
      </c>
      <c r="AC3682" s="2">
        <f t="shared" si="348"/>
        <v>2992</v>
      </c>
      <c r="AD3682" s="2">
        <f>SUM(AC3682:AC3687)</f>
        <v>22742.343999999994</v>
      </c>
      <c r="AE3682" s="2">
        <f t="shared" si="349"/>
        <v>2992</v>
      </c>
      <c r="AF3682" s="2">
        <f>SUM(AE3682:AE3687)</f>
        <v>22742.343999999994</v>
      </c>
      <c r="AG3682">
        <f t="shared" si="350"/>
        <v>1</v>
      </c>
      <c r="AH3682" s="102"/>
    </row>
    <row r="3683" spans="1:34">
      <c r="A3683">
        <v>3682</v>
      </c>
      <c r="C3683">
        <v>823</v>
      </c>
      <c r="D3683">
        <v>703</v>
      </c>
      <c r="E3683" t="s">
        <v>913</v>
      </c>
      <c r="F3683" t="s">
        <v>930</v>
      </c>
      <c r="G3683">
        <v>52.045028690000002</v>
      </c>
      <c r="H3683">
        <v>128.14480589999999</v>
      </c>
      <c r="M3683" t="s">
        <v>606</v>
      </c>
      <c r="N3683">
        <v>18</v>
      </c>
      <c r="O3683">
        <v>12</v>
      </c>
      <c r="P3683">
        <f t="shared" si="351"/>
        <v>6</v>
      </c>
      <c r="Q3683" t="s">
        <v>35</v>
      </c>
      <c r="R3683">
        <v>1</v>
      </c>
      <c r="S3683">
        <f t="shared" si="346"/>
        <v>0</v>
      </c>
      <c r="T3683">
        <f t="shared" si="347"/>
        <v>6</v>
      </c>
      <c r="Z3683" s="118">
        <v>0.16</v>
      </c>
      <c r="AA3683">
        <v>0</v>
      </c>
      <c r="AB3683" s="120">
        <v>37.4</v>
      </c>
      <c r="AC3683" s="2">
        <f t="shared" si="348"/>
        <v>3590.3999999999996</v>
      </c>
      <c r="AE3683" s="2">
        <f t="shared" si="349"/>
        <v>3590.3999999999996</v>
      </c>
      <c r="AG3683" t="str">
        <f t="shared" si="350"/>
        <v/>
      </c>
      <c r="AH3683" s="102"/>
    </row>
    <row r="3684" spans="1:34">
      <c r="A3684">
        <v>3683</v>
      </c>
      <c r="C3684">
        <v>823</v>
      </c>
      <c r="D3684">
        <v>703</v>
      </c>
      <c r="E3684" t="s">
        <v>913</v>
      </c>
      <c r="F3684" t="s">
        <v>930</v>
      </c>
      <c r="G3684">
        <v>52.045028690000002</v>
      </c>
      <c r="H3684">
        <v>128.14480589999999</v>
      </c>
      <c r="M3684" t="s">
        <v>90</v>
      </c>
      <c r="N3684">
        <v>12</v>
      </c>
      <c r="O3684">
        <v>0</v>
      </c>
      <c r="P3684">
        <f t="shared" si="351"/>
        <v>12</v>
      </c>
      <c r="Q3684" t="s">
        <v>35</v>
      </c>
      <c r="R3684">
        <v>1</v>
      </c>
      <c r="S3684">
        <f t="shared" si="346"/>
        <v>0</v>
      </c>
      <c r="T3684">
        <f t="shared" si="347"/>
        <v>12</v>
      </c>
      <c r="Z3684" s="118">
        <v>0.16</v>
      </c>
      <c r="AA3684">
        <v>0</v>
      </c>
      <c r="AB3684" s="120">
        <v>30.85</v>
      </c>
      <c r="AC3684" s="2">
        <f t="shared" si="348"/>
        <v>5923.2</v>
      </c>
      <c r="AE3684" s="2">
        <f t="shared" si="349"/>
        <v>5923.2</v>
      </c>
      <c r="AG3684" t="str">
        <f t="shared" si="350"/>
        <v/>
      </c>
      <c r="AH3684" s="102"/>
    </row>
    <row r="3685" spans="1:34">
      <c r="A3685">
        <v>3684</v>
      </c>
      <c r="C3685">
        <v>883</v>
      </c>
      <c r="D3685">
        <v>703</v>
      </c>
      <c r="E3685" t="s">
        <v>913</v>
      </c>
      <c r="F3685" t="s">
        <v>930</v>
      </c>
      <c r="G3685">
        <v>52.045028690000002</v>
      </c>
      <c r="H3685">
        <v>128.14480589999999</v>
      </c>
      <c r="M3685" t="s">
        <v>23</v>
      </c>
      <c r="N3685">
        <v>0</v>
      </c>
      <c r="O3685">
        <v>-20</v>
      </c>
      <c r="P3685">
        <f t="shared" si="351"/>
        <v>20</v>
      </c>
      <c r="Q3685" t="s">
        <v>613</v>
      </c>
      <c r="R3685">
        <v>2</v>
      </c>
      <c r="S3685">
        <f t="shared" si="346"/>
        <v>20</v>
      </c>
      <c r="T3685">
        <f t="shared" si="347"/>
        <v>0</v>
      </c>
      <c r="U3685" t="s">
        <v>1003</v>
      </c>
      <c r="V3685" t="s">
        <v>278</v>
      </c>
      <c r="Z3685" s="118">
        <v>1.24</v>
      </c>
      <c r="AA3685">
        <v>2</v>
      </c>
      <c r="AB3685" s="120">
        <v>3.36</v>
      </c>
      <c r="AC3685" s="2">
        <f t="shared" si="348"/>
        <v>8166.1439999999975</v>
      </c>
      <c r="AE3685" s="2">
        <f t="shared" si="349"/>
        <v>8166.1439999999975</v>
      </c>
      <c r="AG3685" t="str">
        <f t="shared" si="350"/>
        <v/>
      </c>
    </row>
    <row r="3686" spans="1:34">
      <c r="A3686">
        <v>3685</v>
      </c>
      <c r="C3686">
        <v>883</v>
      </c>
      <c r="D3686">
        <v>703</v>
      </c>
      <c r="E3686" t="s">
        <v>913</v>
      </c>
      <c r="F3686" t="s">
        <v>930</v>
      </c>
      <c r="G3686">
        <v>52.045028690000002</v>
      </c>
      <c r="H3686">
        <v>128.14480589999999</v>
      </c>
      <c r="M3686" t="s">
        <v>101</v>
      </c>
      <c r="N3686">
        <v>-20</v>
      </c>
      <c r="O3686">
        <v>-37</v>
      </c>
      <c r="P3686">
        <f t="shared" si="351"/>
        <v>17</v>
      </c>
      <c r="Q3686" t="s">
        <v>616</v>
      </c>
      <c r="R3686">
        <v>2</v>
      </c>
      <c r="S3686">
        <f t="shared" si="346"/>
        <v>17</v>
      </c>
      <c r="T3686">
        <f t="shared" si="347"/>
        <v>0</v>
      </c>
      <c r="U3686" t="s">
        <v>1006</v>
      </c>
      <c r="V3686" t="s">
        <v>21</v>
      </c>
      <c r="Z3686" s="118">
        <v>1.45</v>
      </c>
      <c r="AA3686">
        <v>30</v>
      </c>
      <c r="AB3686" s="120">
        <v>1.2</v>
      </c>
      <c r="AC3686" s="2">
        <f t="shared" si="348"/>
        <v>2070.5999999999995</v>
      </c>
      <c r="AE3686" s="2">
        <f t="shared" si="349"/>
        <v>2070.5999999999995</v>
      </c>
      <c r="AG3686" t="str">
        <f t="shared" si="350"/>
        <v/>
      </c>
    </row>
    <row r="3687" spans="1:34" s="9" customFormat="1">
      <c r="A3687">
        <v>3686</v>
      </c>
      <c r="C3687">
        <v>883</v>
      </c>
      <c r="D3687">
        <v>703</v>
      </c>
      <c r="E3687" s="9" t="s">
        <v>913</v>
      </c>
      <c r="F3687" t="s">
        <v>930</v>
      </c>
      <c r="G3687" s="9">
        <v>52.045028690000002</v>
      </c>
      <c r="H3687" s="9">
        <v>128.14480589999999</v>
      </c>
      <c r="M3687" s="9" t="s">
        <v>416</v>
      </c>
      <c r="N3687" s="9">
        <v>-37</v>
      </c>
      <c r="O3687" s="9">
        <v>-37</v>
      </c>
      <c r="P3687">
        <f t="shared" si="351"/>
        <v>0</v>
      </c>
      <c r="R3687" s="9">
        <v>2</v>
      </c>
      <c r="S3687" s="9">
        <f t="shared" si="346"/>
        <v>0</v>
      </c>
      <c r="T3687" s="9">
        <f t="shared" si="347"/>
        <v>0</v>
      </c>
      <c r="U3687" t="s">
        <v>1006</v>
      </c>
      <c r="V3687" t="s">
        <v>21</v>
      </c>
      <c r="Z3687" s="118">
        <v>0</v>
      </c>
      <c r="AA3687" s="9">
        <v>0</v>
      </c>
      <c r="AB3687" s="120"/>
      <c r="AC3687" s="2">
        <f t="shared" si="348"/>
        <v>0</v>
      </c>
      <c r="AE3687" s="11">
        <f t="shared" si="349"/>
        <v>0</v>
      </c>
      <c r="AG3687" t="str">
        <f t="shared" si="350"/>
        <v/>
      </c>
      <c r="AH3687"/>
    </row>
    <row r="3688" spans="1:34">
      <c r="A3688">
        <v>3687</v>
      </c>
      <c r="C3688">
        <v>428</v>
      </c>
      <c r="D3688">
        <v>704</v>
      </c>
      <c r="E3688" t="s">
        <v>619</v>
      </c>
      <c r="F3688" t="s">
        <v>930</v>
      </c>
      <c r="G3688">
        <v>52.645549770000002</v>
      </c>
      <c r="H3688">
        <v>127.5509033</v>
      </c>
      <c r="M3688" t="s">
        <v>89</v>
      </c>
      <c r="N3688">
        <v>17</v>
      </c>
      <c r="O3688">
        <v>15</v>
      </c>
      <c r="P3688">
        <f t="shared" si="351"/>
        <v>2</v>
      </c>
      <c r="Q3688" t="s">
        <v>35</v>
      </c>
      <c r="R3688">
        <v>1</v>
      </c>
      <c r="S3688">
        <f t="shared" si="346"/>
        <v>0</v>
      </c>
      <c r="T3688">
        <f t="shared" si="347"/>
        <v>2</v>
      </c>
      <c r="W3688">
        <f>SUM(S3688:S3693)</f>
        <v>48</v>
      </c>
      <c r="X3688">
        <f>SUM(T3688:T3693)</f>
        <v>17</v>
      </c>
      <c r="Y3688">
        <f>X3688+W3688</f>
        <v>65</v>
      </c>
      <c r="Z3688" s="118">
        <v>0.16</v>
      </c>
      <c r="AA3688">
        <v>0</v>
      </c>
      <c r="AB3688" s="120">
        <v>37.4</v>
      </c>
      <c r="AC3688" s="2">
        <f t="shared" si="348"/>
        <v>1196.8</v>
      </c>
      <c r="AD3688" s="2">
        <f>SUM(AC3688:AC3693)</f>
        <v>18930.168000000001</v>
      </c>
      <c r="AE3688" s="2">
        <f t="shared" si="349"/>
        <v>1196.8</v>
      </c>
      <c r="AF3688" s="2">
        <f>SUM(AE3688:AE3693)</f>
        <v>18930.168000000001</v>
      </c>
      <c r="AG3688">
        <f t="shared" si="350"/>
        <v>1</v>
      </c>
      <c r="AH3688" s="102"/>
    </row>
    <row r="3689" spans="1:34">
      <c r="A3689">
        <v>3688</v>
      </c>
      <c r="C3689">
        <v>428</v>
      </c>
      <c r="D3689">
        <v>704</v>
      </c>
      <c r="E3689" t="s">
        <v>619</v>
      </c>
      <c r="F3689" t="s">
        <v>930</v>
      </c>
      <c r="G3689">
        <v>52.645549770000002</v>
      </c>
      <c r="H3689">
        <v>127.5509033</v>
      </c>
      <c r="M3689" t="s">
        <v>606</v>
      </c>
      <c r="N3689">
        <v>15</v>
      </c>
      <c r="O3689">
        <v>10</v>
      </c>
      <c r="P3689">
        <f t="shared" si="351"/>
        <v>5</v>
      </c>
      <c r="Q3689" t="s">
        <v>35</v>
      </c>
      <c r="R3689">
        <v>1</v>
      </c>
      <c r="S3689">
        <f t="shared" si="346"/>
        <v>0</v>
      </c>
      <c r="T3689">
        <f t="shared" si="347"/>
        <v>5</v>
      </c>
      <c r="Z3689" s="118">
        <v>0.16</v>
      </c>
      <c r="AA3689">
        <v>0</v>
      </c>
      <c r="AB3689" s="120">
        <v>37.4</v>
      </c>
      <c r="AC3689" s="2">
        <f t="shared" si="348"/>
        <v>2992</v>
      </c>
      <c r="AE3689" s="2">
        <f t="shared" si="349"/>
        <v>2992</v>
      </c>
      <c r="AG3689" t="str">
        <f t="shared" si="350"/>
        <v/>
      </c>
      <c r="AH3689" s="102"/>
    </row>
    <row r="3690" spans="1:34">
      <c r="A3690">
        <v>3689</v>
      </c>
      <c r="C3690">
        <v>428</v>
      </c>
      <c r="D3690">
        <v>704</v>
      </c>
      <c r="E3690" t="s">
        <v>619</v>
      </c>
      <c r="F3690" t="s">
        <v>930</v>
      </c>
      <c r="G3690">
        <v>52.645549770000002</v>
      </c>
      <c r="H3690">
        <v>127.5509033</v>
      </c>
      <c r="M3690" t="s">
        <v>57</v>
      </c>
      <c r="N3690">
        <v>10</v>
      </c>
      <c r="O3690">
        <v>0</v>
      </c>
      <c r="P3690">
        <f t="shared" si="351"/>
        <v>10</v>
      </c>
      <c r="Q3690" t="s">
        <v>35</v>
      </c>
      <c r="R3690">
        <v>1</v>
      </c>
      <c r="S3690">
        <f t="shared" si="346"/>
        <v>0</v>
      </c>
      <c r="T3690">
        <f t="shared" si="347"/>
        <v>10</v>
      </c>
      <c r="Z3690" s="118">
        <v>0.16</v>
      </c>
      <c r="AA3690">
        <v>0</v>
      </c>
      <c r="AB3690" s="120">
        <v>30.85</v>
      </c>
      <c r="AC3690" s="2">
        <f t="shared" si="348"/>
        <v>4936.0000000000009</v>
      </c>
      <c r="AE3690" s="2">
        <f t="shared" si="349"/>
        <v>4936.0000000000009</v>
      </c>
      <c r="AG3690" t="str">
        <f t="shared" si="350"/>
        <v/>
      </c>
      <c r="AH3690" s="102"/>
    </row>
    <row r="3691" spans="1:34">
      <c r="A3691">
        <v>3690</v>
      </c>
      <c r="C3691">
        <v>475</v>
      </c>
      <c r="D3691">
        <v>704</v>
      </c>
      <c r="E3691" t="s">
        <v>619</v>
      </c>
      <c r="F3691" t="s">
        <v>930</v>
      </c>
      <c r="G3691">
        <v>52.645549770000002</v>
      </c>
      <c r="H3691">
        <v>127.5509033</v>
      </c>
      <c r="M3691" t="s">
        <v>23</v>
      </c>
      <c r="N3691">
        <v>0</v>
      </c>
      <c r="O3691">
        <v>-2</v>
      </c>
      <c r="P3691">
        <f t="shared" si="351"/>
        <v>2</v>
      </c>
      <c r="Q3691" t="s">
        <v>191</v>
      </c>
      <c r="R3691">
        <v>2</v>
      </c>
      <c r="S3691">
        <f t="shared" si="346"/>
        <v>2</v>
      </c>
      <c r="T3691">
        <f t="shared" si="347"/>
        <v>0</v>
      </c>
      <c r="U3691" t="s">
        <v>1006</v>
      </c>
      <c r="V3691" t="s">
        <v>21</v>
      </c>
      <c r="Z3691" s="118">
        <v>1.24</v>
      </c>
      <c r="AA3691">
        <v>5</v>
      </c>
      <c r="AB3691" s="120">
        <v>3.36</v>
      </c>
      <c r="AC3691" s="2">
        <f t="shared" si="348"/>
        <v>791.61599999999987</v>
      </c>
      <c r="AE3691" s="2">
        <f t="shared" si="349"/>
        <v>791.61599999999987</v>
      </c>
      <c r="AG3691" t="str">
        <f t="shared" si="350"/>
        <v/>
      </c>
    </row>
    <row r="3692" spans="1:34">
      <c r="A3692">
        <v>3691</v>
      </c>
      <c r="C3692">
        <v>475</v>
      </c>
      <c r="D3692">
        <v>704</v>
      </c>
      <c r="E3692" t="s">
        <v>619</v>
      </c>
      <c r="F3692" t="s">
        <v>930</v>
      </c>
      <c r="G3692">
        <v>52.645549770000002</v>
      </c>
      <c r="H3692">
        <v>127.5509033</v>
      </c>
      <c r="M3692" t="s">
        <v>104</v>
      </c>
      <c r="N3692">
        <v>-2</v>
      </c>
      <c r="O3692">
        <v>-10</v>
      </c>
      <c r="P3692">
        <f t="shared" si="351"/>
        <v>8</v>
      </c>
      <c r="Q3692" t="s">
        <v>611</v>
      </c>
      <c r="R3692">
        <v>2</v>
      </c>
      <c r="S3692">
        <f t="shared" si="346"/>
        <v>8</v>
      </c>
      <c r="T3692">
        <f t="shared" si="347"/>
        <v>0</v>
      </c>
      <c r="U3692" t="s">
        <v>1003</v>
      </c>
      <c r="V3692" t="s">
        <v>21</v>
      </c>
      <c r="Z3692" s="118">
        <v>1.07</v>
      </c>
      <c r="AA3692">
        <v>5</v>
      </c>
      <c r="AB3692" s="120">
        <v>3.36</v>
      </c>
      <c r="AC3692" s="2">
        <f t="shared" si="348"/>
        <v>2732.3520000000003</v>
      </c>
      <c r="AE3692" s="2">
        <f t="shared" si="349"/>
        <v>2732.3520000000003</v>
      </c>
      <c r="AG3692" t="str">
        <f t="shared" si="350"/>
        <v/>
      </c>
    </row>
    <row r="3693" spans="1:34" s="9" customFormat="1">
      <c r="A3693">
        <v>3692</v>
      </c>
      <c r="C3693">
        <v>475</v>
      </c>
      <c r="D3693">
        <v>704</v>
      </c>
      <c r="E3693" s="9" t="s">
        <v>619</v>
      </c>
      <c r="F3693" t="s">
        <v>930</v>
      </c>
      <c r="G3693" s="9">
        <v>52.645549770000002</v>
      </c>
      <c r="H3693" s="9">
        <v>127.5509033</v>
      </c>
      <c r="M3693" s="9" t="s">
        <v>101</v>
      </c>
      <c r="N3693" s="9">
        <v>-10</v>
      </c>
      <c r="O3693" s="9">
        <v>-48</v>
      </c>
      <c r="P3693">
        <f t="shared" si="351"/>
        <v>38</v>
      </c>
      <c r="Q3693" s="9" t="s">
        <v>191</v>
      </c>
      <c r="R3693" s="9">
        <v>2</v>
      </c>
      <c r="S3693" s="9">
        <f t="shared" si="346"/>
        <v>38</v>
      </c>
      <c r="T3693" s="9">
        <f t="shared" si="347"/>
        <v>0</v>
      </c>
      <c r="U3693" t="s">
        <v>1003</v>
      </c>
      <c r="V3693" t="s">
        <v>21</v>
      </c>
      <c r="Z3693" s="118">
        <v>1.45</v>
      </c>
      <c r="AA3693" s="9">
        <v>5</v>
      </c>
      <c r="AB3693" s="120">
        <v>1.2</v>
      </c>
      <c r="AC3693" s="2">
        <f t="shared" si="348"/>
        <v>6281.4</v>
      </c>
      <c r="AE3693" s="11">
        <f t="shared" si="349"/>
        <v>6281.4</v>
      </c>
      <c r="AG3693" t="str">
        <f t="shared" si="350"/>
        <v/>
      </c>
      <c r="AH3693"/>
    </row>
    <row r="3694" spans="1:34">
      <c r="A3694">
        <v>3693</v>
      </c>
      <c r="C3694">
        <v>432</v>
      </c>
      <c r="D3694">
        <v>705</v>
      </c>
      <c r="E3694" t="s">
        <v>619</v>
      </c>
      <c r="F3694" t="s">
        <v>930</v>
      </c>
      <c r="G3694">
        <v>52.33130646</v>
      </c>
      <c r="H3694">
        <v>127.8805313</v>
      </c>
      <c r="M3694" t="s">
        <v>89</v>
      </c>
      <c r="N3694">
        <v>2</v>
      </c>
      <c r="O3694">
        <v>1.5</v>
      </c>
      <c r="P3694">
        <f t="shared" si="351"/>
        <v>0.5</v>
      </c>
      <c r="Q3694" t="s">
        <v>35</v>
      </c>
      <c r="R3694">
        <v>1</v>
      </c>
      <c r="S3694">
        <f t="shared" si="346"/>
        <v>0</v>
      </c>
      <c r="T3694">
        <f t="shared" si="347"/>
        <v>0.5</v>
      </c>
      <c r="W3694">
        <f>SUM(S3694:S3698)</f>
        <v>48</v>
      </c>
      <c r="X3694">
        <f>SUM(T3694:T3698)</f>
        <v>2</v>
      </c>
      <c r="Y3694">
        <f>X3694+W3694</f>
        <v>50</v>
      </c>
      <c r="Z3694" s="118">
        <v>0.16</v>
      </c>
      <c r="AA3694">
        <v>0</v>
      </c>
      <c r="AB3694" s="120">
        <v>37.4</v>
      </c>
      <c r="AC3694" s="2">
        <f t="shared" si="348"/>
        <v>299.2</v>
      </c>
      <c r="AD3694" s="2">
        <f>SUM(AC3694:AC3698)</f>
        <v>7686.68</v>
      </c>
      <c r="AE3694" s="2">
        <f t="shared" si="349"/>
        <v>299.2</v>
      </c>
      <c r="AF3694" s="2">
        <f>SUM(AE3694:AE3698)</f>
        <v>7686.68</v>
      </c>
      <c r="AG3694">
        <f t="shared" si="350"/>
        <v>1</v>
      </c>
    </row>
    <row r="3695" spans="1:34">
      <c r="A3695">
        <v>3694</v>
      </c>
      <c r="C3695">
        <v>432</v>
      </c>
      <c r="D3695">
        <v>705</v>
      </c>
      <c r="E3695" t="s">
        <v>619</v>
      </c>
      <c r="F3695" t="s">
        <v>930</v>
      </c>
      <c r="G3695">
        <v>52.33130646</v>
      </c>
      <c r="H3695">
        <v>127.8805313</v>
      </c>
      <c r="M3695" t="s">
        <v>606</v>
      </c>
      <c r="N3695">
        <v>1.5</v>
      </c>
      <c r="O3695">
        <v>0.5</v>
      </c>
      <c r="P3695">
        <f t="shared" si="351"/>
        <v>1</v>
      </c>
      <c r="Q3695" t="s">
        <v>35</v>
      </c>
      <c r="R3695">
        <v>1</v>
      </c>
      <c r="S3695">
        <f t="shared" si="346"/>
        <v>0</v>
      </c>
      <c r="T3695">
        <f t="shared" si="347"/>
        <v>1</v>
      </c>
      <c r="Z3695" s="118">
        <v>0.16</v>
      </c>
      <c r="AA3695">
        <v>0</v>
      </c>
      <c r="AB3695" s="120">
        <v>37.4</v>
      </c>
      <c r="AC3695" s="2">
        <f t="shared" si="348"/>
        <v>598.4</v>
      </c>
      <c r="AE3695" s="2">
        <f t="shared" si="349"/>
        <v>598.4</v>
      </c>
      <c r="AG3695" t="str">
        <f t="shared" si="350"/>
        <v/>
      </c>
    </row>
    <row r="3696" spans="1:34">
      <c r="A3696">
        <v>3695</v>
      </c>
      <c r="C3696">
        <v>432</v>
      </c>
      <c r="D3696">
        <v>705</v>
      </c>
      <c r="E3696" t="s">
        <v>619</v>
      </c>
      <c r="F3696" t="s">
        <v>930</v>
      </c>
      <c r="G3696">
        <v>52.33130646</v>
      </c>
      <c r="H3696">
        <v>127.8805313</v>
      </c>
      <c r="M3696" t="s">
        <v>57</v>
      </c>
      <c r="N3696">
        <v>0.5</v>
      </c>
      <c r="O3696">
        <v>0</v>
      </c>
      <c r="P3696">
        <f t="shared" si="351"/>
        <v>0.5</v>
      </c>
      <c r="Q3696" t="s">
        <v>35</v>
      </c>
      <c r="R3696">
        <v>1</v>
      </c>
      <c r="S3696">
        <f t="shared" si="346"/>
        <v>0</v>
      </c>
      <c r="T3696">
        <f t="shared" si="347"/>
        <v>0.5</v>
      </c>
      <c r="Z3696" s="118">
        <v>0.16</v>
      </c>
      <c r="AA3696">
        <v>0</v>
      </c>
      <c r="AB3696" s="120">
        <v>30.85</v>
      </c>
      <c r="AC3696" s="2">
        <f t="shared" si="348"/>
        <v>246.8</v>
      </c>
      <c r="AE3696" s="2">
        <f t="shared" si="349"/>
        <v>246.8</v>
      </c>
      <c r="AG3696" t="str">
        <f t="shared" si="350"/>
        <v/>
      </c>
    </row>
    <row r="3697" spans="1:34">
      <c r="A3697">
        <v>3696</v>
      </c>
      <c r="C3697">
        <v>479</v>
      </c>
      <c r="D3697">
        <v>705</v>
      </c>
      <c r="E3697" t="s">
        <v>619</v>
      </c>
      <c r="F3697" t="s">
        <v>930</v>
      </c>
      <c r="G3697">
        <v>52.33130646</v>
      </c>
      <c r="H3697">
        <v>127.8805313</v>
      </c>
      <c r="M3697" t="s">
        <v>104</v>
      </c>
      <c r="N3697">
        <v>0</v>
      </c>
      <c r="O3697">
        <v>-2</v>
      </c>
      <c r="P3697">
        <f t="shared" si="351"/>
        <v>2</v>
      </c>
      <c r="Q3697" t="s">
        <v>89</v>
      </c>
      <c r="R3697">
        <v>2</v>
      </c>
      <c r="S3697">
        <f t="shared" si="346"/>
        <v>2</v>
      </c>
      <c r="T3697">
        <f t="shared" si="347"/>
        <v>0</v>
      </c>
      <c r="U3697" t="s">
        <v>1003</v>
      </c>
      <c r="V3697" t="s">
        <v>21</v>
      </c>
      <c r="Z3697" s="118">
        <v>1.07</v>
      </c>
      <c r="AA3697">
        <v>25</v>
      </c>
      <c r="AB3697" s="120">
        <v>3.36</v>
      </c>
      <c r="AC3697" s="2">
        <f t="shared" si="348"/>
        <v>539.28000000000009</v>
      </c>
      <c r="AE3697" s="2">
        <f t="shared" si="349"/>
        <v>539.28000000000009</v>
      </c>
      <c r="AG3697" t="str">
        <f t="shared" si="350"/>
        <v/>
      </c>
    </row>
    <row r="3698" spans="1:34" s="9" customFormat="1">
      <c r="A3698">
        <v>3697</v>
      </c>
      <c r="C3698">
        <v>479</v>
      </c>
      <c r="D3698">
        <v>705</v>
      </c>
      <c r="E3698" s="9" t="s">
        <v>619</v>
      </c>
      <c r="F3698" t="s">
        <v>930</v>
      </c>
      <c r="G3698" s="9">
        <v>52.33130646</v>
      </c>
      <c r="H3698" s="9">
        <v>127.8805313</v>
      </c>
      <c r="M3698" s="9" t="s">
        <v>101</v>
      </c>
      <c r="N3698" s="9">
        <v>-2</v>
      </c>
      <c r="O3698" s="9">
        <v>-48</v>
      </c>
      <c r="P3698">
        <f t="shared" si="351"/>
        <v>46</v>
      </c>
      <c r="Q3698" s="9" t="s">
        <v>604</v>
      </c>
      <c r="R3698" s="9">
        <v>2</v>
      </c>
      <c r="S3698" s="9">
        <f t="shared" si="346"/>
        <v>46</v>
      </c>
      <c r="T3698" s="9">
        <f t="shared" si="347"/>
        <v>0</v>
      </c>
      <c r="U3698" t="s">
        <v>1003</v>
      </c>
      <c r="V3698" t="s">
        <v>623</v>
      </c>
      <c r="Z3698" s="118">
        <v>1.45</v>
      </c>
      <c r="AA3698" s="9">
        <v>25</v>
      </c>
      <c r="AB3698" s="120">
        <v>1.2</v>
      </c>
      <c r="AC3698" s="2">
        <f t="shared" si="348"/>
        <v>6003.0000000000009</v>
      </c>
      <c r="AE3698" s="11">
        <f t="shared" si="349"/>
        <v>6003.0000000000009</v>
      </c>
      <c r="AG3698" t="str">
        <f t="shared" si="350"/>
        <v/>
      </c>
      <c r="AH3698"/>
    </row>
    <row r="3699" spans="1:34">
      <c r="A3699">
        <v>3698</v>
      </c>
      <c r="C3699">
        <v>433</v>
      </c>
      <c r="D3699">
        <v>706</v>
      </c>
      <c r="E3699" t="s">
        <v>619</v>
      </c>
      <c r="F3699" t="s">
        <v>930</v>
      </c>
      <c r="G3699">
        <v>52.333633419999998</v>
      </c>
      <c r="H3699">
        <v>127.9041138</v>
      </c>
      <c r="M3699" t="s">
        <v>89</v>
      </c>
      <c r="N3699">
        <v>15</v>
      </c>
      <c r="O3699">
        <v>14</v>
      </c>
      <c r="P3699">
        <f t="shared" si="351"/>
        <v>1</v>
      </c>
      <c r="Q3699" t="s">
        <v>35</v>
      </c>
      <c r="R3699">
        <v>1</v>
      </c>
      <c r="S3699">
        <f t="shared" si="346"/>
        <v>0</v>
      </c>
      <c r="T3699">
        <f t="shared" si="347"/>
        <v>1</v>
      </c>
      <c r="W3699">
        <f>SUM(S3699:S3705)</f>
        <v>53</v>
      </c>
      <c r="X3699">
        <f>SUM(T3699:T3705)</f>
        <v>15</v>
      </c>
      <c r="Y3699">
        <f>X3699+W3699</f>
        <v>68</v>
      </c>
      <c r="Z3699" s="118">
        <v>0.16</v>
      </c>
      <c r="AA3699">
        <v>0</v>
      </c>
      <c r="AB3699" s="120">
        <v>37.4</v>
      </c>
      <c r="AC3699" s="2">
        <f t="shared" si="348"/>
        <v>598.4</v>
      </c>
      <c r="AD3699" s="2">
        <f>SUM(AC3699:AC3705)</f>
        <v>11761.004000000001</v>
      </c>
      <c r="AE3699" s="2">
        <f t="shared" si="349"/>
        <v>598.4</v>
      </c>
      <c r="AF3699" s="2">
        <f>SUM(AE3699:AE3705)</f>
        <v>11761.004000000001</v>
      </c>
      <c r="AG3699">
        <f t="shared" si="350"/>
        <v>1</v>
      </c>
    </row>
    <row r="3700" spans="1:34">
      <c r="A3700">
        <v>3699</v>
      </c>
      <c r="C3700">
        <v>433</v>
      </c>
      <c r="D3700">
        <v>706</v>
      </c>
      <c r="E3700" t="s">
        <v>619</v>
      </c>
      <c r="F3700" t="s">
        <v>930</v>
      </c>
      <c r="G3700">
        <v>52.333633419999998</v>
      </c>
      <c r="H3700">
        <v>127.9041138</v>
      </c>
      <c r="M3700" t="s">
        <v>650</v>
      </c>
      <c r="N3700">
        <v>14</v>
      </c>
      <c r="O3700">
        <v>10</v>
      </c>
      <c r="P3700">
        <f t="shared" si="351"/>
        <v>4</v>
      </c>
      <c r="Q3700" t="s">
        <v>35</v>
      </c>
      <c r="R3700">
        <v>1</v>
      </c>
      <c r="S3700">
        <f t="shared" si="346"/>
        <v>0</v>
      </c>
      <c r="T3700">
        <f t="shared" si="347"/>
        <v>4</v>
      </c>
      <c r="Z3700" s="118">
        <v>0.16</v>
      </c>
      <c r="AA3700">
        <v>0</v>
      </c>
      <c r="AB3700" s="120">
        <v>37.4</v>
      </c>
      <c r="AC3700" s="2">
        <f t="shared" si="348"/>
        <v>2393.6</v>
      </c>
      <c r="AE3700" s="2">
        <f t="shared" si="349"/>
        <v>2393.6</v>
      </c>
      <c r="AG3700" t="str">
        <f t="shared" si="350"/>
        <v/>
      </c>
    </row>
    <row r="3701" spans="1:34">
      <c r="A3701">
        <v>3700</v>
      </c>
      <c r="C3701">
        <v>433</v>
      </c>
      <c r="D3701">
        <v>706</v>
      </c>
      <c r="E3701" t="s">
        <v>619</v>
      </c>
      <c r="F3701" t="s">
        <v>930</v>
      </c>
      <c r="G3701">
        <v>52.333633419999998</v>
      </c>
      <c r="H3701">
        <v>127.9041138</v>
      </c>
      <c r="M3701" t="s">
        <v>90</v>
      </c>
      <c r="N3701">
        <v>10</v>
      </c>
      <c r="O3701">
        <v>0</v>
      </c>
      <c r="P3701">
        <f t="shared" si="351"/>
        <v>10</v>
      </c>
      <c r="Q3701" t="s">
        <v>35</v>
      </c>
      <c r="R3701">
        <v>1</v>
      </c>
      <c r="S3701">
        <f t="shared" si="346"/>
        <v>0</v>
      </c>
      <c r="T3701">
        <f t="shared" si="347"/>
        <v>10</v>
      </c>
      <c r="Z3701" s="118">
        <v>0.16</v>
      </c>
      <c r="AA3701">
        <v>0</v>
      </c>
      <c r="AB3701" s="120">
        <v>30.85</v>
      </c>
      <c r="AC3701" s="2">
        <f t="shared" si="348"/>
        <v>4936.0000000000009</v>
      </c>
      <c r="AE3701" s="2">
        <f t="shared" si="349"/>
        <v>4936.0000000000009</v>
      </c>
      <c r="AG3701" t="str">
        <f t="shared" si="350"/>
        <v/>
      </c>
    </row>
    <row r="3702" spans="1:34">
      <c r="A3702">
        <v>3701</v>
      </c>
      <c r="C3702">
        <v>480</v>
      </c>
      <c r="D3702">
        <v>706</v>
      </c>
      <c r="E3702" t="s">
        <v>619</v>
      </c>
      <c r="F3702" t="s">
        <v>930</v>
      </c>
      <c r="G3702">
        <v>52.333633419999998</v>
      </c>
      <c r="H3702">
        <v>127.9041138</v>
      </c>
      <c r="M3702" t="s">
        <v>104</v>
      </c>
      <c r="N3702">
        <v>0</v>
      </c>
      <c r="O3702">
        <v>-4</v>
      </c>
      <c r="P3702">
        <f t="shared" si="351"/>
        <v>4</v>
      </c>
      <c r="Q3702" t="s">
        <v>604</v>
      </c>
      <c r="R3702">
        <v>2</v>
      </c>
      <c r="S3702">
        <f t="shared" si="346"/>
        <v>4</v>
      </c>
      <c r="T3702">
        <f t="shared" si="347"/>
        <v>0</v>
      </c>
      <c r="U3702" t="s">
        <v>1003</v>
      </c>
      <c r="V3702" t="s">
        <v>623</v>
      </c>
      <c r="Z3702" s="118">
        <v>1.07</v>
      </c>
      <c r="AA3702">
        <v>50</v>
      </c>
      <c r="AB3702" s="120">
        <v>3.36</v>
      </c>
      <c r="AC3702" s="2">
        <f t="shared" si="348"/>
        <v>719.04000000000008</v>
      </c>
      <c r="AE3702" s="2">
        <f t="shared" si="349"/>
        <v>719.04000000000008</v>
      </c>
      <c r="AG3702" t="str">
        <f t="shared" si="350"/>
        <v/>
      </c>
    </row>
    <row r="3703" spans="1:34">
      <c r="A3703">
        <v>3702</v>
      </c>
      <c r="C3703">
        <v>480</v>
      </c>
      <c r="D3703">
        <v>706</v>
      </c>
      <c r="E3703" t="s">
        <v>619</v>
      </c>
      <c r="F3703" t="s">
        <v>930</v>
      </c>
      <c r="G3703">
        <v>52.333633419999998</v>
      </c>
      <c r="H3703">
        <v>127.9041138</v>
      </c>
      <c r="M3703" t="s">
        <v>32</v>
      </c>
      <c r="N3703">
        <v>-4</v>
      </c>
      <c r="O3703">
        <v>-16</v>
      </c>
      <c r="P3703">
        <f t="shared" si="351"/>
        <v>12</v>
      </c>
      <c r="Q3703" t="s">
        <v>611</v>
      </c>
      <c r="R3703">
        <v>2</v>
      </c>
      <c r="S3703">
        <f t="shared" si="346"/>
        <v>12</v>
      </c>
      <c r="T3703">
        <f t="shared" si="347"/>
        <v>0</v>
      </c>
      <c r="U3703" t="s">
        <v>1003</v>
      </c>
      <c r="V3703" t="s">
        <v>623</v>
      </c>
      <c r="Z3703" s="118">
        <v>1.45</v>
      </c>
      <c r="AA3703">
        <v>65</v>
      </c>
      <c r="AB3703" s="120">
        <v>1.2</v>
      </c>
      <c r="AC3703" s="2">
        <f t="shared" si="348"/>
        <v>730.8</v>
      </c>
      <c r="AE3703" s="2">
        <f t="shared" si="349"/>
        <v>730.8</v>
      </c>
      <c r="AG3703" t="str">
        <f t="shared" si="350"/>
        <v/>
      </c>
    </row>
    <row r="3704" spans="1:34">
      <c r="A3704">
        <v>3703</v>
      </c>
      <c r="C3704">
        <v>480</v>
      </c>
      <c r="D3704">
        <v>706</v>
      </c>
      <c r="E3704" t="s">
        <v>619</v>
      </c>
      <c r="F3704" t="s">
        <v>930</v>
      </c>
      <c r="G3704">
        <v>52.333633419999998</v>
      </c>
      <c r="H3704">
        <v>127.9041138</v>
      </c>
      <c r="M3704" t="s">
        <v>687</v>
      </c>
      <c r="N3704">
        <v>-16</v>
      </c>
      <c r="O3704">
        <v>-18</v>
      </c>
      <c r="P3704">
        <f t="shared" si="351"/>
        <v>2</v>
      </c>
      <c r="Q3704" t="s">
        <v>604</v>
      </c>
      <c r="R3704">
        <v>2</v>
      </c>
      <c r="S3704">
        <f t="shared" si="346"/>
        <v>2</v>
      </c>
      <c r="T3704">
        <f t="shared" si="347"/>
        <v>0</v>
      </c>
      <c r="U3704" t="s">
        <v>1003</v>
      </c>
      <c r="V3704" t="s">
        <v>623</v>
      </c>
      <c r="Z3704" s="118">
        <v>1.07</v>
      </c>
      <c r="AA3704">
        <v>65</v>
      </c>
      <c r="AB3704" s="120">
        <v>3.36</v>
      </c>
      <c r="AC3704" s="2">
        <f t="shared" si="348"/>
        <v>251.66400000000002</v>
      </c>
      <c r="AE3704" s="2">
        <f t="shared" si="349"/>
        <v>251.66400000000002</v>
      </c>
      <c r="AG3704" t="str">
        <f t="shared" si="350"/>
        <v/>
      </c>
    </row>
    <row r="3705" spans="1:34" s="9" customFormat="1">
      <c r="A3705">
        <v>3704</v>
      </c>
      <c r="C3705">
        <v>480</v>
      </c>
      <c r="D3705">
        <v>706</v>
      </c>
      <c r="E3705" s="9" t="s">
        <v>619</v>
      </c>
      <c r="F3705" t="s">
        <v>930</v>
      </c>
      <c r="G3705" s="9">
        <v>52.333633419999998</v>
      </c>
      <c r="H3705" s="9">
        <v>127.9041138</v>
      </c>
      <c r="M3705" s="9" t="s">
        <v>34</v>
      </c>
      <c r="N3705" s="9">
        <v>-18</v>
      </c>
      <c r="O3705" s="9">
        <v>-53</v>
      </c>
      <c r="P3705">
        <f t="shared" si="351"/>
        <v>35</v>
      </c>
      <c r="Q3705" s="9" t="s">
        <v>611</v>
      </c>
      <c r="R3705" s="9">
        <v>2</v>
      </c>
      <c r="S3705" s="9">
        <f t="shared" si="346"/>
        <v>35</v>
      </c>
      <c r="T3705" s="9">
        <f t="shared" si="347"/>
        <v>0</v>
      </c>
      <c r="U3705" t="s">
        <v>1003</v>
      </c>
      <c r="V3705" t="s">
        <v>416</v>
      </c>
      <c r="Z3705" s="118">
        <v>1.45</v>
      </c>
      <c r="AA3705" s="9">
        <v>65</v>
      </c>
      <c r="AB3705" s="120">
        <v>1.2</v>
      </c>
      <c r="AC3705" s="2">
        <f t="shared" si="348"/>
        <v>2131.5</v>
      </c>
      <c r="AE3705" s="11">
        <f t="shared" si="349"/>
        <v>2131.5</v>
      </c>
      <c r="AG3705" t="str">
        <f t="shared" si="350"/>
        <v/>
      </c>
      <c r="AH3705"/>
    </row>
    <row r="3706" spans="1:34" s="102" customFormat="1">
      <c r="A3706" s="102">
        <v>3705</v>
      </c>
      <c r="C3706">
        <v>827</v>
      </c>
      <c r="D3706" s="102">
        <v>707</v>
      </c>
      <c r="E3706" s="102" t="s">
        <v>919</v>
      </c>
      <c r="F3706" s="102" t="s">
        <v>934</v>
      </c>
      <c r="G3706" s="102">
        <v>52.080108639999999</v>
      </c>
      <c r="H3706" s="102">
        <v>128.15919489999999</v>
      </c>
      <c r="M3706" s="102" t="s">
        <v>13</v>
      </c>
      <c r="N3706" s="102">
        <v>70</v>
      </c>
      <c r="O3706" s="102">
        <v>64</v>
      </c>
      <c r="P3706" s="102">
        <f t="shared" si="351"/>
        <v>6</v>
      </c>
      <c r="Q3706" s="102" t="s">
        <v>35</v>
      </c>
      <c r="R3706" s="102">
        <v>1</v>
      </c>
      <c r="S3706" s="102">
        <f t="shared" si="346"/>
        <v>0</v>
      </c>
      <c r="T3706" s="102">
        <f t="shared" si="347"/>
        <v>6</v>
      </c>
      <c r="U3706"/>
      <c r="V3706"/>
      <c r="W3706" s="102">
        <f>SUM(S3706:S3709)</f>
        <v>63</v>
      </c>
      <c r="X3706" s="102">
        <f>SUM(T3706:T3709)</f>
        <v>70</v>
      </c>
      <c r="Y3706" s="102">
        <f>X3706+W3706</f>
        <v>133</v>
      </c>
      <c r="Z3706" s="118">
        <v>0.08</v>
      </c>
      <c r="AA3706" s="102">
        <v>0</v>
      </c>
      <c r="AB3706" s="120">
        <v>51.68</v>
      </c>
      <c r="AC3706" s="103">
        <f t="shared" si="348"/>
        <v>2480.6400000000003</v>
      </c>
      <c r="AD3706" s="103">
        <f>SUM(AC3706:AC3709)</f>
        <v>82788.176000000007</v>
      </c>
      <c r="AE3706" s="103">
        <f t="shared" si="349"/>
        <v>2480.6400000000003</v>
      </c>
      <c r="AF3706" s="103">
        <f>SUM(AE3706:AE3709)</f>
        <v>82788.176000000007</v>
      </c>
      <c r="AG3706" s="102">
        <f t="shared" si="350"/>
        <v>1</v>
      </c>
      <c r="AH3706"/>
    </row>
    <row r="3707" spans="1:34" s="102" customFormat="1">
      <c r="A3707" s="102">
        <v>3706</v>
      </c>
      <c r="C3707">
        <v>827</v>
      </c>
      <c r="D3707" s="102">
        <v>707</v>
      </c>
      <c r="E3707" s="102" t="s">
        <v>919</v>
      </c>
      <c r="F3707" s="102" t="s">
        <v>934</v>
      </c>
      <c r="G3707" s="102">
        <v>52.080108639999999</v>
      </c>
      <c r="H3707" s="102">
        <v>128.15919489999999</v>
      </c>
      <c r="M3707" s="102" t="s">
        <v>612</v>
      </c>
      <c r="N3707" s="102">
        <v>64</v>
      </c>
      <c r="O3707" s="102">
        <v>59</v>
      </c>
      <c r="P3707" s="102">
        <f t="shared" si="351"/>
        <v>5</v>
      </c>
      <c r="Q3707" s="102" t="s">
        <v>35</v>
      </c>
      <c r="R3707" s="102">
        <v>1</v>
      </c>
      <c r="S3707" s="102">
        <f t="shared" si="346"/>
        <v>0</v>
      </c>
      <c r="T3707" s="102">
        <f t="shared" si="347"/>
        <v>5</v>
      </c>
      <c r="U3707"/>
      <c r="V3707"/>
      <c r="Z3707" s="118">
        <v>0.11</v>
      </c>
      <c r="AA3707" s="102">
        <v>0</v>
      </c>
      <c r="AB3707" s="120">
        <v>51.68</v>
      </c>
      <c r="AC3707" s="103">
        <f t="shared" si="348"/>
        <v>2842.4</v>
      </c>
      <c r="AE3707" s="103">
        <f t="shared" si="349"/>
        <v>2842.4</v>
      </c>
      <c r="AG3707" s="102" t="str">
        <f t="shared" si="350"/>
        <v/>
      </c>
      <c r="AH3707"/>
    </row>
    <row r="3708" spans="1:34" s="102" customFormat="1">
      <c r="A3708" s="102">
        <v>3707</v>
      </c>
      <c r="C3708">
        <v>827</v>
      </c>
      <c r="D3708" s="102">
        <v>707</v>
      </c>
      <c r="E3708" s="102" t="s">
        <v>919</v>
      </c>
      <c r="F3708" s="102" t="s">
        <v>934</v>
      </c>
      <c r="G3708" s="102">
        <v>52.080108639999999</v>
      </c>
      <c r="H3708" s="102">
        <v>128.15919489999999</v>
      </c>
      <c r="M3708" s="102" t="s">
        <v>162</v>
      </c>
      <c r="N3708" s="102">
        <v>59</v>
      </c>
      <c r="O3708" s="102">
        <v>0</v>
      </c>
      <c r="P3708" s="102">
        <f t="shared" si="351"/>
        <v>59</v>
      </c>
      <c r="Q3708" s="102" t="s">
        <v>35</v>
      </c>
      <c r="R3708" s="102">
        <v>1</v>
      </c>
      <c r="S3708" s="102">
        <f t="shared" si="346"/>
        <v>0</v>
      </c>
      <c r="T3708" s="102">
        <f t="shared" si="347"/>
        <v>59</v>
      </c>
      <c r="U3708"/>
      <c r="V3708"/>
      <c r="Z3708" s="118">
        <v>0.15</v>
      </c>
      <c r="AA3708" s="102">
        <v>0</v>
      </c>
      <c r="AB3708" s="120">
        <v>33.880000000000003</v>
      </c>
      <c r="AC3708" s="103">
        <f t="shared" si="348"/>
        <v>29983.800000000003</v>
      </c>
      <c r="AE3708" s="103">
        <f t="shared" si="349"/>
        <v>29983.800000000003</v>
      </c>
      <c r="AG3708" s="102" t="str">
        <f t="shared" si="350"/>
        <v/>
      </c>
      <c r="AH3708"/>
    </row>
    <row r="3709" spans="1:34" s="44" customFormat="1">
      <c r="A3709" s="102">
        <v>3708</v>
      </c>
      <c r="C3709">
        <v>887</v>
      </c>
      <c r="D3709" s="102">
        <v>707</v>
      </c>
      <c r="E3709" s="44" t="s">
        <v>919</v>
      </c>
      <c r="F3709" s="102" t="s">
        <v>934</v>
      </c>
      <c r="G3709" s="44">
        <v>52.080108639999999</v>
      </c>
      <c r="H3709" s="44">
        <v>128.15919489999999</v>
      </c>
      <c r="M3709" s="44" t="s">
        <v>104</v>
      </c>
      <c r="N3709" s="44">
        <v>0</v>
      </c>
      <c r="O3709" s="44">
        <v>-63</v>
      </c>
      <c r="P3709" s="102">
        <f t="shared" si="351"/>
        <v>63</v>
      </c>
      <c r="Q3709" s="44" t="s">
        <v>904</v>
      </c>
      <c r="R3709" s="44">
        <v>2</v>
      </c>
      <c r="S3709" s="44">
        <f t="shared" si="346"/>
        <v>63</v>
      </c>
      <c r="T3709" s="44">
        <f t="shared" si="347"/>
        <v>0</v>
      </c>
      <c r="U3709" t="s">
        <v>1003</v>
      </c>
      <c r="V3709" t="s">
        <v>856</v>
      </c>
      <c r="Z3709" s="118">
        <v>0.93</v>
      </c>
      <c r="AA3709" s="106">
        <v>20</v>
      </c>
      <c r="AB3709" s="120">
        <v>10.130000000000001</v>
      </c>
      <c r="AC3709" s="103">
        <f t="shared" si="348"/>
        <v>47481.33600000001</v>
      </c>
      <c r="AE3709" s="104">
        <f t="shared" si="349"/>
        <v>47481.33600000001</v>
      </c>
      <c r="AG3709" s="102" t="str">
        <f t="shared" si="350"/>
        <v/>
      </c>
      <c r="AH3709"/>
    </row>
    <row r="3710" spans="1:34">
      <c r="A3710">
        <v>3709</v>
      </c>
      <c r="C3710">
        <v>818</v>
      </c>
      <c r="D3710">
        <v>708</v>
      </c>
      <c r="E3710" t="s">
        <v>619</v>
      </c>
      <c r="F3710" t="s">
        <v>930</v>
      </c>
      <c r="G3710">
        <v>52.080718990000001</v>
      </c>
      <c r="H3710">
        <v>128.15910339999999</v>
      </c>
      <c r="M3710" t="s">
        <v>610</v>
      </c>
      <c r="N3710">
        <v>18</v>
      </c>
      <c r="O3710">
        <v>14</v>
      </c>
      <c r="P3710">
        <f t="shared" si="351"/>
        <v>4</v>
      </c>
      <c r="Q3710" t="s">
        <v>35</v>
      </c>
      <c r="R3710">
        <v>1</v>
      </c>
      <c r="S3710">
        <f t="shared" si="346"/>
        <v>0</v>
      </c>
      <c r="T3710">
        <f t="shared" si="347"/>
        <v>4</v>
      </c>
      <c r="W3710">
        <f>SUM(S3710:S3716)</f>
        <v>30</v>
      </c>
      <c r="X3710">
        <f>SUM(T3710:T3716)</f>
        <v>18</v>
      </c>
      <c r="Y3710">
        <f>X3710+W3710</f>
        <v>48</v>
      </c>
      <c r="Z3710" s="118">
        <v>0.16</v>
      </c>
      <c r="AA3710">
        <v>0</v>
      </c>
      <c r="AB3710" s="120">
        <v>37.4</v>
      </c>
      <c r="AC3710" s="2">
        <f t="shared" si="348"/>
        <v>2393.6</v>
      </c>
      <c r="AD3710" s="2">
        <f>SUM(AC3710:AC3716)</f>
        <v>18171.008000000002</v>
      </c>
      <c r="AE3710" s="2">
        <f t="shared" si="349"/>
        <v>2393.6</v>
      </c>
      <c r="AF3710" s="2">
        <f>SUM(AE3710:AE3716)</f>
        <v>18171.008000000002</v>
      </c>
      <c r="AG3710">
        <f t="shared" si="350"/>
        <v>1</v>
      </c>
    </row>
    <row r="3711" spans="1:34">
      <c r="A3711">
        <v>3710</v>
      </c>
      <c r="C3711">
        <v>818</v>
      </c>
      <c r="D3711">
        <v>708</v>
      </c>
      <c r="E3711" t="s">
        <v>619</v>
      </c>
      <c r="F3711" t="s">
        <v>930</v>
      </c>
      <c r="G3711">
        <v>52.080718990000001</v>
      </c>
      <c r="H3711">
        <v>128.15910339999999</v>
      </c>
      <c r="M3711" t="s">
        <v>606</v>
      </c>
      <c r="N3711">
        <v>14</v>
      </c>
      <c r="O3711">
        <v>10</v>
      </c>
      <c r="P3711">
        <f t="shared" si="351"/>
        <v>4</v>
      </c>
      <c r="Q3711" t="s">
        <v>35</v>
      </c>
      <c r="R3711">
        <v>1</v>
      </c>
      <c r="S3711">
        <f t="shared" si="346"/>
        <v>0</v>
      </c>
      <c r="T3711">
        <f t="shared" si="347"/>
        <v>4</v>
      </c>
      <c r="Z3711" s="118">
        <v>0.16</v>
      </c>
      <c r="AA3711">
        <v>0</v>
      </c>
      <c r="AB3711" s="120">
        <v>37.4</v>
      </c>
      <c r="AC3711" s="2">
        <f t="shared" si="348"/>
        <v>2393.6</v>
      </c>
      <c r="AE3711" s="2">
        <f t="shared" si="349"/>
        <v>2393.6</v>
      </c>
      <c r="AG3711" t="str">
        <f t="shared" si="350"/>
        <v/>
      </c>
    </row>
    <row r="3712" spans="1:34">
      <c r="A3712">
        <v>3711</v>
      </c>
      <c r="C3712">
        <v>818</v>
      </c>
      <c r="D3712">
        <v>708</v>
      </c>
      <c r="E3712" t="s">
        <v>619</v>
      </c>
      <c r="F3712" t="s">
        <v>930</v>
      </c>
      <c r="G3712">
        <v>52.080718990000001</v>
      </c>
      <c r="H3712">
        <v>128.15910339999999</v>
      </c>
      <c r="M3712" t="s">
        <v>90</v>
      </c>
      <c r="N3712">
        <v>10</v>
      </c>
      <c r="O3712">
        <v>0</v>
      </c>
      <c r="P3712">
        <f t="shared" si="351"/>
        <v>10</v>
      </c>
      <c r="Q3712" t="s">
        <v>35</v>
      </c>
      <c r="R3712">
        <v>1</v>
      </c>
      <c r="S3712">
        <f t="shared" si="346"/>
        <v>0</v>
      </c>
      <c r="T3712">
        <f t="shared" si="347"/>
        <v>10</v>
      </c>
      <c r="Z3712" s="118">
        <v>0.16</v>
      </c>
      <c r="AA3712">
        <v>0</v>
      </c>
      <c r="AB3712" s="120">
        <v>30.85</v>
      </c>
      <c r="AC3712" s="2">
        <f t="shared" si="348"/>
        <v>4936.0000000000009</v>
      </c>
      <c r="AE3712" s="2">
        <f t="shared" si="349"/>
        <v>4936.0000000000009</v>
      </c>
      <c r="AG3712" t="str">
        <f t="shared" si="350"/>
        <v/>
      </c>
    </row>
    <row r="3713" spans="1:34">
      <c r="A3713">
        <v>3712</v>
      </c>
      <c r="C3713">
        <v>878</v>
      </c>
      <c r="D3713">
        <v>708</v>
      </c>
      <c r="E3713" t="s">
        <v>619</v>
      </c>
      <c r="F3713" t="s">
        <v>930</v>
      </c>
      <c r="G3713">
        <v>52.080718990000001</v>
      </c>
      <c r="H3713">
        <v>128.15910339999999</v>
      </c>
      <c r="M3713" t="s">
        <v>104</v>
      </c>
      <c r="N3713">
        <v>0</v>
      </c>
      <c r="O3713">
        <v>-8</v>
      </c>
      <c r="P3713">
        <f t="shared" si="351"/>
        <v>8</v>
      </c>
      <c r="Q3713" t="s">
        <v>613</v>
      </c>
      <c r="R3713">
        <v>2</v>
      </c>
      <c r="S3713">
        <f t="shared" si="346"/>
        <v>8</v>
      </c>
      <c r="T3713">
        <f t="shared" si="347"/>
        <v>0</v>
      </c>
      <c r="U3713" t="s">
        <v>1003</v>
      </c>
      <c r="V3713" t="s">
        <v>856</v>
      </c>
      <c r="Z3713" s="118">
        <v>1.07</v>
      </c>
      <c r="AA3713" s="106">
        <v>20</v>
      </c>
      <c r="AB3713" s="120">
        <v>3.36</v>
      </c>
      <c r="AC3713" s="2">
        <f t="shared" si="348"/>
        <v>2300.9280000000003</v>
      </c>
      <c r="AE3713" s="2">
        <f t="shared" si="349"/>
        <v>2300.9280000000003</v>
      </c>
      <c r="AG3713" t="str">
        <f t="shared" si="350"/>
        <v/>
      </c>
    </row>
    <row r="3714" spans="1:34">
      <c r="A3714">
        <v>3713</v>
      </c>
      <c r="C3714">
        <v>878</v>
      </c>
      <c r="D3714">
        <v>708</v>
      </c>
      <c r="E3714" t="s">
        <v>619</v>
      </c>
      <c r="F3714" t="s">
        <v>930</v>
      </c>
      <c r="G3714">
        <v>52.080718990000001</v>
      </c>
      <c r="H3714">
        <v>128.15910339999999</v>
      </c>
      <c r="M3714" t="s">
        <v>101</v>
      </c>
      <c r="N3714">
        <v>-8</v>
      </c>
      <c r="O3714">
        <v>-16</v>
      </c>
      <c r="P3714">
        <f t="shared" si="351"/>
        <v>8</v>
      </c>
      <c r="Q3714" t="s">
        <v>611</v>
      </c>
      <c r="R3714">
        <v>2</v>
      </c>
      <c r="S3714">
        <f t="shared" ref="S3714:S3777" si="352">IF(R3714=1,0,P3714)</f>
        <v>8</v>
      </c>
      <c r="T3714">
        <f t="shared" ref="T3714:T3777" si="353">IF(R3714=1,P3714,0)</f>
        <v>0</v>
      </c>
      <c r="U3714" t="s">
        <v>1003</v>
      </c>
      <c r="V3714" t="s">
        <v>856</v>
      </c>
      <c r="Z3714" s="118">
        <v>1.45</v>
      </c>
      <c r="AA3714" s="106">
        <v>20</v>
      </c>
      <c r="AB3714" s="120">
        <v>1.2</v>
      </c>
      <c r="AC3714" s="2">
        <f t="shared" ref="AC3714:AC3777" si="354">Z3714*AB3714/100*P3714*100*100*((100-AA3714)/100)</f>
        <v>1113.5999999999999</v>
      </c>
      <c r="AE3714" s="2">
        <f t="shared" ref="AE3714:AE3777" si="355">Z3714*AB3714/100*P3714*100*100*((100-AA3714)/100)</f>
        <v>1113.5999999999999</v>
      </c>
      <c r="AG3714" t="str">
        <f t="shared" ref="AG3714:AG3777" si="356">IF(D3713&lt;&gt;D3714,1,"")</f>
        <v/>
      </c>
    </row>
    <row r="3715" spans="1:34">
      <c r="A3715">
        <v>3714</v>
      </c>
      <c r="C3715">
        <v>878</v>
      </c>
      <c r="D3715">
        <v>708</v>
      </c>
      <c r="E3715" t="s">
        <v>619</v>
      </c>
      <c r="F3715" t="s">
        <v>930</v>
      </c>
      <c r="G3715">
        <v>52.080718990000001</v>
      </c>
      <c r="H3715">
        <v>128.15910339999999</v>
      </c>
      <c r="M3715" t="s">
        <v>687</v>
      </c>
      <c r="N3715">
        <v>-16</v>
      </c>
      <c r="O3715">
        <v>-30</v>
      </c>
      <c r="P3715">
        <f t="shared" si="351"/>
        <v>14</v>
      </c>
      <c r="Q3715" t="s">
        <v>604</v>
      </c>
      <c r="R3715">
        <v>2</v>
      </c>
      <c r="S3715">
        <f t="shared" si="352"/>
        <v>14</v>
      </c>
      <c r="T3715">
        <f t="shared" si="353"/>
        <v>0</v>
      </c>
      <c r="U3715" t="s">
        <v>1003</v>
      </c>
      <c r="V3715" t="s">
        <v>623</v>
      </c>
      <c r="Z3715" s="118">
        <v>1.07</v>
      </c>
      <c r="AA3715" s="106">
        <v>0</v>
      </c>
      <c r="AB3715" s="120">
        <v>3.36</v>
      </c>
      <c r="AC3715" s="2">
        <f t="shared" si="354"/>
        <v>5033.2800000000016</v>
      </c>
      <c r="AE3715" s="2">
        <f t="shared" si="355"/>
        <v>5033.2800000000016</v>
      </c>
      <c r="AG3715" t="str">
        <f t="shared" si="356"/>
        <v/>
      </c>
    </row>
    <row r="3716" spans="1:34" s="9" customFormat="1">
      <c r="A3716">
        <v>3715</v>
      </c>
      <c r="C3716">
        <v>878</v>
      </c>
      <c r="D3716">
        <v>708</v>
      </c>
      <c r="E3716" s="9" t="s">
        <v>619</v>
      </c>
      <c r="F3716" t="s">
        <v>930</v>
      </c>
      <c r="G3716" s="9">
        <v>52.080718990000001</v>
      </c>
      <c r="H3716" s="9">
        <v>128.15910339999999</v>
      </c>
      <c r="M3716" s="9" t="s">
        <v>416</v>
      </c>
      <c r="N3716" s="9">
        <v>-30</v>
      </c>
      <c r="O3716" s="9">
        <v>-30</v>
      </c>
      <c r="P3716">
        <f t="shared" si="351"/>
        <v>0</v>
      </c>
      <c r="R3716" s="9">
        <v>2</v>
      </c>
      <c r="S3716" s="9">
        <f t="shared" si="352"/>
        <v>0</v>
      </c>
      <c r="T3716" s="9">
        <f t="shared" si="353"/>
        <v>0</v>
      </c>
      <c r="U3716" t="s">
        <v>1003</v>
      </c>
      <c r="V3716" t="s">
        <v>623</v>
      </c>
      <c r="Z3716" s="118">
        <v>0</v>
      </c>
      <c r="AA3716" s="9">
        <v>0</v>
      </c>
      <c r="AB3716" s="120"/>
      <c r="AC3716" s="2">
        <f t="shared" si="354"/>
        <v>0</v>
      </c>
      <c r="AE3716" s="11">
        <f t="shared" si="355"/>
        <v>0</v>
      </c>
      <c r="AG3716" t="str">
        <f t="shared" si="356"/>
        <v/>
      </c>
      <c r="AH3716"/>
    </row>
    <row r="3717" spans="1:34">
      <c r="A3717">
        <v>3716</v>
      </c>
      <c r="C3717">
        <v>422</v>
      </c>
      <c r="D3717">
        <v>709</v>
      </c>
      <c r="E3717" t="s">
        <v>605</v>
      </c>
      <c r="F3717" t="s">
        <v>929</v>
      </c>
      <c r="G3717">
        <v>53.214817050000001</v>
      </c>
      <c r="H3717">
        <v>127.0579681</v>
      </c>
      <c r="M3717" t="s">
        <v>89</v>
      </c>
      <c r="N3717">
        <v>38</v>
      </c>
      <c r="O3717">
        <v>36</v>
      </c>
      <c r="P3717">
        <f t="shared" si="351"/>
        <v>2</v>
      </c>
      <c r="Q3717" t="s">
        <v>35</v>
      </c>
      <c r="R3717">
        <v>1</v>
      </c>
      <c r="S3717">
        <f t="shared" si="352"/>
        <v>0</v>
      </c>
      <c r="T3717">
        <f t="shared" si="353"/>
        <v>2</v>
      </c>
      <c r="W3717">
        <f>SUM(S3717:S3721)</f>
        <v>14</v>
      </c>
      <c r="X3717">
        <f>SUM(T3717:T3721)</f>
        <v>28</v>
      </c>
      <c r="Y3717">
        <f>X3717+W3717</f>
        <v>42</v>
      </c>
      <c r="Z3717" s="118">
        <v>0.14000000000000001</v>
      </c>
      <c r="AA3717">
        <v>0</v>
      </c>
      <c r="AB3717" s="120">
        <v>43.21</v>
      </c>
      <c r="AC3717" s="2">
        <f t="shared" si="354"/>
        <v>1209.8800000000001</v>
      </c>
      <c r="AD3717" s="2">
        <f>SUM(AC3717:AC3721)</f>
        <v>19085.633000000002</v>
      </c>
      <c r="AE3717" s="2">
        <f t="shared" si="355"/>
        <v>1209.8800000000001</v>
      </c>
      <c r="AF3717" s="2">
        <f>SUM(AE3717:AE3721)</f>
        <v>19085.633000000002</v>
      </c>
      <c r="AG3717">
        <f t="shared" si="356"/>
        <v>1</v>
      </c>
    </row>
    <row r="3718" spans="1:34">
      <c r="A3718">
        <v>3717</v>
      </c>
      <c r="C3718">
        <v>422</v>
      </c>
      <c r="D3718">
        <v>709</v>
      </c>
      <c r="E3718" t="s">
        <v>605</v>
      </c>
      <c r="F3718" t="s">
        <v>929</v>
      </c>
      <c r="G3718">
        <v>53.214817050000001</v>
      </c>
      <c r="H3718">
        <v>127.0579681</v>
      </c>
      <c r="M3718" t="s">
        <v>606</v>
      </c>
      <c r="N3718">
        <v>26</v>
      </c>
      <c r="O3718">
        <v>24</v>
      </c>
      <c r="P3718">
        <f t="shared" si="351"/>
        <v>2</v>
      </c>
      <c r="Q3718" t="s">
        <v>35</v>
      </c>
      <c r="R3718">
        <v>1</v>
      </c>
      <c r="S3718">
        <f t="shared" si="352"/>
        <v>0</v>
      </c>
      <c r="T3718">
        <f t="shared" si="353"/>
        <v>2</v>
      </c>
      <c r="Z3718" s="118">
        <v>0.14000000000000001</v>
      </c>
      <c r="AA3718">
        <v>0</v>
      </c>
      <c r="AB3718" s="120">
        <v>43.21</v>
      </c>
      <c r="AC3718" s="2">
        <f t="shared" si="354"/>
        <v>1209.8800000000001</v>
      </c>
      <c r="AE3718" s="2">
        <f t="shared" si="355"/>
        <v>1209.8800000000001</v>
      </c>
      <c r="AG3718" t="str">
        <f t="shared" si="356"/>
        <v/>
      </c>
    </row>
    <row r="3719" spans="1:34">
      <c r="A3719">
        <v>3718</v>
      </c>
      <c r="C3719">
        <v>422</v>
      </c>
      <c r="D3719">
        <v>709</v>
      </c>
      <c r="E3719" t="s">
        <v>605</v>
      </c>
      <c r="F3719" t="s">
        <v>929</v>
      </c>
      <c r="G3719">
        <v>53.214817050000001</v>
      </c>
      <c r="H3719">
        <v>127.0579681</v>
      </c>
      <c r="M3719" t="s">
        <v>90</v>
      </c>
      <c r="N3719">
        <v>24</v>
      </c>
      <c r="O3719">
        <v>0</v>
      </c>
      <c r="P3719">
        <f t="shared" si="351"/>
        <v>24</v>
      </c>
      <c r="Q3719" t="s">
        <v>35</v>
      </c>
      <c r="R3719">
        <v>1</v>
      </c>
      <c r="S3719">
        <f t="shared" si="352"/>
        <v>0</v>
      </c>
      <c r="T3719">
        <f t="shared" si="353"/>
        <v>24</v>
      </c>
      <c r="Z3719" s="118">
        <v>0.14000000000000001</v>
      </c>
      <c r="AA3719">
        <v>0</v>
      </c>
      <c r="AB3719" s="120">
        <v>36.65</v>
      </c>
      <c r="AC3719" s="2">
        <f t="shared" si="354"/>
        <v>12314.400000000001</v>
      </c>
      <c r="AE3719" s="2">
        <f t="shared" si="355"/>
        <v>12314.400000000001</v>
      </c>
      <c r="AG3719" t="str">
        <f t="shared" si="356"/>
        <v/>
      </c>
    </row>
    <row r="3720" spans="1:34">
      <c r="A3720">
        <v>3719</v>
      </c>
      <c r="C3720">
        <v>469</v>
      </c>
      <c r="D3720">
        <v>709</v>
      </c>
      <c r="E3720" t="s">
        <v>605</v>
      </c>
      <c r="F3720" t="s">
        <v>929</v>
      </c>
      <c r="G3720">
        <v>53.214817050000001</v>
      </c>
      <c r="H3720">
        <v>127.0579681</v>
      </c>
      <c r="M3720" t="s">
        <v>16</v>
      </c>
      <c r="N3720">
        <v>0</v>
      </c>
      <c r="O3720">
        <v>-7</v>
      </c>
      <c r="P3720">
        <f t="shared" si="351"/>
        <v>7</v>
      </c>
      <c r="Q3720" t="s">
        <v>604</v>
      </c>
      <c r="R3720">
        <v>2</v>
      </c>
      <c r="S3720">
        <f t="shared" si="352"/>
        <v>7</v>
      </c>
      <c r="T3720">
        <f t="shared" si="353"/>
        <v>0</v>
      </c>
      <c r="U3720" t="s">
        <v>1003</v>
      </c>
      <c r="V3720" t="s">
        <v>623</v>
      </c>
      <c r="Z3720" s="118">
        <v>1.31</v>
      </c>
      <c r="AA3720">
        <v>15</v>
      </c>
      <c r="AB3720" s="120">
        <v>4.74</v>
      </c>
      <c r="AC3720" s="2">
        <f t="shared" si="354"/>
        <v>3694.5929999999998</v>
      </c>
      <c r="AE3720" s="2">
        <f t="shared" si="355"/>
        <v>3694.5929999999998</v>
      </c>
      <c r="AG3720" t="str">
        <f t="shared" si="356"/>
        <v/>
      </c>
    </row>
    <row r="3721" spans="1:34" s="9" customFormat="1">
      <c r="A3721">
        <v>3720</v>
      </c>
      <c r="C3721">
        <v>469</v>
      </c>
      <c r="D3721">
        <v>709</v>
      </c>
      <c r="E3721" s="9" t="s">
        <v>605</v>
      </c>
      <c r="F3721" t="s">
        <v>929</v>
      </c>
      <c r="G3721" s="9">
        <v>53.214817050000001</v>
      </c>
      <c r="H3721" s="9">
        <v>127.0579681</v>
      </c>
      <c r="M3721" s="9" t="s">
        <v>18</v>
      </c>
      <c r="N3721" s="9">
        <v>-7</v>
      </c>
      <c r="O3721" s="9">
        <v>-14</v>
      </c>
      <c r="P3721">
        <f t="shared" si="351"/>
        <v>7</v>
      </c>
      <c r="Q3721" s="9" t="s">
        <v>604</v>
      </c>
      <c r="R3721" s="9">
        <v>2</v>
      </c>
      <c r="S3721" s="9">
        <f t="shared" si="352"/>
        <v>7</v>
      </c>
      <c r="T3721" s="9">
        <f t="shared" si="353"/>
        <v>0</v>
      </c>
      <c r="U3721" t="s">
        <v>1006</v>
      </c>
      <c r="V3721" t="s">
        <v>21</v>
      </c>
      <c r="Z3721" s="118">
        <v>1.38</v>
      </c>
      <c r="AA3721" s="9">
        <v>60</v>
      </c>
      <c r="AB3721" s="120">
        <v>1.7</v>
      </c>
      <c r="AC3721" s="2">
        <f t="shared" si="354"/>
        <v>656.88</v>
      </c>
      <c r="AE3721" s="11">
        <f t="shared" si="355"/>
        <v>656.88</v>
      </c>
      <c r="AG3721" t="str">
        <f t="shared" si="356"/>
        <v/>
      </c>
      <c r="AH3721"/>
    </row>
    <row r="3722" spans="1:34">
      <c r="A3722">
        <v>3721</v>
      </c>
      <c r="C3722">
        <v>423</v>
      </c>
      <c r="D3722">
        <v>710</v>
      </c>
      <c r="E3722" t="s">
        <v>416</v>
      </c>
      <c r="F3722" t="s">
        <v>932</v>
      </c>
      <c r="G3722">
        <v>53.214851379999999</v>
      </c>
      <c r="H3722">
        <v>127.0581512</v>
      </c>
      <c r="M3722" t="s">
        <v>89</v>
      </c>
      <c r="N3722">
        <v>20</v>
      </c>
      <c r="O3722">
        <v>17</v>
      </c>
      <c r="P3722">
        <f t="shared" si="351"/>
        <v>3</v>
      </c>
      <c r="Q3722" t="s">
        <v>35</v>
      </c>
      <c r="R3722">
        <v>1</v>
      </c>
      <c r="S3722">
        <f t="shared" si="352"/>
        <v>0</v>
      </c>
      <c r="T3722">
        <f t="shared" si="353"/>
        <v>3</v>
      </c>
      <c r="W3722">
        <f>SUM(S3722:S3726)</f>
        <v>6</v>
      </c>
      <c r="X3722">
        <f>SUM(T3722:T3726)</f>
        <v>20</v>
      </c>
      <c r="Y3722">
        <f>X3722+W3722</f>
        <v>26</v>
      </c>
      <c r="Z3722" s="118">
        <v>0.11</v>
      </c>
      <c r="AA3722">
        <v>0</v>
      </c>
      <c r="AB3722" s="120">
        <v>25.58</v>
      </c>
      <c r="AC3722" s="2">
        <f t="shared" si="354"/>
        <v>844.13999999999976</v>
      </c>
      <c r="AD3722" s="2">
        <f>SUM(AC3722:AC3726)</f>
        <v>15887.952000000001</v>
      </c>
      <c r="AE3722" s="2">
        <f t="shared" si="355"/>
        <v>844.13999999999976</v>
      </c>
      <c r="AF3722" s="2">
        <f>SUM(AE3722:AE3726)</f>
        <v>15887.952000000001</v>
      </c>
      <c r="AG3722">
        <f t="shared" si="356"/>
        <v>1</v>
      </c>
    </row>
    <row r="3723" spans="1:34">
      <c r="A3723">
        <v>3722</v>
      </c>
      <c r="C3723">
        <v>423</v>
      </c>
      <c r="D3723">
        <v>710</v>
      </c>
      <c r="E3723" t="s">
        <v>416</v>
      </c>
      <c r="F3723" t="s">
        <v>932</v>
      </c>
      <c r="G3723">
        <v>53.214851379999999</v>
      </c>
      <c r="H3723">
        <v>127.0581512</v>
      </c>
      <c r="M3723" t="s">
        <v>606</v>
      </c>
      <c r="N3723">
        <v>17</v>
      </c>
      <c r="O3723">
        <v>11</v>
      </c>
      <c r="P3723">
        <f t="shared" ref="P3723:P3786" si="357">ABS(N3723-O3723)</f>
        <v>6</v>
      </c>
      <c r="Q3723" t="s">
        <v>35</v>
      </c>
      <c r="R3723">
        <v>1</v>
      </c>
      <c r="S3723">
        <f t="shared" si="352"/>
        <v>0</v>
      </c>
      <c r="T3723">
        <f t="shared" si="353"/>
        <v>6</v>
      </c>
      <c r="Z3723" s="118">
        <v>0.11</v>
      </c>
      <c r="AA3723">
        <v>0</v>
      </c>
      <c r="AB3723" s="120">
        <v>25.58</v>
      </c>
      <c r="AC3723" s="2">
        <f t="shared" si="354"/>
        <v>1688.2799999999995</v>
      </c>
      <c r="AE3723" s="2">
        <f t="shared" si="355"/>
        <v>1688.2799999999995</v>
      </c>
      <c r="AG3723" t="str">
        <f t="shared" si="356"/>
        <v/>
      </c>
    </row>
    <row r="3724" spans="1:34">
      <c r="A3724">
        <v>3723</v>
      </c>
      <c r="C3724">
        <v>423</v>
      </c>
      <c r="D3724">
        <v>710</v>
      </c>
      <c r="E3724" t="s">
        <v>416</v>
      </c>
      <c r="F3724" t="s">
        <v>932</v>
      </c>
      <c r="G3724">
        <v>53.214851379999999</v>
      </c>
      <c r="H3724">
        <v>127.0581512</v>
      </c>
      <c r="M3724" t="s">
        <v>15</v>
      </c>
      <c r="N3724">
        <v>11</v>
      </c>
      <c r="O3724">
        <v>0</v>
      </c>
      <c r="P3724">
        <f t="shared" si="357"/>
        <v>11</v>
      </c>
      <c r="Q3724" t="s">
        <v>35</v>
      </c>
      <c r="R3724">
        <v>1</v>
      </c>
      <c r="S3724">
        <f t="shared" si="352"/>
        <v>0</v>
      </c>
      <c r="T3724">
        <f t="shared" si="353"/>
        <v>11</v>
      </c>
      <c r="Z3724" s="118">
        <v>0.55000000000000004</v>
      </c>
      <c r="AA3724">
        <v>0</v>
      </c>
      <c r="AB3724" s="120">
        <v>19.02</v>
      </c>
      <c r="AC3724" s="2">
        <f t="shared" si="354"/>
        <v>11507.1</v>
      </c>
      <c r="AE3724" s="2">
        <f t="shared" si="355"/>
        <v>11507.1</v>
      </c>
      <c r="AG3724" t="str">
        <f t="shared" si="356"/>
        <v/>
      </c>
    </row>
    <row r="3725" spans="1:34">
      <c r="A3725">
        <v>3724</v>
      </c>
      <c r="C3725">
        <v>470</v>
      </c>
      <c r="D3725">
        <v>710</v>
      </c>
      <c r="E3725" t="s">
        <v>416</v>
      </c>
      <c r="F3725" t="s">
        <v>932</v>
      </c>
      <c r="G3725">
        <v>53.214851379999999</v>
      </c>
      <c r="H3725">
        <v>127.0581512</v>
      </c>
      <c r="M3725" t="s">
        <v>104</v>
      </c>
      <c r="N3725">
        <v>0</v>
      </c>
      <c r="O3725">
        <v>-6</v>
      </c>
      <c r="P3725">
        <f t="shared" si="357"/>
        <v>6</v>
      </c>
      <c r="Q3725" t="s">
        <v>604</v>
      </c>
      <c r="R3725">
        <v>2</v>
      </c>
      <c r="S3725">
        <f t="shared" si="352"/>
        <v>6</v>
      </c>
      <c r="T3725">
        <f t="shared" si="353"/>
        <v>0</v>
      </c>
      <c r="U3725" t="s">
        <v>1006</v>
      </c>
      <c r="V3725" t="s">
        <v>21</v>
      </c>
      <c r="Z3725" s="118">
        <v>0.97</v>
      </c>
      <c r="AA3725">
        <v>60</v>
      </c>
      <c r="AB3725" s="120">
        <v>7.94</v>
      </c>
      <c r="AC3725" s="2">
        <f t="shared" si="354"/>
        <v>1848.432</v>
      </c>
      <c r="AE3725" s="2">
        <f t="shared" si="355"/>
        <v>1848.432</v>
      </c>
      <c r="AG3725" t="str">
        <f t="shared" si="356"/>
        <v/>
      </c>
    </row>
    <row r="3726" spans="1:34" s="9" customFormat="1">
      <c r="A3726">
        <v>3725</v>
      </c>
      <c r="C3726">
        <v>470</v>
      </c>
      <c r="D3726">
        <v>710</v>
      </c>
      <c r="E3726" s="9" t="s">
        <v>416</v>
      </c>
      <c r="F3726" t="s">
        <v>932</v>
      </c>
      <c r="G3726" s="9">
        <v>53.214851379999999</v>
      </c>
      <c r="H3726" s="9">
        <v>127.0581512</v>
      </c>
      <c r="M3726" s="9" t="s">
        <v>416</v>
      </c>
      <c r="N3726" s="9">
        <v>0</v>
      </c>
      <c r="O3726" s="9">
        <v>0</v>
      </c>
      <c r="P3726">
        <f t="shared" si="357"/>
        <v>0</v>
      </c>
      <c r="R3726" s="9">
        <v>2</v>
      </c>
      <c r="S3726" s="9">
        <f t="shared" si="352"/>
        <v>0</v>
      </c>
      <c r="T3726" s="9">
        <f t="shared" si="353"/>
        <v>0</v>
      </c>
      <c r="U3726" t="s">
        <v>1006</v>
      </c>
      <c r="V3726" t="s">
        <v>21</v>
      </c>
      <c r="Z3726" s="118">
        <v>0</v>
      </c>
      <c r="AA3726" s="9">
        <v>0</v>
      </c>
      <c r="AB3726" s="120"/>
      <c r="AC3726" s="2">
        <f t="shared" si="354"/>
        <v>0</v>
      </c>
      <c r="AE3726" s="11">
        <f t="shared" si="355"/>
        <v>0</v>
      </c>
      <c r="AG3726" t="str">
        <f t="shared" si="356"/>
        <v/>
      </c>
      <c r="AH3726"/>
    </row>
    <row r="3727" spans="1:34">
      <c r="A3727">
        <v>3726</v>
      </c>
      <c r="C3727">
        <v>480</v>
      </c>
      <c r="D3727">
        <v>711</v>
      </c>
      <c r="E3727" t="s">
        <v>607</v>
      </c>
      <c r="F3727" t="s">
        <v>929</v>
      </c>
      <c r="G3727">
        <v>52.200500490000003</v>
      </c>
      <c r="H3727">
        <v>128.08909610000001</v>
      </c>
      <c r="M3727" t="s">
        <v>89</v>
      </c>
      <c r="N3727">
        <v>20</v>
      </c>
      <c r="O3727">
        <v>17</v>
      </c>
      <c r="P3727">
        <f t="shared" si="357"/>
        <v>3</v>
      </c>
      <c r="Q3727" t="s">
        <v>35</v>
      </c>
      <c r="R3727">
        <v>1</v>
      </c>
      <c r="S3727">
        <f t="shared" si="352"/>
        <v>0</v>
      </c>
      <c r="T3727">
        <f t="shared" si="353"/>
        <v>3</v>
      </c>
      <c r="W3727">
        <f>SUM(S3727:S3734)</f>
        <v>13</v>
      </c>
      <c r="X3727">
        <f>SUM(T3727:T3734)</f>
        <v>20</v>
      </c>
      <c r="Y3727">
        <f>X3727+W3727</f>
        <v>33</v>
      </c>
      <c r="Z3727" s="118">
        <v>0.11</v>
      </c>
      <c r="AA3727">
        <v>0</v>
      </c>
      <c r="AB3727" s="120">
        <v>45.06</v>
      </c>
      <c r="AC3727" s="2">
        <f t="shared" si="354"/>
        <v>1486.98</v>
      </c>
      <c r="AD3727" s="2">
        <f>SUM(AC3727:AC3734)</f>
        <v>15877.131999999998</v>
      </c>
      <c r="AE3727" s="2">
        <f t="shared" si="355"/>
        <v>1486.98</v>
      </c>
      <c r="AF3727" s="2">
        <f>SUM(AE3727:AE3734)</f>
        <v>15877.131999999998</v>
      </c>
      <c r="AG3727">
        <f t="shared" si="356"/>
        <v>1</v>
      </c>
    </row>
    <row r="3728" spans="1:34">
      <c r="A3728">
        <v>3727</v>
      </c>
      <c r="C3728">
        <v>480</v>
      </c>
      <c r="D3728">
        <v>711</v>
      </c>
      <c r="E3728" t="s">
        <v>607</v>
      </c>
      <c r="F3728" t="s">
        <v>929</v>
      </c>
      <c r="G3728">
        <v>52.200500490000003</v>
      </c>
      <c r="H3728">
        <v>128.08909610000001</v>
      </c>
      <c r="M3728" t="s">
        <v>14</v>
      </c>
      <c r="N3728">
        <v>17</v>
      </c>
      <c r="O3728">
        <v>14</v>
      </c>
      <c r="P3728">
        <f t="shared" si="357"/>
        <v>3</v>
      </c>
      <c r="Q3728" t="s">
        <v>35</v>
      </c>
      <c r="R3728">
        <v>1</v>
      </c>
      <c r="S3728">
        <f t="shared" si="352"/>
        <v>0</v>
      </c>
      <c r="T3728">
        <f t="shared" si="353"/>
        <v>3</v>
      </c>
      <c r="Z3728" s="118">
        <v>0.11</v>
      </c>
      <c r="AA3728">
        <v>0</v>
      </c>
      <c r="AB3728" s="120">
        <v>45.06</v>
      </c>
      <c r="AC3728" s="2">
        <f t="shared" si="354"/>
        <v>1486.98</v>
      </c>
      <c r="AE3728" s="2">
        <f t="shared" si="355"/>
        <v>1486.98</v>
      </c>
      <c r="AG3728" t="str">
        <f t="shared" si="356"/>
        <v/>
      </c>
    </row>
    <row r="3729" spans="1:34">
      <c r="A3729">
        <v>3728</v>
      </c>
      <c r="C3729">
        <v>480</v>
      </c>
      <c r="D3729">
        <v>711</v>
      </c>
      <c r="E3729" t="s">
        <v>607</v>
      </c>
      <c r="F3729" t="s">
        <v>929</v>
      </c>
      <c r="G3729">
        <v>52.200500490000003</v>
      </c>
      <c r="H3729">
        <v>128.08909610000001</v>
      </c>
      <c r="M3729" t="s">
        <v>90</v>
      </c>
      <c r="N3729">
        <v>14</v>
      </c>
      <c r="O3729">
        <v>10</v>
      </c>
      <c r="P3729">
        <f t="shared" si="357"/>
        <v>4</v>
      </c>
      <c r="Q3729" t="s">
        <v>35</v>
      </c>
      <c r="R3729">
        <v>1</v>
      </c>
      <c r="S3729">
        <f t="shared" si="352"/>
        <v>0</v>
      </c>
      <c r="T3729">
        <f t="shared" si="353"/>
        <v>4</v>
      </c>
      <c r="Z3729" s="118">
        <v>0.11</v>
      </c>
      <c r="AA3729">
        <v>0</v>
      </c>
      <c r="AB3729" s="120">
        <v>38.51</v>
      </c>
      <c r="AC3729" s="2">
        <f t="shared" si="354"/>
        <v>1694.4399999999998</v>
      </c>
      <c r="AE3729" s="2">
        <f t="shared" si="355"/>
        <v>1694.4399999999998</v>
      </c>
      <c r="AG3729" t="str">
        <f t="shared" si="356"/>
        <v/>
      </c>
    </row>
    <row r="3730" spans="1:34">
      <c r="A3730">
        <v>3729</v>
      </c>
      <c r="C3730">
        <v>480</v>
      </c>
      <c r="D3730">
        <v>711</v>
      </c>
      <c r="E3730" t="s">
        <v>607</v>
      </c>
      <c r="F3730" t="s">
        <v>929</v>
      </c>
      <c r="G3730">
        <v>52.200500490000003</v>
      </c>
      <c r="H3730">
        <v>128.08909610000001</v>
      </c>
      <c r="M3730" t="s">
        <v>15</v>
      </c>
      <c r="N3730">
        <v>10</v>
      </c>
      <c r="O3730">
        <v>0</v>
      </c>
      <c r="P3730">
        <f t="shared" si="357"/>
        <v>10</v>
      </c>
      <c r="Q3730" t="s">
        <v>35</v>
      </c>
      <c r="R3730">
        <v>1</v>
      </c>
      <c r="S3730">
        <f t="shared" si="352"/>
        <v>0</v>
      </c>
      <c r="T3730">
        <f t="shared" si="353"/>
        <v>10</v>
      </c>
      <c r="Z3730" s="118">
        <v>0.11</v>
      </c>
      <c r="AA3730">
        <v>0</v>
      </c>
      <c r="AB3730" s="120">
        <v>38.51</v>
      </c>
      <c r="AC3730" s="2">
        <f t="shared" si="354"/>
        <v>4236.0999999999985</v>
      </c>
      <c r="AE3730" s="2">
        <f t="shared" si="355"/>
        <v>4236.0999999999985</v>
      </c>
      <c r="AG3730" t="str">
        <f t="shared" si="356"/>
        <v/>
      </c>
    </row>
    <row r="3731" spans="1:34">
      <c r="A3731">
        <v>3730</v>
      </c>
      <c r="C3731">
        <v>528</v>
      </c>
      <c r="D3731">
        <v>711</v>
      </c>
      <c r="E3731" t="s">
        <v>607</v>
      </c>
      <c r="F3731" t="s">
        <v>929</v>
      </c>
      <c r="G3731">
        <v>52.200500490000003</v>
      </c>
      <c r="H3731">
        <v>128.08909610000001</v>
      </c>
      <c r="M3731" t="s">
        <v>16</v>
      </c>
      <c r="N3731">
        <v>0</v>
      </c>
      <c r="O3731">
        <v>-4</v>
      </c>
      <c r="P3731">
        <f t="shared" si="357"/>
        <v>4</v>
      </c>
      <c r="Q3731" t="s">
        <v>604</v>
      </c>
      <c r="R3731">
        <v>2</v>
      </c>
      <c r="S3731">
        <f t="shared" si="352"/>
        <v>4</v>
      </c>
      <c r="T3731">
        <f t="shared" si="353"/>
        <v>0</v>
      </c>
      <c r="U3731" t="s">
        <v>1006</v>
      </c>
      <c r="V3731" t="s">
        <v>21</v>
      </c>
      <c r="Z3731" s="118">
        <v>0.93</v>
      </c>
      <c r="AA3731">
        <v>0</v>
      </c>
      <c r="AB3731" s="120">
        <v>10.95</v>
      </c>
      <c r="AC3731" s="2">
        <f t="shared" si="354"/>
        <v>4073.4</v>
      </c>
      <c r="AE3731" s="2">
        <f t="shared" si="355"/>
        <v>4073.4</v>
      </c>
      <c r="AG3731" t="str">
        <f t="shared" si="356"/>
        <v/>
      </c>
    </row>
    <row r="3732" spans="1:34">
      <c r="A3732">
        <v>3731</v>
      </c>
      <c r="C3732">
        <v>528</v>
      </c>
      <c r="D3732">
        <v>711</v>
      </c>
      <c r="E3732" t="s">
        <v>607</v>
      </c>
      <c r="F3732" t="s">
        <v>929</v>
      </c>
      <c r="G3732">
        <v>52.200500490000003</v>
      </c>
      <c r="H3732">
        <v>128.08909610000001</v>
      </c>
      <c r="M3732" t="s">
        <v>153</v>
      </c>
      <c r="N3732">
        <v>-4</v>
      </c>
      <c r="O3732">
        <v>-11</v>
      </c>
      <c r="P3732">
        <f t="shared" si="357"/>
        <v>7</v>
      </c>
      <c r="Q3732" t="s">
        <v>604</v>
      </c>
      <c r="R3732">
        <v>2</v>
      </c>
      <c r="S3732">
        <f t="shared" si="352"/>
        <v>7</v>
      </c>
      <c r="T3732">
        <f t="shared" si="353"/>
        <v>0</v>
      </c>
      <c r="U3732" t="s">
        <v>1006</v>
      </c>
      <c r="V3732" t="s">
        <v>21</v>
      </c>
      <c r="Z3732" s="118">
        <v>0.86</v>
      </c>
      <c r="AA3732">
        <v>0</v>
      </c>
      <c r="AB3732" s="120">
        <v>3.92</v>
      </c>
      <c r="AC3732" s="2">
        <f t="shared" si="354"/>
        <v>2359.84</v>
      </c>
      <c r="AE3732" s="2">
        <f t="shared" si="355"/>
        <v>2359.84</v>
      </c>
      <c r="AG3732" t="str">
        <f t="shared" si="356"/>
        <v/>
      </c>
      <c r="AH3732" s="102"/>
    </row>
    <row r="3733" spans="1:34">
      <c r="A3733">
        <v>3732</v>
      </c>
      <c r="C3733">
        <v>528</v>
      </c>
      <c r="D3733">
        <v>711</v>
      </c>
      <c r="E3733" t="s">
        <v>607</v>
      </c>
      <c r="F3733" t="s">
        <v>929</v>
      </c>
      <c r="G3733">
        <v>52.200500490000003</v>
      </c>
      <c r="H3733">
        <v>128.08909610000001</v>
      </c>
      <c r="M3733" t="s">
        <v>17</v>
      </c>
      <c r="N3733">
        <v>-11</v>
      </c>
      <c r="O3733">
        <v>-13</v>
      </c>
      <c r="P3733">
        <f t="shared" si="357"/>
        <v>2</v>
      </c>
      <c r="Q3733" t="s">
        <v>604</v>
      </c>
      <c r="R3733">
        <v>2</v>
      </c>
      <c r="S3733">
        <f t="shared" si="352"/>
        <v>2</v>
      </c>
      <c r="T3733">
        <f t="shared" si="353"/>
        <v>0</v>
      </c>
      <c r="U3733" t="s">
        <v>1006</v>
      </c>
      <c r="V3733" t="s">
        <v>21</v>
      </c>
      <c r="Z3733" s="118">
        <v>0.86</v>
      </c>
      <c r="AA3733">
        <v>20</v>
      </c>
      <c r="AB3733" s="120">
        <v>3.92</v>
      </c>
      <c r="AC3733" s="2">
        <f t="shared" si="354"/>
        <v>539.39200000000005</v>
      </c>
      <c r="AE3733" s="2">
        <f t="shared" si="355"/>
        <v>539.39200000000005</v>
      </c>
      <c r="AG3733" t="str">
        <f t="shared" si="356"/>
        <v/>
      </c>
      <c r="AH3733" s="102"/>
    </row>
    <row r="3734" spans="1:34" s="9" customFormat="1">
      <c r="A3734">
        <v>3733</v>
      </c>
      <c r="C3734">
        <v>528</v>
      </c>
      <c r="D3734">
        <v>711</v>
      </c>
      <c r="E3734" s="9" t="s">
        <v>607</v>
      </c>
      <c r="F3734" t="s">
        <v>929</v>
      </c>
      <c r="G3734" s="9">
        <v>52.200500490000003</v>
      </c>
      <c r="H3734" s="9">
        <v>128.08909610000001</v>
      </c>
      <c r="M3734" s="9" t="s">
        <v>820</v>
      </c>
      <c r="N3734" s="9">
        <v>-13</v>
      </c>
      <c r="O3734" s="9">
        <v>-13</v>
      </c>
      <c r="P3734">
        <f t="shared" si="357"/>
        <v>0</v>
      </c>
      <c r="R3734" s="9">
        <v>2</v>
      </c>
      <c r="S3734" s="9">
        <f t="shared" si="352"/>
        <v>0</v>
      </c>
      <c r="T3734" s="9">
        <f t="shared" si="353"/>
        <v>0</v>
      </c>
      <c r="U3734" t="s">
        <v>1003</v>
      </c>
      <c r="V3734" t="s">
        <v>278</v>
      </c>
      <c r="Z3734" s="118">
        <v>0</v>
      </c>
      <c r="AA3734" s="9">
        <v>0</v>
      </c>
      <c r="AB3734" s="120"/>
      <c r="AC3734" s="2">
        <f t="shared" si="354"/>
        <v>0</v>
      </c>
      <c r="AE3734" s="11">
        <f t="shared" si="355"/>
        <v>0</v>
      </c>
      <c r="AG3734" t="str">
        <f t="shared" si="356"/>
        <v/>
      </c>
      <c r="AH3734" s="102"/>
    </row>
    <row r="3735" spans="1:34">
      <c r="A3735">
        <v>3734</v>
      </c>
      <c r="C3735">
        <v>481</v>
      </c>
      <c r="D3735">
        <v>712</v>
      </c>
      <c r="E3735" t="s">
        <v>607</v>
      </c>
      <c r="F3735" t="s">
        <v>929</v>
      </c>
      <c r="G3735">
        <v>52.201019289999998</v>
      </c>
      <c r="H3735">
        <v>128.0904999</v>
      </c>
      <c r="M3735" t="s">
        <v>89</v>
      </c>
      <c r="N3735">
        <v>33</v>
      </c>
      <c r="O3735">
        <v>36</v>
      </c>
      <c r="P3735">
        <f t="shared" si="357"/>
        <v>3</v>
      </c>
      <c r="Q3735" t="s">
        <v>35</v>
      </c>
      <c r="R3735">
        <v>1</v>
      </c>
      <c r="S3735">
        <f t="shared" si="352"/>
        <v>0</v>
      </c>
      <c r="T3735">
        <f t="shared" si="353"/>
        <v>3</v>
      </c>
      <c r="W3735">
        <f>SUM(S3735:S3740)</f>
        <v>12</v>
      </c>
      <c r="X3735">
        <f>SUM(T3735:T3740)</f>
        <v>36</v>
      </c>
      <c r="Y3735">
        <f>X3735+W3735</f>
        <v>48</v>
      </c>
      <c r="Z3735" s="118">
        <v>0.11</v>
      </c>
      <c r="AA3735">
        <v>0</v>
      </c>
      <c r="AB3735" s="120">
        <v>45.06</v>
      </c>
      <c r="AC3735" s="2">
        <f t="shared" si="354"/>
        <v>1486.98</v>
      </c>
      <c r="AD3735" s="2">
        <f>SUM(AC3735:AC3740)</f>
        <v>20085.203999999998</v>
      </c>
      <c r="AE3735" s="2">
        <f t="shared" si="355"/>
        <v>1486.98</v>
      </c>
      <c r="AF3735" s="2">
        <f>SUM(AE3735:AE3740)</f>
        <v>20085.203999999998</v>
      </c>
      <c r="AG3735">
        <f t="shared" si="356"/>
        <v>1</v>
      </c>
    </row>
    <row r="3736" spans="1:34">
      <c r="A3736">
        <v>3735</v>
      </c>
      <c r="C3736">
        <v>481</v>
      </c>
      <c r="D3736">
        <v>712</v>
      </c>
      <c r="E3736" t="s">
        <v>607</v>
      </c>
      <c r="F3736" t="s">
        <v>929</v>
      </c>
      <c r="G3736">
        <v>52.201019289999998</v>
      </c>
      <c r="H3736">
        <v>128.0904999</v>
      </c>
      <c r="M3736" t="s">
        <v>14</v>
      </c>
      <c r="N3736">
        <v>30</v>
      </c>
      <c r="O3736">
        <v>33</v>
      </c>
      <c r="P3736">
        <f t="shared" si="357"/>
        <v>3</v>
      </c>
      <c r="Q3736" t="s">
        <v>35</v>
      </c>
      <c r="R3736">
        <v>1</v>
      </c>
      <c r="S3736">
        <f t="shared" si="352"/>
        <v>0</v>
      </c>
      <c r="T3736">
        <f t="shared" si="353"/>
        <v>3</v>
      </c>
      <c r="Z3736" s="118">
        <v>0.11</v>
      </c>
      <c r="AA3736">
        <v>0</v>
      </c>
      <c r="AB3736" s="120">
        <v>45.06</v>
      </c>
      <c r="AC3736" s="2">
        <f t="shared" si="354"/>
        <v>1486.98</v>
      </c>
      <c r="AE3736" s="2">
        <f t="shared" si="355"/>
        <v>1486.98</v>
      </c>
      <c r="AG3736" t="str">
        <f t="shared" si="356"/>
        <v/>
      </c>
    </row>
    <row r="3737" spans="1:34">
      <c r="A3737">
        <v>3736</v>
      </c>
      <c r="C3737">
        <v>481</v>
      </c>
      <c r="D3737">
        <v>712</v>
      </c>
      <c r="E3737" t="s">
        <v>607</v>
      </c>
      <c r="F3737" t="s">
        <v>929</v>
      </c>
      <c r="G3737">
        <v>52.201019289999998</v>
      </c>
      <c r="H3737">
        <v>128.0904999</v>
      </c>
      <c r="M3737" t="s">
        <v>90</v>
      </c>
      <c r="N3737">
        <v>25</v>
      </c>
      <c r="O3737">
        <v>30</v>
      </c>
      <c r="P3737">
        <f t="shared" si="357"/>
        <v>5</v>
      </c>
      <c r="Q3737" t="s">
        <v>35</v>
      </c>
      <c r="R3737">
        <v>1</v>
      </c>
      <c r="S3737">
        <f t="shared" si="352"/>
        <v>0</v>
      </c>
      <c r="T3737">
        <f t="shared" si="353"/>
        <v>5</v>
      </c>
      <c r="Z3737" s="118">
        <v>0.11</v>
      </c>
      <c r="AA3737">
        <v>0</v>
      </c>
      <c r="AB3737" s="120">
        <v>38.51</v>
      </c>
      <c r="AC3737" s="2">
        <f t="shared" si="354"/>
        <v>2118.0499999999993</v>
      </c>
      <c r="AE3737" s="2">
        <f t="shared" si="355"/>
        <v>2118.0499999999993</v>
      </c>
      <c r="AG3737" t="str">
        <f t="shared" si="356"/>
        <v/>
      </c>
    </row>
    <row r="3738" spans="1:34">
      <c r="A3738">
        <v>3737</v>
      </c>
      <c r="C3738">
        <v>481</v>
      </c>
      <c r="D3738">
        <v>712</v>
      </c>
      <c r="E3738" t="s">
        <v>607</v>
      </c>
      <c r="F3738" t="s">
        <v>929</v>
      </c>
      <c r="G3738">
        <v>52.201019289999998</v>
      </c>
      <c r="H3738">
        <v>128.0904999</v>
      </c>
      <c r="M3738" t="s">
        <v>15</v>
      </c>
      <c r="N3738">
        <v>0</v>
      </c>
      <c r="O3738">
        <v>25</v>
      </c>
      <c r="P3738">
        <f t="shared" si="357"/>
        <v>25</v>
      </c>
      <c r="Q3738" t="s">
        <v>35</v>
      </c>
      <c r="R3738">
        <v>1</v>
      </c>
      <c r="S3738">
        <f t="shared" si="352"/>
        <v>0</v>
      </c>
      <c r="T3738">
        <f t="shared" si="353"/>
        <v>25</v>
      </c>
      <c r="Z3738" s="118">
        <v>0.11</v>
      </c>
      <c r="AA3738">
        <v>0</v>
      </c>
      <c r="AB3738" s="120">
        <v>38.51</v>
      </c>
      <c r="AC3738" s="2">
        <f t="shared" si="354"/>
        <v>10590.249999999998</v>
      </c>
      <c r="AE3738" s="2">
        <f t="shared" si="355"/>
        <v>10590.249999999998</v>
      </c>
      <c r="AG3738" t="str">
        <f t="shared" si="356"/>
        <v/>
      </c>
    </row>
    <row r="3739" spans="1:34">
      <c r="A3739">
        <v>3738</v>
      </c>
      <c r="C3739">
        <v>529</v>
      </c>
      <c r="D3739">
        <v>712</v>
      </c>
      <c r="E3739" t="s">
        <v>607</v>
      </c>
      <c r="F3739" t="s">
        <v>929</v>
      </c>
      <c r="G3739">
        <v>52.201019289999998</v>
      </c>
      <c r="H3739">
        <v>128.0904999</v>
      </c>
      <c r="M3739" t="s">
        <v>58</v>
      </c>
      <c r="N3739">
        <v>0</v>
      </c>
      <c r="O3739">
        <v>-12</v>
      </c>
      <c r="P3739">
        <f t="shared" si="357"/>
        <v>12</v>
      </c>
      <c r="Q3739" t="s">
        <v>604</v>
      </c>
      <c r="R3739">
        <v>2</v>
      </c>
      <c r="S3739">
        <f t="shared" si="352"/>
        <v>12</v>
      </c>
      <c r="T3739">
        <f t="shared" si="353"/>
        <v>0</v>
      </c>
      <c r="U3739" t="s">
        <v>1003</v>
      </c>
      <c r="V3739" t="s">
        <v>856</v>
      </c>
      <c r="Z3739" s="118">
        <v>1.17</v>
      </c>
      <c r="AA3739" s="106">
        <v>20</v>
      </c>
      <c r="AB3739" s="120">
        <v>3.92</v>
      </c>
      <c r="AC3739" s="2">
        <f t="shared" si="354"/>
        <v>4402.9440000000004</v>
      </c>
      <c r="AE3739" s="2">
        <f t="shared" si="355"/>
        <v>4402.9440000000004</v>
      </c>
      <c r="AG3739" t="str">
        <f t="shared" si="356"/>
        <v/>
      </c>
    </row>
    <row r="3740" spans="1:34" s="9" customFormat="1">
      <c r="A3740">
        <v>3739</v>
      </c>
      <c r="C3740">
        <v>529</v>
      </c>
      <c r="D3740">
        <v>712</v>
      </c>
      <c r="E3740" s="9" t="s">
        <v>607</v>
      </c>
      <c r="F3740" t="s">
        <v>929</v>
      </c>
      <c r="G3740" s="9">
        <v>52.201019289999998</v>
      </c>
      <c r="H3740" s="9">
        <v>128.0904999</v>
      </c>
      <c r="M3740" s="9" t="s">
        <v>416</v>
      </c>
      <c r="N3740" s="9">
        <v>-12</v>
      </c>
      <c r="O3740" s="9">
        <v>-12</v>
      </c>
      <c r="P3740">
        <f t="shared" si="357"/>
        <v>0</v>
      </c>
      <c r="R3740" s="9">
        <v>2</v>
      </c>
      <c r="S3740" s="9">
        <f t="shared" si="352"/>
        <v>0</v>
      </c>
      <c r="T3740" s="9">
        <f t="shared" si="353"/>
        <v>0</v>
      </c>
      <c r="U3740" t="s">
        <v>1003</v>
      </c>
      <c r="V3740" t="s">
        <v>856</v>
      </c>
      <c r="Z3740" s="118">
        <v>0</v>
      </c>
      <c r="AA3740" s="9">
        <v>0</v>
      </c>
      <c r="AB3740" s="120"/>
      <c r="AC3740" s="2">
        <f t="shared" si="354"/>
        <v>0</v>
      </c>
      <c r="AE3740" s="11">
        <f t="shared" si="355"/>
        <v>0</v>
      </c>
      <c r="AG3740" t="str">
        <f t="shared" si="356"/>
        <v/>
      </c>
      <c r="AH3740"/>
    </row>
    <row r="3741" spans="1:34">
      <c r="A3741">
        <v>3740</v>
      </c>
      <c r="C3741">
        <v>482</v>
      </c>
      <c r="D3741">
        <v>713</v>
      </c>
      <c r="E3741" t="s">
        <v>919</v>
      </c>
      <c r="F3741" t="s">
        <v>934</v>
      </c>
      <c r="G3741">
        <v>52.209629059999997</v>
      </c>
      <c r="H3741">
        <v>128.0834045</v>
      </c>
      <c r="M3741" t="s">
        <v>89</v>
      </c>
      <c r="N3741">
        <v>24</v>
      </c>
      <c r="O3741">
        <v>21</v>
      </c>
      <c r="P3741">
        <f t="shared" si="357"/>
        <v>3</v>
      </c>
      <c r="Q3741" t="s">
        <v>35</v>
      </c>
      <c r="R3741">
        <v>1</v>
      </c>
      <c r="S3741">
        <f t="shared" si="352"/>
        <v>0</v>
      </c>
      <c r="T3741">
        <f t="shared" si="353"/>
        <v>3</v>
      </c>
      <c r="W3741">
        <f>SUM(S3741:S3747)</f>
        <v>8</v>
      </c>
      <c r="X3741">
        <f>SUM(T3741:T3747)</f>
        <v>24</v>
      </c>
      <c r="Y3741">
        <f>X3741+W3741</f>
        <v>32</v>
      </c>
      <c r="Z3741" s="118">
        <v>0.08</v>
      </c>
      <c r="AA3741">
        <v>0</v>
      </c>
      <c r="AB3741" s="120">
        <v>51.68</v>
      </c>
      <c r="AC3741" s="2">
        <f t="shared" si="354"/>
        <v>1240.3200000000002</v>
      </c>
      <c r="AD3741" s="2">
        <f>SUM(AC3741:AC3747)</f>
        <v>19716.792000000001</v>
      </c>
      <c r="AE3741" s="2">
        <f t="shared" si="355"/>
        <v>1240.3200000000002</v>
      </c>
      <c r="AF3741" s="2">
        <f>SUM(AE3741:AE3747)</f>
        <v>19716.792000000001</v>
      </c>
      <c r="AG3741">
        <f t="shared" si="356"/>
        <v>1</v>
      </c>
    </row>
    <row r="3742" spans="1:34">
      <c r="A3742">
        <v>3741</v>
      </c>
      <c r="C3742">
        <v>482</v>
      </c>
      <c r="D3742">
        <v>713</v>
      </c>
      <c r="E3742" t="s">
        <v>919</v>
      </c>
      <c r="F3742" t="s">
        <v>934</v>
      </c>
      <c r="G3742">
        <v>52.209629059999997</v>
      </c>
      <c r="H3742">
        <v>128.0834045</v>
      </c>
      <c r="M3742" t="s">
        <v>14</v>
      </c>
      <c r="N3742">
        <v>21</v>
      </c>
      <c r="O3742">
        <v>18</v>
      </c>
      <c r="P3742">
        <f t="shared" si="357"/>
        <v>3</v>
      </c>
      <c r="Q3742" t="s">
        <v>35</v>
      </c>
      <c r="R3742">
        <v>1</v>
      </c>
      <c r="S3742">
        <f t="shared" si="352"/>
        <v>0</v>
      </c>
      <c r="T3742">
        <f t="shared" si="353"/>
        <v>3</v>
      </c>
      <c r="Z3742" s="118">
        <v>0.12</v>
      </c>
      <c r="AA3742">
        <v>0</v>
      </c>
      <c r="AB3742" s="120">
        <v>51.68</v>
      </c>
      <c r="AC3742" s="2">
        <f t="shared" si="354"/>
        <v>1860.4799999999998</v>
      </c>
      <c r="AE3742" s="2">
        <f t="shared" si="355"/>
        <v>1860.4799999999998</v>
      </c>
      <c r="AG3742" t="str">
        <f t="shared" si="356"/>
        <v/>
      </c>
    </row>
    <row r="3743" spans="1:34">
      <c r="A3743">
        <v>3742</v>
      </c>
      <c r="C3743">
        <v>482</v>
      </c>
      <c r="D3743">
        <v>713</v>
      </c>
      <c r="E3743" t="s">
        <v>919</v>
      </c>
      <c r="F3743" t="s">
        <v>934</v>
      </c>
      <c r="G3743">
        <v>52.209629059999997</v>
      </c>
      <c r="H3743">
        <v>128.0834045</v>
      </c>
      <c r="M3743" t="s">
        <v>90</v>
      </c>
      <c r="N3743">
        <v>18</v>
      </c>
      <c r="O3743">
        <v>9</v>
      </c>
      <c r="P3743">
        <f t="shared" si="357"/>
        <v>9</v>
      </c>
      <c r="Q3743" t="s">
        <v>35</v>
      </c>
      <c r="R3743">
        <v>1</v>
      </c>
      <c r="S3743">
        <f t="shared" si="352"/>
        <v>0</v>
      </c>
      <c r="T3743">
        <f t="shared" si="353"/>
        <v>9</v>
      </c>
      <c r="Z3743" s="118">
        <v>0.15</v>
      </c>
      <c r="AA3743">
        <v>0</v>
      </c>
      <c r="AB3743" s="120">
        <v>45.12</v>
      </c>
      <c r="AC3743" s="2">
        <f t="shared" si="354"/>
        <v>6091.2</v>
      </c>
      <c r="AE3743" s="2">
        <f t="shared" si="355"/>
        <v>6091.2</v>
      </c>
      <c r="AG3743" t="str">
        <f t="shared" si="356"/>
        <v/>
      </c>
    </row>
    <row r="3744" spans="1:34">
      <c r="A3744">
        <v>3743</v>
      </c>
      <c r="C3744">
        <v>482</v>
      </c>
      <c r="D3744">
        <v>713</v>
      </c>
      <c r="E3744" t="s">
        <v>919</v>
      </c>
      <c r="F3744" t="s">
        <v>934</v>
      </c>
      <c r="G3744">
        <v>52.209629059999997</v>
      </c>
      <c r="H3744">
        <v>128.0834045</v>
      </c>
      <c r="M3744" t="s">
        <v>627</v>
      </c>
      <c r="N3744">
        <v>9</v>
      </c>
      <c r="O3744">
        <v>0</v>
      </c>
      <c r="P3744">
        <f t="shared" si="357"/>
        <v>9</v>
      </c>
      <c r="Q3744" t="s">
        <v>35</v>
      </c>
      <c r="R3744">
        <v>1</v>
      </c>
      <c r="S3744">
        <f t="shared" si="352"/>
        <v>0</v>
      </c>
      <c r="T3744">
        <f t="shared" si="353"/>
        <v>9</v>
      </c>
      <c r="Z3744" s="118">
        <v>0.15</v>
      </c>
      <c r="AA3744">
        <v>0</v>
      </c>
      <c r="AB3744" s="120">
        <v>45.12</v>
      </c>
      <c r="AC3744" s="2">
        <f t="shared" si="354"/>
        <v>6091.2</v>
      </c>
      <c r="AE3744" s="2">
        <f t="shared" si="355"/>
        <v>6091.2</v>
      </c>
      <c r="AG3744" t="str">
        <f t="shared" si="356"/>
        <v/>
      </c>
    </row>
    <row r="3745" spans="1:34">
      <c r="A3745">
        <v>3744</v>
      </c>
      <c r="C3745">
        <v>530</v>
      </c>
      <c r="D3745">
        <v>713</v>
      </c>
      <c r="E3745" t="s">
        <v>919</v>
      </c>
      <c r="F3745" t="s">
        <v>934</v>
      </c>
      <c r="G3745">
        <v>52.209629059999997</v>
      </c>
      <c r="H3745">
        <v>128.0834045</v>
      </c>
      <c r="M3745" t="s">
        <v>16</v>
      </c>
      <c r="N3745">
        <v>0</v>
      </c>
      <c r="O3745">
        <v>-3</v>
      </c>
      <c r="P3745">
        <f t="shared" si="357"/>
        <v>3</v>
      </c>
      <c r="R3745">
        <v>2</v>
      </c>
      <c r="S3745">
        <f t="shared" si="352"/>
        <v>3</v>
      </c>
      <c r="T3745">
        <f t="shared" si="353"/>
        <v>0</v>
      </c>
      <c r="U3745" t="s">
        <v>1003</v>
      </c>
      <c r="V3745" t="s">
        <v>856</v>
      </c>
      <c r="Z3745" s="118">
        <v>1.31</v>
      </c>
      <c r="AA3745" s="106">
        <v>20</v>
      </c>
      <c r="AB3745" s="120">
        <v>10.130000000000001</v>
      </c>
      <c r="AC3745" s="2">
        <f t="shared" si="354"/>
        <v>3184.8720000000003</v>
      </c>
      <c r="AE3745" s="2">
        <f t="shared" si="355"/>
        <v>3184.8720000000003</v>
      </c>
      <c r="AG3745" t="str">
        <f t="shared" si="356"/>
        <v/>
      </c>
    </row>
    <row r="3746" spans="1:34">
      <c r="A3746">
        <v>3745</v>
      </c>
      <c r="C3746">
        <v>530</v>
      </c>
      <c r="D3746">
        <v>713</v>
      </c>
      <c r="E3746" t="s">
        <v>919</v>
      </c>
      <c r="F3746" t="s">
        <v>934</v>
      </c>
      <c r="G3746">
        <v>52.209629059999997</v>
      </c>
      <c r="H3746">
        <v>128.0834045</v>
      </c>
      <c r="M3746" t="s">
        <v>17</v>
      </c>
      <c r="N3746">
        <v>-3</v>
      </c>
      <c r="O3746">
        <v>-8</v>
      </c>
      <c r="P3746">
        <f t="shared" si="357"/>
        <v>5</v>
      </c>
      <c r="R3746">
        <v>2</v>
      </c>
      <c r="S3746">
        <f t="shared" si="352"/>
        <v>5</v>
      </c>
      <c r="T3746">
        <f t="shared" si="353"/>
        <v>0</v>
      </c>
      <c r="U3746" t="s">
        <v>1003</v>
      </c>
      <c r="V3746" t="s">
        <v>856</v>
      </c>
      <c r="Z3746" s="118">
        <v>0.86</v>
      </c>
      <c r="AA3746" s="106">
        <v>20</v>
      </c>
      <c r="AB3746" s="120">
        <v>3.63</v>
      </c>
      <c r="AC3746" s="2">
        <f t="shared" si="354"/>
        <v>1248.7200000000003</v>
      </c>
      <c r="AE3746" s="2">
        <f t="shared" si="355"/>
        <v>1248.7200000000003</v>
      </c>
      <c r="AG3746" t="str">
        <f t="shared" si="356"/>
        <v/>
      </c>
    </row>
    <row r="3747" spans="1:34" s="9" customFormat="1">
      <c r="A3747">
        <v>3746</v>
      </c>
      <c r="C3747">
        <v>530</v>
      </c>
      <c r="D3747">
        <v>713</v>
      </c>
      <c r="E3747" s="9" t="s">
        <v>919</v>
      </c>
      <c r="F3747" t="s">
        <v>934</v>
      </c>
      <c r="G3747" s="9">
        <v>52.209629059999997</v>
      </c>
      <c r="H3747" s="9">
        <v>128.0834045</v>
      </c>
      <c r="M3747" s="9" t="s">
        <v>416</v>
      </c>
      <c r="N3747" s="9">
        <v>-8</v>
      </c>
      <c r="O3747" s="9">
        <v>-8</v>
      </c>
      <c r="P3747">
        <f t="shared" si="357"/>
        <v>0</v>
      </c>
      <c r="R3747" s="9">
        <v>2</v>
      </c>
      <c r="S3747" s="9">
        <f t="shared" si="352"/>
        <v>0</v>
      </c>
      <c r="T3747" s="9">
        <f t="shared" si="353"/>
        <v>0</v>
      </c>
      <c r="U3747" t="s">
        <v>1006</v>
      </c>
      <c r="V3747" t="s">
        <v>918</v>
      </c>
      <c r="Z3747" s="118">
        <v>0</v>
      </c>
      <c r="AA3747" s="9">
        <v>0</v>
      </c>
      <c r="AB3747" s="120"/>
      <c r="AC3747" s="2">
        <f t="shared" si="354"/>
        <v>0</v>
      </c>
      <c r="AE3747" s="11">
        <f t="shared" si="355"/>
        <v>0</v>
      </c>
      <c r="AG3747" t="str">
        <f t="shared" si="356"/>
        <v/>
      </c>
      <c r="AH3747"/>
    </row>
    <row r="3748" spans="1:34">
      <c r="A3748">
        <v>3747</v>
      </c>
      <c r="C3748">
        <v>483</v>
      </c>
      <c r="D3748">
        <v>714</v>
      </c>
      <c r="E3748" t="s">
        <v>607</v>
      </c>
      <c r="F3748" t="s">
        <v>929</v>
      </c>
      <c r="G3748">
        <v>52.21062088</v>
      </c>
      <c r="H3748">
        <v>128.08470149999999</v>
      </c>
      <c r="M3748" t="s">
        <v>89</v>
      </c>
      <c r="N3748">
        <v>18</v>
      </c>
      <c r="O3748">
        <v>16</v>
      </c>
      <c r="P3748">
        <f t="shared" si="357"/>
        <v>2</v>
      </c>
      <c r="Q3748" t="s">
        <v>35</v>
      </c>
      <c r="R3748">
        <v>1</v>
      </c>
      <c r="S3748">
        <f t="shared" si="352"/>
        <v>0</v>
      </c>
      <c r="T3748">
        <f t="shared" si="353"/>
        <v>2</v>
      </c>
      <c r="W3748">
        <f>SUM(S3748:S3752)</f>
        <v>15</v>
      </c>
      <c r="X3748">
        <f>SUM(T3748:T3752)</f>
        <v>18</v>
      </c>
      <c r="Y3748">
        <f>X3748+W3748</f>
        <v>33</v>
      </c>
      <c r="Z3748" s="118">
        <v>0.11</v>
      </c>
      <c r="AA3748">
        <v>0</v>
      </c>
      <c r="AB3748" s="120">
        <v>45.06</v>
      </c>
      <c r="AC3748" s="2">
        <f t="shared" si="354"/>
        <v>991.31999999999994</v>
      </c>
      <c r="AD3748" s="2">
        <f>SUM(AC3748:AC3752)</f>
        <v>12645.09</v>
      </c>
      <c r="AE3748" s="2">
        <f t="shared" si="355"/>
        <v>991.31999999999994</v>
      </c>
      <c r="AF3748" s="2">
        <f>SUM(AE3748:AE3752)</f>
        <v>12645.09</v>
      </c>
      <c r="AG3748">
        <f t="shared" si="356"/>
        <v>1</v>
      </c>
    </row>
    <row r="3749" spans="1:34">
      <c r="A3749">
        <v>3748</v>
      </c>
      <c r="C3749">
        <v>483</v>
      </c>
      <c r="D3749">
        <v>714</v>
      </c>
      <c r="E3749" t="s">
        <v>607</v>
      </c>
      <c r="F3749" t="s">
        <v>929</v>
      </c>
      <c r="G3749">
        <v>52.21062088</v>
      </c>
      <c r="H3749">
        <v>128.08470149999999</v>
      </c>
      <c r="M3749" t="s">
        <v>14</v>
      </c>
      <c r="N3749">
        <v>16</v>
      </c>
      <c r="O3749">
        <v>15</v>
      </c>
      <c r="P3749">
        <f t="shared" si="357"/>
        <v>1</v>
      </c>
      <c r="Q3749" t="s">
        <v>35</v>
      </c>
      <c r="R3749">
        <v>1</v>
      </c>
      <c r="S3749">
        <f t="shared" si="352"/>
        <v>0</v>
      </c>
      <c r="T3749">
        <f t="shared" si="353"/>
        <v>1</v>
      </c>
      <c r="Z3749" s="118">
        <v>0.11</v>
      </c>
      <c r="AA3749">
        <v>0</v>
      </c>
      <c r="AB3749" s="120">
        <v>45.06</v>
      </c>
      <c r="AC3749" s="2">
        <f t="shared" si="354"/>
        <v>495.65999999999997</v>
      </c>
      <c r="AE3749" s="2">
        <f t="shared" si="355"/>
        <v>495.65999999999997</v>
      </c>
      <c r="AG3749" t="str">
        <f t="shared" si="356"/>
        <v/>
      </c>
    </row>
    <row r="3750" spans="1:34">
      <c r="A3750">
        <v>3749</v>
      </c>
      <c r="C3750">
        <v>483</v>
      </c>
      <c r="D3750">
        <v>714</v>
      </c>
      <c r="E3750" t="s">
        <v>607</v>
      </c>
      <c r="F3750" t="s">
        <v>929</v>
      </c>
      <c r="G3750">
        <v>52.21062088</v>
      </c>
      <c r="H3750">
        <v>128.08470149999999</v>
      </c>
      <c r="M3750" t="s">
        <v>15</v>
      </c>
      <c r="N3750">
        <v>15</v>
      </c>
      <c r="O3750">
        <v>0</v>
      </c>
      <c r="P3750">
        <f t="shared" si="357"/>
        <v>15</v>
      </c>
      <c r="Q3750" t="s">
        <v>35</v>
      </c>
      <c r="R3750">
        <v>1</v>
      </c>
      <c r="S3750">
        <f t="shared" si="352"/>
        <v>0</v>
      </c>
      <c r="T3750">
        <f t="shared" si="353"/>
        <v>15</v>
      </c>
      <c r="Z3750" s="118">
        <v>0.11</v>
      </c>
      <c r="AA3750">
        <v>0</v>
      </c>
      <c r="AB3750" s="120">
        <v>38.51</v>
      </c>
      <c r="AC3750" s="2">
        <f t="shared" si="354"/>
        <v>6354.15</v>
      </c>
      <c r="AE3750" s="2">
        <f t="shared" si="355"/>
        <v>6354.15</v>
      </c>
      <c r="AG3750" t="str">
        <f t="shared" si="356"/>
        <v/>
      </c>
    </row>
    <row r="3751" spans="1:34">
      <c r="A3751">
        <v>3750</v>
      </c>
      <c r="C3751">
        <v>531</v>
      </c>
      <c r="D3751">
        <v>714</v>
      </c>
      <c r="E3751" t="s">
        <v>607</v>
      </c>
      <c r="F3751" t="s">
        <v>929</v>
      </c>
      <c r="G3751">
        <v>52.21062088</v>
      </c>
      <c r="H3751">
        <v>128.08470149999999</v>
      </c>
      <c r="M3751" t="s">
        <v>17</v>
      </c>
      <c r="N3751">
        <v>0</v>
      </c>
      <c r="O3751">
        <v>-15</v>
      </c>
      <c r="P3751">
        <f t="shared" si="357"/>
        <v>15</v>
      </c>
      <c r="Q3751" t="s">
        <v>611</v>
      </c>
      <c r="R3751">
        <v>2</v>
      </c>
      <c r="S3751">
        <f t="shared" si="352"/>
        <v>15</v>
      </c>
      <c r="T3751">
        <f t="shared" si="353"/>
        <v>0</v>
      </c>
      <c r="U3751" t="s">
        <v>1006</v>
      </c>
      <c r="V3751" t="s">
        <v>918</v>
      </c>
      <c r="Z3751" s="118">
        <v>0.86</v>
      </c>
      <c r="AA3751">
        <v>5</v>
      </c>
      <c r="AB3751" s="120">
        <v>3.92</v>
      </c>
      <c r="AC3751" s="2">
        <f t="shared" si="354"/>
        <v>4803.96</v>
      </c>
      <c r="AE3751" s="2">
        <f t="shared" si="355"/>
        <v>4803.96</v>
      </c>
      <c r="AG3751" t="str">
        <f t="shared" si="356"/>
        <v/>
      </c>
    </row>
    <row r="3752" spans="1:34" s="9" customFormat="1">
      <c r="A3752">
        <v>3751</v>
      </c>
      <c r="C3752">
        <v>531</v>
      </c>
      <c r="D3752">
        <v>714</v>
      </c>
      <c r="E3752" s="9" t="s">
        <v>607</v>
      </c>
      <c r="F3752" t="s">
        <v>929</v>
      </c>
      <c r="G3752" s="9">
        <v>52.21062088</v>
      </c>
      <c r="H3752" s="9">
        <v>128.08470149999999</v>
      </c>
      <c r="M3752" s="9" t="s">
        <v>21</v>
      </c>
      <c r="N3752" s="9">
        <v>-15</v>
      </c>
      <c r="O3752" s="9">
        <v>-15</v>
      </c>
      <c r="P3752">
        <f t="shared" si="357"/>
        <v>0</v>
      </c>
      <c r="R3752" s="9">
        <v>2</v>
      </c>
      <c r="S3752" s="9">
        <f t="shared" si="352"/>
        <v>0</v>
      </c>
      <c r="T3752" s="9">
        <f t="shared" si="353"/>
        <v>0</v>
      </c>
      <c r="U3752" t="s">
        <v>1006</v>
      </c>
      <c r="V3752" t="s">
        <v>918</v>
      </c>
      <c r="Z3752" s="118">
        <v>1.74</v>
      </c>
      <c r="AA3752" s="9">
        <v>0</v>
      </c>
      <c r="AB3752" s="120">
        <v>1.27</v>
      </c>
      <c r="AC3752" s="2">
        <f t="shared" si="354"/>
        <v>0</v>
      </c>
      <c r="AE3752" s="11">
        <f t="shared" si="355"/>
        <v>0</v>
      </c>
      <c r="AG3752" t="str">
        <f t="shared" si="356"/>
        <v/>
      </c>
      <c r="AH3752"/>
    </row>
    <row r="3753" spans="1:34">
      <c r="A3753">
        <v>3752</v>
      </c>
      <c r="C3753">
        <v>809</v>
      </c>
      <c r="D3753">
        <v>715</v>
      </c>
      <c r="E3753" t="s">
        <v>915</v>
      </c>
      <c r="F3753" t="s">
        <v>932</v>
      </c>
      <c r="G3753">
        <v>52.303970339999999</v>
      </c>
      <c r="H3753">
        <v>128.11799619999999</v>
      </c>
      <c r="M3753" t="s">
        <v>610</v>
      </c>
      <c r="N3753">
        <v>43</v>
      </c>
      <c r="O3753">
        <v>41</v>
      </c>
      <c r="P3753">
        <f t="shared" si="357"/>
        <v>2</v>
      </c>
      <c r="Q3753" t="s">
        <v>35</v>
      </c>
      <c r="R3753">
        <v>1</v>
      </c>
      <c r="S3753">
        <f t="shared" si="352"/>
        <v>0</v>
      </c>
      <c r="T3753">
        <f t="shared" si="353"/>
        <v>2</v>
      </c>
      <c r="W3753">
        <f>SUM(S3753:S3758)</f>
        <v>11</v>
      </c>
      <c r="X3753">
        <f>SUM(T3753:T3758)</f>
        <v>43</v>
      </c>
      <c r="Y3753">
        <f>X3753+W3753</f>
        <v>54</v>
      </c>
      <c r="Z3753" s="118">
        <v>0.11</v>
      </c>
      <c r="AA3753">
        <v>0</v>
      </c>
      <c r="AB3753" s="120">
        <v>25.58</v>
      </c>
      <c r="AC3753" s="2">
        <f t="shared" si="354"/>
        <v>562.75999999999988</v>
      </c>
      <c r="AD3753" s="2">
        <f>SUM(AC3753:AC3758)</f>
        <v>44536.28300000001</v>
      </c>
      <c r="AE3753" s="2">
        <f t="shared" si="355"/>
        <v>562.75999999999988</v>
      </c>
      <c r="AF3753" s="2">
        <f>SUM(AE3753:AE3758)</f>
        <v>44536.28300000001</v>
      </c>
      <c r="AG3753">
        <f t="shared" si="356"/>
        <v>1</v>
      </c>
    </row>
    <row r="3754" spans="1:34">
      <c r="A3754">
        <v>3753</v>
      </c>
      <c r="C3754">
        <v>809</v>
      </c>
      <c r="D3754">
        <v>715</v>
      </c>
      <c r="E3754" t="s">
        <v>915</v>
      </c>
      <c r="F3754" t="s">
        <v>932</v>
      </c>
      <c r="G3754">
        <v>52.303970339999999</v>
      </c>
      <c r="H3754">
        <v>128.11799619999999</v>
      </c>
      <c r="M3754" t="s">
        <v>606</v>
      </c>
      <c r="N3754">
        <v>41</v>
      </c>
      <c r="O3754">
        <v>33</v>
      </c>
      <c r="P3754">
        <f t="shared" si="357"/>
        <v>8</v>
      </c>
      <c r="Q3754" t="s">
        <v>35</v>
      </c>
      <c r="R3754">
        <v>1</v>
      </c>
      <c r="S3754">
        <f t="shared" si="352"/>
        <v>0</v>
      </c>
      <c r="T3754">
        <f t="shared" si="353"/>
        <v>8</v>
      </c>
      <c r="Z3754" s="118">
        <v>0.11</v>
      </c>
      <c r="AA3754">
        <v>0</v>
      </c>
      <c r="AB3754" s="120">
        <v>25.58</v>
      </c>
      <c r="AC3754" s="2">
        <f t="shared" si="354"/>
        <v>2251.0399999999995</v>
      </c>
      <c r="AE3754" s="2">
        <f t="shared" si="355"/>
        <v>2251.0399999999995</v>
      </c>
      <c r="AG3754" t="str">
        <f t="shared" si="356"/>
        <v/>
      </c>
    </row>
    <row r="3755" spans="1:34">
      <c r="A3755">
        <v>3754</v>
      </c>
      <c r="C3755">
        <v>809</v>
      </c>
      <c r="D3755">
        <v>715</v>
      </c>
      <c r="E3755" t="s">
        <v>915</v>
      </c>
      <c r="F3755" t="s">
        <v>932</v>
      </c>
      <c r="G3755">
        <v>52.303970339999999</v>
      </c>
      <c r="H3755">
        <v>128.11799619999999</v>
      </c>
      <c r="M3755" t="s">
        <v>652</v>
      </c>
      <c r="N3755">
        <v>33</v>
      </c>
      <c r="O3755">
        <v>10</v>
      </c>
      <c r="P3755">
        <f t="shared" si="357"/>
        <v>23</v>
      </c>
      <c r="Q3755" t="s">
        <v>35</v>
      </c>
      <c r="R3755">
        <v>1</v>
      </c>
      <c r="S3755">
        <f t="shared" si="352"/>
        <v>0</v>
      </c>
      <c r="T3755">
        <f t="shared" si="353"/>
        <v>23</v>
      </c>
      <c r="Z3755" s="118">
        <v>0.55000000000000004</v>
      </c>
      <c r="AA3755">
        <v>0</v>
      </c>
      <c r="AB3755" s="120">
        <v>19.02</v>
      </c>
      <c r="AC3755" s="2">
        <f t="shared" si="354"/>
        <v>24060.300000000003</v>
      </c>
      <c r="AE3755" s="2">
        <f t="shared" si="355"/>
        <v>24060.300000000003</v>
      </c>
      <c r="AG3755" t="str">
        <f t="shared" si="356"/>
        <v/>
      </c>
    </row>
    <row r="3756" spans="1:34">
      <c r="A3756">
        <v>3755</v>
      </c>
      <c r="C3756">
        <v>809</v>
      </c>
      <c r="D3756">
        <v>715</v>
      </c>
      <c r="E3756" t="s">
        <v>915</v>
      </c>
      <c r="F3756" t="s">
        <v>932</v>
      </c>
      <c r="G3756">
        <v>52.303970339999999</v>
      </c>
      <c r="H3756">
        <v>128.11799619999999</v>
      </c>
      <c r="M3756" t="s">
        <v>653</v>
      </c>
      <c r="N3756">
        <v>10</v>
      </c>
      <c r="O3756">
        <v>0</v>
      </c>
      <c r="P3756">
        <f t="shared" si="357"/>
        <v>10</v>
      </c>
      <c r="Q3756" t="s">
        <v>35</v>
      </c>
      <c r="R3756">
        <v>1</v>
      </c>
      <c r="S3756">
        <f t="shared" si="352"/>
        <v>0</v>
      </c>
      <c r="T3756">
        <f t="shared" si="353"/>
        <v>10</v>
      </c>
      <c r="Z3756" s="118">
        <v>0.55000000000000004</v>
      </c>
      <c r="AA3756">
        <v>0</v>
      </c>
      <c r="AB3756" s="120">
        <v>19.02</v>
      </c>
      <c r="AC3756" s="2">
        <f t="shared" si="354"/>
        <v>10461</v>
      </c>
      <c r="AE3756" s="2">
        <f t="shared" si="355"/>
        <v>10461</v>
      </c>
      <c r="AG3756" t="str">
        <f t="shared" si="356"/>
        <v/>
      </c>
    </row>
    <row r="3757" spans="1:34">
      <c r="A3757">
        <v>3756</v>
      </c>
      <c r="C3757">
        <v>869</v>
      </c>
      <c r="D3757">
        <v>715</v>
      </c>
      <c r="E3757" t="s">
        <v>915</v>
      </c>
      <c r="F3757" t="s">
        <v>932</v>
      </c>
      <c r="G3757">
        <v>52.303970339999999</v>
      </c>
      <c r="H3757">
        <v>128.11799619999999</v>
      </c>
      <c r="M3757" t="s">
        <v>104</v>
      </c>
      <c r="N3757">
        <v>0</v>
      </c>
      <c r="O3757">
        <v>-11</v>
      </c>
      <c r="P3757">
        <f t="shared" si="357"/>
        <v>11</v>
      </c>
      <c r="Q3757" t="s">
        <v>613</v>
      </c>
      <c r="R3757">
        <v>2</v>
      </c>
      <c r="S3757">
        <f t="shared" si="352"/>
        <v>11</v>
      </c>
      <c r="T3757">
        <f t="shared" si="353"/>
        <v>0</v>
      </c>
      <c r="U3757" t="s">
        <v>1006</v>
      </c>
      <c r="V3757" t="s">
        <v>918</v>
      </c>
      <c r="Z3757" s="118">
        <v>0.97</v>
      </c>
      <c r="AA3757">
        <v>15</v>
      </c>
      <c r="AB3757" s="120">
        <v>7.94</v>
      </c>
      <c r="AC3757" s="2">
        <f t="shared" si="354"/>
        <v>7201.1830000000009</v>
      </c>
      <c r="AE3757" s="2">
        <f t="shared" si="355"/>
        <v>7201.1830000000009</v>
      </c>
      <c r="AG3757" t="str">
        <f t="shared" si="356"/>
        <v/>
      </c>
    </row>
    <row r="3758" spans="1:34" s="9" customFormat="1">
      <c r="A3758">
        <v>3757</v>
      </c>
      <c r="C3758">
        <v>869</v>
      </c>
      <c r="D3758">
        <v>715</v>
      </c>
      <c r="E3758" s="9" t="s">
        <v>915</v>
      </c>
      <c r="F3758" t="s">
        <v>932</v>
      </c>
      <c r="G3758" s="9">
        <v>52.303970339999999</v>
      </c>
      <c r="H3758" s="9">
        <v>128.11799619999999</v>
      </c>
      <c r="M3758" s="9" t="s">
        <v>798</v>
      </c>
      <c r="N3758" s="9">
        <v>-11</v>
      </c>
      <c r="O3758" s="9">
        <v>-11</v>
      </c>
      <c r="P3758">
        <f t="shared" si="357"/>
        <v>0</v>
      </c>
      <c r="Q3758" s="9" t="s">
        <v>616</v>
      </c>
      <c r="R3758" s="9">
        <v>2</v>
      </c>
      <c r="S3758" s="9">
        <f t="shared" si="352"/>
        <v>0</v>
      </c>
      <c r="T3758" s="9">
        <f t="shared" si="353"/>
        <v>0</v>
      </c>
      <c r="U3758" t="s">
        <v>1003</v>
      </c>
      <c r="V3758" t="s">
        <v>278</v>
      </c>
      <c r="Z3758" s="118">
        <v>1.1000000000000001</v>
      </c>
      <c r="AA3758" s="9">
        <v>80</v>
      </c>
      <c r="AB3758" s="120">
        <v>0.92</v>
      </c>
      <c r="AC3758" s="2">
        <f t="shared" si="354"/>
        <v>0</v>
      </c>
      <c r="AE3758" s="11">
        <f t="shared" si="355"/>
        <v>0</v>
      </c>
      <c r="AG3758" t="str">
        <f t="shared" si="356"/>
        <v/>
      </c>
      <c r="AH3758"/>
    </row>
    <row r="3759" spans="1:34" s="44" customFormat="1">
      <c r="A3759" s="102">
        <v>3758</v>
      </c>
      <c r="C3759">
        <v>478</v>
      </c>
      <c r="D3759" s="102">
        <v>716</v>
      </c>
      <c r="E3759" s="44" t="s">
        <v>919</v>
      </c>
      <c r="F3759" s="102" t="s">
        <v>934</v>
      </c>
      <c r="G3759" s="44">
        <v>52.553470609999998</v>
      </c>
      <c r="H3759" s="44">
        <v>127.87538910000001</v>
      </c>
      <c r="M3759" s="44" t="s">
        <v>104</v>
      </c>
      <c r="N3759" s="44">
        <v>0</v>
      </c>
      <c r="O3759" s="44">
        <v>-12</v>
      </c>
      <c r="P3759" s="102">
        <f t="shared" si="357"/>
        <v>12</v>
      </c>
      <c r="R3759" s="44">
        <v>2</v>
      </c>
      <c r="S3759" s="44">
        <f t="shared" si="352"/>
        <v>12</v>
      </c>
      <c r="T3759" s="44">
        <f t="shared" si="353"/>
        <v>0</v>
      </c>
      <c r="U3759" t="s">
        <v>1003</v>
      </c>
      <c r="V3759" t="s">
        <v>278</v>
      </c>
      <c r="W3759" s="111">
        <f>SUM(S3759)</f>
        <v>12</v>
      </c>
      <c r="X3759" s="111">
        <f>SUM(T3759)</f>
        <v>0</v>
      </c>
      <c r="Y3759" s="111">
        <f>X3759+W3759</f>
        <v>12</v>
      </c>
      <c r="Z3759" s="118">
        <v>1.31</v>
      </c>
      <c r="AA3759" s="44">
        <v>0</v>
      </c>
      <c r="AB3759" s="120">
        <v>10.130000000000001</v>
      </c>
      <c r="AC3759" s="103">
        <f t="shared" si="354"/>
        <v>15924.36</v>
      </c>
      <c r="AD3759" s="112">
        <f>SUM(AC3759)</f>
        <v>15924.36</v>
      </c>
      <c r="AE3759" s="112">
        <f t="shared" si="355"/>
        <v>15924.36</v>
      </c>
      <c r="AF3759" s="112">
        <f>SUM(AE3759)</f>
        <v>15924.36</v>
      </c>
      <c r="AG3759" s="102">
        <f t="shared" si="356"/>
        <v>1</v>
      </c>
      <c r="AH3759"/>
    </row>
    <row r="3760" spans="1:34">
      <c r="A3760">
        <v>3759</v>
      </c>
      <c r="C3760">
        <v>479</v>
      </c>
      <c r="D3760">
        <v>717</v>
      </c>
      <c r="E3760" t="s">
        <v>919</v>
      </c>
      <c r="F3760" t="s">
        <v>934</v>
      </c>
      <c r="G3760">
        <v>52.291648860000002</v>
      </c>
      <c r="H3760">
        <v>128.1965027</v>
      </c>
      <c r="M3760" t="s">
        <v>89</v>
      </c>
      <c r="N3760">
        <v>70</v>
      </c>
      <c r="O3760">
        <v>68</v>
      </c>
      <c r="P3760">
        <f t="shared" si="357"/>
        <v>2</v>
      </c>
      <c r="Q3760" t="s">
        <v>35</v>
      </c>
      <c r="R3760">
        <v>1</v>
      </c>
      <c r="S3760">
        <f t="shared" si="352"/>
        <v>0</v>
      </c>
      <c r="T3760">
        <f t="shared" si="353"/>
        <v>2</v>
      </c>
      <c r="W3760">
        <f>SUM(S3760:S3763)</f>
        <v>4</v>
      </c>
      <c r="X3760">
        <f>SUM(T3760:T3763)</f>
        <v>70</v>
      </c>
      <c r="Y3760">
        <f>X3760+W3760</f>
        <v>74</v>
      </c>
      <c r="Z3760" s="118">
        <v>0.08</v>
      </c>
      <c r="AA3760">
        <v>0</v>
      </c>
      <c r="AB3760" s="120">
        <v>51.68</v>
      </c>
      <c r="AC3760" s="2">
        <f t="shared" si="354"/>
        <v>826.88000000000011</v>
      </c>
      <c r="AD3760" s="2">
        <f>SUM(AC3760:AC3763)</f>
        <v>48098.000000000007</v>
      </c>
      <c r="AE3760" s="2">
        <f t="shared" si="355"/>
        <v>826.88000000000011</v>
      </c>
      <c r="AF3760" s="2">
        <f>SUM(AE3760:AE3763)</f>
        <v>48098.000000000007</v>
      </c>
      <c r="AG3760">
        <f t="shared" si="356"/>
        <v>1</v>
      </c>
    </row>
    <row r="3761" spans="1:34">
      <c r="A3761">
        <v>3760</v>
      </c>
      <c r="C3761">
        <v>479</v>
      </c>
      <c r="D3761">
        <v>717</v>
      </c>
      <c r="E3761" t="s">
        <v>919</v>
      </c>
      <c r="F3761" t="s">
        <v>934</v>
      </c>
      <c r="G3761">
        <v>52.291648860000002</v>
      </c>
      <c r="H3761">
        <v>128.1965027</v>
      </c>
      <c r="M3761" t="s">
        <v>90</v>
      </c>
      <c r="N3761">
        <v>68</v>
      </c>
      <c r="O3761">
        <v>64</v>
      </c>
      <c r="P3761">
        <f t="shared" si="357"/>
        <v>4</v>
      </c>
      <c r="Q3761" t="s">
        <v>35</v>
      </c>
      <c r="R3761">
        <v>1</v>
      </c>
      <c r="S3761">
        <f t="shared" si="352"/>
        <v>0</v>
      </c>
      <c r="T3761">
        <f t="shared" si="353"/>
        <v>4</v>
      </c>
      <c r="Z3761" s="118">
        <v>0.15</v>
      </c>
      <c r="AA3761">
        <v>0</v>
      </c>
      <c r="AB3761" s="120">
        <v>45.12</v>
      </c>
      <c r="AC3761" s="2">
        <f t="shared" si="354"/>
        <v>2707.2000000000003</v>
      </c>
      <c r="AE3761" s="2">
        <f t="shared" si="355"/>
        <v>2707.2000000000003</v>
      </c>
      <c r="AG3761" t="str">
        <f t="shared" si="356"/>
        <v/>
      </c>
    </row>
    <row r="3762" spans="1:34">
      <c r="A3762">
        <v>3761</v>
      </c>
      <c r="C3762">
        <v>479</v>
      </c>
      <c r="D3762">
        <v>717</v>
      </c>
      <c r="E3762" t="s">
        <v>919</v>
      </c>
      <c r="F3762" t="s">
        <v>934</v>
      </c>
      <c r="G3762">
        <v>52.291648860000002</v>
      </c>
      <c r="H3762">
        <v>128.1965027</v>
      </c>
      <c r="M3762" t="s">
        <v>15</v>
      </c>
      <c r="N3762">
        <v>64</v>
      </c>
      <c r="O3762">
        <v>0</v>
      </c>
      <c r="P3762">
        <f t="shared" si="357"/>
        <v>64</v>
      </c>
      <c r="Q3762" t="s">
        <v>35</v>
      </c>
      <c r="R3762">
        <v>1</v>
      </c>
      <c r="S3762">
        <f t="shared" si="352"/>
        <v>0</v>
      </c>
      <c r="T3762">
        <f t="shared" si="353"/>
        <v>64</v>
      </c>
      <c r="Z3762" s="118">
        <v>0.15</v>
      </c>
      <c r="AA3762">
        <v>0</v>
      </c>
      <c r="AB3762" s="120">
        <v>45.12</v>
      </c>
      <c r="AC3762" s="2">
        <f t="shared" si="354"/>
        <v>43315.200000000004</v>
      </c>
      <c r="AE3762" s="2">
        <f t="shared" si="355"/>
        <v>43315.200000000004</v>
      </c>
      <c r="AG3762" t="str">
        <f t="shared" si="356"/>
        <v/>
      </c>
    </row>
    <row r="3763" spans="1:34" s="9" customFormat="1" ht="15" customHeight="1">
      <c r="A3763">
        <v>3762</v>
      </c>
      <c r="C3763">
        <v>527</v>
      </c>
      <c r="D3763">
        <v>717</v>
      </c>
      <c r="E3763" s="9" t="s">
        <v>919</v>
      </c>
      <c r="F3763" t="s">
        <v>934</v>
      </c>
      <c r="G3763" s="9">
        <v>52.291648860000002</v>
      </c>
      <c r="H3763" s="9">
        <v>128.1965027</v>
      </c>
      <c r="M3763" s="9" t="s">
        <v>116</v>
      </c>
      <c r="N3763" s="9">
        <v>0</v>
      </c>
      <c r="O3763" s="9">
        <v>-4</v>
      </c>
      <c r="P3763">
        <f t="shared" si="357"/>
        <v>4</v>
      </c>
      <c r="Q3763" s="9" t="s">
        <v>604</v>
      </c>
      <c r="R3763" s="9">
        <v>2</v>
      </c>
      <c r="S3763" s="9">
        <f t="shared" si="352"/>
        <v>4</v>
      </c>
      <c r="T3763" s="9">
        <f t="shared" si="353"/>
        <v>0</v>
      </c>
      <c r="U3763" t="s">
        <v>1003</v>
      </c>
      <c r="V3763" t="s">
        <v>278</v>
      </c>
      <c r="Z3763" s="118">
        <v>0.86</v>
      </c>
      <c r="AA3763" s="9">
        <v>0</v>
      </c>
      <c r="AB3763" s="120">
        <v>3.63</v>
      </c>
      <c r="AC3763" s="2">
        <f t="shared" si="354"/>
        <v>1248.72</v>
      </c>
      <c r="AE3763" s="11">
        <f t="shared" si="355"/>
        <v>1248.72</v>
      </c>
      <c r="AG3763" t="str">
        <f t="shared" si="356"/>
        <v/>
      </c>
      <c r="AH3763"/>
    </row>
    <row r="3764" spans="1:34">
      <c r="A3764">
        <v>3763</v>
      </c>
      <c r="C3764">
        <v>430</v>
      </c>
      <c r="D3764">
        <v>718</v>
      </c>
      <c r="E3764" t="s">
        <v>915</v>
      </c>
      <c r="F3764" t="s">
        <v>932</v>
      </c>
      <c r="G3764">
        <v>52.639148710000001</v>
      </c>
      <c r="H3764">
        <v>128.1470947</v>
      </c>
      <c r="M3764" t="s">
        <v>89</v>
      </c>
      <c r="N3764">
        <v>5</v>
      </c>
      <c r="O3764">
        <v>4</v>
      </c>
      <c r="P3764">
        <f t="shared" si="357"/>
        <v>1</v>
      </c>
      <c r="Q3764" t="s">
        <v>35</v>
      </c>
      <c r="R3764">
        <v>1</v>
      </c>
      <c r="S3764">
        <f t="shared" si="352"/>
        <v>0</v>
      </c>
      <c r="T3764">
        <f t="shared" si="353"/>
        <v>1</v>
      </c>
      <c r="W3764">
        <f>SUM(S3764:S3767)</f>
        <v>58</v>
      </c>
      <c r="X3764">
        <f>SUM(T3764:T3767)</f>
        <v>5</v>
      </c>
      <c r="Y3764">
        <f>X3764+W3764</f>
        <v>63</v>
      </c>
      <c r="Z3764" s="118">
        <v>0.11</v>
      </c>
      <c r="AA3764">
        <v>0</v>
      </c>
      <c r="AB3764" s="120">
        <v>25.58</v>
      </c>
      <c r="AC3764" s="2">
        <f t="shared" si="354"/>
        <v>281.37999999999994</v>
      </c>
      <c r="AD3764" s="2">
        <f>SUM(AC3764:AC3767)</f>
        <v>35674.450000000004</v>
      </c>
      <c r="AE3764" s="2">
        <f t="shared" si="355"/>
        <v>281.37999999999994</v>
      </c>
      <c r="AF3764" s="2">
        <f>SUM(AE3764:AE3767)</f>
        <v>35674.450000000004</v>
      </c>
      <c r="AG3764">
        <f t="shared" si="356"/>
        <v>1</v>
      </c>
    </row>
    <row r="3765" spans="1:34">
      <c r="A3765">
        <v>3764</v>
      </c>
      <c r="C3765">
        <v>430</v>
      </c>
      <c r="D3765">
        <v>718</v>
      </c>
      <c r="E3765" t="s">
        <v>915</v>
      </c>
      <c r="F3765" t="s">
        <v>932</v>
      </c>
      <c r="G3765">
        <v>52.639148710000001</v>
      </c>
      <c r="H3765">
        <v>128.1470947</v>
      </c>
      <c r="M3765" t="s">
        <v>606</v>
      </c>
      <c r="N3765">
        <v>4</v>
      </c>
      <c r="O3765">
        <v>1</v>
      </c>
      <c r="P3765">
        <f t="shared" si="357"/>
        <v>3</v>
      </c>
      <c r="Q3765" t="s">
        <v>35</v>
      </c>
      <c r="R3765">
        <v>1</v>
      </c>
      <c r="S3765">
        <f t="shared" si="352"/>
        <v>0</v>
      </c>
      <c r="T3765">
        <f t="shared" si="353"/>
        <v>3</v>
      </c>
      <c r="Z3765" s="118">
        <v>0.11</v>
      </c>
      <c r="AA3765">
        <v>0</v>
      </c>
      <c r="AB3765" s="120">
        <v>25.58</v>
      </c>
      <c r="AC3765" s="2">
        <f t="shared" si="354"/>
        <v>844.13999999999976</v>
      </c>
      <c r="AE3765" s="2">
        <f t="shared" si="355"/>
        <v>844.13999999999976</v>
      </c>
      <c r="AG3765" t="str">
        <f t="shared" si="356"/>
        <v/>
      </c>
    </row>
    <row r="3766" spans="1:34">
      <c r="A3766">
        <v>3765</v>
      </c>
      <c r="C3766">
        <v>430</v>
      </c>
      <c r="D3766">
        <v>718</v>
      </c>
      <c r="E3766" t="s">
        <v>915</v>
      </c>
      <c r="F3766" t="s">
        <v>932</v>
      </c>
      <c r="G3766">
        <v>52.639148710000001</v>
      </c>
      <c r="H3766">
        <v>128.1470947</v>
      </c>
      <c r="M3766" t="s">
        <v>57</v>
      </c>
      <c r="N3766">
        <v>1</v>
      </c>
      <c r="O3766">
        <v>0</v>
      </c>
      <c r="P3766">
        <f t="shared" si="357"/>
        <v>1</v>
      </c>
      <c r="Q3766" t="s">
        <v>35</v>
      </c>
      <c r="R3766">
        <v>1</v>
      </c>
      <c r="S3766">
        <f t="shared" si="352"/>
        <v>0</v>
      </c>
      <c r="T3766">
        <f t="shared" si="353"/>
        <v>1</v>
      </c>
      <c r="Z3766" s="118">
        <v>0.55000000000000004</v>
      </c>
      <c r="AA3766">
        <v>0</v>
      </c>
      <c r="AB3766" s="120">
        <v>19.02</v>
      </c>
      <c r="AC3766" s="2">
        <f t="shared" si="354"/>
        <v>1046.1000000000001</v>
      </c>
      <c r="AE3766" s="2">
        <f t="shared" si="355"/>
        <v>1046.1000000000001</v>
      </c>
      <c r="AG3766" t="str">
        <f t="shared" si="356"/>
        <v/>
      </c>
    </row>
    <row r="3767" spans="1:34" s="9" customFormat="1">
      <c r="A3767">
        <v>3766</v>
      </c>
      <c r="C3767">
        <v>477</v>
      </c>
      <c r="D3767">
        <v>718</v>
      </c>
      <c r="E3767" s="9" t="s">
        <v>915</v>
      </c>
      <c r="F3767" t="s">
        <v>932</v>
      </c>
      <c r="G3767" s="9">
        <v>52.639148710000001</v>
      </c>
      <c r="H3767" s="9">
        <v>128.1470947</v>
      </c>
      <c r="M3767" s="9" t="s">
        <v>821</v>
      </c>
      <c r="N3767" s="9">
        <v>0</v>
      </c>
      <c r="O3767" s="9">
        <v>-58</v>
      </c>
      <c r="P3767">
        <f t="shared" si="357"/>
        <v>58</v>
      </c>
      <c r="Q3767" s="9" t="s">
        <v>604</v>
      </c>
      <c r="R3767" s="9">
        <v>2</v>
      </c>
      <c r="S3767" s="9">
        <f t="shared" si="352"/>
        <v>58</v>
      </c>
      <c r="T3767" s="9">
        <f t="shared" si="353"/>
        <v>0</v>
      </c>
      <c r="U3767" t="s">
        <v>1003</v>
      </c>
      <c r="V3767" t="s">
        <v>278</v>
      </c>
      <c r="Z3767" s="118">
        <v>0.97</v>
      </c>
      <c r="AA3767" s="9">
        <v>25</v>
      </c>
      <c r="AB3767" s="120">
        <v>7.94</v>
      </c>
      <c r="AC3767" s="2">
        <f t="shared" si="354"/>
        <v>33502.83</v>
      </c>
      <c r="AE3767" s="11">
        <f t="shared" si="355"/>
        <v>33502.83</v>
      </c>
      <c r="AG3767" t="str">
        <f t="shared" si="356"/>
        <v/>
      </c>
      <c r="AH3767"/>
    </row>
    <row r="3768" spans="1:34">
      <c r="A3768">
        <v>3767</v>
      </c>
      <c r="C3768">
        <v>182</v>
      </c>
      <c r="D3768">
        <v>719</v>
      </c>
      <c r="E3768" t="s">
        <v>416</v>
      </c>
      <c r="F3768" t="s">
        <v>932</v>
      </c>
      <c r="G3768">
        <v>53.200420379999997</v>
      </c>
      <c r="H3768">
        <v>127.8065033</v>
      </c>
      <c r="M3768" t="s">
        <v>13</v>
      </c>
      <c r="N3768">
        <v>1</v>
      </c>
      <c r="O3768">
        <v>0</v>
      </c>
      <c r="P3768">
        <f t="shared" si="357"/>
        <v>1</v>
      </c>
      <c r="Q3768" t="s">
        <v>35</v>
      </c>
      <c r="R3768">
        <v>1</v>
      </c>
      <c r="S3768">
        <f t="shared" si="352"/>
        <v>0</v>
      </c>
      <c r="T3768">
        <f t="shared" si="353"/>
        <v>1</v>
      </c>
      <c r="W3768">
        <f>SUM(S3768:S3771)</f>
        <v>118</v>
      </c>
      <c r="X3768">
        <f>SUM(T3768:T3771)</f>
        <v>1</v>
      </c>
      <c r="Y3768">
        <f>X3768+W3768</f>
        <v>119</v>
      </c>
      <c r="Z3768" s="118">
        <v>0.11</v>
      </c>
      <c r="AA3768">
        <v>0</v>
      </c>
      <c r="AB3768" s="120">
        <v>25.58</v>
      </c>
      <c r="AC3768" s="2">
        <f t="shared" si="354"/>
        <v>281.37999999999994</v>
      </c>
      <c r="AD3768" s="2">
        <f>SUM(AC3768:AC3771)</f>
        <v>11848.540000000003</v>
      </c>
      <c r="AE3768" s="2">
        <f t="shared" si="355"/>
        <v>281.37999999999994</v>
      </c>
      <c r="AF3768" s="2">
        <f>SUM(AE3768:AE3771)</f>
        <v>11848.540000000003</v>
      </c>
      <c r="AG3768">
        <f t="shared" si="356"/>
        <v>1</v>
      </c>
    </row>
    <row r="3769" spans="1:34">
      <c r="A3769">
        <v>3768</v>
      </c>
      <c r="C3769">
        <v>195</v>
      </c>
      <c r="D3769">
        <v>719</v>
      </c>
      <c r="E3769" t="s">
        <v>416</v>
      </c>
      <c r="F3769" t="s">
        <v>932</v>
      </c>
      <c r="G3769">
        <v>53.200420379999997</v>
      </c>
      <c r="H3769">
        <v>127.8065033</v>
      </c>
      <c r="M3769" t="s">
        <v>263</v>
      </c>
      <c r="N3769">
        <v>0</v>
      </c>
      <c r="O3769">
        <v>-2</v>
      </c>
      <c r="P3769">
        <f t="shared" si="357"/>
        <v>2</v>
      </c>
      <c r="Q3769" t="s">
        <v>191</v>
      </c>
      <c r="R3769">
        <v>2</v>
      </c>
      <c r="S3769">
        <f t="shared" si="352"/>
        <v>2</v>
      </c>
      <c r="T3769">
        <f t="shared" si="353"/>
        <v>0</v>
      </c>
      <c r="U3769" t="s">
        <v>1003</v>
      </c>
      <c r="V3769" t="s">
        <v>1014</v>
      </c>
      <c r="Z3769" s="118">
        <v>1.1000000000000001</v>
      </c>
      <c r="AA3769" s="106">
        <v>0</v>
      </c>
      <c r="AB3769" s="120">
        <v>0.92</v>
      </c>
      <c r="AC3769" s="2">
        <f t="shared" si="354"/>
        <v>202.40000000000003</v>
      </c>
      <c r="AE3769" s="2">
        <f t="shared" si="355"/>
        <v>202.40000000000003</v>
      </c>
      <c r="AG3769" t="str">
        <f t="shared" si="356"/>
        <v/>
      </c>
    </row>
    <row r="3770" spans="1:34">
      <c r="A3770">
        <v>3769</v>
      </c>
      <c r="C3770">
        <v>195</v>
      </c>
      <c r="D3770">
        <v>719</v>
      </c>
      <c r="E3770" t="s">
        <v>416</v>
      </c>
      <c r="F3770" t="s">
        <v>932</v>
      </c>
      <c r="G3770">
        <v>53.200420379999997</v>
      </c>
      <c r="H3770">
        <v>127.8065033</v>
      </c>
      <c r="M3770" t="s">
        <v>264</v>
      </c>
      <c r="N3770">
        <v>-2</v>
      </c>
      <c r="O3770">
        <v>-81</v>
      </c>
      <c r="P3770">
        <f t="shared" si="357"/>
        <v>79</v>
      </c>
      <c r="Q3770" t="s">
        <v>616</v>
      </c>
      <c r="R3770">
        <v>2</v>
      </c>
      <c r="S3770">
        <f t="shared" si="352"/>
        <v>79</v>
      </c>
      <c r="T3770">
        <f t="shared" si="353"/>
        <v>0</v>
      </c>
      <c r="U3770" t="s">
        <v>1003</v>
      </c>
      <c r="V3770" t="s">
        <v>1014</v>
      </c>
      <c r="Z3770" s="118">
        <v>1.1000000000000001</v>
      </c>
      <c r="AA3770" s="106">
        <v>0</v>
      </c>
      <c r="AB3770" s="120">
        <v>0.92</v>
      </c>
      <c r="AC3770" s="2">
        <f t="shared" si="354"/>
        <v>7994.800000000002</v>
      </c>
      <c r="AE3770" s="2">
        <f t="shared" si="355"/>
        <v>7994.800000000002</v>
      </c>
      <c r="AG3770" t="str">
        <f t="shared" si="356"/>
        <v/>
      </c>
    </row>
    <row r="3771" spans="1:34" s="9" customFormat="1">
      <c r="A3771">
        <v>3770</v>
      </c>
      <c r="C3771">
        <v>195</v>
      </c>
      <c r="D3771">
        <v>719</v>
      </c>
      <c r="E3771" s="9" t="s">
        <v>416</v>
      </c>
      <c r="F3771" t="s">
        <v>932</v>
      </c>
      <c r="G3771" s="9">
        <v>53.200420379999997</v>
      </c>
      <c r="H3771" s="9">
        <v>127.8065033</v>
      </c>
      <c r="M3771" s="9" t="s">
        <v>688</v>
      </c>
      <c r="N3771" s="9">
        <v>-81</v>
      </c>
      <c r="O3771" s="9">
        <v>-118</v>
      </c>
      <c r="P3771">
        <f t="shared" si="357"/>
        <v>37</v>
      </c>
      <c r="Q3771" s="9" t="s">
        <v>191</v>
      </c>
      <c r="R3771" s="9">
        <v>2</v>
      </c>
      <c r="S3771" s="9">
        <f t="shared" si="352"/>
        <v>37</v>
      </c>
      <c r="T3771" s="9">
        <f t="shared" si="353"/>
        <v>0</v>
      </c>
      <c r="U3771" t="s">
        <v>1003</v>
      </c>
      <c r="V3771" t="s">
        <v>278</v>
      </c>
      <c r="Z3771" s="118">
        <v>1.1000000000000001</v>
      </c>
      <c r="AA3771" s="106">
        <v>10</v>
      </c>
      <c r="AB3771" s="120">
        <v>0.92</v>
      </c>
      <c r="AC3771" s="2">
        <f t="shared" si="354"/>
        <v>3369.9600000000009</v>
      </c>
      <c r="AE3771" s="11">
        <f t="shared" si="355"/>
        <v>3369.9600000000009</v>
      </c>
      <c r="AG3771" t="str">
        <f t="shared" si="356"/>
        <v/>
      </c>
      <c r="AH3771"/>
    </row>
    <row r="3772" spans="1:34">
      <c r="A3772">
        <v>3771</v>
      </c>
      <c r="C3772">
        <v>183</v>
      </c>
      <c r="D3772">
        <v>720</v>
      </c>
      <c r="E3772" t="s">
        <v>416</v>
      </c>
      <c r="F3772" t="s">
        <v>932</v>
      </c>
      <c r="G3772">
        <v>53.201358800000001</v>
      </c>
      <c r="H3772">
        <v>127.8066025</v>
      </c>
      <c r="M3772" t="s">
        <v>13</v>
      </c>
      <c r="N3772">
        <v>0</v>
      </c>
      <c r="O3772">
        <v>1</v>
      </c>
      <c r="P3772">
        <f t="shared" si="357"/>
        <v>1</v>
      </c>
      <c r="Q3772" t="s">
        <v>35</v>
      </c>
      <c r="R3772">
        <v>1</v>
      </c>
      <c r="S3772">
        <f t="shared" si="352"/>
        <v>0</v>
      </c>
      <c r="T3772">
        <f t="shared" si="353"/>
        <v>1</v>
      </c>
      <c r="W3772">
        <f>SUM(S3772:S3776)</f>
        <v>99</v>
      </c>
      <c r="X3772">
        <f>SUM(T3772:T3776)</f>
        <v>1</v>
      </c>
      <c r="Y3772">
        <f>X3772+W3772</f>
        <v>100</v>
      </c>
      <c r="Z3772" s="118">
        <v>0.11</v>
      </c>
      <c r="AA3772">
        <v>0</v>
      </c>
      <c r="AB3772" s="120">
        <v>25.58</v>
      </c>
      <c r="AC3772" s="2">
        <f t="shared" si="354"/>
        <v>281.37999999999994</v>
      </c>
      <c r="AD3772" s="2">
        <f>SUM(AC3772:AC3776)</f>
        <v>7241.9600000000009</v>
      </c>
      <c r="AE3772" s="2">
        <f t="shared" si="355"/>
        <v>281.37999999999994</v>
      </c>
      <c r="AF3772" s="2">
        <f>SUM(AE3772:AE3776)</f>
        <v>7241.9600000000009</v>
      </c>
      <c r="AG3772">
        <f t="shared" si="356"/>
        <v>1</v>
      </c>
    </row>
    <row r="3773" spans="1:34">
      <c r="A3773">
        <v>3772</v>
      </c>
      <c r="C3773">
        <v>196</v>
      </c>
      <c r="D3773">
        <v>720</v>
      </c>
      <c r="E3773" t="s">
        <v>416</v>
      </c>
      <c r="F3773" t="s">
        <v>932</v>
      </c>
      <c r="G3773">
        <v>53.201358800000001</v>
      </c>
      <c r="H3773">
        <v>127.8066025</v>
      </c>
      <c r="M3773" t="s">
        <v>263</v>
      </c>
      <c r="N3773">
        <v>0</v>
      </c>
      <c r="O3773">
        <v>-4</v>
      </c>
      <c r="P3773">
        <f t="shared" si="357"/>
        <v>4</v>
      </c>
      <c r="Q3773" t="s">
        <v>191</v>
      </c>
      <c r="R3773">
        <v>2</v>
      </c>
      <c r="S3773">
        <f t="shared" si="352"/>
        <v>4</v>
      </c>
      <c r="T3773">
        <f t="shared" si="353"/>
        <v>0</v>
      </c>
      <c r="U3773" t="s">
        <v>1003</v>
      </c>
      <c r="V3773" t="s">
        <v>278</v>
      </c>
      <c r="Z3773" s="118">
        <v>1.1000000000000001</v>
      </c>
      <c r="AA3773" s="106">
        <v>10</v>
      </c>
      <c r="AB3773" s="120">
        <v>0.92</v>
      </c>
      <c r="AC3773" s="2">
        <f t="shared" si="354"/>
        <v>364.32000000000005</v>
      </c>
      <c r="AE3773" s="2">
        <f t="shared" si="355"/>
        <v>364.32000000000005</v>
      </c>
      <c r="AG3773" t="str">
        <f t="shared" si="356"/>
        <v/>
      </c>
    </row>
    <row r="3774" spans="1:34">
      <c r="A3774">
        <v>3773</v>
      </c>
      <c r="C3774">
        <v>196</v>
      </c>
      <c r="D3774">
        <v>720</v>
      </c>
      <c r="E3774" t="s">
        <v>416</v>
      </c>
      <c r="F3774" t="s">
        <v>932</v>
      </c>
      <c r="G3774">
        <v>53.201358800000001</v>
      </c>
      <c r="H3774">
        <v>127.8066025</v>
      </c>
      <c r="M3774" t="s">
        <v>264</v>
      </c>
      <c r="N3774">
        <v>-4</v>
      </c>
      <c r="O3774">
        <v>-24</v>
      </c>
      <c r="P3774">
        <f t="shared" si="357"/>
        <v>20</v>
      </c>
      <c r="Q3774" t="s">
        <v>611</v>
      </c>
      <c r="R3774">
        <v>2</v>
      </c>
      <c r="S3774">
        <f t="shared" si="352"/>
        <v>20</v>
      </c>
      <c r="T3774">
        <f t="shared" si="353"/>
        <v>0</v>
      </c>
      <c r="U3774" t="s">
        <v>1003</v>
      </c>
      <c r="V3774" t="s">
        <v>278</v>
      </c>
      <c r="Z3774" s="118">
        <v>1.1000000000000001</v>
      </c>
      <c r="AA3774" s="106">
        <v>10</v>
      </c>
      <c r="AB3774" s="120">
        <v>0.92</v>
      </c>
      <c r="AC3774" s="2">
        <f t="shared" si="354"/>
        <v>1821.6000000000004</v>
      </c>
      <c r="AE3774" s="2">
        <f t="shared" si="355"/>
        <v>1821.6000000000004</v>
      </c>
      <c r="AG3774" t="str">
        <f t="shared" si="356"/>
        <v/>
      </c>
    </row>
    <row r="3775" spans="1:34">
      <c r="A3775">
        <v>3774</v>
      </c>
      <c r="C3775">
        <v>196</v>
      </c>
      <c r="D3775">
        <v>720</v>
      </c>
      <c r="E3775" t="s">
        <v>416</v>
      </c>
      <c r="F3775" t="s">
        <v>932</v>
      </c>
      <c r="G3775">
        <v>53.201358800000001</v>
      </c>
      <c r="H3775">
        <v>127.8066025</v>
      </c>
      <c r="M3775" t="s">
        <v>822</v>
      </c>
      <c r="N3775">
        <v>-24</v>
      </c>
      <c r="O3775">
        <v>-25</v>
      </c>
      <c r="P3775">
        <f t="shared" si="357"/>
        <v>1</v>
      </c>
      <c r="R3775">
        <v>2</v>
      </c>
      <c r="S3775">
        <f t="shared" si="352"/>
        <v>1</v>
      </c>
      <c r="T3775">
        <f t="shared" si="353"/>
        <v>0</v>
      </c>
      <c r="U3775" t="s">
        <v>1003</v>
      </c>
      <c r="V3775" t="s">
        <v>21</v>
      </c>
      <c r="Z3775" s="118">
        <v>0.11</v>
      </c>
      <c r="AA3775">
        <v>0</v>
      </c>
      <c r="AB3775" s="120">
        <v>25.58</v>
      </c>
      <c r="AC3775" s="2">
        <f t="shared" si="354"/>
        <v>281.37999999999994</v>
      </c>
      <c r="AE3775" s="2">
        <f t="shared" si="355"/>
        <v>281.37999999999994</v>
      </c>
      <c r="AG3775" t="str">
        <f t="shared" si="356"/>
        <v/>
      </c>
    </row>
    <row r="3776" spans="1:34" s="9" customFormat="1">
      <c r="A3776">
        <v>3775</v>
      </c>
      <c r="C3776">
        <v>196</v>
      </c>
      <c r="D3776">
        <v>720</v>
      </c>
      <c r="E3776" s="9" t="s">
        <v>416</v>
      </c>
      <c r="F3776" t="s">
        <v>932</v>
      </c>
      <c r="G3776" s="9">
        <v>53.201358800000001</v>
      </c>
      <c r="H3776" s="9">
        <v>127.8066025</v>
      </c>
      <c r="M3776" s="9" t="s">
        <v>688</v>
      </c>
      <c r="N3776" s="9">
        <v>-25</v>
      </c>
      <c r="O3776" s="9">
        <v>-99</v>
      </c>
      <c r="P3776">
        <f t="shared" si="357"/>
        <v>74</v>
      </c>
      <c r="Q3776" s="9" t="s">
        <v>604</v>
      </c>
      <c r="R3776" s="9">
        <v>2</v>
      </c>
      <c r="S3776" s="9">
        <f t="shared" si="352"/>
        <v>74</v>
      </c>
      <c r="T3776" s="9">
        <f t="shared" si="353"/>
        <v>0</v>
      </c>
      <c r="U3776" t="s">
        <v>1003</v>
      </c>
      <c r="V3776" t="s">
        <v>21</v>
      </c>
      <c r="Z3776" s="118">
        <v>1.1000000000000001</v>
      </c>
      <c r="AA3776" s="106">
        <v>40</v>
      </c>
      <c r="AB3776" s="120">
        <v>0.92</v>
      </c>
      <c r="AC3776" s="2">
        <f t="shared" si="354"/>
        <v>4493.2800000000007</v>
      </c>
      <c r="AE3776" s="11">
        <f t="shared" si="355"/>
        <v>4493.2800000000007</v>
      </c>
      <c r="AG3776" t="str">
        <f t="shared" si="356"/>
        <v/>
      </c>
      <c r="AH3776"/>
    </row>
    <row r="3777" spans="1:34">
      <c r="A3777">
        <v>3776</v>
      </c>
      <c r="C3777">
        <v>184</v>
      </c>
      <c r="D3777">
        <v>721</v>
      </c>
      <c r="E3777" t="s">
        <v>909</v>
      </c>
      <c r="F3777" t="s">
        <v>931</v>
      </c>
      <c r="G3777">
        <v>53.202781680000001</v>
      </c>
      <c r="H3777">
        <v>127.8265991</v>
      </c>
      <c r="M3777" t="s">
        <v>610</v>
      </c>
      <c r="N3777">
        <v>0.5</v>
      </c>
      <c r="O3777">
        <v>0</v>
      </c>
      <c r="P3777">
        <f t="shared" si="357"/>
        <v>0.5</v>
      </c>
      <c r="Q3777" t="s">
        <v>35</v>
      </c>
      <c r="R3777">
        <v>1</v>
      </c>
      <c r="S3777">
        <f t="shared" si="352"/>
        <v>0</v>
      </c>
      <c r="T3777">
        <f t="shared" si="353"/>
        <v>0.5</v>
      </c>
      <c r="W3777">
        <f>SUM(S3777:S3781)</f>
        <v>70</v>
      </c>
      <c r="X3777">
        <f>SUM(T3777:T3781)</f>
        <v>0.5</v>
      </c>
      <c r="Y3777">
        <f>X3777+W3777</f>
        <v>70.5</v>
      </c>
      <c r="Z3777" s="118">
        <v>0.12</v>
      </c>
      <c r="AA3777">
        <v>0</v>
      </c>
      <c r="AB3777" s="120">
        <v>42.07</v>
      </c>
      <c r="AC3777" s="2">
        <f t="shared" si="354"/>
        <v>252.42</v>
      </c>
      <c r="AD3777" s="2">
        <f>SUM(AC3777:AC3781)</f>
        <v>13439.126000000004</v>
      </c>
      <c r="AE3777" s="2">
        <f t="shared" si="355"/>
        <v>252.42</v>
      </c>
      <c r="AF3777" s="2">
        <f>SUM(AE3777:AE3781)</f>
        <v>13439.126000000004</v>
      </c>
      <c r="AG3777">
        <f t="shared" si="356"/>
        <v>1</v>
      </c>
    </row>
    <row r="3778" spans="1:34">
      <c r="A3778">
        <v>3777</v>
      </c>
      <c r="C3778">
        <v>197</v>
      </c>
      <c r="D3778">
        <v>721</v>
      </c>
      <c r="E3778" t="s">
        <v>909</v>
      </c>
      <c r="F3778" t="s">
        <v>931</v>
      </c>
      <c r="G3778">
        <v>53.202781680000001</v>
      </c>
      <c r="H3778">
        <v>127.8265991</v>
      </c>
      <c r="M3778" t="s">
        <v>21</v>
      </c>
      <c r="N3778">
        <v>0</v>
      </c>
      <c r="O3778">
        <v>-7</v>
      </c>
      <c r="P3778">
        <f t="shared" si="357"/>
        <v>7</v>
      </c>
      <c r="Q3778" t="s">
        <v>616</v>
      </c>
      <c r="R3778">
        <v>2</v>
      </c>
      <c r="S3778">
        <f t="shared" ref="S3778:S3841" si="358">IF(R3778=1,0,P3778)</f>
        <v>7</v>
      </c>
      <c r="T3778">
        <f t="shared" ref="T3778:T3841" si="359">IF(R3778=1,P3778,0)</f>
        <v>0</v>
      </c>
      <c r="U3778" t="s">
        <v>1003</v>
      </c>
      <c r="V3778" t="s">
        <v>623</v>
      </c>
      <c r="Z3778" s="118">
        <v>1.26</v>
      </c>
      <c r="AA3778">
        <v>0</v>
      </c>
      <c r="AB3778" s="120">
        <v>0.45</v>
      </c>
      <c r="AC3778" s="2">
        <f t="shared" ref="AC3778:AC3841" si="360">Z3778*AB3778/100*P3778*100*100*((100-AA3778)/100)</f>
        <v>396.90000000000003</v>
      </c>
      <c r="AE3778" s="2">
        <f t="shared" ref="AE3778:AE3841" si="361">Z3778*AB3778/100*P3778*100*100*((100-AA3778)/100)</f>
        <v>396.90000000000003</v>
      </c>
      <c r="AG3778" t="str">
        <f t="shared" ref="AG3778:AG3841" si="362">IF(D3777&lt;&gt;D3778,1,"")</f>
        <v/>
      </c>
    </row>
    <row r="3779" spans="1:34">
      <c r="A3779">
        <v>3778</v>
      </c>
      <c r="C3779">
        <v>197</v>
      </c>
      <c r="D3779">
        <v>721</v>
      </c>
      <c r="E3779" t="s">
        <v>909</v>
      </c>
      <c r="F3779" t="s">
        <v>931</v>
      </c>
      <c r="G3779">
        <v>53.202781680000001</v>
      </c>
      <c r="H3779">
        <v>127.8265991</v>
      </c>
      <c r="M3779" t="s">
        <v>687</v>
      </c>
      <c r="N3779">
        <v>-7</v>
      </c>
      <c r="O3779">
        <v>-12</v>
      </c>
      <c r="P3779">
        <f t="shared" si="357"/>
        <v>5</v>
      </c>
      <c r="Q3779" t="s">
        <v>616</v>
      </c>
      <c r="R3779">
        <v>2</v>
      </c>
      <c r="S3779">
        <f t="shared" si="358"/>
        <v>5</v>
      </c>
      <c r="T3779">
        <f t="shared" si="359"/>
        <v>0</v>
      </c>
      <c r="U3779" t="s">
        <v>1003</v>
      </c>
      <c r="V3779" t="s">
        <v>623</v>
      </c>
      <c r="Z3779" s="118">
        <v>1.03</v>
      </c>
      <c r="AA3779" s="106">
        <v>0</v>
      </c>
      <c r="AB3779" s="120">
        <v>3.85</v>
      </c>
      <c r="AC3779" s="2">
        <f t="shared" si="360"/>
        <v>1982.75</v>
      </c>
      <c r="AE3779" s="2">
        <f t="shared" si="361"/>
        <v>1982.75</v>
      </c>
      <c r="AG3779" t="str">
        <f t="shared" si="362"/>
        <v/>
      </c>
    </row>
    <row r="3780" spans="1:34">
      <c r="A3780">
        <v>3779</v>
      </c>
      <c r="C3780">
        <v>197</v>
      </c>
      <c r="D3780">
        <v>721</v>
      </c>
      <c r="E3780" t="s">
        <v>909</v>
      </c>
      <c r="F3780" t="s">
        <v>931</v>
      </c>
      <c r="G3780">
        <v>53.202781680000001</v>
      </c>
      <c r="H3780">
        <v>127.8265991</v>
      </c>
      <c r="M3780" t="s">
        <v>101</v>
      </c>
      <c r="N3780">
        <v>-12</v>
      </c>
      <c r="O3780">
        <v>-31</v>
      </c>
      <c r="P3780">
        <f t="shared" si="357"/>
        <v>19</v>
      </c>
      <c r="Q3780" t="s">
        <v>616</v>
      </c>
      <c r="R3780">
        <v>2</v>
      </c>
      <c r="S3780">
        <f t="shared" si="358"/>
        <v>19</v>
      </c>
      <c r="T3780">
        <f t="shared" si="359"/>
        <v>0</v>
      </c>
      <c r="U3780" t="s">
        <v>1003</v>
      </c>
      <c r="V3780" t="s">
        <v>623</v>
      </c>
      <c r="Z3780" s="118">
        <v>1.56</v>
      </c>
      <c r="AA3780" s="106">
        <v>0</v>
      </c>
      <c r="AB3780" s="120">
        <v>1.38</v>
      </c>
      <c r="AC3780" s="2">
        <f t="shared" si="360"/>
        <v>4090.3200000000006</v>
      </c>
      <c r="AE3780" s="2">
        <f t="shared" si="361"/>
        <v>4090.3200000000006</v>
      </c>
      <c r="AG3780" t="str">
        <f t="shared" si="362"/>
        <v/>
      </c>
    </row>
    <row r="3781" spans="1:34" s="9" customFormat="1">
      <c r="A3781">
        <v>3780</v>
      </c>
      <c r="C3781">
        <v>197</v>
      </c>
      <c r="D3781">
        <v>721</v>
      </c>
      <c r="E3781" s="9" t="s">
        <v>909</v>
      </c>
      <c r="F3781" t="s">
        <v>931</v>
      </c>
      <c r="G3781" s="9">
        <v>53.202781680000001</v>
      </c>
      <c r="H3781" s="9">
        <v>127.8265991</v>
      </c>
      <c r="M3781" s="9" t="s">
        <v>28</v>
      </c>
      <c r="N3781" s="9">
        <v>-31</v>
      </c>
      <c r="O3781" s="9">
        <v>-70</v>
      </c>
      <c r="P3781">
        <f t="shared" si="357"/>
        <v>39</v>
      </c>
      <c r="Q3781" s="9" t="s">
        <v>616</v>
      </c>
      <c r="R3781" s="9">
        <v>2</v>
      </c>
      <c r="S3781" s="9">
        <f t="shared" si="358"/>
        <v>39</v>
      </c>
      <c r="T3781" s="9">
        <f t="shared" si="359"/>
        <v>0</v>
      </c>
      <c r="U3781" t="s">
        <v>1003</v>
      </c>
      <c r="V3781" t="s">
        <v>856</v>
      </c>
      <c r="Z3781" s="118">
        <v>1.56</v>
      </c>
      <c r="AA3781" s="106">
        <v>20</v>
      </c>
      <c r="AB3781" s="120">
        <v>1.38</v>
      </c>
      <c r="AC3781" s="2">
        <f t="shared" si="360"/>
        <v>6716.7360000000017</v>
      </c>
      <c r="AE3781" s="11">
        <f t="shared" si="361"/>
        <v>6716.7360000000017</v>
      </c>
      <c r="AG3781" t="str">
        <f t="shared" si="362"/>
        <v/>
      </c>
      <c r="AH3781"/>
    </row>
    <row r="3782" spans="1:34">
      <c r="A3782">
        <v>3781</v>
      </c>
      <c r="C3782">
        <v>185</v>
      </c>
      <c r="D3782">
        <v>722</v>
      </c>
      <c r="E3782" t="s">
        <v>605</v>
      </c>
      <c r="F3782" t="s">
        <v>929</v>
      </c>
      <c r="G3782">
        <v>53.214111330000001</v>
      </c>
      <c r="H3782">
        <v>127.8419037</v>
      </c>
      <c r="M3782" t="s">
        <v>13</v>
      </c>
      <c r="N3782">
        <v>20</v>
      </c>
      <c r="O3782">
        <v>19</v>
      </c>
      <c r="P3782">
        <f t="shared" si="357"/>
        <v>1</v>
      </c>
      <c r="Q3782" t="s">
        <v>35</v>
      </c>
      <c r="R3782">
        <v>1</v>
      </c>
      <c r="S3782">
        <f t="shared" si="358"/>
        <v>0</v>
      </c>
      <c r="T3782">
        <f t="shared" si="359"/>
        <v>1</v>
      </c>
      <c r="W3782">
        <f>SUM(S3782:S3787)</f>
        <v>22</v>
      </c>
      <c r="X3782">
        <f>SUM(T3782:T3787)</f>
        <v>20</v>
      </c>
      <c r="Y3782">
        <f>X3782+W3782</f>
        <v>42</v>
      </c>
      <c r="Z3782" s="118">
        <v>0.14000000000000001</v>
      </c>
      <c r="AA3782">
        <v>0</v>
      </c>
      <c r="AB3782" s="120">
        <v>43.21</v>
      </c>
      <c r="AC3782" s="2">
        <f t="shared" si="360"/>
        <v>604.94000000000005</v>
      </c>
      <c r="AD3782" s="2">
        <f>SUM(AC3782:AC3787)</f>
        <v>18408.080000000002</v>
      </c>
      <c r="AE3782" s="2">
        <f t="shared" si="361"/>
        <v>604.94000000000005</v>
      </c>
      <c r="AF3782" s="2">
        <f>SUM(AE3782:AE3787)</f>
        <v>18408.080000000002</v>
      </c>
      <c r="AG3782">
        <f t="shared" si="362"/>
        <v>1</v>
      </c>
    </row>
    <row r="3783" spans="1:34">
      <c r="A3783">
        <v>3782</v>
      </c>
      <c r="C3783">
        <v>185</v>
      </c>
      <c r="D3783">
        <v>722</v>
      </c>
      <c r="E3783" t="s">
        <v>605</v>
      </c>
      <c r="F3783" t="s">
        <v>929</v>
      </c>
      <c r="G3783">
        <v>53.214111330000001</v>
      </c>
      <c r="H3783">
        <v>127.8419037</v>
      </c>
      <c r="M3783" t="s">
        <v>606</v>
      </c>
      <c r="N3783">
        <v>19</v>
      </c>
      <c r="O3783">
        <v>14</v>
      </c>
      <c r="P3783">
        <f t="shared" si="357"/>
        <v>5</v>
      </c>
      <c r="Q3783" t="s">
        <v>35</v>
      </c>
      <c r="R3783">
        <v>1</v>
      </c>
      <c r="S3783">
        <f t="shared" si="358"/>
        <v>0</v>
      </c>
      <c r="T3783">
        <f t="shared" si="359"/>
        <v>5</v>
      </c>
      <c r="Z3783" s="118">
        <v>0.14000000000000001</v>
      </c>
      <c r="AA3783">
        <v>0</v>
      </c>
      <c r="AB3783" s="120">
        <v>43.21</v>
      </c>
      <c r="AC3783" s="2">
        <f t="shared" si="360"/>
        <v>3024.7</v>
      </c>
      <c r="AE3783" s="2">
        <f t="shared" si="361"/>
        <v>3024.7</v>
      </c>
      <c r="AG3783" t="str">
        <f t="shared" si="362"/>
        <v/>
      </c>
    </row>
    <row r="3784" spans="1:34">
      <c r="A3784">
        <v>3783</v>
      </c>
      <c r="C3784">
        <v>185</v>
      </c>
      <c r="D3784">
        <v>722</v>
      </c>
      <c r="E3784" t="s">
        <v>605</v>
      </c>
      <c r="F3784" t="s">
        <v>929</v>
      </c>
      <c r="G3784">
        <v>53.214111330000001</v>
      </c>
      <c r="H3784">
        <v>127.8419037</v>
      </c>
      <c r="M3784" t="s">
        <v>15</v>
      </c>
      <c r="N3784">
        <v>14</v>
      </c>
      <c r="O3784">
        <v>0</v>
      </c>
      <c r="P3784">
        <f t="shared" si="357"/>
        <v>14</v>
      </c>
      <c r="Q3784" t="s">
        <v>35</v>
      </c>
      <c r="R3784">
        <v>1</v>
      </c>
      <c r="S3784">
        <f t="shared" si="358"/>
        <v>0</v>
      </c>
      <c r="T3784">
        <f t="shared" si="359"/>
        <v>14</v>
      </c>
      <c r="Z3784" s="118">
        <v>0.14000000000000001</v>
      </c>
      <c r="AA3784">
        <v>0</v>
      </c>
      <c r="AB3784" s="120">
        <v>36.65</v>
      </c>
      <c r="AC3784" s="2">
        <f t="shared" si="360"/>
        <v>7183.4000000000005</v>
      </c>
      <c r="AE3784" s="2">
        <f t="shared" si="361"/>
        <v>7183.4000000000005</v>
      </c>
      <c r="AG3784" t="str">
        <f t="shared" si="362"/>
        <v/>
      </c>
    </row>
    <row r="3785" spans="1:34">
      <c r="A3785">
        <v>3784</v>
      </c>
      <c r="C3785">
        <v>198</v>
      </c>
      <c r="D3785">
        <v>722</v>
      </c>
      <c r="E3785" t="s">
        <v>605</v>
      </c>
      <c r="F3785" t="s">
        <v>929</v>
      </c>
      <c r="G3785">
        <v>53.214111330000001</v>
      </c>
      <c r="H3785">
        <v>127.8419037</v>
      </c>
      <c r="M3785" t="s">
        <v>16</v>
      </c>
      <c r="N3785">
        <v>0</v>
      </c>
      <c r="O3785">
        <v>-8</v>
      </c>
      <c r="P3785">
        <f t="shared" si="357"/>
        <v>8</v>
      </c>
      <c r="Q3785" t="s">
        <v>191</v>
      </c>
      <c r="R3785">
        <v>2</v>
      </c>
      <c r="S3785">
        <f t="shared" si="358"/>
        <v>8</v>
      </c>
      <c r="T3785">
        <f t="shared" si="359"/>
        <v>0</v>
      </c>
      <c r="U3785" t="s">
        <v>1003</v>
      </c>
      <c r="V3785" t="s">
        <v>21</v>
      </c>
      <c r="Z3785" s="118">
        <v>1.31</v>
      </c>
      <c r="AA3785">
        <v>0</v>
      </c>
      <c r="AB3785" s="120">
        <v>4.74</v>
      </c>
      <c r="AC3785" s="2">
        <f t="shared" si="360"/>
        <v>4967.5200000000004</v>
      </c>
      <c r="AE3785" s="2">
        <f t="shared" si="361"/>
        <v>4967.5200000000004</v>
      </c>
      <c r="AG3785" t="str">
        <f t="shared" si="362"/>
        <v/>
      </c>
    </row>
    <row r="3786" spans="1:34">
      <c r="A3786">
        <v>3785</v>
      </c>
      <c r="C3786">
        <v>198</v>
      </c>
      <c r="D3786">
        <v>722</v>
      </c>
      <c r="E3786" t="s">
        <v>605</v>
      </c>
      <c r="F3786" t="s">
        <v>929</v>
      </c>
      <c r="G3786">
        <v>53.214111330000001</v>
      </c>
      <c r="H3786">
        <v>127.8419037</v>
      </c>
      <c r="M3786" t="s">
        <v>29</v>
      </c>
      <c r="N3786">
        <v>-8</v>
      </c>
      <c r="O3786">
        <v>-22</v>
      </c>
      <c r="P3786">
        <f t="shared" si="357"/>
        <v>14</v>
      </c>
      <c r="Q3786" t="s">
        <v>191</v>
      </c>
      <c r="R3786">
        <v>2</v>
      </c>
      <c r="S3786">
        <f t="shared" si="358"/>
        <v>14</v>
      </c>
      <c r="T3786">
        <f t="shared" si="359"/>
        <v>0</v>
      </c>
      <c r="U3786" t="s">
        <v>1003</v>
      </c>
      <c r="V3786" t="s">
        <v>623</v>
      </c>
      <c r="Z3786" s="118">
        <v>1.38</v>
      </c>
      <c r="AA3786">
        <v>20</v>
      </c>
      <c r="AB3786" s="120">
        <v>1.7</v>
      </c>
      <c r="AC3786" s="2">
        <f t="shared" si="360"/>
        <v>2627.52</v>
      </c>
      <c r="AE3786" s="2">
        <f t="shared" si="361"/>
        <v>2627.52</v>
      </c>
      <c r="AG3786" t="str">
        <f t="shared" si="362"/>
        <v/>
      </c>
    </row>
    <row r="3787" spans="1:34" s="9" customFormat="1">
      <c r="A3787">
        <v>3786</v>
      </c>
      <c r="C3787">
        <v>198</v>
      </c>
      <c r="D3787">
        <v>722</v>
      </c>
      <c r="E3787" s="9" t="s">
        <v>605</v>
      </c>
      <c r="F3787" t="s">
        <v>929</v>
      </c>
      <c r="G3787" s="9">
        <v>53.214111330000001</v>
      </c>
      <c r="H3787" s="9">
        <v>127.8419037</v>
      </c>
      <c r="M3787" s="9" t="s">
        <v>416</v>
      </c>
      <c r="N3787" s="9">
        <v>-22</v>
      </c>
      <c r="O3787" s="9">
        <v>-22</v>
      </c>
      <c r="P3787">
        <f t="shared" ref="P3787:P3850" si="363">ABS(N3787-O3787)</f>
        <v>0</v>
      </c>
      <c r="Q3787" s="9" t="s">
        <v>416</v>
      </c>
      <c r="R3787" s="9">
        <v>2</v>
      </c>
      <c r="S3787" s="9">
        <f t="shared" si="358"/>
        <v>0</v>
      </c>
      <c r="T3787" s="9">
        <f t="shared" si="359"/>
        <v>0</v>
      </c>
      <c r="U3787" t="s">
        <v>1003</v>
      </c>
      <c r="V3787" t="s">
        <v>623</v>
      </c>
      <c r="Z3787" s="118">
        <v>0</v>
      </c>
      <c r="AA3787" s="9">
        <v>0</v>
      </c>
      <c r="AB3787" s="120"/>
      <c r="AC3787" s="2">
        <f t="shared" si="360"/>
        <v>0</v>
      </c>
      <c r="AE3787" s="11">
        <f t="shared" si="361"/>
        <v>0</v>
      </c>
      <c r="AG3787" t="str">
        <f t="shared" si="362"/>
        <v/>
      </c>
      <c r="AH3787"/>
    </row>
    <row r="3788" spans="1:34">
      <c r="A3788">
        <v>3787</v>
      </c>
      <c r="C3788">
        <v>412</v>
      </c>
      <c r="D3788">
        <v>723</v>
      </c>
      <c r="E3788" t="s">
        <v>909</v>
      </c>
      <c r="F3788" t="s">
        <v>931</v>
      </c>
      <c r="G3788">
        <v>54.122550959999998</v>
      </c>
      <c r="H3788">
        <v>127.52539830000001</v>
      </c>
      <c r="M3788" t="s">
        <v>191</v>
      </c>
      <c r="N3788">
        <v>3</v>
      </c>
      <c r="O3788">
        <v>2</v>
      </c>
      <c r="P3788">
        <f t="shared" si="363"/>
        <v>1</v>
      </c>
      <c r="Q3788" t="s">
        <v>35</v>
      </c>
      <c r="R3788">
        <v>1</v>
      </c>
      <c r="S3788">
        <f t="shared" si="358"/>
        <v>0</v>
      </c>
      <c r="T3788">
        <f t="shared" si="359"/>
        <v>1</v>
      </c>
      <c r="W3788">
        <f>SUM(S3788:S3790)</f>
        <v>30</v>
      </c>
      <c r="X3788">
        <f>SUM(T3788:T3790)</f>
        <v>3</v>
      </c>
      <c r="Y3788">
        <f>X3788+W3788</f>
        <v>33</v>
      </c>
      <c r="Z3788" s="118">
        <v>0</v>
      </c>
      <c r="AA3788">
        <v>0</v>
      </c>
      <c r="AC3788" s="2">
        <f t="shared" si="360"/>
        <v>0</v>
      </c>
      <c r="AD3788" s="2">
        <f>SUM(AC3788:AC3790)</f>
        <v>7468.0800000000008</v>
      </c>
      <c r="AE3788" s="2">
        <f t="shared" si="361"/>
        <v>0</v>
      </c>
      <c r="AF3788" s="2">
        <f>SUM(AE3788:AE3790)</f>
        <v>7468.0800000000008</v>
      </c>
      <c r="AG3788">
        <f t="shared" si="362"/>
        <v>1</v>
      </c>
    </row>
    <row r="3789" spans="1:34">
      <c r="A3789">
        <v>3788</v>
      </c>
      <c r="C3789">
        <v>412</v>
      </c>
      <c r="D3789">
        <v>723</v>
      </c>
      <c r="E3789" t="s">
        <v>909</v>
      </c>
      <c r="F3789" t="s">
        <v>931</v>
      </c>
      <c r="G3789">
        <v>54.122550959999998</v>
      </c>
      <c r="H3789">
        <v>127.52539830000001</v>
      </c>
      <c r="M3789" t="s">
        <v>606</v>
      </c>
      <c r="N3789">
        <v>2</v>
      </c>
      <c r="O3789">
        <v>0</v>
      </c>
      <c r="P3789">
        <f t="shared" si="363"/>
        <v>2</v>
      </c>
      <c r="Q3789" t="s">
        <v>35</v>
      </c>
      <c r="R3789">
        <v>1</v>
      </c>
      <c r="S3789">
        <f t="shared" si="358"/>
        <v>0</v>
      </c>
      <c r="T3789">
        <f t="shared" si="359"/>
        <v>2</v>
      </c>
      <c r="Z3789" s="118">
        <v>0.12</v>
      </c>
      <c r="AA3789">
        <v>0</v>
      </c>
      <c r="AB3789" s="120">
        <v>42.07</v>
      </c>
      <c r="AC3789" s="2">
        <f t="shared" si="360"/>
        <v>1009.68</v>
      </c>
      <c r="AE3789" s="2">
        <f t="shared" si="361"/>
        <v>1009.68</v>
      </c>
      <c r="AG3789" t="str">
        <f t="shared" si="362"/>
        <v/>
      </c>
    </row>
    <row r="3790" spans="1:34" s="9" customFormat="1">
      <c r="A3790">
        <v>3789</v>
      </c>
      <c r="C3790">
        <v>459</v>
      </c>
      <c r="D3790">
        <v>723</v>
      </c>
      <c r="E3790" s="9" t="s">
        <v>909</v>
      </c>
      <c r="F3790" t="s">
        <v>931</v>
      </c>
      <c r="G3790" s="9">
        <v>54.122550959999998</v>
      </c>
      <c r="H3790" s="9">
        <v>127.52539830000001</v>
      </c>
      <c r="M3790" s="9" t="s">
        <v>28</v>
      </c>
      <c r="N3790" s="9">
        <v>0</v>
      </c>
      <c r="O3790" s="9">
        <v>-30</v>
      </c>
      <c r="P3790">
        <f t="shared" si="363"/>
        <v>30</v>
      </c>
      <c r="Q3790" s="9" t="s">
        <v>616</v>
      </c>
      <c r="R3790" s="9">
        <v>2</v>
      </c>
      <c r="S3790" s="9">
        <f t="shared" si="358"/>
        <v>30</v>
      </c>
      <c r="T3790" s="9">
        <f t="shared" si="359"/>
        <v>0</v>
      </c>
      <c r="U3790" t="s">
        <v>1003</v>
      </c>
      <c r="V3790" t="s">
        <v>623</v>
      </c>
      <c r="Z3790" s="118">
        <v>1.56</v>
      </c>
      <c r="AA3790" s="106">
        <v>0</v>
      </c>
      <c r="AB3790" s="120">
        <v>1.38</v>
      </c>
      <c r="AC3790" s="2">
        <f t="shared" si="360"/>
        <v>6458.4000000000005</v>
      </c>
      <c r="AE3790" s="11">
        <f t="shared" si="361"/>
        <v>6458.4000000000005</v>
      </c>
      <c r="AG3790" t="str">
        <f t="shared" si="362"/>
        <v/>
      </c>
      <c r="AH3790" s="89"/>
    </row>
    <row r="3791" spans="1:34">
      <c r="A3791">
        <v>3790</v>
      </c>
      <c r="C3791">
        <v>411</v>
      </c>
      <c r="D3791">
        <v>724</v>
      </c>
      <c r="E3791" t="s">
        <v>619</v>
      </c>
      <c r="F3791" t="s">
        <v>930</v>
      </c>
      <c r="G3791">
        <v>54.132858280000001</v>
      </c>
      <c r="H3791">
        <v>127.5167007</v>
      </c>
      <c r="M3791" t="s">
        <v>654</v>
      </c>
      <c r="N3791">
        <v>4</v>
      </c>
      <c r="O3791">
        <v>3</v>
      </c>
      <c r="P3791">
        <f t="shared" si="363"/>
        <v>1</v>
      </c>
      <c r="Q3791" t="s">
        <v>35</v>
      </c>
      <c r="R3791">
        <v>1</v>
      </c>
      <c r="S3791">
        <f t="shared" si="358"/>
        <v>0</v>
      </c>
      <c r="T3791">
        <f t="shared" si="359"/>
        <v>1</v>
      </c>
      <c r="W3791">
        <f>SUM(S3791:S3795)</f>
        <v>35</v>
      </c>
      <c r="X3791">
        <f>SUM(T3791:T3795)</f>
        <v>4</v>
      </c>
      <c r="Y3791">
        <f>X3791+W3791</f>
        <v>39</v>
      </c>
      <c r="Z3791" s="118">
        <v>0.16</v>
      </c>
      <c r="AA3791">
        <v>0</v>
      </c>
      <c r="AB3791" s="120">
        <v>37.4</v>
      </c>
      <c r="AC3791" s="2">
        <f t="shared" si="360"/>
        <v>598.4</v>
      </c>
      <c r="AD3791" s="2">
        <f>SUM(AC3791:AC3795)</f>
        <v>8801.2899999999991</v>
      </c>
      <c r="AE3791" s="2">
        <f t="shared" si="361"/>
        <v>598.4</v>
      </c>
      <c r="AF3791" s="2">
        <f>SUM(AE3791:AE3795)</f>
        <v>8801.2899999999991</v>
      </c>
      <c r="AG3791">
        <f t="shared" si="362"/>
        <v>1</v>
      </c>
      <c r="AH3791" s="89"/>
    </row>
    <row r="3792" spans="1:34">
      <c r="A3792">
        <v>3791</v>
      </c>
      <c r="C3792">
        <v>411</v>
      </c>
      <c r="D3792">
        <v>724</v>
      </c>
      <c r="E3792" t="s">
        <v>619</v>
      </c>
      <c r="F3792" t="s">
        <v>930</v>
      </c>
      <c r="G3792">
        <v>54.132858280000001</v>
      </c>
      <c r="H3792">
        <v>127.5167007</v>
      </c>
      <c r="M3792" t="s">
        <v>612</v>
      </c>
      <c r="N3792">
        <v>3</v>
      </c>
      <c r="O3792">
        <v>0</v>
      </c>
      <c r="P3792">
        <f t="shared" si="363"/>
        <v>3</v>
      </c>
      <c r="Q3792" t="s">
        <v>35</v>
      </c>
      <c r="R3792">
        <v>1</v>
      </c>
      <c r="S3792">
        <f t="shared" si="358"/>
        <v>0</v>
      </c>
      <c r="T3792">
        <f t="shared" si="359"/>
        <v>3</v>
      </c>
      <c r="Z3792" s="118">
        <v>0.16</v>
      </c>
      <c r="AA3792">
        <v>0</v>
      </c>
      <c r="AB3792" s="120">
        <v>37.4</v>
      </c>
      <c r="AC3792" s="2">
        <f t="shared" si="360"/>
        <v>1795.1999999999998</v>
      </c>
      <c r="AE3792" s="2">
        <f t="shared" si="361"/>
        <v>1795.1999999999998</v>
      </c>
      <c r="AG3792" t="str">
        <f t="shared" si="362"/>
        <v/>
      </c>
      <c r="AH3792" s="89"/>
    </row>
    <row r="3793" spans="1:34">
      <c r="A3793">
        <v>3792</v>
      </c>
      <c r="C3793">
        <v>458</v>
      </c>
      <c r="D3793">
        <v>724</v>
      </c>
      <c r="E3793" t="s">
        <v>619</v>
      </c>
      <c r="F3793" t="s">
        <v>930</v>
      </c>
      <c r="G3793">
        <v>54.132858280000001</v>
      </c>
      <c r="H3793">
        <v>127.5167007</v>
      </c>
      <c r="M3793" t="s">
        <v>101</v>
      </c>
      <c r="N3793">
        <v>0</v>
      </c>
      <c r="O3793">
        <v>-7</v>
      </c>
      <c r="P3793">
        <f t="shared" si="363"/>
        <v>7</v>
      </c>
      <c r="Q3793" t="s">
        <v>613</v>
      </c>
      <c r="R3793">
        <v>2</v>
      </c>
      <c r="S3793">
        <f t="shared" si="358"/>
        <v>7</v>
      </c>
      <c r="T3793">
        <f t="shared" si="359"/>
        <v>0</v>
      </c>
      <c r="U3793" t="s">
        <v>1003</v>
      </c>
      <c r="V3793" t="s">
        <v>623</v>
      </c>
      <c r="Z3793" s="118">
        <v>1.45</v>
      </c>
      <c r="AA3793">
        <v>0</v>
      </c>
      <c r="AB3793" s="120">
        <v>1.2</v>
      </c>
      <c r="AC3793" s="2">
        <f t="shared" si="360"/>
        <v>1218</v>
      </c>
      <c r="AE3793" s="2">
        <f t="shared" si="361"/>
        <v>1218</v>
      </c>
      <c r="AG3793" t="str">
        <f t="shared" si="362"/>
        <v/>
      </c>
    </row>
    <row r="3794" spans="1:34">
      <c r="A3794">
        <v>3793</v>
      </c>
      <c r="C3794">
        <v>458</v>
      </c>
      <c r="D3794">
        <v>724</v>
      </c>
      <c r="E3794" t="s">
        <v>619</v>
      </c>
      <c r="F3794" t="s">
        <v>930</v>
      </c>
      <c r="G3794">
        <v>54.132858280000001</v>
      </c>
      <c r="H3794">
        <v>127.5167007</v>
      </c>
      <c r="M3794" t="s">
        <v>813</v>
      </c>
      <c r="N3794">
        <v>-7</v>
      </c>
      <c r="O3794">
        <v>-25</v>
      </c>
      <c r="P3794">
        <f t="shared" si="363"/>
        <v>18</v>
      </c>
      <c r="R3794">
        <v>2</v>
      </c>
      <c r="S3794">
        <f t="shared" si="358"/>
        <v>18</v>
      </c>
      <c r="T3794">
        <f t="shared" si="359"/>
        <v>0</v>
      </c>
      <c r="U3794" t="s">
        <v>1003</v>
      </c>
      <c r="V3794" t="s">
        <v>623</v>
      </c>
      <c r="Z3794" s="118">
        <v>0.16</v>
      </c>
      <c r="AA3794">
        <v>45</v>
      </c>
      <c r="AB3794" s="120">
        <v>30.85</v>
      </c>
      <c r="AC3794" s="2">
        <f t="shared" si="360"/>
        <v>4886.6400000000003</v>
      </c>
      <c r="AE3794" s="2">
        <f t="shared" si="361"/>
        <v>4886.6400000000003</v>
      </c>
      <c r="AG3794" t="str">
        <f t="shared" si="362"/>
        <v/>
      </c>
    </row>
    <row r="3795" spans="1:34" s="9" customFormat="1">
      <c r="A3795">
        <v>3794</v>
      </c>
      <c r="C3795">
        <v>458</v>
      </c>
      <c r="D3795">
        <v>724</v>
      </c>
      <c r="E3795" s="9" t="s">
        <v>619</v>
      </c>
      <c r="F3795" t="s">
        <v>930</v>
      </c>
      <c r="G3795" s="9">
        <v>54.132858280000001</v>
      </c>
      <c r="H3795" s="9">
        <v>127.5167007</v>
      </c>
      <c r="M3795" s="9" t="s">
        <v>19</v>
      </c>
      <c r="N3795" s="9">
        <v>-25</v>
      </c>
      <c r="O3795" s="9">
        <v>-35</v>
      </c>
      <c r="P3795">
        <f t="shared" si="363"/>
        <v>10</v>
      </c>
      <c r="Q3795" s="9" t="s">
        <v>618</v>
      </c>
      <c r="R3795" s="9">
        <v>2</v>
      </c>
      <c r="S3795" s="9">
        <f t="shared" si="358"/>
        <v>10</v>
      </c>
      <c r="T3795" s="9">
        <f t="shared" si="359"/>
        <v>0</v>
      </c>
      <c r="U3795" t="s">
        <v>1003</v>
      </c>
      <c r="V3795" t="s">
        <v>623</v>
      </c>
      <c r="Z3795" s="118">
        <v>1.45</v>
      </c>
      <c r="AA3795" s="9">
        <v>45</v>
      </c>
      <c r="AB3795" s="120">
        <v>0.38</v>
      </c>
      <c r="AC3795" s="2">
        <f t="shared" si="360"/>
        <v>303.05</v>
      </c>
      <c r="AE3795" s="11">
        <f t="shared" si="361"/>
        <v>303.05</v>
      </c>
      <c r="AG3795" t="str">
        <f t="shared" si="362"/>
        <v/>
      </c>
      <c r="AH3795"/>
    </row>
    <row r="3796" spans="1:34">
      <c r="A3796">
        <v>3795</v>
      </c>
      <c r="C3796">
        <v>283</v>
      </c>
      <c r="D3796">
        <v>725</v>
      </c>
      <c r="E3796" t="s">
        <v>614</v>
      </c>
      <c r="F3796" t="s">
        <v>930</v>
      </c>
      <c r="G3796">
        <v>54.097190859999998</v>
      </c>
      <c r="H3796">
        <v>127.5559006</v>
      </c>
      <c r="M3796" t="s">
        <v>633</v>
      </c>
      <c r="N3796">
        <v>2</v>
      </c>
      <c r="O3796">
        <v>0</v>
      </c>
      <c r="P3796">
        <f t="shared" si="363"/>
        <v>2</v>
      </c>
      <c r="Q3796" t="s">
        <v>35</v>
      </c>
      <c r="R3796">
        <v>1</v>
      </c>
      <c r="S3796">
        <f t="shared" si="358"/>
        <v>0</v>
      </c>
      <c r="T3796">
        <f t="shared" si="359"/>
        <v>2</v>
      </c>
      <c r="W3796">
        <f>SUM(S3796:S3799)</f>
        <v>25</v>
      </c>
      <c r="X3796">
        <f>SUM(T3796:T3799)</f>
        <v>2</v>
      </c>
      <c r="Y3796">
        <f>X3796+W3796</f>
        <v>27</v>
      </c>
      <c r="Z3796" s="118">
        <v>0.16</v>
      </c>
      <c r="AA3796">
        <v>0</v>
      </c>
      <c r="AB3796" s="120">
        <v>37.4</v>
      </c>
      <c r="AC3796" s="2">
        <f t="shared" si="360"/>
        <v>1196.8</v>
      </c>
      <c r="AD3796" s="2">
        <f>SUM(AC3796:AC3799)</f>
        <v>5686.84</v>
      </c>
      <c r="AE3796" s="2">
        <f t="shared" si="361"/>
        <v>1196.8</v>
      </c>
      <c r="AF3796" s="2">
        <f>SUM(AE3796:AE3799)</f>
        <v>5686.84</v>
      </c>
      <c r="AG3796">
        <f t="shared" si="362"/>
        <v>1</v>
      </c>
    </row>
    <row r="3797" spans="1:34">
      <c r="A3797">
        <v>3796</v>
      </c>
      <c r="C3797">
        <v>311</v>
      </c>
      <c r="D3797">
        <v>725</v>
      </c>
      <c r="E3797" t="s">
        <v>614</v>
      </c>
      <c r="F3797" t="s">
        <v>930</v>
      </c>
      <c r="G3797">
        <v>54.097190859999998</v>
      </c>
      <c r="H3797">
        <v>127.5559006</v>
      </c>
      <c r="M3797" t="s">
        <v>104</v>
      </c>
      <c r="N3797">
        <v>0</v>
      </c>
      <c r="O3797">
        <v>-5</v>
      </c>
      <c r="P3797">
        <f t="shared" si="363"/>
        <v>5</v>
      </c>
      <c r="Q3797" t="s">
        <v>604</v>
      </c>
      <c r="R3797">
        <v>2</v>
      </c>
      <c r="S3797">
        <f t="shared" si="358"/>
        <v>5</v>
      </c>
      <c r="T3797">
        <f t="shared" si="359"/>
        <v>0</v>
      </c>
      <c r="U3797" t="s">
        <v>1003</v>
      </c>
      <c r="V3797" t="s">
        <v>623</v>
      </c>
      <c r="Z3797" s="118">
        <v>1.07</v>
      </c>
      <c r="AA3797" s="106">
        <v>0</v>
      </c>
      <c r="AB3797" s="120">
        <v>3.36</v>
      </c>
      <c r="AC3797" s="2">
        <f t="shared" si="360"/>
        <v>1797.6000000000004</v>
      </c>
      <c r="AE3797" s="2">
        <f t="shared" si="361"/>
        <v>1797.6000000000004</v>
      </c>
      <c r="AG3797" t="str">
        <f t="shared" si="362"/>
        <v/>
      </c>
    </row>
    <row r="3798" spans="1:34">
      <c r="A3798">
        <v>3797</v>
      </c>
      <c r="C3798">
        <v>311</v>
      </c>
      <c r="D3798">
        <v>725</v>
      </c>
      <c r="E3798" t="s">
        <v>614</v>
      </c>
      <c r="F3798" t="s">
        <v>930</v>
      </c>
      <c r="G3798">
        <v>54.097190859999998</v>
      </c>
      <c r="H3798">
        <v>127.5559006</v>
      </c>
      <c r="M3798" t="s">
        <v>101</v>
      </c>
      <c r="N3798">
        <v>-5</v>
      </c>
      <c r="O3798">
        <v>-16</v>
      </c>
      <c r="P3798">
        <f t="shared" si="363"/>
        <v>11</v>
      </c>
      <c r="Q3798" t="s">
        <v>604</v>
      </c>
      <c r="R3798">
        <v>2</v>
      </c>
      <c r="S3798">
        <f t="shared" si="358"/>
        <v>11</v>
      </c>
      <c r="T3798">
        <f t="shared" si="359"/>
        <v>0</v>
      </c>
      <c r="U3798" t="s">
        <v>1003</v>
      </c>
      <c r="V3798" t="s">
        <v>623</v>
      </c>
      <c r="Z3798" s="118">
        <v>1.62</v>
      </c>
      <c r="AA3798" s="106">
        <v>0</v>
      </c>
      <c r="AB3798" s="120">
        <v>1.2</v>
      </c>
      <c r="AC3798" s="2">
        <f t="shared" si="360"/>
        <v>2138.3999999999996</v>
      </c>
      <c r="AE3798" s="2">
        <f t="shared" si="361"/>
        <v>2138.3999999999996</v>
      </c>
      <c r="AG3798" t="str">
        <f t="shared" si="362"/>
        <v/>
      </c>
    </row>
    <row r="3799" spans="1:34" s="9" customFormat="1">
      <c r="A3799">
        <v>3798</v>
      </c>
      <c r="C3799">
        <v>311</v>
      </c>
      <c r="D3799">
        <v>725</v>
      </c>
      <c r="E3799" s="9" t="s">
        <v>614</v>
      </c>
      <c r="F3799" t="s">
        <v>930</v>
      </c>
      <c r="G3799" s="9">
        <v>54.097190859999998</v>
      </c>
      <c r="H3799" s="9">
        <v>127.5559006</v>
      </c>
      <c r="M3799" s="9" t="s">
        <v>19</v>
      </c>
      <c r="N3799" s="9">
        <v>-16</v>
      </c>
      <c r="O3799" s="9">
        <v>-25</v>
      </c>
      <c r="P3799">
        <f t="shared" si="363"/>
        <v>9</v>
      </c>
      <c r="Q3799" s="9" t="s">
        <v>604</v>
      </c>
      <c r="R3799" s="9">
        <v>2</v>
      </c>
      <c r="S3799" s="9">
        <f t="shared" si="358"/>
        <v>9</v>
      </c>
      <c r="T3799" s="9">
        <f t="shared" si="359"/>
        <v>0</v>
      </c>
      <c r="U3799" t="s">
        <v>1003</v>
      </c>
      <c r="V3799" t="s">
        <v>623</v>
      </c>
      <c r="Z3799" s="118">
        <v>1.62</v>
      </c>
      <c r="AA3799" s="106">
        <v>0</v>
      </c>
      <c r="AB3799" s="120">
        <v>0.38</v>
      </c>
      <c r="AC3799" s="2">
        <f t="shared" si="360"/>
        <v>554.04</v>
      </c>
      <c r="AE3799" s="11">
        <f t="shared" si="361"/>
        <v>554.04</v>
      </c>
      <c r="AG3799" t="str">
        <f t="shared" si="362"/>
        <v/>
      </c>
      <c r="AH3799"/>
    </row>
    <row r="3800" spans="1:34">
      <c r="A3800">
        <v>3799</v>
      </c>
      <c r="C3800">
        <v>410</v>
      </c>
      <c r="D3800">
        <v>726</v>
      </c>
      <c r="E3800" t="s">
        <v>619</v>
      </c>
      <c r="F3800" t="s">
        <v>930</v>
      </c>
      <c r="G3800">
        <v>54.136081699999998</v>
      </c>
      <c r="H3800">
        <v>127.5190964</v>
      </c>
      <c r="M3800" t="s">
        <v>191</v>
      </c>
      <c r="N3800">
        <v>2</v>
      </c>
      <c r="O3800">
        <v>1</v>
      </c>
      <c r="P3800">
        <f t="shared" si="363"/>
        <v>1</v>
      </c>
      <c r="Q3800" t="s">
        <v>35</v>
      </c>
      <c r="R3800">
        <v>1</v>
      </c>
      <c r="S3800">
        <f t="shared" si="358"/>
        <v>0</v>
      </c>
      <c r="T3800">
        <f t="shared" si="359"/>
        <v>1</v>
      </c>
      <c r="W3800">
        <f>SUM(S3800:S3803)</f>
        <v>30</v>
      </c>
      <c r="X3800">
        <f>SUM(T3800:T3803)</f>
        <v>2</v>
      </c>
      <c r="Y3800">
        <f>X3800+W3800</f>
        <v>32</v>
      </c>
      <c r="Z3800" s="118">
        <v>0</v>
      </c>
      <c r="AA3800">
        <v>0</v>
      </c>
      <c r="AC3800" s="2">
        <f t="shared" si="360"/>
        <v>0</v>
      </c>
      <c r="AD3800" s="2">
        <f>SUM(AC3800:AC3803)</f>
        <v>2947.4</v>
      </c>
      <c r="AE3800" s="2">
        <f t="shared" si="361"/>
        <v>0</v>
      </c>
      <c r="AF3800" s="2">
        <f>SUM(AE3800:AE3803)</f>
        <v>2947.4</v>
      </c>
      <c r="AG3800">
        <f t="shared" si="362"/>
        <v>1</v>
      </c>
    </row>
    <row r="3801" spans="1:34">
      <c r="A3801">
        <v>3800</v>
      </c>
      <c r="C3801">
        <v>410</v>
      </c>
      <c r="D3801">
        <v>726</v>
      </c>
      <c r="E3801" t="s">
        <v>619</v>
      </c>
      <c r="F3801" t="s">
        <v>930</v>
      </c>
      <c r="G3801">
        <v>54.136081699999998</v>
      </c>
      <c r="H3801">
        <v>127.5190964</v>
      </c>
      <c r="M3801" t="s">
        <v>633</v>
      </c>
      <c r="N3801">
        <v>1</v>
      </c>
      <c r="O3801">
        <v>0</v>
      </c>
      <c r="P3801">
        <f t="shared" si="363"/>
        <v>1</v>
      </c>
      <c r="Q3801" t="s">
        <v>35</v>
      </c>
      <c r="R3801">
        <v>1</v>
      </c>
      <c r="S3801">
        <f t="shared" si="358"/>
        <v>0</v>
      </c>
      <c r="T3801">
        <f t="shared" si="359"/>
        <v>1</v>
      </c>
      <c r="Z3801" s="118">
        <v>0.16</v>
      </c>
      <c r="AA3801">
        <v>0</v>
      </c>
      <c r="AB3801" s="120">
        <v>37.4</v>
      </c>
      <c r="AC3801" s="2">
        <f t="shared" si="360"/>
        <v>598.4</v>
      </c>
      <c r="AE3801" s="2">
        <f t="shared" si="361"/>
        <v>598.4</v>
      </c>
      <c r="AG3801" t="str">
        <f t="shared" si="362"/>
        <v/>
      </c>
    </row>
    <row r="3802" spans="1:34">
      <c r="A3802">
        <v>3801</v>
      </c>
      <c r="C3802">
        <v>457</v>
      </c>
      <c r="D3802">
        <v>726</v>
      </c>
      <c r="E3802" t="s">
        <v>619</v>
      </c>
      <c r="F3802" t="s">
        <v>930</v>
      </c>
      <c r="G3802">
        <v>54.136081699999998</v>
      </c>
      <c r="H3802">
        <v>127.5190964</v>
      </c>
      <c r="M3802" t="s">
        <v>32</v>
      </c>
      <c r="N3802">
        <v>0</v>
      </c>
      <c r="O3802">
        <v>-15</v>
      </c>
      <c r="P3802">
        <f t="shared" si="363"/>
        <v>15</v>
      </c>
      <c r="Q3802" t="s">
        <v>89</v>
      </c>
      <c r="R3802">
        <v>2</v>
      </c>
      <c r="S3802">
        <f t="shared" si="358"/>
        <v>15</v>
      </c>
      <c r="T3802">
        <f t="shared" si="359"/>
        <v>0</v>
      </c>
      <c r="U3802" t="s">
        <v>1003</v>
      </c>
      <c r="V3802" t="s">
        <v>623</v>
      </c>
      <c r="Z3802" s="118">
        <v>1.45</v>
      </c>
      <c r="AA3802">
        <v>55</v>
      </c>
      <c r="AB3802" s="120">
        <v>1.2</v>
      </c>
      <c r="AC3802" s="2">
        <f t="shared" si="360"/>
        <v>1174.5</v>
      </c>
      <c r="AE3802" s="2">
        <f t="shared" si="361"/>
        <v>1174.5</v>
      </c>
      <c r="AG3802" t="str">
        <f t="shared" si="362"/>
        <v/>
      </c>
    </row>
    <row r="3803" spans="1:34" s="9" customFormat="1">
      <c r="A3803">
        <v>3802</v>
      </c>
      <c r="C3803">
        <v>457</v>
      </c>
      <c r="D3803">
        <v>726</v>
      </c>
      <c r="E3803" s="9" t="s">
        <v>619</v>
      </c>
      <c r="F3803" t="s">
        <v>930</v>
      </c>
      <c r="G3803" s="9">
        <v>54.136081699999998</v>
      </c>
      <c r="H3803" s="9">
        <v>127.5190964</v>
      </c>
      <c r="M3803" s="9" t="s">
        <v>34</v>
      </c>
      <c r="N3803" s="9">
        <v>-15</v>
      </c>
      <c r="O3803" s="9">
        <v>-30</v>
      </c>
      <c r="P3803">
        <f t="shared" si="363"/>
        <v>15</v>
      </c>
      <c r="Q3803" s="9" t="s">
        <v>89</v>
      </c>
      <c r="R3803" s="9">
        <v>2</v>
      </c>
      <c r="S3803" s="9">
        <f t="shared" si="358"/>
        <v>15</v>
      </c>
      <c r="T3803" s="9">
        <f t="shared" si="359"/>
        <v>0</v>
      </c>
      <c r="U3803" t="s">
        <v>1003</v>
      </c>
      <c r="V3803" t="s">
        <v>623</v>
      </c>
      <c r="Z3803" s="118">
        <v>1.45</v>
      </c>
      <c r="AA3803" s="9">
        <v>55</v>
      </c>
      <c r="AB3803" s="120">
        <v>1.2</v>
      </c>
      <c r="AC3803" s="2">
        <f t="shared" si="360"/>
        <v>1174.5</v>
      </c>
      <c r="AE3803" s="11">
        <f t="shared" si="361"/>
        <v>1174.5</v>
      </c>
      <c r="AG3803" t="str">
        <f t="shared" si="362"/>
        <v/>
      </c>
      <c r="AH3803"/>
    </row>
    <row r="3804" spans="1:34">
      <c r="A3804">
        <v>3803</v>
      </c>
      <c r="C3804">
        <v>401</v>
      </c>
      <c r="D3804">
        <v>727</v>
      </c>
      <c r="E3804" t="s">
        <v>619</v>
      </c>
      <c r="F3804" t="s">
        <v>930</v>
      </c>
      <c r="G3804">
        <v>54.10052872</v>
      </c>
      <c r="H3804">
        <v>127.5586014</v>
      </c>
      <c r="M3804" t="s">
        <v>16</v>
      </c>
      <c r="N3804">
        <v>0</v>
      </c>
      <c r="O3804">
        <v>-5</v>
      </c>
      <c r="P3804">
        <f t="shared" si="363"/>
        <v>5</v>
      </c>
      <c r="Q3804" t="s">
        <v>616</v>
      </c>
      <c r="R3804">
        <v>2</v>
      </c>
      <c r="S3804">
        <f t="shared" si="358"/>
        <v>5</v>
      </c>
      <c r="T3804">
        <f t="shared" si="359"/>
        <v>0</v>
      </c>
      <c r="U3804" t="s">
        <v>1003</v>
      </c>
      <c r="V3804" t="s">
        <v>856</v>
      </c>
      <c r="W3804">
        <f>SUM(S3804:S3807)</f>
        <v>25</v>
      </c>
      <c r="X3804">
        <f>SUM(T3804:T3807)</f>
        <v>0</v>
      </c>
      <c r="Y3804">
        <f>X3804+W3804</f>
        <v>25</v>
      </c>
      <c r="Z3804" s="118">
        <v>1.24</v>
      </c>
      <c r="AA3804">
        <v>0</v>
      </c>
      <c r="AB3804" s="120">
        <v>3.36</v>
      </c>
      <c r="AC3804" s="2">
        <f t="shared" si="360"/>
        <v>2083.1999999999994</v>
      </c>
      <c r="AD3804" s="2">
        <f>SUM(AC3804:AC3807)</f>
        <v>3823.1999999999989</v>
      </c>
      <c r="AE3804" s="2">
        <f t="shared" si="361"/>
        <v>2083.1999999999994</v>
      </c>
      <c r="AF3804" s="2">
        <f>SUM(AE3804:AE3807)</f>
        <v>3823.1999999999989</v>
      </c>
      <c r="AG3804">
        <f t="shared" si="362"/>
        <v>1</v>
      </c>
    </row>
    <row r="3805" spans="1:34">
      <c r="A3805">
        <v>3804</v>
      </c>
      <c r="C3805">
        <v>401</v>
      </c>
      <c r="D3805">
        <v>727</v>
      </c>
      <c r="E3805" t="s">
        <v>619</v>
      </c>
      <c r="F3805" t="s">
        <v>930</v>
      </c>
      <c r="G3805">
        <v>54.10052872</v>
      </c>
      <c r="H3805">
        <v>127.5586014</v>
      </c>
      <c r="M3805" t="s">
        <v>101</v>
      </c>
      <c r="N3805">
        <v>-5</v>
      </c>
      <c r="O3805">
        <v>-25</v>
      </c>
      <c r="P3805">
        <f t="shared" si="363"/>
        <v>20</v>
      </c>
      <c r="Q3805" t="s">
        <v>604</v>
      </c>
      <c r="R3805">
        <v>2</v>
      </c>
      <c r="S3805">
        <f t="shared" si="358"/>
        <v>20</v>
      </c>
      <c r="T3805">
        <f t="shared" si="359"/>
        <v>0</v>
      </c>
      <c r="U3805" t="s">
        <v>1003</v>
      </c>
      <c r="V3805" t="s">
        <v>856</v>
      </c>
      <c r="Z3805" s="118">
        <v>1.45</v>
      </c>
      <c r="AA3805">
        <v>50</v>
      </c>
      <c r="AB3805" s="120">
        <v>1.2</v>
      </c>
      <c r="AC3805" s="2">
        <f t="shared" si="360"/>
        <v>1739.9999999999998</v>
      </c>
      <c r="AE3805" s="2">
        <f t="shared" si="361"/>
        <v>1739.9999999999998</v>
      </c>
      <c r="AG3805" t="str">
        <f t="shared" si="362"/>
        <v/>
      </c>
    </row>
    <row r="3806" spans="1:34">
      <c r="A3806">
        <v>3805</v>
      </c>
      <c r="C3806">
        <v>368</v>
      </c>
      <c r="D3806">
        <v>727</v>
      </c>
      <c r="E3806" t="s">
        <v>619</v>
      </c>
      <c r="F3806" t="s">
        <v>930</v>
      </c>
      <c r="G3806">
        <v>54.10052872</v>
      </c>
      <c r="H3806">
        <v>127.5586014</v>
      </c>
      <c r="M3806" t="s">
        <v>191</v>
      </c>
      <c r="N3806">
        <v>0</v>
      </c>
      <c r="O3806">
        <v>0</v>
      </c>
      <c r="P3806">
        <f t="shared" si="363"/>
        <v>0</v>
      </c>
      <c r="Q3806" t="s">
        <v>35</v>
      </c>
      <c r="R3806">
        <v>1</v>
      </c>
      <c r="S3806">
        <f t="shared" si="358"/>
        <v>0</v>
      </c>
      <c r="T3806">
        <f t="shared" si="359"/>
        <v>0</v>
      </c>
      <c r="Z3806" s="118">
        <v>0</v>
      </c>
      <c r="AA3806">
        <v>0</v>
      </c>
      <c r="AC3806" s="2">
        <f t="shared" si="360"/>
        <v>0</v>
      </c>
      <c r="AE3806" s="2">
        <f t="shared" si="361"/>
        <v>0</v>
      </c>
      <c r="AG3806" t="str">
        <f t="shared" si="362"/>
        <v/>
      </c>
    </row>
    <row r="3807" spans="1:34" s="9" customFormat="1">
      <c r="A3807">
        <v>3806</v>
      </c>
      <c r="C3807">
        <v>368</v>
      </c>
      <c r="D3807">
        <v>727</v>
      </c>
      <c r="E3807" s="9" t="s">
        <v>619</v>
      </c>
      <c r="F3807" t="s">
        <v>930</v>
      </c>
      <c r="G3807" s="9">
        <v>54.10052872</v>
      </c>
      <c r="H3807" s="9">
        <v>127.5586014</v>
      </c>
      <c r="M3807" s="9" t="s">
        <v>633</v>
      </c>
      <c r="N3807" s="9">
        <v>0</v>
      </c>
      <c r="O3807" s="9">
        <v>0</v>
      </c>
      <c r="P3807">
        <f t="shared" si="363"/>
        <v>0</v>
      </c>
      <c r="Q3807" s="9" t="s">
        <v>35</v>
      </c>
      <c r="R3807" s="9">
        <v>1</v>
      </c>
      <c r="S3807" s="9">
        <f t="shared" si="358"/>
        <v>0</v>
      </c>
      <c r="T3807" s="9">
        <f t="shared" si="359"/>
        <v>0</v>
      </c>
      <c r="U3807"/>
      <c r="V3807"/>
      <c r="Z3807" s="118">
        <v>0.16</v>
      </c>
      <c r="AA3807" s="9">
        <v>0</v>
      </c>
      <c r="AB3807" s="120">
        <v>37.4</v>
      </c>
      <c r="AC3807" s="2">
        <f t="shared" si="360"/>
        <v>0</v>
      </c>
      <c r="AE3807" s="11">
        <f t="shared" si="361"/>
        <v>0</v>
      </c>
      <c r="AG3807" t="str">
        <f t="shared" si="362"/>
        <v/>
      </c>
      <c r="AH3807"/>
    </row>
    <row r="3808" spans="1:34">
      <c r="A3808">
        <v>3807</v>
      </c>
      <c r="C3808">
        <v>413</v>
      </c>
      <c r="D3808">
        <v>728</v>
      </c>
      <c r="E3808" t="s">
        <v>909</v>
      </c>
      <c r="F3808" t="s">
        <v>931</v>
      </c>
      <c r="G3808">
        <v>54.10177994</v>
      </c>
      <c r="H3808">
        <v>127.5577011</v>
      </c>
      <c r="M3808" t="s">
        <v>140</v>
      </c>
      <c r="N3808">
        <v>7</v>
      </c>
      <c r="O3808">
        <v>0</v>
      </c>
      <c r="P3808">
        <f t="shared" si="363"/>
        <v>7</v>
      </c>
      <c r="Q3808" t="s">
        <v>35</v>
      </c>
      <c r="R3808">
        <v>1</v>
      </c>
      <c r="S3808">
        <f t="shared" si="358"/>
        <v>0</v>
      </c>
      <c r="T3808">
        <f t="shared" si="359"/>
        <v>7</v>
      </c>
      <c r="W3808">
        <f>SUM(S3808:S3811)</f>
        <v>45</v>
      </c>
      <c r="X3808">
        <f>SUM(T3808:T3811)</f>
        <v>7</v>
      </c>
      <c r="Y3808">
        <f>X3808+W3808</f>
        <v>52</v>
      </c>
      <c r="Z3808" s="118">
        <v>0.13</v>
      </c>
      <c r="AA3808">
        <v>0</v>
      </c>
      <c r="AB3808" s="120">
        <v>42.07</v>
      </c>
      <c r="AC3808" s="2">
        <f t="shared" si="360"/>
        <v>3828.3700000000003</v>
      </c>
      <c r="AD3808" s="2">
        <f>SUM(AC3808:AC3811)</f>
        <v>15679.69</v>
      </c>
      <c r="AE3808" s="2">
        <f t="shared" si="361"/>
        <v>3828.3700000000003</v>
      </c>
      <c r="AF3808" s="2">
        <f>SUM(AE3808:AE3811)</f>
        <v>15679.69</v>
      </c>
      <c r="AG3808">
        <f t="shared" si="362"/>
        <v>1</v>
      </c>
    </row>
    <row r="3809" spans="1:34">
      <c r="A3809">
        <v>3808</v>
      </c>
      <c r="C3809">
        <v>460</v>
      </c>
      <c r="D3809">
        <v>728</v>
      </c>
      <c r="E3809" t="s">
        <v>909</v>
      </c>
      <c r="F3809" t="s">
        <v>931</v>
      </c>
      <c r="G3809">
        <v>54.10177994</v>
      </c>
      <c r="H3809">
        <v>127.5577011</v>
      </c>
      <c r="M3809" t="s">
        <v>823</v>
      </c>
      <c r="N3809">
        <v>0</v>
      </c>
      <c r="O3809">
        <v>-14</v>
      </c>
      <c r="P3809">
        <f t="shared" si="363"/>
        <v>14</v>
      </c>
      <c r="Q3809" t="s">
        <v>616</v>
      </c>
      <c r="R3809">
        <v>2</v>
      </c>
      <c r="S3809">
        <f t="shared" si="358"/>
        <v>14</v>
      </c>
      <c r="T3809">
        <f t="shared" si="359"/>
        <v>0</v>
      </c>
      <c r="U3809" t="s">
        <v>1003</v>
      </c>
      <c r="V3809" t="s">
        <v>856</v>
      </c>
      <c r="Z3809" s="118">
        <v>1.56</v>
      </c>
      <c r="AA3809">
        <v>0</v>
      </c>
      <c r="AB3809" s="120">
        <v>1.2</v>
      </c>
      <c r="AC3809" s="2">
        <f t="shared" si="360"/>
        <v>2620.7999999999997</v>
      </c>
      <c r="AE3809" s="2">
        <f t="shared" si="361"/>
        <v>2620.7999999999997</v>
      </c>
      <c r="AG3809" t="str">
        <f t="shared" si="362"/>
        <v/>
      </c>
    </row>
    <row r="3810" spans="1:34">
      <c r="A3810">
        <v>3809</v>
      </c>
      <c r="C3810">
        <v>460</v>
      </c>
      <c r="D3810">
        <v>728</v>
      </c>
      <c r="E3810" t="s">
        <v>909</v>
      </c>
      <c r="F3810" t="s">
        <v>931</v>
      </c>
      <c r="G3810">
        <v>54.10177994</v>
      </c>
      <c r="H3810">
        <v>127.5577011</v>
      </c>
      <c r="M3810" t="s">
        <v>630</v>
      </c>
      <c r="N3810">
        <v>-14</v>
      </c>
      <c r="O3810">
        <v>-26</v>
      </c>
      <c r="P3810">
        <f t="shared" si="363"/>
        <v>12</v>
      </c>
      <c r="R3810">
        <v>2</v>
      </c>
      <c r="S3810">
        <f t="shared" si="358"/>
        <v>12</v>
      </c>
      <c r="T3810">
        <f t="shared" si="359"/>
        <v>0</v>
      </c>
      <c r="U3810" t="s">
        <v>1007</v>
      </c>
      <c r="V3810" t="s">
        <v>623</v>
      </c>
      <c r="Z3810" s="118">
        <v>0.13</v>
      </c>
      <c r="AA3810">
        <v>0</v>
      </c>
      <c r="AB3810" s="120">
        <v>42.07</v>
      </c>
      <c r="AC3810" s="2">
        <f t="shared" si="360"/>
        <v>6562.920000000001</v>
      </c>
      <c r="AE3810" s="2">
        <f t="shared" si="361"/>
        <v>6562.920000000001</v>
      </c>
      <c r="AG3810" t="str">
        <f t="shared" si="362"/>
        <v/>
      </c>
    </row>
    <row r="3811" spans="1:34" s="9" customFormat="1">
      <c r="A3811">
        <v>3810</v>
      </c>
      <c r="C3811">
        <v>460</v>
      </c>
      <c r="D3811">
        <v>728</v>
      </c>
      <c r="E3811" s="9" t="s">
        <v>909</v>
      </c>
      <c r="F3811" t="s">
        <v>931</v>
      </c>
      <c r="G3811" s="9">
        <v>54.10177994</v>
      </c>
      <c r="H3811" s="9">
        <v>127.5577011</v>
      </c>
      <c r="M3811" s="9" t="s">
        <v>824</v>
      </c>
      <c r="N3811" s="9">
        <v>-26</v>
      </c>
      <c r="O3811" s="9">
        <v>-45</v>
      </c>
      <c r="P3811">
        <f t="shared" si="363"/>
        <v>19</v>
      </c>
      <c r="Q3811" s="9" t="s">
        <v>882</v>
      </c>
      <c r="R3811" s="9">
        <v>2</v>
      </c>
      <c r="S3811" s="9">
        <f t="shared" si="358"/>
        <v>19</v>
      </c>
      <c r="T3811" s="9">
        <f t="shared" si="359"/>
        <v>0</v>
      </c>
      <c r="U3811" t="s">
        <v>1024</v>
      </c>
      <c r="V3811" t="s">
        <v>918</v>
      </c>
      <c r="Z3811" s="118">
        <v>1.56</v>
      </c>
      <c r="AA3811" s="9">
        <v>25</v>
      </c>
      <c r="AB3811" s="120">
        <v>1.2</v>
      </c>
      <c r="AC3811" s="2">
        <f t="shared" si="360"/>
        <v>2667.6</v>
      </c>
      <c r="AE3811" s="11">
        <f t="shared" si="361"/>
        <v>2667.6</v>
      </c>
      <c r="AG3811" t="str">
        <f t="shared" si="362"/>
        <v/>
      </c>
      <c r="AH3811"/>
    </row>
    <row r="3812" spans="1:34">
      <c r="A3812">
        <v>3811</v>
      </c>
      <c r="C3812">
        <v>468</v>
      </c>
      <c r="D3812">
        <v>729</v>
      </c>
      <c r="E3812" t="s">
        <v>619</v>
      </c>
      <c r="F3812" t="s">
        <v>930</v>
      </c>
      <c r="G3812">
        <v>54.545188899999999</v>
      </c>
      <c r="H3812">
        <v>127.37550349999999</v>
      </c>
      <c r="M3812" t="s">
        <v>191</v>
      </c>
      <c r="N3812">
        <v>5</v>
      </c>
      <c r="O3812">
        <v>3.5</v>
      </c>
      <c r="P3812">
        <f t="shared" si="363"/>
        <v>1.5</v>
      </c>
      <c r="Q3812" t="s">
        <v>35</v>
      </c>
      <c r="R3812">
        <v>1</v>
      </c>
      <c r="S3812">
        <f t="shared" si="358"/>
        <v>0</v>
      </c>
      <c r="T3812">
        <f t="shared" si="359"/>
        <v>1.5</v>
      </c>
      <c r="W3812">
        <f>SUM(S3812:S3819)</f>
        <v>43</v>
      </c>
      <c r="X3812">
        <f>SUM(T3812:T3819)</f>
        <v>5</v>
      </c>
      <c r="Y3812">
        <f>X3812+W3812</f>
        <v>48</v>
      </c>
      <c r="Z3812" s="118">
        <v>0</v>
      </c>
      <c r="AA3812">
        <v>0</v>
      </c>
      <c r="AC3812" s="2">
        <f t="shared" si="360"/>
        <v>0</v>
      </c>
      <c r="AD3812" s="2">
        <f>SUM(AC3812:AC3819)</f>
        <v>5776.8590000000004</v>
      </c>
      <c r="AE3812" s="2">
        <f t="shared" si="361"/>
        <v>0</v>
      </c>
      <c r="AF3812" s="2">
        <f>SUM(AE3812:AE3819)</f>
        <v>5776.8590000000004</v>
      </c>
      <c r="AG3812">
        <f t="shared" si="362"/>
        <v>1</v>
      </c>
    </row>
    <row r="3813" spans="1:34">
      <c r="A3813">
        <v>3812</v>
      </c>
      <c r="C3813">
        <v>468</v>
      </c>
      <c r="D3813">
        <v>729</v>
      </c>
      <c r="E3813" t="s">
        <v>619</v>
      </c>
      <c r="F3813" t="s">
        <v>930</v>
      </c>
      <c r="G3813">
        <v>54.545188899999999</v>
      </c>
      <c r="H3813">
        <v>127.37550349999999</v>
      </c>
      <c r="M3813" t="s">
        <v>13</v>
      </c>
      <c r="N3813">
        <v>3.5</v>
      </c>
      <c r="O3813">
        <v>2.5</v>
      </c>
      <c r="P3813">
        <f t="shared" si="363"/>
        <v>1</v>
      </c>
      <c r="Q3813" t="s">
        <v>35</v>
      </c>
      <c r="R3813">
        <v>1</v>
      </c>
      <c r="S3813">
        <f t="shared" si="358"/>
        <v>0</v>
      </c>
      <c r="T3813">
        <f t="shared" si="359"/>
        <v>1</v>
      </c>
      <c r="Z3813" s="118">
        <v>0.16</v>
      </c>
      <c r="AA3813">
        <v>0</v>
      </c>
      <c r="AB3813" s="120">
        <v>37.4</v>
      </c>
      <c r="AC3813" s="2">
        <f t="shared" si="360"/>
        <v>598.4</v>
      </c>
      <c r="AE3813" s="2">
        <f t="shared" si="361"/>
        <v>598.4</v>
      </c>
      <c r="AG3813" t="str">
        <f t="shared" si="362"/>
        <v/>
      </c>
    </row>
    <row r="3814" spans="1:34">
      <c r="A3814">
        <v>3813</v>
      </c>
      <c r="C3814">
        <v>468</v>
      </c>
      <c r="D3814">
        <v>729</v>
      </c>
      <c r="E3814" t="s">
        <v>619</v>
      </c>
      <c r="F3814" t="s">
        <v>930</v>
      </c>
      <c r="G3814">
        <v>54.545188899999999</v>
      </c>
      <c r="H3814">
        <v>127.37550349999999</v>
      </c>
      <c r="M3814" t="s">
        <v>606</v>
      </c>
      <c r="N3814">
        <v>2.5</v>
      </c>
      <c r="O3814">
        <v>2</v>
      </c>
      <c r="P3814">
        <f t="shared" si="363"/>
        <v>0.5</v>
      </c>
      <c r="Q3814" t="s">
        <v>35</v>
      </c>
      <c r="R3814">
        <v>1</v>
      </c>
      <c r="S3814">
        <f t="shared" si="358"/>
        <v>0</v>
      </c>
      <c r="T3814">
        <f t="shared" si="359"/>
        <v>0.5</v>
      </c>
      <c r="Z3814" s="118">
        <v>0.16</v>
      </c>
      <c r="AA3814">
        <v>0</v>
      </c>
      <c r="AB3814" s="120">
        <v>37.4</v>
      </c>
      <c r="AC3814" s="2">
        <f t="shared" si="360"/>
        <v>299.2</v>
      </c>
      <c r="AE3814" s="2">
        <f t="shared" si="361"/>
        <v>299.2</v>
      </c>
      <c r="AG3814" t="str">
        <f t="shared" si="362"/>
        <v/>
      </c>
    </row>
    <row r="3815" spans="1:34">
      <c r="A3815">
        <v>3814</v>
      </c>
      <c r="C3815">
        <v>468</v>
      </c>
      <c r="D3815">
        <v>729</v>
      </c>
      <c r="E3815" t="s">
        <v>619</v>
      </c>
      <c r="F3815" t="s">
        <v>930</v>
      </c>
      <c r="G3815">
        <v>54.545188899999999</v>
      </c>
      <c r="H3815">
        <v>127.37550349999999</v>
      </c>
      <c r="M3815" t="s">
        <v>15</v>
      </c>
      <c r="N3815">
        <v>2</v>
      </c>
      <c r="O3815">
        <v>0</v>
      </c>
      <c r="P3815">
        <f t="shared" si="363"/>
        <v>2</v>
      </c>
      <c r="Q3815" t="s">
        <v>35</v>
      </c>
      <c r="R3815">
        <v>1</v>
      </c>
      <c r="S3815">
        <f t="shared" si="358"/>
        <v>0</v>
      </c>
      <c r="T3815">
        <f t="shared" si="359"/>
        <v>2</v>
      </c>
      <c r="Z3815" s="118">
        <v>0.16</v>
      </c>
      <c r="AA3815">
        <v>0</v>
      </c>
      <c r="AB3815" s="120">
        <v>30.85</v>
      </c>
      <c r="AC3815" s="2">
        <f t="shared" si="360"/>
        <v>987.2</v>
      </c>
      <c r="AE3815" s="2">
        <f t="shared" si="361"/>
        <v>987.2</v>
      </c>
      <c r="AG3815" t="str">
        <f t="shared" si="362"/>
        <v/>
      </c>
    </row>
    <row r="3816" spans="1:34">
      <c r="A3816">
        <v>3815</v>
      </c>
      <c r="C3816">
        <v>516</v>
      </c>
      <c r="D3816">
        <v>729</v>
      </c>
      <c r="E3816" t="s">
        <v>619</v>
      </c>
      <c r="F3816" t="s">
        <v>930</v>
      </c>
      <c r="G3816">
        <v>54.545188899999999</v>
      </c>
      <c r="H3816">
        <v>127.37550349999999</v>
      </c>
      <c r="M3816" t="s">
        <v>129</v>
      </c>
      <c r="N3816">
        <v>0</v>
      </c>
      <c r="O3816">
        <v>-2</v>
      </c>
      <c r="P3816">
        <f t="shared" si="363"/>
        <v>2</v>
      </c>
      <c r="Q3816" t="s">
        <v>885</v>
      </c>
      <c r="R3816">
        <v>2</v>
      </c>
      <c r="S3816">
        <f t="shared" si="358"/>
        <v>2</v>
      </c>
      <c r="T3816">
        <f t="shared" si="359"/>
        <v>0</v>
      </c>
      <c r="U3816" t="s">
        <v>1024</v>
      </c>
      <c r="V3816" t="s">
        <v>918</v>
      </c>
      <c r="Z3816" s="118">
        <v>1.07</v>
      </c>
      <c r="AA3816">
        <v>20</v>
      </c>
      <c r="AB3816" s="120">
        <v>3.36</v>
      </c>
      <c r="AC3816" s="2">
        <f t="shared" si="360"/>
        <v>575.23200000000008</v>
      </c>
      <c r="AE3816" s="2">
        <f t="shared" si="361"/>
        <v>575.23200000000008</v>
      </c>
      <c r="AG3816" t="str">
        <f t="shared" si="362"/>
        <v/>
      </c>
    </row>
    <row r="3817" spans="1:34">
      <c r="A3817">
        <v>3816</v>
      </c>
      <c r="C3817">
        <v>516</v>
      </c>
      <c r="D3817">
        <v>729</v>
      </c>
      <c r="E3817" t="s">
        <v>619</v>
      </c>
      <c r="F3817" t="s">
        <v>930</v>
      </c>
      <c r="G3817">
        <v>54.545188899999999</v>
      </c>
      <c r="H3817">
        <v>127.37550349999999</v>
      </c>
      <c r="M3817" t="s">
        <v>16</v>
      </c>
      <c r="N3817">
        <v>-2</v>
      </c>
      <c r="O3817">
        <v>-8</v>
      </c>
      <c r="P3817">
        <f t="shared" si="363"/>
        <v>6</v>
      </c>
      <c r="Q3817" t="s">
        <v>885</v>
      </c>
      <c r="R3817">
        <v>2</v>
      </c>
      <c r="S3817">
        <f t="shared" si="358"/>
        <v>6</v>
      </c>
      <c r="T3817">
        <f t="shared" si="359"/>
        <v>0</v>
      </c>
      <c r="U3817" t="s">
        <v>1024</v>
      </c>
      <c r="V3817" t="s">
        <v>918</v>
      </c>
      <c r="Z3817" s="118">
        <v>1.24</v>
      </c>
      <c r="AA3817">
        <v>25</v>
      </c>
      <c r="AB3817" s="120">
        <v>3.36</v>
      </c>
      <c r="AC3817" s="2">
        <f t="shared" si="360"/>
        <v>1874.8799999999997</v>
      </c>
      <c r="AE3817" s="2">
        <f t="shared" si="361"/>
        <v>1874.8799999999997</v>
      </c>
      <c r="AG3817" t="str">
        <f t="shared" si="362"/>
        <v/>
      </c>
    </row>
    <row r="3818" spans="1:34">
      <c r="A3818">
        <v>3817</v>
      </c>
      <c r="C3818">
        <v>516</v>
      </c>
      <c r="D3818">
        <v>729</v>
      </c>
      <c r="E3818" t="s">
        <v>619</v>
      </c>
      <c r="F3818" t="s">
        <v>930</v>
      </c>
      <c r="G3818">
        <v>54.545188899999999</v>
      </c>
      <c r="H3818">
        <v>127.37550349999999</v>
      </c>
      <c r="M3818" t="s">
        <v>608</v>
      </c>
      <c r="N3818">
        <v>-8</v>
      </c>
      <c r="O3818">
        <v>-16</v>
      </c>
      <c r="P3818">
        <f t="shared" si="363"/>
        <v>8</v>
      </c>
      <c r="Q3818" t="s">
        <v>885</v>
      </c>
      <c r="R3818">
        <v>2</v>
      </c>
      <c r="S3818">
        <f t="shared" si="358"/>
        <v>8</v>
      </c>
      <c r="T3818">
        <f t="shared" si="359"/>
        <v>0</v>
      </c>
      <c r="U3818" t="s">
        <v>1024</v>
      </c>
      <c r="V3818" t="s">
        <v>918</v>
      </c>
      <c r="Z3818" s="118">
        <v>1.03</v>
      </c>
      <c r="AA3818">
        <v>35</v>
      </c>
      <c r="AB3818" s="120">
        <v>1.2</v>
      </c>
      <c r="AC3818" s="2">
        <f t="shared" si="360"/>
        <v>642.72</v>
      </c>
      <c r="AE3818" s="2">
        <f t="shared" si="361"/>
        <v>642.72</v>
      </c>
      <c r="AG3818" t="str">
        <f t="shared" si="362"/>
        <v/>
      </c>
    </row>
    <row r="3819" spans="1:34" s="9" customFormat="1">
      <c r="A3819">
        <v>3818</v>
      </c>
      <c r="C3819">
        <v>516</v>
      </c>
      <c r="D3819">
        <v>729</v>
      </c>
      <c r="E3819" s="9" t="s">
        <v>619</v>
      </c>
      <c r="F3819" t="s">
        <v>930</v>
      </c>
      <c r="G3819" s="9">
        <v>54.545188899999999</v>
      </c>
      <c r="H3819" s="9">
        <v>127.37550349999999</v>
      </c>
      <c r="M3819" s="9" t="s">
        <v>21</v>
      </c>
      <c r="N3819" s="9">
        <v>-16</v>
      </c>
      <c r="O3819" s="9">
        <v>-43</v>
      </c>
      <c r="P3819">
        <f t="shared" si="363"/>
        <v>27</v>
      </c>
      <c r="Q3819" s="9" t="s">
        <v>885</v>
      </c>
      <c r="R3819" s="9">
        <v>2</v>
      </c>
      <c r="S3819" s="9">
        <f t="shared" si="358"/>
        <v>27</v>
      </c>
      <c r="T3819" s="9">
        <f t="shared" si="359"/>
        <v>0</v>
      </c>
      <c r="U3819" t="s">
        <v>1024</v>
      </c>
      <c r="V3819" t="s">
        <v>918</v>
      </c>
      <c r="Z3819" s="118">
        <v>1.38</v>
      </c>
      <c r="AA3819" s="9">
        <v>45</v>
      </c>
      <c r="AB3819" s="120">
        <v>0.39</v>
      </c>
      <c r="AC3819" s="2">
        <f t="shared" si="360"/>
        <v>799.2270000000002</v>
      </c>
      <c r="AE3819" s="11">
        <f t="shared" si="361"/>
        <v>799.2270000000002</v>
      </c>
      <c r="AG3819" t="str">
        <f t="shared" si="362"/>
        <v/>
      </c>
      <c r="AH3819"/>
    </row>
    <row r="3820" spans="1:34">
      <c r="A3820">
        <v>3819</v>
      </c>
      <c r="C3820">
        <v>469</v>
      </c>
      <c r="D3820">
        <v>730</v>
      </c>
      <c r="E3820" t="s">
        <v>619</v>
      </c>
      <c r="F3820" t="s">
        <v>930</v>
      </c>
      <c r="G3820">
        <v>54.547779079999998</v>
      </c>
      <c r="H3820">
        <v>127.3756027</v>
      </c>
      <c r="M3820" t="s">
        <v>191</v>
      </c>
      <c r="N3820">
        <v>9</v>
      </c>
      <c r="O3820">
        <v>7</v>
      </c>
      <c r="P3820">
        <f t="shared" si="363"/>
        <v>2</v>
      </c>
      <c r="Q3820" t="s">
        <v>35</v>
      </c>
      <c r="R3820">
        <v>1</v>
      </c>
      <c r="S3820">
        <f t="shared" si="358"/>
        <v>0</v>
      </c>
      <c r="T3820">
        <f t="shared" si="359"/>
        <v>2</v>
      </c>
      <c r="W3820">
        <f>SUM(S3820:S3826)</f>
        <v>35</v>
      </c>
      <c r="X3820">
        <f>SUM(T3820:T3826)</f>
        <v>9</v>
      </c>
      <c r="Y3820">
        <f>X3820+W3820</f>
        <v>44</v>
      </c>
      <c r="Z3820" s="118">
        <v>0</v>
      </c>
      <c r="AA3820">
        <v>0</v>
      </c>
      <c r="AC3820" s="2">
        <f t="shared" si="360"/>
        <v>0</v>
      </c>
      <c r="AD3820" s="2">
        <f>SUM(AC3820:AC3826)</f>
        <v>5879.22</v>
      </c>
      <c r="AE3820" s="2">
        <f t="shared" si="361"/>
        <v>0</v>
      </c>
      <c r="AF3820" s="2">
        <f>SUM(AE3820:AE3826)</f>
        <v>5879.22</v>
      </c>
      <c r="AG3820">
        <f t="shared" si="362"/>
        <v>1</v>
      </c>
    </row>
    <row r="3821" spans="1:34">
      <c r="A3821">
        <v>3820</v>
      </c>
      <c r="C3821">
        <v>469</v>
      </c>
      <c r="D3821">
        <v>730</v>
      </c>
      <c r="E3821" t="s">
        <v>619</v>
      </c>
      <c r="F3821" t="s">
        <v>930</v>
      </c>
      <c r="G3821">
        <v>54.547779079999998</v>
      </c>
      <c r="H3821">
        <v>127.3756027</v>
      </c>
      <c r="M3821" t="s">
        <v>13</v>
      </c>
      <c r="N3821">
        <v>7</v>
      </c>
      <c r="O3821">
        <v>6</v>
      </c>
      <c r="P3821">
        <f t="shared" si="363"/>
        <v>1</v>
      </c>
      <c r="Q3821" t="s">
        <v>35</v>
      </c>
      <c r="R3821">
        <v>1</v>
      </c>
      <c r="S3821">
        <f t="shared" si="358"/>
        <v>0</v>
      </c>
      <c r="T3821">
        <f t="shared" si="359"/>
        <v>1</v>
      </c>
      <c r="Z3821" s="118">
        <v>0.16</v>
      </c>
      <c r="AA3821">
        <v>0</v>
      </c>
      <c r="AB3821" s="120">
        <v>37.4</v>
      </c>
      <c r="AC3821" s="2">
        <f t="shared" si="360"/>
        <v>598.4</v>
      </c>
      <c r="AE3821" s="2">
        <f t="shared" si="361"/>
        <v>598.4</v>
      </c>
      <c r="AG3821" t="str">
        <f t="shared" si="362"/>
        <v/>
      </c>
    </row>
    <row r="3822" spans="1:34">
      <c r="A3822">
        <v>3821</v>
      </c>
      <c r="C3822">
        <v>469</v>
      </c>
      <c r="D3822">
        <v>730</v>
      </c>
      <c r="E3822" t="s">
        <v>619</v>
      </c>
      <c r="F3822" t="s">
        <v>930</v>
      </c>
      <c r="G3822">
        <v>54.547779079999998</v>
      </c>
      <c r="H3822">
        <v>127.3756027</v>
      </c>
      <c r="M3822" t="s">
        <v>606</v>
      </c>
      <c r="N3822">
        <v>6</v>
      </c>
      <c r="O3822">
        <v>5</v>
      </c>
      <c r="P3822">
        <f t="shared" si="363"/>
        <v>1</v>
      </c>
      <c r="Q3822" t="s">
        <v>35</v>
      </c>
      <c r="R3822">
        <v>1</v>
      </c>
      <c r="S3822">
        <f t="shared" si="358"/>
        <v>0</v>
      </c>
      <c r="T3822">
        <f t="shared" si="359"/>
        <v>1</v>
      </c>
      <c r="Z3822" s="118">
        <v>0.16</v>
      </c>
      <c r="AA3822">
        <v>0</v>
      </c>
      <c r="AB3822" s="120">
        <v>37.4</v>
      </c>
      <c r="AC3822" s="2">
        <f t="shared" si="360"/>
        <v>598.4</v>
      </c>
      <c r="AE3822" s="2">
        <f t="shared" si="361"/>
        <v>598.4</v>
      </c>
      <c r="AG3822" t="str">
        <f t="shared" si="362"/>
        <v/>
      </c>
    </row>
    <row r="3823" spans="1:34">
      <c r="A3823">
        <v>3822</v>
      </c>
      <c r="C3823">
        <v>469</v>
      </c>
      <c r="D3823">
        <v>730</v>
      </c>
      <c r="E3823" t="s">
        <v>619</v>
      </c>
      <c r="F3823" t="s">
        <v>930</v>
      </c>
      <c r="G3823">
        <v>54.547779079999998</v>
      </c>
      <c r="H3823">
        <v>127.3756027</v>
      </c>
      <c r="M3823" t="s">
        <v>90</v>
      </c>
      <c r="N3823">
        <v>5</v>
      </c>
      <c r="O3823">
        <v>0</v>
      </c>
      <c r="P3823">
        <f t="shared" si="363"/>
        <v>5</v>
      </c>
      <c r="Q3823" t="s">
        <v>35</v>
      </c>
      <c r="R3823">
        <v>1</v>
      </c>
      <c r="S3823">
        <f t="shared" si="358"/>
        <v>0</v>
      </c>
      <c r="T3823">
        <f t="shared" si="359"/>
        <v>5</v>
      </c>
      <c r="Z3823" s="118">
        <v>0.16</v>
      </c>
      <c r="AA3823">
        <v>0</v>
      </c>
      <c r="AB3823" s="120">
        <v>30.85</v>
      </c>
      <c r="AC3823" s="2">
        <f t="shared" si="360"/>
        <v>2468.0000000000005</v>
      </c>
      <c r="AE3823" s="2">
        <f t="shared" si="361"/>
        <v>2468.0000000000005</v>
      </c>
      <c r="AG3823" t="str">
        <f t="shared" si="362"/>
        <v/>
      </c>
    </row>
    <row r="3824" spans="1:34">
      <c r="A3824">
        <v>3823</v>
      </c>
      <c r="C3824">
        <v>517</v>
      </c>
      <c r="D3824">
        <v>730</v>
      </c>
      <c r="E3824" t="s">
        <v>619</v>
      </c>
      <c r="F3824" t="s">
        <v>930</v>
      </c>
      <c r="G3824">
        <v>54.547779079999998</v>
      </c>
      <c r="H3824">
        <v>127.3756027</v>
      </c>
      <c r="M3824" t="s">
        <v>104</v>
      </c>
      <c r="N3824">
        <v>0</v>
      </c>
      <c r="O3824">
        <v>-6</v>
      </c>
      <c r="P3824">
        <f t="shared" si="363"/>
        <v>6</v>
      </c>
      <c r="Q3824" t="s">
        <v>905</v>
      </c>
      <c r="R3824">
        <v>2</v>
      </c>
      <c r="S3824">
        <f t="shared" si="358"/>
        <v>6</v>
      </c>
      <c r="T3824">
        <f t="shared" si="359"/>
        <v>0</v>
      </c>
      <c r="U3824" t="s">
        <v>1024</v>
      </c>
      <c r="V3824" t="s">
        <v>918</v>
      </c>
      <c r="Z3824" s="118">
        <v>1.07</v>
      </c>
      <c r="AA3824">
        <v>50</v>
      </c>
      <c r="AB3824" s="120">
        <v>3.36</v>
      </c>
      <c r="AC3824" s="2">
        <f t="shared" si="360"/>
        <v>1078.56</v>
      </c>
      <c r="AE3824" s="2">
        <f t="shared" si="361"/>
        <v>1078.56</v>
      </c>
      <c r="AG3824" t="str">
        <f t="shared" si="362"/>
        <v/>
      </c>
    </row>
    <row r="3825" spans="1:34">
      <c r="A3825">
        <v>3824</v>
      </c>
      <c r="C3825">
        <v>517</v>
      </c>
      <c r="D3825">
        <v>730</v>
      </c>
      <c r="E3825" t="s">
        <v>619</v>
      </c>
      <c r="F3825" t="s">
        <v>930</v>
      </c>
      <c r="G3825">
        <v>54.547779079999998</v>
      </c>
      <c r="H3825">
        <v>127.3756027</v>
      </c>
      <c r="M3825" t="s">
        <v>101</v>
      </c>
      <c r="N3825">
        <v>-6</v>
      </c>
      <c r="O3825">
        <v>-20</v>
      </c>
      <c r="P3825">
        <f t="shared" si="363"/>
        <v>14</v>
      </c>
      <c r="Q3825" t="s">
        <v>905</v>
      </c>
      <c r="R3825">
        <v>2</v>
      </c>
      <c r="S3825">
        <f t="shared" si="358"/>
        <v>14</v>
      </c>
      <c r="T3825">
        <f t="shared" si="359"/>
        <v>0</v>
      </c>
      <c r="U3825" t="s">
        <v>1024</v>
      </c>
      <c r="V3825" t="s">
        <v>918</v>
      </c>
      <c r="Z3825" s="118">
        <v>1.45</v>
      </c>
      <c r="AA3825">
        <v>60</v>
      </c>
      <c r="AB3825" s="120">
        <v>1.2</v>
      </c>
      <c r="AC3825" s="2">
        <f t="shared" si="360"/>
        <v>974.40000000000009</v>
      </c>
      <c r="AE3825" s="2">
        <f t="shared" si="361"/>
        <v>974.40000000000009</v>
      </c>
      <c r="AG3825" t="str">
        <f t="shared" si="362"/>
        <v/>
      </c>
    </row>
    <row r="3826" spans="1:34" s="9" customFormat="1">
      <c r="A3826">
        <v>3825</v>
      </c>
      <c r="C3826">
        <v>517</v>
      </c>
      <c r="D3826">
        <v>730</v>
      </c>
      <c r="E3826" s="9" t="s">
        <v>619</v>
      </c>
      <c r="F3826" t="s">
        <v>930</v>
      </c>
      <c r="G3826" s="9">
        <v>54.547779079999998</v>
      </c>
      <c r="H3826" s="9">
        <v>127.3756027</v>
      </c>
      <c r="M3826" s="9" t="s">
        <v>21</v>
      </c>
      <c r="N3826" s="9">
        <v>-20</v>
      </c>
      <c r="O3826" s="9">
        <v>-35</v>
      </c>
      <c r="P3826">
        <f t="shared" si="363"/>
        <v>15</v>
      </c>
      <c r="Q3826" s="9" t="s">
        <v>905</v>
      </c>
      <c r="R3826" s="9">
        <v>2</v>
      </c>
      <c r="S3826" s="9">
        <f t="shared" si="358"/>
        <v>15</v>
      </c>
      <c r="T3826" s="9">
        <f t="shared" si="359"/>
        <v>0</v>
      </c>
      <c r="U3826" t="s">
        <v>1024</v>
      </c>
      <c r="V3826" t="s">
        <v>918</v>
      </c>
      <c r="Z3826" s="118">
        <v>1.38</v>
      </c>
      <c r="AA3826" s="9">
        <v>80</v>
      </c>
      <c r="AB3826" s="120">
        <v>0.39</v>
      </c>
      <c r="AC3826" s="2">
        <f t="shared" si="360"/>
        <v>161.46000000000004</v>
      </c>
      <c r="AE3826" s="11">
        <f t="shared" si="361"/>
        <v>161.46000000000004</v>
      </c>
      <c r="AG3826" t="str">
        <f t="shared" si="362"/>
        <v/>
      </c>
      <c r="AH3826"/>
    </row>
    <row r="3827" spans="1:34">
      <c r="A3827">
        <v>3826</v>
      </c>
      <c r="C3827">
        <v>467</v>
      </c>
      <c r="D3827">
        <v>731</v>
      </c>
      <c r="E3827" t="s">
        <v>910</v>
      </c>
      <c r="F3827" t="s">
        <v>931</v>
      </c>
      <c r="G3827">
        <v>54.556079859999997</v>
      </c>
      <c r="H3827">
        <v>127.37870030000001</v>
      </c>
      <c r="M3827" t="s">
        <v>191</v>
      </c>
      <c r="N3827">
        <v>9</v>
      </c>
      <c r="O3827">
        <v>7.5</v>
      </c>
      <c r="P3827">
        <f t="shared" si="363"/>
        <v>1.5</v>
      </c>
      <c r="Q3827" t="s">
        <v>35</v>
      </c>
      <c r="R3827">
        <v>1</v>
      </c>
      <c r="S3827">
        <f t="shared" si="358"/>
        <v>0</v>
      </c>
      <c r="T3827">
        <f t="shared" si="359"/>
        <v>1.5</v>
      </c>
      <c r="W3827">
        <f>SUM(S3827:S3833)</f>
        <v>45</v>
      </c>
      <c r="X3827">
        <f>SUM(T3827:T3833)</f>
        <v>9</v>
      </c>
      <c r="Y3827">
        <f>X3827+W3827</f>
        <v>54</v>
      </c>
      <c r="Z3827" s="118">
        <v>0</v>
      </c>
      <c r="AA3827">
        <v>0</v>
      </c>
      <c r="AC3827" s="2">
        <f t="shared" si="360"/>
        <v>0</v>
      </c>
      <c r="AD3827" s="2">
        <f>SUM(AC3827:AC3833)</f>
        <v>31370.851000000002</v>
      </c>
      <c r="AE3827" s="2">
        <f t="shared" si="361"/>
        <v>0</v>
      </c>
      <c r="AF3827" s="2">
        <f>SUM(AE3827:AE3833)</f>
        <v>31370.851000000002</v>
      </c>
      <c r="AG3827">
        <f t="shared" si="362"/>
        <v>1</v>
      </c>
    </row>
    <row r="3828" spans="1:34">
      <c r="A3828">
        <v>3827</v>
      </c>
      <c r="C3828">
        <v>467</v>
      </c>
      <c r="D3828">
        <v>731</v>
      </c>
      <c r="E3828" t="s">
        <v>910</v>
      </c>
      <c r="F3828" t="s">
        <v>931</v>
      </c>
      <c r="G3828">
        <v>54.556079859999997</v>
      </c>
      <c r="H3828">
        <v>127.37870030000001</v>
      </c>
      <c r="M3828" t="s">
        <v>13</v>
      </c>
      <c r="N3828">
        <v>7.5</v>
      </c>
      <c r="O3828">
        <v>7</v>
      </c>
      <c r="P3828">
        <f t="shared" si="363"/>
        <v>0.5</v>
      </c>
      <c r="Q3828" t="s">
        <v>35</v>
      </c>
      <c r="R3828">
        <v>1</v>
      </c>
      <c r="S3828">
        <f t="shared" si="358"/>
        <v>0</v>
      </c>
      <c r="T3828">
        <f t="shared" si="359"/>
        <v>0.5</v>
      </c>
      <c r="Z3828" s="118">
        <v>0.08</v>
      </c>
      <c r="AA3828">
        <v>0</v>
      </c>
      <c r="AB3828" s="120">
        <v>42.07</v>
      </c>
      <c r="AC3828" s="2">
        <f t="shared" si="360"/>
        <v>168.27999999999997</v>
      </c>
      <c r="AE3828" s="2">
        <f t="shared" si="361"/>
        <v>168.27999999999997</v>
      </c>
      <c r="AG3828" t="str">
        <f t="shared" si="362"/>
        <v/>
      </c>
    </row>
    <row r="3829" spans="1:34">
      <c r="A3829">
        <v>3828</v>
      </c>
      <c r="C3829">
        <v>467</v>
      </c>
      <c r="D3829">
        <v>731</v>
      </c>
      <c r="E3829" t="s">
        <v>910</v>
      </c>
      <c r="F3829" t="s">
        <v>931</v>
      </c>
      <c r="G3829">
        <v>54.556079859999997</v>
      </c>
      <c r="H3829">
        <v>127.37870030000001</v>
      </c>
      <c r="M3829" t="s">
        <v>606</v>
      </c>
      <c r="N3829">
        <v>7</v>
      </c>
      <c r="O3829">
        <v>6</v>
      </c>
      <c r="P3829">
        <f t="shared" si="363"/>
        <v>1</v>
      </c>
      <c r="Q3829" t="s">
        <v>35</v>
      </c>
      <c r="R3829">
        <v>1</v>
      </c>
      <c r="S3829">
        <f t="shared" si="358"/>
        <v>0</v>
      </c>
      <c r="T3829">
        <f t="shared" si="359"/>
        <v>1</v>
      </c>
      <c r="Z3829" s="118">
        <v>0.12</v>
      </c>
      <c r="AA3829">
        <v>0</v>
      </c>
      <c r="AB3829" s="120">
        <v>42.07</v>
      </c>
      <c r="AC3829" s="2">
        <f t="shared" si="360"/>
        <v>504.84</v>
      </c>
      <c r="AE3829" s="2">
        <f t="shared" si="361"/>
        <v>504.84</v>
      </c>
      <c r="AG3829" t="str">
        <f t="shared" si="362"/>
        <v/>
      </c>
    </row>
    <row r="3830" spans="1:34">
      <c r="A3830">
        <v>3829</v>
      </c>
      <c r="C3830">
        <v>467</v>
      </c>
      <c r="D3830">
        <v>731</v>
      </c>
      <c r="E3830" t="s">
        <v>910</v>
      </c>
      <c r="F3830" t="s">
        <v>931</v>
      </c>
      <c r="G3830">
        <v>54.556079859999997</v>
      </c>
      <c r="H3830">
        <v>127.37870030000001</v>
      </c>
      <c r="M3830" t="s">
        <v>15</v>
      </c>
      <c r="N3830">
        <v>6</v>
      </c>
      <c r="O3830">
        <v>0</v>
      </c>
      <c r="P3830">
        <f t="shared" si="363"/>
        <v>6</v>
      </c>
      <c r="Q3830" t="s">
        <v>35</v>
      </c>
      <c r="R3830">
        <v>1</v>
      </c>
      <c r="S3830">
        <f t="shared" si="358"/>
        <v>0</v>
      </c>
      <c r="T3830">
        <f t="shared" si="359"/>
        <v>6</v>
      </c>
      <c r="Z3830" s="118">
        <v>0.21</v>
      </c>
      <c r="AA3830">
        <v>0</v>
      </c>
      <c r="AB3830" s="120">
        <v>35.51</v>
      </c>
      <c r="AC3830" s="2">
        <f t="shared" si="360"/>
        <v>4474.2599999999993</v>
      </c>
      <c r="AE3830" s="2">
        <f t="shared" si="361"/>
        <v>4474.2599999999993</v>
      </c>
      <c r="AG3830" t="str">
        <f t="shared" si="362"/>
        <v/>
      </c>
    </row>
    <row r="3831" spans="1:34">
      <c r="A3831">
        <v>3830</v>
      </c>
      <c r="C3831">
        <v>515</v>
      </c>
      <c r="D3831">
        <v>731</v>
      </c>
      <c r="E3831" t="s">
        <v>910</v>
      </c>
      <c r="F3831" t="s">
        <v>931</v>
      </c>
      <c r="G3831">
        <v>54.556079859999997</v>
      </c>
      <c r="H3831">
        <v>127.37870030000001</v>
      </c>
      <c r="M3831" t="s">
        <v>162</v>
      </c>
      <c r="N3831">
        <v>0</v>
      </c>
      <c r="O3831">
        <v>-23</v>
      </c>
      <c r="P3831">
        <f t="shared" si="363"/>
        <v>23</v>
      </c>
      <c r="R3831">
        <v>2</v>
      </c>
      <c r="S3831">
        <f t="shared" si="358"/>
        <v>23</v>
      </c>
      <c r="T3831">
        <f t="shared" si="359"/>
        <v>0</v>
      </c>
      <c r="U3831" t="s">
        <v>1024</v>
      </c>
      <c r="V3831" t="s">
        <v>918</v>
      </c>
      <c r="Z3831" s="118">
        <v>0.34</v>
      </c>
      <c r="AA3831">
        <v>15</v>
      </c>
      <c r="AB3831" s="120">
        <v>35.51</v>
      </c>
      <c r="AC3831" s="2">
        <f t="shared" si="360"/>
        <v>23603.496999999999</v>
      </c>
      <c r="AE3831" s="2">
        <f t="shared" si="361"/>
        <v>23603.496999999999</v>
      </c>
      <c r="AG3831" t="str">
        <f t="shared" si="362"/>
        <v/>
      </c>
      <c r="AH3831" s="102"/>
    </row>
    <row r="3832" spans="1:34">
      <c r="A3832">
        <v>3831</v>
      </c>
      <c r="C3832">
        <v>515</v>
      </c>
      <c r="D3832">
        <v>731</v>
      </c>
      <c r="E3832" t="s">
        <v>910</v>
      </c>
      <c r="F3832" t="s">
        <v>931</v>
      </c>
      <c r="G3832">
        <v>54.556079859999997</v>
      </c>
      <c r="H3832">
        <v>127.37870030000001</v>
      </c>
      <c r="M3832" t="s">
        <v>795</v>
      </c>
      <c r="N3832">
        <v>-23</v>
      </c>
      <c r="O3832">
        <v>-28</v>
      </c>
      <c r="P3832">
        <f t="shared" si="363"/>
        <v>5</v>
      </c>
      <c r="Q3832" t="s">
        <v>905</v>
      </c>
      <c r="R3832">
        <v>2</v>
      </c>
      <c r="S3832">
        <f t="shared" si="358"/>
        <v>5</v>
      </c>
      <c r="T3832">
        <f t="shared" si="359"/>
        <v>0</v>
      </c>
      <c r="U3832" t="s">
        <v>1024</v>
      </c>
      <c r="V3832" t="s">
        <v>918</v>
      </c>
      <c r="Z3832" s="118">
        <v>1.01</v>
      </c>
      <c r="AA3832">
        <v>20</v>
      </c>
      <c r="AB3832" s="120">
        <v>3.85</v>
      </c>
      <c r="AC3832" s="2">
        <f t="shared" si="360"/>
        <v>1555.4000000000003</v>
      </c>
      <c r="AE3832" s="2">
        <f t="shared" si="361"/>
        <v>1555.4000000000003</v>
      </c>
      <c r="AG3832" t="str">
        <f t="shared" si="362"/>
        <v/>
      </c>
      <c r="AH3832" s="102"/>
    </row>
    <row r="3833" spans="1:34" s="9" customFormat="1">
      <c r="A3833">
        <v>3832</v>
      </c>
      <c r="C3833">
        <v>515</v>
      </c>
      <c r="D3833">
        <v>731</v>
      </c>
      <c r="E3833" s="9" t="s">
        <v>910</v>
      </c>
      <c r="F3833" t="s">
        <v>931</v>
      </c>
      <c r="G3833" s="9">
        <v>54.556079859999997</v>
      </c>
      <c r="H3833" s="9">
        <v>127.37870030000001</v>
      </c>
      <c r="M3833" s="9" t="s">
        <v>20</v>
      </c>
      <c r="N3833" s="9">
        <v>-28</v>
      </c>
      <c r="O3833" s="9">
        <v>-45</v>
      </c>
      <c r="P3833">
        <f t="shared" si="363"/>
        <v>17</v>
      </c>
      <c r="Q3833" s="9" t="s">
        <v>905</v>
      </c>
      <c r="R3833" s="9">
        <v>2</v>
      </c>
      <c r="S3833" s="9">
        <f t="shared" si="358"/>
        <v>17</v>
      </c>
      <c r="T3833" s="9">
        <f t="shared" si="359"/>
        <v>0</v>
      </c>
      <c r="U3833" t="s">
        <v>1024</v>
      </c>
      <c r="V3833" t="s">
        <v>21</v>
      </c>
      <c r="Z3833" s="118">
        <v>1.42</v>
      </c>
      <c r="AA3833" s="9">
        <v>2</v>
      </c>
      <c r="AB3833" s="120">
        <v>0.45</v>
      </c>
      <c r="AC3833" s="2">
        <f t="shared" si="360"/>
        <v>1064.5739999999998</v>
      </c>
      <c r="AE3833" s="11">
        <f t="shared" si="361"/>
        <v>1064.5739999999998</v>
      </c>
      <c r="AG3833" t="str">
        <f t="shared" si="362"/>
        <v/>
      </c>
      <c r="AH3833" s="102"/>
    </row>
    <row r="3834" spans="1:34">
      <c r="A3834">
        <v>3833</v>
      </c>
      <c r="C3834">
        <v>465</v>
      </c>
      <c r="D3834">
        <v>732</v>
      </c>
      <c r="E3834" t="s">
        <v>916</v>
      </c>
      <c r="F3834" t="s">
        <v>929</v>
      </c>
      <c r="G3834">
        <v>54.572238919999997</v>
      </c>
      <c r="H3834">
        <v>127.37760160000001</v>
      </c>
      <c r="M3834" t="s">
        <v>13</v>
      </c>
      <c r="N3834">
        <v>10</v>
      </c>
      <c r="O3834">
        <v>9</v>
      </c>
      <c r="P3834">
        <f t="shared" si="363"/>
        <v>1</v>
      </c>
      <c r="Q3834" t="s">
        <v>35</v>
      </c>
      <c r="R3834">
        <v>1</v>
      </c>
      <c r="S3834">
        <f t="shared" si="358"/>
        <v>0</v>
      </c>
      <c r="T3834">
        <f t="shared" si="359"/>
        <v>1</v>
      </c>
      <c r="W3834">
        <f>SUM(S3834:S3841)</f>
        <v>40</v>
      </c>
      <c r="X3834">
        <f>SUM(T3834:T3841)</f>
        <v>10</v>
      </c>
      <c r="Y3834">
        <f>X3834+W3834</f>
        <v>50</v>
      </c>
      <c r="Z3834" s="118">
        <v>0.08</v>
      </c>
      <c r="AA3834">
        <v>0</v>
      </c>
      <c r="AC3834" s="2">
        <f t="shared" si="360"/>
        <v>0</v>
      </c>
      <c r="AD3834" s="2">
        <f>SUM(AC3834:AC3841)</f>
        <v>11013.443999999998</v>
      </c>
      <c r="AE3834" s="2">
        <f t="shared" si="361"/>
        <v>0</v>
      </c>
      <c r="AF3834" s="2">
        <f>SUM(AE3834:AE3841)</f>
        <v>11013.443999999998</v>
      </c>
      <c r="AG3834">
        <f t="shared" si="362"/>
        <v>1</v>
      </c>
    </row>
    <row r="3835" spans="1:34">
      <c r="A3835">
        <v>3834</v>
      </c>
      <c r="C3835">
        <v>465</v>
      </c>
      <c r="D3835">
        <v>733</v>
      </c>
      <c r="E3835" t="s">
        <v>925</v>
      </c>
      <c r="F3835" t="s">
        <v>929</v>
      </c>
      <c r="G3835">
        <v>54.572238919999997</v>
      </c>
      <c r="H3835">
        <v>127.37760160000001</v>
      </c>
      <c r="M3835" t="s">
        <v>14</v>
      </c>
      <c r="N3835">
        <v>9</v>
      </c>
      <c r="O3835">
        <v>2</v>
      </c>
      <c r="P3835">
        <f t="shared" si="363"/>
        <v>7</v>
      </c>
      <c r="Q3835" t="s">
        <v>35</v>
      </c>
      <c r="R3835">
        <v>1</v>
      </c>
      <c r="S3835">
        <f t="shared" si="358"/>
        <v>0</v>
      </c>
      <c r="T3835">
        <f t="shared" si="359"/>
        <v>7</v>
      </c>
      <c r="Z3835" s="118">
        <v>0.12</v>
      </c>
      <c r="AA3835">
        <v>0</v>
      </c>
      <c r="AB3835" s="120">
        <v>43.21</v>
      </c>
      <c r="AC3835" s="2">
        <f t="shared" si="360"/>
        <v>3629.64</v>
      </c>
      <c r="AE3835" s="2">
        <f t="shared" si="361"/>
        <v>3629.64</v>
      </c>
      <c r="AG3835">
        <f t="shared" si="362"/>
        <v>1</v>
      </c>
    </row>
    <row r="3836" spans="1:34">
      <c r="A3836">
        <v>3835</v>
      </c>
      <c r="C3836">
        <v>465</v>
      </c>
      <c r="D3836">
        <v>733</v>
      </c>
      <c r="E3836" t="s">
        <v>925</v>
      </c>
      <c r="F3836" t="s">
        <v>929</v>
      </c>
      <c r="G3836">
        <v>54.572238919999997</v>
      </c>
      <c r="H3836">
        <v>127.37760160000001</v>
      </c>
      <c r="M3836" t="s">
        <v>655</v>
      </c>
      <c r="N3836">
        <v>2</v>
      </c>
      <c r="O3836">
        <v>0</v>
      </c>
      <c r="P3836">
        <f t="shared" si="363"/>
        <v>2</v>
      </c>
      <c r="Q3836" t="s">
        <v>35</v>
      </c>
      <c r="R3836">
        <v>1</v>
      </c>
      <c r="S3836">
        <f t="shared" si="358"/>
        <v>0</v>
      </c>
      <c r="T3836">
        <f t="shared" si="359"/>
        <v>2</v>
      </c>
      <c r="Z3836" s="118">
        <v>0.15</v>
      </c>
      <c r="AA3836">
        <v>0</v>
      </c>
      <c r="AB3836" s="120">
        <v>36.65</v>
      </c>
      <c r="AC3836" s="2">
        <f t="shared" si="360"/>
        <v>1099.5</v>
      </c>
      <c r="AE3836" s="2">
        <f t="shared" si="361"/>
        <v>1099.5</v>
      </c>
      <c r="AG3836" t="str">
        <f t="shared" si="362"/>
        <v/>
      </c>
    </row>
    <row r="3837" spans="1:34">
      <c r="A3837">
        <v>3836</v>
      </c>
      <c r="C3837">
        <v>513</v>
      </c>
      <c r="D3837">
        <v>733</v>
      </c>
      <c r="E3837" t="s">
        <v>925</v>
      </c>
      <c r="F3837" t="s">
        <v>929</v>
      </c>
      <c r="G3837">
        <v>54.572238919999997</v>
      </c>
      <c r="H3837">
        <v>127.37760160000001</v>
      </c>
      <c r="M3837" t="s">
        <v>16</v>
      </c>
      <c r="N3837">
        <v>0</v>
      </c>
      <c r="O3837">
        <v>-8</v>
      </c>
      <c r="P3837">
        <f t="shared" si="363"/>
        <v>8</v>
      </c>
      <c r="Q3837" t="s">
        <v>885</v>
      </c>
      <c r="R3837">
        <v>2</v>
      </c>
      <c r="S3837">
        <f t="shared" si="358"/>
        <v>8</v>
      </c>
      <c r="T3837">
        <f t="shared" si="359"/>
        <v>0</v>
      </c>
      <c r="U3837" t="s">
        <v>1024</v>
      </c>
      <c r="V3837" t="s">
        <v>21</v>
      </c>
      <c r="Z3837" s="118">
        <v>1.31</v>
      </c>
      <c r="AA3837">
        <v>30</v>
      </c>
      <c r="AB3837" s="120">
        <v>4.74</v>
      </c>
      <c r="AC3837" s="2">
        <f t="shared" si="360"/>
        <v>3477.2640000000001</v>
      </c>
      <c r="AE3837" s="2">
        <f t="shared" si="361"/>
        <v>3477.2640000000001</v>
      </c>
      <c r="AG3837" t="str">
        <f t="shared" si="362"/>
        <v/>
      </c>
      <c r="AH3837" s="102"/>
    </row>
    <row r="3838" spans="1:34">
      <c r="A3838">
        <v>3837</v>
      </c>
      <c r="C3838">
        <v>513</v>
      </c>
      <c r="D3838">
        <v>733</v>
      </c>
      <c r="E3838" t="s">
        <v>925</v>
      </c>
      <c r="F3838" t="s">
        <v>929</v>
      </c>
      <c r="G3838">
        <v>54.572238919999997</v>
      </c>
      <c r="H3838">
        <v>127.37760160000001</v>
      </c>
      <c r="M3838" t="s">
        <v>59</v>
      </c>
      <c r="N3838">
        <v>-8</v>
      </c>
      <c r="O3838">
        <v>-20</v>
      </c>
      <c r="P3838">
        <f t="shared" si="363"/>
        <v>12</v>
      </c>
      <c r="Q3838" t="s">
        <v>883</v>
      </c>
      <c r="R3838">
        <v>2</v>
      </c>
      <c r="S3838">
        <f t="shared" si="358"/>
        <v>12</v>
      </c>
      <c r="T3838">
        <f t="shared" si="359"/>
        <v>0</v>
      </c>
      <c r="U3838" t="s">
        <v>1024</v>
      </c>
      <c r="V3838" t="s">
        <v>21</v>
      </c>
      <c r="Z3838" s="118">
        <v>0.86</v>
      </c>
      <c r="AA3838">
        <v>40</v>
      </c>
      <c r="AB3838" s="120">
        <v>1.7</v>
      </c>
      <c r="AC3838" s="2">
        <f t="shared" si="360"/>
        <v>1052.6399999999996</v>
      </c>
      <c r="AE3838" s="2">
        <f t="shared" si="361"/>
        <v>1052.6399999999996</v>
      </c>
      <c r="AG3838" t="str">
        <f t="shared" si="362"/>
        <v/>
      </c>
      <c r="AH3838" s="102"/>
    </row>
    <row r="3839" spans="1:34">
      <c r="A3839">
        <v>3838</v>
      </c>
      <c r="C3839">
        <v>513</v>
      </c>
      <c r="D3839">
        <v>733</v>
      </c>
      <c r="E3839" t="s">
        <v>925</v>
      </c>
      <c r="F3839" t="s">
        <v>929</v>
      </c>
      <c r="G3839">
        <v>54.572238919999997</v>
      </c>
      <c r="H3839">
        <v>127.37760160000001</v>
      </c>
      <c r="M3839" t="s">
        <v>60</v>
      </c>
      <c r="N3839">
        <v>-20</v>
      </c>
      <c r="O3839">
        <v>-40</v>
      </c>
      <c r="P3839">
        <f t="shared" si="363"/>
        <v>20</v>
      </c>
      <c r="Q3839" t="s">
        <v>883</v>
      </c>
      <c r="R3839">
        <v>2</v>
      </c>
      <c r="S3839">
        <f t="shared" si="358"/>
        <v>20</v>
      </c>
      <c r="T3839">
        <f t="shared" si="359"/>
        <v>0</v>
      </c>
      <c r="U3839" t="s">
        <v>1007</v>
      </c>
      <c r="V3839" t="s">
        <v>918</v>
      </c>
      <c r="Z3839" s="118">
        <v>0.86</v>
      </c>
      <c r="AA3839">
        <v>40</v>
      </c>
      <c r="AB3839" s="120">
        <v>1.7</v>
      </c>
      <c r="AC3839" s="2">
        <f t="shared" si="360"/>
        <v>1754.3999999999999</v>
      </c>
      <c r="AE3839" s="2">
        <f t="shared" si="361"/>
        <v>1754.3999999999999</v>
      </c>
      <c r="AG3839" t="str">
        <f t="shared" si="362"/>
        <v/>
      </c>
      <c r="AH3839" s="102"/>
    </row>
    <row r="3840" spans="1:34">
      <c r="A3840">
        <v>3839</v>
      </c>
      <c r="C3840">
        <v>513</v>
      </c>
      <c r="D3840">
        <v>733</v>
      </c>
      <c r="E3840" t="s">
        <v>925</v>
      </c>
      <c r="F3840" t="s">
        <v>929</v>
      </c>
      <c r="G3840">
        <v>54.572238919999997</v>
      </c>
      <c r="H3840">
        <v>127.37760160000001</v>
      </c>
      <c r="N3840">
        <v>-40</v>
      </c>
      <c r="O3840">
        <v>-40</v>
      </c>
      <c r="P3840">
        <f t="shared" si="363"/>
        <v>0</v>
      </c>
      <c r="R3840">
        <v>2</v>
      </c>
      <c r="S3840">
        <f t="shared" si="358"/>
        <v>0</v>
      </c>
      <c r="T3840">
        <f t="shared" si="359"/>
        <v>0</v>
      </c>
      <c r="U3840" t="s">
        <v>1007</v>
      </c>
      <c r="V3840" t="s">
        <v>918</v>
      </c>
      <c r="Z3840" s="118">
        <v>0</v>
      </c>
      <c r="AA3840">
        <v>0</v>
      </c>
      <c r="AC3840" s="2">
        <f t="shared" si="360"/>
        <v>0</v>
      </c>
      <c r="AE3840" s="2">
        <f t="shared" si="361"/>
        <v>0</v>
      </c>
      <c r="AG3840" t="str">
        <f t="shared" si="362"/>
        <v/>
      </c>
    </row>
    <row r="3841" spans="1:34" s="9" customFormat="1">
      <c r="A3841">
        <v>3840</v>
      </c>
      <c r="C3841">
        <v>465</v>
      </c>
      <c r="D3841">
        <v>733</v>
      </c>
      <c r="E3841" s="9" t="s">
        <v>925</v>
      </c>
      <c r="F3841" t="s">
        <v>929</v>
      </c>
      <c r="G3841" s="9">
        <v>54.572238919999997</v>
      </c>
      <c r="H3841" s="9">
        <v>127.37760160000001</v>
      </c>
      <c r="M3841" s="9" t="s">
        <v>191</v>
      </c>
      <c r="N3841" s="9">
        <v>0</v>
      </c>
      <c r="O3841" s="9">
        <v>0</v>
      </c>
      <c r="P3841">
        <f t="shared" si="363"/>
        <v>0</v>
      </c>
      <c r="Q3841" s="9" t="s">
        <v>35</v>
      </c>
      <c r="R3841" s="9">
        <v>1</v>
      </c>
      <c r="S3841" s="9">
        <f t="shared" si="358"/>
        <v>0</v>
      </c>
      <c r="T3841" s="9">
        <f t="shared" si="359"/>
        <v>0</v>
      </c>
      <c r="U3841"/>
      <c r="V3841"/>
      <c r="Z3841" s="118">
        <v>0</v>
      </c>
      <c r="AA3841" s="9">
        <v>0</v>
      </c>
      <c r="AB3841" s="120"/>
      <c r="AC3841" s="2">
        <f t="shared" si="360"/>
        <v>0</v>
      </c>
      <c r="AE3841" s="11">
        <f t="shared" si="361"/>
        <v>0</v>
      </c>
      <c r="AG3841" t="str">
        <f t="shared" si="362"/>
        <v/>
      </c>
      <c r="AH3841"/>
    </row>
    <row r="3842" spans="1:34">
      <c r="A3842">
        <v>3841</v>
      </c>
      <c r="C3842">
        <v>466</v>
      </c>
      <c r="D3842">
        <v>734</v>
      </c>
      <c r="E3842" t="s">
        <v>619</v>
      </c>
      <c r="F3842" t="s">
        <v>930</v>
      </c>
      <c r="G3842">
        <v>54.57799911</v>
      </c>
      <c r="H3842">
        <v>127.3824005</v>
      </c>
      <c r="M3842" t="s">
        <v>13</v>
      </c>
      <c r="N3842">
        <v>18</v>
      </c>
      <c r="O3842">
        <v>16</v>
      </c>
      <c r="P3842">
        <f t="shared" si="363"/>
        <v>2</v>
      </c>
      <c r="Q3842" t="s">
        <v>35</v>
      </c>
      <c r="R3842">
        <v>1</v>
      </c>
      <c r="S3842">
        <f t="shared" ref="S3842:S3905" si="364">IF(R3842=1,0,P3842)</f>
        <v>0</v>
      </c>
      <c r="T3842">
        <f t="shared" ref="T3842:T3905" si="365">IF(R3842=1,P3842,0)</f>
        <v>2</v>
      </c>
      <c r="W3842">
        <f>SUM(S3842:S3848)</f>
        <v>50</v>
      </c>
      <c r="X3842">
        <f>SUM(T3842:T3848)</f>
        <v>18</v>
      </c>
      <c r="Y3842">
        <f>X3842+W3842</f>
        <v>68</v>
      </c>
      <c r="Z3842" s="118">
        <v>0.16</v>
      </c>
      <c r="AA3842">
        <v>0</v>
      </c>
      <c r="AB3842" s="120">
        <v>37.4</v>
      </c>
      <c r="AC3842" s="2">
        <f t="shared" ref="AC3842:AC3905" si="366">Z3842*AB3842/100*P3842*100*100*((100-AA3842)/100)</f>
        <v>1196.8</v>
      </c>
      <c r="AD3842" s="2">
        <f>SUM(AC3842:AC3848)</f>
        <v>16621.727999999999</v>
      </c>
      <c r="AE3842" s="2">
        <f t="shared" ref="AE3842:AE3905" si="367">Z3842*AB3842/100*P3842*100*100*((100-AA3842)/100)</f>
        <v>1196.8</v>
      </c>
      <c r="AF3842" s="2">
        <f>SUM(AE3842:AE3848)</f>
        <v>16621.727999999999</v>
      </c>
      <c r="AG3842">
        <f t="shared" ref="AG3842:AG3905" si="368">IF(D3841&lt;&gt;D3842,1,"")</f>
        <v>1</v>
      </c>
    </row>
    <row r="3843" spans="1:34">
      <c r="A3843">
        <v>3842</v>
      </c>
      <c r="C3843">
        <v>466</v>
      </c>
      <c r="D3843">
        <v>734</v>
      </c>
      <c r="E3843" t="s">
        <v>619</v>
      </c>
      <c r="F3843" t="s">
        <v>930</v>
      </c>
      <c r="G3843">
        <v>54.57799911</v>
      </c>
      <c r="H3843">
        <v>127.3824005</v>
      </c>
      <c r="M3843" t="s">
        <v>606</v>
      </c>
      <c r="N3843">
        <v>16</v>
      </c>
      <c r="O3843">
        <v>10</v>
      </c>
      <c r="P3843">
        <f t="shared" si="363"/>
        <v>6</v>
      </c>
      <c r="Q3843" t="s">
        <v>35</v>
      </c>
      <c r="R3843">
        <v>1</v>
      </c>
      <c r="S3843">
        <f t="shared" si="364"/>
        <v>0</v>
      </c>
      <c r="T3843">
        <f t="shared" si="365"/>
        <v>6</v>
      </c>
      <c r="Z3843" s="118">
        <v>0.16</v>
      </c>
      <c r="AA3843">
        <v>0</v>
      </c>
      <c r="AB3843" s="120">
        <v>37.4</v>
      </c>
      <c r="AC3843" s="2">
        <f t="shared" si="366"/>
        <v>3590.3999999999996</v>
      </c>
      <c r="AE3843" s="2">
        <f t="shared" si="367"/>
        <v>3590.3999999999996</v>
      </c>
      <c r="AG3843" t="str">
        <f t="shared" si="368"/>
        <v/>
      </c>
    </row>
    <row r="3844" spans="1:34">
      <c r="A3844">
        <v>3843</v>
      </c>
      <c r="C3844">
        <v>466</v>
      </c>
      <c r="D3844">
        <v>734</v>
      </c>
      <c r="E3844" t="s">
        <v>619</v>
      </c>
      <c r="F3844" t="s">
        <v>930</v>
      </c>
      <c r="G3844">
        <v>54.57799911</v>
      </c>
      <c r="H3844">
        <v>127.3824005</v>
      </c>
      <c r="M3844" t="s">
        <v>162</v>
      </c>
      <c r="N3844">
        <v>10</v>
      </c>
      <c r="O3844">
        <v>0</v>
      </c>
      <c r="P3844">
        <f t="shared" si="363"/>
        <v>10</v>
      </c>
      <c r="Q3844" t="s">
        <v>35</v>
      </c>
      <c r="R3844">
        <v>1</v>
      </c>
      <c r="S3844">
        <f t="shared" si="364"/>
        <v>0</v>
      </c>
      <c r="T3844">
        <f t="shared" si="365"/>
        <v>10</v>
      </c>
      <c r="Z3844" s="118">
        <v>0.16</v>
      </c>
      <c r="AA3844">
        <v>0</v>
      </c>
      <c r="AB3844" s="120">
        <v>37.4</v>
      </c>
      <c r="AC3844" s="2">
        <f t="shared" si="366"/>
        <v>5984</v>
      </c>
      <c r="AE3844" s="2">
        <f t="shared" si="367"/>
        <v>5984</v>
      </c>
      <c r="AG3844" t="str">
        <f t="shared" si="368"/>
        <v/>
      </c>
    </row>
    <row r="3845" spans="1:34">
      <c r="A3845">
        <v>3844</v>
      </c>
      <c r="C3845">
        <v>514</v>
      </c>
      <c r="D3845">
        <v>734</v>
      </c>
      <c r="E3845" t="s">
        <v>619</v>
      </c>
      <c r="F3845" t="s">
        <v>930</v>
      </c>
      <c r="G3845">
        <v>54.57799911</v>
      </c>
      <c r="H3845">
        <v>127.3824005</v>
      </c>
      <c r="M3845" t="s">
        <v>104</v>
      </c>
      <c r="N3845">
        <v>0</v>
      </c>
      <c r="O3845">
        <v>-8</v>
      </c>
      <c r="P3845">
        <f t="shared" si="363"/>
        <v>8</v>
      </c>
      <c r="Q3845" t="s">
        <v>884</v>
      </c>
      <c r="R3845">
        <v>2</v>
      </c>
      <c r="S3845">
        <f t="shared" si="364"/>
        <v>8</v>
      </c>
      <c r="T3845">
        <f t="shared" si="365"/>
        <v>0</v>
      </c>
      <c r="U3845" t="s">
        <v>1007</v>
      </c>
      <c r="V3845" t="s">
        <v>918</v>
      </c>
      <c r="Z3845" s="118">
        <v>1.07</v>
      </c>
      <c r="AA3845">
        <v>20</v>
      </c>
      <c r="AB3845" s="120">
        <v>3.36</v>
      </c>
      <c r="AC3845" s="2">
        <f t="shared" si="366"/>
        <v>2300.9280000000003</v>
      </c>
      <c r="AE3845" s="2">
        <f t="shared" si="367"/>
        <v>2300.9280000000003</v>
      </c>
      <c r="AG3845" t="str">
        <f t="shared" si="368"/>
        <v/>
      </c>
    </row>
    <row r="3846" spans="1:34">
      <c r="A3846">
        <v>3845</v>
      </c>
      <c r="C3846">
        <v>514</v>
      </c>
      <c r="D3846">
        <v>734</v>
      </c>
      <c r="E3846" t="s">
        <v>619</v>
      </c>
      <c r="F3846" t="s">
        <v>930</v>
      </c>
      <c r="G3846">
        <v>54.57799911</v>
      </c>
      <c r="H3846">
        <v>127.3824005</v>
      </c>
      <c r="M3846" t="s">
        <v>804</v>
      </c>
      <c r="N3846">
        <v>-8</v>
      </c>
      <c r="O3846">
        <v>-20</v>
      </c>
      <c r="P3846">
        <f t="shared" si="363"/>
        <v>12</v>
      </c>
      <c r="Q3846" t="s">
        <v>21</v>
      </c>
      <c r="R3846">
        <v>2</v>
      </c>
      <c r="S3846">
        <f t="shared" si="364"/>
        <v>12</v>
      </c>
      <c r="T3846">
        <f t="shared" si="365"/>
        <v>0</v>
      </c>
      <c r="U3846" t="s">
        <v>1007</v>
      </c>
      <c r="V3846" t="s">
        <v>918</v>
      </c>
      <c r="Z3846" s="118">
        <v>1.45</v>
      </c>
      <c r="AA3846">
        <v>6</v>
      </c>
      <c r="AB3846" s="120">
        <v>1.2</v>
      </c>
      <c r="AC3846" s="2">
        <f t="shared" si="366"/>
        <v>1962.7199999999998</v>
      </c>
      <c r="AE3846" s="2">
        <f t="shared" si="367"/>
        <v>1962.7199999999998</v>
      </c>
      <c r="AG3846" t="str">
        <f t="shared" si="368"/>
        <v/>
      </c>
    </row>
    <row r="3847" spans="1:34">
      <c r="A3847">
        <v>3846</v>
      </c>
      <c r="C3847">
        <v>514</v>
      </c>
      <c r="D3847">
        <v>734</v>
      </c>
      <c r="E3847" t="s">
        <v>619</v>
      </c>
      <c r="F3847" t="s">
        <v>930</v>
      </c>
      <c r="G3847">
        <v>54.57799911</v>
      </c>
      <c r="H3847">
        <v>127.3824005</v>
      </c>
      <c r="M3847" t="s">
        <v>19</v>
      </c>
      <c r="N3847">
        <v>-20</v>
      </c>
      <c r="O3847">
        <v>-50</v>
      </c>
      <c r="P3847">
        <f t="shared" si="363"/>
        <v>30</v>
      </c>
      <c r="Q3847" t="s">
        <v>21</v>
      </c>
      <c r="R3847">
        <v>2</v>
      </c>
      <c r="S3847">
        <f t="shared" si="364"/>
        <v>30</v>
      </c>
      <c r="T3847">
        <f t="shared" si="365"/>
        <v>0</v>
      </c>
      <c r="U3847" t="s">
        <v>1007</v>
      </c>
      <c r="V3847" t="s">
        <v>856</v>
      </c>
      <c r="Z3847" s="118">
        <v>1.45</v>
      </c>
      <c r="AA3847">
        <v>4</v>
      </c>
      <c r="AB3847" s="120">
        <v>0.38</v>
      </c>
      <c r="AC3847" s="2">
        <f t="shared" si="366"/>
        <v>1586.8799999999997</v>
      </c>
      <c r="AE3847" s="2">
        <f t="shared" si="367"/>
        <v>1586.8799999999997</v>
      </c>
      <c r="AG3847" t="str">
        <f t="shared" si="368"/>
        <v/>
      </c>
    </row>
    <row r="3848" spans="1:34" s="9" customFormat="1">
      <c r="A3848">
        <v>3847</v>
      </c>
      <c r="C3848">
        <v>466</v>
      </c>
      <c r="D3848">
        <v>734</v>
      </c>
      <c r="E3848" s="9" t="s">
        <v>619</v>
      </c>
      <c r="F3848" t="s">
        <v>930</v>
      </c>
      <c r="G3848" s="9">
        <v>54.57799911</v>
      </c>
      <c r="H3848" s="9">
        <v>127.3824005</v>
      </c>
      <c r="M3848" s="9" t="s">
        <v>191</v>
      </c>
      <c r="N3848" s="9">
        <v>0</v>
      </c>
      <c r="O3848" s="9">
        <v>0</v>
      </c>
      <c r="P3848">
        <f t="shared" si="363"/>
        <v>0</v>
      </c>
      <c r="Q3848" s="9" t="s">
        <v>35</v>
      </c>
      <c r="R3848" s="9">
        <v>1</v>
      </c>
      <c r="S3848" s="9">
        <f t="shared" si="364"/>
        <v>0</v>
      </c>
      <c r="T3848" s="9">
        <f t="shared" si="365"/>
        <v>0</v>
      </c>
      <c r="U3848"/>
      <c r="V3848"/>
      <c r="Z3848" s="118">
        <v>0</v>
      </c>
      <c r="AA3848" s="9">
        <v>0</v>
      </c>
      <c r="AB3848" s="120"/>
      <c r="AC3848" s="2">
        <f t="shared" si="366"/>
        <v>0</v>
      </c>
      <c r="AE3848" s="11">
        <f t="shared" si="367"/>
        <v>0</v>
      </c>
      <c r="AG3848" t="str">
        <f t="shared" si="368"/>
        <v/>
      </c>
      <c r="AH3848"/>
    </row>
    <row r="3849" spans="1:34">
      <c r="A3849">
        <v>3848</v>
      </c>
      <c r="C3849">
        <v>464</v>
      </c>
      <c r="D3849">
        <v>735</v>
      </c>
      <c r="E3849" t="s">
        <v>619</v>
      </c>
      <c r="F3849" t="s">
        <v>930</v>
      </c>
      <c r="G3849">
        <v>54.573390959999998</v>
      </c>
      <c r="H3849">
        <v>127.3889999</v>
      </c>
      <c r="M3849" t="s">
        <v>13</v>
      </c>
      <c r="N3849">
        <v>8</v>
      </c>
      <c r="O3849">
        <v>6</v>
      </c>
      <c r="P3849">
        <f t="shared" si="363"/>
        <v>2</v>
      </c>
      <c r="Q3849" t="s">
        <v>35</v>
      </c>
      <c r="R3849">
        <v>1</v>
      </c>
      <c r="S3849">
        <f t="shared" si="364"/>
        <v>0</v>
      </c>
      <c r="T3849">
        <f t="shared" si="365"/>
        <v>2</v>
      </c>
      <c r="W3849">
        <f>SUM(S3849:S3855)</f>
        <v>40</v>
      </c>
      <c r="X3849">
        <f>SUM(T3849:T3855)</f>
        <v>8</v>
      </c>
      <c r="Y3849">
        <f>X3849+W3849</f>
        <v>48</v>
      </c>
      <c r="Z3849" s="118">
        <v>0.16</v>
      </c>
      <c r="AA3849">
        <v>0</v>
      </c>
      <c r="AB3849" s="120">
        <v>37.4</v>
      </c>
      <c r="AC3849" s="2">
        <f t="shared" si="366"/>
        <v>1196.8</v>
      </c>
      <c r="AD3849" s="2">
        <f>SUM(AC3849:AC3855)</f>
        <v>7148.9359999999997</v>
      </c>
      <c r="AE3849" s="2">
        <f t="shared" si="367"/>
        <v>1196.8</v>
      </c>
      <c r="AF3849" s="2">
        <f>SUM(AE3849:AE3855)</f>
        <v>7148.9359999999997</v>
      </c>
      <c r="AG3849">
        <f t="shared" si="368"/>
        <v>1</v>
      </c>
    </row>
    <row r="3850" spans="1:34">
      <c r="A3850">
        <v>3849</v>
      </c>
      <c r="C3850">
        <v>464</v>
      </c>
      <c r="D3850">
        <v>735</v>
      </c>
      <c r="E3850" t="s">
        <v>619</v>
      </c>
      <c r="F3850" t="s">
        <v>930</v>
      </c>
      <c r="G3850">
        <v>54.573390959999998</v>
      </c>
      <c r="H3850">
        <v>127.3889999</v>
      </c>
      <c r="M3850" t="s">
        <v>14</v>
      </c>
      <c r="N3850">
        <v>6</v>
      </c>
      <c r="O3850">
        <v>2</v>
      </c>
      <c r="P3850">
        <f t="shared" si="363"/>
        <v>4</v>
      </c>
      <c r="Q3850" t="s">
        <v>35</v>
      </c>
      <c r="R3850">
        <v>1</v>
      </c>
      <c r="S3850">
        <f t="shared" si="364"/>
        <v>0</v>
      </c>
      <c r="T3850">
        <f t="shared" si="365"/>
        <v>4</v>
      </c>
      <c r="Z3850" s="118">
        <v>0.16</v>
      </c>
      <c r="AA3850">
        <v>0</v>
      </c>
      <c r="AB3850" s="120">
        <v>37.4</v>
      </c>
      <c r="AC3850" s="2">
        <f t="shared" si="366"/>
        <v>2393.6</v>
      </c>
      <c r="AE3850" s="2">
        <f t="shared" si="367"/>
        <v>2393.6</v>
      </c>
      <c r="AG3850" t="str">
        <f t="shared" si="368"/>
        <v/>
      </c>
    </row>
    <row r="3851" spans="1:34">
      <c r="A3851">
        <v>3850</v>
      </c>
      <c r="C3851">
        <v>464</v>
      </c>
      <c r="D3851">
        <v>735</v>
      </c>
      <c r="E3851" t="s">
        <v>619</v>
      </c>
      <c r="F3851" t="s">
        <v>930</v>
      </c>
      <c r="G3851">
        <v>54.573390959999998</v>
      </c>
      <c r="H3851">
        <v>127.3889999</v>
      </c>
      <c r="M3851" t="s">
        <v>15</v>
      </c>
      <c r="N3851">
        <v>2</v>
      </c>
      <c r="O3851">
        <v>0</v>
      </c>
      <c r="P3851">
        <f t="shared" ref="P3851:P3914" si="369">ABS(N3851-O3851)</f>
        <v>2</v>
      </c>
      <c r="Q3851" t="s">
        <v>35</v>
      </c>
      <c r="R3851">
        <v>1</v>
      </c>
      <c r="S3851">
        <f t="shared" si="364"/>
        <v>0</v>
      </c>
      <c r="T3851">
        <f t="shared" si="365"/>
        <v>2</v>
      </c>
      <c r="Z3851" s="118">
        <v>0.16</v>
      </c>
      <c r="AA3851">
        <v>0</v>
      </c>
      <c r="AB3851" s="120">
        <v>30.85</v>
      </c>
      <c r="AC3851" s="2">
        <f t="shared" si="366"/>
        <v>987.2</v>
      </c>
      <c r="AE3851" s="2">
        <f t="shared" si="367"/>
        <v>987.2</v>
      </c>
      <c r="AG3851" t="str">
        <f t="shared" si="368"/>
        <v/>
      </c>
    </row>
    <row r="3852" spans="1:34">
      <c r="A3852">
        <v>3851</v>
      </c>
      <c r="C3852">
        <v>512</v>
      </c>
      <c r="D3852">
        <v>735</v>
      </c>
      <c r="E3852" t="s">
        <v>619</v>
      </c>
      <c r="F3852" t="s">
        <v>930</v>
      </c>
      <c r="G3852">
        <v>54.573390959999998</v>
      </c>
      <c r="H3852">
        <v>127.3889999</v>
      </c>
      <c r="M3852" t="s">
        <v>104</v>
      </c>
      <c r="N3852">
        <v>0</v>
      </c>
      <c r="O3852">
        <v>-6</v>
      </c>
      <c r="P3852">
        <f t="shared" si="369"/>
        <v>6</v>
      </c>
      <c r="Q3852" t="s">
        <v>883</v>
      </c>
      <c r="R3852">
        <v>2</v>
      </c>
      <c r="S3852">
        <f t="shared" si="364"/>
        <v>6</v>
      </c>
      <c r="T3852">
        <f t="shared" si="365"/>
        <v>0</v>
      </c>
      <c r="U3852" t="s">
        <v>1007</v>
      </c>
      <c r="V3852" t="s">
        <v>856</v>
      </c>
      <c r="Z3852" s="118">
        <v>1.07</v>
      </c>
      <c r="AA3852">
        <v>20</v>
      </c>
      <c r="AB3852" s="120">
        <v>3.36</v>
      </c>
      <c r="AC3852" s="2">
        <f t="shared" si="366"/>
        <v>1725.6959999999999</v>
      </c>
      <c r="AE3852" s="2">
        <f t="shared" si="367"/>
        <v>1725.6959999999999</v>
      </c>
      <c r="AG3852" t="str">
        <f t="shared" si="368"/>
        <v/>
      </c>
    </row>
    <row r="3853" spans="1:34">
      <c r="A3853">
        <v>3852</v>
      </c>
      <c r="C3853">
        <v>512</v>
      </c>
      <c r="D3853">
        <v>735</v>
      </c>
      <c r="E3853" t="s">
        <v>619</v>
      </c>
      <c r="F3853" t="s">
        <v>930</v>
      </c>
      <c r="G3853">
        <v>54.573390959999998</v>
      </c>
      <c r="H3853">
        <v>127.3889999</v>
      </c>
      <c r="M3853" t="s">
        <v>101</v>
      </c>
      <c r="N3853">
        <v>-6</v>
      </c>
      <c r="O3853">
        <v>-13</v>
      </c>
      <c r="P3853">
        <f t="shared" si="369"/>
        <v>7</v>
      </c>
      <c r="Q3853" t="s">
        <v>905</v>
      </c>
      <c r="R3853">
        <v>2</v>
      </c>
      <c r="S3853">
        <f t="shared" si="364"/>
        <v>7</v>
      </c>
      <c r="T3853">
        <f t="shared" si="365"/>
        <v>0</v>
      </c>
      <c r="U3853" t="s">
        <v>1007</v>
      </c>
      <c r="V3853" t="s">
        <v>856</v>
      </c>
      <c r="Z3853" s="118">
        <v>1.45</v>
      </c>
      <c r="AA3853">
        <v>55</v>
      </c>
      <c r="AB3853" s="120">
        <v>1.2</v>
      </c>
      <c r="AC3853" s="2">
        <f t="shared" si="366"/>
        <v>548.1</v>
      </c>
      <c r="AE3853" s="2">
        <f t="shared" si="367"/>
        <v>548.1</v>
      </c>
      <c r="AG3853" t="str">
        <f t="shared" si="368"/>
        <v/>
      </c>
    </row>
    <row r="3854" spans="1:34">
      <c r="A3854">
        <v>3853</v>
      </c>
      <c r="C3854">
        <v>512</v>
      </c>
      <c r="D3854">
        <v>735</v>
      </c>
      <c r="E3854" t="s">
        <v>619</v>
      </c>
      <c r="F3854" t="s">
        <v>930</v>
      </c>
      <c r="G3854">
        <v>54.573390959999998</v>
      </c>
      <c r="H3854">
        <v>127.3889999</v>
      </c>
      <c r="M3854" t="s">
        <v>19</v>
      </c>
      <c r="N3854">
        <v>-13</v>
      </c>
      <c r="O3854">
        <v>-40</v>
      </c>
      <c r="P3854">
        <f t="shared" si="369"/>
        <v>27</v>
      </c>
      <c r="Q3854" t="s">
        <v>905</v>
      </c>
      <c r="R3854">
        <v>2</v>
      </c>
      <c r="S3854">
        <f t="shared" si="364"/>
        <v>27</v>
      </c>
      <c r="T3854">
        <f t="shared" si="365"/>
        <v>0</v>
      </c>
      <c r="U3854" t="s">
        <v>1007</v>
      </c>
      <c r="Z3854" s="118">
        <v>1.45</v>
      </c>
      <c r="AA3854">
        <v>80</v>
      </c>
      <c r="AB3854" s="120">
        <v>0.38</v>
      </c>
      <c r="AC3854" s="2">
        <f t="shared" si="366"/>
        <v>297.53999999999996</v>
      </c>
      <c r="AE3854" s="2">
        <f t="shared" si="367"/>
        <v>297.53999999999996</v>
      </c>
      <c r="AG3854" t="str">
        <f t="shared" si="368"/>
        <v/>
      </c>
    </row>
    <row r="3855" spans="1:34" s="9" customFormat="1">
      <c r="A3855">
        <v>3854</v>
      </c>
      <c r="C3855">
        <v>464</v>
      </c>
      <c r="D3855">
        <v>735</v>
      </c>
      <c r="E3855" s="9" t="s">
        <v>619</v>
      </c>
      <c r="F3855" t="s">
        <v>930</v>
      </c>
      <c r="G3855" s="9">
        <v>54.573390959999998</v>
      </c>
      <c r="H3855" s="9">
        <v>127.3889999</v>
      </c>
      <c r="M3855" s="9" t="s">
        <v>191</v>
      </c>
      <c r="N3855" s="9">
        <v>0</v>
      </c>
      <c r="O3855" s="9">
        <v>0</v>
      </c>
      <c r="P3855">
        <f t="shared" si="369"/>
        <v>0</v>
      </c>
      <c r="Q3855" s="9" t="s">
        <v>35</v>
      </c>
      <c r="R3855" s="9">
        <v>1</v>
      </c>
      <c r="S3855" s="9">
        <f t="shared" si="364"/>
        <v>0</v>
      </c>
      <c r="T3855" s="9">
        <f t="shared" si="365"/>
        <v>0</v>
      </c>
      <c r="U3855"/>
      <c r="V3855"/>
      <c r="Z3855" s="118">
        <v>0</v>
      </c>
      <c r="AA3855" s="9">
        <v>0</v>
      </c>
      <c r="AB3855" s="120"/>
      <c r="AC3855" s="2">
        <f t="shared" si="366"/>
        <v>0</v>
      </c>
      <c r="AE3855" s="11">
        <f t="shared" si="367"/>
        <v>0</v>
      </c>
      <c r="AG3855" t="str">
        <f t="shared" si="368"/>
        <v/>
      </c>
      <c r="AH3855"/>
    </row>
    <row r="3856" spans="1:34">
      <c r="A3856">
        <v>3855</v>
      </c>
      <c r="C3856">
        <v>331</v>
      </c>
      <c r="D3856">
        <v>736</v>
      </c>
      <c r="E3856" t="s">
        <v>909</v>
      </c>
      <c r="F3856" t="s">
        <v>931</v>
      </c>
      <c r="G3856">
        <v>54.609661099999997</v>
      </c>
      <c r="H3856">
        <v>127.46469879999999</v>
      </c>
      <c r="M3856" t="s">
        <v>89</v>
      </c>
      <c r="N3856">
        <v>15</v>
      </c>
      <c r="O3856">
        <v>13</v>
      </c>
      <c r="P3856">
        <f t="shared" si="369"/>
        <v>2</v>
      </c>
      <c r="Q3856" t="s">
        <v>35</v>
      </c>
      <c r="R3856">
        <v>1</v>
      </c>
      <c r="S3856">
        <f t="shared" si="364"/>
        <v>0</v>
      </c>
      <c r="T3856">
        <f t="shared" si="365"/>
        <v>2</v>
      </c>
      <c r="W3856">
        <f>SUM(S3856:S3860)</f>
        <v>60</v>
      </c>
      <c r="X3856">
        <f>SUM(T3856:T3860)</f>
        <v>15</v>
      </c>
      <c r="Y3856">
        <f>X3856+W3856</f>
        <v>75</v>
      </c>
      <c r="Z3856" s="118">
        <v>0.12</v>
      </c>
      <c r="AA3856">
        <v>0</v>
      </c>
      <c r="AB3856" s="120">
        <v>42.07</v>
      </c>
      <c r="AC3856" s="2">
        <f t="shared" si="366"/>
        <v>1009.68</v>
      </c>
      <c r="AD3856" s="2">
        <f>SUM(AC3856:AC3860)</f>
        <v>16631.5825</v>
      </c>
      <c r="AE3856" s="2">
        <f t="shared" si="367"/>
        <v>1009.68</v>
      </c>
      <c r="AF3856" s="2">
        <f>SUM(AE3856:AE3860)</f>
        <v>16631.5825</v>
      </c>
      <c r="AG3856">
        <f t="shared" si="368"/>
        <v>1</v>
      </c>
    </row>
    <row r="3857" spans="1:34">
      <c r="A3857">
        <v>3856</v>
      </c>
      <c r="C3857">
        <v>331</v>
      </c>
      <c r="D3857">
        <v>736</v>
      </c>
      <c r="E3857" t="s">
        <v>909</v>
      </c>
      <c r="F3857" t="s">
        <v>931</v>
      </c>
      <c r="G3857">
        <v>54.609661099999997</v>
      </c>
      <c r="H3857">
        <v>127.46469879999999</v>
      </c>
      <c r="M3857" t="s">
        <v>14</v>
      </c>
      <c r="N3857">
        <v>13</v>
      </c>
      <c r="O3857">
        <v>10</v>
      </c>
      <c r="P3857">
        <f t="shared" si="369"/>
        <v>3</v>
      </c>
      <c r="Q3857" t="s">
        <v>35</v>
      </c>
      <c r="R3857">
        <v>1</v>
      </c>
      <c r="S3857">
        <f t="shared" si="364"/>
        <v>0</v>
      </c>
      <c r="T3857">
        <f t="shared" si="365"/>
        <v>3</v>
      </c>
      <c r="Z3857" s="118">
        <v>0.12</v>
      </c>
      <c r="AA3857">
        <v>0</v>
      </c>
      <c r="AB3857" s="120">
        <v>42.07</v>
      </c>
      <c r="AC3857" s="2">
        <f t="shared" si="366"/>
        <v>1514.52</v>
      </c>
      <c r="AE3857" s="2">
        <f t="shared" si="367"/>
        <v>1514.52</v>
      </c>
      <c r="AG3857" t="str">
        <f t="shared" si="368"/>
        <v/>
      </c>
    </row>
    <row r="3858" spans="1:34">
      <c r="A3858">
        <v>3857</v>
      </c>
      <c r="C3858">
        <v>331</v>
      </c>
      <c r="D3858">
        <v>736</v>
      </c>
      <c r="E3858" t="s">
        <v>909</v>
      </c>
      <c r="F3858" t="s">
        <v>931</v>
      </c>
      <c r="G3858">
        <v>54.609661099999997</v>
      </c>
      <c r="H3858">
        <v>127.46469879999999</v>
      </c>
      <c r="M3858" t="s">
        <v>15</v>
      </c>
      <c r="N3858">
        <v>10</v>
      </c>
      <c r="O3858">
        <v>0</v>
      </c>
      <c r="P3858">
        <f t="shared" si="369"/>
        <v>10</v>
      </c>
      <c r="Q3858" t="s">
        <v>35</v>
      </c>
      <c r="R3858">
        <v>1</v>
      </c>
      <c r="S3858">
        <f t="shared" si="364"/>
        <v>0</v>
      </c>
      <c r="T3858">
        <f t="shared" si="365"/>
        <v>10</v>
      </c>
      <c r="Z3858" s="118">
        <v>0.21</v>
      </c>
      <c r="AA3858">
        <v>0</v>
      </c>
      <c r="AB3858" s="120">
        <v>35.51</v>
      </c>
      <c r="AC3858" s="2">
        <f t="shared" si="366"/>
        <v>7457.0999999999995</v>
      </c>
      <c r="AE3858" s="2">
        <f t="shared" si="367"/>
        <v>7457.0999999999995</v>
      </c>
      <c r="AG3858" t="str">
        <f t="shared" si="368"/>
        <v/>
      </c>
    </row>
    <row r="3859" spans="1:34">
      <c r="A3859">
        <v>3858</v>
      </c>
      <c r="C3859">
        <v>361</v>
      </c>
      <c r="D3859">
        <v>736</v>
      </c>
      <c r="E3859" t="s">
        <v>909</v>
      </c>
      <c r="F3859" t="s">
        <v>931</v>
      </c>
      <c r="G3859">
        <v>54.609661099999997</v>
      </c>
      <c r="H3859">
        <v>127.46469879999999</v>
      </c>
      <c r="M3859" t="s">
        <v>104</v>
      </c>
      <c r="N3859">
        <v>0</v>
      </c>
      <c r="O3859">
        <v>-7</v>
      </c>
      <c r="P3859">
        <f t="shared" si="369"/>
        <v>7</v>
      </c>
      <c r="Q3859" t="s">
        <v>604</v>
      </c>
      <c r="R3859">
        <v>2</v>
      </c>
      <c r="S3859">
        <f t="shared" si="364"/>
        <v>7</v>
      </c>
      <c r="T3859">
        <f t="shared" si="365"/>
        <v>0</v>
      </c>
      <c r="U3859" t="s">
        <v>1007</v>
      </c>
      <c r="Z3859" s="118">
        <v>1.03</v>
      </c>
      <c r="AA3859">
        <v>0</v>
      </c>
      <c r="AB3859" s="120">
        <v>3.85</v>
      </c>
      <c r="AC3859" s="2">
        <f t="shared" si="366"/>
        <v>2775.8500000000004</v>
      </c>
      <c r="AE3859" s="2">
        <f t="shared" si="367"/>
        <v>2775.8500000000004</v>
      </c>
      <c r="AG3859" t="str">
        <f t="shared" si="368"/>
        <v/>
      </c>
    </row>
    <row r="3860" spans="1:34" s="9" customFormat="1">
      <c r="A3860">
        <v>3859</v>
      </c>
      <c r="C3860">
        <v>361</v>
      </c>
      <c r="D3860">
        <v>736</v>
      </c>
      <c r="E3860" s="9" t="s">
        <v>909</v>
      </c>
      <c r="F3860" t="s">
        <v>931</v>
      </c>
      <c r="G3860" s="9">
        <v>54.609661099999997</v>
      </c>
      <c r="H3860" s="9">
        <v>127.46469879999999</v>
      </c>
      <c r="M3860" s="9" t="s">
        <v>20</v>
      </c>
      <c r="N3860" s="9">
        <v>-7</v>
      </c>
      <c r="O3860" s="9">
        <v>-60</v>
      </c>
      <c r="P3860">
        <f t="shared" si="369"/>
        <v>53</v>
      </c>
      <c r="Q3860" s="9" t="s">
        <v>611</v>
      </c>
      <c r="R3860" s="9">
        <v>2</v>
      </c>
      <c r="S3860" s="9">
        <f t="shared" si="364"/>
        <v>53</v>
      </c>
      <c r="T3860" s="9">
        <f t="shared" si="365"/>
        <v>0</v>
      </c>
      <c r="U3860" t="s">
        <v>1007</v>
      </c>
      <c r="V3860"/>
      <c r="Z3860" s="118">
        <v>1.71</v>
      </c>
      <c r="AA3860" s="9">
        <v>5</v>
      </c>
      <c r="AB3860" s="120">
        <v>0.45</v>
      </c>
      <c r="AC3860" s="2">
        <f t="shared" si="366"/>
        <v>3874.4325000000003</v>
      </c>
      <c r="AE3860" s="11">
        <f t="shared" si="367"/>
        <v>3874.4325000000003</v>
      </c>
      <c r="AG3860" t="str">
        <f t="shared" si="368"/>
        <v/>
      </c>
      <c r="AH3860"/>
    </row>
    <row r="3861" spans="1:34">
      <c r="A3861">
        <v>3860</v>
      </c>
      <c r="C3861">
        <v>277</v>
      </c>
      <c r="D3861">
        <v>737</v>
      </c>
      <c r="E3861" t="s">
        <v>416</v>
      </c>
      <c r="F3861" t="s">
        <v>932</v>
      </c>
      <c r="G3861">
        <v>54.455528260000001</v>
      </c>
      <c r="H3861">
        <v>127.63770289999999</v>
      </c>
      <c r="M3861" t="s">
        <v>610</v>
      </c>
      <c r="N3861">
        <v>3.5</v>
      </c>
      <c r="O3861">
        <v>3</v>
      </c>
      <c r="P3861">
        <f t="shared" si="369"/>
        <v>0.5</v>
      </c>
      <c r="Q3861" t="s">
        <v>35</v>
      </c>
      <c r="R3861">
        <v>1</v>
      </c>
      <c r="S3861">
        <f t="shared" si="364"/>
        <v>0</v>
      </c>
      <c r="T3861">
        <f t="shared" si="365"/>
        <v>0.5</v>
      </c>
      <c r="W3861">
        <f>SUM(S3861:S3863)</f>
        <v>50</v>
      </c>
      <c r="X3861">
        <f>SUM(T3861:T3863)</f>
        <v>3.5</v>
      </c>
      <c r="Y3861">
        <f>X3861+W3861</f>
        <v>53.5</v>
      </c>
      <c r="Z3861" s="118">
        <v>0.11</v>
      </c>
      <c r="AA3861">
        <v>0</v>
      </c>
      <c r="AB3861" s="120">
        <v>25.58</v>
      </c>
      <c r="AC3861" s="2">
        <f t="shared" si="366"/>
        <v>140.68999999999997</v>
      </c>
      <c r="AD3861" s="2">
        <f>SUM(AC3861:AC3863)</f>
        <v>1996.83</v>
      </c>
      <c r="AE3861" s="2">
        <f t="shared" si="367"/>
        <v>140.68999999999997</v>
      </c>
      <c r="AF3861" s="2">
        <f>SUM(AE3861:AE3863)</f>
        <v>1996.83</v>
      </c>
      <c r="AG3861">
        <f t="shared" si="368"/>
        <v>1</v>
      </c>
    </row>
    <row r="3862" spans="1:34">
      <c r="A3862">
        <v>3861</v>
      </c>
      <c r="C3862">
        <v>277</v>
      </c>
      <c r="D3862">
        <v>737</v>
      </c>
      <c r="E3862" t="s">
        <v>416</v>
      </c>
      <c r="F3862" t="s">
        <v>932</v>
      </c>
      <c r="G3862">
        <v>54.455528260000001</v>
      </c>
      <c r="H3862">
        <v>127.63770289999999</v>
      </c>
      <c r="M3862" t="s">
        <v>14</v>
      </c>
      <c r="N3862">
        <v>3</v>
      </c>
      <c r="O3862">
        <v>0</v>
      </c>
      <c r="P3862">
        <f t="shared" si="369"/>
        <v>3</v>
      </c>
      <c r="Q3862" t="s">
        <v>35</v>
      </c>
      <c r="R3862">
        <v>1</v>
      </c>
      <c r="S3862">
        <f t="shared" si="364"/>
        <v>0</v>
      </c>
      <c r="T3862">
        <f t="shared" si="365"/>
        <v>3</v>
      </c>
      <c r="Z3862" s="118">
        <v>0.11</v>
      </c>
      <c r="AA3862">
        <v>0</v>
      </c>
      <c r="AB3862" s="120">
        <v>25.58</v>
      </c>
      <c r="AC3862" s="2">
        <f t="shared" si="366"/>
        <v>844.13999999999976</v>
      </c>
      <c r="AE3862" s="2">
        <f t="shared" si="367"/>
        <v>844.13999999999976</v>
      </c>
      <c r="AG3862" t="str">
        <f t="shared" si="368"/>
        <v/>
      </c>
    </row>
    <row r="3863" spans="1:34" s="9" customFormat="1">
      <c r="A3863">
        <v>3862</v>
      </c>
      <c r="C3863">
        <v>305</v>
      </c>
      <c r="D3863">
        <v>737</v>
      </c>
      <c r="E3863" s="9" t="s">
        <v>416</v>
      </c>
      <c r="F3863" t="s">
        <v>932</v>
      </c>
      <c r="G3863" s="9">
        <v>54.455528260000001</v>
      </c>
      <c r="H3863" s="9">
        <v>127.63770289999999</v>
      </c>
      <c r="M3863" s="9" t="s">
        <v>21</v>
      </c>
      <c r="N3863" s="9">
        <v>0</v>
      </c>
      <c r="O3863" s="9">
        <v>-50</v>
      </c>
      <c r="P3863">
        <f t="shared" si="369"/>
        <v>50</v>
      </c>
      <c r="Q3863" s="9" t="s">
        <v>613</v>
      </c>
      <c r="R3863" s="9">
        <v>2</v>
      </c>
      <c r="S3863" s="9">
        <f t="shared" si="364"/>
        <v>50</v>
      </c>
      <c r="T3863" s="9">
        <f t="shared" si="365"/>
        <v>0</v>
      </c>
      <c r="U3863" t="s">
        <v>1025</v>
      </c>
      <c r="V3863" t="s">
        <v>918</v>
      </c>
      <c r="Z3863" s="118">
        <v>1.1000000000000001</v>
      </c>
      <c r="AA3863" s="9">
        <v>80</v>
      </c>
      <c r="AB3863" s="120">
        <v>0.92</v>
      </c>
      <c r="AC3863" s="2">
        <f t="shared" si="366"/>
        <v>1012.0000000000002</v>
      </c>
      <c r="AE3863" s="11">
        <f t="shared" si="367"/>
        <v>1012.0000000000002</v>
      </c>
      <c r="AG3863" t="str">
        <f t="shared" si="368"/>
        <v/>
      </c>
      <c r="AH3863"/>
    </row>
    <row r="3864" spans="1:34">
      <c r="A3864">
        <v>3863</v>
      </c>
      <c r="C3864">
        <v>323</v>
      </c>
      <c r="D3864">
        <v>738</v>
      </c>
      <c r="E3864" t="s">
        <v>607</v>
      </c>
      <c r="F3864" t="s">
        <v>929</v>
      </c>
      <c r="G3864">
        <v>53.190429690000002</v>
      </c>
      <c r="H3864">
        <v>128.94816589999999</v>
      </c>
      <c r="M3864" t="s">
        <v>13</v>
      </c>
      <c r="N3864">
        <v>20</v>
      </c>
      <c r="O3864">
        <v>19</v>
      </c>
      <c r="P3864">
        <f t="shared" si="369"/>
        <v>1</v>
      </c>
      <c r="Q3864" t="s">
        <v>35</v>
      </c>
      <c r="R3864">
        <v>1</v>
      </c>
      <c r="S3864">
        <f t="shared" si="364"/>
        <v>0</v>
      </c>
      <c r="T3864">
        <f t="shared" si="365"/>
        <v>1</v>
      </c>
      <c r="W3864">
        <f>SUM(S3864:S3869)</f>
        <v>35</v>
      </c>
      <c r="X3864">
        <f>SUM(T3864:T3869)</f>
        <v>20</v>
      </c>
      <c r="Y3864">
        <f>X3864+W3864</f>
        <v>55</v>
      </c>
      <c r="Z3864" s="118">
        <v>0.11</v>
      </c>
      <c r="AA3864">
        <v>0</v>
      </c>
      <c r="AB3864" s="120">
        <v>45.06</v>
      </c>
      <c r="AC3864" s="2">
        <f t="shared" si="366"/>
        <v>495.65999999999997</v>
      </c>
      <c r="AD3864" s="2">
        <f>SUM(AC3864:AC3869)</f>
        <v>18336.227499999997</v>
      </c>
      <c r="AE3864" s="2">
        <f t="shared" si="367"/>
        <v>495.65999999999997</v>
      </c>
      <c r="AF3864" s="2">
        <f>SUM(AE3864:AE3869)</f>
        <v>18336.227499999997</v>
      </c>
      <c r="AG3864">
        <f t="shared" si="368"/>
        <v>1</v>
      </c>
    </row>
    <row r="3865" spans="1:34">
      <c r="A3865">
        <v>3864</v>
      </c>
      <c r="C3865">
        <v>323</v>
      </c>
      <c r="D3865">
        <v>738</v>
      </c>
      <c r="E3865" t="s">
        <v>607</v>
      </c>
      <c r="F3865" t="s">
        <v>929</v>
      </c>
      <c r="G3865">
        <v>53.190429690000002</v>
      </c>
      <c r="H3865">
        <v>128.94816589999999</v>
      </c>
      <c r="M3865" t="s">
        <v>14</v>
      </c>
      <c r="N3865">
        <v>19</v>
      </c>
      <c r="O3865">
        <v>15</v>
      </c>
      <c r="P3865">
        <f t="shared" si="369"/>
        <v>4</v>
      </c>
      <c r="Q3865" t="s">
        <v>35</v>
      </c>
      <c r="R3865">
        <v>1</v>
      </c>
      <c r="S3865">
        <f t="shared" si="364"/>
        <v>0</v>
      </c>
      <c r="T3865">
        <f t="shared" si="365"/>
        <v>4</v>
      </c>
      <c r="Z3865" s="118">
        <v>0.11</v>
      </c>
      <c r="AA3865">
        <v>0</v>
      </c>
      <c r="AB3865" s="120">
        <v>45.06</v>
      </c>
      <c r="AC3865" s="2">
        <f t="shared" si="366"/>
        <v>1982.6399999999999</v>
      </c>
      <c r="AE3865" s="2">
        <f t="shared" si="367"/>
        <v>1982.6399999999999</v>
      </c>
      <c r="AG3865" t="str">
        <f t="shared" si="368"/>
        <v/>
      </c>
    </row>
    <row r="3866" spans="1:34">
      <c r="A3866">
        <v>3865</v>
      </c>
      <c r="C3866">
        <v>323</v>
      </c>
      <c r="D3866">
        <v>738</v>
      </c>
      <c r="E3866" t="s">
        <v>607</v>
      </c>
      <c r="F3866" t="s">
        <v>929</v>
      </c>
      <c r="G3866">
        <v>53.190429690000002</v>
      </c>
      <c r="H3866">
        <v>128.94816589999999</v>
      </c>
      <c r="M3866" t="s">
        <v>90</v>
      </c>
      <c r="N3866">
        <v>15</v>
      </c>
      <c r="O3866">
        <v>0</v>
      </c>
      <c r="P3866">
        <f t="shared" si="369"/>
        <v>15</v>
      </c>
      <c r="Q3866" t="s">
        <v>35</v>
      </c>
      <c r="R3866">
        <v>1</v>
      </c>
      <c r="S3866">
        <f t="shared" si="364"/>
        <v>0</v>
      </c>
      <c r="T3866">
        <f t="shared" si="365"/>
        <v>15</v>
      </c>
      <c r="Z3866" s="118">
        <v>0.11</v>
      </c>
      <c r="AA3866">
        <v>0</v>
      </c>
      <c r="AB3866" s="120">
        <v>38.51</v>
      </c>
      <c r="AC3866" s="2">
        <f t="shared" si="366"/>
        <v>6354.15</v>
      </c>
      <c r="AE3866" s="2">
        <f t="shared" si="367"/>
        <v>6354.15</v>
      </c>
      <c r="AG3866" t="str">
        <f t="shared" si="368"/>
        <v/>
      </c>
    </row>
    <row r="3867" spans="1:34">
      <c r="A3867">
        <v>3866</v>
      </c>
      <c r="C3867">
        <v>353</v>
      </c>
      <c r="D3867">
        <v>738</v>
      </c>
      <c r="E3867" t="s">
        <v>607</v>
      </c>
      <c r="F3867" t="s">
        <v>929</v>
      </c>
      <c r="G3867">
        <v>53.190429690000002</v>
      </c>
      <c r="H3867">
        <v>128.94816589999999</v>
      </c>
      <c r="M3867" t="s">
        <v>17</v>
      </c>
      <c r="N3867">
        <v>0</v>
      </c>
      <c r="O3867">
        <v>-13</v>
      </c>
      <c r="P3867">
        <f t="shared" si="369"/>
        <v>13</v>
      </c>
      <c r="Q3867" t="s">
        <v>604</v>
      </c>
      <c r="R3867">
        <v>2</v>
      </c>
      <c r="S3867">
        <f t="shared" si="364"/>
        <v>13</v>
      </c>
      <c r="T3867">
        <f t="shared" si="365"/>
        <v>0</v>
      </c>
      <c r="U3867" t="s">
        <v>1025</v>
      </c>
      <c r="V3867" t="s">
        <v>918</v>
      </c>
      <c r="Z3867" s="118">
        <v>0.86</v>
      </c>
      <c r="AA3867">
        <v>0</v>
      </c>
      <c r="AB3867" s="120">
        <v>3.92</v>
      </c>
      <c r="AC3867" s="2">
        <f t="shared" si="366"/>
        <v>4382.5599999999995</v>
      </c>
      <c r="AE3867" s="2">
        <f t="shared" si="367"/>
        <v>4382.5599999999995</v>
      </c>
      <c r="AG3867" t="str">
        <f t="shared" si="368"/>
        <v/>
      </c>
    </row>
    <row r="3868" spans="1:34">
      <c r="A3868">
        <v>3867</v>
      </c>
      <c r="C3868">
        <v>353</v>
      </c>
      <c r="D3868">
        <v>738</v>
      </c>
      <c r="E3868" t="s">
        <v>607</v>
      </c>
      <c r="F3868" t="s">
        <v>929</v>
      </c>
      <c r="G3868">
        <v>53.190429690000002</v>
      </c>
      <c r="H3868">
        <v>128.94816589999999</v>
      </c>
      <c r="M3868" t="s">
        <v>825</v>
      </c>
      <c r="N3868">
        <v>-13</v>
      </c>
      <c r="O3868">
        <v>-28</v>
      </c>
      <c r="P3868">
        <f t="shared" si="369"/>
        <v>15</v>
      </c>
      <c r="Q3868" t="s">
        <v>882</v>
      </c>
      <c r="R3868">
        <v>2</v>
      </c>
      <c r="S3868">
        <f t="shared" si="364"/>
        <v>15</v>
      </c>
      <c r="T3868">
        <f t="shared" si="365"/>
        <v>0</v>
      </c>
      <c r="U3868" t="s">
        <v>1025</v>
      </c>
      <c r="V3868" t="s">
        <v>918</v>
      </c>
      <c r="Z3868" s="118">
        <v>0.86</v>
      </c>
      <c r="AA3868">
        <v>15</v>
      </c>
      <c r="AB3868" s="120">
        <v>3.92</v>
      </c>
      <c r="AC3868" s="2">
        <f t="shared" si="366"/>
        <v>4298.28</v>
      </c>
      <c r="AE3868" s="2">
        <f t="shared" si="367"/>
        <v>4298.28</v>
      </c>
      <c r="AG3868" t="str">
        <f t="shared" si="368"/>
        <v/>
      </c>
    </row>
    <row r="3869" spans="1:34" s="9" customFormat="1">
      <c r="A3869">
        <v>3868</v>
      </c>
      <c r="C3869">
        <v>353</v>
      </c>
      <c r="D3869">
        <v>738</v>
      </c>
      <c r="E3869" s="9" t="s">
        <v>607</v>
      </c>
      <c r="F3869" t="s">
        <v>929</v>
      </c>
      <c r="G3869" s="9">
        <v>53.190429690000002</v>
      </c>
      <c r="H3869" s="9">
        <v>128.94816589999999</v>
      </c>
      <c r="M3869" s="9" t="s">
        <v>826</v>
      </c>
      <c r="N3869" s="9">
        <v>-28</v>
      </c>
      <c r="O3869" s="9">
        <v>-35</v>
      </c>
      <c r="P3869">
        <f t="shared" si="369"/>
        <v>7</v>
      </c>
      <c r="Q3869" s="9" t="s">
        <v>604</v>
      </c>
      <c r="R3869" s="9">
        <v>2</v>
      </c>
      <c r="S3869" s="9">
        <f t="shared" si="364"/>
        <v>7</v>
      </c>
      <c r="T3869" s="9">
        <f t="shared" si="365"/>
        <v>0</v>
      </c>
      <c r="U3869" t="s">
        <v>1025</v>
      </c>
      <c r="V3869" t="s">
        <v>918</v>
      </c>
      <c r="Z3869" s="118">
        <v>1.71</v>
      </c>
      <c r="AA3869" s="9">
        <v>45</v>
      </c>
      <c r="AB3869" s="120">
        <v>1.25</v>
      </c>
      <c r="AC3869" s="2">
        <f t="shared" si="366"/>
        <v>822.93750000000011</v>
      </c>
      <c r="AE3869" s="11">
        <f t="shared" si="367"/>
        <v>822.93750000000011</v>
      </c>
      <c r="AG3869" t="str">
        <f t="shared" si="368"/>
        <v/>
      </c>
      <c r="AH3869"/>
    </row>
    <row r="3870" spans="1:34">
      <c r="A3870">
        <v>3869</v>
      </c>
      <c r="C3870">
        <v>326</v>
      </c>
      <c r="D3870">
        <v>739</v>
      </c>
      <c r="E3870" t="s">
        <v>607</v>
      </c>
      <c r="F3870" t="s">
        <v>929</v>
      </c>
      <c r="G3870">
        <v>53.25251007</v>
      </c>
      <c r="H3870">
        <v>128.91265870000001</v>
      </c>
      <c r="M3870" t="s">
        <v>13</v>
      </c>
      <c r="N3870">
        <v>28</v>
      </c>
      <c r="O3870">
        <v>26</v>
      </c>
      <c r="P3870">
        <f t="shared" si="369"/>
        <v>2</v>
      </c>
      <c r="Q3870" t="s">
        <v>35</v>
      </c>
      <c r="R3870">
        <v>1</v>
      </c>
      <c r="S3870">
        <f t="shared" si="364"/>
        <v>0</v>
      </c>
      <c r="T3870">
        <f t="shared" si="365"/>
        <v>2</v>
      </c>
      <c r="W3870">
        <f>SUM(S3870:S3874)</f>
        <v>28</v>
      </c>
      <c r="X3870">
        <f>SUM(T3870:T3874)</f>
        <v>28</v>
      </c>
      <c r="Y3870">
        <f>X3870+W3870</f>
        <v>56</v>
      </c>
      <c r="Z3870" s="118">
        <v>0.11</v>
      </c>
      <c r="AA3870">
        <v>0</v>
      </c>
      <c r="AB3870" s="120">
        <v>45.06</v>
      </c>
      <c r="AC3870" s="2">
        <f t="shared" si="366"/>
        <v>991.31999999999994</v>
      </c>
      <c r="AD3870" s="2">
        <f>SUM(AC3870:AC3874)</f>
        <v>20519.501199999999</v>
      </c>
      <c r="AE3870" s="2">
        <f t="shared" si="367"/>
        <v>991.31999999999994</v>
      </c>
      <c r="AF3870" s="2">
        <f>SUM(AE3870:AE3874)</f>
        <v>20519.501199999999</v>
      </c>
      <c r="AG3870">
        <f t="shared" si="368"/>
        <v>1</v>
      </c>
    </row>
    <row r="3871" spans="1:34">
      <c r="A3871">
        <v>3870</v>
      </c>
      <c r="C3871">
        <v>326</v>
      </c>
      <c r="D3871">
        <v>739</v>
      </c>
      <c r="E3871" t="s">
        <v>607</v>
      </c>
      <c r="F3871" t="s">
        <v>929</v>
      </c>
      <c r="G3871">
        <v>53.25251007</v>
      </c>
      <c r="H3871">
        <v>128.91265870000001</v>
      </c>
      <c r="M3871" t="s">
        <v>14</v>
      </c>
      <c r="N3871">
        <v>26</v>
      </c>
      <c r="O3871">
        <v>19</v>
      </c>
      <c r="P3871">
        <f t="shared" si="369"/>
        <v>7</v>
      </c>
      <c r="Q3871" t="s">
        <v>35</v>
      </c>
      <c r="R3871">
        <v>1</v>
      </c>
      <c r="S3871">
        <f t="shared" si="364"/>
        <v>0</v>
      </c>
      <c r="T3871">
        <f t="shared" si="365"/>
        <v>7</v>
      </c>
      <c r="Z3871" s="118">
        <v>0.11</v>
      </c>
      <c r="AA3871">
        <v>0</v>
      </c>
      <c r="AB3871" s="120">
        <v>45.06</v>
      </c>
      <c r="AC3871" s="2">
        <f t="shared" si="366"/>
        <v>3469.62</v>
      </c>
      <c r="AE3871" s="2">
        <f t="shared" si="367"/>
        <v>3469.62</v>
      </c>
      <c r="AG3871" t="str">
        <f t="shared" si="368"/>
        <v/>
      </c>
    </row>
    <row r="3872" spans="1:34">
      <c r="A3872">
        <v>3871</v>
      </c>
      <c r="C3872">
        <v>326</v>
      </c>
      <c r="D3872">
        <v>739</v>
      </c>
      <c r="E3872" t="s">
        <v>607</v>
      </c>
      <c r="F3872" t="s">
        <v>929</v>
      </c>
      <c r="G3872">
        <v>53.25251007</v>
      </c>
      <c r="H3872">
        <v>128.91265870000001</v>
      </c>
      <c r="M3872" t="s">
        <v>90</v>
      </c>
      <c r="N3872">
        <v>19</v>
      </c>
      <c r="O3872">
        <v>0</v>
      </c>
      <c r="P3872">
        <f t="shared" si="369"/>
        <v>19</v>
      </c>
      <c r="Q3872" t="s">
        <v>35</v>
      </c>
      <c r="R3872">
        <v>1</v>
      </c>
      <c r="S3872">
        <f t="shared" si="364"/>
        <v>0</v>
      </c>
      <c r="T3872">
        <f t="shared" si="365"/>
        <v>19</v>
      </c>
      <c r="Z3872" s="118">
        <v>0.11</v>
      </c>
      <c r="AA3872">
        <v>0</v>
      </c>
      <c r="AB3872" s="120">
        <v>38.51</v>
      </c>
      <c r="AC3872" s="2">
        <f t="shared" si="366"/>
        <v>8048.5899999999983</v>
      </c>
      <c r="AE3872" s="2">
        <f t="shared" si="367"/>
        <v>8048.5899999999983</v>
      </c>
      <c r="AG3872" t="str">
        <f t="shared" si="368"/>
        <v/>
      </c>
    </row>
    <row r="3873" spans="1:34">
      <c r="A3873">
        <v>3872</v>
      </c>
      <c r="C3873">
        <v>356</v>
      </c>
      <c r="D3873">
        <v>739</v>
      </c>
      <c r="E3873" t="s">
        <v>607</v>
      </c>
      <c r="F3873" t="s">
        <v>929</v>
      </c>
      <c r="G3873">
        <v>53.25251007</v>
      </c>
      <c r="H3873">
        <v>128.91265870000001</v>
      </c>
      <c r="M3873" t="s">
        <v>76</v>
      </c>
      <c r="N3873">
        <v>0</v>
      </c>
      <c r="O3873">
        <v>-12</v>
      </c>
      <c r="P3873">
        <f t="shared" si="369"/>
        <v>12</v>
      </c>
      <c r="Q3873" t="s">
        <v>616</v>
      </c>
      <c r="R3873">
        <v>2</v>
      </c>
      <c r="S3873">
        <f t="shared" si="364"/>
        <v>12</v>
      </c>
      <c r="T3873">
        <f t="shared" si="365"/>
        <v>0</v>
      </c>
      <c r="U3873" t="s">
        <v>1025</v>
      </c>
      <c r="V3873" t="s">
        <v>918</v>
      </c>
      <c r="Z3873" s="118">
        <v>0.86</v>
      </c>
      <c r="AA3873">
        <v>2</v>
      </c>
      <c r="AB3873" s="120">
        <v>3.92</v>
      </c>
      <c r="AC3873" s="2">
        <f t="shared" si="366"/>
        <v>3964.5311999999999</v>
      </c>
      <c r="AE3873" s="2">
        <f t="shared" si="367"/>
        <v>3964.5311999999999</v>
      </c>
      <c r="AG3873" t="str">
        <f t="shared" si="368"/>
        <v/>
      </c>
    </row>
    <row r="3874" spans="1:34" s="9" customFormat="1">
      <c r="A3874">
        <v>3873</v>
      </c>
      <c r="C3874">
        <v>356</v>
      </c>
      <c r="D3874">
        <v>739</v>
      </c>
      <c r="E3874" s="9" t="s">
        <v>607</v>
      </c>
      <c r="F3874" t="s">
        <v>929</v>
      </c>
      <c r="G3874" s="9">
        <v>53.25251007</v>
      </c>
      <c r="H3874" s="9">
        <v>128.91265870000001</v>
      </c>
      <c r="M3874" s="9" t="s">
        <v>77</v>
      </c>
      <c r="N3874" s="9">
        <v>-12</v>
      </c>
      <c r="O3874" s="9">
        <v>-28</v>
      </c>
      <c r="P3874">
        <f t="shared" si="369"/>
        <v>16</v>
      </c>
      <c r="Q3874" s="9" t="s">
        <v>89</v>
      </c>
      <c r="R3874" s="9">
        <v>2</v>
      </c>
      <c r="S3874" s="9">
        <f t="shared" si="364"/>
        <v>16</v>
      </c>
      <c r="T3874" s="9">
        <f t="shared" si="365"/>
        <v>0</v>
      </c>
      <c r="U3874" t="s">
        <v>1025</v>
      </c>
      <c r="V3874" t="s">
        <v>918</v>
      </c>
      <c r="Z3874" s="118">
        <v>0.86</v>
      </c>
      <c r="AA3874" s="9">
        <v>25</v>
      </c>
      <c r="AB3874" s="120">
        <v>3.92</v>
      </c>
      <c r="AC3874" s="2">
        <f t="shared" si="366"/>
        <v>4045.44</v>
      </c>
      <c r="AE3874" s="11">
        <f t="shared" si="367"/>
        <v>4045.44</v>
      </c>
      <c r="AG3874" t="str">
        <f t="shared" si="368"/>
        <v/>
      </c>
      <c r="AH3874"/>
    </row>
    <row r="3875" spans="1:34">
      <c r="A3875">
        <v>3874</v>
      </c>
      <c r="C3875">
        <v>373</v>
      </c>
      <c r="D3875">
        <v>740</v>
      </c>
      <c r="E3875" t="s">
        <v>619</v>
      </c>
      <c r="F3875" t="s">
        <v>930</v>
      </c>
      <c r="G3875">
        <v>54.610332489999998</v>
      </c>
      <c r="H3875">
        <v>127.61102289999999</v>
      </c>
      <c r="N3875">
        <v>5</v>
      </c>
      <c r="O3875">
        <v>0</v>
      </c>
      <c r="P3875">
        <f t="shared" si="369"/>
        <v>5</v>
      </c>
      <c r="Q3875" t="s">
        <v>35</v>
      </c>
      <c r="R3875">
        <v>1</v>
      </c>
      <c r="S3875">
        <f t="shared" si="364"/>
        <v>0</v>
      </c>
      <c r="T3875">
        <f t="shared" si="365"/>
        <v>5</v>
      </c>
      <c r="W3875">
        <f>SUM(S3875:S3879)</f>
        <v>38</v>
      </c>
      <c r="X3875">
        <f>SUM(T3875:T3879)</f>
        <v>5</v>
      </c>
      <c r="Y3875">
        <f>X3875+W3875</f>
        <v>43</v>
      </c>
      <c r="Z3875" s="118">
        <v>0</v>
      </c>
      <c r="AA3875">
        <v>0</v>
      </c>
      <c r="AC3875" s="2">
        <f t="shared" si="366"/>
        <v>0</v>
      </c>
      <c r="AD3875" s="2">
        <f>SUM(AC3875:AC3879)</f>
        <v>4404.7</v>
      </c>
      <c r="AE3875" s="2">
        <f t="shared" si="367"/>
        <v>0</v>
      </c>
      <c r="AF3875" s="2">
        <f>SUM(AE3875:AE3879)</f>
        <v>4404.7</v>
      </c>
      <c r="AG3875">
        <f t="shared" si="368"/>
        <v>1</v>
      </c>
    </row>
    <row r="3876" spans="1:34">
      <c r="A3876">
        <v>3875</v>
      </c>
      <c r="C3876">
        <v>409</v>
      </c>
      <c r="D3876">
        <v>740</v>
      </c>
      <c r="E3876" t="s">
        <v>619</v>
      </c>
      <c r="F3876" t="s">
        <v>930</v>
      </c>
      <c r="G3876">
        <v>54.610332489999998</v>
      </c>
      <c r="H3876">
        <v>127.61102289999999</v>
      </c>
      <c r="M3876" t="s">
        <v>768</v>
      </c>
      <c r="N3876">
        <v>0</v>
      </c>
      <c r="O3876">
        <v>-5</v>
      </c>
      <c r="P3876">
        <f t="shared" si="369"/>
        <v>5</v>
      </c>
      <c r="R3876">
        <v>2</v>
      </c>
      <c r="S3876">
        <f t="shared" si="364"/>
        <v>5</v>
      </c>
      <c r="T3876">
        <f t="shared" si="365"/>
        <v>0</v>
      </c>
      <c r="U3876" t="s">
        <v>1025</v>
      </c>
      <c r="V3876" t="s">
        <v>918</v>
      </c>
      <c r="Z3876" s="118">
        <v>1.31</v>
      </c>
      <c r="AA3876">
        <v>0</v>
      </c>
      <c r="AB3876" s="120">
        <v>1.96</v>
      </c>
      <c r="AC3876" s="2">
        <f t="shared" si="366"/>
        <v>1283.8</v>
      </c>
      <c r="AE3876" s="2">
        <f t="shared" si="367"/>
        <v>1283.8</v>
      </c>
      <c r="AG3876" t="str">
        <f t="shared" si="368"/>
        <v/>
      </c>
    </row>
    <row r="3877" spans="1:34">
      <c r="A3877">
        <v>3876</v>
      </c>
      <c r="C3877">
        <v>409</v>
      </c>
      <c r="D3877">
        <v>740</v>
      </c>
      <c r="E3877" t="s">
        <v>619</v>
      </c>
      <c r="F3877" t="s">
        <v>930</v>
      </c>
      <c r="G3877">
        <v>54.610332489999998</v>
      </c>
      <c r="H3877">
        <v>127.61102289999999</v>
      </c>
      <c r="M3877" t="s">
        <v>59</v>
      </c>
      <c r="N3877">
        <v>-5</v>
      </c>
      <c r="O3877">
        <v>-15</v>
      </c>
      <c r="P3877">
        <f t="shared" si="369"/>
        <v>10</v>
      </c>
      <c r="Q3877" t="s">
        <v>616</v>
      </c>
      <c r="R3877">
        <v>2</v>
      </c>
      <c r="S3877">
        <f t="shared" si="364"/>
        <v>10</v>
      </c>
      <c r="T3877">
        <f t="shared" si="365"/>
        <v>0</v>
      </c>
      <c r="U3877" t="s">
        <v>1007</v>
      </c>
      <c r="V3877" t="s">
        <v>856</v>
      </c>
      <c r="Z3877" s="118">
        <v>1.03</v>
      </c>
      <c r="AA3877">
        <v>20</v>
      </c>
      <c r="AB3877" s="120">
        <v>1.2</v>
      </c>
      <c r="AC3877" s="2">
        <f t="shared" si="366"/>
        <v>988.80000000000007</v>
      </c>
      <c r="AE3877" s="2">
        <f t="shared" si="367"/>
        <v>988.80000000000007</v>
      </c>
      <c r="AG3877" t="str">
        <f t="shared" si="368"/>
        <v/>
      </c>
    </row>
    <row r="3878" spans="1:34">
      <c r="A3878">
        <v>3877</v>
      </c>
      <c r="C3878">
        <v>409</v>
      </c>
      <c r="D3878">
        <v>740</v>
      </c>
      <c r="E3878" t="s">
        <v>619</v>
      </c>
      <c r="F3878" t="s">
        <v>930</v>
      </c>
      <c r="G3878">
        <v>54.610332489999998</v>
      </c>
      <c r="H3878">
        <v>127.61102289999999</v>
      </c>
      <c r="M3878" t="s">
        <v>60</v>
      </c>
      <c r="N3878">
        <v>-15</v>
      </c>
      <c r="O3878">
        <v>-38</v>
      </c>
      <c r="P3878">
        <f t="shared" si="369"/>
        <v>23</v>
      </c>
      <c r="Q3878" t="s">
        <v>616</v>
      </c>
      <c r="R3878">
        <v>2</v>
      </c>
      <c r="S3878">
        <f t="shared" si="364"/>
        <v>23</v>
      </c>
      <c r="T3878">
        <f t="shared" si="365"/>
        <v>0</v>
      </c>
      <c r="U3878" t="s">
        <v>1007</v>
      </c>
      <c r="V3878" t="s">
        <v>856</v>
      </c>
      <c r="Z3878" s="118">
        <v>1.03</v>
      </c>
      <c r="AA3878">
        <v>25</v>
      </c>
      <c r="AB3878" s="120">
        <v>1.2</v>
      </c>
      <c r="AC3878" s="2">
        <f t="shared" si="366"/>
        <v>2132.1</v>
      </c>
      <c r="AE3878" s="2">
        <f t="shared" si="367"/>
        <v>2132.1</v>
      </c>
      <c r="AG3878" t="str">
        <f t="shared" si="368"/>
        <v/>
      </c>
    </row>
    <row r="3879" spans="1:34" s="9" customFormat="1">
      <c r="A3879">
        <v>3878</v>
      </c>
      <c r="C3879">
        <v>409</v>
      </c>
      <c r="D3879">
        <v>740</v>
      </c>
      <c r="E3879" s="9" t="s">
        <v>619</v>
      </c>
      <c r="F3879" t="s">
        <v>930</v>
      </c>
      <c r="G3879" s="9">
        <v>54.610332489999998</v>
      </c>
      <c r="H3879" s="9">
        <v>127.61102289999999</v>
      </c>
      <c r="M3879" s="9" t="s">
        <v>19</v>
      </c>
      <c r="N3879" s="9">
        <v>-38</v>
      </c>
      <c r="O3879" s="9">
        <v>-38</v>
      </c>
      <c r="P3879">
        <f t="shared" si="369"/>
        <v>0</v>
      </c>
      <c r="Q3879" s="9" t="s">
        <v>616</v>
      </c>
      <c r="R3879" s="9">
        <v>2</v>
      </c>
      <c r="S3879" s="9">
        <f t="shared" si="364"/>
        <v>0</v>
      </c>
      <c r="T3879" s="9">
        <f t="shared" si="365"/>
        <v>0</v>
      </c>
      <c r="U3879" t="s">
        <v>1007</v>
      </c>
      <c r="V3879" t="s">
        <v>856</v>
      </c>
      <c r="Z3879" s="118">
        <v>1.45</v>
      </c>
      <c r="AA3879" s="9">
        <v>35</v>
      </c>
      <c r="AB3879" s="120">
        <v>0.38</v>
      </c>
      <c r="AC3879" s="2">
        <f t="shared" si="366"/>
        <v>0</v>
      </c>
      <c r="AE3879" s="11">
        <f t="shared" si="367"/>
        <v>0</v>
      </c>
      <c r="AG3879" t="str">
        <f t="shared" si="368"/>
        <v/>
      </c>
      <c r="AH3879"/>
    </row>
    <row r="3880" spans="1:34">
      <c r="A3880">
        <v>3879</v>
      </c>
      <c r="C3880">
        <v>384</v>
      </c>
      <c r="D3880">
        <v>741</v>
      </c>
      <c r="E3880" t="s">
        <v>619</v>
      </c>
      <c r="F3880" t="s">
        <v>930</v>
      </c>
      <c r="G3880">
        <v>54.677219389999998</v>
      </c>
      <c r="H3880">
        <v>127.5494003</v>
      </c>
      <c r="M3880" t="s">
        <v>610</v>
      </c>
      <c r="N3880">
        <v>5.5</v>
      </c>
      <c r="O3880">
        <v>5</v>
      </c>
      <c r="P3880">
        <f t="shared" si="369"/>
        <v>0.5</v>
      </c>
      <c r="Q3880" t="s">
        <v>35</v>
      </c>
      <c r="R3880">
        <v>1</v>
      </c>
      <c r="S3880">
        <f t="shared" si="364"/>
        <v>0</v>
      </c>
      <c r="T3880">
        <f t="shared" si="365"/>
        <v>0.5</v>
      </c>
      <c r="W3880">
        <f>SUM(S3880:S3883)</f>
        <v>20</v>
      </c>
      <c r="X3880">
        <f>SUM(T3880:T3883)</f>
        <v>5.5</v>
      </c>
      <c r="Y3880">
        <f>X3880+W3880</f>
        <v>25.5</v>
      </c>
      <c r="Z3880" s="118">
        <v>0.16</v>
      </c>
      <c r="AA3880">
        <v>0</v>
      </c>
      <c r="AB3880" s="120">
        <v>37.4</v>
      </c>
      <c r="AC3880" s="2">
        <f t="shared" si="366"/>
        <v>299.2</v>
      </c>
      <c r="AD3880" s="2">
        <f>SUM(AC3880:AC3883)</f>
        <v>4221.8599999999997</v>
      </c>
      <c r="AE3880" s="2">
        <f t="shared" si="367"/>
        <v>299.2</v>
      </c>
      <c r="AF3880" s="2">
        <f>SUM(AE3880:AE3883)</f>
        <v>4221.8599999999997</v>
      </c>
      <c r="AG3880">
        <f t="shared" si="368"/>
        <v>1</v>
      </c>
    </row>
    <row r="3881" spans="1:34">
      <c r="A3881">
        <v>3880</v>
      </c>
      <c r="C3881">
        <v>384</v>
      </c>
      <c r="D3881">
        <v>741</v>
      </c>
      <c r="E3881" t="s">
        <v>619</v>
      </c>
      <c r="F3881" t="s">
        <v>930</v>
      </c>
      <c r="G3881">
        <v>54.677219389999998</v>
      </c>
      <c r="H3881">
        <v>127.5494003</v>
      </c>
      <c r="M3881" t="s">
        <v>14</v>
      </c>
      <c r="N3881">
        <v>5</v>
      </c>
      <c r="O3881">
        <v>0</v>
      </c>
      <c r="P3881">
        <f t="shared" si="369"/>
        <v>5</v>
      </c>
      <c r="Q3881" t="s">
        <v>35</v>
      </c>
      <c r="R3881">
        <v>1</v>
      </c>
      <c r="S3881">
        <f t="shared" si="364"/>
        <v>0</v>
      </c>
      <c r="T3881">
        <f t="shared" si="365"/>
        <v>5</v>
      </c>
      <c r="Z3881" s="118">
        <v>0.16</v>
      </c>
      <c r="AA3881">
        <v>0</v>
      </c>
      <c r="AB3881" s="120">
        <v>37.4</v>
      </c>
      <c r="AC3881" s="2">
        <f t="shared" si="366"/>
        <v>2992</v>
      </c>
      <c r="AE3881" s="2">
        <f t="shared" si="367"/>
        <v>2992</v>
      </c>
      <c r="AG3881" t="str">
        <f t="shared" si="368"/>
        <v/>
      </c>
    </row>
    <row r="3882" spans="1:34">
      <c r="A3882">
        <v>3881</v>
      </c>
      <c r="C3882">
        <v>431</v>
      </c>
      <c r="D3882">
        <v>741</v>
      </c>
      <c r="E3882" t="s">
        <v>619</v>
      </c>
      <c r="F3882" t="s">
        <v>930</v>
      </c>
      <c r="G3882">
        <v>54.677219389999998</v>
      </c>
      <c r="H3882">
        <v>127.5494003</v>
      </c>
      <c r="M3882" t="s">
        <v>23</v>
      </c>
      <c r="N3882">
        <v>0</v>
      </c>
      <c r="O3882">
        <v>-1</v>
      </c>
      <c r="P3882">
        <f t="shared" si="369"/>
        <v>1</v>
      </c>
      <c r="Q3882" t="s">
        <v>616</v>
      </c>
      <c r="R3882">
        <v>2</v>
      </c>
      <c r="S3882">
        <f t="shared" si="364"/>
        <v>1</v>
      </c>
      <c r="T3882">
        <f t="shared" si="365"/>
        <v>0</v>
      </c>
      <c r="U3882" t="s">
        <v>1025</v>
      </c>
      <c r="V3882" t="s">
        <v>623</v>
      </c>
      <c r="Z3882" s="118">
        <v>1.24</v>
      </c>
      <c r="AA3882">
        <v>75</v>
      </c>
      <c r="AB3882" s="120">
        <v>3.36</v>
      </c>
      <c r="AC3882" s="2">
        <f t="shared" si="366"/>
        <v>104.15999999999998</v>
      </c>
      <c r="AE3882" s="2">
        <f t="shared" si="367"/>
        <v>104.15999999999998</v>
      </c>
      <c r="AG3882" t="str">
        <f t="shared" si="368"/>
        <v/>
      </c>
    </row>
    <row r="3883" spans="1:34" s="9" customFormat="1">
      <c r="A3883">
        <v>3882</v>
      </c>
      <c r="C3883">
        <v>431</v>
      </c>
      <c r="D3883">
        <v>741</v>
      </c>
      <c r="E3883" s="9" t="s">
        <v>619</v>
      </c>
      <c r="F3883" t="s">
        <v>930</v>
      </c>
      <c r="G3883" s="9">
        <v>54.677219389999998</v>
      </c>
      <c r="H3883" s="9">
        <v>127.5494003</v>
      </c>
      <c r="M3883" s="9" t="s">
        <v>101</v>
      </c>
      <c r="N3883" s="9">
        <v>-1</v>
      </c>
      <c r="O3883" s="9">
        <v>-20</v>
      </c>
      <c r="P3883">
        <f t="shared" si="369"/>
        <v>19</v>
      </c>
      <c r="Q3883" s="9" t="s">
        <v>616</v>
      </c>
      <c r="R3883" s="9">
        <v>2</v>
      </c>
      <c r="S3883" s="9">
        <f t="shared" si="364"/>
        <v>19</v>
      </c>
      <c r="T3883" s="9">
        <f t="shared" si="365"/>
        <v>0</v>
      </c>
      <c r="U3883" t="s">
        <v>1025</v>
      </c>
      <c r="V3883" t="s">
        <v>623</v>
      </c>
      <c r="Z3883" s="118">
        <v>1.45</v>
      </c>
      <c r="AA3883" s="9">
        <v>75</v>
      </c>
      <c r="AB3883" s="120">
        <v>1.2</v>
      </c>
      <c r="AC3883" s="2">
        <f t="shared" si="366"/>
        <v>826.5</v>
      </c>
      <c r="AE3883" s="11">
        <f t="shared" si="367"/>
        <v>826.5</v>
      </c>
      <c r="AG3883" t="str">
        <f t="shared" si="368"/>
        <v/>
      </c>
      <c r="AH3883"/>
    </row>
    <row r="3884" spans="1:34">
      <c r="A3884">
        <v>3883</v>
      </c>
      <c r="C3884">
        <v>379</v>
      </c>
      <c r="D3884">
        <v>742</v>
      </c>
      <c r="E3884" t="s">
        <v>619</v>
      </c>
      <c r="F3884" t="s">
        <v>930</v>
      </c>
      <c r="G3884">
        <v>54.535278320000003</v>
      </c>
      <c r="H3884">
        <v>127.7136002</v>
      </c>
      <c r="M3884" t="s">
        <v>610</v>
      </c>
      <c r="N3884">
        <v>2.5</v>
      </c>
      <c r="O3884">
        <v>2</v>
      </c>
      <c r="P3884">
        <f t="shared" si="369"/>
        <v>0.5</v>
      </c>
      <c r="Q3884" t="s">
        <v>35</v>
      </c>
      <c r="R3884">
        <v>1</v>
      </c>
      <c r="S3884">
        <f t="shared" si="364"/>
        <v>0</v>
      </c>
      <c r="T3884">
        <f t="shared" si="365"/>
        <v>0.5</v>
      </c>
      <c r="W3884">
        <f>SUM(S3884:S3889)</f>
        <v>28</v>
      </c>
      <c r="X3884">
        <f>SUM(T3884:T3889)</f>
        <v>2.5</v>
      </c>
      <c r="Y3884">
        <f>X3884+W3884</f>
        <v>30.5</v>
      </c>
      <c r="Z3884" s="118">
        <v>0.16</v>
      </c>
      <c r="AA3884">
        <v>0</v>
      </c>
      <c r="AB3884" s="120">
        <v>37.4</v>
      </c>
      <c r="AC3884" s="2">
        <f t="shared" si="366"/>
        <v>299.2</v>
      </c>
      <c r="AD3884" s="2">
        <f>SUM(AC3884:AC3889)</f>
        <v>4806.1799999999994</v>
      </c>
      <c r="AE3884" s="2">
        <f t="shared" si="367"/>
        <v>299.2</v>
      </c>
      <c r="AF3884" s="2">
        <f>SUM(AE3884:AE3889)</f>
        <v>4806.1799999999994</v>
      </c>
      <c r="AG3884">
        <f t="shared" si="368"/>
        <v>1</v>
      </c>
    </row>
    <row r="3885" spans="1:34">
      <c r="A3885">
        <v>3884</v>
      </c>
      <c r="C3885">
        <v>379</v>
      </c>
      <c r="D3885">
        <v>742</v>
      </c>
      <c r="E3885" t="s">
        <v>619</v>
      </c>
      <c r="F3885" t="s">
        <v>930</v>
      </c>
      <c r="G3885">
        <v>54.535278320000003</v>
      </c>
      <c r="H3885">
        <v>127.7136002</v>
      </c>
      <c r="M3885" t="s">
        <v>14</v>
      </c>
      <c r="N3885">
        <v>2</v>
      </c>
      <c r="O3885">
        <v>0.5</v>
      </c>
      <c r="P3885">
        <f t="shared" si="369"/>
        <v>1.5</v>
      </c>
      <c r="Q3885" t="s">
        <v>35</v>
      </c>
      <c r="R3885">
        <v>1</v>
      </c>
      <c r="S3885">
        <f t="shared" si="364"/>
        <v>0</v>
      </c>
      <c r="T3885">
        <f t="shared" si="365"/>
        <v>1.5</v>
      </c>
      <c r="Z3885" s="118">
        <v>0.16</v>
      </c>
      <c r="AA3885">
        <v>0</v>
      </c>
      <c r="AB3885" s="120">
        <v>37.4</v>
      </c>
      <c r="AC3885" s="2">
        <f t="shared" si="366"/>
        <v>897.59999999999991</v>
      </c>
      <c r="AE3885" s="2">
        <f t="shared" si="367"/>
        <v>897.59999999999991</v>
      </c>
      <c r="AG3885" t="str">
        <f t="shared" si="368"/>
        <v/>
      </c>
    </row>
    <row r="3886" spans="1:34">
      <c r="A3886">
        <v>3885</v>
      </c>
      <c r="C3886">
        <v>379</v>
      </c>
      <c r="D3886">
        <v>742</v>
      </c>
      <c r="E3886" t="s">
        <v>619</v>
      </c>
      <c r="F3886" t="s">
        <v>930</v>
      </c>
      <c r="G3886">
        <v>54.535278320000003</v>
      </c>
      <c r="H3886">
        <v>127.7136002</v>
      </c>
      <c r="M3886" t="s">
        <v>57</v>
      </c>
      <c r="N3886">
        <v>0.5</v>
      </c>
      <c r="O3886">
        <v>0</v>
      </c>
      <c r="P3886">
        <f t="shared" si="369"/>
        <v>0.5</v>
      </c>
      <c r="Q3886" t="s">
        <v>35</v>
      </c>
      <c r="R3886">
        <v>1</v>
      </c>
      <c r="S3886">
        <f t="shared" si="364"/>
        <v>0</v>
      </c>
      <c r="T3886">
        <f t="shared" si="365"/>
        <v>0.5</v>
      </c>
      <c r="Z3886" s="118">
        <v>0.16</v>
      </c>
      <c r="AA3886">
        <v>0</v>
      </c>
      <c r="AB3886" s="120">
        <v>30.85</v>
      </c>
      <c r="AC3886" s="2">
        <f t="shared" si="366"/>
        <v>246.8</v>
      </c>
      <c r="AE3886" s="2">
        <f t="shared" si="367"/>
        <v>246.8</v>
      </c>
      <c r="AG3886" t="str">
        <f t="shared" si="368"/>
        <v/>
      </c>
    </row>
    <row r="3887" spans="1:34">
      <c r="A3887">
        <v>3886</v>
      </c>
      <c r="C3887">
        <v>426</v>
      </c>
      <c r="D3887">
        <v>742</v>
      </c>
      <c r="E3887" t="s">
        <v>619</v>
      </c>
      <c r="F3887" t="s">
        <v>930</v>
      </c>
      <c r="G3887">
        <v>54.535278320000003</v>
      </c>
      <c r="H3887">
        <v>127.7136002</v>
      </c>
      <c r="M3887" t="s">
        <v>104</v>
      </c>
      <c r="N3887">
        <v>0</v>
      </c>
      <c r="O3887">
        <v>-6</v>
      </c>
      <c r="P3887">
        <f t="shared" si="369"/>
        <v>6</v>
      </c>
      <c r="R3887">
        <v>2</v>
      </c>
      <c r="S3887">
        <f t="shared" si="364"/>
        <v>6</v>
      </c>
      <c r="T3887">
        <f t="shared" si="365"/>
        <v>0</v>
      </c>
      <c r="U3887" t="s">
        <v>1007</v>
      </c>
      <c r="V3887" t="s">
        <v>918</v>
      </c>
      <c r="Z3887" s="118">
        <v>1.07</v>
      </c>
      <c r="AA3887">
        <v>0</v>
      </c>
      <c r="AB3887" s="120">
        <v>3.36</v>
      </c>
      <c r="AC3887" s="2">
        <f t="shared" si="366"/>
        <v>2157.12</v>
      </c>
      <c r="AE3887" s="2">
        <f t="shared" si="367"/>
        <v>2157.12</v>
      </c>
      <c r="AG3887" t="str">
        <f t="shared" si="368"/>
        <v/>
      </c>
    </row>
    <row r="3888" spans="1:34">
      <c r="A3888">
        <v>3887</v>
      </c>
      <c r="C3888">
        <v>426</v>
      </c>
      <c r="D3888">
        <v>742</v>
      </c>
      <c r="E3888" t="s">
        <v>619</v>
      </c>
      <c r="F3888" t="s">
        <v>930</v>
      </c>
      <c r="G3888">
        <v>54.535278320000003</v>
      </c>
      <c r="H3888">
        <v>127.7136002</v>
      </c>
      <c r="M3888" t="s">
        <v>101</v>
      </c>
      <c r="N3888">
        <v>-6</v>
      </c>
      <c r="O3888">
        <v>-18</v>
      </c>
      <c r="P3888">
        <f t="shared" si="369"/>
        <v>12</v>
      </c>
      <c r="Q3888" t="s">
        <v>604</v>
      </c>
      <c r="R3888">
        <v>2</v>
      </c>
      <c r="S3888">
        <f t="shared" si="364"/>
        <v>12</v>
      </c>
      <c r="T3888">
        <f t="shared" si="365"/>
        <v>0</v>
      </c>
      <c r="U3888" t="s">
        <v>1003</v>
      </c>
      <c r="V3888" t="s">
        <v>856</v>
      </c>
      <c r="Z3888" s="118">
        <v>1.45</v>
      </c>
      <c r="AA3888">
        <v>50</v>
      </c>
      <c r="AB3888" s="120">
        <v>1.2</v>
      </c>
      <c r="AC3888" s="2">
        <f t="shared" si="366"/>
        <v>1044</v>
      </c>
      <c r="AE3888" s="2">
        <f t="shared" si="367"/>
        <v>1044</v>
      </c>
      <c r="AG3888" t="str">
        <f t="shared" si="368"/>
        <v/>
      </c>
    </row>
    <row r="3889" spans="1:34" s="9" customFormat="1">
      <c r="A3889">
        <v>3888</v>
      </c>
      <c r="C3889">
        <v>426</v>
      </c>
      <c r="D3889">
        <v>742</v>
      </c>
      <c r="E3889" s="9" t="s">
        <v>619</v>
      </c>
      <c r="F3889" t="s">
        <v>930</v>
      </c>
      <c r="G3889" s="9">
        <v>54.535278320000003</v>
      </c>
      <c r="H3889" s="9">
        <v>127.7136002</v>
      </c>
      <c r="M3889" s="9" t="s">
        <v>21</v>
      </c>
      <c r="N3889" s="9">
        <v>-18</v>
      </c>
      <c r="O3889" s="9">
        <v>-28</v>
      </c>
      <c r="P3889">
        <f t="shared" si="369"/>
        <v>10</v>
      </c>
      <c r="Q3889" s="9" t="s">
        <v>604</v>
      </c>
      <c r="R3889" s="9">
        <v>2</v>
      </c>
      <c r="S3889" s="9">
        <f t="shared" si="364"/>
        <v>10</v>
      </c>
      <c r="T3889" s="9">
        <f t="shared" si="365"/>
        <v>0</v>
      </c>
      <c r="U3889" t="s">
        <v>1003</v>
      </c>
      <c r="V3889" t="s">
        <v>856</v>
      </c>
      <c r="Z3889" s="118">
        <v>1.38</v>
      </c>
      <c r="AA3889" s="9">
        <v>70</v>
      </c>
      <c r="AB3889" s="120">
        <v>0.39</v>
      </c>
      <c r="AC3889" s="2">
        <f t="shared" si="366"/>
        <v>161.46</v>
      </c>
      <c r="AE3889" s="11">
        <f t="shared" si="367"/>
        <v>161.46</v>
      </c>
      <c r="AG3889" t="str">
        <f t="shared" si="368"/>
        <v/>
      </c>
      <c r="AH3889"/>
    </row>
    <row r="3890" spans="1:34">
      <c r="A3890">
        <v>3889</v>
      </c>
      <c r="C3890">
        <v>377</v>
      </c>
      <c r="D3890">
        <v>743</v>
      </c>
      <c r="E3890" t="s">
        <v>619</v>
      </c>
      <c r="F3890" t="s">
        <v>930</v>
      </c>
      <c r="G3890">
        <v>54.673610689999997</v>
      </c>
      <c r="H3890">
        <v>127.63030240000001</v>
      </c>
      <c r="M3890" t="s">
        <v>14</v>
      </c>
      <c r="N3890">
        <v>7</v>
      </c>
      <c r="O3890">
        <v>1</v>
      </c>
      <c r="P3890">
        <f t="shared" si="369"/>
        <v>6</v>
      </c>
      <c r="Q3890" t="s">
        <v>35</v>
      </c>
      <c r="R3890">
        <v>1</v>
      </c>
      <c r="S3890">
        <f t="shared" si="364"/>
        <v>0</v>
      </c>
      <c r="T3890">
        <f t="shared" si="365"/>
        <v>6</v>
      </c>
      <c r="W3890">
        <f>SUM(S3890:S3894)</f>
        <v>50</v>
      </c>
      <c r="X3890">
        <f>SUM(T3890:T3894)</f>
        <v>7</v>
      </c>
      <c r="Y3890">
        <f>X3890+W3890</f>
        <v>57</v>
      </c>
      <c r="Z3890" s="118">
        <v>0.16</v>
      </c>
      <c r="AA3890">
        <v>0</v>
      </c>
      <c r="AB3890" s="120">
        <v>37.4</v>
      </c>
      <c r="AC3890" s="2">
        <f t="shared" si="366"/>
        <v>3590.3999999999996</v>
      </c>
      <c r="AD3890" s="2">
        <f>SUM(AC3890:AC3894)</f>
        <v>11666.859999999999</v>
      </c>
      <c r="AE3890" s="2">
        <f t="shared" si="367"/>
        <v>3590.3999999999996</v>
      </c>
      <c r="AF3890" s="2">
        <f>SUM(AE3890:AE3894)</f>
        <v>11666.859999999999</v>
      </c>
      <c r="AG3890">
        <f t="shared" si="368"/>
        <v>1</v>
      </c>
    </row>
    <row r="3891" spans="1:34">
      <c r="A3891">
        <v>3890</v>
      </c>
      <c r="C3891">
        <v>377</v>
      </c>
      <c r="D3891">
        <v>743</v>
      </c>
      <c r="E3891" t="s">
        <v>619</v>
      </c>
      <c r="F3891" t="s">
        <v>930</v>
      </c>
      <c r="G3891">
        <v>54.673610689999997</v>
      </c>
      <c r="H3891">
        <v>127.63030240000001</v>
      </c>
      <c r="M3891" t="s">
        <v>15</v>
      </c>
      <c r="N3891">
        <v>1</v>
      </c>
      <c r="O3891">
        <v>0</v>
      </c>
      <c r="P3891">
        <f t="shared" si="369"/>
        <v>1</v>
      </c>
      <c r="Q3891" t="s">
        <v>35</v>
      </c>
      <c r="R3891">
        <v>1</v>
      </c>
      <c r="S3891">
        <f t="shared" si="364"/>
        <v>0</v>
      </c>
      <c r="T3891">
        <f t="shared" si="365"/>
        <v>1</v>
      </c>
      <c r="Z3891" s="118">
        <v>0.16</v>
      </c>
      <c r="AA3891">
        <v>0</v>
      </c>
      <c r="AB3891" s="120">
        <v>30.85</v>
      </c>
      <c r="AC3891" s="2">
        <f t="shared" si="366"/>
        <v>493.6</v>
      </c>
      <c r="AE3891" s="2">
        <f t="shared" si="367"/>
        <v>493.6</v>
      </c>
      <c r="AG3891" t="str">
        <f t="shared" si="368"/>
        <v/>
      </c>
    </row>
    <row r="3892" spans="1:34">
      <c r="A3892">
        <v>3891</v>
      </c>
      <c r="C3892">
        <v>417</v>
      </c>
      <c r="D3892">
        <v>743</v>
      </c>
      <c r="E3892" t="s">
        <v>619</v>
      </c>
      <c r="F3892" t="s">
        <v>930</v>
      </c>
      <c r="G3892">
        <v>54.673610689999997</v>
      </c>
      <c r="H3892">
        <v>127.63030240000001</v>
      </c>
      <c r="M3892" t="s">
        <v>104</v>
      </c>
      <c r="N3892">
        <v>0</v>
      </c>
      <c r="O3892">
        <v>-10</v>
      </c>
      <c r="P3892">
        <f t="shared" si="369"/>
        <v>10</v>
      </c>
      <c r="Q3892" t="s">
        <v>616</v>
      </c>
      <c r="R3892">
        <v>2</v>
      </c>
      <c r="S3892">
        <f t="shared" si="364"/>
        <v>10</v>
      </c>
      <c r="T3892">
        <f t="shared" si="365"/>
        <v>0</v>
      </c>
      <c r="U3892" t="s">
        <v>1003</v>
      </c>
      <c r="V3892" t="s">
        <v>856</v>
      </c>
      <c r="Z3892" s="118">
        <v>1.07</v>
      </c>
      <c r="AA3892">
        <v>20</v>
      </c>
      <c r="AB3892" s="120">
        <v>3.36</v>
      </c>
      <c r="AC3892" s="2">
        <f t="shared" si="366"/>
        <v>2876.1600000000008</v>
      </c>
      <c r="AE3892" s="2">
        <f t="shared" si="367"/>
        <v>2876.1600000000008</v>
      </c>
      <c r="AG3892" t="str">
        <f t="shared" si="368"/>
        <v/>
      </c>
    </row>
    <row r="3893" spans="1:34">
      <c r="A3893">
        <v>3892</v>
      </c>
      <c r="C3893">
        <v>417</v>
      </c>
      <c r="D3893">
        <v>743</v>
      </c>
      <c r="E3893" t="s">
        <v>619</v>
      </c>
      <c r="F3893" t="s">
        <v>930</v>
      </c>
      <c r="G3893">
        <v>54.673610689999997</v>
      </c>
      <c r="H3893">
        <v>127.63030240000001</v>
      </c>
      <c r="M3893" t="s">
        <v>32</v>
      </c>
      <c r="N3893">
        <v>-10</v>
      </c>
      <c r="O3893">
        <v>-31</v>
      </c>
      <c r="P3893">
        <f t="shared" si="369"/>
        <v>21</v>
      </c>
      <c r="Q3893" t="s">
        <v>616</v>
      </c>
      <c r="R3893">
        <v>2</v>
      </c>
      <c r="S3893">
        <f t="shared" si="364"/>
        <v>21</v>
      </c>
      <c r="T3893">
        <f t="shared" si="365"/>
        <v>0</v>
      </c>
      <c r="U3893" t="s">
        <v>1003</v>
      </c>
      <c r="V3893" t="s">
        <v>856</v>
      </c>
      <c r="Z3893" s="118">
        <v>1.45</v>
      </c>
      <c r="AA3893">
        <v>30</v>
      </c>
      <c r="AB3893" s="120">
        <v>1.2</v>
      </c>
      <c r="AC3893" s="2">
        <f t="shared" si="366"/>
        <v>2557.7999999999993</v>
      </c>
      <c r="AE3893" s="2">
        <f t="shared" si="367"/>
        <v>2557.7999999999993</v>
      </c>
      <c r="AG3893" t="str">
        <f t="shared" si="368"/>
        <v/>
      </c>
    </row>
    <row r="3894" spans="1:34" s="9" customFormat="1">
      <c r="A3894">
        <v>3893</v>
      </c>
      <c r="C3894">
        <v>417</v>
      </c>
      <c r="D3894">
        <v>743</v>
      </c>
      <c r="E3894" s="9" t="s">
        <v>619</v>
      </c>
      <c r="F3894" t="s">
        <v>930</v>
      </c>
      <c r="G3894" s="9">
        <v>54.673610689999997</v>
      </c>
      <c r="H3894" s="9">
        <v>127.63030240000001</v>
      </c>
      <c r="M3894" s="9" t="s">
        <v>34</v>
      </c>
      <c r="N3894" s="9">
        <v>-31</v>
      </c>
      <c r="O3894" s="9">
        <v>-50</v>
      </c>
      <c r="P3894">
        <f t="shared" si="369"/>
        <v>19</v>
      </c>
      <c r="Q3894" s="9" t="s">
        <v>616</v>
      </c>
      <c r="R3894" s="9">
        <v>2</v>
      </c>
      <c r="S3894" s="9">
        <f t="shared" si="364"/>
        <v>19</v>
      </c>
      <c r="T3894" s="9">
        <f t="shared" si="365"/>
        <v>0</v>
      </c>
      <c r="U3894" t="s">
        <v>1003</v>
      </c>
      <c r="V3894" t="s">
        <v>856</v>
      </c>
      <c r="Z3894" s="118">
        <v>1.45</v>
      </c>
      <c r="AA3894" s="9">
        <v>35</v>
      </c>
      <c r="AB3894" s="120">
        <v>1.2</v>
      </c>
      <c r="AC3894" s="2">
        <f t="shared" si="366"/>
        <v>2148.9</v>
      </c>
      <c r="AE3894" s="11">
        <f t="shared" si="367"/>
        <v>2148.9</v>
      </c>
      <c r="AG3894" t="str">
        <f t="shared" si="368"/>
        <v/>
      </c>
      <c r="AH3894"/>
    </row>
    <row r="3895" spans="1:34">
      <c r="A3895">
        <v>3894</v>
      </c>
      <c r="C3895">
        <v>350</v>
      </c>
      <c r="D3895">
        <v>744</v>
      </c>
      <c r="E3895" t="s">
        <v>605</v>
      </c>
      <c r="F3895" t="s">
        <v>929</v>
      </c>
      <c r="G3895">
        <v>54.51594162</v>
      </c>
      <c r="H3895">
        <v>127.91470339999999</v>
      </c>
      <c r="M3895" t="s">
        <v>89</v>
      </c>
      <c r="N3895">
        <v>7</v>
      </c>
      <c r="O3895">
        <v>6</v>
      </c>
      <c r="P3895">
        <f t="shared" si="369"/>
        <v>1</v>
      </c>
      <c r="Q3895" t="s">
        <v>35</v>
      </c>
      <c r="R3895">
        <v>1</v>
      </c>
      <c r="S3895">
        <f t="shared" si="364"/>
        <v>0</v>
      </c>
      <c r="T3895">
        <f t="shared" si="365"/>
        <v>1</v>
      </c>
      <c r="W3895">
        <f>SUM(S3895:S3903)</f>
        <v>60</v>
      </c>
      <c r="X3895">
        <f>SUM(T3895:T3899)</f>
        <v>7</v>
      </c>
      <c r="Y3895">
        <f>X3895+W3895</f>
        <v>67</v>
      </c>
      <c r="Z3895" s="118">
        <v>0.14000000000000001</v>
      </c>
      <c r="AA3895">
        <v>0</v>
      </c>
      <c r="AB3895" s="120">
        <v>43.21</v>
      </c>
      <c r="AC3895" s="2">
        <f t="shared" si="366"/>
        <v>604.94000000000005</v>
      </c>
      <c r="AD3895" s="2">
        <f>SUM(AC3895:AC3903)</f>
        <v>11365.960000000001</v>
      </c>
      <c r="AE3895" s="2">
        <f t="shared" si="367"/>
        <v>604.94000000000005</v>
      </c>
      <c r="AF3895" s="2">
        <f>SUM(AE3895:AE3903)</f>
        <v>11365.960000000001</v>
      </c>
      <c r="AG3895">
        <f t="shared" si="368"/>
        <v>1</v>
      </c>
    </row>
    <row r="3896" spans="1:34">
      <c r="A3896">
        <v>3895</v>
      </c>
      <c r="C3896">
        <v>350</v>
      </c>
      <c r="D3896">
        <v>744</v>
      </c>
      <c r="E3896" t="s">
        <v>605</v>
      </c>
      <c r="F3896" t="s">
        <v>929</v>
      </c>
      <c r="G3896">
        <v>54.51594162</v>
      </c>
      <c r="H3896">
        <v>127.91470339999999</v>
      </c>
      <c r="M3896" t="s">
        <v>623</v>
      </c>
      <c r="N3896">
        <v>6</v>
      </c>
      <c r="O3896">
        <v>1</v>
      </c>
      <c r="P3896">
        <f t="shared" si="369"/>
        <v>5</v>
      </c>
      <c r="Q3896" t="s">
        <v>35</v>
      </c>
      <c r="R3896">
        <v>1</v>
      </c>
      <c r="S3896">
        <f t="shared" si="364"/>
        <v>0</v>
      </c>
      <c r="T3896">
        <f t="shared" si="365"/>
        <v>5</v>
      </c>
      <c r="Z3896" s="118">
        <v>0.14000000000000001</v>
      </c>
      <c r="AA3896">
        <v>0</v>
      </c>
      <c r="AB3896" s="120">
        <v>43.21</v>
      </c>
      <c r="AC3896" s="2">
        <f t="shared" si="366"/>
        <v>3024.7</v>
      </c>
      <c r="AE3896" s="2">
        <f t="shared" si="367"/>
        <v>3024.7</v>
      </c>
      <c r="AG3896" t="str">
        <f t="shared" si="368"/>
        <v/>
      </c>
    </row>
    <row r="3897" spans="1:34">
      <c r="A3897">
        <v>3896</v>
      </c>
      <c r="C3897">
        <v>350</v>
      </c>
      <c r="D3897">
        <v>744</v>
      </c>
      <c r="E3897" t="s">
        <v>605</v>
      </c>
      <c r="F3897" t="s">
        <v>929</v>
      </c>
      <c r="G3897">
        <v>54.51594162</v>
      </c>
      <c r="H3897">
        <v>127.91470339999999</v>
      </c>
      <c r="M3897" t="s">
        <v>57</v>
      </c>
      <c r="N3897">
        <v>1</v>
      </c>
      <c r="O3897">
        <v>0</v>
      </c>
      <c r="P3897">
        <f t="shared" si="369"/>
        <v>1</v>
      </c>
      <c r="Q3897" t="s">
        <v>35</v>
      </c>
      <c r="R3897">
        <v>1</v>
      </c>
      <c r="S3897">
        <f t="shared" si="364"/>
        <v>0</v>
      </c>
      <c r="T3897">
        <f t="shared" si="365"/>
        <v>1</v>
      </c>
      <c r="Z3897" s="118">
        <v>0.14000000000000001</v>
      </c>
      <c r="AA3897">
        <v>0</v>
      </c>
      <c r="AB3897" s="120">
        <v>36.65</v>
      </c>
      <c r="AC3897" s="2">
        <f t="shared" si="366"/>
        <v>513.1</v>
      </c>
      <c r="AE3897" s="2">
        <f t="shared" si="367"/>
        <v>513.1</v>
      </c>
      <c r="AG3897" t="str">
        <f t="shared" si="368"/>
        <v/>
      </c>
    </row>
    <row r="3898" spans="1:34">
      <c r="A3898">
        <v>3897</v>
      </c>
      <c r="C3898">
        <v>380</v>
      </c>
      <c r="D3898">
        <v>744</v>
      </c>
      <c r="E3898" t="s">
        <v>605</v>
      </c>
      <c r="F3898" t="s">
        <v>929</v>
      </c>
      <c r="G3898">
        <v>54.51594162</v>
      </c>
      <c r="H3898">
        <v>127.91470339999999</v>
      </c>
      <c r="M3898" t="s">
        <v>16</v>
      </c>
      <c r="N3898">
        <v>0</v>
      </c>
      <c r="O3898">
        <v>-2</v>
      </c>
      <c r="P3898">
        <f t="shared" si="369"/>
        <v>2</v>
      </c>
      <c r="Q3898" t="s">
        <v>604</v>
      </c>
      <c r="R3898">
        <v>2</v>
      </c>
      <c r="S3898">
        <f t="shared" si="364"/>
        <v>2</v>
      </c>
      <c r="T3898">
        <f t="shared" si="365"/>
        <v>0</v>
      </c>
      <c r="U3898" t="s">
        <v>1007</v>
      </c>
      <c r="V3898" t="s">
        <v>21</v>
      </c>
      <c r="Z3898" s="118">
        <v>1.31</v>
      </c>
      <c r="AA3898">
        <v>50</v>
      </c>
      <c r="AB3898" s="120">
        <v>4.74</v>
      </c>
      <c r="AC3898" s="2">
        <f t="shared" si="366"/>
        <v>620.94000000000005</v>
      </c>
      <c r="AE3898" s="2">
        <f t="shared" si="367"/>
        <v>620.94000000000005</v>
      </c>
      <c r="AG3898" t="str">
        <f t="shared" si="368"/>
        <v/>
      </c>
    </row>
    <row r="3899" spans="1:34">
      <c r="A3899">
        <v>3898</v>
      </c>
      <c r="C3899">
        <v>380</v>
      </c>
      <c r="D3899">
        <v>744</v>
      </c>
      <c r="E3899" t="s">
        <v>605</v>
      </c>
      <c r="F3899" t="s">
        <v>929</v>
      </c>
      <c r="G3899">
        <v>54.51594162</v>
      </c>
      <c r="H3899">
        <v>127.91470339999999</v>
      </c>
      <c r="M3899" t="s">
        <v>17</v>
      </c>
      <c r="N3899">
        <v>-2</v>
      </c>
      <c r="O3899">
        <v>-6</v>
      </c>
      <c r="P3899">
        <f t="shared" si="369"/>
        <v>4</v>
      </c>
      <c r="Q3899" t="s">
        <v>604</v>
      </c>
      <c r="R3899">
        <v>2</v>
      </c>
      <c r="S3899">
        <f t="shared" si="364"/>
        <v>4</v>
      </c>
      <c r="T3899">
        <f t="shared" si="365"/>
        <v>0</v>
      </c>
      <c r="U3899" t="s">
        <v>1007</v>
      </c>
      <c r="V3899" t="s">
        <v>21</v>
      </c>
      <c r="Z3899" s="118">
        <v>0.87</v>
      </c>
      <c r="AA3899">
        <v>50</v>
      </c>
      <c r="AB3899" s="120">
        <v>1.7</v>
      </c>
      <c r="AC3899" s="2">
        <f t="shared" si="366"/>
        <v>295.79999999999995</v>
      </c>
      <c r="AE3899" s="2">
        <f t="shared" si="367"/>
        <v>295.79999999999995</v>
      </c>
      <c r="AG3899" t="str">
        <f t="shared" si="368"/>
        <v/>
      </c>
    </row>
    <row r="3900" spans="1:34">
      <c r="A3900">
        <v>3899</v>
      </c>
      <c r="C3900">
        <v>380</v>
      </c>
      <c r="D3900">
        <v>744</v>
      </c>
      <c r="E3900" t="s">
        <v>605</v>
      </c>
      <c r="F3900" t="s">
        <v>929</v>
      </c>
      <c r="G3900">
        <v>54.51594162</v>
      </c>
      <c r="H3900">
        <v>127.91470339999999</v>
      </c>
      <c r="M3900" t="s">
        <v>18</v>
      </c>
      <c r="N3900">
        <v>-6</v>
      </c>
      <c r="O3900">
        <v>-20</v>
      </c>
      <c r="P3900">
        <f t="shared" si="369"/>
        <v>14</v>
      </c>
      <c r="Q3900" t="s">
        <v>604</v>
      </c>
      <c r="R3900">
        <v>2</v>
      </c>
      <c r="S3900">
        <f t="shared" si="364"/>
        <v>14</v>
      </c>
      <c r="T3900">
        <f t="shared" si="365"/>
        <v>0</v>
      </c>
      <c r="U3900" t="s">
        <v>1007</v>
      </c>
      <c r="V3900" t="s">
        <v>21</v>
      </c>
      <c r="Z3900" s="118">
        <v>1.38</v>
      </c>
      <c r="AA3900">
        <v>50</v>
      </c>
      <c r="AB3900" s="120">
        <v>1.7</v>
      </c>
      <c r="AC3900" s="2">
        <f t="shared" si="366"/>
        <v>1642.1999999999998</v>
      </c>
      <c r="AE3900" s="2">
        <f t="shared" si="367"/>
        <v>1642.1999999999998</v>
      </c>
      <c r="AG3900" t="str">
        <f t="shared" si="368"/>
        <v/>
      </c>
    </row>
    <row r="3901" spans="1:34">
      <c r="A3901">
        <v>3900</v>
      </c>
      <c r="C3901">
        <v>380</v>
      </c>
      <c r="D3901">
        <v>744</v>
      </c>
      <c r="E3901" t="s">
        <v>605</v>
      </c>
      <c r="F3901" t="s">
        <v>929</v>
      </c>
      <c r="G3901">
        <v>54.51594162</v>
      </c>
      <c r="H3901">
        <v>127.91470339999999</v>
      </c>
      <c r="M3901" t="s">
        <v>706</v>
      </c>
      <c r="N3901">
        <v>-20</v>
      </c>
      <c r="O3901">
        <v>-24</v>
      </c>
      <c r="P3901">
        <f t="shared" si="369"/>
        <v>4</v>
      </c>
      <c r="Q3901" t="s">
        <v>604</v>
      </c>
      <c r="R3901">
        <v>2</v>
      </c>
      <c r="S3901">
        <f t="shared" si="364"/>
        <v>4</v>
      </c>
      <c r="T3901">
        <f t="shared" si="365"/>
        <v>0</v>
      </c>
      <c r="U3901" t="s">
        <v>1007</v>
      </c>
      <c r="V3901" t="s">
        <v>21</v>
      </c>
      <c r="Z3901" s="118">
        <v>1.31</v>
      </c>
      <c r="AA3901">
        <v>50</v>
      </c>
      <c r="AB3901" s="120">
        <v>4.74</v>
      </c>
      <c r="AC3901" s="2">
        <f t="shared" si="366"/>
        <v>1241.8800000000001</v>
      </c>
      <c r="AE3901" s="2">
        <f t="shared" si="367"/>
        <v>1241.8800000000001</v>
      </c>
      <c r="AG3901" t="str">
        <f t="shared" si="368"/>
        <v/>
      </c>
    </row>
    <row r="3902" spans="1:34">
      <c r="A3902">
        <v>3901</v>
      </c>
      <c r="C3902">
        <v>380</v>
      </c>
      <c r="D3902">
        <v>744</v>
      </c>
      <c r="E3902" t="s">
        <v>605</v>
      </c>
      <c r="F3902" t="s">
        <v>929</v>
      </c>
      <c r="G3902">
        <v>54.51594162</v>
      </c>
      <c r="H3902">
        <v>127.91470339999999</v>
      </c>
      <c r="M3902" t="s">
        <v>617</v>
      </c>
      <c r="N3902">
        <v>-24</v>
      </c>
      <c r="O3902">
        <v>-50</v>
      </c>
      <c r="P3902">
        <f t="shared" si="369"/>
        <v>26</v>
      </c>
      <c r="Q3902" t="s">
        <v>604</v>
      </c>
      <c r="R3902">
        <v>2</v>
      </c>
      <c r="S3902">
        <f t="shared" si="364"/>
        <v>26</v>
      </c>
      <c r="T3902">
        <f t="shared" si="365"/>
        <v>0</v>
      </c>
      <c r="U3902" t="s">
        <v>1007</v>
      </c>
      <c r="V3902" t="s">
        <v>21</v>
      </c>
      <c r="Z3902" s="118">
        <v>1.38</v>
      </c>
      <c r="AA3902">
        <v>50</v>
      </c>
      <c r="AB3902" s="120">
        <v>1.7</v>
      </c>
      <c r="AC3902" s="2">
        <f t="shared" si="366"/>
        <v>3049.7999999999993</v>
      </c>
      <c r="AE3902" s="2">
        <f t="shared" si="367"/>
        <v>3049.7999999999993</v>
      </c>
      <c r="AG3902" t="str">
        <f t="shared" si="368"/>
        <v/>
      </c>
    </row>
    <row r="3903" spans="1:34" s="9" customFormat="1">
      <c r="A3903">
        <v>3902</v>
      </c>
      <c r="C3903">
        <v>380</v>
      </c>
      <c r="D3903">
        <v>744</v>
      </c>
      <c r="E3903" s="9" t="s">
        <v>605</v>
      </c>
      <c r="F3903" t="s">
        <v>929</v>
      </c>
      <c r="G3903" s="9">
        <v>54.51594162</v>
      </c>
      <c r="H3903" s="9">
        <v>127.91470339999999</v>
      </c>
      <c r="M3903" s="9" t="s">
        <v>19</v>
      </c>
      <c r="N3903" s="9">
        <v>-50</v>
      </c>
      <c r="O3903" s="9">
        <v>-60</v>
      </c>
      <c r="P3903">
        <f t="shared" si="369"/>
        <v>10</v>
      </c>
      <c r="Q3903" s="9" t="s">
        <v>604</v>
      </c>
      <c r="R3903" s="9">
        <v>2</v>
      </c>
      <c r="S3903" s="9">
        <f t="shared" si="364"/>
        <v>10</v>
      </c>
      <c r="T3903" s="9">
        <f t="shared" si="365"/>
        <v>0</v>
      </c>
      <c r="U3903" t="s">
        <v>1007</v>
      </c>
      <c r="V3903" t="s">
        <v>21</v>
      </c>
      <c r="Z3903" s="118">
        <v>1.38</v>
      </c>
      <c r="AA3903" s="9">
        <v>50</v>
      </c>
      <c r="AB3903" s="120">
        <v>0.54</v>
      </c>
      <c r="AC3903" s="2">
        <f t="shared" si="366"/>
        <v>372.59999999999997</v>
      </c>
      <c r="AE3903" s="11">
        <f t="shared" si="367"/>
        <v>372.59999999999997</v>
      </c>
      <c r="AG3903" t="str">
        <f t="shared" si="368"/>
        <v/>
      </c>
      <c r="AH3903"/>
    </row>
    <row r="3904" spans="1:34">
      <c r="A3904">
        <v>3903</v>
      </c>
      <c r="C3904">
        <v>68</v>
      </c>
      <c r="D3904">
        <v>745</v>
      </c>
      <c r="E3904" t="s">
        <v>605</v>
      </c>
      <c r="F3904" t="s">
        <v>929</v>
      </c>
      <c r="G3904">
        <v>54.522220609999998</v>
      </c>
      <c r="H3904">
        <v>127.91889949999999</v>
      </c>
      <c r="M3904" t="s">
        <v>656</v>
      </c>
      <c r="N3904">
        <v>14</v>
      </c>
      <c r="O3904">
        <v>12</v>
      </c>
      <c r="P3904">
        <f t="shared" si="369"/>
        <v>2</v>
      </c>
      <c r="Q3904" t="s">
        <v>35</v>
      </c>
      <c r="R3904">
        <v>1</v>
      </c>
      <c r="S3904">
        <f t="shared" si="364"/>
        <v>0</v>
      </c>
      <c r="T3904">
        <f t="shared" si="365"/>
        <v>2</v>
      </c>
      <c r="W3904">
        <f>SUM(S3904:S3909)</f>
        <v>43</v>
      </c>
      <c r="X3904">
        <f>SUM(T3904:T3909)</f>
        <v>14</v>
      </c>
      <c r="Y3904">
        <f>X3904+W3904</f>
        <v>57</v>
      </c>
      <c r="Z3904" s="118">
        <v>0.14000000000000001</v>
      </c>
      <c r="AA3904">
        <v>0</v>
      </c>
      <c r="AC3904" s="2">
        <f t="shared" si="366"/>
        <v>0</v>
      </c>
      <c r="AD3904" s="2">
        <f>SUM(AC3904:AC3909)</f>
        <v>10288.576000000001</v>
      </c>
      <c r="AE3904" s="2">
        <f t="shared" si="367"/>
        <v>0</v>
      </c>
      <c r="AF3904" s="2">
        <f>SUM(AE3904:AE3909)</f>
        <v>10288.576000000001</v>
      </c>
      <c r="AG3904">
        <f t="shared" si="368"/>
        <v>1</v>
      </c>
    </row>
    <row r="3905" spans="1:34">
      <c r="A3905">
        <v>3904</v>
      </c>
      <c r="C3905">
        <v>68</v>
      </c>
      <c r="D3905">
        <v>745</v>
      </c>
      <c r="E3905" t="s">
        <v>605</v>
      </c>
      <c r="F3905" t="s">
        <v>929</v>
      </c>
      <c r="G3905">
        <v>54.522220609999998</v>
      </c>
      <c r="H3905">
        <v>127.91889949999999</v>
      </c>
      <c r="M3905" t="s">
        <v>623</v>
      </c>
      <c r="N3905">
        <v>12</v>
      </c>
      <c r="O3905">
        <v>8</v>
      </c>
      <c r="P3905">
        <f t="shared" si="369"/>
        <v>4</v>
      </c>
      <c r="Q3905" t="s">
        <v>35</v>
      </c>
      <c r="R3905">
        <v>1</v>
      </c>
      <c r="S3905">
        <f t="shared" si="364"/>
        <v>0</v>
      </c>
      <c r="T3905">
        <f t="shared" si="365"/>
        <v>4</v>
      </c>
      <c r="Z3905" s="118">
        <v>0.14000000000000001</v>
      </c>
      <c r="AA3905">
        <v>0</v>
      </c>
      <c r="AB3905" s="120">
        <v>43.21</v>
      </c>
      <c r="AC3905" s="2">
        <f t="shared" si="366"/>
        <v>2419.7600000000002</v>
      </c>
      <c r="AE3905" s="2">
        <f t="shared" si="367"/>
        <v>2419.7600000000002</v>
      </c>
      <c r="AG3905" t="str">
        <f t="shared" si="368"/>
        <v/>
      </c>
    </row>
    <row r="3906" spans="1:34">
      <c r="A3906">
        <v>3905</v>
      </c>
      <c r="C3906">
        <v>68</v>
      </c>
      <c r="D3906">
        <v>745</v>
      </c>
      <c r="E3906" t="s">
        <v>605</v>
      </c>
      <c r="F3906" t="s">
        <v>929</v>
      </c>
      <c r="G3906">
        <v>54.522220609999998</v>
      </c>
      <c r="H3906">
        <v>127.91889949999999</v>
      </c>
      <c r="M3906" t="s">
        <v>15</v>
      </c>
      <c r="N3906">
        <v>8</v>
      </c>
      <c r="O3906">
        <v>0</v>
      </c>
      <c r="P3906">
        <f t="shared" si="369"/>
        <v>8</v>
      </c>
      <c r="Q3906" t="s">
        <v>35</v>
      </c>
      <c r="R3906">
        <v>1</v>
      </c>
      <c r="S3906">
        <f t="shared" ref="S3906:S3969" si="370">IF(R3906=1,0,P3906)</f>
        <v>0</v>
      </c>
      <c r="T3906">
        <f t="shared" ref="T3906:T3969" si="371">IF(R3906=1,P3906,0)</f>
        <v>8</v>
      </c>
      <c r="Z3906" s="118">
        <v>0.14000000000000001</v>
      </c>
      <c r="AA3906">
        <v>0</v>
      </c>
      <c r="AB3906" s="120">
        <v>36.65</v>
      </c>
      <c r="AC3906" s="2">
        <f t="shared" ref="AC3906:AC3969" si="372">Z3906*AB3906/100*P3906*100*100*((100-AA3906)/100)</f>
        <v>4104.8</v>
      </c>
      <c r="AE3906" s="2">
        <f t="shared" ref="AE3906:AE3969" si="373">Z3906*AB3906/100*P3906*100*100*((100-AA3906)/100)</f>
        <v>4104.8</v>
      </c>
      <c r="AG3906" t="str">
        <f t="shared" ref="AG3906:AG3969" si="374">IF(D3905&lt;&gt;D3906,1,"")</f>
        <v/>
      </c>
    </row>
    <row r="3907" spans="1:34">
      <c r="A3907">
        <v>3906</v>
      </c>
      <c r="C3907">
        <v>81</v>
      </c>
      <c r="D3907">
        <v>745</v>
      </c>
      <c r="E3907" t="s">
        <v>605</v>
      </c>
      <c r="F3907" t="s">
        <v>929</v>
      </c>
      <c r="G3907">
        <v>54.522220609999998</v>
      </c>
      <c r="H3907">
        <v>127.91889949999999</v>
      </c>
      <c r="M3907" t="s">
        <v>104</v>
      </c>
      <c r="N3907">
        <v>0</v>
      </c>
      <c r="O3907">
        <v>-2</v>
      </c>
      <c r="P3907">
        <f t="shared" si="369"/>
        <v>2</v>
      </c>
      <c r="Q3907" t="s">
        <v>609</v>
      </c>
      <c r="R3907">
        <v>2</v>
      </c>
      <c r="S3907">
        <f t="shared" si="370"/>
        <v>2</v>
      </c>
      <c r="T3907">
        <f t="shared" si="371"/>
        <v>0</v>
      </c>
      <c r="U3907" t="s">
        <v>1007</v>
      </c>
      <c r="V3907" t="s">
        <v>21</v>
      </c>
      <c r="Z3907" s="118">
        <v>1.31</v>
      </c>
      <c r="AA3907">
        <v>40</v>
      </c>
      <c r="AB3907" s="120">
        <v>4.74</v>
      </c>
      <c r="AC3907" s="2">
        <f t="shared" si="372"/>
        <v>745.12800000000004</v>
      </c>
      <c r="AE3907" s="2">
        <f t="shared" si="373"/>
        <v>745.12800000000004</v>
      </c>
      <c r="AG3907" t="str">
        <f t="shared" si="374"/>
        <v/>
      </c>
    </row>
    <row r="3908" spans="1:34">
      <c r="A3908">
        <v>3907</v>
      </c>
      <c r="C3908">
        <v>81</v>
      </c>
      <c r="D3908">
        <v>745</v>
      </c>
      <c r="E3908" t="s">
        <v>605</v>
      </c>
      <c r="F3908" t="s">
        <v>929</v>
      </c>
      <c r="G3908">
        <v>54.522220609999998</v>
      </c>
      <c r="H3908">
        <v>127.91889949999999</v>
      </c>
      <c r="M3908" t="s">
        <v>18</v>
      </c>
      <c r="N3908">
        <v>-2</v>
      </c>
      <c r="O3908">
        <v>-19</v>
      </c>
      <c r="P3908">
        <f t="shared" si="369"/>
        <v>17</v>
      </c>
      <c r="Q3908" t="s">
        <v>611</v>
      </c>
      <c r="R3908">
        <v>2</v>
      </c>
      <c r="S3908">
        <f t="shared" si="370"/>
        <v>17</v>
      </c>
      <c r="T3908">
        <f t="shared" si="371"/>
        <v>0</v>
      </c>
      <c r="U3908" t="s">
        <v>1007</v>
      </c>
      <c r="V3908" t="s">
        <v>21</v>
      </c>
      <c r="Z3908" s="118">
        <v>1.38</v>
      </c>
      <c r="AA3908">
        <v>40</v>
      </c>
      <c r="AB3908" s="120">
        <v>1.7</v>
      </c>
      <c r="AC3908" s="2">
        <f t="shared" si="372"/>
        <v>2392.9199999999992</v>
      </c>
      <c r="AE3908" s="2">
        <f t="shared" si="373"/>
        <v>2392.9199999999992</v>
      </c>
      <c r="AG3908" t="str">
        <f t="shared" si="374"/>
        <v/>
      </c>
    </row>
    <row r="3909" spans="1:34" s="9" customFormat="1">
      <c r="A3909">
        <v>3908</v>
      </c>
      <c r="C3909">
        <v>81</v>
      </c>
      <c r="D3909">
        <v>745</v>
      </c>
      <c r="E3909" s="9" t="s">
        <v>605</v>
      </c>
      <c r="F3909" t="s">
        <v>929</v>
      </c>
      <c r="G3909" s="9">
        <v>54.522220609999998</v>
      </c>
      <c r="H3909" s="9">
        <v>127.91889949999999</v>
      </c>
      <c r="M3909" s="9" t="s">
        <v>19</v>
      </c>
      <c r="N3909" s="9">
        <v>-19</v>
      </c>
      <c r="O3909" s="9">
        <v>-43</v>
      </c>
      <c r="P3909">
        <f t="shared" si="369"/>
        <v>24</v>
      </c>
      <c r="Q3909" s="9" t="s">
        <v>604</v>
      </c>
      <c r="R3909" s="9">
        <v>2</v>
      </c>
      <c r="S3909" s="9">
        <f t="shared" si="370"/>
        <v>24</v>
      </c>
      <c r="T3909" s="9">
        <f t="shared" si="371"/>
        <v>0</v>
      </c>
      <c r="U3909" t="s">
        <v>1007</v>
      </c>
      <c r="V3909" t="s">
        <v>21</v>
      </c>
      <c r="Z3909" s="118">
        <v>1.38</v>
      </c>
      <c r="AA3909" s="9">
        <v>65</v>
      </c>
      <c r="AB3909" s="120">
        <v>0.54</v>
      </c>
      <c r="AC3909" s="2">
        <f t="shared" si="372"/>
        <v>625.96799999999985</v>
      </c>
      <c r="AE3909" s="11">
        <f t="shared" si="373"/>
        <v>625.96799999999985</v>
      </c>
      <c r="AG3909" t="str">
        <f t="shared" si="374"/>
        <v/>
      </c>
      <c r="AH3909"/>
    </row>
    <row r="3910" spans="1:34">
      <c r="A3910">
        <v>3909</v>
      </c>
      <c r="C3910">
        <v>67</v>
      </c>
      <c r="D3910">
        <v>746</v>
      </c>
      <c r="E3910" t="s">
        <v>605</v>
      </c>
      <c r="F3910" t="s">
        <v>929</v>
      </c>
      <c r="G3910">
        <v>54.51625061</v>
      </c>
      <c r="H3910">
        <v>127.93589780000001</v>
      </c>
      <c r="M3910" t="s">
        <v>657</v>
      </c>
      <c r="N3910">
        <v>16</v>
      </c>
      <c r="O3910">
        <v>14</v>
      </c>
      <c r="P3910">
        <f t="shared" si="369"/>
        <v>2</v>
      </c>
      <c r="Q3910" t="s">
        <v>35</v>
      </c>
      <c r="R3910">
        <v>1</v>
      </c>
      <c r="S3910">
        <f t="shared" si="370"/>
        <v>0</v>
      </c>
      <c r="T3910">
        <f t="shared" si="371"/>
        <v>2</v>
      </c>
      <c r="W3910">
        <f>SUM(S3910:S3917)</f>
        <v>61</v>
      </c>
      <c r="X3910">
        <f>SUM(T3910:T3917)</f>
        <v>16</v>
      </c>
      <c r="Y3910">
        <f>X3910+W3910</f>
        <v>77</v>
      </c>
      <c r="Z3910" s="118">
        <v>0.14000000000000001</v>
      </c>
      <c r="AA3910">
        <v>0</v>
      </c>
      <c r="AB3910" s="120">
        <v>43.21</v>
      </c>
      <c r="AC3910" s="2">
        <f t="shared" si="372"/>
        <v>1209.8800000000001</v>
      </c>
      <c r="AD3910" s="2">
        <f>SUM(AC3910:AC3917)</f>
        <v>18167.067999999999</v>
      </c>
      <c r="AE3910" s="2">
        <f t="shared" si="373"/>
        <v>1209.8800000000001</v>
      </c>
      <c r="AF3910" s="2">
        <f>SUM(AE3910:AE3917)</f>
        <v>18167.067999999999</v>
      </c>
      <c r="AG3910">
        <f t="shared" si="374"/>
        <v>1</v>
      </c>
    </row>
    <row r="3911" spans="1:34">
      <c r="A3911">
        <v>3910</v>
      </c>
      <c r="C3911">
        <v>67</v>
      </c>
      <c r="D3911">
        <v>746</v>
      </c>
      <c r="E3911" t="s">
        <v>605</v>
      </c>
      <c r="F3911" t="s">
        <v>929</v>
      </c>
      <c r="G3911">
        <v>54.51625061</v>
      </c>
      <c r="H3911">
        <v>127.93589780000001</v>
      </c>
      <c r="M3911" t="s">
        <v>14</v>
      </c>
      <c r="N3911">
        <v>14</v>
      </c>
      <c r="O3911">
        <v>1</v>
      </c>
      <c r="P3911">
        <f t="shared" si="369"/>
        <v>13</v>
      </c>
      <c r="Q3911" t="s">
        <v>35</v>
      </c>
      <c r="R3911">
        <v>1</v>
      </c>
      <c r="S3911">
        <f t="shared" si="370"/>
        <v>0</v>
      </c>
      <c r="T3911">
        <f t="shared" si="371"/>
        <v>13</v>
      </c>
      <c r="Z3911" s="118">
        <v>0.14000000000000001</v>
      </c>
      <c r="AA3911">
        <v>0</v>
      </c>
      <c r="AB3911" s="120">
        <v>43.21</v>
      </c>
      <c r="AC3911" s="2">
        <f t="shared" si="372"/>
        <v>7864.22</v>
      </c>
      <c r="AE3911" s="2">
        <f t="shared" si="373"/>
        <v>7864.22</v>
      </c>
      <c r="AG3911" t="str">
        <f t="shared" si="374"/>
        <v/>
      </c>
    </row>
    <row r="3912" spans="1:34">
      <c r="A3912">
        <v>3911</v>
      </c>
      <c r="C3912">
        <v>67</v>
      </c>
      <c r="D3912">
        <v>746</v>
      </c>
      <c r="E3912" t="s">
        <v>605</v>
      </c>
      <c r="F3912" t="s">
        <v>929</v>
      </c>
      <c r="G3912">
        <v>54.51625061</v>
      </c>
      <c r="H3912">
        <v>127.93589780000001</v>
      </c>
      <c r="M3912" t="s">
        <v>15</v>
      </c>
      <c r="N3912">
        <v>1</v>
      </c>
      <c r="O3912">
        <v>0</v>
      </c>
      <c r="P3912">
        <f t="shared" si="369"/>
        <v>1</v>
      </c>
      <c r="Q3912" t="s">
        <v>35</v>
      </c>
      <c r="R3912">
        <v>1</v>
      </c>
      <c r="S3912">
        <f t="shared" si="370"/>
        <v>0</v>
      </c>
      <c r="T3912">
        <f t="shared" si="371"/>
        <v>1</v>
      </c>
      <c r="Z3912" s="118">
        <v>0.14000000000000001</v>
      </c>
      <c r="AA3912">
        <v>0</v>
      </c>
      <c r="AB3912" s="120">
        <v>36.65</v>
      </c>
      <c r="AC3912" s="2">
        <f t="shared" si="372"/>
        <v>513.1</v>
      </c>
      <c r="AE3912" s="2">
        <f t="shared" si="373"/>
        <v>513.1</v>
      </c>
      <c r="AG3912" t="str">
        <f t="shared" si="374"/>
        <v/>
      </c>
    </row>
    <row r="3913" spans="1:34">
      <c r="A3913">
        <v>3912</v>
      </c>
      <c r="C3913">
        <v>80</v>
      </c>
      <c r="D3913">
        <v>746</v>
      </c>
      <c r="E3913" t="s">
        <v>605</v>
      </c>
      <c r="F3913" t="s">
        <v>929</v>
      </c>
      <c r="G3913">
        <v>54.51625061</v>
      </c>
      <c r="H3913">
        <v>127.93589780000001</v>
      </c>
      <c r="M3913" t="s">
        <v>16</v>
      </c>
      <c r="N3913">
        <v>0</v>
      </c>
      <c r="O3913">
        <v>-7</v>
      </c>
      <c r="P3913">
        <f t="shared" si="369"/>
        <v>7</v>
      </c>
      <c r="Q3913" t="s">
        <v>609</v>
      </c>
      <c r="R3913">
        <v>2</v>
      </c>
      <c r="S3913">
        <f t="shared" si="370"/>
        <v>7</v>
      </c>
      <c r="T3913">
        <f t="shared" si="371"/>
        <v>0</v>
      </c>
      <c r="U3913" t="s">
        <v>1007</v>
      </c>
      <c r="V3913" t="s">
        <v>21</v>
      </c>
      <c r="Z3913" s="118">
        <v>1.31</v>
      </c>
      <c r="AA3913" s="106">
        <v>40</v>
      </c>
      <c r="AB3913" s="120">
        <v>4.74</v>
      </c>
      <c r="AC3913" s="2">
        <f t="shared" si="372"/>
        <v>2607.9479999999999</v>
      </c>
      <c r="AE3913" s="2">
        <f t="shared" si="373"/>
        <v>2607.9479999999999</v>
      </c>
      <c r="AG3913" t="str">
        <f t="shared" si="374"/>
        <v/>
      </c>
    </row>
    <row r="3914" spans="1:34">
      <c r="A3914">
        <v>3913</v>
      </c>
      <c r="C3914">
        <v>80</v>
      </c>
      <c r="D3914">
        <v>746</v>
      </c>
      <c r="E3914" t="s">
        <v>605</v>
      </c>
      <c r="F3914" t="s">
        <v>929</v>
      </c>
      <c r="G3914">
        <v>54.51625061</v>
      </c>
      <c r="H3914">
        <v>127.93589780000001</v>
      </c>
      <c r="M3914" t="s">
        <v>59</v>
      </c>
      <c r="N3914">
        <v>-7</v>
      </c>
      <c r="O3914">
        <v>-13</v>
      </c>
      <c r="P3914">
        <f t="shared" si="369"/>
        <v>6</v>
      </c>
      <c r="Q3914" t="s">
        <v>191</v>
      </c>
      <c r="R3914">
        <v>2</v>
      </c>
      <c r="S3914">
        <f t="shared" si="370"/>
        <v>6</v>
      </c>
      <c r="T3914">
        <f t="shared" si="371"/>
        <v>0</v>
      </c>
      <c r="U3914" t="s">
        <v>1007</v>
      </c>
      <c r="V3914" t="s">
        <v>21</v>
      </c>
      <c r="Z3914" s="118">
        <v>1.38</v>
      </c>
      <c r="AA3914" s="106">
        <v>40</v>
      </c>
      <c r="AB3914" s="120">
        <v>1.7</v>
      </c>
      <c r="AC3914" s="2">
        <f t="shared" si="372"/>
        <v>844.55999999999983</v>
      </c>
      <c r="AE3914" s="2">
        <f t="shared" si="373"/>
        <v>844.55999999999983</v>
      </c>
      <c r="AG3914" t="str">
        <f t="shared" si="374"/>
        <v/>
      </c>
    </row>
    <row r="3915" spans="1:34">
      <c r="A3915">
        <v>3914</v>
      </c>
      <c r="C3915">
        <v>80</v>
      </c>
      <c r="D3915">
        <v>746</v>
      </c>
      <c r="E3915" t="s">
        <v>605</v>
      </c>
      <c r="F3915" t="s">
        <v>929</v>
      </c>
      <c r="G3915">
        <v>54.51625061</v>
      </c>
      <c r="H3915">
        <v>127.93589780000001</v>
      </c>
      <c r="M3915" t="s">
        <v>32</v>
      </c>
      <c r="N3915">
        <v>-11</v>
      </c>
      <c r="O3915">
        <v>-23</v>
      </c>
      <c r="P3915">
        <f t="shared" ref="P3915:P3978" si="375">ABS(N3915-O3915)</f>
        <v>12</v>
      </c>
      <c r="Q3915" t="s">
        <v>191</v>
      </c>
      <c r="R3915">
        <v>2</v>
      </c>
      <c r="S3915">
        <f t="shared" si="370"/>
        <v>12</v>
      </c>
      <c r="T3915">
        <f t="shared" si="371"/>
        <v>0</v>
      </c>
      <c r="U3915" t="s">
        <v>1007</v>
      </c>
      <c r="V3915" t="s">
        <v>21</v>
      </c>
      <c r="Z3915" s="118">
        <v>1.19</v>
      </c>
      <c r="AA3915" s="106">
        <v>40</v>
      </c>
      <c r="AB3915" s="120">
        <v>1.7</v>
      </c>
      <c r="AC3915" s="2">
        <f t="shared" si="372"/>
        <v>1456.5599999999997</v>
      </c>
      <c r="AE3915" s="2">
        <f t="shared" si="373"/>
        <v>1456.5599999999997</v>
      </c>
      <c r="AG3915" t="str">
        <f t="shared" si="374"/>
        <v/>
      </c>
    </row>
    <row r="3916" spans="1:34">
      <c r="A3916">
        <v>3915</v>
      </c>
      <c r="C3916">
        <v>80</v>
      </c>
      <c r="D3916">
        <v>746</v>
      </c>
      <c r="E3916" t="s">
        <v>605</v>
      </c>
      <c r="F3916" t="s">
        <v>929</v>
      </c>
      <c r="G3916">
        <v>54.51625061</v>
      </c>
      <c r="H3916">
        <v>127.93589780000001</v>
      </c>
      <c r="M3916" t="s">
        <v>60</v>
      </c>
      <c r="N3916">
        <v>-13</v>
      </c>
      <c r="O3916">
        <v>-29</v>
      </c>
      <c r="P3916">
        <f t="shared" si="375"/>
        <v>16</v>
      </c>
      <c r="Q3916" t="s">
        <v>191</v>
      </c>
      <c r="R3916">
        <v>2</v>
      </c>
      <c r="S3916">
        <f t="shared" si="370"/>
        <v>16</v>
      </c>
      <c r="T3916">
        <f t="shared" si="371"/>
        <v>0</v>
      </c>
      <c r="U3916" t="s">
        <v>1003</v>
      </c>
      <c r="V3916" t="s">
        <v>918</v>
      </c>
      <c r="Z3916" s="118">
        <v>1.38</v>
      </c>
      <c r="AA3916" s="106">
        <v>30</v>
      </c>
      <c r="AB3916" s="120">
        <v>1.7</v>
      </c>
      <c r="AC3916" s="2">
        <f t="shared" si="372"/>
        <v>2627.5199999999995</v>
      </c>
      <c r="AE3916" s="2">
        <f t="shared" si="373"/>
        <v>2627.5199999999995</v>
      </c>
      <c r="AG3916" t="str">
        <f t="shared" si="374"/>
        <v/>
      </c>
    </row>
    <row r="3917" spans="1:34" s="9" customFormat="1">
      <c r="A3917">
        <v>3916</v>
      </c>
      <c r="C3917">
        <v>80</v>
      </c>
      <c r="D3917">
        <v>746</v>
      </c>
      <c r="E3917" s="9" t="s">
        <v>605</v>
      </c>
      <c r="F3917" t="s">
        <v>929</v>
      </c>
      <c r="G3917" s="9">
        <v>54.51625061</v>
      </c>
      <c r="H3917" s="9">
        <v>127.93589780000001</v>
      </c>
      <c r="M3917" s="9" t="s">
        <v>19</v>
      </c>
      <c r="N3917" s="9">
        <v>-23</v>
      </c>
      <c r="O3917" s="9">
        <v>-43</v>
      </c>
      <c r="P3917">
        <f t="shared" si="375"/>
        <v>20</v>
      </c>
      <c r="Q3917" s="9" t="s">
        <v>191</v>
      </c>
      <c r="R3917" s="9">
        <v>2</v>
      </c>
      <c r="S3917" s="9">
        <f t="shared" si="370"/>
        <v>20</v>
      </c>
      <c r="T3917" s="9">
        <f t="shared" si="371"/>
        <v>0</v>
      </c>
      <c r="U3917" t="s">
        <v>1003</v>
      </c>
      <c r="V3917" t="s">
        <v>918</v>
      </c>
      <c r="Z3917" s="118">
        <v>1.38</v>
      </c>
      <c r="AA3917" s="106">
        <v>30</v>
      </c>
      <c r="AB3917" s="120">
        <v>0.54</v>
      </c>
      <c r="AC3917" s="2">
        <f t="shared" si="372"/>
        <v>1043.2799999999997</v>
      </c>
      <c r="AE3917" s="11">
        <f t="shared" si="373"/>
        <v>1043.2799999999997</v>
      </c>
      <c r="AG3917" t="str">
        <f t="shared" si="374"/>
        <v/>
      </c>
      <c r="AH3917"/>
    </row>
    <row r="3918" spans="1:34">
      <c r="A3918">
        <v>3917</v>
      </c>
      <c r="C3918">
        <v>286</v>
      </c>
      <c r="D3918">
        <v>747</v>
      </c>
      <c r="E3918" t="s">
        <v>913</v>
      </c>
      <c r="F3918" t="s">
        <v>930</v>
      </c>
      <c r="G3918">
        <v>54.819049839999998</v>
      </c>
      <c r="H3918">
        <v>127.6507034</v>
      </c>
      <c r="M3918" t="s">
        <v>610</v>
      </c>
      <c r="N3918">
        <v>6</v>
      </c>
      <c r="O3918">
        <v>5</v>
      </c>
      <c r="P3918">
        <f t="shared" si="375"/>
        <v>1</v>
      </c>
      <c r="Q3918" t="s">
        <v>35</v>
      </c>
      <c r="R3918">
        <v>1</v>
      </c>
      <c r="S3918">
        <f t="shared" si="370"/>
        <v>0</v>
      </c>
      <c r="T3918">
        <f t="shared" si="371"/>
        <v>1</v>
      </c>
      <c r="W3918">
        <f>SUM(S3918:S3921)</f>
        <v>55</v>
      </c>
      <c r="X3918">
        <f>SUM(T3918:T3921)</f>
        <v>6</v>
      </c>
      <c r="Y3918">
        <f>X3918+W3918</f>
        <v>61</v>
      </c>
      <c r="Z3918" s="118">
        <v>0.16</v>
      </c>
      <c r="AA3918">
        <v>0</v>
      </c>
      <c r="AB3918" s="120">
        <v>37.4</v>
      </c>
      <c r="AC3918" s="2">
        <f t="shared" si="372"/>
        <v>598.4</v>
      </c>
      <c r="AD3918" s="2">
        <f>SUM(AC3918:AC3921)</f>
        <v>6104.2199999999993</v>
      </c>
      <c r="AE3918" s="2">
        <f t="shared" si="373"/>
        <v>598.4</v>
      </c>
      <c r="AF3918" s="2">
        <f>SUM(AE3918:AE3921)</f>
        <v>6104.2199999999993</v>
      </c>
      <c r="AG3918">
        <f t="shared" si="374"/>
        <v>1</v>
      </c>
    </row>
    <row r="3919" spans="1:34">
      <c r="A3919">
        <v>3918</v>
      </c>
      <c r="C3919">
        <v>286</v>
      </c>
      <c r="D3919">
        <v>747</v>
      </c>
      <c r="E3919" t="s">
        <v>913</v>
      </c>
      <c r="F3919" t="s">
        <v>930</v>
      </c>
      <c r="G3919">
        <v>54.819049839999998</v>
      </c>
      <c r="H3919">
        <v>127.6507034</v>
      </c>
      <c r="M3919" t="s">
        <v>14</v>
      </c>
      <c r="N3919">
        <v>5</v>
      </c>
      <c r="O3919">
        <v>0</v>
      </c>
      <c r="P3919">
        <f t="shared" si="375"/>
        <v>5</v>
      </c>
      <c r="Q3919" t="s">
        <v>35</v>
      </c>
      <c r="R3919">
        <v>1</v>
      </c>
      <c r="S3919">
        <f t="shared" si="370"/>
        <v>0</v>
      </c>
      <c r="T3919">
        <f t="shared" si="371"/>
        <v>5</v>
      </c>
      <c r="Z3919" s="118">
        <v>0.16</v>
      </c>
      <c r="AA3919">
        <v>0</v>
      </c>
      <c r="AB3919" s="120">
        <v>37.4</v>
      </c>
      <c r="AC3919" s="2">
        <f t="shared" si="372"/>
        <v>2992</v>
      </c>
      <c r="AE3919" s="2">
        <f t="shared" si="373"/>
        <v>2992</v>
      </c>
      <c r="AG3919" t="str">
        <f t="shared" si="374"/>
        <v/>
      </c>
    </row>
    <row r="3920" spans="1:34">
      <c r="A3920">
        <v>3919</v>
      </c>
      <c r="C3920">
        <v>314</v>
      </c>
      <c r="D3920">
        <v>747</v>
      </c>
      <c r="E3920" t="s">
        <v>913</v>
      </c>
      <c r="F3920" t="s">
        <v>930</v>
      </c>
      <c r="G3920">
        <v>54.819049839999998</v>
      </c>
      <c r="H3920">
        <v>127.6507034</v>
      </c>
      <c r="M3920" t="s">
        <v>16</v>
      </c>
      <c r="N3920">
        <v>0</v>
      </c>
      <c r="O3920">
        <v>-2</v>
      </c>
      <c r="P3920">
        <f t="shared" si="375"/>
        <v>2</v>
      </c>
      <c r="Q3920" t="s">
        <v>611</v>
      </c>
      <c r="R3920">
        <v>2</v>
      </c>
      <c r="S3920">
        <f t="shared" si="370"/>
        <v>2</v>
      </c>
      <c r="T3920">
        <f t="shared" si="371"/>
        <v>0</v>
      </c>
      <c r="U3920" t="s">
        <v>1003</v>
      </c>
      <c r="V3920" t="s">
        <v>918</v>
      </c>
      <c r="Z3920" s="118">
        <v>1.24</v>
      </c>
      <c r="AA3920">
        <v>75</v>
      </c>
      <c r="AB3920" s="120">
        <v>3.36</v>
      </c>
      <c r="AC3920" s="2">
        <f t="shared" si="372"/>
        <v>208.31999999999996</v>
      </c>
      <c r="AE3920" s="2">
        <f t="shared" si="373"/>
        <v>208.31999999999996</v>
      </c>
      <c r="AG3920" t="str">
        <f t="shared" si="374"/>
        <v/>
      </c>
    </row>
    <row r="3921" spans="1:34" s="9" customFormat="1">
      <c r="A3921">
        <v>3920</v>
      </c>
      <c r="C3921">
        <v>314</v>
      </c>
      <c r="D3921">
        <v>747</v>
      </c>
      <c r="E3921" s="9" t="s">
        <v>913</v>
      </c>
      <c r="F3921" t="s">
        <v>930</v>
      </c>
      <c r="G3921" s="9">
        <v>54.819049839999998</v>
      </c>
      <c r="H3921" s="9">
        <v>127.6507034</v>
      </c>
      <c r="M3921" s="9" t="s">
        <v>177</v>
      </c>
      <c r="N3921" s="9">
        <v>-2</v>
      </c>
      <c r="O3921" s="9">
        <v>-55</v>
      </c>
      <c r="P3921">
        <f t="shared" si="375"/>
        <v>53</v>
      </c>
      <c r="Q3921" s="9" t="s">
        <v>611</v>
      </c>
      <c r="R3921" s="9">
        <v>2</v>
      </c>
      <c r="S3921" s="9">
        <f t="shared" si="370"/>
        <v>53</v>
      </c>
      <c r="T3921" s="9">
        <f t="shared" si="371"/>
        <v>0</v>
      </c>
      <c r="U3921" t="s">
        <v>1003</v>
      </c>
      <c r="V3921" t="s">
        <v>918</v>
      </c>
      <c r="Z3921" s="118">
        <v>1.45</v>
      </c>
      <c r="AA3921" s="9">
        <v>75</v>
      </c>
      <c r="AB3921" s="120">
        <v>1.2</v>
      </c>
      <c r="AC3921" s="2">
        <f t="shared" si="372"/>
        <v>2305.4999999999995</v>
      </c>
      <c r="AE3921" s="11">
        <f t="shared" si="373"/>
        <v>2305.4999999999995</v>
      </c>
      <c r="AG3921" t="str">
        <f t="shared" si="374"/>
        <v/>
      </c>
      <c r="AH3921"/>
    </row>
    <row r="3922" spans="1:34">
      <c r="A3922">
        <v>3921</v>
      </c>
      <c r="C3922">
        <v>351</v>
      </c>
      <c r="D3922">
        <v>748</v>
      </c>
      <c r="E3922" t="s">
        <v>919</v>
      </c>
      <c r="F3922" t="s">
        <v>934</v>
      </c>
      <c r="G3922">
        <v>54.459888460000002</v>
      </c>
      <c r="H3922">
        <v>128.01800539999999</v>
      </c>
      <c r="M3922" t="s">
        <v>89</v>
      </c>
      <c r="N3922">
        <v>20</v>
      </c>
      <c r="O3922">
        <v>18</v>
      </c>
      <c r="P3922">
        <f t="shared" si="375"/>
        <v>2</v>
      </c>
      <c r="Q3922" t="s">
        <v>35</v>
      </c>
      <c r="R3922">
        <v>1</v>
      </c>
      <c r="S3922">
        <f t="shared" si="370"/>
        <v>0</v>
      </c>
      <c r="T3922">
        <f t="shared" si="371"/>
        <v>2</v>
      </c>
      <c r="W3922">
        <f>SUM(S3922:S3926)</f>
        <v>9</v>
      </c>
      <c r="X3922">
        <f>SUM(T3922:T3926)</f>
        <v>20</v>
      </c>
      <c r="Y3922">
        <f>X3922+W3922</f>
        <v>29</v>
      </c>
      <c r="Z3922" s="118">
        <v>0.08</v>
      </c>
      <c r="AA3922">
        <v>0</v>
      </c>
      <c r="AB3922" s="120">
        <v>51.68</v>
      </c>
      <c r="AC3922" s="2">
        <f t="shared" si="372"/>
        <v>826.88000000000011</v>
      </c>
      <c r="AD3922" s="2">
        <f>SUM(AC3922:AC3926)</f>
        <v>12975.365</v>
      </c>
      <c r="AE3922" s="2">
        <f t="shared" si="373"/>
        <v>826.88000000000011</v>
      </c>
      <c r="AF3922" s="2">
        <f>SUM(AE3922:AE3926)</f>
        <v>12975.365</v>
      </c>
      <c r="AG3922">
        <f t="shared" si="374"/>
        <v>1</v>
      </c>
    </row>
    <row r="3923" spans="1:34">
      <c r="A3923">
        <v>3922</v>
      </c>
      <c r="C3923">
        <v>351</v>
      </c>
      <c r="D3923">
        <v>748</v>
      </c>
      <c r="E3923" t="s">
        <v>919</v>
      </c>
      <c r="F3923" t="s">
        <v>934</v>
      </c>
      <c r="G3923">
        <v>54.459888460000002</v>
      </c>
      <c r="H3923">
        <v>128.01800539999999</v>
      </c>
      <c r="M3923" t="s">
        <v>623</v>
      </c>
      <c r="N3923">
        <v>18</v>
      </c>
      <c r="O3923">
        <v>5</v>
      </c>
      <c r="P3923">
        <f t="shared" si="375"/>
        <v>13</v>
      </c>
      <c r="Q3923" t="s">
        <v>35</v>
      </c>
      <c r="R3923">
        <v>1</v>
      </c>
      <c r="S3923">
        <f t="shared" si="370"/>
        <v>0</v>
      </c>
      <c r="T3923">
        <f t="shared" si="371"/>
        <v>13</v>
      </c>
      <c r="Z3923" s="118">
        <v>0.12</v>
      </c>
      <c r="AA3923">
        <v>0</v>
      </c>
      <c r="AB3923" s="120">
        <v>51.68</v>
      </c>
      <c r="AC3923" s="2">
        <f t="shared" si="372"/>
        <v>8062.08</v>
      </c>
      <c r="AE3923" s="2">
        <f t="shared" si="373"/>
        <v>8062.08</v>
      </c>
      <c r="AG3923" t="str">
        <f t="shared" si="374"/>
        <v/>
      </c>
    </row>
    <row r="3924" spans="1:34">
      <c r="A3924">
        <v>3923</v>
      </c>
      <c r="C3924">
        <v>351</v>
      </c>
      <c r="D3924">
        <v>748</v>
      </c>
      <c r="E3924" t="s">
        <v>919</v>
      </c>
      <c r="F3924" t="s">
        <v>934</v>
      </c>
      <c r="G3924">
        <v>54.459888460000002</v>
      </c>
      <c r="H3924">
        <v>128.01800539999999</v>
      </c>
      <c r="M3924" t="s">
        <v>57</v>
      </c>
      <c r="N3924">
        <v>5</v>
      </c>
      <c r="O3924">
        <v>0</v>
      </c>
      <c r="P3924">
        <f t="shared" si="375"/>
        <v>5</v>
      </c>
      <c r="Q3924" t="s">
        <v>35</v>
      </c>
      <c r="R3924">
        <v>1</v>
      </c>
      <c r="S3924">
        <f t="shared" si="370"/>
        <v>0</v>
      </c>
      <c r="T3924">
        <f t="shared" si="371"/>
        <v>5</v>
      </c>
      <c r="Z3924" s="118">
        <v>0.15</v>
      </c>
      <c r="AA3924">
        <v>0</v>
      </c>
      <c r="AB3924" s="120">
        <v>45.12</v>
      </c>
      <c r="AC3924" s="2">
        <f t="shared" si="372"/>
        <v>3384.0000000000005</v>
      </c>
      <c r="AE3924" s="2">
        <f t="shared" si="373"/>
        <v>3384.0000000000005</v>
      </c>
      <c r="AG3924" t="str">
        <f t="shared" si="374"/>
        <v/>
      </c>
    </row>
    <row r="3925" spans="1:34">
      <c r="A3925">
        <v>3924</v>
      </c>
      <c r="C3925">
        <v>381</v>
      </c>
      <c r="D3925">
        <v>748</v>
      </c>
      <c r="E3925" t="s">
        <v>919</v>
      </c>
      <c r="F3925" t="s">
        <v>934</v>
      </c>
      <c r="G3925">
        <v>54.459888460000002</v>
      </c>
      <c r="H3925">
        <v>128.01800539999999</v>
      </c>
      <c r="M3925" t="s">
        <v>827</v>
      </c>
      <c r="N3925">
        <v>0</v>
      </c>
      <c r="O3925">
        <v>-9</v>
      </c>
      <c r="P3925">
        <f t="shared" si="375"/>
        <v>9</v>
      </c>
      <c r="Q3925" t="s">
        <v>604</v>
      </c>
      <c r="R3925">
        <v>2</v>
      </c>
      <c r="S3925">
        <f t="shared" si="370"/>
        <v>9</v>
      </c>
      <c r="T3925">
        <f t="shared" si="371"/>
        <v>0</v>
      </c>
      <c r="U3925" t="s">
        <v>1003</v>
      </c>
      <c r="V3925" t="s">
        <v>918</v>
      </c>
      <c r="Z3925" s="118">
        <v>0.86</v>
      </c>
      <c r="AA3925">
        <v>75</v>
      </c>
      <c r="AB3925" s="120">
        <v>3.63</v>
      </c>
      <c r="AC3925" s="2">
        <f t="shared" si="372"/>
        <v>702.40499999999997</v>
      </c>
      <c r="AE3925" s="2">
        <f t="shared" si="373"/>
        <v>702.40499999999997</v>
      </c>
      <c r="AG3925" t="str">
        <f t="shared" si="374"/>
        <v/>
      </c>
    </row>
    <row r="3926" spans="1:34" s="9" customFormat="1">
      <c r="A3926">
        <v>3925</v>
      </c>
      <c r="C3926">
        <v>381</v>
      </c>
      <c r="D3926">
        <v>748</v>
      </c>
      <c r="E3926" s="9" t="s">
        <v>919</v>
      </c>
      <c r="F3926" t="s">
        <v>934</v>
      </c>
      <c r="G3926" s="9">
        <v>54.459888460000002</v>
      </c>
      <c r="H3926" s="9">
        <v>128.01800539999999</v>
      </c>
      <c r="M3926" s="9" t="s">
        <v>416</v>
      </c>
      <c r="N3926" s="9">
        <v>0</v>
      </c>
      <c r="O3926" s="9">
        <v>0</v>
      </c>
      <c r="P3926">
        <f t="shared" si="375"/>
        <v>0</v>
      </c>
      <c r="R3926" s="9">
        <v>2</v>
      </c>
      <c r="S3926" s="9">
        <f t="shared" si="370"/>
        <v>0</v>
      </c>
      <c r="T3926" s="9">
        <f t="shared" si="371"/>
        <v>0</v>
      </c>
      <c r="U3926" t="s">
        <v>1003</v>
      </c>
      <c r="V3926" t="s">
        <v>918</v>
      </c>
      <c r="Z3926" s="118"/>
      <c r="AA3926" s="9">
        <v>0</v>
      </c>
      <c r="AB3926" s="120"/>
      <c r="AC3926" s="2">
        <f t="shared" si="372"/>
        <v>0</v>
      </c>
      <c r="AE3926" s="11">
        <f t="shared" si="373"/>
        <v>0</v>
      </c>
      <c r="AG3926" t="str">
        <f t="shared" si="374"/>
        <v/>
      </c>
      <c r="AH3926"/>
    </row>
    <row r="3927" spans="1:34">
      <c r="A3927">
        <v>3926</v>
      </c>
      <c r="C3927">
        <v>453</v>
      </c>
      <c r="D3927">
        <v>749</v>
      </c>
      <c r="E3927" t="s">
        <v>607</v>
      </c>
      <c r="F3927" t="s">
        <v>929</v>
      </c>
      <c r="G3927">
        <v>53.393081670000001</v>
      </c>
      <c r="H3927">
        <v>129.0975037</v>
      </c>
      <c r="M3927" t="s">
        <v>191</v>
      </c>
      <c r="N3927">
        <v>13</v>
      </c>
      <c r="O3927">
        <v>12</v>
      </c>
      <c r="P3927">
        <f t="shared" si="375"/>
        <v>1</v>
      </c>
      <c r="Q3927" t="s">
        <v>35</v>
      </c>
      <c r="R3927">
        <v>1</v>
      </c>
      <c r="S3927">
        <f t="shared" si="370"/>
        <v>0</v>
      </c>
      <c r="T3927">
        <f t="shared" si="371"/>
        <v>1</v>
      </c>
      <c r="W3927">
        <f>SUM(S3927:S3931)</f>
        <v>6</v>
      </c>
      <c r="X3927">
        <f>SUM(T3927:T3931)</f>
        <v>13</v>
      </c>
      <c r="Y3927">
        <f>X3927+W3927</f>
        <v>19</v>
      </c>
      <c r="Z3927" s="118">
        <v>0</v>
      </c>
      <c r="AA3927">
        <v>0</v>
      </c>
      <c r="AC3927" s="2">
        <f t="shared" si="372"/>
        <v>0</v>
      </c>
      <c r="AD3927" s="2">
        <f>SUM(AC3927:AC3931)</f>
        <v>6744.4599999999982</v>
      </c>
      <c r="AE3927" s="2">
        <f t="shared" si="373"/>
        <v>0</v>
      </c>
      <c r="AF3927" s="2">
        <f>SUM(AE3927:AE3931)</f>
        <v>6744.4599999999982</v>
      </c>
      <c r="AG3927">
        <f t="shared" si="374"/>
        <v>1</v>
      </c>
    </row>
    <row r="3928" spans="1:34">
      <c r="A3928">
        <v>3927</v>
      </c>
      <c r="C3928">
        <v>453</v>
      </c>
      <c r="D3928">
        <v>749</v>
      </c>
      <c r="E3928" t="s">
        <v>607</v>
      </c>
      <c r="F3928" t="s">
        <v>929</v>
      </c>
      <c r="G3928">
        <v>53.393081670000001</v>
      </c>
      <c r="H3928">
        <v>129.0975037</v>
      </c>
      <c r="M3928" t="s">
        <v>14</v>
      </c>
      <c r="N3928">
        <v>12</v>
      </c>
      <c r="O3928">
        <v>10</v>
      </c>
      <c r="P3928">
        <f t="shared" si="375"/>
        <v>2</v>
      </c>
      <c r="Q3928" t="s">
        <v>35</v>
      </c>
      <c r="R3928">
        <v>1</v>
      </c>
      <c r="S3928">
        <f t="shared" si="370"/>
        <v>0</v>
      </c>
      <c r="T3928">
        <f t="shared" si="371"/>
        <v>2</v>
      </c>
      <c r="Z3928" s="118">
        <v>0.11</v>
      </c>
      <c r="AA3928">
        <v>0</v>
      </c>
      <c r="AB3928" s="120">
        <v>45.06</v>
      </c>
      <c r="AC3928" s="2">
        <f t="shared" si="372"/>
        <v>991.31999999999994</v>
      </c>
      <c r="AE3928" s="2">
        <f t="shared" si="373"/>
        <v>991.31999999999994</v>
      </c>
      <c r="AG3928" t="str">
        <f t="shared" si="374"/>
        <v/>
      </c>
    </row>
    <row r="3929" spans="1:34">
      <c r="A3929">
        <v>3928</v>
      </c>
      <c r="C3929">
        <v>453</v>
      </c>
      <c r="D3929">
        <v>749</v>
      </c>
      <c r="E3929" t="s">
        <v>607</v>
      </c>
      <c r="F3929" t="s">
        <v>929</v>
      </c>
      <c r="G3929">
        <v>53.393081670000001</v>
      </c>
      <c r="H3929">
        <v>129.0975037</v>
      </c>
      <c r="M3929" t="s">
        <v>15</v>
      </c>
      <c r="N3929">
        <v>10</v>
      </c>
      <c r="O3929">
        <v>0</v>
      </c>
      <c r="P3929">
        <f t="shared" si="375"/>
        <v>10</v>
      </c>
      <c r="Q3929" t="s">
        <v>35</v>
      </c>
      <c r="R3929">
        <v>1</v>
      </c>
      <c r="S3929">
        <f t="shared" si="370"/>
        <v>0</v>
      </c>
      <c r="T3929">
        <f t="shared" si="371"/>
        <v>10</v>
      </c>
      <c r="Z3929" s="118">
        <v>0.11</v>
      </c>
      <c r="AA3929">
        <v>0</v>
      </c>
      <c r="AB3929" s="120">
        <v>38.51</v>
      </c>
      <c r="AC3929" s="2">
        <f t="shared" si="372"/>
        <v>4236.0999999999985</v>
      </c>
      <c r="AE3929" s="2">
        <f t="shared" si="373"/>
        <v>4236.0999999999985</v>
      </c>
      <c r="AG3929" t="str">
        <f t="shared" si="374"/>
        <v/>
      </c>
    </row>
    <row r="3930" spans="1:34">
      <c r="A3930">
        <v>3929</v>
      </c>
      <c r="C3930">
        <v>501</v>
      </c>
      <c r="D3930">
        <v>749</v>
      </c>
      <c r="E3930" t="s">
        <v>607</v>
      </c>
      <c r="F3930" t="s">
        <v>929</v>
      </c>
      <c r="G3930">
        <v>53.393081670000001</v>
      </c>
      <c r="H3930">
        <v>129.0975037</v>
      </c>
      <c r="M3930" t="s">
        <v>116</v>
      </c>
      <c r="N3930">
        <v>0</v>
      </c>
      <c r="O3930">
        <v>-6</v>
      </c>
      <c r="P3930">
        <f t="shared" si="375"/>
        <v>6</v>
      </c>
      <c r="Q3930" t="s">
        <v>611</v>
      </c>
      <c r="R3930">
        <v>2</v>
      </c>
      <c r="S3930">
        <f t="shared" si="370"/>
        <v>6</v>
      </c>
      <c r="T3930">
        <f t="shared" si="371"/>
        <v>0</v>
      </c>
      <c r="U3930" t="s">
        <v>1003</v>
      </c>
      <c r="V3930" t="s">
        <v>1005</v>
      </c>
      <c r="Z3930" s="118">
        <v>0.86</v>
      </c>
      <c r="AA3930" s="106">
        <v>25</v>
      </c>
      <c r="AB3930" s="120">
        <v>3.92</v>
      </c>
      <c r="AC3930" s="2">
        <f t="shared" si="372"/>
        <v>1517.04</v>
      </c>
      <c r="AE3930" s="2">
        <f t="shared" si="373"/>
        <v>1517.04</v>
      </c>
      <c r="AG3930" t="str">
        <f t="shared" si="374"/>
        <v/>
      </c>
    </row>
    <row r="3931" spans="1:34" s="9" customFormat="1">
      <c r="A3931">
        <v>3930</v>
      </c>
      <c r="C3931">
        <v>501</v>
      </c>
      <c r="D3931">
        <v>749</v>
      </c>
      <c r="E3931" s="9" t="s">
        <v>607</v>
      </c>
      <c r="F3931" t="s">
        <v>929</v>
      </c>
      <c r="G3931" s="9">
        <v>53.393081670000001</v>
      </c>
      <c r="H3931" s="9">
        <v>129.0975037</v>
      </c>
      <c r="M3931" s="9" t="s">
        <v>416</v>
      </c>
      <c r="N3931" s="9">
        <v>-6</v>
      </c>
      <c r="O3931" s="9">
        <v>-6</v>
      </c>
      <c r="P3931">
        <f t="shared" si="375"/>
        <v>0</v>
      </c>
      <c r="R3931" s="9">
        <v>2</v>
      </c>
      <c r="S3931" s="9">
        <f t="shared" si="370"/>
        <v>0</v>
      </c>
      <c r="T3931" s="9">
        <f t="shared" si="371"/>
        <v>0</v>
      </c>
      <c r="U3931" t="s">
        <v>1003</v>
      </c>
      <c r="V3931" t="s">
        <v>1005</v>
      </c>
      <c r="Z3931" s="118">
        <v>0</v>
      </c>
      <c r="AA3931" s="106">
        <v>25</v>
      </c>
      <c r="AB3931" s="120"/>
      <c r="AC3931" s="2">
        <f t="shared" si="372"/>
        <v>0</v>
      </c>
      <c r="AE3931" s="11">
        <f t="shared" si="373"/>
        <v>0</v>
      </c>
      <c r="AG3931" t="str">
        <f t="shared" si="374"/>
        <v/>
      </c>
      <c r="AH3931"/>
    </row>
    <row r="3932" spans="1:34">
      <c r="A3932">
        <v>3931</v>
      </c>
      <c r="C3932">
        <v>329</v>
      </c>
      <c r="D3932">
        <v>750</v>
      </c>
      <c r="E3932" t="s">
        <v>607</v>
      </c>
      <c r="F3932" t="s">
        <v>929</v>
      </c>
      <c r="G3932">
        <v>53.394390110000003</v>
      </c>
      <c r="H3932">
        <v>129.09983829999999</v>
      </c>
      <c r="M3932" t="s">
        <v>13</v>
      </c>
      <c r="N3932">
        <v>10</v>
      </c>
      <c r="O3932">
        <v>9</v>
      </c>
      <c r="P3932">
        <f t="shared" si="375"/>
        <v>1</v>
      </c>
      <c r="Q3932" t="s">
        <v>35</v>
      </c>
      <c r="R3932">
        <v>1</v>
      </c>
      <c r="S3932">
        <f t="shared" si="370"/>
        <v>0</v>
      </c>
      <c r="T3932">
        <f t="shared" si="371"/>
        <v>1</v>
      </c>
      <c r="W3932">
        <f>SUM(S3932:S3937)</f>
        <v>17</v>
      </c>
      <c r="X3932">
        <f>SUM(T3932:T3937)</f>
        <v>10</v>
      </c>
      <c r="Y3932">
        <f>X3932+W3932</f>
        <v>27</v>
      </c>
      <c r="Z3932" s="118">
        <v>0.11</v>
      </c>
      <c r="AA3932">
        <v>0</v>
      </c>
      <c r="AB3932" s="120">
        <v>45.06</v>
      </c>
      <c r="AC3932" s="2">
        <f t="shared" si="372"/>
        <v>495.65999999999997</v>
      </c>
      <c r="AD3932" s="2">
        <f>SUM(AC3932:AC3937)</f>
        <v>10111.633199999998</v>
      </c>
      <c r="AE3932" s="2">
        <f t="shared" si="373"/>
        <v>495.65999999999997</v>
      </c>
      <c r="AF3932" s="2">
        <f>SUM(AE3932:AE3937)</f>
        <v>10111.633199999998</v>
      </c>
      <c r="AG3932">
        <f t="shared" si="374"/>
        <v>1</v>
      </c>
    </row>
    <row r="3933" spans="1:34">
      <c r="A3933">
        <v>3932</v>
      </c>
      <c r="C3933">
        <v>329</v>
      </c>
      <c r="D3933">
        <v>750</v>
      </c>
      <c r="E3933" t="s">
        <v>607</v>
      </c>
      <c r="F3933" t="s">
        <v>929</v>
      </c>
      <c r="G3933">
        <v>53.394390110000003</v>
      </c>
      <c r="H3933">
        <v>129.09983829999999</v>
      </c>
      <c r="M3933" t="s">
        <v>14</v>
      </c>
      <c r="N3933">
        <v>9</v>
      </c>
      <c r="O3933">
        <v>5</v>
      </c>
      <c r="P3933">
        <f t="shared" si="375"/>
        <v>4</v>
      </c>
      <c r="Q3933" t="s">
        <v>35</v>
      </c>
      <c r="R3933">
        <v>1</v>
      </c>
      <c r="S3933">
        <f t="shared" si="370"/>
        <v>0</v>
      </c>
      <c r="T3933">
        <f t="shared" si="371"/>
        <v>4</v>
      </c>
      <c r="Z3933" s="118">
        <v>0.11</v>
      </c>
      <c r="AA3933">
        <v>0</v>
      </c>
      <c r="AB3933" s="120">
        <v>45.06</v>
      </c>
      <c r="AC3933" s="2">
        <f t="shared" si="372"/>
        <v>1982.6399999999999</v>
      </c>
      <c r="AE3933" s="2">
        <f t="shared" si="373"/>
        <v>1982.6399999999999</v>
      </c>
      <c r="AG3933" t="str">
        <f t="shared" si="374"/>
        <v/>
      </c>
    </row>
    <row r="3934" spans="1:34">
      <c r="A3934">
        <v>3933</v>
      </c>
      <c r="C3934">
        <v>329</v>
      </c>
      <c r="D3934">
        <v>750</v>
      </c>
      <c r="E3934" t="s">
        <v>607</v>
      </c>
      <c r="F3934" t="s">
        <v>929</v>
      </c>
      <c r="G3934">
        <v>53.394390110000003</v>
      </c>
      <c r="H3934">
        <v>129.09983829999999</v>
      </c>
      <c r="M3934" t="s">
        <v>90</v>
      </c>
      <c r="N3934">
        <v>5</v>
      </c>
      <c r="O3934">
        <v>0</v>
      </c>
      <c r="P3934">
        <f t="shared" si="375"/>
        <v>5</v>
      </c>
      <c r="Q3934" t="s">
        <v>35</v>
      </c>
      <c r="R3934">
        <v>1</v>
      </c>
      <c r="S3934">
        <f t="shared" si="370"/>
        <v>0</v>
      </c>
      <c r="T3934">
        <f t="shared" si="371"/>
        <v>5</v>
      </c>
      <c r="Z3934" s="118">
        <v>0.11</v>
      </c>
      <c r="AA3934">
        <v>0</v>
      </c>
      <c r="AB3934" s="120">
        <v>38.51</v>
      </c>
      <c r="AC3934" s="2">
        <f t="shared" si="372"/>
        <v>2118.0499999999993</v>
      </c>
      <c r="AE3934" s="2">
        <f t="shared" si="373"/>
        <v>2118.0499999999993</v>
      </c>
      <c r="AG3934" t="str">
        <f t="shared" si="374"/>
        <v/>
      </c>
    </row>
    <row r="3935" spans="1:34">
      <c r="A3935">
        <v>3934</v>
      </c>
      <c r="C3935">
        <v>359</v>
      </c>
      <c r="D3935">
        <v>750</v>
      </c>
      <c r="E3935" t="s">
        <v>607</v>
      </c>
      <c r="F3935" t="s">
        <v>929</v>
      </c>
      <c r="G3935">
        <v>53.394390110000003</v>
      </c>
      <c r="H3935">
        <v>129.09983829999999</v>
      </c>
      <c r="M3935" t="s">
        <v>76</v>
      </c>
      <c r="N3935">
        <v>0</v>
      </c>
      <c r="O3935">
        <v>-9</v>
      </c>
      <c r="P3935">
        <f t="shared" si="375"/>
        <v>9</v>
      </c>
      <c r="Q3935" t="s">
        <v>616</v>
      </c>
      <c r="R3935">
        <v>2</v>
      </c>
      <c r="S3935">
        <f t="shared" si="370"/>
        <v>9</v>
      </c>
      <c r="T3935">
        <f t="shared" si="371"/>
        <v>0</v>
      </c>
      <c r="U3935" t="s">
        <v>1003</v>
      </c>
      <c r="V3935" t="s">
        <v>1005</v>
      </c>
      <c r="Z3935" s="118">
        <v>0.86</v>
      </c>
      <c r="AA3935">
        <v>0</v>
      </c>
      <c r="AB3935" s="120">
        <v>3.92</v>
      </c>
      <c r="AC3935" s="2">
        <f t="shared" si="372"/>
        <v>3034.08</v>
      </c>
      <c r="AE3935" s="2">
        <f t="shared" si="373"/>
        <v>3034.08</v>
      </c>
      <c r="AG3935" t="str">
        <f t="shared" si="374"/>
        <v/>
      </c>
    </row>
    <row r="3936" spans="1:34">
      <c r="A3936">
        <v>3935</v>
      </c>
      <c r="C3936">
        <v>359</v>
      </c>
      <c r="D3936">
        <v>750</v>
      </c>
      <c r="E3936" t="s">
        <v>607</v>
      </c>
      <c r="F3936" t="s">
        <v>929</v>
      </c>
      <c r="G3936">
        <v>53.394390110000003</v>
      </c>
      <c r="H3936">
        <v>129.09983829999999</v>
      </c>
      <c r="M3936" t="s">
        <v>77</v>
      </c>
      <c r="N3936">
        <v>-9</v>
      </c>
      <c r="O3936">
        <v>-17</v>
      </c>
      <c r="P3936">
        <f t="shared" si="375"/>
        <v>8</v>
      </c>
      <c r="Q3936" t="s">
        <v>89</v>
      </c>
      <c r="R3936">
        <v>2</v>
      </c>
      <c r="S3936">
        <f t="shared" si="370"/>
        <v>8</v>
      </c>
      <c r="T3936">
        <f t="shared" si="371"/>
        <v>0</v>
      </c>
      <c r="U3936" t="s">
        <v>1003</v>
      </c>
      <c r="V3936" t="s">
        <v>623</v>
      </c>
      <c r="Z3936" s="118">
        <v>0.86</v>
      </c>
      <c r="AA3936">
        <v>8</v>
      </c>
      <c r="AB3936" s="120">
        <v>3.92</v>
      </c>
      <c r="AC3936" s="2">
        <f t="shared" si="372"/>
        <v>2481.2031999999999</v>
      </c>
      <c r="AE3936" s="2">
        <f t="shared" si="373"/>
        <v>2481.2031999999999</v>
      </c>
      <c r="AG3936" t="str">
        <f t="shared" si="374"/>
        <v/>
      </c>
    </row>
    <row r="3937" spans="1:34" s="9" customFormat="1">
      <c r="A3937">
        <v>3936</v>
      </c>
      <c r="C3937">
        <v>359</v>
      </c>
      <c r="D3937">
        <v>750</v>
      </c>
      <c r="E3937" s="9" t="s">
        <v>607</v>
      </c>
      <c r="F3937" t="s">
        <v>929</v>
      </c>
      <c r="G3937" s="9">
        <v>53.394390110000003</v>
      </c>
      <c r="H3937" s="9">
        <v>129.09983829999999</v>
      </c>
      <c r="M3937" s="9" t="s">
        <v>416</v>
      </c>
      <c r="N3937" s="9">
        <v>-17</v>
      </c>
      <c r="O3937" s="9">
        <v>-17</v>
      </c>
      <c r="P3937">
        <f t="shared" si="375"/>
        <v>0</v>
      </c>
      <c r="R3937" s="9">
        <v>2</v>
      </c>
      <c r="S3937" s="9">
        <f t="shared" si="370"/>
        <v>0</v>
      </c>
      <c r="T3937" s="9">
        <f t="shared" si="371"/>
        <v>0</v>
      </c>
      <c r="U3937" t="s">
        <v>1003</v>
      </c>
      <c r="V3937" t="s">
        <v>623</v>
      </c>
      <c r="Z3937" s="118">
        <v>0</v>
      </c>
      <c r="AA3937" s="9">
        <v>0</v>
      </c>
      <c r="AB3937" s="120"/>
      <c r="AC3937" s="2">
        <f t="shared" si="372"/>
        <v>0</v>
      </c>
      <c r="AE3937" s="11">
        <f t="shared" si="373"/>
        <v>0</v>
      </c>
      <c r="AG3937" t="str">
        <f t="shared" si="374"/>
        <v/>
      </c>
      <c r="AH3937"/>
    </row>
    <row r="3938" spans="1:34">
      <c r="A3938">
        <v>3937</v>
      </c>
      <c r="C3938">
        <v>346</v>
      </c>
      <c r="D3938">
        <v>751</v>
      </c>
      <c r="E3938" t="s">
        <v>605</v>
      </c>
      <c r="F3938" t="s">
        <v>929</v>
      </c>
      <c r="G3938">
        <v>54.452610020000002</v>
      </c>
      <c r="H3938">
        <v>128.04719539999999</v>
      </c>
      <c r="M3938" t="s">
        <v>89</v>
      </c>
      <c r="N3938">
        <v>3</v>
      </c>
      <c r="O3938">
        <v>2</v>
      </c>
      <c r="P3938">
        <f t="shared" si="375"/>
        <v>1</v>
      </c>
      <c r="Q3938" t="s">
        <v>35</v>
      </c>
      <c r="R3938">
        <v>1</v>
      </c>
      <c r="S3938">
        <f t="shared" si="370"/>
        <v>0</v>
      </c>
      <c r="T3938">
        <f t="shared" si="371"/>
        <v>1</v>
      </c>
      <c r="W3938">
        <f>SUM(S3938:S3944)</f>
        <v>60</v>
      </c>
      <c r="X3938">
        <f>SUM(T3938:T3944)</f>
        <v>3</v>
      </c>
      <c r="Y3938">
        <f>X3938+W3938</f>
        <v>63</v>
      </c>
      <c r="Z3938" s="118">
        <v>0.14000000000000001</v>
      </c>
      <c r="AA3938">
        <v>0</v>
      </c>
      <c r="AB3938" s="120">
        <v>43.21</v>
      </c>
      <c r="AC3938" s="2">
        <f t="shared" si="372"/>
        <v>604.94000000000005</v>
      </c>
      <c r="AD3938" s="2">
        <f>SUM(AC3938:AC3944)</f>
        <v>12247.39</v>
      </c>
      <c r="AE3938" s="2">
        <f t="shared" si="373"/>
        <v>604.94000000000005</v>
      </c>
      <c r="AF3938" s="2">
        <f>SUM(AE3938:AE3944)</f>
        <v>12247.39</v>
      </c>
      <c r="AG3938">
        <f t="shared" si="374"/>
        <v>1</v>
      </c>
    </row>
    <row r="3939" spans="1:34">
      <c r="A3939">
        <v>3938</v>
      </c>
      <c r="C3939">
        <v>346</v>
      </c>
      <c r="D3939">
        <v>751</v>
      </c>
      <c r="E3939" t="s">
        <v>605</v>
      </c>
      <c r="F3939" t="s">
        <v>929</v>
      </c>
      <c r="G3939">
        <v>54.452610020000002</v>
      </c>
      <c r="H3939">
        <v>128.04719539999999</v>
      </c>
      <c r="M3939" t="s">
        <v>623</v>
      </c>
      <c r="N3939">
        <v>2</v>
      </c>
      <c r="O3939">
        <v>0</v>
      </c>
      <c r="P3939">
        <f t="shared" si="375"/>
        <v>2</v>
      </c>
      <c r="Q3939" t="s">
        <v>35</v>
      </c>
      <c r="R3939">
        <v>1</v>
      </c>
      <c r="S3939">
        <f t="shared" si="370"/>
        <v>0</v>
      </c>
      <c r="T3939">
        <f t="shared" si="371"/>
        <v>2</v>
      </c>
      <c r="Z3939" s="118">
        <v>0.14000000000000001</v>
      </c>
      <c r="AA3939">
        <v>0</v>
      </c>
      <c r="AB3939" s="120">
        <v>43.21</v>
      </c>
      <c r="AC3939" s="2">
        <f t="shared" si="372"/>
        <v>1209.8800000000001</v>
      </c>
      <c r="AE3939" s="2">
        <f t="shared" si="373"/>
        <v>1209.8800000000001</v>
      </c>
      <c r="AG3939" t="str">
        <f t="shared" si="374"/>
        <v/>
      </c>
    </row>
    <row r="3940" spans="1:34">
      <c r="A3940">
        <v>3939</v>
      </c>
      <c r="C3940">
        <v>376</v>
      </c>
      <c r="D3940">
        <v>751</v>
      </c>
      <c r="E3940" t="s">
        <v>605</v>
      </c>
      <c r="F3940" t="s">
        <v>929</v>
      </c>
      <c r="G3940">
        <v>54.452610020000002</v>
      </c>
      <c r="H3940">
        <v>128.04719539999999</v>
      </c>
      <c r="M3940" t="s">
        <v>16</v>
      </c>
      <c r="N3940">
        <v>0</v>
      </c>
      <c r="O3940">
        <v>-3</v>
      </c>
      <c r="P3940">
        <f t="shared" si="375"/>
        <v>3</v>
      </c>
      <c r="Q3940" t="s">
        <v>604</v>
      </c>
      <c r="R3940">
        <v>2</v>
      </c>
      <c r="S3940">
        <f t="shared" si="370"/>
        <v>3</v>
      </c>
      <c r="T3940">
        <f t="shared" si="371"/>
        <v>0</v>
      </c>
      <c r="U3940" t="s">
        <v>1003</v>
      </c>
      <c r="V3940" t="s">
        <v>623</v>
      </c>
      <c r="Z3940" s="118">
        <v>1.31</v>
      </c>
      <c r="AA3940" s="106">
        <v>0</v>
      </c>
      <c r="AB3940" s="120">
        <v>4.74</v>
      </c>
      <c r="AC3940" s="2">
        <f t="shared" si="372"/>
        <v>1862.82</v>
      </c>
      <c r="AE3940" s="2">
        <f t="shared" si="373"/>
        <v>1862.82</v>
      </c>
      <c r="AG3940" t="str">
        <f t="shared" si="374"/>
        <v/>
      </c>
    </row>
    <row r="3941" spans="1:34">
      <c r="A3941">
        <v>3940</v>
      </c>
      <c r="C3941">
        <v>376</v>
      </c>
      <c r="D3941">
        <v>751</v>
      </c>
      <c r="E3941" t="s">
        <v>605</v>
      </c>
      <c r="F3941" t="s">
        <v>929</v>
      </c>
      <c r="G3941">
        <v>54.452610020000002</v>
      </c>
      <c r="H3941">
        <v>128.04719539999999</v>
      </c>
      <c r="M3941" t="s">
        <v>18</v>
      </c>
      <c r="N3941">
        <v>-3</v>
      </c>
      <c r="O3941">
        <v>-20</v>
      </c>
      <c r="P3941">
        <f t="shared" si="375"/>
        <v>17</v>
      </c>
      <c r="Q3941" t="s">
        <v>604</v>
      </c>
      <c r="R3941">
        <v>2</v>
      </c>
      <c r="S3941">
        <f t="shared" si="370"/>
        <v>17</v>
      </c>
      <c r="T3941">
        <f t="shared" si="371"/>
        <v>0</v>
      </c>
      <c r="U3941" t="s">
        <v>1003</v>
      </c>
      <c r="V3941" t="s">
        <v>623</v>
      </c>
      <c r="Z3941" s="118">
        <v>1.38</v>
      </c>
      <c r="AA3941" s="106">
        <v>0</v>
      </c>
      <c r="AB3941" s="120">
        <v>1.7</v>
      </c>
      <c r="AC3941" s="2">
        <f t="shared" si="372"/>
        <v>3988.1999999999989</v>
      </c>
      <c r="AE3941" s="2">
        <f t="shared" si="373"/>
        <v>3988.1999999999989</v>
      </c>
      <c r="AG3941" t="str">
        <f t="shared" si="374"/>
        <v/>
      </c>
    </row>
    <row r="3942" spans="1:34">
      <c r="A3942">
        <v>3941</v>
      </c>
      <c r="C3942">
        <v>376</v>
      </c>
      <c r="D3942">
        <v>751</v>
      </c>
      <c r="E3942" t="s">
        <v>605</v>
      </c>
      <c r="F3942" t="s">
        <v>929</v>
      </c>
      <c r="G3942">
        <v>54.452610020000002</v>
      </c>
      <c r="H3942">
        <v>128.04719539999999</v>
      </c>
      <c r="M3942" t="s">
        <v>101</v>
      </c>
      <c r="N3942">
        <v>-20</v>
      </c>
      <c r="O3942">
        <v>-24</v>
      </c>
      <c r="P3942">
        <f t="shared" si="375"/>
        <v>4</v>
      </c>
      <c r="Q3942" t="s">
        <v>604</v>
      </c>
      <c r="R3942">
        <v>2</v>
      </c>
      <c r="S3942">
        <f t="shared" si="370"/>
        <v>4</v>
      </c>
      <c r="T3942">
        <f t="shared" si="371"/>
        <v>0</v>
      </c>
      <c r="U3942" t="s">
        <v>1003</v>
      </c>
      <c r="V3942" t="s">
        <v>623</v>
      </c>
      <c r="Z3942" s="118">
        <v>1.19</v>
      </c>
      <c r="AA3942" s="106">
        <v>0</v>
      </c>
      <c r="AB3942" s="120">
        <v>1.7</v>
      </c>
      <c r="AC3942" s="2">
        <f t="shared" si="372"/>
        <v>809.19999999999982</v>
      </c>
      <c r="AE3942" s="2">
        <f t="shared" si="373"/>
        <v>809.19999999999982</v>
      </c>
      <c r="AG3942" t="str">
        <f t="shared" si="374"/>
        <v/>
      </c>
    </row>
    <row r="3943" spans="1:34">
      <c r="A3943">
        <v>3942</v>
      </c>
      <c r="C3943">
        <v>376</v>
      </c>
      <c r="D3943">
        <v>751</v>
      </c>
      <c r="E3943" t="s">
        <v>605</v>
      </c>
      <c r="F3943" t="s">
        <v>929</v>
      </c>
      <c r="G3943">
        <v>54.452610020000002</v>
      </c>
      <c r="H3943">
        <v>128.04719539999999</v>
      </c>
      <c r="M3943" t="s">
        <v>34</v>
      </c>
      <c r="N3943">
        <v>-24</v>
      </c>
      <c r="O3943">
        <v>-40</v>
      </c>
      <c r="P3943">
        <f t="shared" si="375"/>
        <v>16</v>
      </c>
      <c r="Q3943" t="s">
        <v>191</v>
      </c>
      <c r="R3943">
        <v>2</v>
      </c>
      <c r="S3943">
        <f t="shared" si="370"/>
        <v>16</v>
      </c>
      <c r="T3943">
        <f t="shared" si="371"/>
        <v>0</v>
      </c>
      <c r="U3943" t="s">
        <v>1007</v>
      </c>
      <c r="V3943" t="s">
        <v>1005</v>
      </c>
      <c r="Z3943" s="118">
        <v>1.19</v>
      </c>
      <c r="AA3943" s="106">
        <v>25</v>
      </c>
      <c r="AB3943" s="120">
        <v>1.7</v>
      </c>
      <c r="AC3943" s="2">
        <f t="shared" si="372"/>
        <v>2427.5999999999995</v>
      </c>
      <c r="AE3943" s="2">
        <f t="shared" si="373"/>
        <v>2427.5999999999995</v>
      </c>
      <c r="AG3943" t="str">
        <f t="shared" si="374"/>
        <v/>
      </c>
    </row>
    <row r="3944" spans="1:34" s="9" customFormat="1">
      <c r="A3944">
        <v>3943</v>
      </c>
      <c r="C3944">
        <v>376</v>
      </c>
      <c r="D3944">
        <v>751</v>
      </c>
      <c r="E3944" s="9" t="s">
        <v>605</v>
      </c>
      <c r="F3944" t="s">
        <v>929</v>
      </c>
      <c r="G3944" s="9">
        <v>54.452610020000002</v>
      </c>
      <c r="H3944" s="9">
        <v>128.04719539999999</v>
      </c>
      <c r="M3944" s="9" t="s">
        <v>21</v>
      </c>
      <c r="N3944" s="9">
        <v>-40</v>
      </c>
      <c r="O3944" s="9">
        <v>-60</v>
      </c>
      <c r="P3944">
        <f t="shared" si="375"/>
        <v>20</v>
      </c>
      <c r="Q3944" s="9" t="s">
        <v>191</v>
      </c>
      <c r="R3944" s="9">
        <v>2</v>
      </c>
      <c r="S3944" s="9">
        <f t="shared" si="370"/>
        <v>20</v>
      </c>
      <c r="T3944" s="9">
        <f t="shared" si="371"/>
        <v>0</v>
      </c>
      <c r="U3944" t="s">
        <v>1007</v>
      </c>
      <c r="V3944" t="s">
        <v>1005</v>
      </c>
      <c r="Z3944" s="118">
        <v>1.63</v>
      </c>
      <c r="AA3944" s="106">
        <v>25</v>
      </c>
      <c r="AB3944" s="120">
        <v>0.55000000000000004</v>
      </c>
      <c r="AC3944" s="2">
        <f t="shared" si="372"/>
        <v>1344.75</v>
      </c>
      <c r="AE3944" s="11">
        <f t="shared" si="373"/>
        <v>1344.75</v>
      </c>
      <c r="AG3944" t="str">
        <f t="shared" si="374"/>
        <v/>
      </c>
      <c r="AH3944"/>
    </row>
    <row r="3945" spans="1:34">
      <c r="A3945">
        <v>3944</v>
      </c>
      <c r="C3945">
        <v>470</v>
      </c>
      <c r="D3945">
        <v>752</v>
      </c>
      <c r="E3945" t="s">
        <v>619</v>
      </c>
      <c r="F3945" t="s">
        <v>930</v>
      </c>
      <c r="G3945">
        <v>54.905170439999999</v>
      </c>
      <c r="H3945">
        <v>127.6174011</v>
      </c>
      <c r="M3945" t="s">
        <v>191</v>
      </c>
      <c r="N3945">
        <v>9</v>
      </c>
      <c r="O3945">
        <v>6</v>
      </c>
      <c r="P3945">
        <f t="shared" si="375"/>
        <v>3</v>
      </c>
      <c r="Q3945" t="s">
        <v>35</v>
      </c>
      <c r="R3945">
        <v>1</v>
      </c>
      <c r="S3945">
        <f t="shared" si="370"/>
        <v>0</v>
      </c>
      <c r="T3945">
        <f t="shared" si="371"/>
        <v>3</v>
      </c>
      <c r="W3945">
        <f>SUM(S3945:S3951)</f>
        <v>45</v>
      </c>
      <c r="X3945">
        <f>SUM(T3945:T3951)</f>
        <v>9</v>
      </c>
      <c r="Y3945">
        <f>X3945+W3945</f>
        <v>54</v>
      </c>
      <c r="Z3945" s="118">
        <v>0</v>
      </c>
      <c r="AA3945">
        <v>0</v>
      </c>
      <c r="AC3945" s="2">
        <f t="shared" si="372"/>
        <v>0</v>
      </c>
      <c r="AD3945" s="2">
        <f>SUM(AC3945:AC3951)</f>
        <v>8319.6719999999987</v>
      </c>
      <c r="AE3945" s="2">
        <f t="shared" si="373"/>
        <v>0</v>
      </c>
      <c r="AF3945" s="2">
        <f>SUM(AE3945:AE3951)</f>
        <v>8319.6719999999987</v>
      </c>
      <c r="AG3945">
        <f t="shared" si="374"/>
        <v>1</v>
      </c>
    </row>
    <row r="3946" spans="1:34">
      <c r="A3946">
        <v>3945</v>
      </c>
      <c r="C3946">
        <v>470</v>
      </c>
      <c r="D3946">
        <v>752</v>
      </c>
      <c r="E3946" t="s">
        <v>619</v>
      </c>
      <c r="F3946" t="s">
        <v>930</v>
      </c>
      <c r="G3946">
        <v>54.905170439999999</v>
      </c>
      <c r="H3946">
        <v>127.6174011</v>
      </c>
      <c r="M3946" t="s">
        <v>14</v>
      </c>
      <c r="N3946">
        <v>6</v>
      </c>
      <c r="O3946">
        <v>3</v>
      </c>
      <c r="P3946">
        <f t="shared" si="375"/>
        <v>3</v>
      </c>
      <c r="Q3946" t="s">
        <v>35</v>
      </c>
      <c r="R3946">
        <v>1</v>
      </c>
      <c r="S3946">
        <f t="shared" si="370"/>
        <v>0</v>
      </c>
      <c r="T3946">
        <f t="shared" si="371"/>
        <v>3</v>
      </c>
      <c r="Z3946" s="118">
        <v>0.16</v>
      </c>
      <c r="AA3946">
        <v>0</v>
      </c>
      <c r="AB3946" s="120">
        <v>37.4</v>
      </c>
      <c r="AC3946" s="2">
        <f t="shared" si="372"/>
        <v>1795.1999999999998</v>
      </c>
      <c r="AE3946" s="2">
        <f t="shared" si="373"/>
        <v>1795.1999999999998</v>
      </c>
      <c r="AG3946" t="str">
        <f t="shared" si="374"/>
        <v/>
      </c>
    </row>
    <row r="3947" spans="1:34">
      <c r="A3947">
        <v>3946</v>
      </c>
      <c r="C3947">
        <v>470</v>
      </c>
      <c r="D3947">
        <v>752</v>
      </c>
      <c r="E3947" t="s">
        <v>619</v>
      </c>
      <c r="F3947" t="s">
        <v>930</v>
      </c>
      <c r="G3947">
        <v>54.905170439999999</v>
      </c>
      <c r="H3947">
        <v>127.6174011</v>
      </c>
      <c r="M3947" t="s">
        <v>15</v>
      </c>
      <c r="N3947">
        <v>3</v>
      </c>
      <c r="O3947">
        <v>0</v>
      </c>
      <c r="P3947">
        <f t="shared" si="375"/>
        <v>3</v>
      </c>
      <c r="Q3947" t="s">
        <v>35</v>
      </c>
      <c r="R3947">
        <v>1</v>
      </c>
      <c r="S3947">
        <f t="shared" si="370"/>
        <v>0</v>
      </c>
      <c r="T3947">
        <f t="shared" si="371"/>
        <v>3</v>
      </c>
      <c r="Z3947" s="118">
        <v>0.16</v>
      </c>
      <c r="AA3947">
        <v>0</v>
      </c>
      <c r="AB3947" s="120">
        <v>30.85</v>
      </c>
      <c r="AC3947" s="2">
        <f t="shared" si="372"/>
        <v>1480.8</v>
      </c>
      <c r="AE3947" s="2">
        <f t="shared" si="373"/>
        <v>1480.8</v>
      </c>
      <c r="AG3947" t="str">
        <f t="shared" si="374"/>
        <v/>
      </c>
    </row>
    <row r="3948" spans="1:34">
      <c r="A3948">
        <v>3947</v>
      </c>
      <c r="C3948">
        <v>518</v>
      </c>
      <c r="D3948">
        <v>752</v>
      </c>
      <c r="E3948" t="s">
        <v>619</v>
      </c>
      <c r="F3948" t="s">
        <v>930</v>
      </c>
      <c r="G3948">
        <v>54.905170439999999</v>
      </c>
      <c r="H3948">
        <v>127.6174011</v>
      </c>
      <c r="M3948" t="s">
        <v>129</v>
      </c>
      <c r="N3948">
        <v>0</v>
      </c>
      <c r="O3948">
        <v>-2</v>
      </c>
      <c r="P3948">
        <f t="shared" si="375"/>
        <v>2</v>
      </c>
      <c r="Q3948" t="s">
        <v>905</v>
      </c>
      <c r="R3948">
        <v>2</v>
      </c>
      <c r="S3948">
        <f t="shared" si="370"/>
        <v>2</v>
      </c>
      <c r="T3948">
        <f t="shared" si="371"/>
        <v>0</v>
      </c>
      <c r="U3948" t="s">
        <v>1003</v>
      </c>
      <c r="V3948" t="s">
        <v>21</v>
      </c>
      <c r="Z3948" s="118">
        <v>1.07</v>
      </c>
      <c r="AA3948">
        <v>0</v>
      </c>
      <c r="AB3948" s="120">
        <v>3.36</v>
      </c>
      <c r="AC3948" s="2">
        <f t="shared" si="372"/>
        <v>719.04000000000008</v>
      </c>
      <c r="AE3948" s="2">
        <f t="shared" si="373"/>
        <v>719.04000000000008</v>
      </c>
      <c r="AG3948" t="str">
        <f t="shared" si="374"/>
        <v/>
      </c>
    </row>
    <row r="3949" spans="1:34">
      <c r="A3949">
        <v>3948</v>
      </c>
      <c r="C3949">
        <v>518</v>
      </c>
      <c r="D3949">
        <v>752</v>
      </c>
      <c r="E3949" t="s">
        <v>619</v>
      </c>
      <c r="F3949" t="s">
        <v>930</v>
      </c>
      <c r="G3949">
        <v>54.905170439999999</v>
      </c>
      <c r="H3949">
        <v>127.6174011</v>
      </c>
      <c r="M3949" t="s">
        <v>16</v>
      </c>
      <c r="N3949">
        <v>-2</v>
      </c>
      <c r="O3949">
        <v>-6</v>
      </c>
      <c r="P3949">
        <f t="shared" si="375"/>
        <v>4</v>
      </c>
      <c r="Q3949" t="s">
        <v>905</v>
      </c>
      <c r="R3949">
        <v>2</v>
      </c>
      <c r="S3949">
        <f t="shared" si="370"/>
        <v>4</v>
      </c>
      <c r="T3949">
        <f t="shared" si="371"/>
        <v>0</v>
      </c>
      <c r="U3949" t="s">
        <v>1003</v>
      </c>
      <c r="V3949" t="s">
        <v>21</v>
      </c>
      <c r="Z3949" s="118">
        <v>1.24</v>
      </c>
      <c r="AA3949">
        <v>5</v>
      </c>
      <c r="AB3949" s="120">
        <v>3.36</v>
      </c>
      <c r="AC3949" s="2">
        <f t="shared" si="372"/>
        <v>1583.2319999999997</v>
      </c>
      <c r="AE3949" s="2">
        <f t="shared" si="373"/>
        <v>1583.2319999999997</v>
      </c>
      <c r="AG3949" t="str">
        <f t="shared" si="374"/>
        <v/>
      </c>
    </row>
    <row r="3950" spans="1:34">
      <c r="A3950">
        <v>3949</v>
      </c>
      <c r="C3950">
        <v>518</v>
      </c>
      <c r="D3950">
        <v>752</v>
      </c>
      <c r="E3950" t="s">
        <v>619</v>
      </c>
      <c r="F3950" t="s">
        <v>930</v>
      </c>
      <c r="G3950">
        <v>54.905170439999999</v>
      </c>
      <c r="H3950">
        <v>127.6174011</v>
      </c>
      <c r="M3950" t="s">
        <v>608</v>
      </c>
      <c r="N3950">
        <v>-6</v>
      </c>
      <c r="O3950">
        <v>-20</v>
      </c>
      <c r="P3950">
        <f t="shared" si="375"/>
        <v>14</v>
      </c>
      <c r="Q3950" t="s">
        <v>905</v>
      </c>
      <c r="R3950">
        <v>2</v>
      </c>
      <c r="S3950">
        <f t="shared" si="370"/>
        <v>14</v>
      </c>
      <c r="T3950">
        <f t="shared" si="371"/>
        <v>0</v>
      </c>
      <c r="U3950" t="s">
        <v>1006</v>
      </c>
      <c r="V3950" t="s">
        <v>856</v>
      </c>
      <c r="Z3950" s="118">
        <v>1.03</v>
      </c>
      <c r="AA3950">
        <v>10</v>
      </c>
      <c r="AB3950" s="120">
        <v>1.2</v>
      </c>
      <c r="AC3950" s="2">
        <f t="shared" si="372"/>
        <v>1557.36</v>
      </c>
      <c r="AE3950" s="2">
        <f t="shared" si="373"/>
        <v>1557.36</v>
      </c>
      <c r="AG3950" t="str">
        <f t="shared" si="374"/>
        <v/>
      </c>
    </row>
    <row r="3951" spans="1:34" s="9" customFormat="1">
      <c r="A3951">
        <v>3950</v>
      </c>
      <c r="C3951">
        <v>518</v>
      </c>
      <c r="D3951">
        <v>752</v>
      </c>
      <c r="E3951" s="9" t="s">
        <v>619</v>
      </c>
      <c r="F3951" t="s">
        <v>930</v>
      </c>
      <c r="G3951" s="9">
        <v>54.905170439999999</v>
      </c>
      <c r="H3951" s="9">
        <v>127.6174011</v>
      </c>
      <c r="M3951" s="9" t="s">
        <v>828</v>
      </c>
      <c r="N3951" s="9">
        <v>-20</v>
      </c>
      <c r="O3951" s="9">
        <v>-45</v>
      </c>
      <c r="P3951">
        <f t="shared" si="375"/>
        <v>25</v>
      </c>
      <c r="Q3951" s="9" t="s">
        <v>905</v>
      </c>
      <c r="R3951" s="9">
        <v>2</v>
      </c>
      <c r="S3951" s="9">
        <f t="shared" si="370"/>
        <v>25</v>
      </c>
      <c r="T3951" s="9">
        <f t="shared" si="371"/>
        <v>0</v>
      </c>
      <c r="U3951" t="s">
        <v>1006</v>
      </c>
      <c r="V3951" t="s">
        <v>856</v>
      </c>
      <c r="Z3951" s="118">
        <v>1.38</v>
      </c>
      <c r="AA3951" s="9">
        <v>12</v>
      </c>
      <c r="AB3951" s="120">
        <v>0.39</v>
      </c>
      <c r="AC3951" s="2">
        <f t="shared" si="372"/>
        <v>1184.04</v>
      </c>
      <c r="AE3951" s="11">
        <f t="shared" si="373"/>
        <v>1184.04</v>
      </c>
      <c r="AG3951" t="str">
        <f t="shared" si="374"/>
        <v/>
      </c>
      <c r="AH3951"/>
    </row>
    <row r="3952" spans="1:34">
      <c r="A3952">
        <v>3951</v>
      </c>
      <c r="C3952">
        <v>415</v>
      </c>
      <c r="D3952">
        <v>753</v>
      </c>
      <c r="E3952" t="s">
        <v>605</v>
      </c>
      <c r="F3952" t="s">
        <v>929</v>
      </c>
      <c r="G3952">
        <v>54.741230010000002</v>
      </c>
      <c r="H3952">
        <v>127.80838009999999</v>
      </c>
      <c r="M3952" t="s">
        <v>23</v>
      </c>
      <c r="N3952">
        <v>0</v>
      </c>
      <c r="O3952">
        <v>-1</v>
      </c>
      <c r="P3952">
        <f t="shared" si="375"/>
        <v>1</v>
      </c>
      <c r="R3952">
        <v>2</v>
      </c>
      <c r="S3952">
        <f t="shared" si="370"/>
        <v>1</v>
      </c>
      <c r="T3952">
        <f t="shared" si="371"/>
        <v>0</v>
      </c>
      <c r="U3952" t="s">
        <v>1006</v>
      </c>
      <c r="V3952" t="s">
        <v>856</v>
      </c>
      <c r="W3952">
        <f>SUM(S3952:S3956)</f>
        <v>29</v>
      </c>
      <c r="X3952">
        <f>SUM(T3952:T3956)</f>
        <v>0</v>
      </c>
      <c r="Y3952">
        <f>X3952+W3952</f>
        <v>29</v>
      </c>
      <c r="Z3952" s="118">
        <v>1.31</v>
      </c>
      <c r="AA3952">
        <v>0</v>
      </c>
      <c r="AB3952" s="120">
        <v>4.74</v>
      </c>
      <c r="AC3952" s="2">
        <f t="shared" si="372"/>
        <v>620.94000000000005</v>
      </c>
      <c r="AD3952" s="2">
        <f>SUM(AC3952:AC3956)</f>
        <v>6165.2219999999998</v>
      </c>
      <c r="AE3952" s="2">
        <f t="shared" si="373"/>
        <v>620.94000000000005</v>
      </c>
      <c r="AF3952" s="2">
        <f>SUM(AE3952:AE3956)</f>
        <v>6165.2219999999998</v>
      </c>
      <c r="AG3952">
        <f t="shared" si="374"/>
        <v>1</v>
      </c>
    </row>
    <row r="3953" spans="1:34">
      <c r="A3953">
        <v>3952</v>
      </c>
      <c r="C3953">
        <v>415</v>
      </c>
      <c r="D3953">
        <v>753</v>
      </c>
      <c r="E3953" t="s">
        <v>605</v>
      </c>
      <c r="F3953" t="s">
        <v>929</v>
      </c>
      <c r="G3953">
        <v>54.741230010000002</v>
      </c>
      <c r="H3953">
        <v>127.80838009999999</v>
      </c>
      <c r="M3953" t="s">
        <v>768</v>
      </c>
      <c r="N3953">
        <v>-1</v>
      </c>
      <c r="O3953">
        <v>-5</v>
      </c>
      <c r="P3953">
        <f t="shared" si="375"/>
        <v>4</v>
      </c>
      <c r="Q3953" t="s">
        <v>616</v>
      </c>
      <c r="R3953">
        <v>2</v>
      </c>
      <c r="S3953">
        <f t="shared" si="370"/>
        <v>4</v>
      </c>
      <c r="T3953">
        <f t="shared" si="371"/>
        <v>0</v>
      </c>
      <c r="U3953" t="s">
        <v>1006</v>
      </c>
      <c r="V3953" t="s">
        <v>856</v>
      </c>
      <c r="Z3953" s="118">
        <v>1.18</v>
      </c>
      <c r="AA3953">
        <v>10</v>
      </c>
      <c r="AB3953" s="120">
        <v>4.74</v>
      </c>
      <c r="AC3953" s="2">
        <f t="shared" si="372"/>
        <v>2013.5520000000001</v>
      </c>
      <c r="AE3953" s="2">
        <f t="shared" si="373"/>
        <v>2013.5520000000001</v>
      </c>
      <c r="AG3953" t="str">
        <f t="shared" si="374"/>
        <v/>
      </c>
    </row>
    <row r="3954" spans="1:34">
      <c r="A3954">
        <v>3953</v>
      </c>
      <c r="C3954">
        <v>415</v>
      </c>
      <c r="D3954">
        <v>753</v>
      </c>
      <c r="E3954" t="s">
        <v>605</v>
      </c>
      <c r="F3954" t="s">
        <v>929</v>
      </c>
      <c r="G3954">
        <v>54.741230010000002</v>
      </c>
      <c r="H3954">
        <v>127.80838009999999</v>
      </c>
      <c r="M3954" t="s">
        <v>59</v>
      </c>
      <c r="N3954">
        <v>-5</v>
      </c>
      <c r="O3954">
        <v>-18</v>
      </c>
      <c r="P3954">
        <f t="shared" si="375"/>
        <v>13</v>
      </c>
      <c r="Q3954" t="s">
        <v>616</v>
      </c>
      <c r="R3954">
        <v>2</v>
      </c>
      <c r="S3954">
        <f t="shared" si="370"/>
        <v>13</v>
      </c>
      <c r="T3954">
        <f t="shared" si="371"/>
        <v>0</v>
      </c>
      <c r="U3954" t="s">
        <v>1006</v>
      </c>
      <c r="V3954" t="s">
        <v>856</v>
      </c>
      <c r="Z3954" s="118">
        <v>1.38</v>
      </c>
      <c r="AA3954">
        <v>35</v>
      </c>
      <c r="AB3954" s="120">
        <v>1.7</v>
      </c>
      <c r="AC3954" s="2">
        <f t="shared" si="372"/>
        <v>1982.3699999999997</v>
      </c>
      <c r="AE3954" s="2">
        <f t="shared" si="373"/>
        <v>1982.3699999999997</v>
      </c>
      <c r="AG3954" t="str">
        <f t="shared" si="374"/>
        <v/>
      </c>
    </row>
    <row r="3955" spans="1:34">
      <c r="A3955">
        <v>3954</v>
      </c>
      <c r="C3955">
        <v>415</v>
      </c>
      <c r="D3955">
        <v>753</v>
      </c>
      <c r="E3955" t="s">
        <v>605</v>
      </c>
      <c r="F3955" t="s">
        <v>929</v>
      </c>
      <c r="G3955">
        <v>54.741230010000002</v>
      </c>
      <c r="H3955">
        <v>127.80838009999999</v>
      </c>
      <c r="M3955" t="s">
        <v>60</v>
      </c>
      <c r="N3955">
        <v>-18</v>
      </c>
      <c r="O3955">
        <v>-29</v>
      </c>
      <c r="P3955">
        <f t="shared" si="375"/>
        <v>11</v>
      </c>
      <c r="Q3955" t="s">
        <v>616</v>
      </c>
      <c r="R3955">
        <v>2</v>
      </c>
      <c r="S3955">
        <f t="shared" si="370"/>
        <v>11</v>
      </c>
      <c r="T3955">
        <f t="shared" si="371"/>
        <v>0</v>
      </c>
      <c r="U3955" t="s">
        <v>1003</v>
      </c>
      <c r="V3955" t="s">
        <v>1005</v>
      </c>
      <c r="Z3955" s="118">
        <v>1.38</v>
      </c>
      <c r="AA3955">
        <v>40</v>
      </c>
      <c r="AB3955" s="120">
        <v>1.7</v>
      </c>
      <c r="AC3955" s="2">
        <f t="shared" si="372"/>
        <v>1548.36</v>
      </c>
      <c r="AE3955" s="2">
        <f t="shared" si="373"/>
        <v>1548.36</v>
      </c>
      <c r="AG3955" t="str">
        <f t="shared" si="374"/>
        <v/>
      </c>
    </row>
    <row r="3956" spans="1:34" s="9" customFormat="1">
      <c r="A3956">
        <v>3955</v>
      </c>
      <c r="C3956">
        <v>415</v>
      </c>
      <c r="D3956">
        <v>753</v>
      </c>
      <c r="E3956" s="9" t="s">
        <v>605</v>
      </c>
      <c r="F3956" t="s">
        <v>929</v>
      </c>
      <c r="G3956" s="9">
        <v>54.741230010000002</v>
      </c>
      <c r="H3956" s="9">
        <v>127.80838009999999</v>
      </c>
      <c r="M3956" s="9" t="s">
        <v>19</v>
      </c>
      <c r="N3956" s="9">
        <v>-29</v>
      </c>
      <c r="O3956" s="9">
        <v>-29</v>
      </c>
      <c r="P3956">
        <f t="shared" si="375"/>
        <v>0</v>
      </c>
      <c r="Q3956" s="9" t="s">
        <v>604</v>
      </c>
      <c r="R3956" s="9">
        <v>2</v>
      </c>
      <c r="S3956" s="9">
        <f t="shared" si="370"/>
        <v>0</v>
      </c>
      <c r="T3956" s="9">
        <f t="shared" si="371"/>
        <v>0</v>
      </c>
      <c r="U3956" t="s">
        <v>1003</v>
      </c>
      <c r="V3956" t="s">
        <v>1005</v>
      </c>
      <c r="Z3956" s="118">
        <v>1.38</v>
      </c>
      <c r="AA3956" s="9">
        <v>55</v>
      </c>
      <c r="AB3956" s="120">
        <v>0.54</v>
      </c>
      <c r="AC3956" s="2">
        <f t="shared" si="372"/>
        <v>0</v>
      </c>
      <c r="AE3956" s="11">
        <f t="shared" si="373"/>
        <v>0</v>
      </c>
      <c r="AG3956" t="str">
        <f t="shared" si="374"/>
        <v/>
      </c>
      <c r="AH3956"/>
    </row>
    <row r="3957" spans="1:34">
      <c r="A3957">
        <v>3956</v>
      </c>
      <c r="C3957">
        <v>395</v>
      </c>
      <c r="D3957">
        <v>754</v>
      </c>
      <c r="E3957" t="s">
        <v>619</v>
      </c>
      <c r="F3957" t="s">
        <v>930</v>
      </c>
      <c r="G3957">
        <v>53.664371490000001</v>
      </c>
      <c r="H3957">
        <v>128.9172058</v>
      </c>
      <c r="M3957" t="s">
        <v>89</v>
      </c>
      <c r="N3957">
        <v>13</v>
      </c>
      <c r="O3957">
        <v>11</v>
      </c>
      <c r="P3957">
        <f t="shared" si="375"/>
        <v>2</v>
      </c>
      <c r="Q3957" t="s">
        <v>35</v>
      </c>
      <c r="R3957">
        <v>1</v>
      </c>
      <c r="S3957">
        <f t="shared" si="370"/>
        <v>0</v>
      </c>
      <c r="T3957">
        <f t="shared" si="371"/>
        <v>2</v>
      </c>
      <c r="W3957">
        <f>SUM(S3957:S3963)</f>
        <v>26</v>
      </c>
      <c r="X3957">
        <f>SUM(T3957:T3963)</f>
        <v>13</v>
      </c>
      <c r="Y3957">
        <f>X3957+W3957</f>
        <v>39</v>
      </c>
      <c r="Z3957" s="118">
        <v>0.16</v>
      </c>
      <c r="AA3957">
        <v>0</v>
      </c>
      <c r="AB3957" s="120">
        <v>37.4</v>
      </c>
      <c r="AC3957" s="2">
        <f t="shared" si="372"/>
        <v>1196.8</v>
      </c>
      <c r="AD3957" s="2">
        <f>SUM(AC3957:AC3963)</f>
        <v>14659.128000000001</v>
      </c>
      <c r="AE3957" s="2">
        <f t="shared" si="373"/>
        <v>1196.8</v>
      </c>
      <c r="AF3957" s="2">
        <f>SUM(AE3957:AE3963)</f>
        <v>14659.128000000001</v>
      </c>
      <c r="AG3957">
        <f t="shared" si="374"/>
        <v>1</v>
      </c>
    </row>
    <row r="3958" spans="1:34">
      <c r="A3958">
        <v>3957</v>
      </c>
      <c r="C3958">
        <v>395</v>
      </c>
      <c r="D3958">
        <v>754</v>
      </c>
      <c r="E3958" t="s">
        <v>619</v>
      </c>
      <c r="F3958" t="s">
        <v>930</v>
      </c>
      <c r="G3958">
        <v>53.664371490000001</v>
      </c>
      <c r="H3958">
        <v>128.9172058</v>
      </c>
      <c r="M3958" t="s">
        <v>14</v>
      </c>
      <c r="N3958">
        <v>11</v>
      </c>
      <c r="O3958">
        <v>5</v>
      </c>
      <c r="P3958">
        <f t="shared" si="375"/>
        <v>6</v>
      </c>
      <c r="Q3958" t="s">
        <v>35</v>
      </c>
      <c r="R3958">
        <v>1</v>
      </c>
      <c r="S3958">
        <f t="shared" si="370"/>
        <v>0</v>
      </c>
      <c r="T3958">
        <f t="shared" si="371"/>
        <v>6</v>
      </c>
      <c r="Z3958" s="118">
        <v>0.16</v>
      </c>
      <c r="AA3958">
        <v>0</v>
      </c>
      <c r="AB3958" s="120">
        <v>37.4</v>
      </c>
      <c r="AC3958" s="2">
        <f t="shared" si="372"/>
        <v>3590.3999999999996</v>
      </c>
      <c r="AE3958" s="2">
        <f t="shared" si="373"/>
        <v>3590.3999999999996</v>
      </c>
      <c r="AG3958" t="str">
        <f t="shared" si="374"/>
        <v/>
      </c>
    </row>
    <row r="3959" spans="1:34">
      <c r="A3959">
        <v>3958</v>
      </c>
      <c r="C3959">
        <v>395</v>
      </c>
      <c r="D3959">
        <v>754</v>
      </c>
      <c r="E3959" t="s">
        <v>619</v>
      </c>
      <c r="F3959" t="s">
        <v>930</v>
      </c>
      <c r="G3959">
        <v>53.664371490000001</v>
      </c>
      <c r="H3959">
        <v>128.9172058</v>
      </c>
      <c r="M3959" t="s">
        <v>57</v>
      </c>
      <c r="N3959">
        <v>5</v>
      </c>
      <c r="O3959">
        <v>0</v>
      </c>
      <c r="P3959">
        <f t="shared" si="375"/>
        <v>5</v>
      </c>
      <c r="Q3959" t="s">
        <v>35</v>
      </c>
      <c r="R3959">
        <v>1</v>
      </c>
      <c r="S3959">
        <f t="shared" si="370"/>
        <v>0</v>
      </c>
      <c r="T3959">
        <f t="shared" si="371"/>
        <v>5</v>
      </c>
      <c r="Z3959" s="118">
        <v>0.16</v>
      </c>
      <c r="AA3959">
        <v>0</v>
      </c>
      <c r="AB3959" s="120">
        <v>30.85</v>
      </c>
      <c r="AC3959" s="2">
        <f t="shared" si="372"/>
        <v>2468.0000000000005</v>
      </c>
      <c r="AE3959" s="2">
        <f t="shared" si="373"/>
        <v>2468.0000000000005</v>
      </c>
      <c r="AG3959" t="str">
        <f t="shared" si="374"/>
        <v/>
      </c>
    </row>
    <row r="3960" spans="1:34">
      <c r="A3960">
        <v>3959</v>
      </c>
      <c r="C3960">
        <v>442</v>
      </c>
      <c r="D3960">
        <v>754</v>
      </c>
      <c r="E3960" t="s">
        <v>619</v>
      </c>
      <c r="F3960" t="s">
        <v>930</v>
      </c>
      <c r="G3960">
        <v>53.664371490000001</v>
      </c>
      <c r="H3960">
        <v>128.9172058</v>
      </c>
      <c r="M3960" t="s">
        <v>104</v>
      </c>
      <c r="N3960">
        <v>0</v>
      </c>
      <c r="O3960">
        <v>-11</v>
      </c>
      <c r="P3960">
        <f t="shared" si="375"/>
        <v>11</v>
      </c>
      <c r="Q3960" t="s">
        <v>89</v>
      </c>
      <c r="R3960">
        <v>2</v>
      </c>
      <c r="S3960">
        <f t="shared" si="370"/>
        <v>11</v>
      </c>
      <c r="T3960">
        <f t="shared" si="371"/>
        <v>0</v>
      </c>
      <c r="U3960" t="s">
        <v>1003</v>
      </c>
      <c r="V3960" t="s">
        <v>1005</v>
      </c>
      <c r="Z3960" s="118">
        <v>1.07</v>
      </c>
      <c r="AA3960">
        <v>10</v>
      </c>
      <c r="AB3960" s="120">
        <v>3.36</v>
      </c>
      <c r="AC3960" s="2">
        <f t="shared" si="372"/>
        <v>3559.2480000000005</v>
      </c>
      <c r="AE3960" s="2">
        <f t="shared" si="373"/>
        <v>3559.2480000000005</v>
      </c>
      <c r="AG3960" t="str">
        <f t="shared" si="374"/>
        <v/>
      </c>
    </row>
    <row r="3961" spans="1:34">
      <c r="A3961">
        <v>3960</v>
      </c>
      <c r="C3961">
        <v>442</v>
      </c>
      <c r="D3961">
        <v>754</v>
      </c>
      <c r="E3961" t="s">
        <v>619</v>
      </c>
      <c r="F3961" t="s">
        <v>930</v>
      </c>
      <c r="G3961">
        <v>53.664371490000001</v>
      </c>
      <c r="H3961">
        <v>128.9172058</v>
      </c>
      <c r="M3961" t="s">
        <v>101</v>
      </c>
      <c r="N3961">
        <v>-11</v>
      </c>
      <c r="O3961">
        <v>-16</v>
      </c>
      <c r="P3961">
        <f t="shared" si="375"/>
        <v>5</v>
      </c>
      <c r="Q3961" t="s">
        <v>604</v>
      </c>
      <c r="R3961">
        <v>2</v>
      </c>
      <c r="S3961">
        <f t="shared" si="370"/>
        <v>5</v>
      </c>
      <c r="T3961">
        <f t="shared" si="371"/>
        <v>0</v>
      </c>
      <c r="U3961" t="s">
        <v>1003</v>
      </c>
      <c r="V3961" t="s">
        <v>1005</v>
      </c>
      <c r="Z3961" s="118">
        <v>1.45</v>
      </c>
      <c r="AA3961">
        <v>30</v>
      </c>
      <c r="AB3961" s="120">
        <v>1.2</v>
      </c>
      <c r="AC3961" s="2">
        <f t="shared" si="372"/>
        <v>608.99999999999989</v>
      </c>
      <c r="AE3961" s="2">
        <f t="shared" si="373"/>
        <v>608.99999999999989</v>
      </c>
      <c r="AG3961" t="str">
        <f t="shared" si="374"/>
        <v/>
      </c>
    </row>
    <row r="3962" spans="1:34">
      <c r="A3962">
        <v>3961</v>
      </c>
      <c r="C3962">
        <v>442</v>
      </c>
      <c r="D3962">
        <v>754</v>
      </c>
      <c r="E3962" t="s">
        <v>619</v>
      </c>
      <c r="F3962" t="s">
        <v>930</v>
      </c>
      <c r="G3962">
        <v>53.664371490000001</v>
      </c>
      <c r="H3962">
        <v>128.9172058</v>
      </c>
      <c r="M3962" t="s">
        <v>687</v>
      </c>
      <c r="N3962">
        <v>-16</v>
      </c>
      <c r="O3962">
        <v>-26</v>
      </c>
      <c r="P3962">
        <f t="shared" si="375"/>
        <v>10</v>
      </c>
      <c r="Q3962" t="s">
        <v>89</v>
      </c>
      <c r="R3962">
        <v>2</v>
      </c>
      <c r="S3962">
        <f t="shared" si="370"/>
        <v>10</v>
      </c>
      <c r="T3962">
        <f t="shared" si="371"/>
        <v>0</v>
      </c>
      <c r="U3962" t="s">
        <v>1003</v>
      </c>
      <c r="V3962" t="s">
        <v>1005</v>
      </c>
      <c r="Z3962" s="118">
        <v>1.07</v>
      </c>
      <c r="AA3962">
        <v>10</v>
      </c>
      <c r="AB3962" s="120">
        <v>3.36</v>
      </c>
      <c r="AC3962" s="2">
        <f t="shared" si="372"/>
        <v>3235.6800000000007</v>
      </c>
      <c r="AE3962" s="2">
        <f t="shared" si="373"/>
        <v>3235.6800000000007</v>
      </c>
      <c r="AG3962" t="str">
        <f t="shared" si="374"/>
        <v/>
      </c>
    </row>
    <row r="3963" spans="1:34" s="9" customFormat="1">
      <c r="A3963">
        <v>3962</v>
      </c>
      <c r="C3963">
        <v>442</v>
      </c>
      <c r="D3963">
        <v>754</v>
      </c>
      <c r="E3963" s="9" t="s">
        <v>619</v>
      </c>
      <c r="F3963" t="s">
        <v>930</v>
      </c>
      <c r="G3963" s="9">
        <v>53.664371490000001</v>
      </c>
      <c r="H3963" s="9">
        <v>128.9172058</v>
      </c>
      <c r="M3963" s="9" t="s">
        <v>685</v>
      </c>
      <c r="N3963" s="9">
        <v>-26</v>
      </c>
      <c r="O3963" s="9">
        <v>-26</v>
      </c>
      <c r="P3963">
        <f t="shared" si="375"/>
        <v>0</v>
      </c>
      <c r="Q3963" s="9" t="s">
        <v>611</v>
      </c>
      <c r="R3963" s="9">
        <v>2</v>
      </c>
      <c r="S3963" s="9">
        <f t="shared" si="370"/>
        <v>0</v>
      </c>
      <c r="T3963" s="9">
        <f t="shared" si="371"/>
        <v>0</v>
      </c>
      <c r="U3963" t="s">
        <v>1026</v>
      </c>
      <c r="V3963" t="s">
        <v>856</v>
      </c>
      <c r="Z3963" s="118">
        <v>1.45</v>
      </c>
      <c r="AA3963" s="9">
        <v>50</v>
      </c>
      <c r="AB3963" s="120">
        <v>0.38</v>
      </c>
      <c r="AC3963" s="2">
        <f t="shared" si="372"/>
        <v>0</v>
      </c>
      <c r="AE3963" s="11">
        <f t="shared" si="373"/>
        <v>0</v>
      </c>
      <c r="AG3963" t="str">
        <f t="shared" si="374"/>
        <v/>
      </c>
      <c r="AH3963"/>
    </row>
    <row r="3964" spans="1:34">
      <c r="A3964">
        <v>3963</v>
      </c>
      <c r="C3964">
        <v>353</v>
      </c>
      <c r="D3964">
        <v>755</v>
      </c>
      <c r="E3964" t="s">
        <v>605</v>
      </c>
      <c r="F3964" t="s">
        <v>929</v>
      </c>
      <c r="G3964">
        <v>54.059501650000001</v>
      </c>
      <c r="H3964">
        <v>128.5334015</v>
      </c>
      <c r="M3964" t="s">
        <v>89</v>
      </c>
      <c r="N3964">
        <v>18</v>
      </c>
      <c r="O3964">
        <v>17</v>
      </c>
      <c r="P3964">
        <f t="shared" si="375"/>
        <v>1</v>
      </c>
      <c r="Q3964" t="s">
        <v>35</v>
      </c>
      <c r="R3964">
        <v>1</v>
      </c>
      <c r="S3964">
        <f t="shared" si="370"/>
        <v>0</v>
      </c>
      <c r="T3964">
        <f t="shared" si="371"/>
        <v>1</v>
      </c>
      <c r="W3964">
        <f>SUM(S3964:S3969)</f>
        <v>60</v>
      </c>
      <c r="X3964">
        <f>SUM(T3964:T3969)</f>
        <v>18</v>
      </c>
      <c r="Y3964">
        <f>X3964+W3964</f>
        <v>78</v>
      </c>
      <c r="Z3964" s="118">
        <v>0.14000000000000001</v>
      </c>
      <c r="AA3964">
        <v>0</v>
      </c>
      <c r="AB3964" s="120">
        <v>43.21</v>
      </c>
      <c r="AC3964" s="2">
        <f t="shared" si="372"/>
        <v>604.94000000000005</v>
      </c>
      <c r="AD3964" s="2">
        <f>SUM(AC3964:AC3969)</f>
        <v>20609.48</v>
      </c>
      <c r="AE3964" s="2">
        <f t="shared" si="373"/>
        <v>604.94000000000005</v>
      </c>
      <c r="AF3964" s="2">
        <f>SUM(AE3964:AE3969)</f>
        <v>20609.48</v>
      </c>
      <c r="AG3964">
        <f t="shared" si="374"/>
        <v>1</v>
      </c>
    </row>
    <row r="3965" spans="1:34">
      <c r="A3965">
        <v>3964</v>
      </c>
      <c r="C3965">
        <v>353</v>
      </c>
      <c r="D3965">
        <v>755</v>
      </c>
      <c r="E3965" t="s">
        <v>605</v>
      </c>
      <c r="F3965" t="s">
        <v>929</v>
      </c>
      <c r="G3965">
        <v>54.059501650000001</v>
      </c>
      <c r="H3965">
        <v>128.5334015</v>
      </c>
      <c r="M3965" t="s">
        <v>623</v>
      </c>
      <c r="N3965">
        <v>17</v>
      </c>
      <c r="O3965">
        <v>1</v>
      </c>
      <c r="P3965">
        <f t="shared" si="375"/>
        <v>16</v>
      </c>
      <c r="Q3965" t="s">
        <v>35</v>
      </c>
      <c r="R3965">
        <v>1</v>
      </c>
      <c r="S3965">
        <f t="shared" si="370"/>
        <v>0</v>
      </c>
      <c r="T3965">
        <f t="shared" si="371"/>
        <v>16</v>
      </c>
      <c r="Z3965" s="118">
        <v>0.14000000000000001</v>
      </c>
      <c r="AA3965">
        <v>0</v>
      </c>
      <c r="AB3965" s="120">
        <v>43.21</v>
      </c>
      <c r="AC3965" s="2">
        <f t="shared" si="372"/>
        <v>9679.0400000000009</v>
      </c>
      <c r="AE3965" s="2">
        <f t="shared" si="373"/>
        <v>9679.0400000000009</v>
      </c>
      <c r="AG3965" t="str">
        <f t="shared" si="374"/>
        <v/>
      </c>
    </row>
    <row r="3966" spans="1:34">
      <c r="A3966">
        <v>3965</v>
      </c>
      <c r="C3966">
        <v>353</v>
      </c>
      <c r="D3966">
        <v>755</v>
      </c>
      <c r="E3966" t="s">
        <v>605</v>
      </c>
      <c r="F3966" t="s">
        <v>929</v>
      </c>
      <c r="G3966">
        <v>54.059501650000001</v>
      </c>
      <c r="H3966">
        <v>128.5334015</v>
      </c>
      <c r="M3966" t="s">
        <v>57</v>
      </c>
      <c r="N3966">
        <v>1</v>
      </c>
      <c r="O3966">
        <v>0</v>
      </c>
      <c r="P3966">
        <f t="shared" si="375"/>
        <v>1</v>
      </c>
      <c r="Q3966" t="s">
        <v>35</v>
      </c>
      <c r="R3966">
        <v>1</v>
      </c>
      <c r="S3966">
        <f t="shared" si="370"/>
        <v>0</v>
      </c>
      <c r="T3966">
        <f t="shared" si="371"/>
        <v>1</v>
      </c>
      <c r="Z3966" s="118">
        <v>0.14000000000000001</v>
      </c>
      <c r="AA3966">
        <v>0</v>
      </c>
      <c r="AB3966" s="120">
        <v>36.65</v>
      </c>
      <c r="AC3966" s="2">
        <f t="shared" si="372"/>
        <v>513.1</v>
      </c>
      <c r="AE3966" s="2">
        <f t="shared" si="373"/>
        <v>513.1</v>
      </c>
      <c r="AG3966" t="str">
        <f t="shared" si="374"/>
        <v/>
      </c>
    </row>
    <row r="3967" spans="1:34">
      <c r="A3967">
        <v>3966</v>
      </c>
      <c r="C3967">
        <v>383</v>
      </c>
      <c r="D3967">
        <v>755</v>
      </c>
      <c r="E3967" t="s">
        <v>605</v>
      </c>
      <c r="F3967" t="s">
        <v>929</v>
      </c>
      <c r="G3967">
        <v>54.059501650000001</v>
      </c>
      <c r="H3967">
        <v>128.5334015</v>
      </c>
      <c r="M3967" t="s">
        <v>17</v>
      </c>
      <c r="N3967">
        <v>0</v>
      </c>
      <c r="O3967">
        <v>-4</v>
      </c>
      <c r="P3967">
        <f t="shared" si="375"/>
        <v>4</v>
      </c>
      <c r="Q3967" t="s">
        <v>604</v>
      </c>
      <c r="R3967">
        <v>2</v>
      </c>
      <c r="S3967">
        <f t="shared" si="370"/>
        <v>4</v>
      </c>
      <c r="T3967">
        <f t="shared" si="371"/>
        <v>0</v>
      </c>
      <c r="U3967" t="s">
        <v>1026</v>
      </c>
      <c r="V3967" t="s">
        <v>856</v>
      </c>
      <c r="Z3967" s="118">
        <v>0.87</v>
      </c>
      <c r="AA3967">
        <v>25</v>
      </c>
      <c r="AB3967" s="120">
        <v>1.7</v>
      </c>
      <c r="AC3967" s="2">
        <f t="shared" si="372"/>
        <v>443.69999999999993</v>
      </c>
      <c r="AE3967" s="2">
        <f t="shared" si="373"/>
        <v>443.69999999999993</v>
      </c>
      <c r="AG3967" t="str">
        <f t="shared" si="374"/>
        <v/>
      </c>
    </row>
    <row r="3968" spans="1:34">
      <c r="A3968">
        <v>3967</v>
      </c>
      <c r="C3968">
        <v>383</v>
      </c>
      <c r="D3968">
        <v>755</v>
      </c>
      <c r="E3968" t="s">
        <v>605</v>
      </c>
      <c r="F3968" t="s">
        <v>929</v>
      </c>
      <c r="G3968">
        <v>54.059501650000001</v>
      </c>
      <c r="H3968">
        <v>128.5334015</v>
      </c>
      <c r="M3968" t="s">
        <v>18</v>
      </c>
      <c r="N3968">
        <v>-4</v>
      </c>
      <c r="O3968">
        <v>-40</v>
      </c>
      <c r="P3968">
        <f t="shared" si="375"/>
        <v>36</v>
      </c>
      <c r="Q3968" t="s">
        <v>604</v>
      </c>
      <c r="R3968">
        <v>2</v>
      </c>
      <c r="S3968">
        <f t="shared" si="370"/>
        <v>36</v>
      </c>
      <c r="T3968">
        <f t="shared" si="371"/>
        <v>0</v>
      </c>
      <c r="U3968" t="s">
        <v>1026</v>
      </c>
      <c r="V3968" t="s">
        <v>856</v>
      </c>
      <c r="Z3968" s="118">
        <v>1.38</v>
      </c>
      <c r="AA3968">
        <v>25</v>
      </c>
      <c r="AB3968" s="120">
        <v>1.7</v>
      </c>
      <c r="AC3968" s="2">
        <f t="shared" si="372"/>
        <v>6334.1999999999971</v>
      </c>
      <c r="AE3968" s="2">
        <f t="shared" si="373"/>
        <v>6334.1999999999971</v>
      </c>
      <c r="AG3968" t="str">
        <f t="shared" si="374"/>
        <v/>
      </c>
    </row>
    <row r="3969" spans="1:34" s="9" customFormat="1">
      <c r="A3969">
        <v>3968</v>
      </c>
      <c r="C3969">
        <v>383</v>
      </c>
      <c r="D3969">
        <v>755</v>
      </c>
      <c r="E3969" s="9" t="s">
        <v>605</v>
      </c>
      <c r="F3969" t="s">
        <v>929</v>
      </c>
      <c r="G3969" s="9">
        <v>54.059501650000001</v>
      </c>
      <c r="H3969" s="9">
        <v>128.5334015</v>
      </c>
      <c r="M3969" s="9" t="s">
        <v>101</v>
      </c>
      <c r="N3969" s="9">
        <v>-40</v>
      </c>
      <c r="O3969" s="9">
        <v>-60</v>
      </c>
      <c r="P3969">
        <f t="shared" si="375"/>
        <v>20</v>
      </c>
      <c r="Q3969" s="9" t="s">
        <v>604</v>
      </c>
      <c r="R3969" s="9">
        <v>2</v>
      </c>
      <c r="S3969" s="9">
        <f t="shared" si="370"/>
        <v>20</v>
      </c>
      <c r="T3969" s="9">
        <f t="shared" si="371"/>
        <v>0</v>
      </c>
      <c r="U3969" t="s">
        <v>1026</v>
      </c>
      <c r="V3969" t="s">
        <v>856</v>
      </c>
      <c r="Z3969" s="118">
        <v>1.19</v>
      </c>
      <c r="AA3969" s="9">
        <v>25</v>
      </c>
      <c r="AB3969" s="120">
        <v>1.7</v>
      </c>
      <c r="AC3969" s="2">
        <f t="shared" si="372"/>
        <v>3034.4999999999995</v>
      </c>
      <c r="AE3969" s="11">
        <f t="shared" si="373"/>
        <v>3034.4999999999995</v>
      </c>
      <c r="AG3969" t="str">
        <f t="shared" si="374"/>
        <v/>
      </c>
      <c r="AH3969"/>
    </row>
    <row r="3970" spans="1:34">
      <c r="A3970">
        <v>3969</v>
      </c>
      <c r="C3970">
        <v>58</v>
      </c>
      <c r="D3970">
        <v>756</v>
      </c>
      <c r="E3970" t="s">
        <v>605</v>
      </c>
      <c r="F3970" t="s">
        <v>929</v>
      </c>
      <c r="G3970">
        <v>54.121269230000003</v>
      </c>
      <c r="H3970">
        <v>128.53230289999999</v>
      </c>
      <c r="M3970" t="s">
        <v>89</v>
      </c>
      <c r="N3970">
        <v>20</v>
      </c>
      <c r="O3970">
        <v>18</v>
      </c>
      <c r="P3970">
        <f t="shared" si="375"/>
        <v>2</v>
      </c>
      <c r="Q3970" t="s">
        <v>35</v>
      </c>
      <c r="R3970">
        <v>1</v>
      </c>
      <c r="S3970">
        <f t="shared" ref="S3970:S4033" si="376">IF(R3970=1,0,P3970)</f>
        <v>0</v>
      </c>
      <c r="T3970">
        <f t="shared" ref="T3970:T4033" si="377">IF(R3970=1,P3970,0)</f>
        <v>2</v>
      </c>
      <c r="W3970">
        <f>SUM(S3970:S3975)</f>
        <v>63</v>
      </c>
      <c r="X3970">
        <f>SUM(T3970:T3975)</f>
        <v>20</v>
      </c>
      <c r="Y3970">
        <f>X3970+W3970</f>
        <v>83</v>
      </c>
      <c r="Z3970" s="118">
        <v>0.14000000000000001</v>
      </c>
      <c r="AA3970">
        <v>0</v>
      </c>
      <c r="AB3970" s="120">
        <v>43.21</v>
      </c>
      <c r="AC3970" s="2">
        <f t="shared" ref="AC3970:AC4033" si="378">Z3970*AB3970/100*P3970*100*100*((100-AA3970)/100)</f>
        <v>1209.8800000000001</v>
      </c>
      <c r="AD3970" s="2">
        <f>SUM(AC3970:AC3975)</f>
        <v>29224.62</v>
      </c>
      <c r="AE3970" s="2">
        <f t="shared" ref="AE3970:AE4033" si="379">Z3970*AB3970/100*P3970*100*100*((100-AA3970)/100)</f>
        <v>1209.8800000000001</v>
      </c>
      <c r="AF3970" s="2">
        <f>SUM(AE3970:AE3975)</f>
        <v>29224.62</v>
      </c>
      <c r="AG3970">
        <f t="shared" ref="AG3970:AG4033" si="380">IF(D3969&lt;&gt;D3970,1,"")</f>
        <v>1</v>
      </c>
    </row>
    <row r="3971" spans="1:34">
      <c r="A3971">
        <v>3970</v>
      </c>
      <c r="C3971">
        <v>58</v>
      </c>
      <c r="D3971">
        <v>756</v>
      </c>
      <c r="E3971" t="s">
        <v>605</v>
      </c>
      <c r="F3971" t="s">
        <v>929</v>
      </c>
      <c r="G3971">
        <v>54.121269230000003</v>
      </c>
      <c r="H3971">
        <v>128.53230289999999</v>
      </c>
      <c r="M3971" t="s">
        <v>606</v>
      </c>
      <c r="N3971">
        <v>18</v>
      </c>
      <c r="O3971">
        <v>13</v>
      </c>
      <c r="P3971">
        <f t="shared" si="375"/>
        <v>5</v>
      </c>
      <c r="Q3971" t="s">
        <v>35</v>
      </c>
      <c r="R3971">
        <v>1</v>
      </c>
      <c r="S3971">
        <f t="shared" si="376"/>
        <v>0</v>
      </c>
      <c r="T3971">
        <f t="shared" si="377"/>
        <v>5</v>
      </c>
      <c r="Z3971" s="118">
        <v>0.14000000000000001</v>
      </c>
      <c r="AA3971">
        <v>0</v>
      </c>
      <c r="AB3971" s="120">
        <v>43.21</v>
      </c>
      <c r="AC3971" s="2">
        <f t="shared" si="378"/>
        <v>3024.7</v>
      </c>
      <c r="AE3971" s="2">
        <f t="shared" si="379"/>
        <v>3024.7</v>
      </c>
      <c r="AG3971" t="str">
        <f t="shared" si="380"/>
        <v/>
      </c>
    </row>
    <row r="3972" spans="1:34">
      <c r="A3972">
        <v>3971</v>
      </c>
      <c r="C3972">
        <v>58</v>
      </c>
      <c r="D3972">
        <v>756</v>
      </c>
      <c r="E3972" t="s">
        <v>605</v>
      </c>
      <c r="F3972" t="s">
        <v>929</v>
      </c>
      <c r="G3972">
        <v>54.121269230000003</v>
      </c>
      <c r="H3972">
        <v>128.53230289999999</v>
      </c>
      <c r="M3972" t="s">
        <v>15</v>
      </c>
      <c r="N3972">
        <v>13</v>
      </c>
      <c r="O3972">
        <v>0</v>
      </c>
      <c r="P3972">
        <f t="shared" si="375"/>
        <v>13</v>
      </c>
      <c r="Q3972" t="s">
        <v>35</v>
      </c>
      <c r="R3972">
        <v>1</v>
      </c>
      <c r="S3972">
        <f t="shared" si="376"/>
        <v>0</v>
      </c>
      <c r="T3972">
        <f t="shared" si="377"/>
        <v>13</v>
      </c>
      <c r="Z3972" s="118">
        <v>0.14000000000000001</v>
      </c>
      <c r="AA3972">
        <v>0</v>
      </c>
      <c r="AB3972" s="120">
        <v>36.65</v>
      </c>
      <c r="AC3972" s="2">
        <f t="shared" si="378"/>
        <v>6670.3</v>
      </c>
      <c r="AE3972" s="2">
        <f t="shared" si="379"/>
        <v>6670.3</v>
      </c>
      <c r="AG3972" t="str">
        <f t="shared" si="380"/>
        <v/>
      </c>
    </row>
    <row r="3973" spans="1:34">
      <c r="A3973">
        <v>3972</v>
      </c>
      <c r="C3973">
        <v>71</v>
      </c>
      <c r="D3973">
        <v>756</v>
      </c>
      <c r="E3973" t="s">
        <v>605</v>
      </c>
      <c r="F3973" t="s">
        <v>929</v>
      </c>
      <c r="G3973">
        <v>54.121269230000003</v>
      </c>
      <c r="H3973">
        <v>128.53230289999999</v>
      </c>
      <c r="M3973" t="s">
        <v>129</v>
      </c>
      <c r="N3973">
        <v>0</v>
      </c>
      <c r="O3973">
        <v>-19</v>
      </c>
      <c r="P3973">
        <f t="shared" si="375"/>
        <v>19</v>
      </c>
      <c r="Q3973" t="s">
        <v>604</v>
      </c>
      <c r="R3973">
        <v>2</v>
      </c>
      <c r="S3973">
        <f t="shared" si="376"/>
        <v>19</v>
      </c>
      <c r="T3973">
        <f t="shared" si="377"/>
        <v>0</v>
      </c>
      <c r="U3973" t="s">
        <v>1006</v>
      </c>
      <c r="V3973" t="s">
        <v>21</v>
      </c>
      <c r="Z3973" s="118">
        <v>1.31</v>
      </c>
      <c r="AA3973">
        <v>0</v>
      </c>
      <c r="AB3973" s="120">
        <v>4.74</v>
      </c>
      <c r="AC3973" s="2">
        <f t="shared" si="378"/>
        <v>11797.86</v>
      </c>
      <c r="AE3973" s="2">
        <f t="shared" si="379"/>
        <v>11797.86</v>
      </c>
      <c r="AG3973" t="str">
        <f t="shared" si="380"/>
        <v/>
      </c>
    </row>
    <row r="3974" spans="1:34">
      <c r="A3974">
        <v>3973</v>
      </c>
      <c r="C3974">
        <v>71</v>
      </c>
      <c r="D3974">
        <v>756</v>
      </c>
      <c r="E3974" t="s">
        <v>605</v>
      </c>
      <c r="F3974" t="s">
        <v>929</v>
      </c>
      <c r="G3974">
        <v>54.121269230000003</v>
      </c>
      <c r="H3974">
        <v>128.53230289999999</v>
      </c>
      <c r="M3974" t="s">
        <v>59</v>
      </c>
      <c r="N3974">
        <v>-19</v>
      </c>
      <c r="O3974">
        <v>-37</v>
      </c>
      <c r="P3974">
        <f t="shared" si="375"/>
        <v>18</v>
      </c>
      <c r="Q3974" t="s">
        <v>604</v>
      </c>
      <c r="R3974">
        <v>2</v>
      </c>
      <c r="S3974">
        <f t="shared" si="376"/>
        <v>18</v>
      </c>
      <c r="T3974">
        <f t="shared" si="377"/>
        <v>0</v>
      </c>
      <c r="U3974" t="s">
        <v>1006</v>
      </c>
      <c r="V3974" t="s">
        <v>21</v>
      </c>
      <c r="Z3974" s="118">
        <v>1.38</v>
      </c>
      <c r="AA3974">
        <v>25</v>
      </c>
      <c r="AB3974" s="120">
        <v>1.7</v>
      </c>
      <c r="AC3974" s="2">
        <f t="shared" si="378"/>
        <v>3167.0999999999985</v>
      </c>
      <c r="AE3974" s="2">
        <f t="shared" si="379"/>
        <v>3167.0999999999985</v>
      </c>
      <c r="AG3974" t="str">
        <f t="shared" si="380"/>
        <v/>
      </c>
    </row>
    <row r="3975" spans="1:34" s="9" customFormat="1">
      <c r="A3975">
        <v>3974</v>
      </c>
      <c r="C3975">
        <v>71</v>
      </c>
      <c r="D3975">
        <v>756</v>
      </c>
      <c r="E3975" s="9" t="s">
        <v>605</v>
      </c>
      <c r="F3975" t="s">
        <v>929</v>
      </c>
      <c r="G3975" s="9">
        <v>54.121269230000003</v>
      </c>
      <c r="H3975" s="9">
        <v>128.53230289999999</v>
      </c>
      <c r="M3975" s="9" t="s">
        <v>60</v>
      </c>
      <c r="N3975" s="9">
        <v>-37</v>
      </c>
      <c r="O3975" s="9">
        <v>-63</v>
      </c>
      <c r="P3975">
        <f t="shared" si="375"/>
        <v>26</v>
      </c>
      <c r="Q3975" s="9" t="s">
        <v>604</v>
      </c>
      <c r="R3975" s="9">
        <v>2</v>
      </c>
      <c r="S3975" s="9">
        <f t="shared" si="376"/>
        <v>26</v>
      </c>
      <c r="T3975" s="9">
        <f t="shared" si="377"/>
        <v>0</v>
      </c>
      <c r="U3975" t="s">
        <v>1006</v>
      </c>
      <c r="V3975" t="s">
        <v>21</v>
      </c>
      <c r="Z3975" s="118">
        <v>1.38</v>
      </c>
      <c r="AA3975" s="9">
        <v>45</v>
      </c>
      <c r="AB3975" s="120">
        <v>1.7</v>
      </c>
      <c r="AC3975" s="2">
        <f t="shared" si="378"/>
        <v>3354.7799999999993</v>
      </c>
      <c r="AE3975" s="11">
        <f t="shared" si="379"/>
        <v>3354.7799999999993</v>
      </c>
      <c r="AG3975" t="str">
        <f t="shared" si="380"/>
        <v/>
      </c>
      <c r="AH3975"/>
    </row>
    <row r="3976" spans="1:34">
      <c r="A3976">
        <v>3975</v>
      </c>
      <c r="C3976">
        <v>347</v>
      </c>
      <c r="D3976">
        <v>757</v>
      </c>
      <c r="E3976" t="s">
        <v>919</v>
      </c>
      <c r="F3976" t="s">
        <v>934</v>
      </c>
      <c r="G3976">
        <v>54.060920719999999</v>
      </c>
      <c r="H3976">
        <v>128.6219025</v>
      </c>
      <c r="M3976" t="s">
        <v>89</v>
      </c>
      <c r="N3976">
        <v>40</v>
      </c>
      <c r="O3976">
        <v>38</v>
      </c>
      <c r="P3976">
        <f t="shared" si="375"/>
        <v>2</v>
      </c>
      <c r="Q3976" t="s">
        <v>35</v>
      </c>
      <c r="R3976">
        <v>1</v>
      </c>
      <c r="S3976">
        <f t="shared" si="376"/>
        <v>0</v>
      </c>
      <c r="T3976">
        <f t="shared" si="377"/>
        <v>2</v>
      </c>
      <c r="W3976">
        <f>SUM(S3976:S3979)</f>
        <v>60</v>
      </c>
      <c r="X3976">
        <f>SUM(T3976:T3979)</f>
        <v>40</v>
      </c>
      <c r="Y3976">
        <f>X3976+W3976</f>
        <v>100</v>
      </c>
      <c r="Z3976" s="118">
        <v>0.08</v>
      </c>
      <c r="AA3976">
        <v>0</v>
      </c>
      <c r="AB3976" s="120">
        <v>51.68</v>
      </c>
      <c r="AC3976" s="2">
        <f t="shared" si="378"/>
        <v>826.88000000000011</v>
      </c>
      <c r="AD3976" s="2">
        <f>SUM(AC3976:AC3979)</f>
        <v>35631.440000000002</v>
      </c>
      <c r="AE3976" s="2">
        <f t="shared" si="379"/>
        <v>826.88000000000011</v>
      </c>
      <c r="AF3976" s="2">
        <f>SUM(AE3976:AE3979)</f>
        <v>35631.440000000002</v>
      </c>
      <c r="AG3976">
        <f t="shared" si="380"/>
        <v>1</v>
      </c>
    </row>
    <row r="3977" spans="1:34">
      <c r="A3977">
        <v>3976</v>
      </c>
      <c r="C3977">
        <v>347</v>
      </c>
      <c r="D3977">
        <v>757</v>
      </c>
      <c r="E3977" t="s">
        <v>919</v>
      </c>
      <c r="F3977" t="s">
        <v>934</v>
      </c>
      <c r="G3977">
        <v>54.060920719999999</v>
      </c>
      <c r="H3977">
        <v>128.6219025</v>
      </c>
      <c r="M3977" t="s">
        <v>623</v>
      </c>
      <c r="N3977">
        <v>38</v>
      </c>
      <c r="O3977">
        <v>0</v>
      </c>
      <c r="P3977">
        <f t="shared" si="375"/>
        <v>38</v>
      </c>
      <c r="Q3977" t="s">
        <v>35</v>
      </c>
      <c r="R3977">
        <v>1</v>
      </c>
      <c r="S3977">
        <f t="shared" si="376"/>
        <v>0</v>
      </c>
      <c r="T3977">
        <f t="shared" si="377"/>
        <v>38</v>
      </c>
      <c r="Z3977" s="118">
        <v>0.12</v>
      </c>
      <c r="AA3977">
        <v>0</v>
      </c>
      <c r="AB3977" s="120">
        <v>51.68</v>
      </c>
      <c r="AC3977" s="2">
        <f t="shared" si="378"/>
        <v>23566.079999999998</v>
      </c>
      <c r="AE3977" s="2">
        <f t="shared" si="379"/>
        <v>23566.079999999998</v>
      </c>
      <c r="AG3977" t="str">
        <f t="shared" si="380"/>
        <v/>
      </c>
    </row>
    <row r="3978" spans="1:34">
      <c r="A3978">
        <v>3977</v>
      </c>
      <c r="C3978">
        <v>377</v>
      </c>
      <c r="D3978">
        <v>757</v>
      </c>
      <c r="E3978" t="s">
        <v>919</v>
      </c>
      <c r="F3978" t="s">
        <v>934</v>
      </c>
      <c r="G3978">
        <v>54.060920719999999</v>
      </c>
      <c r="H3978">
        <v>128.6219025</v>
      </c>
      <c r="M3978" t="s">
        <v>17</v>
      </c>
      <c r="N3978">
        <v>0</v>
      </c>
      <c r="O3978">
        <v>-5</v>
      </c>
      <c r="P3978">
        <f t="shared" si="375"/>
        <v>5</v>
      </c>
      <c r="Q3978" t="s">
        <v>604</v>
      </c>
      <c r="R3978">
        <v>2</v>
      </c>
      <c r="S3978">
        <f t="shared" si="376"/>
        <v>5</v>
      </c>
      <c r="T3978">
        <f t="shared" si="377"/>
        <v>0</v>
      </c>
      <c r="U3978" t="s">
        <v>1006</v>
      </c>
      <c r="V3978" t="s">
        <v>21</v>
      </c>
      <c r="Z3978" s="118">
        <v>0.86</v>
      </c>
      <c r="AA3978" s="106">
        <v>40</v>
      </c>
      <c r="AB3978" s="120">
        <v>3.63</v>
      </c>
      <c r="AC3978" s="2">
        <f t="shared" si="378"/>
        <v>936.54</v>
      </c>
      <c r="AE3978" s="2">
        <f t="shared" si="379"/>
        <v>936.54</v>
      </c>
      <c r="AG3978" t="str">
        <f t="shared" si="380"/>
        <v/>
      </c>
    </row>
    <row r="3979" spans="1:34" s="9" customFormat="1">
      <c r="A3979">
        <v>3978</v>
      </c>
      <c r="C3979">
        <v>377</v>
      </c>
      <c r="D3979">
        <v>757</v>
      </c>
      <c r="E3979" s="9" t="s">
        <v>919</v>
      </c>
      <c r="F3979" t="s">
        <v>934</v>
      </c>
      <c r="G3979" s="9">
        <v>54.060920719999999</v>
      </c>
      <c r="H3979" s="9">
        <v>128.6219025</v>
      </c>
      <c r="M3979" s="9" t="s">
        <v>829</v>
      </c>
      <c r="N3979" s="9">
        <v>-5</v>
      </c>
      <c r="O3979" s="9">
        <v>-60</v>
      </c>
      <c r="P3979">
        <f t="shared" ref="P3979:P4042" si="381">ABS(N3979-O3979)</f>
        <v>55</v>
      </c>
      <c r="Q3979" s="9" t="s">
        <v>604</v>
      </c>
      <c r="R3979" s="9">
        <v>2</v>
      </c>
      <c r="S3979" s="9">
        <f t="shared" si="376"/>
        <v>55</v>
      </c>
      <c r="T3979" s="9">
        <f t="shared" si="377"/>
        <v>0</v>
      </c>
      <c r="U3979" t="s">
        <v>1006</v>
      </c>
      <c r="V3979" t="s">
        <v>21</v>
      </c>
      <c r="Z3979" s="118">
        <v>0.86</v>
      </c>
      <c r="AA3979" s="106">
        <v>40</v>
      </c>
      <c r="AB3979" s="120">
        <v>3.63</v>
      </c>
      <c r="AC3979" s="2">
        <f t="shared" si="378"/>
        <v>10301.94</v>
      </c>
      <c r="AE3979" s="11">
        <f t="shared" si="379"/>
        <v>10301.94</v>
      </c>
      <c r="AG3979" t="str">
        <f t="shared" si="380"/>
        <v/>
      </c>
      <c r="AH3979"/>
    </row>
    <row r="3980" spans="1:34">
      <c r="A3980">
        <v>3979</v>
      </c>
      <c r="C3980">
        <v>57</v>
      </c>
      <c r="D3980">
        <v>758</v>
      </c>
      <c r="E3980" t="s">
        <v>416</v>
      </c>
      <c r="F3980" t="s">
        <v>932</v>
      </c>
      <c r="G3980">
        <v>54.13233185</v>
      </c>
      <c r="H3980">
        <v>128.5708008</v>
      </c>
      <c r="M3980" t="s">
        <v>658</v>
      </c>
      <c r="N3980">
        <v>9</v>
      </c>
      <c r="O3980">
        <v>6</v>
      </c>
      <c r="P3980">
        <f t="shared" si="381"/>
        <v>3</v>
      </c>
      <c r="Q3980" t="s">
        <v>35</v>
      </c>
      <c r="R3980">
        <v>1</v>
      </c>
      <c r="S3980">
        <f t="shared" si="376"/>
        <v>0</v>
      </c>
      <c r="T3980">
        <f t="shared" si="377"/>
        <v>3</v>
      </c>
      <c r="W3980">
        <f>SUM(S3980:S3986)</f>
        <v>75</v>
      </c>
      <c r="X3980">
        <f>SUM(T3980:T3986)</f>
        <v>9</v>
      </c>
      <c r="Y3980">
        <f>X3980+W3980</f>
        <v>84</v>
      </c>
      <c r="Z3980" s="118">
        <v>0.11</v>
      </c>
      <c r="AA3980">
        <v>0</v>
      </c>
      <c r="AB3980" s="120">
        <v>25.58</v>
      </c>
      <c r="AC3980" s="2">
        <f t="shared" si="378"/>
        <v>844.13999999999976</v>
      </c>
      <c r="AD3980" s="2">
        <f>SUM(AC3980:AC3986)</f>
        <v>31279.600000000006</v>
      </c>
      <c r="AE3980" s="2">
        <f t="shared" si="379"/>
        <v>844.13999999999976</v>
      </c>
      <c r="AF3980" s="2">
        <f>SUM(AE3980:AE3986)</f>
        <v>31279.600000000006</v>
      </c>
      <c r="AG3980">
        <f t="shared" si="380"/>
        <v>1</v>
      </c>
    </row>
    <row r="3981" spans="1:34">
      <c r="A3981">
        <v>3980</v>
      </c>
      <c r="C3981">
        <v>57</v>
      </c>
      <c r="D3981">
        <v>758</v>
      </c>
      <c r="E3981" t="s">
        <v>416</v>
      </c>
      <c r="F3981" t="s">
        <v>932</v>
      </c>
      <c r="G3981">
        <v>54.13233185</v>
      </c>
      <c r="H3981">
        <v>128.5708008</v>
      </c>
      <c r="M3981" t="s">
        <v>612</v>
      </c>
      <c r="N3981">
        <v>6</v>
      </c>
      <c r="O3981">
        <v>2</v>
      </c>
      <c r="P3981">
        <f t="shared" si="381"/>
        <v>4</v>
      </c>
      <c r="Q3981" t="s">
        <v>35</v>
      </c>
      <c r="R3981">
        <v>1</v>
      </c>
      <c r="S3981">
        <f t="shared" si="376"/>
        <v>0</v>
      </c>
      <c r="T3981">
        <f t="shared" si="377"/>
        <v>4</v>
      </c>
      <c r="Z3981" s="118">
        <v>0.11</v>
      </c>
      <c r="AA3981">
        <v>0</v>
      </c>
      <c r="AB3981" s="120">
        <v>25.58</v>
      </c>
      <c r="AC3981" s="2">
        <f t="shared" si="378"/>
        <v>1125.5199999999998</v>
      </c>
      <c r="AE3981" s="2">
        <f t="shared" si="379"/>
        <v>1125.5199999999998</v>
      </c>
      <c r="AG3981" t="str">
        <f t="shared" si="380"/>
        <v/>
      </c>
    </row>
    <row r="3982" spans="1:34">
      <c r="A3982">
        <v>3981</v>
      </c>
      <c r="C3982">
        <v>57</v>
      </c>
      <c r="D3982">
        <v>758</v>
      </c>
      <c r="E3982" t="s">
        <v>416</v>
      </c>
      <c r="F3982" t="s">
        <v>932</v>
      </c>
      <c r="G3982">
        <v>54.13233185</v>
      </c>
      <c r="H3982">
        <v>128.5708008</v>
      </c>
      <c r="M3982" t="s">
        <v>95</v>
      </c>
      <c r="N3982">
        <v>2</v>
      </c>
      <c r="O3982">
        <v>0</v>
      </c>
      <c r="P3982">
        <f t="shared" si="381"/>
        <v>2</v>
      </c>
      <c r="Q3982" t="s">
        <v>35</v>
      </c>
      <c r="R3982">
        <v>1</v>
      </c>
      <c r="S3982">
        <f t="shared" si="376"/>
        <v>0</v>
      </c>
      <c r="T3982">
        <f t="shared" si="377"/>
        <v>2</v>
      </c>
      <c r="Z3982" s="118">
        <v>0.55000000000000004</v>
      </c>
      <c r="AA3982">
        <v>0</v>
      </c>
      <c r="AB3982" s="120">
        <v>19.02</v>
      </c>
      <c r="AC3982" s="2">
        <f t="shared" si="378"/>
        <v>2092.2000000000003</v>
      </c>
      <c r="AE3982" s="2">
        <f t="shared" si="379"/>
        <v>2092.2000000000003</v>
      </c>
      <c r="AG3982" t="str">
        <f t="shared" si="380"/>
        <v/>
      </c>
    </row>
    <row r="3983" spans="1:34">
      <c r="A3983">
        <v>3982</v>
      </c>
      <c r="C3983">
        <v>70</v>
      </c>
      <c r="D3983">
        <v>758</v>
      </c>
      <c r="E3983" t="s">
        <v>416</v>
      </c>
      <c r="F3983" t="s">
        <v>932</v>
      </c>
      <c r="G3983">
        <v>54.13233185</v>
      </c>
      <c r="H3983">
        <v>128.5708008</v>
      </c>
      <c r="M3983" t="s">
        <v>727</v>
      </c>
      <c r="N3983">
        <v>0</v>
      </c>
      <c r="O3983">
        <v>-17</v>
      </c>
      <c r="P3983">
        <f t="shared" si="381"/>
        <v>17</v>
      </c>
      <c r="Q3983" t="s">
        <v>611</v>
      </c>
      <c r="R3983">
        <v>2</v>
      </c>
      <c r="S3983">
        <f t="shared" si="376"/>
        <v>17</v>
      </c>
      <c r="T3983">
        <f t="shared" si="377"/>
        <v>0</v>
      </c>
      <c r="U3983" t="s">
        <v>1006</v>
      </c>
      <c r="V3983" t="s">
        <v>21</v>
      </c>
      <c r="Z3983" s="118">
        <v>1.1000000000000001</v>
      </c>
      <c r="AA3983" s="106">
        <v>40</v>
      </c>
      <c r="AB3983" s="120">
        <v>0.92</v>
      </c>
      <c r="AC3983" s="2">
        <f t="shared" si="378"/>
        <v>1032.2400000000002</v>
      </c>
      <c r="AE3983" s="2">
        <f t="shared" si="379"/>
        <v>1032.2400000000002</v>
      </c>
      <c r="AG3983" t="str">
        <f t="shared" si="380"/>
        <v/>
      </c>
    </row>
    <row r="3984" spans="1:34">
      <c r="A3984">
        <v>3983</v>
      </c>
      <c r="C3984">
        <v>70</v>
      </c>
      <c r="D3984">
        <v>758</v>
      </c>
      <c r="E3984" t="s">
        <v>416</v>
      </c>
      <c r="F3984" t="s">
        <v>932</v>
      </c>
      <c r="G3984">
        <v>54.13233185</v>
      </c>
      <c r="H3984">
        <v>128.5708008</v>
      </c>
      <c r="M3984" t="s">
        <v>772</v>
      </c>
      <c r="N3984">
        <v>-17</v>
      </c>
      <c r="O3984">
        <v>-38</v>
      </c>
      <c r="P3984">
        <f t="shared" si="381"/>
        <v>21</v>
      </c>
      <c r="Q3984" t="s">
        <v>191</v>
      </c>
      <c r="R3984">
        <v>2</v>
      </c>
      <c r="S3984">
        <f t="shared" si="376"/>
        <v>21</v>
      </c>
      <c r="T3984">
        <f t="shared" si="377"/>
        <v>0</v>
      </c>
      <c r="U3984" t="s">
        <v>1006</v>
      </c>
      <c r="V3984" t="s">
        <v>21</v>
      </c>
      <c r="Z3984" s="118">
        <v>1.1000000000000001</v>
      </c>
      <c r="AA3984" s="106">
        <v>40</v>
      </c>
      <c r="AB3984" s="120">
        <v>0.92</v>
      </c>
      <c r="AC3984" s="2">
        <f t="shared" si="378"/>
        <v>1275.1200000000001</v>
      </c>
      <c r="AE3984" s="2">
        <f t="shared" si="379"/>
        <v>1275.1200000000001</v>
      </c>
      <c r="AG3984" t="str">
        <f t="shared" si="380"/>
        <v/>
      </c>
    </row>
    <row r="3985" spans="1:34">
      <c r="A3985">
        <v>3984</v>
      </c>
      <c r="C3985">
        <v>70</v>
      </c>
      <c r="D3985">
        <v>758</v>
      </c>
      <c r="E3985" t="s">
        <v>416</v>
      </c>
      <c r="F3985" t="s">
        <v>932</v>
      </c>
      <c r="G3985">
        <v>54.13233185</v>
      </c>
      <c r="H3985">
        <v>128.5708008</v>
      </c>
      <c r="M3985" t="s">
        <v>629</v>
      </c>
      <c r="N3985">
        <v>-38</v>
      </c>
      <c r="O3985">
        <v>-61</v>
      </c>
      <c r="P3985">
        <f t="shared" si="381"/>
        <v>23</v>
      </c>
      <c r="R3985">
        <v>2</v>
      </c>
      <c r="S3985">
        <f t="shared" si="376"/>
        <v>23</v>
      </c>
      <c r="T3985">
        <f t="shared" si="377"/>
        <v>0</v>
      </c>
      <c r="U3985" t="s">
        <v>1006</v>
      </c>
      <c r="V3985" t="s">
        <v>21</v>
      </c>
      <c r="Z3985" s="118">
        <v>0.55000000000000004</v>
      </c>
      <c r="AA3985">
        <v>0</v>
      </c>
      <c r="AB3985" s="120">
        <v>19.02</v>
      </c>
      <c r="AC3985" s="2">
        <f t="shared" si="378"/>
        <v>24060.300000000003</v>
      </c>
      <c r="AE3985" s="2">
        <f t="shared" si="379"/>
        <v>24060.300000000003</v>
      </c>
      <c r="AG3985" t="str">
        <f t="shared" si="380"/>
        <v/>
      </c>
    </row>
    <row r="3986" spans="1:34" s="9" customFormat="1">
      <c r="A3986">
        <v>3985</v>
      </c>
      <c r="C3986">
        <v>70</v>
      </c>
      <c r="D3986">
        <v>758</v>
      </c>
      <c r="E3986" s="9" t="s">
        <v>416</v>
      </c>
      <c r="F3986" t="s">
        <v>932</v>
      </c>
      <c r="G3986" s="9">
        <v>54.13233185</v>
      </c>
      <c r="H3986" s="9">
        <v>128.5708008</v>
      </c>
      <c r="M3986" s="9" t="s">
        <v>737</v>
      </c>
      <c r="N3986" s="9">
        <v>-61</v>
      </c>
      <c r="O3986" s="9">
        <v>-75</v>
      </c>
      <c r="P3986">
        <f t="shared" si="381"/>
        <v>14</v>
      </c>
      <c r="Q3986" s="9" t="s">
        <v>616</v>
      </c>
      <c r="R3986" s="9">
        <v>2</v>
      </c>
      <c r="S3986" s="9">
        <f t="shared" si="376"/>
        <v>14</v>
      </c>
      <c r="T3986" s="9">
        <f t="shared" si="377"/>
        <v>0</v>
      </c>
      <c r="U3986" t="s">
        <v>1006</v>
      </c>
      <c r="V3986" t="s">
        <v>21</v>
      </c>
      <c r="Z3986" s="118">
        <v>1.1000000000000001</v>
      </c>
      <c r="AA3986" s="106">
        <v>40</v>
      </c>
      <c r="AB3986" s="120">
        <v>0.92</v>
      </c>
      <c r="AC3986" s="2">
        <f t="shared" si="378"/>
        <v>850.08</v>
      </c>
      <c r="AE3986" s="11">
        <f t="shared" si="379"/>
        <v>850.08</v>
      </c>
      <c r="AG3986" t="str">
        <f t="shared" si="380"/>
        <v/>
      </c>
      <c r="AH3986"/>
    </row>
    <row r="3987" spans="1:34">
      <c r="A3987">
        <v>3986</v>
      </c>
      <c r="C3987">
        <v>352</v>
      </c>
      <c r="D3987">
        <v>759</v>
      </c>
      <c r="E3987" t="s">
        <v>416</v>
      </c>
      <c r="F3987" t="s">
        <v>932</v>
      </c>
      <c r="G3987">
        <v>54.114570620000002</v>
      </c>
      <c r="H3987">
        <v>128.61219790000001</v>
      </c>
      <c r="M3987" t="s">
        <v>89</v>
      </c>
      <c r="N3987">
        <v>2</v>
      </c>
      <c r="O3987">
        <v>0</v>
      </c>
      <c r="P3987">
        <f t="shared" si="381"/>
        <v>2</v>
      </c>
      <c r="Q3987" t="s">
        <v>35</v>
      </c>
      <c r="R3987">
        <v>1</v>
      </c>
      <c r="S3987">
        <f t="shared" si="376"/>
        <v>0</v>
      </c>
      <c r="T3987">
        <f t="shared" si="377"/>
        <v>2</v>
      </c>
      <c r="W3987">
        <f>SUM(S3987:S3991)</f>
        <v>60</v>
      </c>
      <c r="X3987">
        <f>SUM(T3987:T3991)</f>
        <v>2</v>
      </c>
      <c r="Y3987">
        <f>X3987+W3987</f>
        <v>62</v>
      </c>
      <c r="Z3987" s="118">
        <v>0.11</v>
      </c>
      <c r="AA3987">
        <v>0</v>
      </c>
      <c r="AB3987" s="120">
        <v>25.58</v>
      </c>
      <c r="AC3987" s="2">
        <f t="shared" si="378"/>
        <v>562.75999999999988</v>
      </c>
      <c r="AD3987" s="2">
        <f>SUM(AC3987:AC3991)</f>
        <v>5926.58</v>
      </c>
      <c r="AE3987" s="2">
        <f t="shared" si="379"/>
        <v>562.75999999999988</v>
      </c>
      <c r="AF3987" s="2">
        <f>SUM(AE3987:AE3991)</f>
        <v>5926.58</v>
      </c>
      <c r="AG3987">
        <f t="shared" si="380"/>
        <v>1</v>
      </c>
    </row>
    <row r="3988" spans="1:34">
      <c r="A3988">
        <v>3987</v>
      </c>
      <c r="C3988">
        <v>382</v>
      </c>
      <c r="D3988">
        <v>759</v>
      </c>
      <c r="E3988" t="s">
        <v>416</v>
      </c>
      <c r="F3988" t="s">
        <v>932</v>
      </c>
      <c r="G3988">
        <v>54.114570620000002</v>
      </c>
      <c r="H3988">
        <v>128.61219790000001</v>
      </c>
      <c r="M3988" t="s">
        <v>21</v>
      </c>
      <c r="N3988">
        <v>0</v>
      </c>
      <c r="O3988">
        <v>-2</v>
      </c>
      <c r="P3988">
        <f t="shared" si="381"/>
        <v>2</v>
      </c>
      <c r="Q3988" t="s">
        <v>885</v>
      </c>
      <c r="R3988">
        <v>2</v>
      </c>
      <c r="S3988">
        <f t="shared" si="376"/>
        <v>2</v>
      </c>
      <c r="T3988">
        <f t="shared" si="377"/>
        <v>0</v>
      </c>
      <c r="U3988" t="s">
        <v>1003</v>
      </c>
      <c r="V3988" t="s">
        <v>918</v>
      </c>
      <c r="Z3988" s="118">
        <v>1.1000000000000001</v>
      </c>
      <c r="AA3988">
        <v>0</v>
      </c>
      <c r="AB3988" s="120">
        <v>0.92</v>
      </c>
      <c r="AC3988" s="2">
        <f t="shared" si="378"/>
        <v>202.40000000000003</v>
      </c>
      <c r="AE3988" s="2">
        <f t="shared" si="379"/>
        <v>202.40000000000003</v>
      </c>
      <c r="AG3988" t="str">
        <f t="shared" si="380"/>
        <v/>
      </c>
    </row>
    <row r="3989" spans="1:34">
      <c r="A3989">
        <v>3988</v>
      </c>
      <c r="C3989">
        <v>382</v>
      </c>
      <c r="D3989">
        <v>759</v>
      </c>
      <c r="E3989" t="s">
        <v>416</v>
      </c>
      <c r="F3989" t="s">
        <v>932</v>
      </c>
      <c r="G3989">
        <v>54.114570620000002</v>
      </c>
      <c r="H3989">
        <v>128.61219790000001</v>
      </c>
      <c r="M3989" t="s">
        <v>830</v>
      </c>
      <c r="N3989">
        <v>-2</v>
      </c>
      <c r="O3989">
        <v>-20</v>
      </c>
      <c r="P3989">
        <f t="shared" si="381"/>
        <v>18</v>
      </c>
      <c r="Q3989" t="s">
        <v>885</v>
      </c>
      <c r="R3989">
        <v>2</v>
      </c>
      <c r="S3989">
        <f t="shared" si="376"/>
        <v>18</v>
      </c>
      <c r="T3989">
        <f t="shared" si="377"/>
        <v>0</v>
      </c>
      <c r="U3989" t="s">
        <v>1003</v>
      </c>
      <c r="V3989" t="s">
        <v>918</v>
      </c>
      <c r="Z3989" s="118">
        <v>1.1000000000000001</v>
      </c>
      <c r="AA3989" s="106">
        <v>30</v>
      </c>
      <c r="AB3989" s="120">
        <v>0.92</v>
      </c>
      <c r="AC3989" s="2">
        <f t="shared" si="378"/>
        <v>1275.1200000000001</v>
      </c>
      <c r="AE3989" s="2">
        <f t="shared" si="379"/>
        <v>1275.1200000000001</v>
      </c>
      <c r="AG3989" t="str">
        <f t="shared" si="380"/>
        <v/>
      </c>
    </row>
    <row r="3990" spans="1:34">
      <c r="A3990">
        <v>3989</v>
      </c>
      <c r="C3990">
        <v>382</v>
      </c>
      <c r="D3990">
        <v>759</v>
      </c>
      <c r="E3990" t="s">
        <v>416</v>
      </c>
      <c r="F3990" t="s">
        <v>932</v>
      </c>
      <c r="G3990">
        <v>54.114570620000002</v>
      </c>
      <c r="H3990">
        <v>128.61219790000001</v>
      </c>
      <c r="M3990" t="s">
        <v>705</v>
      </c>
      <c r="N3990">
        <v>-20</v>
      </c>
      <c r="O3990">
        <v>-25</v>
      </c>
      <c r="P3990">
        <f t="shared" si="381"/>
        <v>5</v>
      </c>
      <c r="R3990">
        <v>2</v>
      </c>
      <c r="S3990">
        <f t="shared" si="376"/>
        <v>5</v>
      </c>
      <c r="T3990">
        <f t="shared" si="377"/>
        <v>0</v>
      </c>
      <c r="U3990" t="s">
        <v>1003</v>
      </c>
      <c r="V3990" t="s">
        <v>918</v>
      </c>
      <c r="Z3990" s="118">
        <v>0.11</v>
      </c>
      <c r="AA3990">
        <v>0</v>
      </c>
      <c r="AB3990" s="120">
        <v>25.58</v>
      </c>
      <c r="AC3990" s="2">
        <f t="shared" si="378"/>
        <v>1406.8999999999999</v>
      </c>
      <c r="AE3990" s="2">
        <f t="shared" si="379"/>
        <v>1406.8999999999999</v>
      </c>
      <c r="AG3990" t="str">
        <f t="shared" si="380"/>
        <v/>
      </c>
    </row>
    <row r="3991" spans="1:34" s="9" customFormat="1">
      <c r="A3991">
        <v>3990</v>
      </c>
      <c r="C3991">
        <v>382</v>
      </c>
      <c r="D3991">
        <v>759</v>
      </c>
      <c r="E3991" s="9" t="s">
        <v>416</v>
      </c>
      <c r="F3991" t="s">
        <v>932</v>
      </c>
      <c r="G3991" s="9">
        <v>54.114570620000002</v>
      </c>
      <c r="H3991" s="9">
        <v>128.61219790000001</v>
      </c>
      <c r="M3991" s="9" t="s">
        <v>831</v>
      </c>
      <c r="N3991" s="9">
        <v>-25</v>
      </c>
      <c r="O3991" s="9">
        <v>-60</v>
      </c>
      <c r="P3991">
        <f t="shared" si="381"/>
        <v>35</v>
      </c>
      <c r="Q3991" s="9" t="s">
        <v>885</v>
      </c>
      <c r="R3991" s="9">
        <v>2</v>
      </c>
      <c r="S3991" s="9">
        <f t="shared" si="376"/>
        <v>35</v>
      </c>
      <c r="T3991" s="9">
        <f t="shared" si="377"/>
        <v>0</v>
      </c>
      <c r="U3991" t="s">
        <v>1003</v>
      </c>
      <c r="V3991" t="s">
        <v>918</v>
      </c>
      <c r="Z3991" s="118">
        <v>1.1000000000000001</v>
      </c>
      <c r="AA3991" s="106">
        <v>30</v>
      </c>
      <c r="AB3991" s="120">
        <v>0.92</v>
      </c>
      <c r="AC3991" s="2">
        <f t="shared" si="378"/>
        <v>2479.4000000000005</v>
      </c>
      <c r="AE3991" s="11">
        <f t="shared" si="379"/>
        <v>2479.4000000000005</v>
      </c>
      <c r="AG3991" t="str">
        <f t="shared" si="380"/>
        <v/>
      </c>
      <c r="AH3991"/>
    </row>
    <row r="3992" spans="1:34">
      <c r="A3992">
        <v>3991</v>
      </c>
      <c r="C3992">
        <v>399</v>
      </c>
      <c r="D3992">
        <v>760</v>
      </c>
      <c r="E3992" t="s">
        <v>605</v>
      </c>
      <c r="F3992" t="s">
        <v>929</v>
      </c>
      <c r="G3992">
        <v>54.820560460000003</v>
      </c>
      <c r="H3992">
        <v>127.9167023</v>
      </c>
      <c r="M3992" t="s">
        <v>610</v>
      </c>
      <c r="N3992">
        <v>5.5</v>
      </c>
      <c r="O3992">
        <v>5</v>
      </c>
      <c r="P3992">
        <f t="shared" si="381"/>
        <v>0.5</v>
      </c>
      <c r="Q3992" t="s">
        <v>35</v>
      </c>
      <c r="R3992">
        <v>1</v>
      </c>
      <c r="S3992">
        <f t="shared" si="376"/>
        <v>0</v>
      </c>
      <c r="T3992">
        <f t="shared" si="377"/>
        <v>0.5</v>
      </c>
      <c r="W3992">
        <f>SUM(S3992:S3997)</f>
        <v>50</v>
      </c>
      <c r="X3992">
        <f>SUM(T3992:T3997)</f>
        <v>5.5</v>
      </c>
      <c r="Y3992">
        <f>X3992+W3992</f>
        <v>55.5</v>
      </c>
      <c r="Z3992" s="118">
        <v>0.14000000000000001</v>
      </c>
      <c r="AA3992">
        <v>0</v>
      </c>
      <c r="AB3992" s="120">
        <v>43.21</v>
      </c>
      <c r="AC3992" s="2">
        <f t="shared" si="378"/>
        <v>302.47000000000003</v>
      </c>
      <c r="AD3992" s="2">
        <f>SUM(AC3992:AC3997)</f>
        <v>12486.799999999997</v>
      </c>
      <c r="AE3992" s="2">
        <f t="shared" si="379"/>
        <v>302.47000000000003</v>
      </c>
      <c r="AF3992" s="2">
        <f>SUM(AE3992:AE3997)</f>
        <v>12486.799999999997</v>
      </c>
      <c r="AG3992">
        <f t="shared" si="380"/>
        <v>1</v>
      </c>
    </row>
    <row r="3993" spans="1:34">
      <c r="A3993">
        <v>3992</v>
      </c>
      <c r="C3993">
        <v>399</v>
      </c>
      <c r="D3993">
        <v>760</v>
      </c>
      <c r="E3993" t="s">
        <v>605</v>
      </c>
      <c r="F3993" t="s">
        <v>929</v>
      </c>
      <c r="G3993">
        <v>54.820560460000003</v>
      </c>
      <c r="H3993">
        <v>127.9167023</v>
      </c>
      <c r="M3993" t="s">
        <v>14</v>
      </c>
      <c r="N3993">
        <v>5</v>
      </c>
      <c r="O3993">
        <v>0</v>
      </c>
      <c r="P3993">
        <f t="shared" si="381"/>
        <v>5</v>
      </c>
      <c r="Q3993" t="s">
        <v>35</v>
      </c>
      <c r="R3993">
        <v>1</v>
      </c>
      <c r="S3993">
        <f t="shared" si="376"/>
        <v>0</v>
      </c>
      <c r="T3993">
        <f t="shared" si="377"/>
        <v>5</v>
      </c>
      <c r="Z3993" s="118">
        <v>0.14000000000000001</v>
      </c>
      <c r="AA3993">
        <v>0</v>
      </c>
      <c r="AB3993" s="120">
        <v>43.21</v>
      </c>
      <c r="AC3993" s="2">
        <f t="shared" si="378"/>
        <v>3024.7</v>
      </c>
      <c r="AE3993" s="2">
        <f t="shared" si="379"/>
        <v>3024.7</v>
      </c>
      <c r="AG3993" t="str">
        <f t="shared" si="380"/>
        <v/>
      </c>
    </row>
    <row r="3994" spans="1:34">
      <c r="A3994">
        <v>3993</v>
      </c>
      <c r="C3994">
        <v>446</v>
      </c>
      <c r="D3994">
        <v>760</v>
      </c>
      <c r="E3994" t="s">
        <v>605</v>
      </c>
      <c r="F3994" t="s">
        <v>929</v>
      </c>
      <c r="G3994">
        <v>54.820560460000003</v>
      </c>
      <c r="H3994">
        <v>127.9167023</v>
      </c>
      <c r="M3994" t="s">
        <v>16</v>
      </c>
      <c r="N3994">
        <v>0</v>
      </c>
      <c r="O3994">
        <v>-2</v>
      </c>
      <c r="P3994">
        <f t="shared" si="381"/>
        <v>2</v>
      </c>
      <c r="R3994">
        <v>2</v>
      </c>
      <c r="S3994">
        <f t="shared" si="376"/>
        <v>2</v>
      </c>
      <c r="T3994">
        <f t="shared" si="377"/>
        <v>0</v>
      </c>
      <c r="U3994" t="s">
        <v>1003</v>
      </c>
      <c r="V3994" t="s">
        <v>918</v>
      </c>
      <c r="Z3994" s="118">
        <v>1.31</v>
      </c>
      <c r="AA3994">
        <v>0</v>
      </c>
      <c r="AB3994" s="120">
        <v>4.74</v>
      </c>
      <c r="AC3994" s="2">
        <f t="shared" si="378"/>
        <v>1241.8800000000001</v>
      </c>
      <c r="AE3994" s="2">
        <f t="shared" si="379"/>
        <v>1241.8800000000001</v>
      </c>
      <c r="AG3994" t="str">
        <f t="shared" si="380"/>
        <v/>
      </c>
    </row>
    <row r="3995" spans="1:34">
      <c r="A3995">
        <v>3994</v>
      </c>
      <c r="C3995">
        <v>446</v>
      </c>
      <c r="D3995">
        <v>760</v>
      </c>
      <c r="E3995" t="s">
        <v>605</v>
      </c>
      <c r="F3995" t="s">
        <v>929</v>
      </c>
      <c r="G3995">
        <v>54.820560460000003</v>
      </c>
      <c r="H3995">
        <v>127.9167023</v>
      </c>
      <c r="M3995" t="s">
        <v>59</v>
      </c>
      <c r="N3995">
        <v>-2</v>
      </c>
      <c r="O3995">
        <v>-15</v>
      </c>
      <c r="P3995">
        <f t="shared" si="381"/>
        <v>13</v>
      </c>
      <c r="Q3995" t="s">
        <v>89</v>
      </c>
      <c r="R3995">
        <v>2</v>
      </c>
      <c r="S3995">
        <f t="shared" si="376"/>
        <v>13</v>
      </c>
      <c r="T3995">
        <f t="shared" si="377"/>
        <v>0</v>
      </c>
      <c r="U3995" t="s">
        <v>1003</v>
      </c>
      <c r="V3995" t="s">
        <v>918</v>
      </c>
      <c r="Z3995" s="118">
        <v>1.38</v>
      </c>
      <c r="AA3995">
        <v>10</v>
      </c>
      <c r="AB3995" s="120">
        <v>1.7</v>
      </c>
      <c r="AC3995" s="2">
        <f t="shared" si="378"/>
        <v>2744.8199999999993</v>
      </c>
      <c r="AE3995" s="2">
        <f t="shared" si="379"/>
        <v>2744.8199999999993</v>
      </c>
      <c r="AG3995" t="str">
        <f t="shared" si="380"/>
        <v/>
      </c>
    </row>
    <row r="3996" spans="1:34">
      <c r="A3996">
        <v>3995</v>
      </c>
      <c r="C3996">
        <v>446</v>
      </c>
      <c r="D3996">
        <v>760</v>
      </c>
      <c r="E3996" t="s">
        <v>605</v>
      </c>
      <c r="F3996" t="s">
        <v>929</v>
      </c>
      <c r="G3996">
        <v>54.820560460000003</v>
      </c>
      <c r="H3996">
        <v>127.9167023</v>
      </c>
      <c r="M3996" t="s">
        <v>60</v>
      </c>
      <c r="N3996">
        <v>-15</v>
      </c>
      <c r="O3996">
        <v>-35</v>
      </c>
      <c r="P3996">
        <f t="shared" si="381"/>
        <v>20</v>
      </c>
      <c r="Q3996" t="s">
        <v>89</v>
      </c>
      <c r="R3996">
        <v>2</v>
      </c>
      <c r="S3996">
        <f t="shared" si="376"/>
        <v>20</v>
      </c>
      <c r="T3996">
        <f t="shared" si="377"/>
        <v>0</v>
      </c>
      <c r="U3996" t="s">
        <v>1003</v>
      </c>
      <c r="V3996" t="s">
        <v>278</v>
      </c>
      <c r="Z3996" s="118">
        <v>1.38</v>
      </c>
      <c r="AA3996">
        <v>10</v>
      </c>
      <c r="AB3996" s="120">
        <v>1.7</v>
      </c>
      <c r="AC3996" s="2">
        <f t="shared" si="378"/>
        <v>4222.7999999999993</v>
      </c>
      <c r="AE3996" s="2">
        <f t="shared" si="379"/>
        <v>4222.7999999999993</v>
      </c>
      <c r="AG3996" t="str">
        <f t="shared" si="380"/>
        <v/>
      </c>
    </row>
    <row r="3997" spans="1:34" s="9" customFormat="1">
      <c r="A3997">
        <v>3996</v>
      </c>
      <c r="C3997">
        <v>446</v>
      </c>
      <c r="D3997">
        <v>760</v>
      </c>
      <c r="E3997" s="9" t="s">
        <v>605</v>
      </c>
      <c r="F3997" t="s">
        <v>929</v>
      </c>
      <c r="G3997" s="9">
        <v>54.820560460000003</v>
      </c>
      <c r="H3997" s="9">
        <v>127.9167023</v>
      </c>
      <c r="M3997" s="9" t="s">
        <v>19</v>
      </c>
      <c r="N3997" s="9">
        <v>-35</v>
      </c>
      <c r="O3997" s="9">
        <v>-50</v>
      </c>
      <c r="P3997">
        <f t="shared" si="381"/>
        <v>15</v>
      </c>
      <c r="Q3997" s="9" t="s">
        <v>89</v>
      </c>
      <c r="R3997" s="9">
        <v>2</v>
      </c>
      <c r="S3997" s="9">
        <f t="shared" si="376"/>
        <v>15</v>
      </c>
      <c r="T3997" s="9">
        <f t="shared" si="377"/>
        <v>0</v>
      </c>
      <c r="U3997" t="s">
        <v>1003</v>
      </c>
      <c r="V3997" t="s">
        <v>278</v>
      </c>
      <c r="Z3997" s="118">
        <v>1.38</v>
      </c>
      <c r="AA3997" s="9">
        <v>15</v>
      </c>
      <c r="AB3997" s="120">
        <v>0.54</v>
      </c>
      <c r="AC3997" s="2">
        <f t="shared" si="378"/>
        <v>950.12999999999988</v>
      </c>
      <c r="AE3997" s="11">
        <f t="shared" si="379"/>
        <v>950.12999999999988</v>
      </c>
      <c r="AG3997" t="str">
        <f t="shared" si="380"/>
        <v/>
      </c>
      <c r="AH3997"/>
    </row>
    <row r="3998" spans="1:34">
      <c r="A3998">
        <v>3997</v>
      </c>
      <c r="C3998">
        <v>232</v>
      </c>
      <c r="D3998">
        <v>761</v>
      </c>
      <c r="E3998" t="s">
        <v>909</v>
      </c>
      <c r="F3998" t="s">
        <v>931</v>
      </c>
      <c r="G3998">
        <v>54.985630039999997</v>
      </c>
      <c r="H3998">
        <v>127.7593002</v>
      </c>
      <c r="M3998" t="s">
        <v>610</v>
      </c>
      <c r="N3998">
        <v>12</v>
      </c>
      <c r="O3998">
        <v>10</v>
      </c>
      <c r="P3998">
        <f t="shared" si="381"/>
        <v>2</v>
      </c>
      <c r="Q3998" t="s">
        <v>35</v>
      </c>
      <c r="R3998">
        <v>1</v>
      </c>
      <c r="S3998">
        <f t="shared" si="376"/>
        <v>0</v>
      </c>
      <c r="T3998">
        <f t="shared" si="377"/>
        <v>2</v>
      </c>
      <c r="W3998">
        <f>SUM(S3998:S4002)</f>
        <v>49</v>
      </c>
      <c r="X3998">
        <f>SUM(T3998:T4002)</f>
        <v>12</v>
      </c>
      <c r="Y3998">
        <f>X3998+W3998</f>
        <v>61</v>
      </c>
      <c r="Z3998" s="118">
        <v>0.12</v>
      </c>
      <c r="AA3998">
        <v>0</v>
      </c>
      <c r="AB3998" s="120">
        <v>42.07</v>
      </c>
      <c r="AC3998" s="2">
        <f t="shared" si="378"/>
        <v>1009.68</v>
      </c>
      <c r="AD3998" s="2">
        <f>SUM(AC3998:AC4002)</f>
        <v>15972.171600000003</v>
      </c>
      <c r="AE3998" s="2">
        <f t="shared" si="379"/>
        <v>1009.68</v>
      </c>
      <c r="AF3998" s="2">
        <f>SUM(AE3998:AE4002)</f>
        <v>15972.171600000003</v>
      </c>
      <c r="AG3998">
        <f t="shared" si="380"/>
        <v>1</v>
      </c>
      <c r="AH3998" s="102"/>
    </row>
    <row r="3999" spans="1:34">
      <c r="A3999">
        <v>3998</v>
      </c>
      <c r="C3999">
        <v>232</v>
      </c>
      <c r="D3999">
        <v>761</v>
      </c>
      <c r="E3999" t="s">
        <v>909</v>
      </c>
      <c r="F3999" t="s">
        <v>931</v>
      </c>
      <c r="G3999">
        <v>54.985630039999997</v>
      </c>
      <c r="H3999">
        <v>127.7593002</v>
      </c>
      <c r="M3999" t="s">
        <v>14</v>
      </c>
      <c r="N3999">
        <v>10</v>
      </c>
      <c r="O3999">
        <v>7</v>
      </c>
      <c r="P3999">
        <f t="shared" si="381"/>
        <v>3</v>
      </c>
      <c r="Q3999" t="s">
        <v>35</v>
      </c>
      <c r="R3999">
        <v>1</v>
      </c>
      <c r="S3999">
        <f t="shared" si="376"/>
        <v>0</v>
      </c>
      <c r="T3999">
        <f t="shared" si="377"/>
        <v>3</v>
      </c>
      <c r="Z3999" s="118">
        <v>0.12</v>
      </c>
      <c r="AA3999">
        <v>0</v>
      </c>
      <c r="AB3999" s="120">
        <v>42.07</v>
      </c>
      <c r="AC3999" s="2">
        <f t="shared" si="378"/>
        <v>1514.52</v>
      </c>
      <c r="AE3999" s="2">
        <f t="shared" si="379"/>
        <v>1514.52</v>
      </c>
      <c r="AG3999" t="str">
        <f t="shared" si="380"/>
        <v/>
      </c>
      <c r="AH3999" s="102"/>
    </row>
    <row r="4000" spans="1:34">
      <c r="A4000">
        <v>3999</v>
      </c>
      <c r="C4000">
        <v>232</v>
      </c>
      <c r="D4000">
        <v>761</v>
      </c>
      <c r="E4000" t="s">
        <v>909</v>
      </c>
      <c r="F4000" t="s">
        <v>931</v>
      </c>
      <c r="G4000">
        <v>54.985630039999997</v>
      </c>
      <c r="H4000">
        <v>127.7593002</v>
      </c>
      <c r="M4000" t="s">
        <v>90</v>
      </c>
      <c r="N4000">
        <v>7</v>
      </c>
      <c r="O4000">
        <v>0</v>
      </c>
      <c r="P4000">
        <f t="shared" si="381"/>
        <v>7</v>
      </c>
      <c r="Q4000" t="s">
        <v>35</v>
      </c>
      <c r="R4000">
        <v>1</v>
      </c>
      <c r="S4000">
        <f t="shared" si="376"/>
        <v>0</v>
      </c>
      <c r="T4000">
        <f t="shared" si="377"/>
        <v>7</v>
      </c>
      <c r="Z4000" s="118">
        <v>0.21</v>
      </c>
      <c r="AA4000">
        <v>0</v>
      </c>
      <c r="AB4000" s="120">
        <v>35.51</v>
      </c>
      <c r="AC4000" s="2">
        <f t="shared" si="378"/>
        <v>5219.9700000000012</v>
      </c>
      <c r="AE4000" s="2">
        <f t="shared" si="379"/>
        <v>5219.9700000000012</v>
      </c>
      <c r="AG4000" t="str">
        <f t="shared" si="380"/>
        <v/>
      </c>
    </row>
    <row r="4001" spans="1:34">
      <c r="A4001">
        <v>4000</v>
      </c>
      <c r="C4001">
        <v>245</v>
      </c>
      <c r="D4001">
        <v>761</v>
      </c>
      <c r="E4001" t="s">
        <v>909</v>
      </c>
      <c r="F4001" t="s">
        <v>931</v>
      </c>
      <c r="G4001">
        <v>54.985630039999997</v>
      </c>
      <c r="H4001">
        <v>127.7593002</v>
      </c>
      <c r="M4001" t="s">
        <v>28</v>
      </c>
      <c r="N4001">
        <v>0</v>
      </c>
      <c r="O4001">
        <v>-32</v>
      </c>
      <c r="P4001">
        <f t="shared" si="381"/>
        <v>32</v>
      </c>
      <c r="Q4001" t="s">
        <v>604</v>
      </c>
      <c r="R4001">
        <v>2</v>
      </c>
      <c r="S4001">
        <f t="shared" si="376"/>
        <v>32</v>
      </c>
      <c r="T4001">
        <f t="shared" si="377"/>
        <v>0</v>
      </c>
      <c r="U4001" t="s">
        <v>1003</v>
      </c>
      <c r="V4001" t="s">
        <v>623</v>
      </c>
      <c r="Z4001" s="118">
        <v>1.56</v>
      </c>
      <c r="AA4001">
        <v>22</v>
      </c>
      <c r="AB4001" s="120">
        <v>1.38</v>
      </c>
      <c r="AC4001" s="2">
        <f t="shared" si="378"/>
        <v>5373.3888000000006</v>
      </c>
      <c r="AE4001" s="2">
        <f t="shared" si="379"/>
        <v>5373.3888000000006</v>
      </c>
      <c r="AG4001" t="str">
        <f t="shared" si="380"/>
        <v/>
      </c>
    </row>
    <row r="4002" spans="1:34" s="9" customFormat="1">
      <c r="A4002">
        <v>4001</v>
      </c>
      <c r="C4002">
        <v>245</v>
      </c>
      <c r="D4002">
        <v>761</v>
      </c>
      <c r="E4002" s="9" t="s">
        <v>909</v>
      </c>
      <c r="F4002" t="s">
        <v>931</v>
      </c>
      <c r="G4002" s="9">
        <v>54.985630039999997</v>
      </c>
      <c r="H4002" s="9">
        <v>127.7593002</v>
      </c>
      <c r="M4002" s="9" t="s">
        <v>28</v>
      </c>
      <c r="N4002" s="9">
        <v>-32</v>
      </c>
      <c r="O4002" s="9">
        <v>-49</v>
      </c>
      <c r="P4002">
        <f t="shared" si="381"/>
        <v>17</v>
      </c>
      <c r="Q4002" s="9" t="s">
        <v>604</v>
      </c>
      <c r="R4002" s="9">
        <v>2</v>
      </c>
      <c r="S4002" s="9">
        <f t="shared" si="376"/>
        <v>17</v>
      </c>
      <c r="T4002" s="9">
        <f t="shared" si="377"/>
        <v>0</v>
      </c>
      <c r="U4002" t="s">
        <v>1003</v>
      </c>
      <c r="V4002" t="s">
        <v>623</v>
      </c>
      <c r="Z4002" s="118">
        <v>1.56</v>
      </c>
      <c r="AA4002" s="9">
        <v>22</v>
      </c>
      <c r="AB4002" s="120">
        <v>1.38</v>
      </c>
      <c r="AC4002" s="2">
        <f t="shared" si="378"/>
        <v>2854.6128000000003</v>
      </c>
      <c r="AE4002" s="11">
        <f t="shared" si="379"/>
        <v>2854.6128000000003</v>
      </c>
      <c r="AG4002" t="str">
        <f t="shared" si="380"/>
        <v/>
      </c>
      <c r="AH4002"/>
    </row>
    <row r="4003" spans="1:34">
      <c r="A4003">
        <v>4002</v>
      </c>
      <c r="C4003">
        <v>60</v>
      </c>
      <c r="D4003">
        <v>762</v>
      </c>
      <c r="E4003" t="s">
        <v>605</v>
      </c>
      <c r="F4003" t="s">
        <v>929</v>
      </c>
      <c r="G4003">
        <v>54.286079409999999</v>
      </c>
      <c r="H4003">
        <v>128.47450259999999</v>
      </c>
      <c r="M4003" t="s">
        <v>610</v>
      </c>
      <c r="N4003">
        <v>24</v>
      </c>
      <c r="O4003">
        <v>22</v>
      </c>
      <c r="P4003">
        <f t="shared" si="381"/>
        <v>2</v>
      </c>
      <c r="Q4003" t="s">
        <v>35</v>
      </c>
      <c r="R4003">
        <v>1</v>
      </c>
      <c r="S4003">
        <f t="shared" si="376"/>
        <v>0</v>
      </c>
      <c r="T4003">
        <f t="shared" si="377"/>
        <v>2</v>
      </c>
      <c r="W4003">
        <f>SUM(S4003:S4008)</f>
        <v>60</v>
      </c>
      <c r="X4003">
        <f>SUM(T4003:T4008)</f>
        <v>24</v>
      </c>
      <c r="Y4003">
        <f>X4003+W4003</f>
        <v>84</v>
      </c>
      <c r="Z4003" s="118">
        <v>0.14000000000000001</v>
      </c>
      <c r="AA4003">
        <v>0</v>
      </c>
      <c r="AB4003" s="120">
        <v>43.21</v>
      </c>
      <c r="AC4003" s="2">
        <f t="shared" si="378"/>
        <v>1209.8800000000001</v>
      </c>
      <c r="AD4003" s="2">
        <f>SUM(AC4003:AC4008)</f>
        <v>31413.003999999997</v>
      </c>
      <c r="AE4003" s="2">
        <f t="shared" si="379"/>
        <v>1209.8800000000001</v>
      </c>
      <c r="AF4003" s="2">
        <f>SUM(AE4003:AE4008)</f>
        <v>31413.003999999997</v>
      </c>
      <c r="AG4003">
        <f t="shared" si="380"/>
        <v>1</v>
      </c>
    </row>
    <row r="4004" spans="1:34">
      <c r="A4004">
        <v>4003</v>
      </c>
      <c r="C4004">
        <v>60</v>
      </c>
      <c r="D4004">
        <v>762</v>
      </c>
      <c r="E4004" t="s">
        <v>605</v>
      </c>
      <c r="F4004" t="s">
        <v>929</v>
      </c>
      <c r="G4004">
        <v>54.286079409999999</v>
      </c>
      <c r="H4004">
        <v>128.47450259999999</v>
      </c>
      <c r="M4004" t="s">
        <v>14</v>
      </c>
      <c r="N4004">
        <v>22</v>
      </c>
      <c r="O4004">
        <v>17</v>
      </c>
      <c r="P4004">
        <f t="shared" si="381"/>
        <v>5</v>
      </c>
      <c r="Q4004" t="s">
        <v>35</v>
      </c>
      <c r="R4004">
        <v>1</v>
      </c>
      <c r="S4004">
        <f t="shared" si="376"/>
        <v>0</v>
      </c>
      <c r="T4004">
        <f t="shared" si="377"/>
        <v>5</v>
      </c>
      <c r="Z4004" s="118">
        <v>0.14000000000000001</v>
      </c>
      <c r="AA4004">
        <v>0</v>
      </c>
      <c r="AB4004" s="120">
        <v>43.21</v>
      </c>
      <c r="AC4004" s="2">
        <f t="shared" si="378"/>
        <v>3024.7</v>
      </c>
      <c r="AE4004" s="2">
        <f t="shared" si="379"/>
        <v>3024.7</v>
      </c>
      <c r="AG4004" t="str">
        <f t="shared" si="380"/>
        <v/>
      </c>
    </row>
    <row r="4005" spans="1:34">
      <c r="A4005">
        <v>4004</v>
      </c>
      <c r="C4005">
        <v>60</v>
      </c>
      <c r="D4005">
        <v>762</v>
      </c>
      <c r="E4005" t="s">
        <v>605</v>
      </c>
      <c r="F4005" t="s">
        <v>929</v>
      </c>
      <c r="G4005">
        <v>54.286079409999999</v>
      </c>
      <c r="H4005">
        <v>128.47450259999999</v>
      </c>
      <c r="M4005" t="s">
        <v>90</v>
      </c>
      <c r="N4005">
        <v>17</v>
      </c>
      <c r="O4005">
        <v>0</v>
      </c>
      <c r="P4005">
        <f t="shared" si="381"/>
        <v>17</v>
      </c>
      <c r="Q4005" t="s">
        <v>35</v>
      </c>
      <c r="R4005">
        <v>1</v>
      </c>
      <c r="S4005">
        <f t="shared" si="376"/>
        <v>0</v>
      </c>
      <c r="T4005">
        <f t="shared" si="377"/>
        <v>17</v>
      </c>
      <c r="Z4005" s="118">
        <v>0.14000000000000001</v>
      </c>
      <c r="AA4005">
        <v>0</v>
      </c>
      <c r="AB4005" s="120">
        <v>36.65</v>
      </c>
      <c r="AC4005" s="2">
        <f t="shared" si="378"/>
        <v>8722.7000000000007</v>
      </c>
      <c r="AE4005" s="2">
        <f t="shared" si="379"/>
        <v>8722.7000000000007</v>
      </c>
      <c r="AG4005" t="str">
        <f t="shared" si="380"/>
        <v/>
      </c>
    </row>
    <row r="4006" spans="1:34">
      <c r="A4006">
        <v>4005</v>
      </c>
      <c r="C4006">
        <v>73</v>
      </c>
      <c r="D4006">
        <v>762</v>
      </c>
      <c r="E4006" t="s">
        <v>605</v>
      </c>
      <c r="F4006" t="s">
        <v>929</v>
      </c>
      <c r="G4006">
        <v>54.286079409999999</v>
      </c>
      <c r="H4006">
        <v>128.47450259999999</v>
      </c>
      <c r="M4006" t="s">
        <v>16</v>
      </c>
      <c r="N4006">
        <v>0</v>
      </c>
      <c r="O4006">
        <v>-15</v>
      </c>
      <c r="P4006">
        <f t="shared" si="381"/>
        <v>15</v>
      </c>
      <c r="Q4006" t="s">
        <v>609</v>
      </c>
      <c r="R4006">
        <v>2</v>
      </c>
      <c r="S4006">
        <f t="shared" si="376"/>
        <v>15</v>
      </c>
      <c r="T4006">
        <f t="shared" si="377"/>
        <v>0</v>
      </c>
      <c r="U4006" t="s">
        <v>1003</v>
      </c>
      <c r="V4006" t="s">
        <v>623</v>
      </c>
      <c r="Z4006" s="118">
        <v>1.31</v>
      </c>
      <c r="AA4006">
        <v>5</v>
      </c>
      <c r="AB4006" s="120">
        <v>4.74</v>
      </c>
      <c r="AC4006" s="2">
        <f t="shared" si="378"/>
        <v>8848.3950000000004</v>
      </c>
      <c r="AE4006" s="2">
        <f t="shared" si="379"/>
        <v>8848.3950000000004</v>
      </c>
      <c r="AG4006" t="str">
        <f t="shared" si="380"/>
        <v/>
      </c>
    </row>
    <row r="4007" spans="1:34">
      <c r="A4007">
        <v>4006</v>
      </c>
      <c r="C4007">
        <v>73</v>
      </c>
      <c r="D4007">
        <v>762</v>
      </c>
      <c r="E4007" t="s">
        <v>605</v>
      </c>
      <c r="F4007" t="s">
        <v>929</v>
      </c>
      <c r="G4007">
        <v>54.286079409999999</v>
      </c>
      <c r="H4007">
        <v>128.47450259999999</v>
      </c>
      <c r="M4007" t="s">
        <v>101</v>
      </c>
      <c r="N4007">
        <v>-15</v>
      </c>
      <c r="O4007">
        <v>-24</v>
      </c>
      <c r="P4007">
        <f t="shared" si="381"/>
        <v>9</v>
      </c>
      <c r="Q4007" t="s">
        <v>609</v>
      </c>
      <c r="R4007">
        <v>2</v>
      </c>
      <c r="S4007">
        <f t="shared" si="376"/>
        <v>9</v>
      </c>
      <c r="T4007">
        <f t="shared" si="377"/>
        <v>0</v>
      </c>
      <c r="U4007" t="s">
        <v>1003</v>
      </c>
      <c r="V4007" t="s">
        <v>623</v>
      </c>
      <c r="Z4007" s="118">
        <v>1.19</v>
      </c>
      <c r="AA4007">
        <v>13</v>
      </c>
      <c r="AB4007" s="120">
        <v>1.7</v>
      </c>
      <c r="AC4007" s="2">
        <f t="shared" si="378"/>
        <v>1584.0089999999998</v>
      </c>
      <c r="AE4007" s="2">
        <f t="shared" si="379"/>
        <v>1584.0089999999998</v>
      </c>
      <c r="AG4007" t="str">
        <f t="shared" si="380"/>
        <v/>
      </c>
    </row>
    <row r="4008" spans="1:34" s="9" customFormat="1">
      <c r="A4008">
        <v>4007</v>
      </c>
      <c r="C4008">
        <v>73</v>
      </c>
      <c r="D4008">
        <v>762</v>
      </c>
      <c r="E4008" s="9" t="s">
        <v>605</v>
      </c>
      <c r="F4008" t="s">
        <v>929</v>
      </c>
      <c r="G4008" s="9">
        <v>54.286079409999999</v>
      </c>
      <c r="H4008" s="9">
        <v>128.47450259999999</v>
      </c>
      <c r="M4008" s="9" t="s">
        <v>18</v>
      </c>
      <c r="N4008" s="9">
        <v>-24</v>
      </c>
      <c r="O4008" s="9">
        <v>-60</v>
      </c>
      <c r="P4008">
        <f t="shared" si="381"/>
        <v>36</v>
      </c>
      <c r="Q4008" s="9" t="s">
        <v>604</v>
      </c>
      <c r="R4008" s="9">
        <v>2</v>
      </c>
      <c r="S4008" s="9">
        <f t="shared" si="376"/>
        <v>36</v>
      </c>
      <c r="T4008" s="9">
        <f t="shared" si="377"/>
        <v>0</v>
      </c>
      <c r="U4008" t="s">
        <v>1003</v>
      </c>
      <c r="V4008"/>
      <c r="Z4008" s="118">
        <v>1.38</v>
      </c>
      <c r="AA4008" s="9">
        <v>5</v>
      </c>
      <c r="AB4008" s="120">
        <v>1.7</v>
      </c>
      <c r="AC4008" s="2">
        <f t="shared" si="378"/>
        <v>8023.3199999999961</v>
      </c>
      <c r="AE4008" s="11">
        <f t="shared" si="379"/>
        <v>8023.3199999999961</v>
      </c>
      <c r="AG4008" t="str">
        <f t="shared" si="380"/>
        <v/>
      </c>
      <c r="AH4008"/>
    </row>
    <row r="4009" spans="1:34">
      <c r="A4009">
        <v>4008</v>
      </c>
      <c r="C4009">
        <v>478</v>
      </c>
      <c r="D4009">
        <v>763</v>
      </c>
      <c r="E4009" t="s">
        <v>619</v>
      </c>
      <c r="F4009" t="s">
        <v>930</v>
      </c>
      <c r="G4009">
        <v>55.028499600000004</v>
      </c>
      <c r="H4009">
        <v>127.7322006</v>
      </c>
      <c r="M4009" t="s">
        <v>191</v>
      </c>
      <c r="N4009">
        <v>9</v>
      </c>
      <c r="O4009">
        <v>3</v>
      </c>
      <c r="P4009">
        <f t="shared" si="381"/>
        <v>6</v>
      </c>
      <c r="Q4009" t="s">
        <v>35</v>
      </c>
      <c r="R4009">
        <v>1</v>
      </c>
      <c r="S4009">
        <f t="shared" si="376"/>
        <v>0</v>
      </c>
      <c r="T4009">
        <f t="shared" si="377"/>
        <v>6</v>
      </c>
      <c r="W4009">
        <f>SUM(S4009:S4014)</f>
        <v>40</v>
      </c>
      <c r="X4009">
        <f>SUM(T4009:T4014)</f>
        <v>12</v>
      </c>
      <c r="Y4009">
        <f>X4009+W4009</f>
        <v>52</v>
      </c>
      <c r="Z4009" s="118">
        <v>0</v>
      </c>
      <c r="AA4009">
        <v>0</v>
      </c>
      <c r="AC4009" s="2">
        <f t="shared" si="378"/>
        <v>0</v>
      </c>
      <c r="AD4009" s="2">
        <f>SUM(AC4009:AC4014)</f>
        <v>6078.2999999999993</v>
      </c>
      <c r="AE4009" s="2">
        <f t="shared" si="379"/>
        <v>0</v>
      </c>
      <c r="AF4009" s="2">
        <f>SUM(AE4009:AE4014)</f>
        <v>6078.2999999999993</v>
      </c>
      <c r="AG4009">
        <f t="shared" si="380"/>
        <v>1</v>
      </c>
    </row>
    <row r="4010" spans="1:34">
      <c r="A4010">
        <v>4009</v>
      </c>
      <c r="C4010">
        <v>478</v>
      </c>
      <c r="D4010">
        <v>763</v>
      </c>
      <c r="E4010" t="s">
        <v>619</v>
      </c>
      <c r="F4010" t="s">
        <v>930</v>
      </c>
      <c r="G4010">
        <v>55.028499600000004</v>
      </c>
      <c r="H4010">
        <v>127.7322006</v>
      </c>
      <c r="M4010" t="s">
        <v>14</v>
      </c>
      <c r="N4010">
        <v>6</v>
      </c>
      <c r="O4010">
        <v>1</v>
      </c>
      <c r="P4010">
        <f t="shared" si="381"/>
        <v>5</v>
      </c>
      <c r="Q4010" t="s">
        <v>35</v>
      </c>
      <c r="R4010">
        <v>1</v>
      </c>
      <c r="S4010">
        <f t="shared" si="376"/>
        <v>0</v>
      </c>
      <c r="T4010">
        <f t="shared" si="377"/>
        <v>5</v>
      </c>
      <c r="Z4010" s="118">
        <v>0.16</v>
      </c>
      <c r="AA4010">
        <v>0</v>
      </c>
      <c r="AB4010" s="120">
        <v>37.4</v>
      </c>
      <c r="AC4010" s="2">
        <f t="shared" si="378"/>
        <v>2992</v>
      </c>
      <c r="AE4010" s="2">
        <f t="shared" si="379"/>
        <v>2992</v>
      </c>
      <c r="AG4010" t="str">
        <f t="shared" si="380"/>
        <v/>
      </c>
    </row>
    <row r="4011" spans="1:34">
      <c r="A4011">
        <v>4010</v>
      </c>
      <c r="C4011">
        <v>478</v>
      </c>
      <c r="D4011">
        <v>763</v>
      </c>
      <c r="E4011" t="s">
        <v>619</v>
      </c>
      <c r="F4011" t="s">
        <v>930</v>
      </c>
      <c r="G4011">
        <v>55.028499600000004</v>
      </c>
      <c r="H4011">
        <v>127.7322006</v>
      </c>
      <c r="M4011" t="s">
        <v>624</v>
      </c>
      <c r="N4011">
        <v>1</v>
      </c>
      <c r="O4011">
        <v>0</v>
      </c>
      <c r="P4011">
        <f t="shared" si="381"/>
        <v>1</v>
      </c>
      <c r="Q4011" t="s">
        <v>35</v>
      </c>
      <c r="R4011">
        <v>1</v>
      </c>
      <c r="S4011">
        <f t="shared" si="376"/>
        <v>0</v>
      </c>
      <c r="T4011">
        <f t="shared" si="377"/>
        <v>1</v>
      </c>
      <c r="Z4011" s="118">
        <v>0.16</v>
      </c>
      <c r="AA4011">
        <v>0</v>
      </c>
      <c r="AB4011" s="120">
        <v>37.4</v>
      </c>
      <c r="AC4011" s="2">
        <f t="shared" si="378"/>
        <v>598.4</v>
      </c>
      <c r="AE4011" s="2">
        <f t="shared" si="379"/>
        <v>598.4</v>
      </c>
      <c r="AG4011" t="str">
        <f t="shared" si="380"/>
        <v/>
      </c>
    </row>
    <row r="4012" spans="1:34">
      <c r="A4012">
        <v>4011</v>
      </c>
      <c r="C4012">
        <v>526</v>
      </c>
      <c r="D4012">
        <v>763</v>
      </c>
      <c r="E4012" t="s">
        <v>619</v>
      </c>
      <c r="F4012" t="s">
        <v>930</v>
      </c>
      <c r="G4012">
        <v>55.028499600000004</v>
      </c>
      <c r="H4012">
        <v>127.7322006</v>
      </c>
      <c r="M4012" t="s">
        <v>608</v>
      </c>
      <c r="N4012">
        <v>0</v>
      </c>
      <c r="O4012">
        <v>-11</v>
      </c>
      <c r="P4012">
        <f t="shared" si="381"/>
        <v>11</v>
      </c>
      <c r="Q4012" t="s">
        <v>611</v>
      </c>
      <c r="R4012">
        <v>2</v>
      </c>
      <c r="S4012">
        <f t="shared" si="376"/>
        <v>11</v>
      </c>
      <c r="T4012">
        <f t="shared" si="377"/>
        <v>0</v>
      </c>
      <c r="U4012" t="s">
        <v>1003</v>
      </c>
      <c r="Z4012" s="118">
        <v>1.03</v>
      </c>
      <c r="AA4012">
        <v>40</v>
      </c>
      <c r="AB4012" s="120">
        <v>1.2</v>
      </c>
      <c r="AC4012" s="2">
        <f t="shared" si="378"/>
        <v>815.75999999999988</v>
      </c>
      <c r="AE4012" s="2">
        <f t="shared" si="379"/>
        <v>815.75999999999988</v>
      </c>
      <c r="AG4012" t="str">
        <f t="shared" si="380"/>
        <v/>
      </c>
    </row>
    <row r="4013" spans="1:34">
      <c r="A4013">
        <v>4012</v>
      </c>
      <c r="C4013">
        <v>526</v>
      </c>
      <c r="D4013">
        <v>763</v>
      </c>
      <c r="E4013" t="s">
        <v>619</v>
      </c>
      <c r="F4013" t="s">
        <v>930</v>
      </c>
      <c r="G4013">
        <v>55.028499600000004</v>
      </c>
      <c r="H4013">
        <v>127.7322006</v>
      </c>
      <c r="M4013" t="s">
        <v>101</v>
      </c>
      <c r="N4013">
        <v>-11</v>
      </c>
      <c r="O4013">
        <v>-21</v>
      </c>
      <c r="P4013">
        <f t="shared" si="381"/>
        <v>10</v>
      </c>
      <c r="Q4013" t="s">
        <v>611</v>
      </c>
      <c r="R4013">
        <v>2</v>
      </c>
      <c r="S4013">
        <f t="shared" si="376"/>
        <v>10</v>
      </c>
      <c r="T4013">
        <f t="shared" si="377"/>
        <v>0</v>
      </c>
      <c r="U4013" t="s">
        <v>1003</v>
      </c>
      <c r="Z4013" s="118">
        <v>1.45</v>
      </c>
      <c r="AA4013">
        <v>40</v>
      </c>
      <c r="AB4013" s="120">
        <v>1.2</v>
      </c>
      <c r="AC4013" s="2">
        <f t="shared" si="378"/>
        <v>1043.9999999999998</v>
      </c>
      <c r="AE4013" s="2">
        <f t="shared" si="379"/>
        <v>1043.9999999999998</v>
      </c>
      <c r="AG4013" t="str">
        <f t="shared" si="380"/>
        <v/>
      </c>
    </row>
    <row r="4014" spans="1:34" s="9" customFormat="1">
      <c r="A4014">
        <v>4013</v>
      </c>
      <c r="C4014">
        <v>526</v>
      </c>
      <c r="D4014">
        <v>763</v>
      </c>
      <c r="E4014" s="9" t="s">
        <v>619</v>
      </c>
      <c r="F4014" t="s">
        <v>930</v>
      </c>
      <c r="G4014" s="9">
        <v>55.028499600000004</v>
      </c>
      <c r="H4014" s="9">
        <v>127.7322006</v>
      </c>
      <c r="M4014" s="9" t="s">
        <v>19</v>
      </c>
      <c r="N4014" s="9">
        <v>-21</v>
      </c>
      <c r="O4014" s="9">
        <v>-40</v>
      </c>
      <c r="P4014">
        <f t="shared" si="381"/>
        <v>19</v>
      </c>
      <c r="Q4014" s="9" t="s">
        <v>191</v>
      </c>
      <c r="R4014" s="9">
        <v>2</v>
      </c>
      <c r="S4014" s="9">
        <f t="shared" si="376"/>
        <v>19</v>
      </c>
      <c r="T4014" s="9">
        <f t="shared" si="377"/>
        <v>0</v>
      </c>
      <c r="U4014" t="s">
        <v>1003</v>
      </c>
      <c r="V4014"/>
      <c r="Z4014" s="118">
        <v>1.45</v>
      </c>
      <c r="AA4014" s="9">
        <v>40</v>
      </c>
      <c r="AB4014" s="120">
        <v>0.38</v>
      </c>
      <c r="AC4014" s="2">
        <f t="shared" si="378"/>
        <v>628.13999999999987</v>
      </c>
      <c r="AE4014" s="11">
        <f t="shared" si="379"/>
        <v>628.13999999999987</v>
      </c>
      <c r="AG4014" t="str">
        <f t="shared" si="380"/>
        <v/>
      </c>
      <c r="AH4014"/>
    </row>
    <row r="4015" spans="1:34">
      <c r="A4015">
        <v>4014</v>
      </c>
      <c r="C4015">
        <v>56</v>
      </c>
      <c r="D4015">
        <v>764</v>
      </c>
      <c r="E4015" t="s">
        <v>510</v>
      </c>
      <c r="F4015" t="s">
        <v>930</v>
      </c>
      <c r="G4015">
        <v>54.267929080000002</v>
      </c>
      <c r="H4015">
        <v>128.49789430000001</v>
      </c>
      <c r="M4015" t="s">
        <v>89</v>
      </c>
      <c r="N4015">
        <v>7</v>
      </c>
      <c r="O4015">
        <v>5</v>
      </c>
      <c r="P4015">
        <f t="shared" si="381"/>
        <v>2</v>
      </c>
      <c r="Q4015" t="s">
        <v>35</v>
      </c>
      <c r="R4015">
        <v>1</v>
      </c>
      <c r="S4015">
        <f t="shared" si="376"/>
        <v>0</v>
      </c>
      <c r="T4015">
        <f t="shared" si="377"/>
        <v>2</v>
      </c>
      <c r="W4015">
        <f>SUM(S4015:S4023)</f>
        <v>70</v>
      </c>
      <c r="X4015">
        <f>SUM(T4015:T4023)</f>
        <v>7</v>
      </c>
      <c r="Y4015">
        <f>X4015+W4015</f>
        <v>77</v>
      </c>
      <c r="Z4015" s="118">
        <v>0.16</v>
      </c>
      <c r="AA4015">
        <v>0</v>
      </c>
      <c r="AB4015" s="120">
        <v>37.4</v>
      </c>
      <c r="AC4015" s="2">
        <f t="shared" si="378"/>
        <v>1196.8</v>
      </c>
      <c r="AD4015" s="2">
        <f>SUM(AC4015:AC4023)</f>
        <v>14198.4</v>
      </c>
      <c r="AE4015" s="2">
        <f t="shared" si="379"/>
        <v>1196.8</v>
      </c>
      <c r="AF4015" s="2">
        <f>SUM(AE4015:AE4023)</f>
        <v>14198.4</v>
      </c>
      <c r="AG4015">
        <f t="shared" si="380"/>
        <v>1</v>
      </c>
    </row>
    <row r="4016" spans="1:34">
      <c r="A4016">
        <v>4015</v>
      </c>
      <c r="C4016">
        <v>56</v>
      </c>
      <c r="D4016">
        <v>764</v>
      </c>
      <c r="E4016" t="s">
        <v>510</v>
      </c>
      <c r="F4016" t="s">
        <v>930</v>
      </c>
      <c r="G4016">
        <v>54.267929080000002</v>
      </c>
      <c r="H4016">
        <v>128.49789430000001</v>
      </c>
      <c r="M4016" t="s">
        <v>612</v>
      </c>
      <c r="N4016">
        <v>5</v>
      </c>
      <c r="O4016">
        <v>2</v>
      </c>
      <c r="P4016">
        <f t="shared" si="381"/>
        <v>3</v>
      </c>
      <c r="Q4016" t="s">
        <v>35</v>
      </c>
      <c r="R4016">
        <v>1</v>
      </c>
      <c r="S4016">
        <f t="shared" si="376"/>
        <v>0</v>
      </c>
      <c r="T4016">
        <f t="shared" si="377"/>
        <v>3</v>
      </c>
      <c r="Z4016" s="118">
        <v>0.16</v>
      </c>
      <c r="AA4016">
        <v>0</v>
      </c>
      <c r="AB4016" s="120">
        <v>37.4</v>
      </c>
      <c r="AC4016" s="2">
        <f t="shared" si="378"/>
        <v>1795.1999999999998</v>
      </c>
      <c r="AE4016" s="2">
        <f t="shared" si="379"/>
        <v>1795.1999999999998</v>
      </c>
      <c r="AG4016" t="str">
        <f t="shared" si="380"/>
        <v/>
      </c>
    </row>
    <row r="4017" spans="1:34">
      <c r="A4017">
        <v>4016</v>
      </c>
      <c r="C4017">
        <v>56</v>
      </c>
      <c r="D4017">
        <v>764</v>
      </c>
      <c r="E4017" t="s">
        <v>510</v>
      </c>
      <c r="F4017" t="s">
        <v>930</v>
      </c>
      <c r="G4017">
        <v>54.267929080000002</v>
      </c>
      <c r="H4017">
        <v>128.49789430000001</v>
      </c>
      <c r="M4017" t="s">
        <v>627</v>
      </c>
      <c r="N4017">
        <v>2</v>
      </c>
      <c r="O4017">
        <v>0</v>
      </c>
      <c r="P4017">
        <f t="shared" si="381"/>
        <v>2</v>
      </c>
      <c r="Q4017" t="s">
        <v>35</v>
      </c>
      <c r="R4017">
        <v>1</v>
      </c>
      <c r="S4017">
        <f t="shared" si="376"/>
        <v>0</v>
      </c>
      <c r="T4017">
        <f t="shared" si="377"/>
        <v>2</v>
      </c>
      <c r="Z4017" s="118">
        <v>0.16</v>
      </c>
      <c r="AA4017">
        <v>0</v>
      </c>
      <c r="AB4017" s="120">
        <v>30.85</v>
      </c>
      <c r="AC4017" s="2">
        <f t="shared" si="378"/>
        <v>987.2</v>
      </c>
      <c r="AE4017" s="2">
        <f t="shared" si="379"/>
        <v>987.2</v>
      </c>
      <c r="AG4017" t="str">
        <f t="shared" si="380"/>
        <v/>
      </c>
    </row>
    <row r="4018" spans="1:34">
      <c r="A4018">
        <v>4017</v>
      </c>
      <c r="C4018">
        <v>69</v>
      </c>
      <c r="D4018">
        <v>764</v>
      </c>
      <c r="E4018" t="s">
        <v>510</v>
      </c>
      <c r="F4018" t="s">
        <v>930</v>
      </c>
      <c r="G4018">
        <v>54.267929080000002</v>
      </c>
      <c r="H4018">
        <v>128.49789430000001</v>
      </c>
      <c r="M4018" t="s">
        <v>104</v>
      </c>
      <c r="N4018">
        <v>0</v>
      </c>
      <c r="O4018">
        <v>-5</v>
      </c>
      <c r="P4018">
        <f t="shared" si="381"/>
        <v>5</v>
      </c>
      <c r="Q4018" t="s">
        <v>616</v>
      </c>
      <c r="R4018">
        <v>2</v>
      </c>
      <c r="S4018">
        <f t="shared" si="376"/>
        <v>5</v>
      </c>
      <c r="T4018">
        <f t="shared" si="377"/>
        <v>0</v>
      </c>
      <c r="U4018" t="s">
        <v>1006</v>
      </c>
      <c r="V4018" t="s">
        <v>21</v>
      </c>
      <c r="Z4018" s="118">
        <v>1.07</v>
      </c>
      <c r="AA4018">
        <v>0</v>
      </c>
      <c r="AB4018" s="120">
        <v>3.36</v>
      </c>
      <c r="AC4018" s="2">
        <f t="shared" si="378"/>
        <v>1797.6000000000004</v>
      </c>
      <c r="AE4018" s="2">
        <f t="shared" si="379"/>
        <v>1797.6000000000004</v>
      </c>
      <c r="AG4018" t="str">
        <f t="shared" si="380"/>
        <v/>
      </c>
    </row>
    <row r="4019" spans="1:34">
      <c r="A4019">
        <v>4018</v>
      </c>
      <c r="C4019">
        <v>69</v>
      </c>
      <c r="D4019">
        <v>764</v>
      </c>
      <c r="E4019" t="s">
        <v>510</v>
      </c>
      <c r="F4019" t="s">
        <v>930</v>
      </c>
      <c r="G4019">
        <v>54.267929080000002</v>
      </c>
      <c r="H4019">
        <v>128.49789430000001</v>
      </c>
      <c r="M4019" t="s">
        <v>32</v>
      </c>
      <c r="N4019">
        <v>-5</v>
      </c>
      <c r="O4019">
        <v>-12</v>
      </c>
      <c r="P4019">
        <f t="shared" si="381"/>
        <v>7</v>
      </c>
      <c r="Q4019" t="s">
        <v>616</v>
      </c>
      <c r="R4019">
        <v>2</v>
      </c>
      <c r="S4019">
        <f t="shared" si="376"/>
        <v>7</v>
      </c>
      <c r="T4019">
        <f t="shared" si="377"/>
        <v>0</v>
      </c>
      <c r="U4019" t="s">
        <v>1006</v>
      </c>
      <c r="V4019" t="s">
        <v>21</v>
      </c>
      <c r="Z4019" s="118">
        <v>1.2</v>
      </c>
      <c r="AA4019">
        <v>0</v>
      </c>
      <c r="AB4019" s="120">
        <v>1.2</v>
      </c>
      <c r="AC4019" s="2">
        <f t="shared" si="378"/>
        <v>1008</v>
      </c>
      <c r="AE4019" s="2">
        <f t="shared" si="379"/>
        <v>1008</v>
      </c>
      <c r="AG4019" t="str">
        <f t="shared" si="380"/>
        <v/>
      </c>
    </row>
    <row r="4020" spans="1:34">
      <c r="A4020">
        <v>4019</v>
      </c>
      <c r="C4020">
        <v>69</v>
      </c>
      <c r="D4020">
        <v>764</v>
      </c>
      <c r="E4020" t="s">
        <v>510</v>
      </c>
      <c r="F4020" t="s">
        <v>930</v>
      </c>
      <c r="G4020">
        <v>54.267929080000002</v>
      </c>
      <c r="H4020">
        <v>128.49789430000001</v>
      </c>
      <c r="M4020" t="s">
        <v>34</v>
      </c>
      <c r="N4020">
        <v>-12</v>
      </c>
      <c r="O4020">
        <v>-32</v>
      </c>
      <c r="P4020">
        <f t="shared" si="381"/>
        <v>20</v>
      </c>
      <c r="Q4020" t="s">
        <v>604</v>
      </c>
      <c r="R4020">
        <v>2</v>
      </c>
      <c r="S4020">
        <f t="shared" si="376"/>
        <v>20</v>
      </c>
      <c r="T4020">
        <f t="shared" si="377"/>
        <v>0</v>
      </c>
      <c r="U4020" t="s">
        <v>1006</v>
      </c>
      <c r="V4020" t="s">
        <v>21</v>
      </c>
      <c r="Z4020" s="118">
        <v>1.2</v>
      </c>
      <c r="AA4020">
        <v>0</v>
      </c>
      <c r="AB4020" s="120">
        <v>1.2</v>
      </c>
      <c r="AC4020" s="2">
        <f t="shared" si="378"/>
        <v>2879.9999999999995</v>
      </c>
      <c r="AE4020" s="2">
        <f t="shared" si="379"/>
        <v>2879.9999999999995</v>
      </c>
      <c r="AG4020" t="str">
        <f t="shared" si="380"/>
        <v/>
      </c>
    </row>
    <row r="4021" spans="1:34">
      <c r="A4021">
        <v>4020</v>
      </c>
      <c r="C4021">
        <v>69</v>
      </c>
      <c r="D4021">
        <v>764</v>
      </c>
      <c r="E4021" t="s">
        <v>510</v>
      </c>
      <c r="F4021" t="s">
        <v>930</v>
      </c>
      <c r="G4021">
        <v>54.267929080000002</v>
      </c>
      <c r="H4021">
        <v>128.49789430000001</v>
      </c>
      <c r="M4021" t="s">
        <v>687</v>
      </c>
      <c r="N4021">
        <v>-32</v>
      </c>
      <c r="O4021">
        <v>-37</v>
      </c>
      <c r="P4021">
        <f t="shared" si="381"/>
        <v>5</v>
      </c>
      <c r="Q4021" t="s">
        <v>616</v>
      </c>
      <c r="R4021">
        <v>2</v>
      </c>
      <c r="S4021">
        <f t="shared" si="376"/>
        <v>5</v>
      </c>
      <c r="T4021">
        <f t="shared" si="377"/>
        <v>0</v>
      </c>
      <c r="U4021" t="s">
        <v>1006</v>
      </c>
      <c r="V4021" t="s">
        <v>21</v>
      </c>
      <c r="Z4021" s="118">
        <v>1.07</v>
      </c>
      <c r="AA4021">
        <v>0</v>
      </c>
      <c r="AB4021" s="120">
        <v>3.36</v>
      </c>
      <c r="AC4021" s="2">
        <f t="shared" si="378"/>
        <v>1797.6000000000004</v>
      </c>
      <c r="AE4021" s="2">
        <f t="shared" si="379"/>
        <v>1797.6000000000004</v>
      </c>
      <c r="AG4021" t="str">
        <f t="shared" si="380"/>
        <v/>
      </c>
    </row>
    <row r="4022" spans="1:34">
      <c r="A4022">
        <v>4021</v>
      </c>
      <c r="C4022">
        <v>69</v>
      </c>
      <c r="D4022">
        <v>764</v>
      </c>
      <c r="E4022" t="s">
        <v>510</v>
      </c>
      <c r="F4022" t="s">
        <v>930</v>
      </c>
      <c r="G4022">
        <v>54.267929080000002</v>
      </c>
      <c r="H4022">
        <v>128.49789430000001</v>
      </c>
      <c r="M4022" t="s">
        <v>832</v>
      </c>
      <c r="N4022">
        <v>-37</v>
      </c>
      <c r="O4022">
        <v>-65</v>
      </c>
      <c r="P4022">
        <f t="shared" si="381"/>
        <v>28</v>
      </c>
      <c r="Q4022" t="s">
        <v>89</v>
      </c>
      <c r="R4022">
        <v>2</v>
      </c>
      <c r="S4022">
        <f t="shared" si="376"/>
        <v>28</v>
      </c>
      <c r="T4022">
        <f t="shared" si="377"/>
        <v>0</v>
      </c>
      <c r="U4022" t="s">
        <v>1026</v>
      </c>
      <c r="V4022" t="s">
        <v>918</v>
      </c>
      <c r="Z4022" s="118">
        <v>1.2</v>
      </c>
      <c r="AA4022">
        <v>50</v>
      </c>
      <c r="AB4022" s="120">
        <v>1.2</v>
      </c>
      <c r="AC4022" s="2">
        <f t="shared" si="378"/>
        <v>2016</v>
      </c>
      <c r="AE4022" s="2">
        <f t="shared" si="379"/>
        <v>2016</v>
      </c>
      <c r="AG4022" t="str">
        <f t="shared" si="380"/>
        <v/>
      </c>
    </row>
    <row r="4023" spans="1:34" s="9" customFormat="1">
      <c r="A4023">
        <v>4022</v>
      </c>
      <c r="C4023">
        <v>69</v>
      </c>
      <c r="D4023">
        <v>764</v>
      </c>
      <c r="E4023" s="9" t="s">
        <v>510</v>
      </c>
      <c r="F4023" t="s">
        <v>930</v>
      </c>
      <c r="G4023" s="9">
        <v>54.267929080000002</v>
      </c>
      <c r="H4023" s="9">
        <v>128.49789430000001</v>
      </c>
      <c r="M4023" s="9" t="s">
        <v>833</v>
      </c>
      <c r="N4023" s="9">
        <v>-65</v>
      </c>
      <c r="O4023" s="9">
        <v>-70</v>
      </c>
      <c r="P4023">
        <f t="shared" si="381"/>
        <v>5</v>
      </c>
      <c r="Q4023" s="9" t="s">
        <v>89</v>
      </c>
      <c r="R4023" s="9">
        <v>2</v>
      </c>
      <c r="S4023" s="9">
        <f t="shared" si="376"/>
        <v>5</v>
      </c>
      <c r="T4023" s="9">
        <f t="shared" si="377"/>
        <v>0</v>
      </c>
      <c r="U4023" t="s">
        <v>1026</v>
      </c>
      <c r="V4023" t="s">
        <v>918</v>
      </c>
      <c r="Z4023" s="118">
        <v>1.2</v>
      </c>
      <c r="AA4023" s="9">
        <v>0</v>
      </c>
      <c r="AB4023" s="120">
        <v>1.2</v>
      </c>
      <c r="AC4023" s="2">
        <f t="shared" si="378"/>
        <v>719.99999999999989</v>
      </c>
      <c r="AE4023" s="11">
        <f t="shared" si="379"/>
        <v>719.99999999999989</v>
      </c>
      <c r="AG4023" t="str">
        <f t="shared" si="380"/>
        <v/>
      </c>
      <c r="AH4023"/>
    </row>
    <row r="4024" spans="1:34">
      <c r="A4024">
        <v>4023</v>
      </c>
      <c r="C4024">
        <v>306</v>
      </c>
      <c r="D4024">
        <v>765</v>
      </c>
      <c r="E4024" t="s">
        <v>911</v>
      </c>
      <c r="F4024" t="s">
        <v>930</v>
      </c>
      <c r="G4024">
        <v>55.045639039999998</v>
      </c>
      <c r="H4024">
        <v>127.7230988</v>
      </c>
      <c r="M4024" t="s">
        <v>89</v>
      </c>
      <c r="N4024">
        <v>19</v>
      </c>
      <c r="O4024">
        <v>17</v>
      </c>
      <c r="P4024">
        <f t="shared" si="381"/>
        <v>2</v>
      </c>
      <c r="Q4024" t="s">
        <v>35</v>
      </c>
      <c r="R4024">
        <v>1</v>
      </c>
      <c r="S4024">
        <f t="shared" si="376"/>
        <v>0</v>
      </c>
      <c r="T4024">
        <f t="shared" si="377"/>
        <v>2</v>
      </c>
      <c r="W4024">
        <f>SUM(S4024:S4028)</f>
        <v>60</v>
      </c>
      <c r="X4024">
        <f>SUM(T4024:T4028)</f>
        <v>19</v>
      </c>
      <c r="Y4024">
        <f>X4024+W4024</f>
        <v>79</v>
      </c>
      <c r="Z4024" s="118">
        <v>0.16</v>
      </c>
      <c r="AA4024">
        <v>0</v>
      </c>
      <c r="AB4024" s="120">
        <v>37.4</v>
      </c>
      <c r="AC4024" s="2">
        <f t="shared" si="378"/>
        <v>1196.8</v>
      </c>
      <c r="AD4024" s="2">
        <f>SUM(AC4024:AC4028)</f>
        <v>19711.560000000001</v>
      </c>
      <c r="AE4024" s="2">
        <f t="shared" si="379"/>
        <v>1196.8</v>
      </c>
      <c r="AF4024" s="2">
        <f>SUM(AE4024:AE4028)</f>
        <v>19711.560000000001</v>
      </c>
      <c r="AG4024">
        <f t="shared" si="380"/>
        <v>1</v>
      </c>
    </row>
    <row r="4025" spans="1:34">
      <c r="A4025">
        <v>4024</v>
      </c>
      <c r="C4025">
        <v>306</v>
      </c>
      <c r="D4025">
        <v>765</v>
      </c>
      <c r="E4025" t="s">
        <v>911</v>
      </c>
      <c r="F4025" t="s">
        <v>930</v>
      </c>
      <c r="G4025">
        <v>55.045639039999998</v>
      </c>
      <c r="H4025">
        <v>127.7230988</v>
      </c>
      <c r="M4025" t="s">
        <v>659</v>
      </c>
      <c r="N4025">
        <v>17</v>
      </c>
      <c r="O4025">
        <v>8</v>
      </c>
      <c r="P4025">
        <f t="shared" si="381"/>
        <v>9</v>
      </c>
      <c r="Q4025" t="s">
        <v>35</v>
      </c>
      <c r="R4025">
        <v>1</v>
      </c>
      <c r="S4025">
        <f t="shared" si="376"/>
        <v>0</v>
      </c>
      <c r="T4025">
        <f t="shared" si="377"/>
        <v>9</v>
      </c>
      <c r="Z4025" s="118">
        <v>0.16</v>
      </c>
      <c r="AA4025">
        <v>0</v>
      </c>
      <c r="AB4025" s="120">
        <v>37.4</v>
      </c>
      <c r="AC4025" s="2">
        <f t="shared" si="378"/>
        <v>5385.5999999999995</v>
      </c>
      <c r="AE4025" s="2">
        <f t="shared" si="379"/>
        <v>5385.5999999999995</v>
      </c>
      <c r="AG4025" t="str">
        <f t="shared" si="380"/>
        <v/>
      </c>
    </row>
    <row r="4026" spans="1:34">
      <c r="A4026">
        <v>4025</v>
      </c>
      <c r="C4026">
        <v>306</v>
      </c>
      <c r="D4026">
        <v>765</v>
      </c>
      <c r="E4026" t="s">
        <v>911</v>
      </c>
      <c r="F4026" t="s">
        <v>930</v>
      </c>
      <c r="G4026">
        <v>55.045639039999998</v>
      </c>
      <c r="H4026">
        <v>127.7230988</v>
      </c>
      <c r="M4026" t="s">
        <v>15</v>
      </c>
      <c r="N4026">
        <v>8</v>
      </c>
      <c r="O4026">
        <v>0</v>
      </c>
      <c r="P4026">
        <f t="shared" si="381"/>
        <v>8</v>
      </c>
      <c r="Q4026" t="s">
        <v>35</v>
      </c>
      <c r="R4026">
        <v>1</v>
      </c>
      <c r="S4026">
        <f t="shared" si="376"/>
        <v>0</v>
      </c>
      <c r="T4026">
        <f t="shared" si="377"/>
        <v>8</v>
      </c>
      <c r="Z4026" s="118">
        <v>0.16</v>
      </c>
      <c r="AA4026">
        <v>0</v>
      </c>
      <c r="AB4026" s="120">
        <v>30.85</v>
      </c>
      <c r="AC4026" s="2">
        <f t="shared" si="378"/>
        <v>3948.8</v>
      </c>
      <c r="AE4026" s="2">
        <f t="shared" si="379"/>
        <v>3948.8</v>
      </c>
      <c r="AG4026" t="str">
        <f t="shared" si="380"/>
        <v/>
      </c>
    </row>
    <row r="4027" spans="1:34">
      <c r="A4027">
        <v>4026</v>
      </c>
      <c r="C4027">
        <v>335</v>
      </c>
      <c r="D4027">
        <v>765</v>
      </c>
      <c r="E4027" t="s">
        <v>911</v>
      </c>
      <c r="F4027" t="s">
        <v>930</v>
      </c>
      <c r="G4027">
        <v>55.045639039999998</v>
      </c>
      <c r="H4027">
        <v>127.7230988</v>
      </c>
      <c r="M4027" t="s">
        <v>104</v>
      </c>
      <c r="N4027">
        <v>0</v>
      </c>
      <c r="O4027">
        <v>-15</v>
      </c>
      <c r="P4027">
        <f t="shared" si="381"/>
        <v>15</v>
      </c>
      <c r="Q4027" t="s">
        <v>604</v>
      </c>
      <c r="R4027">
        <v>2</v>
      </c>
      <c r="S4027">
        <f t="shared" si="376"/>
        <v>15</v>
      </c>
      <c r="T4027">
        <f t="shared" si="377"/>
        <v>0</v>
      </c>
      <c r="U4027" t="s">
        <v>1003</v>
      </c>
      <c r="V4027" t="s">
        <v>918</v>
      </c>
      <c r="Z4027" s="118">
        <v>1.07</v>
      </c>
      <c r="AA4027">
        <v>30</v>
      </c>
      <c r="AB4027" s="120">
        <v>3.36</v>
      </c>
      <c r="AC4027" s="2">
        <f t="shared" si="378"/>
        <v>3774.9600000000005</v>
      </c>
      <c r="AE4027" s="2">
        <f t="shared" si="379"/>
        <v>3774.9600000000005</v>
      </c>
      <c r="AG4027" t="str">
        <f t="shared" si="380"/>
        <v/>
      </c>
    </row>
    <row r="4028" spans="1:34" s="9" customFormat="1">
      <c r="A4028">
        <v>4027</v>
      </c>
      <c r="C4028">
        <v>335</v>
      </c>
      <c r="D4028">
        <v>765</v>
      </c>
      <c r="E4028" s="9" t="s">
        <v>911</v>
      </c>
      <c r="F4028" t="s">
        <v>930</v>
      </c>
      <c r="G4028" s="9">
        <v>55.045639039999998</v>
      </c>
      <c r="H4028" s="9">
        <v>127.7230988</v>
      </c>
      <c r="M4028" s="9" t="s">
        <v>101</v>
      </c>
      <c r="N4028" s="9">
        <v>-15</v>
      </c>
      <c r="O4028" s="9">
        <v>-60</v>
      </c>
      <c r="P4028">
        <f t="shared" si="381"/>
        <v>45</v>
      </c>
      <c r="Q4028" s="9" t="s">
        <v>604</v>
      </c>
      <c r="R4028" s="9">
        <v>2</v>
      </c>
      <c r="S4028" s="9">
        <f t="shared" si="376"/>
        <v>45</v>
      </c>
      <c r="T4028" s="9">
        <f t="shared" si="377"/>
        <v>0</v>
      </c>
      <c r="U4028" t="s">
        <v>1003</v>
      </c>
      <c r="V4028" t="s">
        <v>918</v>
      </c>
      <c r="Z4028" s="118">
        <v>1.43</v>
      </c>
      <c r="AA4028" s="9">
        <v>30</v>
      </c>
      <c r="AB4028" s="120">
        <v>1.2</v>
      </c>
      <c r="AC4028" s="2">
        <f t="shared" si="378"/>
        <v>5405.3999999999987</v>
      </c>
      <c r="AE4028" s="11">
        <f t="shared" si="379"/>
        <v>5405.3999999999987</v>
      </c>
      <c r="AG4028" t="str">
        <f t="shared" si="380"/>
        <v/>
      </c>
      <c r="AH4028"/>
    </row>
    <row r="4029" spans="1:34">
      <c r="A4029">
        <v>4028</v>
      </c>
      <c r="C4029">
        <v>252</v>
      </c>
      <c r="D4029">
        <v>766</v>
      </c>
      <c r="E4029" t="s">
        <v>619</v>
      </c>
      <c r="F4029" t="s">
        <v>930</v>
      </c>
      <c r="G4029">
        <v>55.037719729999999</v>
      </c>
      <c r="H4029">
        <v>127.7397995</v>
      </c>
      <c r="M4029" t="s">
        <v>13</v>
      </c>
      <c r="N4029">
        <v>3</v>
      </c>
      <c r="O4029">
        <v>2</v>
      </c>
      <c r="P4029">
        <f t="shared" si="381"/>
        <v>1</v>
      </c>
      <c r="Q4029" t="s">
        <v>35</v>
      </c>
      <c r="R4029">
        <v>1</v>
      </c>
      <c r="S4029">
        <f t="shared" si="376"/>
        <v>0</v>
      </c>
      <c r="T4029">
        <f t="shared" si="377"/>
        <v>1</v>
      </c>
      <c r="W4029">
        <f>SUM(S4029:S4033)</f>
        <v>51</v>
      </c>
      <c r="X4029">
        <f>SUM(T4029:T4033)</f>
        <v>3</v>
      </c>
      <c r="Y4029">
        <f>X4029+W4029</f>
        <v>54</v>
      </c>
      <c r="Z4029" s="118">
        <v>0.16</v>
      </c>
      <c r="AA4029">
        <v>0</v>
      </c>
      <c r="AB4029" s="120">
        <v>37.4</v>
      </c>
      <c r="AC4029" s="2">
        <f t="shared" si="378"/>
        <v>598.4</v>
      </c>
      <c r="AD4029" s="2">
        <f>SUM(AC4029:AC4033)</f>
        <v>8760.6359999999986</v>
      </c>
      <c r="AE4029" s="2">
        <f t="shared" si="379"/>
        <v>598.4</v>
      </c>
      <c r="AF4029" s="2">
        <f>SUM(AE4029:AE4033)</f>
        <v>8760.6359999999986</v>
      </c>
      <c r="AG4029">
        <f t="shared" si="380"/>
        <v>1</v>
      </c>
    </row>
    <row r="4030" spans="1:34">
      <c r="A4030">
        <v>4029</v>
      </c>
      <c r="C4030">
        <v>252</v>
      </c>
      <c r="D4030">
        <v>766</v>
      </c>
      <c r="E4030" t="s">
        <v>619</v>
      </c>
      <c r="F4030" t="s">
        <v>930</v>
      </c>
      <c r="G4030">
        <v>55.037719729999999</v>
      </c>
      <c r="H4030">
        <v>127.7397995</v>
      </c>
      <c r="M4030" t="s">
        <v>14</v>
      </c>
      <c r="N4030">
        <v>2</v>
      </c>
      <c r="O4030">
        <v>0</v>
      </c>
      <c r="P4030">
        <f t="shared" si="381"/>
        <v>2</v>
      </c>
      <c r="Q4030" t="s">
        <v>35</v>
      </c>
      <c r="R4030">
        <v>1</v>
      </c>
      <c r="S4030">
        <f t="shared" si="376"/>
        <v>0</v>
      </c>
      <c r="T4030">
        <f t="shared" si="377"/>
        <v>2</v>
      </c>
      <c r="Z4030" s="118">
        <v>0.16</v>
      </c>
      <c r="AA4030">
        <v>0</v>
      </c>
      <c r="AB4030" s="120">
        <v>37.4</v>
      </c>
      <c r="AC4030" s="2">
        <f t="shared" si="378"/>
        <v>1196.8</v>
      </c>
      <c r="AE4030" s="2">
        <f t="shared" si="379"/>
        <v>1196.8</v>
      </c>
      <c r="AG4030" t="str">
        <f t="shared" si="380"/>
        <v/>
      </c>
    </row>
    <row r="4031" spans="1:34">
      <c r="A4031">
        <v>4030</v>
      </c>
      <c r="C4031">
        <v>280</v>
      </c>
      <c r="D4031">
        <v>766</v>
      </c>
      <c r="E4031" t="s">
        <v>619</v>
      </c>
      <c r="F4031" t="s">
        <v>930</v>
      </c>
      <c r="G4031">
        <v>55.037719729999999</v>
      </c>
      <c r="H4031">
        <v>127.7397995</v>
      </c>
      <c r="M4031" t="s">
        <v>32</v>
      </c>
      <c r="N4031">
        <v>0</v>
      </c>
      <c r="O4031">
        <v>-15</v>
      </c>
      <c r="P4031">
        <f t="shared" si="381"/>
        <v>15</v>
      </c>
      <c r="Q4031" t="s">
        <v>604</v>
      </c>
      <c r="R4031">
        <v>2</v>
      </c>
      <c r="S4031">
        <f t="shared" si="376"/>
        <v>15</v>
      </c>
      <c r="T4031">
        <f t="shared" si="377"/>
        <v>0</v>
      </c>
      <c r="U4031" t="s">
        <v>1003</v>
      </c>
      <c r="V4031" t="s">
        <v>918</v>
      </c>
      <c r="Z4031" s="118">
        <v>1.45</v>
      </c>
      <c r="AA4031">
        <v>0</v>
      </c>
      <c r="AB4031" s="120">
        <v>1.2</v>
      </c>
      <c r="AC4031" s="2">
        <f t="shared" si="378"/>
        <v>2610</v>
      </c>
      <c r="AE4031" s="2">
        <f t="shared" si="379"/>
        <v>2610</v>
      </c>
      <c r="AG4031" t="str">
        <f t="shared" si="380"/>
        <v/>
      </c>
    </row>
    <row r="4032" spans="1:34">
      <c r="A4032">
        <v>4031</v>
      </c>
      <c r="C4032">
        <v>280</v>
      </c>
      <c r="D4032">
        <v>766</v>
      </c>
      <c r="E4032" t="s">
        <v>619</v>
      </c>
      <c r="F4032" t="s">
        <v>930</v>
      </c>
      <c r="G4032">
        <v>55.037719729999999</v>
      </c>
      <c r="H4032">
        <v>127.7397995</v>
      </c>
      <c r="M4032" t="s">
        <v>34</v>
      </c>
      <c r="N4032">
        <v>-15</v>
      </c>
      <c r="O4032">
        <v>-37</v>
      </c>
      <c r="P4032">
        <f t="shared" si="381"/>
        <v>22</v>
      </c>
      <c r="Q4032" t="s">
        <v>604</v>
      </c>
      <c r="R4032">
        <v>2</v>
      </c>
      <c r="S4032">
        <f t="shared" si="376"/>
        <v>22</v>
      </c>
      <c r="T4032">
        <f t="shared" si="377"/>
        <v>0</v>
      </c>
      <c r="U4032" t="s">
        <v>1026</v>
      </c>
      <c r="V4032" t="s">
        <v>918</v>
      </c>
      <c r="Z4032" s="118">
        <v>1.45</v>
      </c>
      <c r="AA4032">
        <v>0</v>
      </c>
      <c r="AB4032" s="120">
        <v>1.2</v>
      </c>
      <c r="AC4032" s="2">
        <f t="shared" si="378"/>
        <v>3827.9999999999995</v>
      </c>
      <c r="AE4032" s="2">
        <f t="shared" si="379"/>
        <v>3827.9999999999995</v>
      </c>
      <c r="AG4032" t="str">
        <f t="shared" si="380"/>
        <v/>
      </c>
    </row>
    <row r="4033" spans="1:34" s="9" customFormat="1">
      <c r="A4033">
        <v>4032</v>
      </c>
      <c r="C4033">
        <v>280</v>
      </c>
      <c r="D4033">
        <v>766</v>
      </c>
      <c r="E4033" s="9" t="s">
        <v>619</v>
      </c>
      <c r="F4033" t="s">
        <v>930</v>
      </c>
      <c r="G4033" s="9">
        <v>55.037719729999999</v>
      </c>
      <c r="H4033" s="9">
        <v>127.7397995</v>
      </c>
      <c r="M4033" s="9" t="s">
        <v>21</v>
      </c>
      <c r="N4033" s="9">
        <v>-37</v>
      </c>
      <c r="O4033" s="9">
        <v>-51</v>
      </c>
      <c r="P4033">
        <f t="shared" si="381"/>
        <v>14</v>
      </c>
      <c r="Q4033" s="9" t="s">
        <v>609</v>
      </c>
      <c r="R4033" s="9">
        <v>2</v>
      </c>
      <c r="S4033" s="9">
        <f t="shared" si="376"/>
        <v>14</v>
      </c>
      <c r="T4033" s="9">
        <f t="shared" si="377"/>
        <v>0</v>
      </c>
      <c r="U4033" t="s">
        <v>1026</v>
      </c>
      <c r="V4033" t="s">
        <v>918</v>
      </c>
      <c r="Z4033" s="118">
        <v>1.38</v>
      </c>
      <c r="AA4033" s="9">
        <v>30</v>
      </c>
      <c r="AB4033" s="120">
        <v>0.39</v>
      </c>
      <c r="AC4033" s="2">
        <f t="shared" si="378"/>
        <v>527.43600000000004</v>
      </c>
      <c r="AE4033" s="11">
        <f t="shared" si="379"/>
        <v>527.43600000000004</v>
      </c>
      <c r="AG4033" t="str">
        <f t="shared" si="380"/>
        <v/>
      </c>
      <c r="AH4033"/>
    </row>
    <row r="4034" spans="1:34">
      <c r="A4034">
        <v>4033</v>
      </c>
      <c r="C4034">
        <v>242</v>
      </c>
      <c r="D4034">
        <v>767</v>
      </c>
      <c r="E4034" t="s">
        <v>619</v>
      </c>
      <c r="F4034" t="s">
        <v>930</v>
      </c>
      <c r="G4034">
        <v>55.031860350000002</v>
      </c>
      <c r="H4034">
        <v>127.7502975</v>
      </c>
      <c r="M4034" t="s">
        <v>13</v>
      </c>
      <c r="N4034">
        <v>11</v>
      </c>
      <c r="O4034">
        <v>10</v>
      </c>
      <c r="P4034">
        <f t="shared" si="381"/>
        <v>1</v>
      </c>
      <c r="Q4034" t="s">
        <v>35</v>
      </c>
      <c r="R4034">
        <v>1</v>
      </c>
      <c r="S4034">
        <f t="shared" ref="S4034:S4097" si="382">IF(R4034=1,0,P4034)</f>
        <v>0</v>
      </c>
      <c r="T4034">
        <f t="shared" ref="T4034:T4097" si="383">IF(R4034=1,P4034,0)</f>
        <v>1</v>
      </c>
      <c r="W4034">
        <f>SUM(S4034:S4040)</f>
        <v>54</v>
      </c>
      <c r="X4034">
        <f>SUM(T4034:T4040)</f>
        <v>11</v>
      </c>
      <c r="Y4034">
        <f>X4034+W4034</f>
        <v>65</v>
      </c>
      <c r="Z4034" s="118">
        <v>0.16</v>
      </c>
      <c r="AA4034">
        <v>0</v>
      </c>
      <c r="AB4034" s="120">
        <v>37.4</v>
      </c>
      <c r="AC4034" s="2">
        <f t="shared" ref="AC4034:AC4097" si="384">Z4034*AB4034/100*P4034*100*100*((100-AA4034)/100)</f>
        <v>598.4</v>
      </c>
      <c r="AD4034" s="2">
        <f>SUM(AC4034:AC4040)</f>
        <v>10811.02</v>
      </c>
      <c r="AE4034" s="2">
        <f t="shared" ref="AE4034:AE4097" si="385">Z4034*AB4034/100*P4034*100*100*((100-AA4034)/100)</f>
        <v>598.4</v>
      </c>
      <c r="AF4034" s="2">
        <f>SUM(AE4034:AE4040)</f>
        <v>10811.02</v>
      </c>
      <c r="AG4034">
        <f t="shared" ref="AG4034:AG4097" si="386">IF(D4033&lt;&gt;D4034,1,"")</f>
        <v>1</v>
      </c>
    </row>
    <row r="4035" spans="1:34">
      <c r="A4035">
        <v>4034</v>
      </c>
      <c r="C4035">
        <v>242</v>
      </c>
      <c r="D4035">
        <v>767</v>
      </c>
      <c r="E4035" t="s">
        <v>619</v>
      </c>
      <c r="F4035" t="s">
        <v>930</v>
      </c>
      <c r="G4035">
        <v>55.031860350000002</v>
      </c>
      <c r="H4035">
        <v>127.7502975</v>
      </c>
      <c r="M4035" t="s">
        <v>14</v>
      </c>
      <c r="N4035">
        <v>10</v>
      </c>
      <c r="O4035">
        <v>6</v>
      </c>
      <c r="P4035">
        <f t="shared" si="381"/>
        <v>4</v>
      </c>
      <c r="Q4035" t="s">
        <v>35</v>
      </c>
      <c r="R4035">
        <v>1</v>
      </c>
      <c r="S4035">
        <f t="shared" si="382"/>
        <v>0</v>
      </c>
      <c r="T4035">
        <f t="shared" si="383"/>
        <v>4</v>
      </c>
      <c r="Z4035" s="118">
        <v>0.16</v>
      </c>
      <c r="AA4035">
        <v>0</v>
      </c>
      <c r="AB4035" s="120">
        <v>37.4</v>
      </c>
      <c r="AC4035" s="2">
        <f t="shared" si="384"/>
        <v>2393.6</v>
      </c>
      <c r="AE4035" s="2">
        <f t="shared" si="385"/>
        <v>2393.6</v>
      </c>
      <c r="AG4035" t="str">
        <f t="shared" si="386"/>
        <v/>
      </c>
    </row>
    <row r="4036" spans="1:34">
      <c r="A4036">
        <v>4035</v>
      </c>
      <c r="C4036">
        <v>242</v>
      </c>
      <c r="D4036">
        <v>767</v>
      </c>
      <c r="E4036" t="s">
        <v>619</v>
      </c>
      <c r="F4036" t="s">
        <v>930</v>
      </c>
      <c r="G4036">
        <v>55.031860350000002</v>
      </c>
      <c r="H4036">
        <v>127.7502975</v>
      </c>
      <c r="M4036" t="s">
        <v>15</v>
      </c>
      <c r="N4036">
        <v>0</v>
      </c>
      <c r="O4036">
        <v>6</v>
      </c>
      <c r="P4036">
        <f t="shared" si="381"/>
        <v>6</v>
      </c>
      <c r="Q4036" t="s">
        <v>35</v>
      </c>
      <c r="R4036">
        <v>1</v>
      </c>
      <c r="S4036">
        <f t="shared" si="382"/>
        <v>0</v>
      </c>
      <c r="T4036">
        <f t="shared" si="383"/>
        <v>6</v>
      </c>
      <c r="Z4036" s="118">
        <v>0.16</v>
      </c>
      <c r="AA4036">
        <v>0</v>
      </c>
      <c r="AB4036" s="120">
        <v>30.85</v>
      </c>
      <c r="AC4036" s="2">
        <f t="shared" si="384"/>
        <v>2961.6</v>
      </c>
      <c r="AE4036" s="2">
        <f t="shared" si="385"/>
        <v>2961.6</v>
      </c>
      <c r="AG4036" t="str">
        <f t="shared" si="386"/>
        <v/>
      </c>
    </row>
    <row r="4037" spans="1:34">
      <c r="A4037">
        <v>4036</v>
      </c>
      <c r="C4037">
        <v>268</v>
      </c>
      <c r="D4037">
        <v>767</v>
      </c>
      <c r="E4037" t="s">
        <v>619</v>
      </c>
      <c r="F4037" t="s">
        <v>930</v>
      </c>
      <c r="G4037">
        <v>55.031860350000002</v>
      </c>
      <c r="H4037">
        <v>127.7502975</v>
      </c>
      <c r="M4037" t="s">
        <v>104</v>
      </c>
      <c r="N4037">
        <v>0</v>
      </c>
      <c r="O4037">
        <v>-1</v>
      </c>
      <c r="P4037">
        <f t="shared" si="381"/>
        <v>1</v>
      </c>
      <c r="R4037">
        <v>2</v>
      </c>
      <c r="S4037">
        <f t="shared" si="382"/>
        <v>1</v>
      </c>
      <c r="T4037">
        <f t="shared" si="383"/>
        <v>0</v>
      </c>
      <c r="U4037" t="s">
        <v>1026</v>
      </c>
      <c r="V4037" t="s">
        <v>918</v>
      </c>
      <c r="Z4037" s="118">
        <v>1.07</v>
      </c>
      <c r="AA4037">
        <v>0</v>
      </c>
      <c r="AB4037" s="120">
        <v>3.36</v>
      </c>
      <c r="AC4037" s="2">
        <f t="shared" si="384"/>
        <v>359.52000000000004</v>
      </c>
      <c r="AE4037" s="2">
        <f t="shared" si="385"/>
        <v>359.52000000000004</v>
      </c>
      <c r="AG4037" t="str">
        <f t="shared" si="386"/>
        <v/>
      </c>
    </row>
    <row r="4038" spans="1:34">
      <c r="A4038">
        <v>4037</v>
      </c>
      <c r="C4038">
        <v>268</v>
      </c>
      <c r="D4038">
        <v>767</v>
      </c>
      <c r="E4038" t="s">
        <v>619</v>
      </c>
      <c r="F4038" t="s">
        <v>930</v>
      </c>
      <c r="G4038">
        <v>55.031860350000002</v>
      </c>
      <c r="H4038">
        <v>127.7502975</v>
      </c>
      <c r="M4038" t="s">
        <v>32</v>
      </c>
      <c r="N4038">
        <v>-1</v>
      </c>
      <c r="O4038">
        <v>-14</v>
      </c>
      <c r="P4038">
        <f t="shared" si="381"/>
        <v>13</v>
      </c>
      <c r="Q4038" t="s">
        <v>604</v>
      </c>
      <c r="R4038">
        <v>2</v>
      </c>
      <c r="S4038">
        <f t="shared" si="382"/>
        <v>13</v>
      </c>
      <c r="T4038">
        <f t="shared" si="383"/>
        <v>0</v>
      </c>
      <c r="U4038" t="s">
        <v>1003</v>
      </c>
      <c r="V4038" t="s">
        <v>918</v>
      </c>
      <c r="Z4038" s="118">
        <v>1.45</v>
      </c>
      <c r="AA4038">
        <v>30</v>
      </c>
      <c r="AB4038" s="120">
        <v>1.2</v>
      </c>
      <c r="AC4038" s="2">
        <f t="shared" si="384"/>
        <v>1583.3999999999996</v>
      </c>
      <c r="AE4038" s="2">
        <f t="shared" si="385"/>
        <v>1583.3999999999996</v>
      </c>
      <c r="AG4038" t="str">
        <f t="shared" si="386"/>
        <v/>
      </c>
    </row>
    <row r="4039" spans="1:34">
      <c r="A4039">
        <v>4038</v>
      </c>
      <c r="C4039">
        <v>268</v>
      </c>
      <c r="D4039">
        <v>767</v>
      </c>
      <c r="E4039" t="s">
        <v>619</v>
      </c>
      <c r="F4039" t="s">
        <v>930</v>
      </c>
      <c r="G4039">
        <v>55.031860350000002</v>
      </c>
      <c r="H4039">
        <v>127.7502975</v>
      </c>
      <c r="M4039" t="s">
        <v>34</v>
      </c>
      <c r="N4039">
        <v>-14</v>
      </c>
      <c r="O4039">
        <v>-34</v>
      </c>
      <c r="P4039">
        <f t="shared" si="381"/>
        <v>20</v>
      </c>
      <c r="Q4039" t="s">
        <v>604</v>
      </c>
      <c r="R4039">
        <v>2</v>
      </c>
      <c r="S4039">
        <f t="shared" si="382"/>
        <v>20</v>
      </c>
      <c r="T4039">
        <f t="shared" si="383"/>
        <v>0</v>
      </c>
      <c r="U4039" t="s">
        <v>1003</v>
      </c>
      <c r="V4039" t="s">
        <v>918</v>
      </c>
      <c r="Z4039" s="118">
        <v>1.45</v>
      </c>
      <c r="AA4039">
        <v>40</v>
      </c>
      <c r="AB4039" s="120">
        <v>1.2</v>
      </c>
      <c r="AC4039" s="2">
        <f t="shared" si="384"/>
        <v>2087.9999999999995</v>
      </c>
      <c r="AE4039" s="2">
        <f t="shared" si="385"/>
        <v>2087.9999999999995</v>
      </c>
      <c r="AG4039" t="str">
        <f t="shared" si="386"/>
        <v/>
      </c>
    </row>
    <row r="4040" spans="1:34" s="9" customFormat="1">
      <c r="A4040">
        <v>4039</v>
      </c>
      <c r="C4040">
        <v>268</v>
      </c>
      <c r="D4040">
        <v>767</v>
      </c>
      <c r="E4040" s="9" t="s">
        <v>619</v>
      </c>
      <c r="F4040" t="s">
        <v>930</v>
      </c>
      <c r="G4040" s="9">
        <v>55.031860350000002</v>
      </c>
      <c r="H4040" s="9">
        <v>127.7502975</v>
      </c>
      <c r="M4040" s="9" t="s">
        <v>19</v>
      </c>
      <c r="N4040" s="9">
        <v>-34</v>
      </c>
      <c r="O4040" s="9">
        <v>-54</v>
      </c>
      <c r="P4040">
        <f t="shared" si="381"/>
        <v>20</v>
      </c>
      <c r="Q4040" s="9" t="s">
        <v>609</v>
      </c>
      <c r="R4040" s="9">
        <v>2</v>
      </c>
      <c r="S4040" s="9">
        <f t="shared" si="382"/>
        <v>20</v>
      </c>
      <c r="T4040" s="9">
        <f t="shared" si="383"/>
        <v>0</v>
      </c>
      <c r="U4040" t="s">
        <v>1003</v>
      </c>
      <c r="V4040" t="s">
        <v>918</v>
      </c>
      <c r="Z4040" s="118">
        <v>1.45</v>
      </c>
      <c r="AA4040" s="9">
        <v>25</v>
      </c>
      <c r="AB4040" s="120">
        <v>0.38</v>
      </c>
      <c r="AC4040" s="2">
        <f t="shared" si="384"/>
        <v>826.5</v>
      </c>
      <c r="AE4040" s="11">
        <f t="shared" si="385"/>
        <v>826.5</v>
      </c>
      <c r="AG4040" t="str">
        <f t="shared" si="386"/>
        <v/>
      </c>
      <c r="AH4040"/>
    </row>
    <row r="4041" spans="1:34">
      <c r="A4041">
        <v>4040</v>
      </c>
      <c r="C4041">
        <v>55</v>
      </c>
      <c r="D4041">
        <v>768</v>
      </c>
      <c r="E4041" t="s">
        <v>416</v>
      </c>
      <c r="F4041" t="s">
        <v>932</v>
      </c>
      <c r="G4041">
        <v>54.279911040000002</v>
      </c>
      <c r="H4041">
        <v>128.50399780000001</v>
      </c>
      <c r="M4041" t="s">
        <v>610</v>
      </c>
      <c r="N4041">
        <v>10</v>
      </c>
      <c r="O4041">
        <v>8</v>
      </c>
      <c r="P4041">
        <f t="shared" si="381"/>
        <v>2</v>
      </c>
      <c r="Q4041" t="s">
        <v>35</v>
      </c>
      <c r="R4041">
        <v>1</v>
      </c>
      <c r="S4041">
        <f t="shared" si="382"/>
        <v>0</v>
      </c>
      <c r="T4041">
        <f t="shared" si="383"/>
        <v>2</v>
      </c>
      <c r="W4041">
        <f>SUM(S4041:S4046)</f>
        <v>65</v>
      </c>
      <c r="X4041">
        <f>SUM(T4041:T4046)</f>
        <v>10</v>
      </c>
      <c r="Y4041">
        <f>X4041+W4041</f>
        <v>75</v>
      </c>
      <c r="Z4041" s="118">
        <v>0.11</v>
      </c>
      <c r="AA4041">
        <v>0</v>
      </c>
      <c r="AB4041" s="120">
        <v>25.58</v>
      </c>
      <c r="AC4041" s="2">
        <f t="shared" si="384"/>
        <v>562.75999999999988</v>
      </c>
      <c r="AD4041" s="2">
        <f>SUM(AC4041:AC4046)</f>
        <v>37371.176000000007</v>
      </c>
      <c r="AE4041" s="2">
        <f t="shared" si="385"/>
        <v>562.75999999999988</v>
      </c>
      <c r="AF4041" s="2">
        <f>SUM(AE4041:AE4046)</f>
        <v>37371.176000000007</v>
      </c>
      <c r="AG4041">
        <f t="shared" si="386"/>
        <v>1</v>
      </c>
    </row>
    <row r="4042" spans="1:34">
      <c r="A4042">
        <v>4041</v>
      </c>
      <c r="C4042">
        <v>55</v>
      </c>
      <c r="D4042">
        <v>768</v>
      </c>
      <c r="E4042" t="s">
        <v>416</v>
      </c>
      <c r="F4042" t="s">
        <v>932</v>
      </c>
      <c r="G4042">
        <v>54.279911040000002</v>
      </c>
      <c r="H4042">
        <v>128.50399780000001</v>
      </c>
      <c r="M4042" t="s">
        <v>606</v>
      </c>
      <c r="N4042">
        <v>8</v>
      </c>
      <c r="O4042">
        <v>6</v>
      </c>
      <c r="P4042">
        <f t="shared" si="381"/>
        <v>2</v>
      </c>
      <c r="Q4042" t="s">
        <v>35</v>
      </c>
      <c r="R4042">
        <v>1</v>
      </c>
      <c r="S4042">
        <f t="shared" si="382"/>
        <v>0</v>
      </c>
      <c r="T4042">
        <f t="shared" si="383"/>
        <v>2</v>
      </c>
      <c r="Z4042" s="118">
        <v>0.11</v>
      </c>
      <c r="AA4042">
        <v>0</v>
      </c>
      <c r="AB4042" s="120">
        <v>25.58</v>
      </c>
      <c r="AC4042" s="2">
        <f t="shared" si="384"/>
        <v>562.75999999999988</v>
      </c>
      <c r="AE4042" s="2">
        <f t="shared" si="385"/>
        <v>562.75999999999988</v>
      </c>
      <c r="AG4042" t="str">
        <f t="shared" si="386"/>
        <v/>
      </c>
    </row>
    <row r="4043" spans="1:34">
      <c r="A4043">
        <v>4042</v>
      </c>
      <c r="C4043">
        <v>55</v>
      </c>
      <c r="D4043">
        <v>768</v>
      </c>
      <c r="E4043" t="s">
        <v>416</v>
      </c>
      <c r="F4043" t="s">
        <v>932</v>
      </c>
      <c r="G4043">
        <v>54.279911040000002</v>
      </c>
      <c r="H4043">
        <v>128.50399780000001</v>
      </c>
      <c r="M4043" t="s">
        <v>627</v>
      </c>
      <c r="N4043">
        <v>6</v>
      </c>
      <c r="O4043">
        <v>0</v>
      </c>
      <c r="P4043">
        <f t="shared" ref="P4043:P4106" si="387">ABS(N4043-O4043)</f>
        <v>6</v>
      </c>
      <c r="Q4043" t="s">
        <v>35</v>
      </c>
      <c r="R4043">
        <v>1</v>
      </c>
      <c r="S4043">
        <f t="shared" si="382"/>
        <v>0</v>
      </c>
      <c r="T4043">
        <f t="shared" si="383"/>
        <v>6</v>
      </c>
      <c r="Z4043" s="118">
        <v>0.55000000000000004</v>
      </c>
      <c r="AA4043">
        <v>0</v>
      </c>
      <c r="AB4043" s="120">
        <v>19.02</v>
      </c>
      <c r="AC4043" s="2">
        <f t="shared" si="384"/>
        <v>6276.6000000000013</v>
      </c>
      <c r="AE4043" s="2">
        <f t="shared" si="385"/>
        <v>6276.6000000000013</v>
      </c>
      <c r="AG4043" t="str">
        <f t="shared" si="386"/>
        <v/>
      </c>
    </row>
    <row r="4044" spans="1:34">
      <c r="A4044">
        <v>4043</v>
      </c>
      <c r="C4044">
        <v>68</v>
      </c>
      <c r="D4044">
        <v>768</v>
      </c>
      <c r="E4044" t="s">
        <v>416</v>
      </c>
      <c r="F4044" t="s">
        <v>932</v>
      </c>
      <c r="G4044">
        <v>54.279911040000002</v>
      </c>
      <c r="H4044">
        <v>128.50399780000001</v>
      </c>
      <c r="M4044" t="s">
        <v>746</v>
      </c>
      <c r="N4044">
        <v>0</v>
      </c>
      <c r="O4044">
        <v>-36</v>
      </c>
      <c r="P4044">
        <f t="shared" si="387"/>
        <v>36</v>
      </c>
      <c r="Q4044" t="s">
        <v>616</v>
      </c>
      <c r="R4044">
        <v>2</v>
      </c>
      <c r="S4044">
        <f t="shared" si="382"/>
        <v>36</v>
      </c>
      <c r="T4044">
        <f t="shared" si="383"/>
        <v>0</v>
      </c>
      <c r="U4044" t="s">
        <v>1003</v>
      </c>
      <c r="V4044" t="s">
        <v>918</v>
      </c>
      <c r="Z4044" s="118">
        <v>0.97</v>
      </c>
      <c r="AA4044">
        <v>5</v>
      </c>
      <c r="AB4044" s="120">
        <v>7.94</v>
      </c>
      <c r="AC4044" s="2">
        <f t="shared" si="384"/>
        <v>26340.156000000003</v>
      </c>
      <c r="AE4044" s="2">
        <f t="shared" si="385"/>
        <v>26340.156000000003</v>
      </c>
      <c r="AG4044" t="str">
        <f t="shared" si="386"/>
        <v/>
      </c>
    </row>
    <row r="4045" spans="1:34">
      <c r="A4045">
        <v>4044</v>
      </c>
      <c r="C4045">
        <v>68</v>
      </c>
      <c r="D4045">
        <v>768</v>
      </c>
      <c r="E4045" t="s">
        <v>416</v>
      </c>
      <c r="F4045" t="s">
        <v>932</v>
      </c>
      <c r="G4045">
        <v>54.279911040000002</v>
      </c>
      <c r="H4045">
        <v>128.50399780000001</v>
      </c>
      <c r="M4045" t="s">
        <v>177</v>
      </c>
      <c r="N4045">
        <v>-36</v>
      </c>
      <c r="O4045">
        <v>-47</v>
      </c>
      <c r="P4045">
        <f t="shared" si="387"/>
        <v>11</v>
      </c>
      <c r="Q4045" t="s">
        <v>89</v>
      </c>
      <c r="R4045">
        <v>2</v>
      </c>
      <c r="S4045">
        <f t="shared" si="382"/>
        <v>11</v>
      </c>
      <c r="T4045">
        <f t="shared" si="383"/>
        <v>0</v>
      </c>
      <c r="U4045" t="s">
        <v>1003</v>
      </c>
      <c r="V4045" t="s">
        <v>918</v>
      </c>
      <c r="Z4045" s="118">
        <v>1.1000000000000001</v>
      </c>
      <c r="AA4045">
        <v>5</v>
      </c>
      <c r="AB4045" s="120">
        <v>2.84</v>
      </c>
      <c r="AC4045" s="2">
        <f t="shared" si="384"/>
        <v>3264.5799999999995</v>
      </c>
      <c r="AE4045" s="2">
        <f t="shared" si="385"/>
        <v>3264.5799999999995</v>
      </c>
      <c r="AG4045" t="str">
        <f t="shared" si="386"/>
        <v/>
      </c>
    </row>
    <row r="4046" spans="1:34" s="9" customFormat="1">
      <c r="A4046">
        <v>4045</v>
      </c>
      <c r="C4046">
        <v>68</v>
      </c>
      <c r="D4046">
        <v>768</v>
      </c>
      <c r="E4046" s="9" t="s">
        <v>416</v>
      </c>
      <c r="F4046" t="s">
        <v>932</v>
      </c>
      <c r="G4046" s="9">
        <v>54.279911040000002</v>
      </c>
      <c r="H4046" s="9">
        <v>128.50399780000001</v>
      </c>
      <c r="M4046" s="9" t="s">
        <v>701</v>
      </c>
      <c r="N4046" s="9">
        <v>-47</v>
      </c>
      <c r="O4046" s="9">
        <v>-65</v>
      </c>
      <c r="P4046">
        <f t="shared" si="387"/>
        <v>18</v>
      </c>
      <c r="Q4046" s="9" t="s">
        <v>604</v>
      </c>
      <c r="R4046" s="9">
        <v>2</v>
      </c>
      <c r="S4046" s="9">
        <f t="shared" si="382"/>
        <v>18</v>
      </c>
      <c r="T4046" s="9">
        <f t="shared" si="383"/>
        <v>0</v>
      </c>
      <c r="U4046" t="s">
        <v>1003</v>
      </c>
      <c r="V4046" t="s">
        <v>918</v>
      </c>
      <c r="Z4046" s="118">
        <v>1.1000000000000001</v>
      </c>
      <c r="AA4046" s="9">
        <v>80</v>
      </c>
      <c r="AB4046" s="120">
        <v>0.92</v>
      </c>
      <c r="AC4046" s="2">
        <f t="shared" si="384"/>
        <v>364.32000000000011</v>
      </c>
      <c r="AE4046" s="11">
        <f t="shared" si="385"/>
        <v>364.32000000000011</v>
      </c>
      <c r="AG4046" t="str">
        <f t="shared" si="386"/>
        <v/>
      </c>
      <c r="AH4046"/>
    </row>
    <row r="4047" spans="1:34">
      <c r="A4047">
        <v>4046</v>
      </c>
      <c r="C4047">
        <v>59</v>
      </c>
      <c r="D4047">
        <v>769</v>
      </c>
      <c r="E4047" t="s">
        <v>416</v>
      </c>
      <c r="F4047" t="s">
        <v>932</v>
      </c>
      <c r="G4047">
        <v>54.278118130000003</v>
      </c>
      <c r="H4047">
        <v>128.50810240000001</v>
      </c>
      <c r="M4047" t="s">
        <v>610</v>
      </c>
      <c r="N4047">
        <v>10</v>
      </c>
      <c r="O4047">
        <v>7</v>
      </c>
      <c r="P4047">
        <f t="shared" si="387"/>
        <v>3</v>
      </c>
      <c r="Q4047" t="s">
        <v>35</v>
      </c>
      <c r="R4047">
        <v>1</v>
      </c>
      <c r="S4047">
        <f t="shared" si="382"/>
        <v>0</v>
      </c>
      <c r="T4047">
        <f t="shared" si="383"/>
        <v>3</v>
      </c>
      <c r="W4047">
        <f>SUM(S4047:S4053)</f>
        <v>50</v>
      </c>
      <c r="X4047">
        <f>SUM(T4047:T4053)</f>
        <v>10</v>
      </c>
      <c r="Y4047">
        <f>X4047+W4047</f>
        <v>60</v>
      </c>
      <c r="Z4047" s="118">
        <v>0.11</v>
      </c>
      <c r="AA4047">
        <v>0</v>
      </c>
      <c r="AB4047" s="120">
        <v>25.58</v>
      </c>
      <c r="AC4047" s="2">
        <f t="shared" si="384"/>
        <v>844.13999999999976</v>
      </c>
      <c r="AD4047" s="2">
        <f>SUM(AC4047:AC4053)</f>
        <v>12672.099999999999</v>
      </c>
      <c r="AE4047" s="2">
        <f t="shared" si="385"/>
        <v>844.13999999999976</v>
      </c>
      <c r="AF4047" s="2">
        <f>SUM(AE4047:AE4053)</f>
        <v>12672.099999999999</v>
      </c>
      <c r="AG4047">
        <f t="shared" si="386"/>
        <v>1</v>
      </c>
    </row>
    <row r="4048" spans="1:34">
      <c r="A4048">
        <v>4047</v>
      </c>
      <c r="C4048">
        <v>59</v>
      </c>
      <c r="D4048">
        <v>769</v>
      </c>
      <c r="E4048" t="s">
        <v>416</v>
      </c>
      <c r="F4048" t="s">
        <v>932</v>
      </c>
      <c r="G4048">
        <v>54.278118130000003</v>
      </c>
      <c r="H4048">
        <v>128.50810240000001</v>
      </c>
      <c r="M4048" t="s">
        <v>612</v>
      </c>
      <c r="N4048">
        <v>7</v>
      </c>
      <c r="O4048">
        <v>5</v>
      </c>
      <c r="P4048">
        <f t="shared" si="387"/>
        <v>2</v>
      </c>
      <c r="Q4048" t="s">
        <v>35</v>
      </c>
      <c r="R4048">
        <v>1</v>
      </c>
      <c r="S4048">
        <f t="shared" si="382"/>
        <v>0</v>
      </c>
      <c r="T4048">
        <f t="shared" si="383"/>
        <v>2</v>
      </c>
      <c r="Z4048" s="118">
        <v>0.11</v>
      </c>
      <c r="AA4048">
        <v>0</v>
      </c>
      <c r="AB4048" s="120">
        <v>25.58</v>
      </c>
      <c r="AC4048" s="2">
        <f t="shared" si="384"/>
        <v>562.75999999999988</v>
      </c>
      <c r="AE4048" s="2">
        <f t="shared" si="385"/>
        <v>562.75999999999988</v>
      </c>
      <c r="AG4048" t="str">
        <f t="shared" si="386"/>
        <v/>
      </c>
    </row>
    <row r="4049" spans="1:34">
      <c r="A4049">
        <v>4048</v>
      </c>
      <c r="C4049">
        <v>59</v>
      </c>
      <c r="D4049">
        <v>769</v>
      </c>
      <c r="E4049" t="s">
        <v>416</v>
      </c>
      <c r="F4049" t="s">
        <v>932</v>
      </c>
      <c r="G4049">
        <v>54.278118130000003</v>
      </c>
      <c r="H4049">
        <v>128.50810240000001</v>
      </c>
      <c r="M4049" t="s">
        <v>15</v>
      </c>
      <c r="N4049">
        <v>5</v>
      </c>
      <c r="O4049">
        <v>0</v>
      </c>
      <c r="P4049">
        <f t="shared" si="387"/>
        <v>5</v>
      </c>
      <c r="Q4049" t="s">
        <v>35</v>
      </c>
      <c r="R4049">
        <v>1</v>
      </c>
      <c r="S4049">
        <f t="shared" si="382"/>
        <v>0</v>
      </c>
      <c r="T4049">
        <f t="shared" si="383"/>
        <v>5</v>
      </c>
      <c r="Z4049" s="118">
        <v>0.55000000000000004</v>
      </c>
      <c r="AA4049">
        <v>0</v>
      </c>
      <c r="AB4049" s="120">
        <v>19.02</v>
      </c>
      <c r="AC4049" s="2">
        <f t="shared" si="384"/>
        <v>5230.5</v>
      </c>
      <c r="AE4049" s="2">
        <f t="shared" si="385"/>
        <v>5230.5</v>
      </c>
      <c r="AG4049" t="str">
        <f t="shared" si="386"/>
        <v/>
      </c>
    </row>
    <row r="4050" spans="1:34">
      <c r="A4050">
        <v>4049</v>
      </c>
      <c r="C4050">
        <v>72</v>
      </c>
      <c r="D4050">
        <v>769</v>
      </c>
      <c r="E4050" t="s">
        <v>416</v>
      </c>
      <c r="F4050" t="s">
        <v>932</v>
      </c>
      <c r="G4050">
        <v>54.278118130000003</v>
      </c>
      <c r="H4050">
        <v>128.50810240000001</v>
      </c>
      <c r="M4050" t="s">
        <v>727</v>
      </c>
      <c r="N4050">
        <v>0</v>
      </c>
      <c r="O4050">
        <v>-5</v>
      </c>
      <c r="P4050">
        <f t="shared" si="387"/>
        <v>5</v>
      </c>
      <c r="Q4050" t="s">
        <v>611</v>
      </c>
      <c r="R4050">
        <v>2</v>
      </c>
      <c r="S4050">
        <f t="shared" si="382"/>
        <v>5</v>
      </c>
      <c r="T4050">
        <f t="shared" si="383"/>
        <v>0</v>
      </c>
      <c r="U4050" t="s">
        <v>1026</v>
      </c>
      <c r="V4050" t="s">
        <v>918</v>
      </c>
      <c r="Z4050" s="118">
        <v>1.1000000000000001</v>
      </c>
      <c r="AA4050">
        <v>0</v>
      </c>
      <c r="AB4050" s="120">
        <v>0.92</v>
      </c>
      <c r="AC4050" s="2">
        <f t="shared" si="384"/>
        <v>506.00000000000011</v>
      </c>
      <c r="AE4050" s="2">
        <f t="shared" si="385"/>
        <v>506.00000000000011</v>
      </c>
      <c r="AG4050" t="str">
        <f t="shared" si="386"/>
        <v/>
      </c>
    </row>
    <row r="4051" spans="1:34">
      <c r="A4051">
        <v>4050</v>
      </c>
      <c r="C4051">
        <v>72</v>
      </c>
      <c r="D4051">
        <v>769</v>
      </c>
      <c r="E4051" t="s">
        <v>416</v>
      </c>
      <c r="F4051" t="s">
        <v>932</v>
      </c>
      <c r="G4051">
        <v>54.278118130000003</v>
      </c>
      <c r="H4051">
        <v>128.50810240000001</v>
      </c>
      <c r="M4051" t="s">
        <v>772</v>
      </c>
      <c r="N4051">
        <v>-5</v>
      </c>
      <c r="O4051">
        <v>-30</v>
      </c>
      <c r="P4051">
        <f t="shared" si="387"/>
        <v>25</v>
      </c>
      <c r="Q4051" t="s">
        <v>609</v>
      </c>
      <c r="R4051">
        <v>2</v>
      </c>
      <c r="S4051">
        <f t="shared" si="382"/>
        <v>25</v>
      </c>
      <c r="T4051">
        <f t="shared" si="383"/>
        <v>0</v>
      </c>
      <c r="U4051" t="s">
        <v>1026</v>
      </c>
      <c r="V4051" t="s">
        <v>918</v>
      </c>
      <c r="Z4051" s="118">
        <v>1.1000000000000001</v>
      </c>
      <c r="AA4051">
        <v>0</v>
      </c>
      <c r="AB4051" s="120">
        <v>0.92</v>
      </c>
      <c r="AC4051" s="2">
        <f t="shared" si="384"/>
        <v>2530.0000000000005</v>
      </c>
      <c r="AE4051" s="2">
        <f t="shared" si="385"/>
        <v>2530.0000000000005</v>
      </c>
      <c r="AG4051" t="str">
        <f t="shared" si="386"/>
        <v/>
      </c>
    </row>
    <row r="4052" spans="1:34">
      <c r="A4052">
        <v>4051</v>
      </c>
      <c r="C4052">
        <v>72</v>
      </c>
      <c r="D4052">
        <v>769</v>
      </c>
      <c r="E4052" t="s">
        <v>416</v>
      </c>
      <c r="F4052" t="s">
        <v>932</v>
      </c>
      <c r="G4052">
        <v>54.278118130000003</v>
      </c>
      <c r="H4052">
        <v>128.50810240000001</v>
      </c>
      <c r="M4052" t="s">
        <v>687</v>
      </c>
      <c r="N4052">
        <v>-30</v>
      </c>
      <c r="O4052">
        <v>-33</v>
      </c>
      <c r="P4052">
        <f t="shared" si="387"/>
        <v>3</v>
      </c>
      <c r="R4052">
        <v>2</v>
      </c>
      <c r="S4052">
        <f t="shared" si="382"/>
        <v>3</v>
      </c>
      <c r="T4052">
        <f t="shared" si="383"/>
        <v>0</v>
      </c>
      <c r="U4052" t="s">
        <v>1026</v>
      </c>
      <c r="V4052" t="s">
        <v>623</v>
      </c>
      <c r="Z4052" s="118">
        <v>0.97</v>
      </c>
      <c r="AA4052">
        <v>0</v>
      </c>
      <c r="AB4052" s="120">
        <v>7.94</v>
      </c>
      <c r="AC4052" s="2">
        <f t="shared" si="384"/>
        <v>2310.54</v>
      </c>
      <c r="AE4052" s="2">
        <f t="shared" si="385"/>
        <v>2310.54</v>
      </c>
      <c r="AG4052" t="str">
        <f t="shared" si="386"/>
        <v/>
      </c>
    </row>
    <row r="4053" spans="1:34" s="9" customFormat="1">
      <c r="A4053">
        <v>4052</v>
      </c>
      <c r="C4053">
        <v>72</v>
      </c>
      <c r="D4053">
        <v>769</v>
      </c>
      <c r="E4053" s="9" t="s">
        <v>416</v>
      </c>
      <c r="F4053" t="s">
        <v>932</v>
      </c>
      <c r="G4053" s="9">
        <v>54.278118130000003</v>
      </c>
      <c r="H4053" s="9">
        <v>128.50810240000001</v>
      </c>
      <c r="M4053" s="9" t="s">
        <v>834</v>
      </c>
      <c r="N4053" s="9">
        <v>-33</v>
      </c>
      <c r="O4053" s="9">
        <v>-50</v>
      </c>
      <c r="P4053">
        <f t="shared" si="387"/>
        <v>17</v>
      </c>
      <c r="Q4053" s="9" t="s">
        <v>611</v>
      </c>
      <c r="R4053" s="9">
        <v>2</v>
      </c>
      <c r="S4053" s="9">
        <f t="shared" si="382"/>
        <v>17</v>
      </c>
      <c r="T4053" s="9">
        <f t="shared" si="383"/>
        <v>0</v>
      </c>
      <c r="U4053" t="s">
        <v>1026</v>
      </c>
      <c r="V4053" t="s">
        <v>623</v>
      </c>
      <c r="Z4053" s="118">
        <v>1.1000000000000001</v>
      </c>
      <c r="AA4053" s="9">
        <v>60</v>
      </c>
      <c r="AB4053" s="120">
        <v>0.92</v>
      </c>
      <c r="AC4053" s="2">
        <f t="shared" si="384"/>
        <v>688.1600000000002</v>
      </c>
      <c r="AE4053" s="11">
        <f t="shared" si="385"/>
        <v>688.1600000000002</v>
      </c>
      <c r="AG4053" t="str">
        <f t="shared" si="386"/>
        <v/>
      </c>
      <c r="AH4053"/>
    </row>
    <row r="4054" spans="1:34">
      <c r="A4054">
        <v>4053</v>
      </c>
      <c r="C4054">
        <v>245</v>
      </c>
      <c r="D4054">
        <v>770</v>
      </c>
      <c r="E4054" t="s">
        <v>619</v>
      </c>
      <c r="F4054" t="s">
        <v>930</v>
      </c>
      <c r="G4054">
        <v>55.043029789999999</v>
      </c>
      <c r="H4054">
        <v>127.7461014</v>
      </c>
      <c r="M4054" t="s">
        <v>610</v>
      </c>
      <c r="N4054">
        <v>8</v>
      </c>
      <c r="O4054">
        <v>7</v>
      </c>
      <c r="P4054">
        <f t="shared" si="387"/>
        <v>1</v>
      </c>
      <c r="Q4054" t="s">
        <v>35</v>
      </c>
      <c r="R4054">
        <v>1</v>
      </c>
      <c r="S4054">
        <f t="shared" si="382"/>
        <v>0</v>
      </c>
      <c r="T4054">
        <f t="shared" si="383"/>
        <v>1</v>
      </c>
      <c r="W4054">
        <f>SUM(S4054:S4059)</f>
        <v>59</v>
      </c>
      <c r="X4054">
        <f>SUM(T4054:T4059)</f>
        <v>8</v>
      </c>
      <c r="Y4054">
        <f>X4054+W4054</f>
        <v>67</v>
      </c>
      <c r="Z4054" s="118">
        <v>0.16</v>
      </c>
      <c r="AA4054">
        <v>0</v>
      </c>
      <c r="AB4054" s="120">
        <v>37.4</v>
      </c>
      <c r="AC4054" s="2">
        <f t="shared" si="384"/>
        <v>598.4</v>
      </c>
      <c r="AD4054" s="2">
        <f>SUM(AC4054:AC4059)</f>
        <v>9990.6</v>
      </c>
      <c r="AE4054" s="2">
        <f t="shared" si="385"/>
        <v>598.4</v>
      </c>
      <c r="AF4054" s="2">
        <f>SUM(AE4054:AE4059)</f>
        <v>9990.6</v>
      </c>
      <c r="AG4054">
        <f t="shared" si="386"/>
        <v>1</v>
      </c>
    </row>
    <row r="4055" spans="1:34">
      <c r="A4055">
        <v>4054</v>
      </c>
      <c r="C4055">
        <v>245</v>
      </c>
      <c r="D4055">
        <v>770</v>
      </c>
      <c r="E4055" t="s">
        <v>619</v>
      </c>
      <c r="F4055" t="s">
        <v>930</v>
      </c>
      <c r="G4055">
        <v>55.043029789999999</v>
      </c>
      <c r="H4055">
        <v>127.7461014</v>
      </c>
      <c r="M4055" t="s">
        <v>14</v>
      </c>
      <c r="N4055">
        <v>7</v>
      </c>
      <c r="O4055">
        <v>1</v>
      </c>
      <c r="P4055">
        <f t="shared" si="387"/>
        <v>6</v>
      </c>
      <c r="Q4055" t="s">
        <v>35</v>
      </c>
      <c r="R4055">
        <v>1</v>
      </c>
      <c r="S4055">
        <f t="shared" si="382"/>
        <v>0</v>
      </c>
      <c r="T4055">
        <f t="shared" si="383"/>
        <v>6</v>
      </c>
      <c r="Z4055" s="118">
        <v>0.16</v>
      </c>
      <c r="AA4055">
        <v>0</v>
      </c>
      <c r="AB4055" s="120">
        <v>37.4</v>
      </c>
      <c r="AC4055" s="2">
        <f t="shared" si="384"/>
        <v>3590.3999999999996</v>
      </c>
      <c r="AE4055" s="2">
        <f t="shared" si="385"/>
        <v>3590.3999999999996</v>
      </c>
      <c r="AG4055" t="str">
        <f t="shared" si="386"/>
        <v/>
      </c>
    </row>
    <row r="4056" spans="1:34">
      <c r="A4056">
        <v>4055</v>
      </c>
      <c r="C4056">
        <v>245</v>
      </c>
      <c r="D4056">
        <v>770</v>
      </c>
      <c r="E4056" t="s">
        <v>619</v>
      </c>
      <c r="F4056" t="s">
        <v>930</v>
      </c>
      <c r="G4056">
        <v>55.043029789999999</v>
      </c>
      <c r="H4056">
        <v>127.7461014</v>
      </c>
      <c r="M4056" t="s">
        <v>15</v>
      </c>
      <c r="N4056">
        <v>1</v>
      </c>
      <c r="O4056">
        <v>0</v>
      </c>
      <c r="P4056">
        <f t="shared" si="387"/>
        <v>1</v>
      </c>
      <c r="Q4056" t="s">
        <v>35</v>
      </c>
      <c r="R4056">
        <v>1</v>
      </c>
      <c r="S4056">
        <f t="shared" si="382"/>
        <v>0</v>
      </c>
      <c r="T4056">
        <f t="shared" si="383"/>
        <v>1</v>
      </c>
      <c r="Z4056" s="118">
        <v>0.16</v>
      </c>
      <c r="AA4056">
        <v>0</v>
      </c>
      <c r="AB4056" s="120">
        <v>30.85</v>
      </c>
      <c r="AC4056" s="2">
        <f t="shared" si="384"/>
        <v>493.6</v>
      </c>
      <c r="AE4056" s="2">
        <f t="shared" si="385"/>
        <v>493.6</v>
      </c>
      <c r="AG4056" t="str">
        <f t="shared" si="386"/>
        <v/>
      </c>
    </row>
    <row r="4057" spans="1:34">
      <c r="A4057">
        <v>4056</v>
      </c>
      <c r="C4057">
        <v>273</v>
      </c>
      <c r="D4057">
        <v>770</v>
      </c>
      <c r="E4057" t="s">
        <v>619</v>
      </c>
      <c r="F4057" t="s">
        <v>930</v>
      </c>
      <c r="G4057">
        <v>55.043029789999999</v>
      </c>
      <c r="H4057">
        <v>127.7461014</v>
      </c>
      <c r="M4057" t="s">
        <v>608</v>
      </c>
      <c r="N4057">
        <v>0</v>
      </c>
      <c r="O4057">
        <v>-25</v>
      </c>
      <c r="P4057">
        <f t="shared" si="387"/>
        <v>25</v>
      </c>
      <c r="Q4057" t="s">
        <v>885</v>
      </c>
      <c r="R4057">
        <v>2</v>
      </c>
      <c r="S4057">
        <f t="shared" si="382"/>
        <v>25</v>
      </c>
      <c r="T4057">
        <f t="shared" si="383"/>
        <v>0</v>
      </c>
      <c r="U4057" t="s">
        <v>1026</v>
      </c>
      <c r="V4057" t="s">
        <v>623</v>
      </c>
      <c r="Z4057" s="118">
        <v>1.03</v>
      </c>
      <c r="AA4057">
        <v>20</v>
      </c>
      <c r="AB4057" s="120">
        <v>1.2</v>
      </c>
      <c r="AC4057" s="2">
        <f t="shared" si="384"/>
        <v>2472</v>
      </c>
      <c r="AE4057" s="2">
        <f t="shared" si="385"/>
        <v>2472</v>
      </c>
      <c r="AG4057" t="str">
        <f t="shared" si="386"/>
        <v/>
      </c>
    </row>
    <row r="4058" spans="1:34">
      <c r="A4058">
        <v>4057</v>
      </c>
      <c r="C4058">
        <v>273</v>
      </c>
      <c r="D4058">
        <v>770</v>
      </c>
      <c r="E4058" t="s">
        <v>619</v>
      </c>
      <c r="F4058" t="s">
        <v>930</v>
      </c>
      <c r="G4058">
        <v>55.043029789999999</v>
      </c>
      <c r="H4058">
        <v>127.7461014</v>
      </c>
      <c r="M4058" t="s">
        <v>101</v>
      </c>
      <c r="N4058">
        <v>-25</v>
      </c>
      <c r="O4058">
        <v>-49</v>
      </c>
      <c r="P4058">
        <f t="shared" si="387"/>
        <v>24</v>
      </c>
      <c r="Q4058" t="s">
        <v>604</v>
      </c>
      <c r="R4058">
        <v>2</v>
      </c>
      <c r="S4058">
        <f t="shared" si="382"/>
        <v>24</v>
      </c>
      <c r="T4058">
        <f t="shared" si="383"/>
        <v>0</v>
      </c>
      <c r="U4058" t="s">
        <v>1026</v>
      </c>
      <c r="V4058" t="s">
        <v>918</v>
      </c>
      <c r="Z4058" s="118">
        <v>1.45</v>
      </c>
      <c r="AA4058">
        <v>40</v>
      </c>
      <c r="AB4058" s="120">
        <v>1.2</v>
      </c>
      <c r="AC4058" s="2">
        <f t="shared" si="384"/>
        <v>2505.6</v>
      </c>
      <c r="AE4058" s="2">
        <f t="shared" si="385"/>
        <v>2505.6</v>
      </c>
      <c r="AG4058" t="str">
        <f t="shared" si="386"/>
        <v/>
      </c>
    </row>
    <row r="4059" spans="1:34" s="9" customFormat="1">
      <c r="A4059">
        <v>4058</v>
      </c>
      <c r="C4059">
        <v>273</v>
      </c>
      <c r="D4059">
        <v>770</v>
      </c>
      <c r="E4059" s="9" t="s">
        <v>619</v>
      </c>
      <c r="F4059" t="s">
        <v>930</v>
      </c>
      <c r="G4059" s="9">
        <v>55.043029789999999</v>
      </c>
      <c r="H4059" s="9">
        <v>127.7461014</v>
      </c>
      <c r="M4059" s="9" t="s">
        <v>19</v>
      </c>
      <c r="N4059" s="9">
        <v>-49</v>
      </c>
      <c r="O4059" s="9">
        <v>-59</v>
      </c>
      <c r="P4059">
        <f t="shared" si="387"/>
        <v>10</v>
      </c>
      <c r="Q4059" s="9" t="s">
        <v>604</v>
      </c>
      <c r="R4059" s="9">
        <v>2</v>
      </c>
      <c r="S4059" s="9">
        <f t="shared" si="382"/>
        <v>10</v>
      </c>
      <c r="T4059" s="9">
        <f t="shared" si="383"/>
        <v>0</v>
      </c>
      <c r="U4059" t="s">
        <v>1026</v>
      </c>
      <c r="V4059" t="s">
        <v>918</v>
      </c>
      <c r="Z4059" s="118">
        <v>1.45</v>
      </c>
      <c r="AA4059" s="9">
        <v>40</v>
      </c>
      <c r="AB4059" s="120">
        <v>0.38</v>
      </c>
      <c r="AC4059" s="2">
        <f t="shared" si="384"/>
        <v>330.59999999999997</v>
      </c>
      <c r="AE4059" s="11">
        <f t="shared" si="385"/>
        <v>330.59999999999997</v>
      </c>
      <c r="AG4059" t="str">
        <f t="shared" si="386"/>
        <v/>
      </c>
      <c r="AH4059"/>
    </row>
    <row r="4060" spans="1:34">
      <c r="A4060">
        <v>4059</v>
      </c>
      <c r="C4060">
        <v>63</v>
      </c>
      <c r="D4060">
        <v>771</v>
      </c>
      <c r="E4060" t="s">
        <v>605</v>
      </c>
      <c r="F4060" t="s">
        <v>929</v>
      </c>
      <c r="G4060">
        <v>54.563030240000003</v>
      </c>
      <c r="H4060">
        <v>128.23660280000001</v>
      </c>
      <c r="M4060" t="s">
        <v>89</v>
      </c>
      <c r="N4060">
        <v>16</v>
      </c>
      <c r="O4060">
        <v>15.5</v>
      </c>
      <c r="P4060">
        <f t="shared" si="387"/>
        <v>0.5</v>
      </c>
      <c r="Q4060" t="s">
        <v>35</v>
      </c>
      <c r="R4060">
        <v>1</v>
      </c>
      <c r="S4060">
        <f t="shared" si="382"/>
        <v>0</v>
      </c>
      <c r="T4060">
        <f t="shared" si="383"/>
        <v>0.5</v>
      </c>
      <c r="W4060">
        <f>SUM(S4060:S4066)</f>
        <v>43</v>
      </c>
      <c r="X4060">
        <f>SUM(T4060:T4066)</f>
        <v>16</v>
      </c>
      <c r="Y4060">
        <f>X4060+W4060</f>
        <v>59</v>
      </c>
      <c r="Z4060" s="118">
        <v>0.14000000000000001</v>
      </c>
      <c r="AA4060">
        <v>0</v>
      </c>
      <c r="AB4060" s="120">
        <v>43.21</v>
      </c>
      <c r="AC4060" s="2">
        <f t="shared" si="384"/>
        <v>302.47000000000003</v>
      </c>
      <c r="AD4060" s="2">
        <f>SUM(AC4060:AC4066)</f>
        <v>21952.13</v>
      </c>
      <c r="AE4060" s="2">
        <f t="shared" si="385"/>
        <v>302.47000000000003</v>
      </c>
      <c r="AF4060" s="2">
        <f>SUM(AE4060:AE4066)</f>
        <v>21952.13</v>
      </c>
      <c r="AG4060">
        <f t="shared" si="386"/>
        <v>1</v>
      </c>
    </row>
    <row r="4061" spans="1:34">
      <c r="A4061">
        <v>4060</v>
      </c>
      <c r="C4061">
        <v>63</v>
      </c>
      <c r="D4061">
        <v>771</v>
      </c>
      <c r="E4061" t="s">
        <v>605</v>
      </c>
      <c r="F4061" t="s">
        <v>929</v>
      </c>
      <c r="G4061">
        <v>54.563030240000003</v>
      </c>
      <c r="H4061">
        <v>128.23660280000001</v>
      </c>
      <c r="M4061" t="s">
        <v>14</v>
      </c>
      <c r="N4061">
        <v>15.5</v>
      </c>
      <c r="O4061">
        <v>12</v>
      </c>
      <c r="P4061">
        <f t="shared" si="387"/>
        <v>3.5</v>
      </c>
      <c r="Q4061" t="s">
        <v>35</v>
      </c>
      <c r="R4061">
        <v>1</v>
      </c>
      <c r="S4061">
        <f t="shared" si="382"/>
        <v>0</v>
      </c>
      <c r="T4061">
        <f t="shared" si="383"/>
        <v>3.5</v>
      </c>
      <c r="Z4061" s="118">
        <v>0.14000000000000001</v>
      </c>
      <c r="AA4061">
        <v>0</v>
      </c>
      <c r="AB4061" s="120">
        <v>43.21</v>
      </c>
      <c r="AC4061" s="2">
        <f t="shared" si="384"/>
        <v>2117.2900000000004</v>
      </c>
      <c r="AE4061" s="2">
        <f t="shared" si="385"/>
        <v>2117.2900000000004</v>
      </c>
      <c r="AG4061" t="str">
        <f t="shared" si="386"/>
        <v/>
      </c>
    </row>
    <row r="4062" spans="1:34">
      <c r="A4062">
        <v>4061</v>
      </c>
      <c r="C4062">
        <v>63</v>
      </c>
      <c r="D4062">
        <v>771</v>
      </c>
      <c r="E4062" t="s">
        <v>605</v>
      </c>
      <c r="F4062" t="s">
        <v>929</v>
      </c>
      <c r="G4062">
        <v>54.563030240000003</v>
      </c>
      <c r="H4062">
        <v>128.23660280000001</v>
      </c>
      <c r="M4062" t="s">
        <v>90</v>
      </c>
      <c r="N4062">
        <v>12</v>
      </c>
      <c r="O4062">
        <v>0</v>
      </c>
      <c r="P4062">
        <f t="shared" si="387"/>
        <v>12</v>
      </c>
      <c r="Q4062" t="s">
        <v>35</v>
      </c>
      <c r="R4062">
        <v>1</v>
      </c>
      <c r="S4062">
        <f t="shared" si="382"/>
        <v>0</v>
      </c>
      <c r="T4062">
        <f t="shared" si="383"/>
        <v>12</v>
      </c>
      <c r="Z4062" s="118">
        <v>0.14000000000000001</v>
      </c>
      <c r="AA4062">
        <v>0</v>
      </c>
      <c r="AB4062" s="120">
        <v>36.65</v>
      </c>
      <c r="AC4062" s="2">
        <f t="shared" si="384"/>
        <v>6157.2000000000007</v>
      </c>
      <c r="AE4062" s="2">
        <f t="shared" si="385"/>
        <v>6157.2000000000007</v>
      </c>
      <c r="AG4062" t="str">
        <f t="shared" si="386"/>
        <v/>
      </c>
    </row>
    <row r="4063" spans="1:34">
      <c r="A4063">
        <v>4062</v>
      </c>
      <c r="C4063">
        <v>76</v>
      </c>
      <c r="D4063">
        <v>771</v>
      </c>
      <c r="E4063" t="s">
        <v>605</v>
      </c>
      <c r="F4063" t="s">
        <v>929</v>
      </c>
      <c r="G4063">
        <v>54.563030240000003</v>
      </c>
      <c r="H4063">
        <v>128.23660280000001</v>
      </c>
      <c r="M4063" t="s">
        <v>16</v>
      </c>
      <c r="N4063">
        <v>0</v>
      </c>
      <c r="O4063">
        <v>-10</v>
      </c>
      <c r="P4063">
        <f t="shared" si="387"/>
        <v>10</v>
      </c>
      <c r="Q4063" t="s">
        <v>609</v>
      </c>
      <c r="R4063">
        <v>2</v>
      </c>
      <c r="S4063">
        <f t="shared" si="382"/>
        <v>10</v>
      </c>
      <c r="T4063">
        <f t="shared" si="383"/>
        <v>0</v>
      </c>
      <c r="U4063" t="s">
        <v>1026</v>
      </c>
      <c r="V4063" t="s">
        <v>918</v>
      </c>
      <c r="Z4063" s="118">
        <v>1.31</v>
      </c>
      <c r="AA4063">
        <v>57</v>
      </c>
      <c r="AB4063" s="120">
        <v>4.74</v>
      </c>
      <c r="AC4063" s="2">
        <f t="shared" si="384"/>
        <v>2670.0420000000004</v>
      </c>
      <c r="AE4063" s="2">
        <f t="shared" si="385"/>
        <v>2670.0420000000004</v>
      </c>
      <c r="AG4063" t="str">
        <f t="shared" si="386"/>
        <v/>
      </c>
    </row>
    <row r="4064" spans="1:34">
      <c r="A4064">
        <v>4063</v>
      </c>
      <c r="C4064">
        <v>76</v>
      </c>
      <c r="D4064">
        <v>771</v>
      </c>
      <c r="E4064" t="s">
        <v>605</v>
      </c>
      <c r="F4064" t="s">
        <v>929</v>
      </c>
      <c r="G4064">
        <v>54.563030240000003</v>
      </c>
      <c r="H4064">
        <v>128.23660280000001</v>
      </c>
      <c r="M4064" t="s">
        <v>104</v>
      </c>
      <c r="N4064">
        <v>-10</v>
      </c>
      <c r="O4064">
        <v>-12</v>
      </c>
      <c r="P4064">
        <f t="shared" si="387"/>
        <v>2</v>
      </c>
      <c r="Q4064" t="s">
        <v>89</v>
      </c>
      <c r="R4064">
        <v>2</v>
      </c>
      <c r="S4064">
        <f t="shared" si="382"/>
        <v>2</v>
      </c>
      <c r="T4064">
        <f t="shared" si="383"/>
        <v>0</v>
      </c>
      <c r="U4064" t="s">
        <v>1026</v>
      </c>
      <c r="V4064" t="s">
        <v>918</v>
      </c>
      <c r="Z4064" s="118">
        <v>1.31</v>
      </c>
      <c r="AA4064">
        <v>0</v>
      </c>
      <c r="AB4064" s="120">
        <v>4.74</v>
      </c>
      <c r="AC4064" s="2">
        <f t="shared" si="384"/>
        <v>1241.8800000000001</v>
      </c>
      <c r="AE4064" s="2">
        <f t="shared" si="385"/>
        <v>1241.8800000000001</v>
      </c>
      <c r="AG4064" t="str">
        <f t="shared" si="386"/>
        <v/>
      </c>
    </row>
    <row r="4065" spans="1:34">
      <c r="A4065">
        <v>4064</v>
      </c>
      <c r="C4065">
        <v>76</v>
      </c>
      <c r="D4065">
        <v>771</v>
      </c>
      <c r="E4065" t="s">
        <v>605</v>
      </c>
      <c r="F4065" t="s">
        <v>929</v>
      </c>
      <c r="G4065">
        <v>54.563030240000003</v>
      </c>
      <c r="H4065">
        <v>128.23660280000001</v>
      </c>
      <c r="M4065" t="s">
        <v>18</v>
      </c>
      <c r="N4065">
        <v>-12</v>
      </c>
      <c r="O4065">
        <v>-21</v>
      </c>
      <c r="P4065">
        <f t="shared" si="387"/>
        <v>9</v>
      </c>
      <c r="Q4065" t="s">
        <v>616</v>
      </c>
      <c r="R4065">
        <v>2</v>
      </c>
      <c r="S4065">
        <f t="shared" si="382"/>
        <v>9</v>
      </c>
      <c r="T4065">
        <f t="shared" si="383"/>
        <v>0</v>
      </c>
      <c r="U4065" t="s">
        <v>1003</v>
      </c>
      <c r="V4065" t="s">
        <v>21</v>
      </c>
      <c r="Z4065" s="118">
        <v>1.38</v>
      </c>
      <c r="AA4065">
        <v>40</v>
      </c>
      <c r="AB4065" s="120">
        <v>1.7</v>
      </c>
      <c r="AC4065" s="2">
        <f t="shared" si="384"/>
        <v>1266.8399999999995</v>
      </c>
      <c r="AE4065" s="2">
        <f t="shared" si="385"/>
        <v>1266.8399999999995</v>
      </c>
      <c r="AG4065" t="str">
        <f t="shared" si="386"/>
        <v/>
      </c>
    </row>
    <row r="4066" spans="1:34" s="9" customFormat="1">
      <c r="A4066">
        <v>4065</v>
      </c>
      <c r="C4066">
        <v>76</v>
      </c>
      <c r="D4066">
        <v>771</v>
      </c>
      <c r="E4066" s="9" t="s">
        <v>605</v>
      </c>
      <c r="F4066" t="s">
        <v>929</v>
      </c>
      <c r="G4066" s="9">
        <v>54.563030240000003</v>
      </c>
      <c r="H4066" s="9">
        <v>128.23660280000001</v>
      </c>
      <c r="M4066" s="9" t="s">
        <v>835</v>
      </c>
      <c r="N4066" s="9">
        <v>-21</v>
      </c>
      <c r="O4066" s="9">
        <v>-43</v>
      </c>
      <c r="P4066">
        <f t="shared" si="387"/>
        <v>22</v>
      </c>
      <c r="Q4066" s="9" t="s">
        <v>616</v>
      </c>
      <c r="R4066" s="9">
        <v>2</v>
      </c>
      <c r="S4066" s="9">
        <f t="shared" si="382"/>
        <v>22</v>
      </c>
      <c r="T4066" s="9">
        <f t="shared" si="383"/>
        <v>0</v>
      </c>
      <c r="U4066" t="s">
        <v>1003</v>
      </c>
      <c r="V4066" t="s">
        <v>21</v>
      </c>
      <c r="Z4066" s="118">
        <v>1.31</v>
      </c>
      <c r="AA4066" s="9">
        <v>40</v>
      </c>
      <c r="AB4066" s="120">
        <v>4.74</v>
      </c>
      <c r="AC4066" s="2">
        <f t="shared" si="384"/>
        <v>8196.4079999999994</v>
      </c>
      <c r="AE4066" s="11">
        <f t="shared" si="385"/>
        <v>8196.4079999999994</v>
      </c>
      <c r="AG4066" t="str">
        <f t="shared" si="386"/>
        <v/>
      </c>
      <c r="AH4066"/>
    </row>
    <row r="4067" spans="1:34">
      <c r="A4067">
        <v>4066</v>
      </c>
      <c r="C4067">
        <v>349</v>
      </c>
      <c r="D4067">
        <v>772</v>
      </c>
      <c r="E4067" t="s">
        <v>605</v>
      </c>
      <c r="F4067" t="s">
        <v>929</v>
      </c>
      <c r="G4067">
        <v>54.156051640000001</v>
      </c>
      <c r="H4067">
        <v>128.68710329999999</v>
      </c>
      <c r="M4067" t="s">
        <v>89</v>
      </c>
      <c r="N4067">
        <v>4</v>
      </c>
      <c r="O4067">
        <v>3</v>
      </c>
      <c r="P4067">
        <f t="shared" si="387"/>
        <v>1</v>
      </c>
      <c r="Q4067" t="s">
        <v>35</v>
      </c>
      <c r="R4067">
        <v>1</v>
      </c>
      <c r="S4067">
        <f t="shared" si="382"/>
        <v>0</v>
      </c>
      <c r="T4067">
        <f t="shared" si="383"/>
        <v>1</v>
      </c>
      <c r="W4067">
        <f>SUM(S4067:S4069)</f>
        <v>60</v>
      </c>
      <c r="X4067">
        <f>SUM(T4067:T4069)</f>
        <v>4</v>
      </c>
      <c r="Y4067">
        <f>X4067+W4067</f>
        <v>64</v>
      </c>
      <c r="Z4067" s="118">
        <v>0.14000000000000001</v>
      </c>
      <c r="AA4067">
        <v>0</v>
      </c>
      <c r="AB4067" s="120">
        <v>43.21</v>
      </c>
      <c r="AC4067" s="2">
        <f t="shared" si="384"/>
        <v>604.94000000000005</v>
      </c>
      <c r="AD4067" s="2">
        <f>SUM(AC4067:AC4069)</f>
        <v>33205.760000000002</v>
      </c>
      <c r="AE4067" s="2">
        <f t="shared" si="385"/>
        <v>604.94000000000005</v>
      </c>
      <c r="AF4067" s="2">
        <f>SUM(AE4067:AE4069)</f>
        <v>33205.760000000002</v>
      </c>
      <c r="AG4067">
        <f t="shared" si="386"/>
        <v>1</v>
      </c>
    </row>
    <row r="4068" spans="1:34">
      <c r="A4068">
        <v>4067</v>
      </c>
      <c r="C4068">
        <v>349</v>
      </c>
      <c r="D4068">
        <v>772</v>
      </c>
      <c r="E4068" t="s">
        <v>605</v>
      </c>
      <c r="F4068" t="s">
        <v>929</v>
      </c>
      <c r="G4068">
        <v>54.156051640000001</v>
      </c>
      <c r="H4068">
        <v>128.68710329999999</v>
      </c>
      <c r="M4068" t="s">
        <v>623</v>
      </c>
      <c r="N4068">
        <v>3</v>
      </c>
      <c r="O4068">
        <v>0</v>
      </c>
      <c r="P4068">
        <f t="shared" si="387"/>
        <v>3</v>
      </c>
      <c r="Q4068" t="s">
        <v>35</v>
      </c>
      <c r="R4068">
        <v>1</v>
      </c>
      <c r="S4068">
        <f t="shared" si="382"/>
        <v>0</v>
      </c>
      <c r="T4068">
        <f t="shared" si="383"/>
        <v>3</v>
      </c>
      <c r="Z4068" s="118">
        <v>0.14000000000000001</v>
      </c>
      <c r="AA4068">
        <v>0</v>
      </c>
      <c r="AB4068" s="120">
        <v>43.21</v>
      </c>
      <c r="AC4068" s="2">
        <f t="shared" si="384"/>
        <v>1814.8200000000002</v>
      </c>
      <c r="AE4068" s="2">
        <f t="shared" si="385"/>
        <v>1814.8200000000002</v>
      </c>
      <c r="AG4068" t="str">
        <f t="shared" si="386"/>
        <v/>
      </c>
    </row>
    <row r="4069" spans="1:34" s="9" customFormat="1">
      <c r="A4069">
        <v>4068</v>
      </c>
      <c r="C4069">
        <v>379</v>
      </c>
      <c r="D4069">
        <v>772</v>
      </c>
      <c r="E4069" s="9" t="s">
        <v>605</v>
      </c>
      <c r="F4069" t="s">
        <v>929</v>
      </c>
      <c r="G4069" s="9">
        <v>54.156051640000001</v>
      </c>
      <c r="H4069" s="9">
        <v>128.68710329999999</v>
      </c>
      <c r="M4069" s="9" t="s">
        <v>836</v>
      </c>
      <c r="N4069" s="9">
        <v>0</v>
      </c>
      <c r="O4069" s="9">
        <v>-60</v>
      </c>
      <c r="P4069">
        <f t="shared" si="387"/>
        <v>60</v>
      </c>
      <c r="R4069" s="9">
        <v>2</v>
      </c>
      <c r="S4069" s="9">
        <f t="shared" si="382"/>
        <v>60</v>
      </c>
      <c r="T4069" s="9">
        <f t="shared" si="383"/>
        <v>0</v>
      </c>
      <c r="U4069" t="s">
        <v>1003</v>
      </c>
      <c r="V4069" t="s">
        <v>21</v>
      </c>
      <c r="Z4069" s="118">
        <v>0.14000000000000001</v>
      </c>
      <c r="AA4069" s="9">
        <v>0</v>
      </c>
      <c r="AB4069" s="120">
        <v>36.65</v>
      </c>
      <c r="AC4069" s="2">
        <f t="shared" si="384"/>
        <v>30786</v>
      </c>
      <c r="AE4069" s="11">
        <f t="shared" si="385"/>
        <v>30786</v>
      </c>
      <c r="AG4069" t="str">
        <f t="shared" si="386"/>
        <v/>
      </c>
      <c r="AH4069"/>
    </row>
    <row r="4070" spans="1:34">
      <c r="A4070">
        <v>4069</v>
      </c>
      <c r="C4070">
        <v>64</v>
      </c>
      <c r="D4070">
        <v>773</v>
      </c>
      <c r="E4070" t="s">
        <v>619</v>
      </c>
      <c r="F4070" t="s">
        <v>930</v>
      </c>
      <c r="G4070">
        <v>54.568359379999997</v>
      </c>
      <c r="H4070">
        <v>128.29020689999999</v>
      </c>
      <c r="M4070" t="s">
        <v>89</v>
      </c>
      <c r="N4070">
        <v>11.5</v>
      </c>
      <c r="O4070">
        <v>11</v>
      </c>
      <c r="P4070">
        <f t="shared" si="387"/>
        <v>0.5</v>
      </c>
      <c r="Q4070" t="s">
        <v>35</v>
      </c>
      <c r="R4070">
        <v>1</v>
      </c>
      <c r="S4070">
        <f t="shared" si="382"/>
        <v>0</v>
      </c>
      <c r="T4070">
        <f t="shared" si="383"/>
        <v>0.5</v>
      </c>
      <c r="W4070">
        <f>SUM(S4070:S4076)</f>
        <v>54</v>
      </c>
      <c r="X4070">
        <f>SUM(T4070:T4076)</f>
        <v>11.5</v>
      </c>
      <c r="Y4070">
        <f>X4070+W4070</f>
        <v>65.5</v>
      </c>
      <c r="Z4070" s="118">
        <v>0.16</v>
      </c>
      <c r="AA4070">
        <v>0</v>
      </c>
      <c r="AB4070" s="120">
        <v>37.4</v>
      </c>
      <c r="AC4070" s="2">
        <f t="shared" si="384"/>
        <v>299.2</v>
      </c>
      <c r="AD4070" s="2">
        <f>SUM(AC4070:AC4076)</f>
        <v>14872.545599999999</v>
      </c>
      <c r="AE4070" s="2">
        <f t="shared" si="385"/>
        <v>299.2</v>
      </c>
      <c r="AF4070" s="2">
        <f>SUM(AE4070:AE4076)</f>
        <v>14872.545599999999</v>
      </c>
      <c r="AG4070">
        <f t="shared" si="386"/>
        <v>1</v>
      </c>
    </row>
    <row r="4071" spans="1:34">
      <c r="A4071">
        <v>4070</v>
      </c>
      <c r="C4071">
        <v>64</v>
      </c>
      <c r="D4071">
        <v>773</v>
      </c>
      <c r="E4071" t="s">
        <v>619</v>
      </c>
      <c r="F4071" t="s">
        <v>930</v>
      </c>
      <c r="G4071">
        <v>54.568359379999997</v>
      </c>
      <c r="H4071">
        <v>128.29020689999999</v>
      </c>
      <c r="M4071" t="s">
        <v>14</v>
      </c>
      <c r="N4071">
        <v>11</v>
      </c>
      <c r="O4071">
        <v>2</v>
      </c>
      <c r="P4071">
        <f t="shared" si="387"/>
        <v>9</v>
      </c>
      <c r="Q4071" t="s">
        <v>35</v>
      </c>
      <c r="R4071">
        <v>1</v>
      </c>
      <c r="S4071">
        <f t="shared" si="382"/>
        <v>0</v>
      </c>
      <c r="T4071">
        <f t="shared" si="383"/>
        <v>9</v>
      </c>
      <c r="Z4071" s="118">
        <v>0.16</v>
      </c>
      <c r="AA4071">
        <v>0</v>
      </c>
      <c r="AB4071" s="120">
        <v>37.4</v>
      </c>
      <c r="AC4071" s="2">
        <f t="shared" si="384"/>
        <v>5385.5999999999995</v>
      </c>
      <c r="AE4071" s="2">
        <f t="shared" si="385"/>
        <v>5385.5999999999995</v>
      </c>
      <c r="AG4071" t="str">
        <f t="shared" si="386"/>
        <v/>
      </c>
    </row>
    <row r="4072" spans="1:34">
      <c r="A4072">
        <v>4071</v>
      </c>
      <c r="C4072">
        <v>64</v>
      </c>
      <c r="D4072">
        <v>773</v>
      </c>
      <c r="E4072" t="s">
        <v>619</v>
      </c>
      <c r="F4072" t="s">
        <v>930</v>
      </c>
      <c r="G4072">
        <v>54.568359379999997</v>
      </c>
      <c r="H4072">
        <v>128.29020689999999</v>
      </c>
      <c r="M4072" t="s">
        <v>15</v>
      </c>
      <c r="N4072">
        <v>2</v>
      </c>
      <c r="O4072">
        <v>0</v>
      </c>
      <c r="P4072">
        <f t="shared" si="387"/>
        <v>2</v>
      </c>
      <c r="Q4072" t="s">
        <v>35</v>
      </c>
      <c r="R4072">
        <v>1</v>
      </c>
      <c r="S4072">
        <f t="shared" si="382"/>
        <v>0</v>
      </c>
      <c r="T4072">
        <f t="shared" si="383"/>
        <v>2</v>
      </c>
      <c r="Z4072" s="118">
        <v>0.16</v>
      </c>
      <c r="AA4072">
        <v>0</v>
      </c>
      <c r="AB4072" s="120">
        <v>30.85</v>
      </c>
      <c r="AC4072" s="2">
        <f t="shared" si="384"/>
        <v>987.2</v>
      </c>
      <c r="AE4072" s="2">
        <f t="shared" si="385"/>
        <v>987.2</v>
      </c>
      <c r="AG4072" t="str">
        <f t="shared" si="386"/>
        <v/>
      </c>
    </row>
    <row r="4073" spans="1:34">
      <c r="A4073">
        <v>4072</v>
      </c>
      <c r="C4073">
        <v>77</v>
      </c>
      <c r="D4073">
        <v>773</v>
      </c>
      <c r="E4073" t="s">
        <v>619</v>
      </c>
      <c r="F4073" t="s">
        <v>930</v>
      </c>
      <c r="G4073">
        <v>54.568359379999997</v>
      </c>
      <c r="H4073">
        <v>128.29020689999999</v>
      </c>
      <c r="M4073" t="s">
        <v>16</v>
      </c>
      <c r="N4073">
        <v>0</v>
      </c>
      <c r="O4073">
        <v>-0.5</v>
      </c>
      <c r="P4073">
        <f t="shared" si="387"/>
        <v>0.5</v>
      </c>
      <c r="Q4073" t="s">
        <v>609</v>
      </c>
      <c r="R4073">
        <v>2</v>
      </c>
      <c r="S4073">
        <f t="shared" si="382"/>
        <v>0.5</v>
      </c>
      <c r="T4073">
        <f t="shared" si="383"/>
        <v>0</v>
      </c>
      <c r="U4073" t="s">
        <v>1003</v>
      </c>
      <c r="V4073" t="s">
        <v>623</v>
      </c>
      <c r="Z4073" s="118">
        <v>1.24</v>
      </c>
      <c r="AA4073">
        <v>6</v>
      </c>
      <c r="AB4073" s="120">
        <v>3.36</v>
      </c>
      <c r="AC4073" s="2">
        <f t="shared" si="384"/>
        <v>195.82079999999996</v>
      </c>
      <c r="AE4073" s="2">
        <f t="shared" si="385"/>
        <v>195.82079999999996</v>
      </c>
      <c r="AG4073" t="str">
        <f t="shared" si="386"/>
        <v/>
      </c>
    </row>
    <row r="4074" spans="1:34">
      <c r="A4074">
        <v>4073</v>
      </c>
      <c r="C4074">
        <v>77</v>
      </c>
      <c r="D4074">
        <v>773</v>
      </c>
      <c r="E4074" t="s">
        <v>619</v>
      </c>
      <c r="F4074" t="s">
        <v>930</v>
      </c>
      <c r="G4074">
        <v>54.568359379999997</v>
      </c>
      <c r="H4074">
        <v>128.29020689999999</v>
      </c>
      <c r="M4074" t="s">
        <v>104</v>
      </c>
      <c r="N4074">
        <v>-0.5</v>
      </c>
      <c r="O4074">
        <v>-4</v>
      </c>
      <c r="P4074">
        <f t="shared" si="387"/>
        <v>3.5</v>
      </c>
      <c r="Q4074" t="s">
        <v>609</v>
      </c>
      <c r="R4074">
        <v>2</v>
      </c>
      <c r="S4074">
        <f t="shared" si="382"/>
        <v>3.5</v>
      </c>
      <c r="T4074">
        <f t="shared" si="383"/>
        <v>0</v>
      </c>
      <c r="U4074" t="s">
        <v>1003</v>
      </c>
      <c r="V4074" t="s">
        <v>623</v>
      </c>
      <c r="Z4074" s="118">
        <v>1.07</v>
      </c>
      <c r="AA4074">
        <v>6</v>
      </c>
      <c r="AB4074" s="120">
        <v>3.36</v>
      </c>
      <c r="AC4074" s="2">
        <f t="shared" si="384"/>
        <v>1182.8208000000002</v>
      </c>
      <c r="AE4074" s="2">
        <f t="shared" si="385"/>
        <v>1182.8208000000002</v>
      </c>
      <c r="AG4074" t="str">
        <f t="shared" si="386"/>
        <v/>
      </c>
    </row>
    <row r="4075" spans="1:34">
      <c r="A4075">
        <v>4074</v>
      </c>
      <c r="C4075">
        <v>77</v>
      </c>
      <c r="D4075">
        <v>773</v>
      </c>
      <c r="E4075" t="s">
        <v>619</v>
      </c>
      <c r="F4075" t="s">
        <v>930</v>
      </c>
      <c r="G4075">
        <v>54.568359379999997</v>
      </c>
      <c r="H4075">
        <v>128.29020689999999</v>
      </c>
      <c r="M4075" t="s">
        <v>18</v>
      </c>
      <c r="N4075">
        <v>-4</v>
      </c>
      <c r="O4075">
        <v>-10</v>
      </c>
      <c r="P4075">
        <f t="shared" si="387"/>
        <v>6</v>
      </c>
      <c r="Q4075" t="s">
        <v>609</v>
      </c>
      <c r="R4075">
        <v>2</v>
      </c>
      <c r="S4075">
        <f t="shared" si="382"/>
        <v>6</v>
      </c>
      <c r="T4075">
        <f t="shared" si="383"/>
        <v>0</v>
      </c>
      <c r="U4075" t="s">
        <v>1003</v>
      </c>
      <c r="V4075" t="s">
        <v>623</v>
      </c>
      <c r="Z4075" s="118">
        <v>1.03</v>
      </c>
      <c r="AA4075">
        <v>6</v>
      </c>
      <c r="AB4075" s="120">
        <v>1.2</v>
      </c>
      <c r="AC4075" s="2">
        <f t="shared" si="384"/>
        <v>697.10399999999993</v>
      </c>
      <c r="AE4075" s="2">
        <f t="shared" si="385"/>
        <v>697.10399999999993</v>
      </c>
      <c r="AG4075" t="str">
        <f t="shared" si="386"/>
        <v/>
      </c>
    </row>
    <row r="4076" spans="1:34" s="9" customFormat="1">
      <c r="A4076">
        <v>4075</v>
      </c>
      <c r="C4076">
        <v>77</v>
      </c>
      <c r="D4076">
        <v>773</v>
      </c>
      <c r="E4076" s="9" t="s">
        <v>619</v>
      </c>
      <c r="F4076" t="s">
        <v>930</v>
      </c>
      <c r="G4076" s="9">
        <v>54.568359379999997</v>
      </c>
      <c r="H4076" s="9">
        <v>128.29020689999999</v>
      </c>
      <c r="M4076" s="9" t="s">
        <v>804</v>
      </c>
      <c r="N4076" s="9">
        <v>-10</v>
      </c>
      <c r="O4076" s="9">
        <v>-54</v>
      </c>
      <c r="P4076">
        <f t="shared" si="387"/>
        <v>44</v>
      </c>
      <c r="Q4076" s="9" t="s">
        <v>604</v>
      </c>
      <c r="R4076" s="9">
        <v>2</v>
      </c>
      <c r="S4076" s="9">
        <f t="shared" si="382"/>
        <v>44</v>
      </c>
      <c r="T4076" s="9">
        <f t="shared" si="383"/>
        <v>0</v>
      </c>
      <c r="U4076" t="s">
        <v>1003</v>
      </c>
      <c r="V4076" t="s">
        <v>623</v>
      </c>
      <c r="Z4076" s="118">
        <v>1.45</v>
      </c>
      <c r="AA4076" s="9">
        <v>20</v>
      </c>
      <c r="AB4076" s="120">
        <v>1.2</v>
      </c>
      <c r="AC4076" s="2">
        <f t="shared" si="384"/>
        <v>6124.7999999999993</v>
      </c>
      <c r="AE4076" s="11">
        <f t="shared" si="385"/>
        <v>6124.7999999999993</v>
      </c>
      <c r="AG4076" t="str">
        <f t="shared" si="386"/>
        <v/>
      </c>
      <c r="AH4076"/>
    </row>
    <row r="4077" spans="1:34">
      <c r="A4077">
        <v>4076</v>
      </c>
      <c r="C4077">
        <v>314</v>
      </c>
      <c r="D4077">
        <v>774</v>
      </c>
      <c r="E4077" t="s">
        <v>619</v>
      </c>
      <c r="F4077" t="s">
        <v>930</v>
      </c>
      <c r="G4077">
        <v>54.86455917</v>
      </c>
      <c r="H4077">
        <v>128.00810240000001</v>
      </c>
      <c r="M4077" t="s">
        <v>610</v>
      </c>
      <c r="N4077">
        <v>3.5</v>
      </c>
      <c r="O4077">
        <v>3</v>
      </c>
      <c r="P4077">
        <f t="shared" si="387"/>
        <v>0.5</v>
      </c>
      <c r="Q4077" t="s">
        <v>35</v>
      </c>
      <c r="R4077">
        <v>1</v>
      </c>
      <c r="S4077">
        <f t="shared" si="382"/>
        <v>0</v>
      </c>
      <c r="T4077">
        <f t="shared" si="383"/>
        <v>0.5</v>
      </c>
      <c r="W4077">
        <f>SUM(S4077:S4082)</f>
        <v>50</v>
      </c>
      <c r="X4077">
        <f>SUM(T4077:T4082)</f>
        <v>3.5</v>
      </c>
      <c r="Y4077">
        <f>X4077+W4077</f>
        <v>53.5</v>
      </c>
      <c r="Z4077" s="118">
        <v>0.16</v>
      </c>
      <c r="AA4077">
        <v>0</v>
      </c>
      <c r="AB4077" s="120">
        <v>37.4</v>
      </c>
      <c r="AC4077" s="2">
        <f t="shared" si="384"/>
        <v>299.2</v>
      </c>
      <c r="AD4077" s="2">
        <f>SUM(AC4077:AC4082)</f>
        <v>7569.1359999999986</v>
      </c>
      <c r="AE4077" s="2">
        <f t="shared" si="385"/>
        <v>299.2</v>
      </c>
      <c r="AF4077" s="2">
        <f>SUM(AE4077:AE4082)</f>
        <v>7569.1359999999986</v>
      </c>
      <c r="AG4077">
        <f t="shared" si="386"/>
        <v>1</v>
      </c>
    </row>
    <row r="4078" spans="1:34">
      <c r="A4078">
        <v>4077</v>
      </c>
      <c r="C4078">
        <v>314</v>
      </c>
      <c r="D4078">
        <v>774</v>
      </c>
      <c r="E4078" t="s">
        <v>619</v>
      </c>
      <c r="F4078" t="s">
        <v>930</v>
      </c>
      <c r="G4078">
        <v>54.86455917</v>
      </c>
      <c r="H4078">
        <v>128.00810240000001</v>
      </c>
      <c r="M4078" t="s">
        <v>14</v>
      </c>
      <c r="N4078">
        <v>3</v>
      </c>
      <c r="O4078">
        <v>0</v>
      </c>
      <c r="P4078">
        <f t="shared" si="387"/>
        <v>3</v>
      </c>
      <c r="Q4078" t="s">
        <v>35</v>
      </c>
      <c r="R4078">
        <v>1</v>
      </c>
      <c r="S4078">
        <f t="shared" si="382"/>
        <v>0</v>
      </c>
      <c r="T4078">
        <f t="shared" si="383"/>
        <v>3</v>
      </c>
      <c r="Z4078" s="118">
        <v>0.16</v>
      </c>
      <c r="AA4078">
        <v>0</v>
      </c>
      <c r="AB4078" s="120">
        <v>37.4</v>
      </c>
      <c r="AC4078" s="2">
        <f t="shared" si="384"/>
        <v>1795.1999999999998</v>
      </c>
      <c r="AE4078" s="2">
        <f t="shared" si="385"/>
        <v>1795.1999999999998</v>
      </c>
      <c r="AG4078" t="str">
        <f t="shared" si="386"/>
        <v/>
      </c>
    </row>
    <row r="4079" spans="1:34">
      <c r="A4079">
        <v>4078</v>
      </c>
      <c r="C4079">
        <v>343</v>
      </c>
      <c r="D4079">
        <v>774</v>
      </c>
      <c r="E4079" t="s">
        <v>619</v>
      </c>
      <c r="F4079" t="s">
        <v>930</v>
      </c>
      <c r="G4079">
        <v>54.86455917</v>
      </c>
      <c r="H4079">
        <v>128.00810240000001</v>
      </c>
      <c r="M4079" t="s">
        <v>16</v>
      </c>
      <c r="N4079">
        <v>0</v>
      </c>
      <c r="O4079">
        <v>-2</v>
      </c>
      <c r="P4079">
        <f t="shared" si="387"/>
        <v>2</v>
      </c>
      <c r="Q4079" t="s">
        <v>616</v>
      </c>
      <c r="R4079">
        <v>2</v>
      </c>
      <c r="S4079">
        <f t="shared" si="382"/>
        <v>2</v>
      </c>
      <c r="T4079">
        <f t="shared" si="383"/>
        <v>0</v>
      </c>
      <c r="U4079" t="s">
        <v>1026</v>
      </c>
      <c r="V4079" t="s">
        <v>918</v>
      </c>
      <c r="Z4079" s="118">
        <v>1.24</v>
      </c>
      <c r="AA4079">
        <v>30</v>
      </c>
      <c r="AB4079" s="120">
        <v>3.36</v>
      </c>
      <c r="AC4079" s="2">
        <f t="shared" si="384"/>
        <v>583.29599999999982</v>
      </c>
      <c r="AE4079" s="2">
        <f t="shared" si="385"/>
        <v>583.29599999999982</v>
      </c>
      <c r="AG4079" t="str">
        <f t="shared" si="386"/>
        <v/>
      </c>
    </row>
    <row r="4080" spans="1:34">
      <c r="A4080">
        <v>4079</v>
      </c>
      <c r="C4080">
        <v>343</v>
      </c>
      <c r="D4080">
        <v>774</v>
      </c>
      <c r="E4080" t="s">
        <v>619</v>
      </c>
      <c r="F4080" t="s">
        <v>930</v>
      </c>
      <c r="G4080">
        <v>54.86455917</v>
      </c>
      <c r="H4080">
        <v>128.00810240000001</v>
      </c>
      <c r="M4080" t="s">
        <v>177</v>
      </c>
      <c r="N4080">
        <v>-2</v>
      </c>
      <c r="O4080">
        <v>-22</v>
      </c>
      <c r="P4080">
        <f t="shared" si="387"/>
        <v>20</v>
      </c>
      <c r="Q4080" t="s">
        <v>616</v>
      </c>
      <c r="R4080">
        <v>2</v>
      </c>
      <c r="S4080">
        <f t="shared" si="382"/>
        <v>20</v>
      </c>
      <c r="T4080">
        <f t="shared" si="383"/>
        <v>0</v>
      </c>
      <c r="U4080" t="s">
        <v>1026</v>
      </c>
      <c r="V4080" t="s">
        <v>918</v>
      </c>
      <c r="Z4080" s="118">
        <v>1.45</v>
      </c>
      <c r="AA4080">
        <v>30</v>
      </c>
      <c r="AB4080" s="120">
        <v>1.2</v>
      </c>
      <c r="AC4080" s="2">
        <f t="shared" si="384"/>
        <v>2435.9999999999995</v>
      </c>
      <c r="AE4080" s="2">
        <f t="shared" si="385"/>
        <v>2435.9999999999995</v>
      </c>
      <c r="AG4080" t="str">
        <f t="shared" si="386"/>
        <v/>
      </c>
    </row>
    <row r="4081" spans="1:34">
      <c r="A4081">
        <v>4080</v>
      </c>
      <c r="C4081">
        <v>343</v>
      </c>
      <c r="D4081">
        <v>774</v>
      </c>
      <c r="E4081" t="s">
        <v>619</v>
      </c>
      <c r="F4081" t="s">
        <v>930</v>
      </c>
      <c r="G4081">
        <v>54.86455917</v>
      </c>
      <c r="H4081">
        <v>128.00810240000001</v>
      </c>
      <c r="M4081" t="s">
        <v>101</v>
      </c>
      <c r="N4081">
        <v>-22</v>
      </c>
      <c r="O4081">
        <v>-35</v>
      </c>
      <c r="P4081">
        <f t="shared" si="387"/>
        <v>13</v>
      </c>
      <c r="Q4081" t="s">
        <v>616</v>
      </c>
      <c r="R4081">
        <v>2</v>
      </c>
      <c r="S4081">
        <f t="shared" si="382"/>
        <v>13</v>
      </c>
      <c r="T4081">
        <f t="shared" si="383"/>
        <v>0</v>
      </c>
      <c r="U4081" t="s">
        <v>1026</v>
      </c>
      <c r="V4081" t="s">
        <v>918</v>
      </c>
      <c r="Z4081" s="118">
        <v>1.45</v>
      </c>
      <c r="AA4081">
        <v>20</v>
      </c>
      <c r="AB4081" s="120">
        <v>1.2</v>
      </c>
      <c r="AC4081" s="2">
        <f t="shared" si="384"/>
        <v>1809.5999999999997</v>
      </c>
      <c r="AE4081" s="2">
        <f t="shared" si="385"/>
        <v>1809.5999999999997</v>
      </c>
      <c r="AG4081" t="str">
        <f t="shared" si="386"/>
        <v/>
      </c>
    </row>
    <row r="4082" spans="1:34" s="9" customFormat="1">
      <c r="A4082">
        <v>4081</v>
      </c>
      <c r="C4082">
        <v>343</v>
      </c>
      <c r="D4082">
        <v>774</v>
      </c>
      <c r="E4082" s="9" t="s">
        <v>619</v>
      </c>
      <c r="F4082" t="s">
        <v>930</v>
      </c>
      <c r="G4082" s="9">
        <v>54.86455917</v>
      </c>
      <c r="H4082" s="9">
        <v>128.00810240000001</v>
      </c>
      <c r="M4082" s="9" t="s">
        <v>21</v>
      </c>
      <c r="N4082" s="9">
        <v>-35</v>
      </c>
      <c r="O4082" s="9">
        <v>-50</v>
      </c>
      <c r="P4082">
        <f t="shared" si="387"/>
        <v>15</v>
      </c>
      <c r="Q4082" s="9" t="s">
        <v>611</v>
      </c>
      <c r="R4082" s="9">
        <v>2</v>
      </c>
      <c r="S4082" s="9">
        <f t="shared" si="382"/>
        <v>15</v>
      </c>
      <c r="T4082" s="9">
        <f t="shared" si="383"/>
        <v>0</v>
      </c>
      <c r="U4082" t="s">
        <v>1003</v>
      </c>
      <c r="V4082" t="s">
        <v>918</v>
      </c>
      <c r="Z4082" s="118">
        <v>1.38</v>
      </c>
      <c r="AA4082" s="9">
        <v>20</v>
      </c>
      <c r="AB4082" s="120">
        <v>0.39</v>
      </c>
      <c r="AC4082" s="2">
        <f t="shared" si="384"/>
        <v>645.84000000000015</v>
      </c>
      <c r="AE4082" s="11">
        <f t="shared" si="385"/>
        <v>645.84000000000015</v>
      </c>
      <c r="AG4082" t="str">
        <f t="shared" si="386"/>
        <v/>
      </c>
      <c r="AH4082"/>
    </row>
    <row r="4083" spans="1:34">
      <c r="A4083">
        <v>4082</v>
      </c>
      <c r="C4083">
        <v>280</v>
      </c>
      <c r="D4083">
        <v>775</v>
      </c>
      <c r="E4083" t="s">
        <v>57</v>
      </c>
      <c r="F4083" t="s">
        <v>934</v>
      </c>
      <c r="G4083">
        <v>54.864810939999998</v>
      </c>
      <c r="H4083">
        <v>128.00799559999999</v>
      </c>
      <c r="M4083" t="s">
        <v>14</v>
      </c>
      <c r="N4083">
        <v>4</v>
      </c>
      <c r="O4083">
        <v>0</v>
      </c>
      <c r="P4083">
        <f t="shared" si="387"/>
        <v>4</v>
      </c>
      <c r="Q4083" t="s">
        <v>35</v>
      </c>
      <c r="R4083">
        <v>1</v>
      </c>
      <c r="S4083">
        <f t="shared" si="382"/>
        <v>0</v>
      </c>
      <c r="T4083">
        <f t="shared" si="383"/>
        <v>4</v>
      </c>
      <c r="W4083">
        <f>SUM(S4083:S4087)</f>
        <v>56</v>
      </c>
      <c r="X4083">
        <f>SUM(T4083:T4087)</f>
        <v>4</v>
      </c>
      <c r="Y4083">
        <f>X4083+W4083</f>
        <v>60</v>
      </c>
      <c r="Z4083" s="118">
        <v>0.08</v>
      </c>
      <c r="AA4083">
        <v>0</v>
      </c>
      <c r="AB4083" s="120">
        <v>51.68</v>
      </c>
      <c r="AC4083" s="2">
        <f t="shared" si="384"/>
        <v>1653.7600000000002</v>
      </c>
      <c r="AD4083" s="2">
        <f>SUM(AC4083:AC4087)</f>
        <v>27626.563999999998</v>
      </c>
      <c r="AE4083" s="2">
        <f t="shared" si="385"/>
        <v>1653.7600000000002</v>
      </c>
      <c r="AF4083" s="2">
        <f>SUM(AE4083:AE4087)</f>
        <v>27626.563999999998</v>
      </c>
      <c r="AG4083">
        <f t="shared" si="386"/>
        <v>1</v>
      </c>
    </row>
    <row r="4084" spans="1:34">
      <c r="A4084">
        <v>4083</v>
      </c>
      <c r="C4084">
        <v>308</v>
      </c>
      <c r="D4084">
        <v>775</v>
      </c>
      <c r="E4084" t="s">
        <v>57</v>
      </c>
      <c r="F4084" t="s">
        <v>934</v>
      </c>
      <c r="G4084">
        <v>54.864810939999998</v>
      </c>
      <c r="H4084">
        <v>128.00799559999999</v>
      </c>
      <c r="M4084" t="s">
        <v>140</v>
      </c>
      <c r="N4084">
        <v>0</v>
      </c>
      <c r="O4084">
        <v>-16</v>
      </c>
      <c r="P4084">
        <f t="shared" si="387"/>
        <v>16</v>
      </c>
      <c r="R4084">
        <v>2</v>
      </c>
      <c r="S4084">
        <f t="shared" si="382"/>
        <v>16</v>
      </c>
      <c r="T4084">
        <f t="shared" si="383"/>
        <v>0</v>
      </c>
      <c r="U4084" t="s">
        <v>1003</v>
      </c>
      <c r="V4084" t="s">
        <v>918</v>
      </c>
      <c r="Z4084" s="118">
        <v>0.08</v>
      </c>
      <c r="AA4084">
        <v>0</v>
      </c>
      <c r="AB4084" s="120">
        <v>51.68</v>
      </c>
      <c r="AC4084" s="2">
        <f t="shared" si="384"/>
        <v>6615.0400000000009</v>
      </c>
      <c r="AE4084" s="2">
        <f t="shared" si="385"/>
        <v>6615.0400000000009</v>
      </c>
      <c r="AG4084" t="str">
        <f t="shared" si="386"/>
        <v/>
      </c>
    </row>
    <row r="4085" spans="1:34">
      <c r="A4085">
        <v>4084</v>
      </c>
      <c r="C4085">
        <v>308</v>
      </c>
      <c r="D4085">
        <v>775</v>
      </c>
      <c r="E4085" t="s">
        <v>57</v>
      </c>
      <c r="F4085" t="s">
        <v>934</v>
      </c>
      <c r="G4085">
        <v>54.864810939999998</v>
      </c>
      <c r="H4085">
        <v>128.00799559999999</v>
      </c>
      <c r="M4085" t="s">
        <v>162</v>
      </c>
      <c r="N4085">
        <v>-16</v>
      </c>
      <c r="O4085">
        <v>-30</v>
      </c>
      <c r="P4085">
        <f t="shared" si="387"/>
        <v>14</v>
      </c>
      <c r="R4085">
        <v>2</v>
      </c>
      <c r="S4085">
        <f t="shared" si="382"/>
        <v>14</v>
      </c>
      <c r="T4085">
        <f t="shared" si="383"/>
        <v>0</v>
      </c>
      <c r="U4085" t="s">
        <v>1003</v>
      </c>
      <c r="V4085" t="s">
        <v>918</v>
      </c>
      <c r="Z4085" s="118">
        <v>0.15</v>
      </c>
      <c r="AA4085">
        <v>0</v>
      </c>
      <c r="AB4085" s="120">
        <v>33.880000000000003</v>
      </c>
      <c r="AC4085" s="2">
        <f t="shared" si="384"/>
        <v>7114.7999999999993</v>
      </c>
      <c r="AE4085" s="2">
        <f t="shared" si="385"/>
        <v>7114.7999999999993</v>
      </c>
      <c r="AG4085" t="str">
        <f t="shared" si="386"/>
        <v/>
      </c>
    </row>
    <row r="4086" spans="1:34">
      <c r="A4086">
        <v>4085</v>
      </c>
      <c r="C4086">
        <v>308</v>
      </c>
      <c r="D4086">
        <v>775</v>
      </c>
      <c r="E4086" t="s">
        <v>57</v>
      </c>
      <c r="F4086" t="s">
        <v>934</v>
      </c>
      <c r="G4086">
        <v>54.864810939999998</v>
      </c>
      <c r="H4086">
        <v>128.00799559999999</v>
      </c>
      <c r="M4086" t="s">
        <v>20</v>
      </c>
      <c r="N4086">
        <v>-34</v>
      </c>
      <c r="O4086">
        <v>-37</v>
      </c>
      <c r="P4086">
        <f t="shared" si="387"/>
        <v>3</v>
      </c>
      <c r="Q4086" t="s">
        <v>604</v>
      </c>
      <c r="R4086">
        <v>2</v>
      </c>
      <c r="S4086">
        <f t="shared" si="382"/>
        <v>3</v>
      </c>
      <c r="T4086">
        <f t="shared" si="383"/>
        <v>0</v>
      </c>
      <c r="U4086" t="s">
        <v>1003</v>
      </c>
      <c r="V4086" t="s">
        <v>918</v>
      </c>
      <c r="Z4086" s="118">
        <v>1.74</v>
      </c>
      <c r="AA4086">
        <v>10</v>
      </c>
      <c r="AB4086" s="120">
        <v>1.18</v>
      </c>
      <c r="AC4086" s="2">
        <f t="shared" si="384"/>
        <v>554.36400000000003</v>
      </c>
      <c r="AE4086" s="2">
        <f t="shared" si="385"/>
        <v>554.36400000000003</v>
      </c>
      <c r="AG4086" t="str">
        <f t="shared" si="386"/>
        <v/>
      </c>
    </row>
    <row r="4087" spans="1:34" s="9" customFormat="1">
      <c r="A4087">
        <v>4086</v>
      </c>
      <c r="C4087">
        <v>308</v>
      </c>
      <c r="D4087">
        <v>775</v>
      </c>
      <c r="E4087" s="9" t="s">
        <v>57</v>
      </c>
      <c r="F4087" t="s">
        <v>934</v>
      </c>
      <c r="G4087" s="9">
        <v>54.864810939999998</v>
      </c>
      <c r="H4087" s="9">
        <v>128.00799559999999</v>
      </c>
      <c r="M4087" s="9" t="s">
        <v>162</v>
      </c>
      <c r="N4087" s="9">
        <v>-37</v>
      </c>
      <c r="O4087" s="9">
        <v>-60</v>
      </c>
      <c r="P4087">
        <f t="shared" si="387"/>
        <v>23</v>
      </c>
      <c r="R4087" s="9">
        <v>2</v>
      </c>
      <c r="S4087" s="9">
        <f t="shared" si="382"/>
        <v>23</v>
      </c>
      <c r="T4087" s="9">
        <f t="shared" si="383"/>
        <v>0</v>
      </c>
      <c r="U4087" t="s">
        <v>1003</v>
      </c>
      <c r="V4087" t="s">
        <v>278</v>
      </c>
      <c r="Z4087" s="118">
        <v>0.15</v>
      </c>
      <c r="AA4087" s="9">
        <v>0</v>
      </c>
      <c r="AB4087" s="120">
        <v>33.880000000000003</v>
      </c>
      <c r="AC4087" s="2">
        <f t="shared" si="384"/>
        <v>11688.6</v>
      </c>
      <c r="AE4087" s="11">
        <f t="shared" si="385"/>
        <v>11688.6</v>
      </c>
      <c r="AG4087" t="str">
        <f t="shared" si="386"/>
        <v/>
      </c>
      <c r="AH4087"/>
    </row>
    <row r="4088" spans="1:34">
      <c r="A4088">
        <v>4087</v>
      </c>
      <c r="C4088">
        <v>226</v>
      </c>
      <c r="D4088">
        <v>776</v>
      </c>
      <c r="E4088" t="s">
        <v>605</v>
      </c>
      <c r="F4088" t="s">
        <v>929</v>
      </c>
      <c r="G4088">
        <v>54.584781649999996</v>
      </c>
      <c r="H4088">
        <v>128.3291931</v>
      </c>
      <c r="M4088" t="s">
        <v>89</v>
      </c>
      <c r="N4088">
        <v>11</v>
      </c>
      <c r="O4088">
        <v>10</v>
      </c>
      <c r="P4088">
        <f t="shared" si="387"/>
        <v>1</v>
      </c>
      <c r="Q4088" t="s">
        <v>35</v>
      </c>
      <c r="R4088">
        <v>1</v>
      </c>
      <c r="S4088">
        <f t="shared" si="382"/>
        <v>0</v>
      </c>
      <c r="T4088">
        <f t="shared" si="383"/>
        <v>1</v>
      </c>
      <c r="W4088">
        <f>SUM(S4088:S4094)</f>
        <v>45</v>
      </c>
      <c r="X4088">
        <f>SUM(T4088:T4094)</f>
        <v>11</v>
      </c>
      <c r="Y4088">
        <f>X4088+W4088</f>
        <v>56</v>
      </c>
      <c r="Z4088" s="118">
        <v>0.14000000000000001</v>
      </c>
      <c r="AA4088">
        <v>0</v>
      </c>
      <c r="AB4088" s="120">
        <v>43.21</v>
      </c>
      <c r="AC4088" s="2">
        <f t="shared" si="384"/>
        <v>604.94000000000005</v>
      </c>
      <c r="AD4088" s="2">
        <f>SUM(AC4088:AC4094)</f>
        <v>12438.215999999999</v>
      </c>
      <c r="AE4088" s="2">
        <f t="shared" si="385"/>
        <v>604.94000000000005</v>
      </c>
      <c r="AF4088" s="2">
        <f>SUM(AE4088:AE4094)</f>
        <v>12438.215999999999</v>
      </c>
      <c r="AG4088">
        <f t="shared" si="386"/>
        <v>1</v>
      </c>
    </row>
    <row r="4089" spans="1:34">
      <c r="A4089">
        <v>4088</v>
      </c>
      <c r="C4089">
        <v>226</v>
      </c>
      <c r="D4089">
        <v>776</v>
      </c>
      <c r="E4089" t="s">
        <v>605</v>
      </c>
      <c r="F4089" t="s">
        <v>929</v>
      </c>
      <c r="G4089">
        <v>54.584781649999996</v>
      </c>
      <c r="H4089">
        <v>128.3291931</v>
      </c>
      <c r="M4089" t="s">
        <v>14</v>
      </c>
      <c r="N4089">
        <v>10</v>
      </c>
      <c r="O4089">
        <v>7</v>
      </c>
      <c r="P4089">
        <f t="shared" si="387"/>
        <v>3</v>
      </c>
      <c r="Q4089" t="s">
        <v>35</v>
      </c>
      <c r="R4089">
        <v>1</v>
      </c>
      <c r="S4089">
        <f t="shared" si="382"/>
        <v>0</v>
      </c>
      <c r="T4089">
        <f t="shared" si="383"/>
        <v>3</v>
      </c>
      <c r="Z4089" s="118">
        <v>0.14000000000000001</v>
      </c>
      <c r="AA4089">
        <v>0</v>
      </c>
      <c r="AB4089" s="120">
        <v>43.21</v>
      </c>
      <c r="AC4089" s="2">
        <f t="shared" si="384"/>
        <v>1814.8200000000002</v>
      </c>
      <c r="AE4089" s="2">
        <f t="shared" si="385"/>
        <v>1814.8200000000002</v>
      </c>
      <c r="AG4089" t="str">
        <f t="shared" si="386"/>
        <v/>
      </c>
    </row>
    <row r="4090" spans="1:34">
      <c r="A4090">
        <v>4089</v>
      </c>
      <c r="C4090">
        <v>226</v>
      </c>
      <c r="D4090">
        <v>776</v>
      </c>
      <c r="E4090" t="s">
        <v>605</v>
      </c>
      <c r="F4090" t="s">
        <v>929</v>
      </c>
      <c r="G4090">
        <v>54.584781649999996</v>
      </c>
      <c r="H4090">
        <v>128.3291931</v>
      </c>
      <c r="M4090" t="s">
        <v>660</v>
      </c>
      <c r="N4090">
        <v>7</v>
      </c>
      <c r="O4090">
        <v>3</v>
      </c>
      <c r="P4090">
        <f t="shared" si="387"/>
        <v>4</v>
      </c>
      <c r="Q4090" t="s">
        <v>35</v>
      </c>
      <c r="R4090">
        <v>1</v>
      </c>
      <c r="S4090">
        <f t="shared" si="382"/>
        <v>0</v>
      </c>
      <c r="T4090">
        <f t="shared" si="383"/>
        <v>4</v>
      </c>
      <c r="Z4090" s="118">
        <v>0.14000000000000001</v>
      </c>
      <c r="AA4090">
        <v>0</v>
      </c>
      <c r="AB4090" s="120">
        <v>43.21</v>
      </c>
      <c r="AC4090" s="2">
        <f t="shared" si="384"/>
        <v>2419.7600000000002</v>
      </c>
      <c r="AE4090" s="2">
        <f t="shared" si="385"/>
        <v>2419.7600000000002</v>
      </c>
      <c r="AG4090" t="str">
        <f t="shared" si="386"/>
        <v/>
      </c>
    </row>
    <row r="4091" spans="1:34">
      <c r="A4091">
        <v>4090</v>
      </c>
      <c r="C4091">
        <v>226</v>
      </c>
      <c r="D4091">
        <v>776</v>
      </c>
      <c r="E4091" t="s">
        <v>605</v>
      </c>
      <c r="F4091" t="s">
        <v>929</v>
      </c>
      <c r="G4091">
        <v>54.584781649999996</v>
      </c>
      <c r="H4091">
        <v>128.3291931</v>
      </c>
      <c r="M4091" t="s">
        <v>15</v>
      </c>
      <c r="N4091">
        <v>3</v>
      </c>
      <c r="O4091">
        <v>0</v>
      </c>
      <c r="P4091">
        <f t="shared" si="387"/>
        <v>3</v>
      </c>
      <c r="Q4091" t="s">
        <v>35</v>
      </c>
      <c r="R4091">
        <v>1</v>
      </c>
      <c r="S4091">
        <f t="shared" si="382"/>
        <v>0</v>
      </c>
      <c r="T4091">
        <f t="shared" si="383"/>
        <v>3</v>
      </c>
      <c r="Z4091" s="118">
        <v>0.14000000000000001</v>
      </c>
      <c r="AA4091">
        <v>0</v>
      </c>
      <c r="AB4091" s="120">
        <v>36.65</v>
      </c>
      <c r="AC4091" s="2">
        <f t="shared" si="384"/>
        <v>1539.3000000000002</v>
      </c>
      <c r="AE4091" s="2">
        <f t="shared" si="385"/>
        <v>1539.3000000000002</v>
      </c>
      <c r="AG4091" t="str">
        <f t="shared" si="386"/>
        <v/>
      </c>
    </row>
    <row r="4092" spans="1:34">
      <c r="A4092">
        <v>4091</v>
      </c>
      <c r="C4092">
        <v>239</v>
      </c>
      <c r="D4092">
        <v>776</v>
      </c>
      <c r="E4092" t="s">
        <v>605</v>
      </c>
      <c r="F4092" t="s">
        <v>929</v>
      </c>
      <c r="G4092">
        <v>54.584781649999996</v>
      </c>
      <c r="H4092">
        <v>128.3291931</v>
      </c>
      <c r="M4092" t="s">
        <v>18</v>
      </c>
      <c r="N4092">
        <v>0</v>
      </c>
      <c r="O4092">
        <v>-15</v>
      </c>
      <c r="P4092">
        <f t="shared" si="387"/>
        <v>15</v>
      </c>
      <c r="Q4092" t="s">
        <v>604</v>
      </c>
      <c r="R4092">
        <v>2</v>
      </c>
      <c r="S4092">
        <f t="shared" si="382"/>
        <v>15</v>
      </c>
      <c r="T4092">
        <f t="shared" si="383"/>
        <v>0</v>
      </c>
      <c r="U4092" t="s">
        <v>1003</v>
      </c>
      <c r="V4092" t="s">
        <v>918</v>
      </c>
      <c r="Z4092" s="118">
        <v>1.38</v>
      </c>
      <c r="AA4092">
        <v>30</v>
      </c>
      <c r="AB4092" s="120">
        <v>1.7</v>
      </c>
      <c r="AC4092" s="2">
        <f t="shared" si="384"/>
        <v>2463.2999999999993</v>
      </c>
      <c r="AE4092" s="2">
        <f t="shared" si="385"/>
        <v>2463.2999999999993</v>
      </c>
      <c r="AG4092" t="str">
        <f t="shared" si="386"/>
        <v/>
      </c>
    </row>
    <row r="4093" spans="1:34">
      <c r="A4093">
        <v>4092</v>
      </c>
      <c r="C4093">
        <v>239</v>
      </c>
      <c r="D4093">
        <v>776</v>
      </c>
      <c r="E4093" t="s">
        <v>605</v>
      </c>
      <c r="F4093" t="s">
        <v>929</v>
      </c>
      <c r="G4093">
        <v>54.584781649999996</v>
      </c>
      <c r="H4093">
        <v>128.3291931</v>
      </c>
      <c r="M4093" t="s">
        <v>101</v>
      </c>
      <c r="N4093">
        <v>-15</v>
      </c>
      <c r="O4093">
        <v>-38</v>
      </c>
      <c r="P4093">
        <f t="shared" si="387"/>
        <v>23</v>
      </c>
      <c r="Q4093" t="s">
        <v>885</v>
      </c>
      <c r="R4093">
        <v>2</v>
      </c>
      <c r="S4093">
        <f t="shared" si="382"/>
        <v>23</v>
      </c>
      <c r="T4093">
        <f t="shared" si="383"/>
        <v>0</v>
      </c>
      <c r="U4093" t="s">
        <v>1003</v>
      </c>
      <c r="V4093" t="s">
        <v>918</v>
      </c>
      <c r="Z4093" s="118">
        <v>1.19</v>
      </c>
      <c r="AA4093">
        <v>30</v>
      </c>
      <c r="AB4093" s="120">
        <v>1.7</v>
      </c>
      <c r="AC4093" s="2">
        <f t="shared" si="384"/>
        <v>3257.0299999999997</v>
      </c>
      <c r="AE4093" s="2">
        <f t="shared" si="385"/>
        <v>3257.0299999999997</v>
      </c>
      <c r="AG4093" t="str">
        <f t="shared" si="386"/>
        <v/>
      </c>
    </row>
    <row r="4094" spans="1:34" s="9" customFormat="1">
      <c r="A4094">
        <v>4093</v>
      </c>
      <c r="C4094">
        <v>239</v>
      </c>
      <c r="D4094">
        <v>776</v>
      </c>
      <c r="E4094" s="9" t="s">
        <v>605</v>
      </c>
      <c r="F4094" t="s">
        <v>929</v>
      </c>
      <c r="G4094" s="9">
        <v>54.584781649999996</v>
      </c>
      <c r="H4094" s="9">
        <v>128.3291931</v>
      </c>
      <c r="M4094" s="9" t="s">
        <v>19</v>
      </c>
      <c r="N4094" s="9">
        <v>-38</v>
      </c>
      <c r="O4094" s="9">
        <v>-45</v>
      </c>
      <c r="P4094" s="9">
        <f t="shared" si="387"/>
        <v>7</v>
      </c>
      <c r="Q4094" s="9" t="s">
        <v>885</v>
      </c>
      <c r="R4094" s="9">
        <v>2</v>
      </c>
      <c r="S4094" s="9">
        <f t="shared" si="382"/>
        <v>7</v>
      </c>
      <c r="T4094" s="9">
        <f t="shared" si="383"/>
        <v>0</v>
      </c>
      <c r="U4094" t="s">
        <v>1003</v>
      </c>
      <c r="V4094" t="s">
        <v>918</v>
      </c>
      <c r="Z4094" s="118">
        <v>1.38</v>
      </c>
      <c r="AA4094" s="9">
        <v>35</v>
      </c>
      <c r="AB4094" s="120">
        <v>0.54</v>
      </c>
      <c r="AC4094" s="2">
        <f t="shared" si="384"/>
        <v>339.06599999999992</v>
      </c>
      <c r="AE4094" s="11">
        <f t="shared" si="385"/>
        <v>339.06599999999992</v>
      </c>
      <c r="AG4094" t="str">
        <f t="shared" si="386"/>
        <v/>
      </c>
      <c r="AH4094"/>
    </row>
    <row r="4095" spans="1:34">
      <c r="A4095">
        <v>4094</v>
      </c>
      <c r="C4095">
        <v>295</v>
      </c>
      <c r="D4095">
        <v>777</v>
      </c>
      <c r="E4095" t="s">
        <v>619</v>
      </c>
      <c r="F4095" t="s">
        <v>930</v>
      </c>
      <c r="G4095">
        <v>54.443420410000002</v>
      </c>
      <c r="H4095">
        <v>128.4721069</v>
      </c>
      <c r="M4095" t="s">
        <v>89</v>
      </c>
      <c r="N4095">
        <v>5</v>
      </c>
      <c r="O4095">
        <v>4</v>
      </c>
      <c r="P4095">
        <f t="shared" si="387"/>
        <v>1</v>
      </c>
      <c r="Q4095" t="s">
        <v>35</v>
      </c>
      <c r="R4095">
        <v>1</v>
      </c>
      <c r="S4095">
        <f t="shared" si="382"/>
        <v>0</v>
      </c>
      <c r="T4095">
        <f t="shared" si="383"/>
        <v>1</v>
      </c>
      <c r="W4095">
        <f>SUM(S4095:S4102)</f>
        <v>76</v>
      </c>
      <c r="X4095">
        <f>SUM(T4095:T4102)</f>
        <v>5</v>
      </c>
      <c r="Y4095">
        <f>X4095+W4095</f>
        <v>81</v>
      </c>
      <c r="Z4095" s="118">
        <v>0.16</v>
      </c>
      <c r="AA4095">
        <v>0</v>
      </c>
      <c r="AB4095" s="120">
        <v>37.4</v>
      </c>
      <c r="AC4095" s="2">
        <f t="shared" si="384"/>
        <v>598.4</v>
      </c>
      <c r="AD4095" s="2">
        <f>SUM(AC4095:AC4102)</f>
        <v>11643.193999999998</v>
      </c>
      <c r="AE4095" s="2">
        <f t="shared" si="385"/>
        <v>598.4</v>
      </c>
      <c r="AF4095" s="2">
        <f>SUM(AE4095:AE4102)</f>
        <v>11643.193999999998</v>
      </c>
      <c r="AG4095">
        <f t="shared" si="386"/>
        <v>1</v>
      </c>
    </row>
    <row r="4096" spans="1:34">
      <c r="A4096">
        <v>4095</v>
      </c>
      <c r="C4096">
        <v>295</v>
      </c>
      <c r="D4096">
        <v>777</v>
      </c>
      <c r="E4096" t="s">
        <v>619</v>
      </c>
      <c r="F4096" t="s">
        <v>930</v>
      </c>
      <c r="G4096">
        <v>54.443420410000002</v>
      </c>
      <c r="H4096">
        <v>128.4721069</v>
      </c>
      <c r="M4096" t="s">
        <v>606</v>
      </c>
      <c r="N4096">
        <v>4</v>
      </c>
      <c r="O4096">
        <v>3</v>
      </c>
      <c r="P4096">
        <f t="shared" si="387"/>
        <v>1</v>
      </c>
      <c r="Q4096" t="s">
        <v>35</v>
      </c>
      <c r="R4096">
        <v>1</v>
      </c>
      <c r="S4096">
        <f t="shared" si="382"/>
        <v>0</v>
      </c>
      <c r="T4096">
        <f t="shared" si="383"/>
        <v>1</v>
      </c>
      <c r="Z4096" s="118">
        <v>0.16</v>
      </c>
      <c r="AA4096">
        <v>0</v>
      </c>
      <c r="AB4096" s="120">
        <v>37.4</v>
      </c>
      <c r="AC4096" s="2">
        <f t="shared" si="384"/>
        <v>598.4</v>
      </c>
      <c r="AE4096" s="2">
        <f t="shared" si="385"/>
        <v>598.4</v>
      </c>
      <c r="AG4096" t="str">
        <f t="shared" si="386"/>
        <v/>
      </c>
    </row>
    <row r="4097" spans="1:34">
      <c r="A4097">
        <v>4096</v>
      </c>
      <c r="C4097">
        <v>295</v>
      </c>
      <c r="D4097">
        <v>777</v>
      </c>
      <c r="E4097" t="s">
        <v>619</v>
      </c>
      <c r="F4097" t="s">
        <v>930</v>
      </c>
      <c r="G4097">
        <v>54.443420410000002</v>
      </c>
      <c r="H4097">
        <v>128.4721069</v>
      </c>
      <c r="M4097" t="s">
        <v>15</v>
      </c>
      <c r="N4097">
        <v>3</v>
      </c>
      <c r="O4097">
        <v>0</v>
      </c>
      <c r="P4097">
        <f t="shared" si="387"/>
        <v>3</v>
      </c>
      <c r="Q4097" t="s">
        <v>35</v>
      </c>
      <c r="R4097">
        <v>1</v>
      </c>
      <c r="S4097">
        <f t="shared" si="382"/>
        <v>0</v>
      </c>
      <c r="T4097">
        <f t="shared" si="383"/>
        <v>3</v>
      </c>
      <c r="Z4097" s="118">
        <v>0.16</v>
      </c>
      <c r="AA4097">
        <v>0</v>
      </c>
      <c r="AB4097" s="120">
        <v>30.85</v>
      </c>
      <c r="AC4097" s="2">
        <f t="shared" si="384"/>
        <v>1480.8</v>
      </c>
      <c r="AE4097" s="2">
        <f t="shared" si="385"/>
        <v>1480.8</v>
      </c>
      <c r="AG4097" t="str">
        <f t="shared" si="386"/>
        <v/>
      </c>
    </row>
    <row r="4098" spans="1:34">
      <c r="A4098">
        <v>4097</v>
      </c>
      <c r="C4098">
        <v>323</v>
      </c>
      <c r="D4098">
        <v>777</v>
      </c>
      <c r="E4098" t="s">
        <v>619</v>
      </c>
      <c r="F4098" t="s">
        <v>930</v>
      </c>
      <c r="G4098">
        <v>54.443420410000002</v>
      </c>
      <c r="H4098">
        <v>128.4721069</v>
      </c>
      <c r="M4098" t="s">
        <v>32</v>
      </c>
      <c r="N4098">
        <v>0</v>
      </c>
      <c r="O4098">
        <v>-10</v>
      </c>
      <c r="P4098">
        <f t="shared" si="387"/>
        <v>10</v>
      </c>
      <c r="Q4098" t="s">
        <v>885</v>
      </c>
      <c r="R4098">
        <v>2</v>
      </c>
      <c r="S4098">
        <f t="shared" ref="S4098:S4161" si="388">IF(R4098=1,0,P4098)</f>
        <v>10</v>
      </c>
      <c r="T4098">
        <f t="shared" ref="T4098:T4161" si="389">IF(R4098=1,P4098,0)</f>
        <v>0</v>
      </c>
      <c r="U4098" t="s">
        <v>1003</v>
      </c>
      <c r="V4098" t="s">
        <v>918</v>
      </c>
      <c r="Z4098" s="118">
        <v>1.45</v>
      </c>
      <c r="AA4098">
        <v>0</v>
      </c>
      <c r="AB4098" s="120">
        <v>1.2</v>
      </c>
      <c r="AC4098" s="2">
        <f t="shared" ref="AC4098:AC4161" si="390">Z4098*AB4098/100*P4098*100*100*((100-AA4098)/100)</f>
        <v>1739.9999999999998</v>
      </c>
      <c r="AE4098" s="2">
        <f t="shared" ref="AE4098:AE4161" si="391">Z4098*AB4098/100*P4098*100*100*((100-AA4098)/100)</f>
        <v>1739.9999999999998</v>
      </c>
      <c r="AG4098" t="str">
        <f t="shared" ref="AG4098:AG4161" si="392">IF(D4097&lt;&gt;D4098,1,"")</f>
        <v/>
      </c>
    </row>
    <row r="4099" spans="1:34">
      <c r="A4099">
        <v>4098</v>
      </c>
      <c r="C4099">
        <v>323</v>
      </c>
      <c r="D4099">
        <v>777</v>
      </c>
      <c r="E4099" t="s">
        <v>619</v>
      </c>
      <c r="F4099" t="s">
        <v>930</v>
      </c>
      <c r="G4099">
        <v>54.443420410000002</v>
      </c>
      <c r="H4099">
        <v>128.4721069</v>
      </c>
      <c r="M4099" t="s">
        <v>34</v>
      </c>
      <c r="N4099">
        <v>-10</v>
      </c>
      <c r="O4099">
        <v>-18</v>
      </c>
      <c r="P4099">
        <f t="shared" si="387"/>
        <v>8</v>
      </c>
      <c r="Q4099" t="s">
        <v>609</v>
      </c>
      <c r="R4099">
        <v>2</v>
      </c>
      <c r="S4099">
        <f t="shared" si="388"/>
        <v>8</v>
      </c>
      <c r="T4099">
        <f t="shared" si="389"/>
        <v>0</v>
      </c>
      <c r="U4099" t="s">
        <v>1006</v>
      </c>
      <c r="V4099" t="s">
        <v>918</v>
      </c>
      <c r="Z4099" s="118">
        <v>1.45</v>
      </c>
      <c r="AA4099">
        <v>0</v>
      </c>
      <c r="AB4099" s="120">
        <v>1.2</v>
      </c>
      <c r="AC4099" s="2">
        <f t="shared" si="390"/>
        <v>1391.9999999999998</v>
      </c>
      <c r="AE4099" s="2">
        <f t="shared" si="391"/>
        <v>1391.9999999999998</v>
      </c>
      <c r="AG4099" t="str">
        <f t="shared" si="392"/>
        <v/>
      </c>
    </row>
    <row r="4100" spans="1:34">
      <c r="A4100">
        <v>4099</v>
      </c>
      <c r="C4100">
        <v>323</v>
      </c>
      <c r="D4100">
        <v>777</v>
      </c>
      <c r="E4100" t="s">
        <v>619</v>
      </c>
      <c r="F4100" t="s">
        <v>930</v>
      </c>
      <c r="G4100">
        <v>54.443420410000002</v>
      </c>
      <c r="H4100">
        <v>128.4721069</v>
      </c>
      <c r="M4100" t="s">
        <v>24</v>
      </c>
      <c r="N4100">
        <v>-18</v>
      </c>
      <c r="O4100">
        <v>-44</v>
      </c>
      <c r="P4100">
        <f t="shared" si="387"/>
        <v>26</v>
      </c>
      <c r="Q4100" t="s">
        <v>885</v>
      </c>
      <c r="R4100">
        <v>2</v>
      </c>
      <c r="S4100">
        <f t="shared" si="388"/>
        <v>26</v>
      </c>
      <c r="T4100">
        <f t="shared" si="389"/>
        <v>0</v>
      </c>
      <c r="U4100" t="s">
        <v>1006</v>
      </c>
      <c r="V4100" t="s">
        <v>918</v>
      </c>
      <c r="Z4100" s="118">
        <v>1.45</v>
      </c>
      <c r="AA4100">
        <v>0</v>
      </c>
      <c r="AB4100" s="120">
        <v>1.2</v>
      </c>
      <c r="AC4100" s="2">
        <f t="shared" si="390"/>
        <v>4523.9999999999991</v>
      </c>
      <c r="AE4100" s="2">
        <f t="shared" si="391"/>
        <v>4523.9999999999991</v>
      </c>
      <c r="AG4100" t="str">
        <f t="shared" si="392"/>
        <v/>
      </c>
    </row>
    <row r="4101" spans="1:34">
      <c r="A4101">
        <v>4100</v>
      </c>
      <c r="C4101">
        <v>323</v>
      </c>
      <c r="D4101">
        <v>777</v>
      </c>
      <c r="E4101" t="s">
        <v>619</v>
      </c>
      <c r="F4101" t="s">
        <v>930</v>
      </c>
      <c r="G4101">
        <v>54.443420410000002</v>
      </c>
      <c r="H4101">
        <v>128.4721069</v>
      </c>
      <c r="M4101" t="s">
        <v>19</v>
      </c>
      <c r="N4101">
        <v>-44</v>
      </c>
      <c r="O4101">
        <v>-70</v>
      </c>
      <c r="P4101">
        <f t="shared" si="387"/>
        <v>26</v>
      </c>
      <c r="Q4101" t="s">
        <v>604</v>
      </c>
      <c r="R4101">
        <v>2</v>
      </c>
      <c r="S4101">
        <f t="shared" si="388"/>
        <v>26</v>
      </c>
      <c r="T4101">
        <f t="shared" si="389"/>
        <v>0</v>
      </c>
      <c r="U4101" t="s">
        <v>1006</v>
      </c>
      <c r="V4101" t="s">
        <v>918</v>
      </c>
      <c r="Z4101" s="118">
        <v>1.45</v>
      </c>
      <c r="AA4101">
        <v>30</v>
      </c>
      <c r="AB4101" s="120">
        <v>0.38</v>
      </c>
      <c r="AC4101" s="2">
        <f t="shared" si="390"/>
        <v>1002.8199999999997</v>
      </c>
      <c r="AE4101" s="2">
        <f t="shared" si="391"/>
        <v>1002.8199999999997</v>
      </c>
      <c r="AG4101" t="str">
        <f t="shared" si="392"/>
        <v/>
      </c>
    </row>
    <row r="4102" spans="1:34" s="9" customFormat="1">
      <c r="A4102">
        <v>4101</v>
      </c>
      <c r="C4102">
        <v>323</v>
      </c>
      <c r="D4102">
        <v>777</v>
      </c>
      <c r="E4102" s="9" t="s">
        <v>619</v>
      </c>
      <c r="F4102" t="s">
        <v>930</v>
      </c>
      <c r="G4102" s="9">
        <v>54.443420410000002</v>
      </c>
      <c r="H4102" s="9">
        <v>128.4721069</v>
      </c>
      <c r="M4102" s="9" t="s">
        <v>21</v>
      </c>
      <c r="N4102" s="9">
        <v>-70</v>
      </c>
      <c r="O4102" s="9">
        <v>-76</v>
      </c>
      <c r="P4102" s="9">
        <f t="shared" si="387"/>
        <v>6</v>
      </c>
      <c r="Q4102" s="9" t="s">
        <v>191</v>
      </c>
      <c r="R4102" s="9">
        <v>2</v>
      </c>
      <c r="S4102" s="9">
        <f t="shared" si="388"/>
        <v>6</v>
      </c>
      <c r="T4102" s="9">
        <f t="shared" si="389"/>
        <v>0</v>
      </c>
      <c r="U4102" t="s">
        <v>1006</v>
      </c>
      <c r="V4102" t="s">
        <v>918</v>
      </c>
      <c r="Z4102" s="118">
        <v>1.38</v>
      </c>
      <c r="AA4102" s="9">
        <v>5</v>
      </c>
      <c r="AB4102" s="120">
        <v>0.39</v>
      </c>
      <c r="AC4102" s="2">
        <f t="shared" si="390"/>
        <v>306.774</v>
      </c>
      <c r="AE4102" s="11">
        <f t="shared" si="391"/>
        <v>306.774</v>
      </c>
      <c r="AG4102" t="str">
        <f t="shared" si="392"/>
        <v/>
      </c>
      <c r="AH4102"/>
    </row>
    <row r="4103" spans="1:34">
      <c r="A4103">
        <v>4102</v>
      </c>
      <c r="C4103">
        <v>229</v>
      </c>
      <c r="D4103">
        <v>778</v>
      </c>
      <c r="E4103" t="s">
        <v>605</v>
      </c>
      <c r="F4103" t="s">
        <v>929</v>
      </c>
      <c r="G4103">
        <v>54.589439390000003</v>
      </c>
      <c r="H4103">
        <v>128.32940669999999</v>
      </c>
      <c r="M4103" t="s">
        <v>89</v>
      </c>
      <c r="N4103">
        <v>11</v>
      </c>
      <c r="O4103">
        <v>9</v>
      </c>
      <c r="P4103">
        <f t="shared" si="387"/>
        <v>2</v>
      </c>
      <c r="Q4103" t="s">
        <v>35</v>
      </c>
      <c r="R4103">
        <v>1</v>
      </c>
      <c r="S4103">
        <f t="shared" si="388"/>
        <v>0</v>
      </c>
      <c r="T4103">
        <f t="shared" si="389"/>
        <v>2</v>
      </c>
      <c r="W4103">
        <f>SUM(S4103:S4108)</f>
        <v>55</v>
      </c>
      <c r="X4103">
        <f>SUM(T4103:T4108)</f>
        <v>11</v>
      </c>
      <c r="Y4103">
        <f>X4103+W4103</f>
        <v>66</v>
      </c>
      <c r="Z4103" s="118">
        <v>0.14000000000000001</v>
      </c>
      <c r="AA4103">
        <v>0</v>
      </c>
      <c r="AB4103" s="120">
        <v>43.21</v>
      </c>
      <c r="AC4103" s="2">
        <f t="shared" si="390"/>
        <v>1209.8800000000001</v>
      </c>
      <c r="AD4103" s="2">
        <f>SUM(AC4103:AC4108)</f>
        <v>10346.605000000001</v>
      </c>
      <c r="AE4103" s="2">
        <f t="shared" si="391"/>
        <v>1209.8800000000001</v>
      </c>
      <c r="AF4103" s="2">
        <f>SUM(AE4103:AE4108)</f>
        <v>10346.605000000001</v>
      </c>
      <c r="AG4103">
        <f t="shared" si="392"/>
        <v>1</v>
      </c>
    </row>
    <row r="4104" spans="1:34">
      <c r="A4104">
        <v>4103</v>
      </c>
      <c r="C4104">
        <v>229</v>
      </c>
      <c r="D4104">
        <v>778</v>
      </c>
      <c r="E4104" t="s">
        <v>605</v>
      </c>
      <c r="F4104" t="s">
        <v>929</v>
      </c>
      <c r="G4104">
        <v>54.589439390000003</v>
      </c>
      <c r="H4104">
        <v>128.32940669999999</v>
      </c>
      <c r="M4104" t="s">
        <v>14</v>
      </c>
      <c r="N4104">
        <v>9</v>
      </c>
      <c r="O4104">
        <v>6</v>
      </c>
      <c r="P4104">
        <f t="shared" si="387"/>
        <v>3</v>
      </c>
      <c r="Q4104" t="s">
        <v>35</v>
      </c>
      <c r="R4104">
        <v>1</v>
      </c>
      <c r="S4104">
        <f t="shared" si="388"/>
        <v>0</v>
      </c>
      <c r="T4104">
        <f t="shared" si="389"/>
        <v>3</v>
      </c>
      <c r="Z4104" s="118">
        <v>0.14000000000000001</v>
      </c>
      <c r="AA4104">
        <v>0</v>
      </c>
      <c r="AB4104" s="120">
        <v>43.21</v>
      </c>
      <c r="AC4104" s="2">
        <f t="shared" si="390"/>
        <v>1814.8200000000002</v>
      </c>
      <c r="AE4104" s="2">
        <f t="shared" si="391"/>
        <v>1814.8200000000002</v>
      </c>
      <c r="AG4104" t="str">
        <f t="shared" si="392"/>
        <v/>
      </c>
    </row>
    <row r="4105" spans="1:34">
      <c r="A4105">
        <v>4104</v>
      </c>
      <c r="C4105">
        <v>229</v>
      </c>
      <c r="D4105">
        <v>778</v>
      </c>
      <c r="E4105" t="s">
        <v>605</v>
      </c>
      <c r="F4105" t="s">
        <v>929</v>
      </c>
      <c r="G4105">
        <v>54.589439390000003</v>
      </c>
      <c r="H4105">
        <v>128.32940669999999</v>
      </c>
      <c r="M4105" t="s">
        <v>90</v>
      </c>
      <c r="N4105">
        <v>6</v>
      </c>
      <c r="O4105">
        <v>0</v>
      </c>
      <c r="P4105">
        <f t="shared" si="387"/>
        <v>6</v>
      </c>
      <c r="Q4105" t="s">
        <v>35</v>
      </c>
      <c r="R4105">
        <v>1</v>
      </c>
      <c r="S4105">
        <f t="shared" si="388"/>
        <v>0</v>
      </c>
      <c r="T4105">
        <f t="shared" si="389"/>
        <v>6</v>
      </c>
      <c r="Z4105" s="118">
        <v>0.14000000000000001</v>
      </c>
      <c r="AA4105">
        <v>0</v>
      </c>
      <c r="AB4105" s="120">
        <v>36.65</v>
      </c>
      <c r="AC4105" s="2">
        <f t="shared" si="390"/>
        <v>3078.6000000000004</v>
      </c>
      <c r="AE4105" s="2">
        <f t="shared" si="391"/>
        <v>3078.6000000000004</v>
      </c>
      <c r="AG4105" t="str">
        <f t="shared" si="392"/>
        <v/>
      </c>
    </row>
    <row r="4106" spans="1:34">
      <c r="A4106">
        <v>4105</v>
      </c>
      <c r="C4106">
        <v>242</v>
      </c>
      <c r="D4106">
        <v>778</v>
      </c>
      <c r="E4106" t="s">
        <v>605</v>
      </c>
      <c r="F4106" t="s">
        <v>929</v>
      </c>
      <c r="G4106">
        <v>54.589439390000003</v>
      </c>
      <c r="H4106">
        <v>128.32940669999999</v>
      </c>
      <c r="M4106" t="s">
        <v>16</v>
      </c>
      <c r="N4106">
        <v>0</v>
      </c>
      <c r="O4106">
        <v>-5</v>
      </c>
      <c r="P4106">
        <f t="shared" si="387"/>
        <v>5</v>
      </c>
      <c r="Q4106" t="s">
        <v>885</v>
      </c>
      <c r="R4106">
        <v>2</v>
      </c>
      <c r="S4106">
        <f t="shared" si="388"/>
        <v>5</v>
      </c>
      <c r="T4106">
        <f t="shared" si="389"/>
        <v>0</v>
      </c>
      <c r="U4106" t="s">
        <v>1007</v>
      </c>
      <c r="V4106" t="s">
        <v>278</v>
      </c>
      <c r="Z4106" s="118">
        <v>1.31</v>
      </c>
      <c r="AA4106">
        <v>35</v>
      </c>
      <c r="AB4106" s="120">
        <v>4.74</v>
      </c>
      <c r="AC4106" s="2">
        <f t="shared" si="390"/>
        <v>2018.0550000000003</v>
      </c>
      <c r="AE4106" s="2">
        <f t="shared" si="391"/>
        <v>2018.0550000000003</v>
      </c>
      <c r="AG4106" t="str">
        <f t="shared" si="392"/>
        <v/>
      </c>
    </row>
    <row r="4107" spans="1:34">
      <c r="A4107">
        <v>4106</v>
      </c>
      <c r="C4107">
        <v>242</v>
      </c>
      <c r="D4107">
        <v>778</v>
      </c>
      <c r="E4107" t="s">
        <v>605</v>
      </c>
      <c r="F4107" t="s">
        <v>929</v>
      </c>
      <c r="G4107">
        <v>54.589439390000003</v>
      </c>
      <c r="H4107">
        <v>128.32940669999999</v>
      </c>
      <c r="M4107" t="s">
        <v>18</v>
      </c>
      <c r="N4107">
        <v>-5</v>
      </c>
      <c r="O4107">
        <v>-30</v>
      </c>
      <c r="P4107">
        <f t="shared" ref="P4107:P4170" si="393">ABS(N4107-O4107)</f>
        <v>25</v>
      </c>
      <c r="Q4107" t="s">
        <v>604</v>
      </c>
      <c r="R4107">
        <v>2</v>
      </c>
      <c r="S4107">
        <f t="shared" si="388"/>
        <v>25</v>
      </c>
      <c r="T4107">
        <f t="shared" si="389"/>
        <v>0</v>
      </c>
      <c r="U4107" t="s">
        <v>1007</v>
      </c>
      <c r="V4107" t="s">
        <v>278</v>
      </c>
      <c r="Z4107" s="118">
        <v>1.38</v>
      </c>
      <c r="AA4107">
        <v>70</v>
      </c>
      <c r="AB4107" s="120">
        <v>1.7</v>
      </c>
      <c r="AC4107" s="2">
        <f t="shared" si="390"/>
        <v>1759.4999999999998</v>
      </c>
      <c r="AE4107" s="2">
        <f t="shared" si="391"/>
        <v>1759.4999999999998</v>
      </c>
      <c r="AG4107" t="str">
        <f t="shared" si="392"/>
        <v/>
      </c>
    </row>
    <row r="4108" spans="1:34" s="9" customFormat="1">
      <c r="A4108">
        <v>4107</v>
      </c>
      <c r="C4108">
        <v>242</v>
      </c>
      <c r="D4108">
        <v>778</v>
      </c>
      <c r="E4108" s="9" t="s">
        <v>605</v>
      </c>
      <c r="F4108" t="s">
        <v>929</v>
      </c>
      <c r="G4108" s="9">
        <v>54.589439390000003</v>
      </c>
      <c r="H4108" s="9">
        <v>128.32940669999999</v>
      </c>
      <c r="M4108" s="9" t="s">
        <v>19</v>
      </c>
      <c r="N4108" s="9">
        <v>-30</v>
      </c>
      <c r="O4108" s="9">
        <v>-55</v>
      </c>
      <c r="P4108">
        <f t="shared" si="393"/>
        <v>25</v>
      </c>
      <c r="Q4108" s="9" t="s">
        <v>604</v>
      </c>
      <c r="R4108" s="9">
        <v>2</v>
      </c>
      <c r="S4108" s="9">
        <f t="shared" si="388"/>
        <v>25</v>
      </c>
      <c r="T4108" s="9">
        <f t="shared" si="389"/>
        <v>0</v>
      </c>
      <c r="U4108" t="s">
        <v>1007</v>
      </c>
      <c r="V4108" t="s">
        <v>278</v>
      </c>
      <c r="Z4108" s="118">
        <v>1.38</v>
      </c>
      <c r="AA4108" s="9">
        <v>75</v>
      </c>
      <c r="AB4108" s="120">
        <v>0.54</v>
      </c>
      <c r="AC4108" s="2">
        <f t="shared" si="390"/>
        <v>465.75</v>
      </c>
      <c r="AE4108" s="11">
        <f t="shared" si="391"/>
        <v>465.75</v>
      </c>
      <c r="AG4108" t="str">
        <f t="shared" si="392"/>
        <v/>
      </c>
      <c r="AH4108"/>
    </row>
    <row r="4109" spans="1:34">
      <c r="A4109">
        <v>4108</v>
      </c>
      <c r="C4109">
        <v>232</v>
      </c>
      <c r="D4109">
        <v>779</v>
      </c>
      <c r="E4109" t="s">
        <v>605</v>
      </c>
      <c r="F4109" t="s">
        <v>929</v>
      </c>
      <c r="G4109">
        <v>54.58880997</v>
      </c>
      <c r="H4109">
        <v>128.3321991</v>
      </c>
      <c r="M4109" t="s">
        <v>89</v>
      </c>
      <c r="N4109">
        <v>10</v>
      </c>
      <c r="O4109">
        <v>9</v>
      </c>
      <c r="P4109">
        <f t="shared" si="393"/>
        <v>1</v>
      </c>
      <c r="Q4109" t="s">
        <v>35</v>
      </c>
      <c r="R4109">
        <v>1</v>
      </c>
      <c r="S4109">
        <f t="shared" si="388"/>
        <v>0</v>
      </c>
      <c r="T4109">
        <f t="shared" si="389"/>
        <v>1</v>
      </c>
      <c r="W4109">
        <f>SUM(S4109:S4113)</f>
        <v>60</v>
      </c>
      <c r="X4109">
        <f>SUM(T4109:T4113)</f>
        <v>10</v>
      </c>
      <c r="Y4109">
        <f>X4109+W4109</f>
        <v>70</v>
      </c>
      <c r="Z4109" s="118">
        <v>0.14000000000000001</v>
      </c>
      <c r="AA4109">
        <v>0</v>
      </c>
      <c r="AB4109" s="120">
        <v>43.21</v>
      </c>
      <c r="AC4109" s="2">
        <f t="shared" si="390"/>
        <v>604.94000000000005</v>
      </c>
      <c r="AD4109" s="2">
        <f>SUM(AC4109:AC4113)</f>
        <v>9982.7000000000007</v>
      </c>
      <c r="AE4109" s="2">
        <f t="shared" si="391"/>
        <v>604.94000000000005</v>
      </c>
      <c r="AF4109" s="2">
        <f>SUM(AE4109:AE4113)</f>
        <v>9982.7000000000007</v>
      </c>
      <c r="AG4109">
        <f t="shared" si="392"/>
        <v>1</v>
      </c>
    </row>
    <row r="4110" spans="1:34">
      <c r="A4110">
        <v>4109</v>
      </c>
      <c r="C4110">
        <v>232</v>
      </c>
      <c r="D4110">
        <v>779</v>
      </c>
      <c r="E4110" t="s">
        <v>605</v>
      </c>
      <c r="F4110" t="s">
        <v>929</v>
      </c>
      <c r="G4110">
        <v>54.58880997</v>
      </c>
      <c r="H4110">
        <v>128.3321991</v>
      </c>
      <c r="M4110" t="s">
        <v>14</v>
      </c>
      <c r="N4110">
        <v>9</v>
      </c>
      <c r="O4110">
        <v>3</v>
      </c>
      <c r="P4110">
        <f t="shared" si="393"/>
        <v>6</v>
      </c>
      <c r="Q4110" t="s">
        <v>35</v>
      </c>
      <c r="R4110">
        <v>1</v>
      </c>
      <c r="S4110">
        <f t="shared" si="388"/>
        <v>0</v>
      </c>
      <c r="T4110">
        <f t="shared" si="389"/>
        <v>6</v>
      </c>
      <c r="Z4110" s="118">
        <v>0.14000000000000001</v>
      </c>
      <c r="AA4110">
        <v>0</v>
      </c>
      <c r="AB4110" s="120">
        <v>43.21</v>
      </c>
      <c r="AC4110" s="2">
        <f t="shared" si="390"/>
        <v>3629.6400000000003</v>
      </c>
      <c r="AE4110" s="2">
        <f t="shared" si="391"/>
        <v>3629.6400000000003</v>
      </c>
      <c r="AG4110" t="str">
        <f t="shared" si="392"/>
        <v/>
      </c>
    </row>
    <row r="4111" spans="1:34">
      <c r="A4111">
        <v>4110</v>
      </c>
      <c r="C4111">
        <v>232</v>
      </c>
      <c r="D4111">
        <v>779</v>
      </c>
      <c r="E4111" t="s">
        <v>605</v>
      </c>
      <c r="F4111" t="s">
        <v>929</v>
      </c>
      <c r="G4111">
        <v>54.58880997</v>
      </c>
      <c r="H4111">
        <v>128.3321991</v>
      </c>
      <c r="M4111" t="s">
        <v>90</v>
      </c>
      <c r="N4111">
        <v>3</v>
      </c>
      <c r="O4111">
        <v>0</v>
      </c>
      <c r="P4111">
        <f t="shared" si="393"/>
        <v>3</v>
      </c>
      <c r="Q4111" t="s">
        <v>35</v>
      </c>
      <c r="R4111">
        <v>1</v>
      </c>
      <c r="S4111">
        <f t="shared" si="388"/>
        <v>0</v>
      </c>
      <c r="T4111">
        <f t="shared" si="389"/>
        <v>3</v>
      </c>
      <c r="Z4111" s="118">
        <v>0.14000000000000001</v>
      </c>
      <c r="AA4111">
        <v>0</v>
      </c>
      <c r="AB4111" s="120">
        <v>36.65</v>
      </c>
      <c r="AC4111" s="2">
        <f t="shared" si="390"/>
        <v>1539.3000000000002</v>
      </c>
      <c r="AE4111" s="2">
        <f t="shared" si="391"/>
        <v>1539.3000000000002</v>
      </c>
      <c r="AG4111" t="str">
        <f t="shared" si="392"/>
        <v/>
      </c>
    </row>
    <row r="4112" spans="1:34">
      <c r="A4112">
        <v>4111</v>
      </c>
      <c r="C4112">
        <v>268</v>
      </c>
      <c r="D4112">
        <v>779</v>
      </c>
      <c r="E4112" t="s">
        <v>605</v>
      </c>
      <c r="F4112" t="s">
        <v>929</v>
      </c>
      <c r="G4112">
        <v>54.58880997</v>
      </c>
      <c r="H4112">
        <v>128.3321991</v>
      </c>
      <c r="M4112" t="s">
        <v>16</v>
      </c>
      <c r="N4112">
        <v>0</v>
      </c>
      <c r="O4112">
        <v>-10</v>
      </c>
      <c r="P4112">
        <f t="shared" si="393"/>
        <v>10</v>
      </c>
      <c r="Q4112" t="s">
        <v>609</v>
      </c>
      <c r="R4112">
        <v>2</v>
      </c>
      <c r="S4112">
        <f t="shared" si="388"/>
        <v>10</v>
      </c>
      <c r="T4112">
        <f t="shared" si="389"/>
        <v>0</v>
      </c>
      <c r="U4112" t="s">
        <v>1007</v>
      </c>
      <c r="V4112" t="s">
        <v>278</v>
      </c>
      <c r="Z4112" s="118">
        <v>1.31</v>
      </c>
      <c r="AA4112">
        <v>70</v>
      </c>
      <c r="AB4112" s="120">
        <v>4.74</v>
      </c>
      <c r="AC4112" s="2">
        <f t="shared" si="390"/>
        <v>1862.8200000000002</v>
      </c>
      <c r="AE4112" s="2">
        <f t="shared" si="391"/>
        <v>1862.8200000000002</v>
      </c>
      <c r="AG4112" t="str">
        <f t="shared" si="392"/>
        <v/>
      </c>
      <c r="AH4112" s="102"/>
    </row>
    <row r="4113" spans="1:34" s="9" customFormat="1">
      <c r="A4113">
        <v>4112</v>
      </c>
      <c r="C4113">
        <v>268</v>
      </c>
      <c r="D4113">
        <v>779</v>
      </c>
      <c r="E4113" s="9" t="s">
        <v>605</v>
      </c>
      <c r="F4113" t="s">
        <v>929</v>
      </c>
      <c r="G4113" s="9">
        <v>54.58880997</v>
      </c>
      <c r="H4113" s="9">
        <v>128.3321991</v>
      </c>
      <c r="M4113" s="9" t="s">
        <v>18</v>
      </c>
      <c r="N4113" s="9">
        <v>-10</v>
      </c>
      <c r="O4113" s="9">
        <v>-60</v>
      </c>
      <c r="P4113" s="9">
        <f t="shared" si="393"/>
        <v>50</v>
      </c>
      <c r="Q4113" s="9" t="s">
        <v>604</v>
      </c>
      <c r="R4113" s="9">
        <v>2</v>
      </c>
      <c r="S4113" s="9">
        <f t="shared" si="388"/>
        <v>50</v>
      </c>
      <c r="T4113" s="9">
        <f t="shared" si="389"/>
        <v>0</v>
      </c>
      <c r="U4113" t="s">
        <v>1003</v>
      </c>
      <c r="V4113" t="s">
        <v>918</v>
      </c>
      <c r="Z4113" s="118">
        <v>1.38</v>
      </c>
      <c r="AA4113" s="9">
        <v>80</v>
      </c>
      <c r="AB4113" s="120">
        <v>1.7</v>
      </c>
      <c r="AC4113" s="2">
        <f t="shared" si="390"/>
        <v>2345.9999999999995</v>
      </c>
      <c r="AE4113" s="11">
        <f t="shared" si="391"/>
        <v>2345.9999999999995</v>
      </c>
      <c r="AG4113" t="str">
        <f t="shared" si="392"/>
        <v/>
      </c>
      <c r="AH4113" s="102"/>
    </row>
    <row r="4114" spans="1:34">
      <c r="A4114">
        <v>4113</v>
      </c>
      <c r="C4114">
        <v>301</v>
      </c>
      <c r="D4114">
        <v>780</v>
      </c>
      <c r="E4114" t="s">
        <v>605</v>
      </c>
      <c r="F4114" t="s">
        <v>929</v>
      </c>
      <c r="G4114">
        <v>54.449031830000003</v>
      </c>
      <c r="H4114">
        <v>128.4750061</v>
      </c>
      <c r="M4114" t="s">
        <v>89</v>
      </c>
      <c r="N4114">
        <v>5</v>
      </c>
      <c r="O4114">
        <v>4</v>
      </c>
      <c r="P4114">
        <f t="shared" si="393"/>
        <v>1</v>
      </c>
      <c r="Q4114" t="s">
        <v>35</v>
      </c>
      <c r="R4114">
        <v>1</v>
      </c>
      <c r="S4114">
        <f t="shared" si="388"/>
        <v>0</v>
      </c>
      <c r="T4114">
        <f t="shared" si="389"/>
        <v>1</v>
      </c>
      <c r="W4114">
        <f>SUM(S4114:S4119)</f>
        <v>46</v>
      </c>
      <c r="X4114">
        <f>SUM(T4114:T4119)</f>
        <v>5</v>
      </c>
      <c r="Y4114">
        <f>X4114+W4114</f>
        <v>51</v>
      </c>
      <c r="Z4114" s="118">
        <v>0.14000000000000001</v>
      </c>
      <c r="AA4114">
        <v>0</v>
      </c>
      <c r="AB4114" s="120">
        <v>43.21</v>
      </c>
      <c r="AC4114" s="2">
        <f t="shared" si="390"/>
        <v>604.94000000000005</v>
      </c>
      <c r="AD4114" s="2">
        <f>SUM(AC4114:AC4119)</f>
        <v>6348.0499999999993</v>
      </c>
      <c r="AE4114" s="2">
        <f t="shared" si="391"/>
        <v>604.94000000000005</v>
      </c>
      <c r="AF4114" s="2">
        <f>SUM(AE4114:AE4119)</f>
        <v>6348.0499999999993</v>
      </c>
      <c r="AG4114">
        <f t="shared" si="392"/>
        <v>1</v>
      </c>
    </row>
    <row r="4115" spans="1:34">
      <c r="A4115">
        <v>4114</v>
      </c>
      <c r="C4115">
        <v>301</v>
      </c>
      <c r="D4115">
        <v>780</v>
      </c>
      <c r="E4115" t="s">
        <v>605</v>
      </c>
      <c r="F4115" t="s">
        <v>929</v>
      </c>
      <c r="G4115">
        <v>54.449031830000003</v>
      </c>
      <c r="H4115">
        <v>128.4750061</v>
      </c>
      <c r="M4115" t="s">
        <v>14</v>
      </c>
      <c r="N4115">
        <v>4</v>
      </c>
      <c r="O4115">
        <v>1</v>
      </c>
      <c r="P4115">
        <f t="shared" si="393"/>
        <v>3</v>
      </c>
      <c r="Q4115" t="s">
        <v>35</v>
      </c>
      <c r="R4115">
        <v>1</v>
      </c>
      <c r="S4115">
        <f t="shared" si="388"/>
        <v>0</v>
      </c>
      <c r="T4115">
        <f t="shared" si="389"/>
        <v>3</v>
      </c>
      <c r="Z4115" s="118">
        <v>0.14000000000000001</v>
      </c>
      <c r="AA4115">
        <v>0</v>
      </c>
      <c r="AB4115" s="120">
        <v>43.21</v>
      </c>
      <c r="AC4115" s="2">
        <f t="shared" si="390"/>
        <v>1814.8200000000002</v>
      </c>
      <c r="AE4115" s="2">
        <f t="shared" si="391"/>
        <v>1814.8200000000002</v>
      </c>
      <c r="AG4115" t="str">
        <f t="shared" si="392"/>
        <v/>
      </c>
    </row>
    <row r="4116" spans="1:34">
      <c r="A4116">
        <v>4115</v>
      </c>
      <c r="C4116">
        <v>301</v>
      </c>
      <c r="D4116">
        <v>780</v>
      </c>
      <c r="E4116" t="s">
        <v>605</v>
      </c>
      <c r="F4116" t="s">
        <v>929</v>
      </c>
      <c r="G4116">
        <v>54.449031830000003</v>
      </c>
      <c r="H4116">
        <v>128.4750061</v>
      </c>
      <c r="M4116" t="s">
        <v>57</v>
      </c>
      <c r="N4116">
        <v>1</v>
      </c>
      <c r="O4116">
        <v>0</v>
      </c>
      <c r="P4116">
        <f t="shared" si="393"/>
        <v>1</v>
      </c>
      <c r="Q4116" t="s">
        <v>35</v>
      </c>
      <c r="R4116">
        <v>1</v>
      </c>
      <c r="S4116">
        <f t="shared" si="388"/>
        <v>0</v>
      </c>
      <c r="T4116">
        <f t="shared" si="389"/>
        <v>1</v>
      </c>
      <c r="Z4116" s="118">
        <v>0.14000000000000001</v>
      </c>
      <c r="AA4116">
        <v>0</v>
      </c>
      <c r="AB4116" s="120">
        <v>36.65</v>
      </c>
      <c r="AC4116" s="2">
        <f t="shared" si="390"/>
        <v>513.1</v>
      </c>
      <c r="AE4116" s="2">
        <f t="shared" si="391"/>
        <v>513.1</v>
      </c>
      <c r="AG4116" t="str">
        <f t="shared" si="392"/>
        <v/>
      </c>
    </row>
    <row r="4117" spans="1:34">
      <c r="A4117">
        <v>4116</v>
      </c>
      <c r="C4117">
        <v>330</v>
      </c>
      <c r="D4117">
        <v>780</v>
      </c>
      <c r="E4117" t="s">
        <v>605</v>
      </c>
      <c r="F4117" t="s">
        <v>929</v>
      </c>
      <c r="G4117">
        <v>54.449031830000003</v>
      </c>
      <c r="H4117">
        <v>128.4750061</v>
      </c>
      <c r="M4117" t="s">
        <v>16</v>
      </c>
      <c r="N4117">
        <v>0</v>
      </c>
      <c r="O4117">
        <v>-1</v>
      </c>
      <c r="P4117">
        <f t="shared" si="393"/>
        <v>1</v>
      </c>
      <c r="R4117">
        <v>2</v>
      </c>
      <c r="S4117">
        <f t="shared" si="388"/>
        <v>1</v>
      </c>
      <c r="T4117">
        <f t="shared" si="389"/>
        <v>0</v>
      </c>
      <c r="U4117" t="s">
        <v>1003</v>
      </c>
      <c r="V4117" t="s">
        <v>918</v>
      </c>
      <c r="Z4117" s="118">
        <v>1.31</v>
      </c>
      <c r="AA4117">
        <v>0</v>
      </c>
      <c r="AB4117" s="120">
        <v>4.74</v>
      </c>
      <c r="AC4117" s="2">
        <f t="shared" si="390"/>
        <v>620.94000000000005</v>
      </c>
      <c r="AE4117" s="2">
        <f t="shared" si="391"/>
        <v>620.94000000000005</v>
      </c>
      <c r="AG4117" t="str">
        <f t="shared" si="392"/>
        <v/>
      </c>
    </row>
    <row r="4118" spans="1:34">
      <c r="A4118">
        <v>4117</v>
      </c>
      <c r="C4118">
        <v>330</v>
      </c>
      <c r="D4118">
        <v>780</v>
      </c>
      <c r="E4118" t="s">
        <v>605</v>
      </c>
      <c r="F4118" t="s">
        <v>929</v>
      </c>
      <c r="G4118">
        <v>54.449031830000003</v>
      </c>
      <c r="H4118">
        <v>128.4750061</v>
      </c>
      <c r="M4118" t="s">
        <v>18</v>
      </c>
      <c r="N4118">
        <v>-1</v>
      </c>
      <c r="O4118">
        <v>-26</v>
      </c>
      <c r="P4118">
        <f t="shared" si="393"/>
        <v>25</v>
      </c>
      <c r="Q4118" t="s">
        <v>604</v>
      </c>
      <c r="R4118">
        <v>2</v>
      </c>
      <c r="S4118">
        <f t="shared" si="388"/>
        <v>25</v>
      </c>
      <c r="T4118">
        <f t="shared" si="389"/>
        <v>0</v>
      </c>
      <c r="U4118" t="s">
        <v>1003</v>
      </c>
      <c r="V4118" t="s">
        <v>918</v>
      </c>
      <c r="Z4118" s="118">
        <v>1.38</v>
      </c>
      <c r="AA4118">
        <v>60</v>
      </c>
      <c r="AB4118" s="120">
        <v>1.7</v>
      </c>
      <c r="AC4118" s="2">
        <f t="shared" si="390"/>
        <v>2345.9999999999995</v>
      </c>
      <c r="AE4118" s="2">
        <f t="shared" si="391"/>
        <v>2345.9999999999995</v>
      </c>
      <c r="AG4118" t="str">
        <f t="shared" si="392"/>
        <v/>
      </c>
    </row>
    <row r="4119" spans="1:34" s="9" customFormat="1">
      <c r="A4119">
        <v>4118</v>
      </c>
      <c r="C4119">
        <v>330</v>
      </c>
      <c r="D4119">
        <v>780</v>
      </c>
      <c r="E4119" s="9" t="s">
        <v>605</v>
      </c>
      <c r="F4119" t="s">
        <v>929</v>
      </c>
      <c r="G4119" s="9">
        <v>54.449031830000003</v>
      </c>
      <c r="H4119" s="9">
        <v>128.4750061</v>
      </c>
      <c r="M4119" s="9" t="s">
        <v>21</v>
      </c>
      <c r="N4119" s="9">
        <v>-26</v>
      </c>
      <c r="O4119" s="9">
        <v>-46</v>
      </c>
      <c r="P4119">
        <f t="shared" si="393"/>
        <v>20</v>
      </c>
      <c r="Q4119" s="9" t="s">
        <v>191</v>
      </c>
      <c r="R4119" s="9">
        <v>2</v>
      </c>
      <c r="S4119" s="9">
        <f t="shared" si="388"/>
        <v>20</v>
      </c>
      <c r="T4119" s="9">
        <f t="shared" si="389"/>
        <v>0</v>
      </c>
      <c r="U4119" t="s">
        <v>1003</v>
      </c>
      <c r="V4119" t="s">
        <v>918</v>
      </c>
      <c r="Z4119" s="118">
        <v>1.63</v>
      </c>
      <c r="AA4119" s="9">
        <v>75</v>
      </c>
      <c r="AB4119" s="120">
        <v>0.55000000000000004</v>
      </c>
      <c r="AC4119" s="2">
        <f t="shared" si="390"/>
        <v>448.25</v>
      </c>
      <c r="AE4119" s="11">
        <f t="shared" si="391"/>
        <v>448.25</v>
      </c>
      <c r="AG4119" t="str">
        <f t="shared" si="392"/>
        <v/>
      </c>
      <c r="AH4119"/>
    </row>
    <row r="4120" spans="1:34">
      <c r="A4120">
        <v>4119</v>
      </c>
      <c r="C4120">
        <v>5</v>
      </c>
      <c r="D4120">
        <v>781</v>
      </c>
      <c r="E4120" t="s">
        <v>614</v>
      </c>
      <c r="F4120" t="s">
        <v>930</v>
      </c>
      <c r="G4120">
        <v>54.492221829999998</v>
      </c>
      <c r="H4120">
        <v>128.43249510000001</v>
      </c>
      <c r="M4120" t="s">
        <v>611</v>
      </c>
      <c r="N4120">
        <v>1</v>
      </c>
      <c r="O4120">
        <v>0</v>
      </c>
      <c r="P4120">
        <f t="shared" si="393"/>
        <v>1</v>
      </c>
      <c r="Q4120" t="s">
        <v>35</v>
      </c>
      <c r="R4120">
        <v>1</v>
      </c>
      <c r="S4120">
        <f t="shared" si="388"/>
        <v>0</v>
      </c>
      <c r="T4120">
        <f t="shared" si="389"/>
        <v>1</v>
      </c>
      <c r="W4120">
        <f>SUM(S4120:S4125)</f>
        <v>20</v>
      </c>
      <c r="X4120">
        <f>SUM(T4120:T4125)</f>
        <v>1</v>
      </c>
      <c r="Y4120">
        <f>X4120+W4120</f>
        <v>21</v>
      </c>
      <c r="Z4120" s="118">
        <v>0.16</v>
      </c>
      <c r="AA4120">
        <v>0</v>
      </c>
      <c r="AB4120" s="120">
        <v>37.4</v>
      </c>
      <c r="AC4120" s="2">
        <f t="shared" si="390"/>
        <v>598.4</v>
      </c>
      <c r="AD4120" s="2">
        <f>SUM(AC4120:AC4125)</f>
        <v>5467.8559999999998</v>
      </c>
      <c r="AE4120" s="2">
        <f t="shared" si="391"/>
        <v>598.4</v>
      </c>
      <c r="AF4120" s="2">
        <f>SUM(AE4120:AE4125)</f>
        <v>5467.8559999999998</v>
      </c>
      <c r="AG4120">
        <f t="shared" si="392"/>
        <v>1</v>
      </c>
    </row>
    <row r="4121" spans="1:34">
      <c r="A4121">
        <v>4120</v>
      </c>
      <c r="C4121">
        <v>11</v>
      </c>
      <c r="D4121">
        <v>781</v>
      </c>
      <c r="E4121" t="s">
        <v>614</v>
      </c>
      <c r="F4121" t="s">
        <v>930</v>
      </c>
      <c r="G4121">
        <v>54.492221829999998</v>
      </c>
      <c r="H4121">
        <v>128.43249510000001</v>
      </c>
      <c r="M4121" t="s">
        <v>837</v>
      </c>
      <c r="N4121">
        <v>0</v>
      </c>
      <c r="O4121">
        <v>-5</v>
      </c>
      <c r="P4121">
        <f t="shared" si="393"/>
        <v>5</v>
      </c>
      <c r="Q4121" t="s">
        <v>89</v>
      </c>
      <c r="R4121">
        <v>2</v>
      </c>
      <c r="S4121">
        <f t="shared" si="388"/>
        <v>5</v>
      </c>
      <c r="T4121">
        <f t="shared" si="389"/>
        <v>0</v>
      </c>
      <c r="U4121" t="s">
        <v>1003</v>
      </c>
      <c r="V4121" t="s">
        <v>918</v>
      </c>
      <c r="Z4121" s="118">
        <v>1.07</v>
      </c>
      <c r="AA4121">
        <v>20</v>
      </c>
      <c r="AB4121" s="120">
        <v>3.36</v>
      </c>
      <c r="AC4121" s="2">
        <f t="shared" si="390"/>
        <v>1438.0800000000004</v>
      </c>
      <c r="AE4121" s="2">
        <f t="shared" si="391"/>
        <v>1438.0800000000004</v>
      </c>
      <c r="AG4121" t="str">
        <f t="shared" si="392"/>
        <v/>
      </c>
    </row>
    <row r="4122" spans="1:34">
      <c r="A4122">
        <v>4121</v>
      </c>
      <c r="C4122">
        <v>11</v>
      </c>
      <c r="D4122">
        <v>781</v>
      </c>
      <c r="E4122" t="s">
        <v>614</v>
      </c>
      <c r="F4122" t="s">
        <v>930</v>
      </c>
      <c r="G4122">
        <v>54.492221829999998</v>
      </c>
      <c r="H4122">
        <v>128.43249510000001</v>
      </c>
      <c r="M4122" t="s">
        <v>104</v>
      </c>
      <c r="N4122">
        <v>-5</v>
      </c>
      <c r="O4122">
        <v>-14</v>
      </c>
      <c r="P4122">
        <f t="shared" si="393"/>
        <v>9</v>
      </c>
      <c r="Q4122" t="s">
        <v>89</v>
      </c>
      <c r="R4122">
        <v>2</v>
      </c>
      <c r="S4122">
        <f t="shared" si="388"/>
        <v>9</v>
      </c>
      <c r="T4122">
        <f t="shared" si="389"/>
        <v>0</v>
      </c>
      <c r="U4122" t="s">
        <v>1003</v>
      </c>
      <c r="V4122" t="s">
        <v>918</v>
      </c>
      <c r="Z4122" s="118">
        <v>1.07</v>
      </c>
      <c r="AA4122">
        <v>30</v>
      </c>
      <c r="AB4122" s="120">
        <v>3.36</v>
      </c>
      <c r="AC4122" s="2">
        <f t="shared" si="390"/>
        <v>2264.9759999999997</v>
      </c>
      <c r="AE4122" s="2">
        <f t="shared" si="391"/>
        <v>2264.9759999999997</v>
      </c>
      <c r="AG4122" t="str">
        <f t="shared" si="392"/>
        <v/>
      </c>
    </row>
    <row r="4123" spans="1:34">
      <c r="A4123">
        <v>4122</v>
      </c>
      <c r="C4123">
        <v>11</v>
      </c>
      <c r="D4123">
        <v>781</v>
      </c>
      <c r="E4123" t="s">
        <v>614</v>
      </c>
      <c r="F4123" t="s">
        <v>930</v>
      </c>
      <c r="G4123">
        <v>54.492221829999998</v>
      </c>
      <c r="H4123">
        <v>128.43249510000001</v>
      </c>
      <c r="M4123" t="s">
        <v>101</v>
      </c>
      <c r="N4123">
        <v>-14</v>
      </c>
      <c r="O4123">
        <v>-20</v>
      </c>
      <c r="P4123">
        <f t="shared" si="393"/>
        <v>6</v>
      </c>
      <c r="Q4123" t="s">
        <v>89</v>
      </c>
      <c r="R4123">
        <v>2</v>
      </c>
      <c r="S4123">
        <f t="shared" si="388"/>
        <v>6</v>
      </c>
      <c r="T4123">
        <f t="shared" si="389"/>
        <v>0</v>
      </c>
      <c r="U4123" t="s">
        <v>1003</v>
      </c>
      <c r="V4123" t="s">
        <v>918</v>
      </c>
      <c r="Z4123" s="118">
        <v>1.62</v>
      </c>
      <c r="AA4123">
        <v>0</v>
      </c>
      <c r="AB4123" s="120">
        <v>1.2</v>
      </c>
      <c r="AC4123" s="2">
        <f t="shared" si="390"/>
        <v>1166.3999999999999</v>
      </c>
      <c r="AE4123" s="2">
        <f t="shared" si="391"/>
        <v>1166.3999999999999</v>
      </c>
      <c r="AG4123" t="str">
        <f t="shared" si="392"/>
        <v/>
      </c>
    </row>
    <row r="4124" spans="1:34">
      <c r="A4124">
        <v>4123</v>
      </c>
      <c r="C4124">
        <v>11</v>
      </c>
      <c r="D4124">
        <v>781</v>
      </c>
      <c r="E4124" t="s">
        <v>614</v>
      </c>
      <c r="F4124" t="s">
        <v>930</v>
      </c>
      <c r="G4124">
        <v>54.492221829999998</v>
      </c>
      <c r="H4124">
        <v>128.43249510000001</v>
      </c>
      <c r="M4124" t="s">
        <v>416</v>
      </c>
      <c r="N4124">
        <v>-20</v>
      </c>
      <c r="O4124">
        <v>-20</v>
      </c>
      <c r="P4124">
        <f t="shared" si="393"/>
        <v>0</v>
      </c>
      <c r="R4124">
        <v>2</v>
      </c>
      <c r="S4124">
        <f t="shared" si="388"/>
        <v>0</v>
      </c>
      <c r="T4124">
        <f t="shared" si="389"/>
        <v>0</v>
      </c>
      <c r="U4124" t="s">
        <v>1003</v>
      </c>
      <c r="V4124" t="s">
        <v>918</v>
      </c>
      <c r="Z4124" s="118">
        <v>0</v>
      </c>
      <c r="AA4124">
        <v>0</v>
      </c>
      <c r="AC4124" s="2">
        <f t="shared" si="390"/>
        <v>0</v>
      </c>
      <c r="AE4124" s="2">
        <f t="shared" si="391"/>
        <v>0</v>
      </c>
      <c r="AG4124" t="str">
        <f t="shared" si="392"/>
        <v/>
      </c>
    </row>
    <row r="4125" spans="1:34" s="9" customFormat="1">
      <c r="A4125">
        <v>4124</v>
      </c>
      <c r="C4125">
        <v>5</v>
      </c>
      <c r="D4125">
        <v>781</v>
      </c>
      <c r="E4125" s="9" t="s">
        <v>614</v>
      </c>
      <c r="F4125" t="s">
        <v>930</v>
      </c>
      <c r="G4125" s="9">
        <v>54.492221829999998</v>
      </c>
      <c r="H4125" s="9">
        <v>128.43249510000001</v>
      </c>
      <c r="N4125" s="9">
        <v>0</v>
      </c>
      <c r="O4125" s="9">
        <v>0</v>
      </c>
      <c r="P4125">
        <f t="shared" si="393"/>
        <v>0</v>
      </c>
      <c r="Q4125" s="9" t="s">
        <v>35</v>
      </c>
      <c r="R4125" s="9">
        <v>1</v>
      </c>
      <c r="S4125" s="9">
        <f t="shared" si="388"/>
        <v>0</v>
      </c>
      <c r="T4125" s="9">
        <f t="shared" si="389"/>
        <v>0</v>
      </c>
      <c r="U4125"/>
      <c r="V4125"/>
      <c r="Z4125" s="118">
        <v>0</v>
      </c>
      <c r="AA4125" s="9">
        <v>0</v>
      </c>
      <c r="AB4125" s="120"/>
      <c r="AC4125" s="2">
        <f t="shared" si="390"/>
        <v>0</v>
      </c>
      <c r="AE4125" s="11">
        <f t="shared" si="391"/>
        <v>0</v>
      </c>
      <c r="AG4125" t="str">
        <f t="shared" si="392"/>
        <v/>
      </c>
      <c r="AH4125"/>
    </row>
    <row r="4126" spans="1:34">
      <c r="A4126">
        <v>4125</v>
      </c>
      <c r="C4126">
        <v>6</v>
      </c>
      <c r="D4126">
        <v>782</v>
      </c>
      <c r="E4126" t="s">
        <v>607</v>
      </c>
      <c r="F4126" t="s">
        <v>929</v>
      </c>
      <c r="G4126">
        <v>54.496109009999998</v>
      </c>
      <c r="H4126">
        <v>128.43699649999999</v>
      </c>
      <c r="M4126" t="s">
        <v>89</v>
      </c>
      <c r="N4126">
        <v>8</v>
      </c>
      <c r="O4126">
        <v>7</v>
      </c>
      <c r="P4126">
        <f t="shared" si="393"/>
        <v>1</v>
      </c>
      <c r="Q4126" t="s">
        <v>35</v>
      </c>
      <c r="R4126">
        <v>1</v>
      </c>
      <c r="S4126">
        <f t="shared" si="388"/>
        <v>0</v>
      </c>
      <c r="T4126">
        <f t="shared" si="389"/>
        <v>1</v>
      </c>
      <c r="W4126">
        <f>SUM(S4126:S4131)</f>
        <v>16</v>
      </c>
      <c r="X4126">
        <f>SUM(T4126:T4131)</f>
        <v>8</v>
      </c>
      <c r="Y4126">
        <f>X4126+W4126</f>
        <v>24</v>
      </c>
      <c r="Z4126" s="118">
        <v>0.11</v>
      </c>
      <c r="AA4126">
        <v>0</v>
      </c>
      <c r="AB4126" s="120">
        <v>45.06</v>
      </c>
      <c r="AC4126" s="2">
        <f t="shared" si="390"/>
        <v>495.65999999999997</v>
      </c>
      <c r="AD4126" s="2">
        <f>SUM(AC4126:AC4131)</f>
        <v>10198.174999999999</v>
      </c>
      <c r="AE4126" s="2">
        <f t="shared" si="391"/>
        <v>495.65999999999997</v>
      </c>
      <c r="AF4126" s="2">
        <f>SUM(AE4126:AE4131)</f>
        <v>10198.174999999999</v>
      </c>
      <c r="AG4126">
        <f t="shared" si="392"/>
        <v>1</v>
      </c>
    </row>
    <row r="4127" spans="1:34">
      <c r="A4127">
        <v>4126</v>
      </c>
      <c r="C4127">
        <v>6</v>
      </c>
      <c r="D4127">
        <v>782</v>
      </c>
      <c r="E4127" t="s">
        <v>607</v>
      </c>
      <c r="F4127" t="s">
        <v>929</v>
      </c>
      <c r="G4127">
        <v>54.496109009999998</v>
      </c>
      <c r="H4127">
        <v>128.43699649999999</v>
      </c>
      <c r="M4127" t="s">
        <v>14</v>
      </c>
      <c r="N4127">
        <v>7</v>
      </c>
      <c r="O4127">
        <v>4</v>
      </c>
      <c r="P4127">
        <f t="shared" si="393"/>
        <v>3</v>
      </c>
      <c r="Q4127" t="s">
        <v>35</v>
      </c>
      <c r="R4127">
        <v>1</v>
      </c>
      <c r="S4127">
        <f t="shared" si="388"/>
        <v>0</v>
      </c>
      <c r="T4127">
        <f t="shared" si="389"/>
        <v>3</v>
      </c>
      <c r="Z4127" s="118">
        <v>0.11</v>
      </c>
      <c r="AA4127">
        <v>0</v>
      </c>
      <c r="AB4127" s="120">
        <v>45.06</v>
      </c>
      <c r="AC4127" s="2">
        <f t="shared" si="390"/>
        <v>1486.98</v>
      </c>
      <c r="AE4127" s="2">
        <f t="shared" si="391"/>
        <v>1486.98</v>
      </c>
      <c r="AG4127" t="str">
        <f t="shared" si="392"/>
        <v/>
      </c>
    </row>
    <row r="4128" spans="1:34">
      <c r="A4128">
        <v>4127</v>
      </c>
      <c r="C4128">
        <v>6</v>
      </c>
      <c r="D4128">
        <v>782</v>
      </c>
      <c r="E4128" t="s">
        <v>607</v>
      </c>
      <c r="F4128" t="s">
        <v>929</v>
      </c>
      <c r="G4128">
        <v>54.496109009999998</v>
      </c>
      <c r="H4128">
        <v>128.43699649999999</v>
      </c>
      <c r="M4128" t="s">
        <v>15</v>
      </c>
      <c r="N4128">
        <v>4</v>
      </c>
      <c r="O4128">
        <v>0</v>
      </c>
      <c r="P4128">
        <f t="shared" si="393"/>
        <v>4</v>
      </c>
      <c r="Q4128" t="s">
        <v>35</v>
      </c>
      <c r="R4128">
        <v>1</v>
      </c>
      <c r="S4128">
        <f t="shared" si="388"/>
        <v>0</v>
      </c>
      <c r="T4128">
        <f t="shared" si="389"/>
        <v>4</v>
      </c>
      <c r="Z4128" s="118">
        <v>0.11</v>
      </c>
      <c r="AA4128">
        <v>0</v>
      </c>
      <c r="AB4128" s="120">
        <v>38.51</v>
      </c>
      <c r="AC4128" s="2">
        <f t="shared" si="390"/>
        <v>1694.4399999999998</v>
      </c>
      <c r="AE4128" s="2">
        <f t="shared" si="391"/>
        <v>1694.4399999999998</v>
      </c>
      <c r="AG4128" t="str">
        <f t="shared" si="392"/>
        <v/>
      </c>
    </row>
    <row r="4129" spans="1:34">
      <c r="A4129">
        <v>4128</v>
      </c>
      <c r="C4129">
        <v>12</v>
      </c>
      <c r="D4129">
        <v>782</v>
      </c>
      <c r="E4129" t="s">
        <v>607</v>
      </c>
      <c r="F4129" t="s">
        <v>929</v>
      </c>
      <c r="G4129">
        <v>54.496109009999998</v>
      </c>
      <c r="H4129">
        <v>128.43699649999999</v>
      </c>
      <c r="M4129" t="s">
        <v>104</v>
      </c>
      <c r="N4129">
        <v>0</v>
      </c>
      <c r="O4129">
        <v>-3</v>
      </c>
      <c r="P4129">
        <f t="shared" si="393"/>
        <v>3</v>
      </c>
      <c r="Q4129" t="s">
        <v>616</v>
      </c>
      <c r="R4129">
        <v>2</v>
      </c>
      <c r="S4129">
        <f t="shared" si="388"/>
        <v>3</v>
      </c>
      <c r="T4129">
        <f t="shared" si="389"/>
        <v>0</v>
      </c>
      <c r="U4129" t="s">
        <v>1003</v>
      </c>
      <c r="V4129" t="s">
        <v>918</v>
      </c>
      <c r="Z4129" s="118">
        <v>0.93</v>
      </c>
      <c r="AA4129" s="106">
        <v>30</v>
      </c>
      <c r="AB4129" s="120">
        <v>10.95</v>
      </c>
      <c r="AC4129" s="2">
        <f t="shared" si="390"/>
        <v>2138.5349999999999</v>
      </c>
      <c r="AE4129" s="2">
        <f t="shared" si="391"/>
        <v>2138.5349999999999</v>
      </c>
      <c r="AG4129" t="str">
        <f t="shared" si="392"/>
        <v/>
      </c>
    </row>
    <row r="4130" spans="1:34">
      <c r="A4130">
        <v>4129</v>
      </c>
      <c r="C4130">
        <v>12</v>
      </c>
      <c r="D4130">
        <v>782</v>
      </c>
      <c r="E4130" t="s">
        <v>607</v>
      </c>
      <c r="F4130" t="s">
        <v>929</v>
      </c>
      <c r="G4130">
        <v>54.496109009999998</v>
      </c>
      <c r="H4130">
        <v>128.43699649999999</v>
      </c>
      <c r="M4130" t="s">
        <v>17</v>
      </c>
      <c r="N4130">
        <v>-3</v>
      </c>
      <c r="O4130">
        <v>-16</v>
      </c>
      <c r="P4130">
        <f t="shared" si="393"/>
        <v>13</v>
      </c>
      <c r="Q4130" t="s">
        <v>616</v>
      </c>
      <c r="R4130">
        <v>2</v>
      </c>
      <c r="S4130">
        <f t="shared" si="388"/>
        <v>13</v>
      </c>
      <c r="T4130">
        <f t="shared" si="389"/>
        <v>0</v>
      </c>
      <c r="U4130" t="s">
        <v>1003</v>
      </c>
      <c r="V4130" t="s">
        <v>623</v>
      </c>
      <c r="Z4130" s="118">
        <v>0.86</v>
      </c>
      <c r="AA4130" s="106">
        <v>0</v>
      </c>
      <c r="AB4130" s="120">
        <v>3.92</v>
      </c>
      <c r="AC4130" s="2">
        <f t="shared" si="390"/>
        <v>4382.5599999999995</v>
      </c>
      <c r="AE4130" s="2">
        <f t="shared" si="391"/>
        <v>4382.5599999999995</v>
      </c>
      <c r="AG4130" t="str">
        <f t="shared" si="392"/>
        <v/>
      </c>
    </row>
    <row r="4131" spans="1:34" s="9" customFormat="1">
      <c r="A4131">
        <v>4130</v>
      </c>
      <c r="C4131">
        <v>12</v>
      </c>
      <c r="D4131">
        <v>782</v>
      </c>
      <c r="E4131" s="9" t="s">
        <v>607</v>
      </c>
      <c r="F4131" t="s">
        <v>929</v>
      </c>
      <c r="G4131" s="9">
        <v>54.496109009999998</v>
      </c>
      <c r="H4131" s="9">
        <v>128.43699649999999</v>
      </c>
      <c r="M4131" s="9" t="s">
        <v>416</v>
      </c>
      <c r="N4131" s="9">
        <v>0</v>
      </c>
      <c r="O4131" s="9">
        <v>0</v>
      </c>
      <c r="P4131">
        <f t="shared" si="393"/>
        <v>0</v>
      </c>
      <c r="R4131" s="9">
        <v>2</v>
      </c>
      <c r="S4131" s="9">
        <f t="shared" si="388"/>
        <v>0</v>
      </c>
      <c r="T4131" s="9">
        <f t="shared" si="389"/>
        <v>0</v>
      </c>
      <c r="U4131" t="s">
        <v>1003</v>
      </c>
      <c r="V4131" t="s">
        <v>623</v>
      </c>
      <c r="Z4131" s="118">
        <v>0</v>
      </c>
      <c r="AA4131" s="9">
        <v>0</v>
      </c>
      <c r="AB4131" s="120"/>
      <c r="AC4131" s="2">
        <f t="shared" si="390"/>
        <v>0</v>
      </c>
      <c r="AE4131" s="11">
        <f t="shared" si="391"/>
        <v>0</v>
      </c>
      <c r="AG4131" t="str">
        <f t="shared" si="392"/>
        <v/>
      </c>
      <c r="AH4131"/>
    </row>
    <row r="4132" spans="1:34">
      <c r="A4132">
        <v>4131</v>
      </c>
      <c r="C4132">
        <v>324</v>
      </c>
      <c r="D4132">
        <v>783</v>
      </c>
      <c r="E4132" t="s">
        <v>605</v>
      </c>
      <c r="F4132" t="s">
        <v>929</v>
      </c>
      <c r="G4132">
        <v>54.58832932</v>
      </c>
      <c r="H4132">
        <v>128.34620670000001</v>
      </c>
      <c r="M4132" t="s">
        <v>89</v>
      </c>
      <c r="N4132">
        <v>5</v>
      </c>
      <c r="O4132">
        <v>4</v>
      </c>
      <c r="P4132">
        <f t="shared" si="393"/>
        <v>1</v>
      </c>
      <c r="Q4132" t="s">
        <v>35</v>
      </c>
      <c r="R4132">
        <v>1</v>
      </c>
      <c r="S4132">
        <f t="shared" si="388"/>
        <v>0</v>
      </c>
      <c r="T4132">
        <f t="shared" si="389"/>
        <v>1</v>
      </c>
      <c r="W4132">
        <f>SUM(S4132:S4137)</f>
        <v>58</v>
      </c>
      <c r="X4132">
        <f>SUM(T4132:T4137)</f>
        <v>5</v>
      </c>
      <c r="Y4132">
        <f>X4132+W4132</f>
        <v>63</v>
      </c>
      <c r="Z4132" s="118">
        <v>0.14000000000000001</v>
      </c>
      <c r="AA4132">
        <v>0</v>
      </c>
      <c r="AB4132" s="120">
        <v>43.21</v>
      </c>
      <c r="AC4132" s="2">
        <f t="shared" si="390"/>
        <v>604.94000000000005</v>
      </c>
      <c r="AD4132" s="2">
        <f>SUM(AC4132:AC4137)</f>
        <v>9308.1119999999992</v>
      </c>
      <c r="AE4132" s="2">
        <f t="shared" si="391"/>
        <v>604.94000000000005</v>
      </c>
      <c r="AF4132" s="2">
        <f>SUM(AE4132:AE4137)</f>
        <v>9308.1119999999992</v>
      </c>
      <c r="AG4132">
        <f t="shared" si="392"/>
        <v>1</v>
      </c>
    </row>
    <row r="4133" spans="1:34">
      <c r="A4133">
        <v>4132</v>
      </c>
      <c r="C4133">
        <v>324</v>
      </c>
      <c r="D4133">
        <v>783</v>
      </c>
      <c r="E4133" t="s">
        <v>605</v>
      </c>
      <c r="F4133" t="s">
        <v>929</v>
      </c>
      <c r="G4133">
        <v>54.58832932</v>
      </c>
      <c r="H4133">
        <v>128.34620670000001</v>
      </c>
      <c r="M4133" t="s">
        <v>14</v>
      </c>
      <c r="N4133">
        <v>4</v>
      </c>
      <c r="O4133">
        <v>1</v>
      </c>
      <c r="P4133">
        <f t="shared" si="393"/>
        <v>3</v>
      </c>
      <c r="Q4133" t="s">
        <v>35</v>
      </c>
      <c r="R4133">
        <v>1</v>
      </c>
      <c r="S4133">
        <f t="shared" si="388"/>
        <v>0</v>
      </c>
      <c r="T4133">
        <f t="shared" si="389"/>
        <v>3</v>
      </c>
      <c r="Z4133" s="118">
        <v>0.14000000000000001</v>
      </c>
      <c r="AA4133">
        <v>0</v>
      </c>
      <c r="AB4133" s="120">
        <v>43.21</v>
      </c>
      <c r="AC4133" s="2">
        <f t="shared" si="390"/>
        <v>1814.8200000000002</v>
      </c>
      <c r="AE4133" s="2">
        <f t="shared" si="391"/>
        <v>1814.8200000000002</v>
      </c>
      <c r="AG4133" t="str">
        <f t="shared" si="392"/>
        <v/>
      </c>
    </row>
    <row r="4134" spans="1:34">
      <c r="A4134">
        <v>4133</v>
      </c>
      <c r="C4134">
        <v>324</v>
      </c>
      <c r="D4134">
        <v>783</v>
      </c>
      <c r="E4134" t="s">
        <v>605</v>
      </c>
      <c r="F4134" t="s">
        <v>929</v>
      </c>
      <c r="G4134">
        <v>54.58832932</v>
      </c>
      <c r="H4134">
        <v>128.34620670000001</v>
      </c>
      <c r="M4134" t="s">
        <v>57</v>
      </c>
      <c r="N4134">
        <v>1</v>
      </c>
      <c r="O4134">
        <v>0</v>
      </c>
      <c r="P4134">
        <f t="shared" si="393"/>
        <v>1</v>
      </c>
      <c r="Q4134" t="s">
        <v>35</v>
      </c>
      <c r="R4134">
        <v>1</v>
      </c>
      <c r="S4134">
        <f t="shared" si="388"/>
        <v>0</v>
      </c>
      <c r="T4134">
        <f t="shared" si="389"/>
        <v>1</v>
      </c>
      <c r="Z4134" s="118">
        <v>0.14000000000000001</v>
      </c>
      <c r="AA4134">
        <v>0</v>
      </c>
      <c r="AB4134" s="120">
        <v>36.65</v>
      </c>
      <c r="AC4134" s="2">
        <f t="shared" si="390"/>
        <v>513.1</v>
      </c>
      <c r="AE4134" s="2">
        <f t="shared" si="391"/>
        <v>513.1</v>
      </c>
      <c r="AG4134" t="str">
        <f t="shared" si="392"/>
        <v/>
      </c>
    </row>
    <row r="4135" spans="1:34">
      <c r="A4135">
        <v>4134</v>
      </c>
      <c r="C4135">
        <v>354</v>
      </c>
      <c r="D4135">
        <v>783</v>
      </c>
      <c r="E4135" t="s">
        <v>605</v>
      </c>
      <c r="F4135" t="s">
        <v>929</v>
      </c>
      <c r="G4135">
        <v>54.58832932</v>
      </c>
      <c r="H4135">
        <v>128.34620670000001</v>
      </c>
      <c r="M4135" t="s">
        <v>16</v>
      </c>
      <c r="N4135">
        <v>0</v>
      </c>
      <c r="O4135">
        <v>-5</v>
      </c>
      <c r="P4135">
        <f t="shared" si="393"/>
        <v>5</v>
      </c>
      <c r="Q4135" t="s">
        <v>609</v>
      </c>
      <c r="R4135">
        <v>2</v>
      </c>
      <c r="S4135">
        <f t="shared" si="388"/>
        <v>5</v>
      </c>
      <c r="T4135">
        <f t="shared" si="389"/>
        <v>0</v>
      </c>
      <c r="U4135" t="s">
        <v>1003</v>
      </c>
      <c r="V4135" t="s">
        <v>623</v>
      </c>
      <c r="Z4135" s="118">
        <v>1.31</v>
      </c>
      <c r="AA4135">
        <v>30</v>
      </c>
      <c r="AB4135" s="120">
        <v>4.74</v>
      </c>
      <c r="AC4135" s="2">
        <f t="shared" si="390"/>
        <v>2173.29</v>
      </c>
      <c r="AE4135" s="2">
        <f t="shared" si="391"/>
        <v>2173.29</v>
      </c>
      <c r="AG4135" t="str">
        <f t="shared" si="392"/>
        <v/>
      </c>
    </row>
    <row r="4136" spans="1:34">
      <c r="A4136">
        <v>4135</v>
      </c>
      <c r="C4136">
        <v>354</v>
      </c>
      <c r="D4136">
        <v>783</v>
      </c>
      <c r="E4136" t="s">
        <v>605</v>
      </c>
      <c r="F4136" t="s">
        <v>929</v>
      </c>
      <c r="G4136">
        <v>54.58832932</v>
      </c>
      <c r="H4136">
        <v>128.34620670000001</v>
      </c>
      <c r="M4136" t="s">
        <v>18</v>
      </c>
      <c r="N4136">
        <v>-5</v>
      </c>
      <c r="O4136">
        <v>-22</v>
      </c>
      <c r="P4136">
        <f t="shared" si="393"/>
        <v>17</v>
      </c>
      <c r="Q4136" t="s">
        <v>604</v>
      </c>
      <c r="R4136">
        <v>2</v>
      </c>
      <c r="S4136">
        <f t="shared" si="388"/>
        <v>17</v>
      </c>
      <c r="T4136">
        <f t="shared" si="389"/>
        <v>0</v>
      </c>
      <c r="U4136" t="s">
        <v>1003</v>
      </c>
      <c r="V4136" t="s">
        <v>623</v>
      </c>
      <c r="Z4136" s="118">
        <v>1.38</v>
      </c>
      <c r="AA4136">
        <v>35</v>
      </c>
      <c r="AB4136" s="120">
        <v>1.7</v>
      </c>
      <c r="AC4136" s="2">
        <f t="shared" si="390"/>
        <v>2592.3299999999995</v>
      </c>
      <c r="AE4136" s="2">
        <f t="shared" si="391"/>
        <v>2592.3299999999995</v>
      </c>
      <c r="AG4136" t="str">
        <f t="shared" si="392"/>
        <v/>
      </c>
    </row>
    <row r="4137" spans="1:34" s="9" customFormat="1">
      <c r="A4137">
        <v>4136</v>
      </c>
      <c r="C4137">
        <v>354</v>
      </c>
      <c r="D4137">
        <v>783</v>
      </c>
      <c r="E4137" s="9" t="s">
        <v>605</v>
      </c>
      <c r="F4137" t="s">
        <v>929</v>
      </c>
      <c r="G4137" s="9">
        <v>54.58832932</v>
      </c>
      <c r="H4137" s="9">
        <v>128.34620670000001</v>
      </c>
      <c r="M4137" s="9" t="s">
        <v>19</v>
      </c>
      <c r="N4137" s="9">
        <v>-22</v>
      </c>
      <c r="O4137" s="9">
        <v>-58</v>
      </c>
      <c r="P4137">
        <f t="shared" si="393"/>
        <v>36</v>
      </c>
      <c r="Q4137" s="9" t="s">
        <v>611</v>
      </c>
      <c r="R4137" s="9">
        <v>2</v>
      </c>
      <c r="S4137" s="9">
        <f t="shared" si="388"/>
        <v>36</v>
      </c>
      <c r="T4137" s="9">
        <f t="shared" si="389"/>
        <v>0</v>
      </c>
      <c r="U4137" t="s">
        <v>1003</v>
      </c>
      <c r="V4137" t="s">
        <v>623</v>
      </c>
      <c r="Z4137" s="118">
        <v>1.38</v>
      </c>
      <c r="AA4137" s="9">
        <v>40</v>
      </c>
      <c r="AB4137" s="120">
        <v>0.54</v>
      </c>
      <c r="AC4137" s="2">
        <f t="shared" si="390"/>
        <v>1609.6319999999996</v>
      </c>
      <c r="AE4137" s="11">
        <f t="shared" si="391"/>
        <v>1609.6319999999996</v>
      </c>
      <c r="AG4137" t="str">
        <f t="shared" si="392"/>
        <v/>
      </c>
      <c r="AH4137"/>
    </row>
    <row r="4138" spans="1:34">
      <c r="A4138">
        <v>4137</v>
      </c>
      <c r="C4138">
        <v>7</v>
      </c>
      <c r="D4138">
        <v>784</v>
      </c>
      <c r="E4138" t="s">
        <v>916</v>
      </c>
      <c r="F4138" t="s">
        <v>929</v>
      </c>
      <c r="G4138">
        <v>54.497219090000002</v>
      </c>
      <c r="H4138">
        <v>128.4375</v>
      </c>
      <c r="M4138" t="s">
        <v>89</v>
      </c>
      <c r="N4138">
        <v>9</v>
      </c>
      <c r="O4138">
        <v>8</v>
      </c>
      <c r="P4138">
        <f t="shared" si="393"/>
        <v>1</v>
      </c>
      <c r="Q4138" t="s">
        <v>35</v>
      </c>
      <c r="R4138">
        <v>1</v>
      </c>
      <c r="S4138">
        <f t="shared" si="388"/>
        <v>0</v>
      </c>
      <c r="T4138">
        <f t="shared" si="389"/>
        <v>1</v>
      </c>
      <c r="W4138">
        <f>SUM(S4138:S4144)</f>
        <v>28</v>
      </c>
      <c r="X4138">
        <f>SUM(T4138:T4144)</f>
        <v>9</v>
      </c>
      <c r="Y4138">
        <f>X4138+W4138</f>
        <v>37</v>
      </c>
      <c r="Z4138" s="118">
        <v>0.11</v>
      </c>
      <c r="AA4138">
        <v>0</v>
      </c>
      <c r="AC4138" s="2">
        <f t="shared" si="390"/>
        <v>0</v>
      </c>
      <c r="AD4138" s="2">
        <f>SUM(AC4138:AC4144)</f>
        <v>0</v>
      </c>
      <c r="AE4138" s="2">
        <f t="shared" si="391"/>
        <v>0</v>
      </c>
      <c r="AF4138" s="2">
        <f>SUM(AE4138:AE4144)</f>
        <v>0</v>
      </c>
      <c r="AG4138">
        <f t="shared" si="392"/>
        <v>1</v>
      </c>
    </row>
    <row r="4139" spans="1:34">
      <c r="A4139">
        <v>4138</v>
      </c>
      <c r="C4139">
        <v>7</v>
      </c>
      <c r="D4139">
        <v>784</v>
      </c>
      <c r="E4139" t="s">
        <v>916</v>
      </c>
      <c r="F4139" t="s">
        <v>929</v>
      </c>
      <c r="G4139">
        <v>54.497219090000002</v>
      </c>
      <c r="H4139">
        <v>128.4375</v>
      </c>
      <c r="M4139" t="s">
        <v>14</v>
      </c>
      <c r="N4139">
        <v>8</v>
      </c>
      <c r="O4139">
        <v>3</v>
      </c>
      <c r="P4139">
        <f t="shared" si="393"/>
        <v>5</v>
      </c>
      <c r="Q4139" t="s">
        <v>35</v>
      </c>
      <c r="R4139">
        <v>1</v>
      </c>
      <c r="S4139">
        <f t="shared" si="388"/>
        <v>0</v>
      </c>
      <c r="T4139">
        <f t="shared" si="389"/>
        <v>5</v>
      </c>
      <c r="Z4139" s="118">
        <v>0.11</v>
      </c>
      <c r="AA4139">
        <v>0</v>
      </c>
      <c r="AC4139" s="2">
        <f t="shared" si="390"/>
        <v>0</v>
      </c>
      <c r="AE4139" s="2">
        <f t="shared" si="391"/>
        <v>0</v>
      </c>
      <c r="AG4139" t="str">
        <f t="shared" si="392"/>
        <v/>
      </c>
    </row>
    <row r="4140" spans="1:34">
      <c r="A4140">
        <v>4139</v>
      </c>
      <c r="C4140">
        <v>7</v>
      </c>
      <c r="D4140">
        <v>784</v>
      </c>
      <c r="E4140" t="s">
        <v>916</v>
      </c>
      <c r="F4140" t="s">
        <v>929</v>
      </c>
      <c r="G4140">
        <v>54.497219090000002</v>
      </c>
      <c r="H4140">
        <v>128.4375</v>
      </c>
      <c r="M4140" t="s">
        <v>15</v>
      </c>
      <c r="N4140">
        <v>3</v>
      </c>
      <c r="O4140">
        <v>0</v>
      </c>
      <c r="P4140">
        <f t="shared" si="393"/>
        <v>3</v>
      </c>
      <c r="Q4140" t="s">
        <v>35</v>
      </c>
      <c r="R4140">
        <v>1</v>
      </c>
      <c r="S4140">
        <f t="shared" si="388"/>
        <v>0</v>
      </c>
      <c r="T4140">
        <f t="shared" si="389"/>
        <v>3</v>
      </c>
      <c r="Z4140" s="118">
        <v>0.11</v>
      </c>
      <c r="AA4140">
        <v>0</v>
      </c>
      <c r="AC4140" s="2">
        <f t="shared" si="390"/>
        <v>0</v>
      </c>
      <c r="AE4140" s="2">
        <f t="shared" si="391"/>
        <v>0</v>
      </c>
      <c r="AG4140" t="str">
        <f t="shared" si="392"/>
        <v/>
      </c>
    </row>
    <row r="4141" spans="1:34">
      <c r="A4141">
        <v>4140</v>
      </c>
      <c r="C4141">
        <v>13</v>
      </c>
      <c r="D4141">
        <v>784</v>
      </c>
      <c r="E4141" t="s">
        <v>916</v>
      </c>
      <c r="F4141" t="s">
        <v>929</v>
      </c>
      <c r="G4141">
        <v>54.497219090000002</v>
      </c>
      <c r="H4141">
        <v>128.4375</v>
      </c>
      <c r="M4141" t="s">
        <v>16</v>
      </c>
      <c r="N4141">
        <v>0</v>
      </c>
      <c r="O4141">
        <v>-8</v>
      </c>
      <c r="P4141">
        <f t="shared" si="393"/>
        <v>8</v>
      </c>
      <c r="Q4141" t="s">
        <v>616</v>
      </c>
      <c r="R4141">
        <v>2</v>
      </c>
      <c r="S4141">
        <f t="shared" si="388"/>
        <v>8</v>
      </c>
      <c r="T4141">
        <f t="shared" si="389"/>
        <v>0</v>
      </c>
      <c r="U4141" t="s">
        <v>1003</v>
      </c>
      <c r="V4141" t="s">
        <v>623</v>
      </c>
      <c r="Z4141" s="118">
        <v>0.93</v>
      </c>
      <c r="AA4141" s="106">
        <v>0</v>
      </c>
      <c r="AC4141" s="2">
        <f t="shared" si="390"/>
        <v>0</v>
      </c>
      <c r="AE4141" s="2">
        <f t="shared" si="391"/>
        <v>0</v>
      </c>
      <c r="AG4141" t="str">
        <f t="shared" si="392"/>
        <v/>
      </c>
    </row>
    <row r="4142" spans="1:34">
      <c r="A4142">
        <v>4141</v>
      </c>
      <c r="C4142">
        <v>13</v>
      </c>
      <c r="D4142">
        <v>784</v>
      </c>
      <c r="E4142" t="s">
        <v>916</v>
      </c>
      <c r="F4142" t="s">
        <v>929</v>
      </c>
      <c r="G4142">
        <v>54.497219090000002</v>
      </c>
      <c r="H4142">
        <v>128.4375</v>
      </c>
      <c r="M4142" t="s">
        <v>129</v>
      </c>
      <c r="N4142">
        <v>-8</v>
      </c>
      <c r="O4142">
        <v>-18</v>
      </c>
      <c r="P4142">
        <f t="shared" si="393"/>
        <v>10</v>
      </c>
      <c r="Q4142" t="s">
        <v>616</v>
      </c>
      <c r="R4142">
        <v>2</v>
      </c>
      <c r="S4142">
        <f t="shared" si="388"/>
        <v>10</v>
      </c>
      <c r="T4142">
        <f t="shared" si="389"/>
        <v>0</v>
      </c>
      <c r="U4142" t="s">
        <v>1003</v>
      </c>
      <c r="V4142" t="s">
        <v>623</v>
      </c>
      <c r="Z4142" s="118">
        <v>0.93</v>
      </c>
      <c r="AA4142" s="106">
        <v>0</v>
      </c>
      <c r="AC4142" s="2">
        <f t="shared" si="390"/>
        <v>0</v>
      </c>
      <c r="AE4142" s="2">
        <f t="shared" si="391"/>
        <v>0</v>
      </c>
      <c r="AG4142" t="str">
        <f t="shared" si="392"/>
        <v/>
      </c>
    </row>
    <row r="4143" spans="1:34">
      <c r="A4143">
        <v>4142</v>
      </c>
      <c r="C4143">
        <v>13</v>
      </c>
      <c r="D4143">
        <v>784</v>
      </c>
      <c r="E4143" t="s">
        <v>916</v>
      </c>
      <c r="F4143" t="s">
        <v>929</v>
      </c>
      <c r="G4143">
        <v>54.497219090000002</v>
      </c>
      <c r="H4143">
        <v>128.4375</v>
      </c>
      <c r="M4143" t="s">
        <v>116</v>
      </c>
      <c r="N4143">
        <v>-18</v>
      </c>
      <c r="O4143">
        <v>-28</v>
      </c>
      <c r="P4143">
        <f t="shared" si="393"/>
        <v>10</v>
      </c>
      <c r="Q4143" t="s">
        <v>616</v>
      </c>
      <c r="R4143">
        <v>2</v>
      </c>
      <c r="S4143">
        <f t="shared" si="388"/>
        <v>10</v>
      </c>
      <c r="T4143">
        <f t="shared" si="389"/>
        <v>0</v>
      </c>
      <c r="U4143" t="s">
        <v>1003</v>
      </c>
      <c r="V4143" t="s">
        <v>623</v>
      </c>
      <c r="Z4143" s="118">
        <v>0.86</v>
      </c>
      <c r="AA4143" s="106">
        <v>0</v>
      </c>
      <c r="AC4143" s="2">
        <f t="shared" si="390"/>
        <v>0</v>
      </c>
      <c r="AE4143" s="2">
        <f t="shared" si="391"/>
        <v>0</v>
      </c>
      <c r="AG4143" t="str">
        <f t="shared" si="392"/>
        <v/>
      </c>
    </row>
    <row r="4144" spans="1:34" s="9" customFormat="1">
      <c r="A4144">
        <v>4143</v>
      </c>
      <c r="C4144">
        <v>13</v>
      </c>
      <c r="D4144">
        <v>784</v>
      </c>
      <c r="E4144" s="9" t="s">
        <v>916</v>
      </c>
      <c r="F4144" t="s">
        <v>929</v>
      </c>
      <c r="G4144" s="9">
        <v>54.497219090000002</v>
      </c>
      <c r="H4144" s="9">
        <v>128.4375</v>
      </c>
      <c r="M4144" s="9" t="s">
        <v>416</v>
      </c>
      <c r="N4144" s="9">
        <v>-28</v>
      </c>
      <c r="O4144" s="9">
        <v>-28</v>
      </c>
      <c r="P4144">
        <f t="shared" si="393"/>
        <v>0</v>
      </c>
      <c r="R4144" s="9">
        <v>2</v>
      </c>
      <c r="S4144" s="9">
        <f t="shared" si="388"/>
        <v>0</v>
      </c>
      <c r="T4144" s="9">
        <f t="shared" si="389"/>
        <v>0</v>
      </c>
      <c r="U4144" t="s">
        <v>1003</v>
      </c>
      <c r="V4144" t="s">
        <v>623</v>
      </c>
      <c r="Z4144" s="118">
        <v>0</v>
      </c>
      <c r="AA4144" s="9">
        <v>0</v>
      </c>
      <c r="AB4144" s="120"/>
      <c r="AC4144" s="2">
        <f t="shared" si="390"/>
        <v>0</v>
      </c>
      <c r="AE4144" s="11">
        <f t="shared" si="391"/>
        <v>0</v>
      </c>
      <c r="AG4144" t="str">
        <f t="shared" si="392"/>
        <v/>
      </c>
      <c r="AH4144"/>
    </row>
    <row r="4145" spans="1:34">
      <c r="A4145">
        <v>4144</v>
      </c>
      <c r="C4145">
        <v>378</v>
      </c>
      <c r="D4145">
        <v>785</v>
      </c>
      <c r="E4145" t="s">
        <v>607</v>
      </c>
      <c r="F4145" t="s">
        <v>929</v>
      </c>
      <c r="G4145">
        <v>54.834720609999998</v>
      </c>
      <c r="H4145">
        <v>128.1008301</v>
      </c>
      <c r="M4145" t="s">
        <v>13</v>
      </c>
      <c r="N4145">
        <v>7</v>
      </c>
      <c r="O4145">
        <v>5.5</v>
      </c>
      <c r="P4145">
        <f t="shared" si="393"/>
        <v>1.5</v>
      </c>
      <c r="Q4145" t="s">
        <v>35</v>
      </c>
      <c r="R4145">
        <v>1</v>
      </c>
      <c r="S4145">
        <f t="shared" si="388"/>
        <v>0</v>
      </c>
      <c r="T4145">
        <f t="shared" si="389"/>
        <v>1.5</v>
      </c>
      <c r="W4145">
        <f>SUM(S4145:S4151)</f>
        <v>50</v>
      </c>
      <c r="X4145">
        <f>SUM(T4145:T4151)</f>
        <v>7</v>
      </c>
      <c r="Y4145">
        <f>X4145+W4145</f>
        <v>57</v>
      </c>
      <c r="Z4145" s="118">
        <v>0.11</v>
      </c>
      <c r="AA4145">
        <v>0</v>
      </c>
      <c r="AB4145" s="120">
        <v>45.06</v>
      </c>
      <c r="AC4145" s="2">
        <f t="shared" si="390"/>
        <v>743.49</v>
      </c>
      <c r="AD4145" s="2">
        <f>SUM(AC4145:AC4151)</f>
        <v>21963.792999999998</v>
      </c>
      <c r="AE4145" s="2">
        <f t="shared" si="391"/>
        <v>743.49</v>
      </c>
      <c r="AF4145" s="2">
        <f>SUM(AE4145:AE4151)</f>
        <v>21963.792999999998</v>
      </c>
      <c r="AG4145">
        <f t="shared" si="392"/>
        <v>1</v>
      </c>
    </row>
    <row r="4146" spans="1:34">
      <c r="A4146">
        <v>4145</v>
      </c>
      <c r="C4146">
        <v>378</v>
      </c>
      <c r="D4146">
        <v>785</v>
      </c>
      <c r="E4146" t="s">
        <v>607</v>
      </c>
      <c r="F4146" t="s">
        <v>929</v>
      </c>
      <c r="G4146">
        <v>54.834720609999998</v>
      </c>
      <c r="H4146">
        <v>128.1008301</v>
      </c>
      <c r="M4146" t="s">
        <v>15</v>
      </c>
      <c r="N4146">
        <v>5.5</v>
      </c>
      <c r="O4146">
        <v>3</v>
      </c>
      <c r="P4146">
        <f t="shared" si="393"/>
        <v>2.5</v>
      </c>
      <c r="Q4146" t="s">
        <v>35</v>
      </c>
      <c r="R4146">
        <v>1</v>
      </c>
      <c r="S4146">
        <f t="shared" si="388"/>
        <v>0</v>
      </c>
      <c r="T4146">
        <f t="shared" si="389"/>
        <v>2.5</v>
      </c>
      <c r="Z4146" s="118">
        <v>0.11</v>
      </c>
      <c r="AA4146">
        <v>0</v>
      </c>
      <c r="AB4146" s="120">
        <v>38.51</v>
      </c>
      <c r="AC4146" s="2">
        <f t="shared" si="390"/>
        <v>1059.0249999999996</v>
      </c>
      <c r="AE4146" s="2">
        <f t="shared" si="391"/>
        <v>1059.0249999999996</v>
      </c>
      <c r="AG4146" t="str">
        <f t="shared" si="392"/>
        <v/>
      </c>
    </row>
    <row r="4147" spans="1:34">
      <c r="A4147">
        <v>4146</v>
      </c>
      <c r="C4147">
        <v>378</v>
      </c>
      <c r="D4147">
        <v>785</v>
      </c>
      <c r="E4147" t="s">
        <v>607</v>
      </c>
      <c r="F4147" t="s">
        <v>929</v>
      </c>
      <c r="G4147">
        <v>54.834720609999998</v>
      </c>
      <c r="H4147">
        <v>128.1008301</v>
      </c>
      <c r="M4147" t="s">
        <v>14</v>
      </c>
      <c r="N4147">
        <v>3</v>
      </c>
      <c r="O4147">
        <v>0</v>
      </c>
      <c r="P4147">
        <f t="shared" si="393"/>
        <v>3</v>
      </c>
      <c r="Q4147" t="s">
        <v>35</v>
      </c>
      <c r="R4147">
        <v>1</v>
      </c>
      <c r="S4147">
        <f t="shared" si="388"/>
        <v>0</v>
      </c>
      <c r="T4147">
        <f t="shared" si="389"/>
        <v>3</v>
      </c>
      <c r="Z4147" s="118">
        <v>0.11</v>
      </c>
      <c r="AA4147">
        <v>0</v>
      </c>
      <c r="AB4147" s="120">
        <v>45.06</v>
      </c>
      <c r="AC4147" s="2">
        <f t="shared" si="390"/>
        <v>1486.98</v>
      </c>
      <c r="AE4147" s="2">
        <f t="shared" si="391"/>
        <v>1486.98</v>
      </c>
      <c r="AG4147" t="str">
        <f t="shared" si="392"/>
        <v/>
      </c>
    </row>
    <row r="4148" spans="1:34">
      <c r="A4148">
        <v>4147</v>
      </c>
      <c r="C4148">
        <v>421</v>
      </c>
      <c r="D4148">
        <v>785</v>
      </c>
      <c r="E4148" t="s">
        <v>607</v>
      </c>
      <c r="F4148" t="s">
        <v>929</v>
      </c>
      <c r="G4148">
        <v>54.834720609999998</v>
      </c>
      <c r="H4148">
        <v>128.1008301</v>
      </c>
      <c r="M4148" t="s">
        <v>16</v>
      </c>
      <c r="N4148">
        <v>0</v>
      </c>
      <c r="O4148">
        <v>-5</v>
      </c>
      <c r="P4148">
        <f t="shared" si="393"/>
        <v>5</v>
      </c>
      <c r="R4148">
        <v>2</v>
      </c>
      <c r="S4148">
        <f t="shared" si="388"/>
        <v>5</v>
      </c>
      <c r="T4148">
        <f t="shared" si="389"/>
        <v>0</v>
      </c>
      <c r="U4148" t="s">
        <v>1003</v>
      </c>
      <c r="V4148" t="s">
        <v>623</v>
      </c>
      <c r="Z4148" s="118">
        <v>0.93</v>
      </c>
      <c r="AA4148">
        <v>0</v>
      </c>
      <c r="AB4148" s="120">
        <v>10.95</v>
      </c>
      <c r="AC4148" s="2">
        <f t="shared" si="390"/>
        <v>5091.75</v>
      </c>
      <c r="AE4148" s="2">
        <f t="shared" si="391"/>
        <v>5091.75</v>
      </c>
      <c r="AG4148" t="str">
        <f t="shared" si="392"/>
        <v/>
      </c>
    </row>
    <row r="4149" spans="1:34">
      <c r="A4149">
        <v>4148</v>
      </c>
      <c r="C4149">
        <v>421</v>
      </c>
      <c r="D4149">
        <v>785</v>
      </c>
      <c r="E4149" t="s">
        <v>607</v>
      </c>
      <c r="F4149" t="s">
        <v>929</v>
      </c>
      <c r="G4149">
        <v>54.834720609999998</v>
      </c>
      <c r="H4149">
        <v>128.1008301</v>
      </c>
      <c r="M4149" t="s">
        <v>59</v>
      </c>
      <c r="N4149">
        <v>-5</v>
      </c>
      <c r="O4149">
        <v>-24</v>
      </c>
      <c r="P4149">
        <f t="shared" si="393"/>
        <v>19</v>
      </c>
      <c r="Q4149" t="s">
        <v>616</v>
      </c>
      <c r="R4149">
        <v>2</v>
      </c>
      <c r="S4149">
        <f t="shared" si="388"/>
        <v>19</v>
      </c>
      <c r="T4149">
        <f t="shared" si="389"/>
        <v>0</v>
      </c>
      <c r="U4149" t="s">
        <v>1003</v>
      </c>
      <c r="V4149" t="s">
        <v>918</v>
      </c>
      <c r="Z4149" s="118">
        <v>1.17</v>
      </c>
      <c r="AA4149">
        <v>20</v>
      </c>
      <c r="AB4149" s="120">
        <v>3.92</v>
      </c>
      <c r="AC4149" s="2">
        <f t="shared" si="390"/>
        <v>6971.3279999999986</v>
      </c>
      <c r="AE4149" s="2">
        <f t="shared" si="391"/>
        <v>6971.3279999999986</v>
      </c>
      <c r="AG4149" t="str">
        <f t="shared" si="392"/>
        <v/>
      </c>
    </row>
    <row r="4150" spans="1:34">
      <c r="A4150">
        <v>4149</v>
      </c>
      <c r="C4150">
        <v>421</v>
      </c>
      <c r="D4150">
        <v>785</v>
      </c>
      <c r="E4150" t="s">
        <v>607</v>
      </c>
      <c r="F4150" t="s">
        <v>929</v>
      </c>
      <c r="G4150">
        <v>54.834720609999998</v>
      </c>
      <c r="H4150">
        <v>128.1008301</v>
      </c>
      <c r="M4150" t="s">
        <v>60</v>
      </c>
      <c r="N4150">
        <v>-24</v>
      </c>
      <c r="O4150">
        <v>-38</v>
      </c>
      <c r="P4150">
        <f t="shared" si="393"/>
        <v>14</v>
      </c>
      <c r="Q4150" t="s">
        <v>616</v>
      </c>
      <c r="R4150">
        <v>2</v>
      </c>
      <c r="S4150">
        <f t="shared" si="388"/>
        <v>14</v>
      </c>
      <c r="T4150">
        <f t="shared" si="389"/>
        <v>0</v>
      </c>
      <c r="U4150" t="s">
        <v>1003</v>
      </c>
      <c r="V4150" t="s">
        <v>918</v>
      </c>
      <c r="Z4150" s="118">
        <v>1.17</v>
      </c>
      <c r="AA4150">
        <v>25</v>
      </c>
      <c r="AB4150" s="120">
        <v>3.92</v>
      </c>
      <c r="AC4150" s="2">
        <f t="shared" si="390"/>
        <v>4815.7199999999993</v>
      </c>
      <c r="AE4150" s="2">
        <f t="shared" si="391"/>
        <v>4815.7199999999993</v>
      </c>
      <c r="AG4150" t="str">
        <f t="shared" si="392"/>
        <v/>
      </c>
    </row>
    <row r="4151" spans="1:34" s="9" customFormat="1">
      <c r="A4151">
        <v>4150</v>
      </c>
      <c r="C4151">
        <v>421</v>
      </c>
      <c r="D4151">
        <v>785</v>
      </c>
      <c r="E4151" s="9" t="s">
        <v>607</v>
      </c>
      <c r="F4151" t="s">
        <v>929</v>
      </c>
      <c r="G4151" s="9">
        <v>54.834720609999998</v>
      </c>
      <c r="H4151" s="9">
        <v>128.1008301</v>
      </c>
      <c r="M4151" s="9" t="s">
        <v>161</v>
      </c>
      <c r="N4151" s="9">
        <v>-38</v>
      </c>
      <c r="O4151" s="9">
        <v>-50</v>
      </c>
      <c r="P4151">
        <f t="shared" si="393"/>
        <v>12</v>
      </c>
      <c r="Q4151" s="9" t="s">
        <v>618</v>
      </c>
      <c r="R4151" s="9">
        <v>2</v>
      </c>
      <c r="S4151" s="9">
        <f t="shared" si="388"/>
        <v>12</v>
      </c>
      <c r="T4151" s="9">
        <f t="shared" si="389"/>
        <v>0</v>
      </c>
      <c r="U4151" t="s">
        <v>1003</v>
      </c>
      <c r="V4151" t="s">
        <v>918</v>
      </c>
      <c r="Z4151" s="118">
        <v>1.71</v>
      </c>
      <c r="AA4151" s="9">
        <v>30</v>
      </c>
      <c r="AB4151" s="120">
        <v>1.25</v>
      </c>
      <c r="AC4151" s="2">
        <f t="shared" si="390"/>
        <v>1795.4999999999998</v>
      </c>
      <c r="AE4151" s="11">
        <f t="shared" si="391"/>
        <v>1795.4999999999998</v>
      </c>
      <c r="AG4151" t="str">
        <f t="shared" si="392"/>
        <v/>
      </c>
      <c r="AH4151"/>
    </row>
    <row r="4152" spans="1:34">
      <c r="A4152">
        <v>4151</v>
      </c>
      <c r="C4152">
        <v>285</v>
      </c>
      <c r="D4152">
        <v>786</v>
      </c>
      <c r="E4152" t="s">
        <v>605</v>
      </c>
      <c r="F4152" t="s">
        <v>929</v>
      </c>
      <c r="G4152">
        <v>54.592411040000002</v>
      </c>
      <c r="H4152">
        <v>128.3547974</v>
      </c>
      <c r="M4152" t="s">
        <v>89</v>
      </c>
      <c r="N4152">
        <v>9</v>
      </c>
      <c r="O4152">
        <v>8</v>
      </c>
      <c r="P4152">
        <f t="shared" si="393"/>
        <v>1</v>
      </c>
      <c r="Q4152" t="s">
        <v>35</v>
      </c>
      <c r="R4152">
        <v>1</v>
      </c>
      <c r="S4152">
        <f t="shared" si="388"/>
        <v>0</v>
      </c>
      <c r="T4152">
        <f t="shared" si="389"/>
        <v>1</v>
      </c>
      <c r="W4152">
        <f>SUM(S4152:S4158)</f>
        <v>55</v>
      </c>
      <c r="X4152">
        <f>SUM(T4152:T4158)</f>
        <v>9</v>
      </c>
      <c r="Y4152">
        <f>X4152+W4152</f>
        <v>64</v>
      </c>
      <c r="Z4152" s="118">
        <v>0.14000000000000001</v>
      </c>
      <c r="AA4152">
        <v>0</v>
      </c>
      <c r="AB4152" s="120">
        <v>43.21</v>
      </c>
      <c r="AC4152" s="2">
        <f t="shared" si="390"/>
        <v>604.94000000000005</v>
      </c>
      <c r="AD4152" s="2">
        <f>SUM(AC4152:AC4158)</f>
        <v>14749.259999999998</v>
      </c>
      <c r="AE4152" s="2">
        <f t="shared" si="391"/>
        <v>604.94000000000005</v>
      </c>
      <c r="AF4152" s="2">
        <f>SUM(AE4152:AE4158)</f>
        <v>14749.259999999998</v>
      </c>
      <c r="AG4152">
        <f t="shared" si="392"/>
        <v>1</v>
      </c>
    </row>
    <row r="4153" spans="1:34">
      <c r="A4153">
        <v>4152</v>
      </c>
      <c r="C4153">
        <v>285</v>
      </c>
      <c r="D4153">
        <v>786</v>
      </c>
      <c r="E4153" t="s">
        <v>605</v>
      </c>
      <c r="F4153" t="s">
        <v>929</v>
      </c>
      <c r="G4153">
        <v>54.592411040000002</v>
      </c>
      <c r="H4153">
        <v>128.3547974</v>
      </c>
      <c r="M4153" t="s">
        <v>14</v>
      </c>
      <c r="N4153">
        <v>8</v>
      </c>
      <c r="O4153">
        <v>0.5</v>
      </c>
      <c r="P4153">
        <f t="shared" si="393"/>
        <v>7.5</v>
      </c>
      <c r="Q4153" t="s">
        <v>35</v>
      </c>
      <c r="R4153">
        <v>1</v>
      </c>
      <c r="S4153">
        <f t="shared" si="388"/>
        <v>0</v>
      </c>
      <c r="T4153">
        <f t="shared" si="389"/>
        <v>7.5</v>
      </c>
      <c r="Z4153" s="118">
        <v>0.14000000000000001</v>
      </c>
      <c r="AA4153">
        <v>0</v>
      </c>
      <c r="AB4153" s="120">
        <v>43.21</v>
      </c>
      <c r="AC4153" s="2">
        <f t="shared" si="390"/>
        <v>4537.05</v>
      </c>
      <c r="AE4153" s="2">
        <f t="shared" si="391"/>
        <v>4537.05</v>
      </c>
      <c r="AG4153" t="str">
        <f t="shared" si="392"/>
        <v/>
      </c>
    </row>
    <row r="4154" spans="1:34">
      <c r="A4154">
        <v>4153</v>
      </c>
      <c r="C4154">
        <v>285</v>
      </c>
      <c r="D4154">
        <v>786</v>
      </c>
      <c r="E4154" t="s">
        <v>605</v>
      </c>
      <c r="F4154" t="s">
        <v>929</v>
      </c>
      <c r="G4154">
        <v>54.592411040000002</v>
      </c>
      <c r="H4154">
        <v>128.3547974</v>
      </c>
      <c r="M4154" t="s">
        <v>15</v>
      </c>
      <c r="N4154">
        <v>0.5</v>
      </c>
      <c r="O4154">
        <v>0</v>
      </c>
      <c r="P4154">
        <f t="shared" si="393"/>
        <v>0.5</v>
      </c>
      <c r="Q4154" t="s">
        <v>35</v>
      </c>
      <c r="R4154">
        <v>1</v>
      </c>
      <c r="S4154">
        <f t="shared" si="388"/>
        <v>0</v>
      </c>
      <c r="T4154">
        <f t="shared" si="389"/>
        <v>0.5</v>
      </c>
      <c r="Z4154" s="118">
        <v>0.14000000000000001</v>
      </c>
      <c r="AA4154">
        <v>0</v>
      </c>
      <c r="AB4154" s="120">
        <v>36.65</v>
      </c>
      <c r="AC4154" s="2">
        <f t="shared" si="390"/>
        <v>256.55</v>
      </c>
      <c r="AE4154" s="2">
        <f t="shared" si="391"/>
        <v>256.55</v>
      </c>
      <c r="AG4154" t="str">
        <f t="shared" si="392"/>
        <v/>
      </c>
    </row>
    <row r="4155" spans="1:34">
      <c r="A4155">
        <v>4154</v>
      </c>
      <c r="C4155">
        <v>313</v>
      </c>
      <c r="D4155">
        <v>786</v>
      </c>
      <c r="E4155" t="s">
        <v>605</v>
      </c>
      <c r="F4155" t="s">
        <v>929</v>
      </c>
      <c r="G4155">
        <v>54.592411040000002</v>
      </c>
      <c r="H4155">
        <v>128.3547974</v>
      </c>
      <c r="M4155" t="s">
        <v>16</v>
      </c>
      <c r="N4155">
        <v>0</v>
      </c>
      <c r="O4155">
        <v>-10</v>
      </c>
      <c r="P4155">
        <f t="shared" si="393"/>
        <v>10</v>
      </c>
      <c r="Q4155" t="s">
        <v>604</v>
      </c>
      <c r="R4155">
        <v>2</v>
      </c>
      <c r="S4155">
        <f t="shared" si="388"/>
        <v>10</v>
      </c>
      <c r="T4155">
        <f t="shared" si="389"/>
        <v>0</v>
      </c>
      <c r="U4155" t="s">
        <v>1003</v>
      </c>
      <c r="V4155" t="s">
        <v>918</v>
      </c>
      <c r="Z4155" s="118">
        <v>1.31</v>
      </c>
      <c r="AA4155">
        <v>25</v>
      </c>
      <c r="AB4155" s="120">
        <v>4.74</v>
      </c>
      <c r="AC4155" s="2">
        <f t="shared" si="390"/>
        <v>4657.05</v>
      </c>
      <c r="AE4155" s="2">
        <f t="shared" si="391"/>
        <v>4657.05</v>
      </c>
      <c r="AG4155" t="str">
        <f t="shared" si="392"/>
        <v/>
      </c>
    </row>
    <row r="4156" spans="1:34">
      <c r="A4156">
        <v>4155</v>
      </c>
      <c r="C4156">
        <v>313</v>
      </c>
      <c r="D4156">
        <v>786</v>
      </c>
      <c r="E4156" t="s">
        <v>605</v>
      </c>
      <c r="F4156" t="s">
        <v>929</v>
      </c>
      <c r="G4156">
        <v>54.592411040000002</v>
      </c>
      <c r="H4156">
        <v>128.3547974</v>
      </c>
      <c r="M4156" t="s">
        <v>18</v>
      </c>
      <c r="N4156">
        <v>-10</v>
      </c>
      <c r="O4156">
        <v>-33</v>
      </c>
      <c r="P4156">
        <f t="shared" si="393"/>
        <v>23</v>
      </c>
      <c r="Q4156" t="s">
        <v>191</v>
      </c>
      <c r="R4156">
        <v>2</v>
      </c>
      <c r="S4156">
        <f t="shared" si="388"/>
        <v>23</v>
      </c>
      <c r="T4156">
        <f t="shared" si="389"/>
        <v>0</v>
      </c>
      <c r="U4156" t="s">
        <v>1003</v>
      </c>
      <c r="V4156" t="s">
        <v>918</v>
      </c>
      <c r="Z4156" s="118">
        <v>1.38</v>
      </c>
      <c r="AA4156">
        <v>45</v>
      </c>
      <c r="AB4156" s="120">
        <v>1.7</v>
      </c>
      <c r="AC4156" s="2">
        <f t="shared" si="390"/>
        <v>2967.6899999999991</v>
      </c>
      <c r="AE4156" s="2">
        <f t="shared" si="391"/>
        <v>2967.6899999999991</v>
      </c>
      <c r="AG4156" t="str">
        <f t="shared" si="392"/>
        <v/>
      </c>
    </row>
    <row r="4157" spans="1:34">
      <c r="A4157">
        <v>4156</v>
      </c>
      <c r="C4157">
        <v>313</v>
      </c>
      <c r="D4157">
        <v>786</v>
      </c>
      <c r="E4157" t="s">
        <v>605</v>
      </c>
      <c r="F4157" t="s">
        <v>929</v>
      </c>
      <c r="G4157">
        <v>54.592411040000002</v>
      </c>
      <c r="H4157">
        <v>128.3547974</v>
      </c>
      <c r="M4157" t="s">
        <v>101</v>
      </c>
      <c r="N4157">
        <v>-33</v>
      </c>
      <c r="O4157">
        <v>-49</v>
      </c>
      <c r="P4157">
        <f t="shared" si="393"/>
        <v>16</v>
      </c>
      <c r="Q4157" t="s">
        <v>191</v>
      </c>
      <c r="R4157">
        <v>2</v>
      </c>
      <c r="S4157">
        <f t="shared" si="388"/>
        <v>16</v>
      </c>
      <c r="T4157">
        <f t="shared" si="389"/>
        <v>0</v>
      </c>
      <c r="U4157" t="s">
        <v>1003</v>
      </c>
      <c r="V4157" t="s">
        <v>918</v>
      </c>
      <c r="Z4157" s="118">
        <v>1.19</v>
      </c>
      <c r="AA4157">
        <v>50</v>
      </c>
      <c r="AB4157" s="120">
        <v>1.7</v>
      </c>
      <c r="AC4157" s="2">
        <f t="shared" si="390"/>
        <v>1618.3999999999996</v>
      </c>
      <c r="AE4157" s="2">
        <f t="shared" si="391"/>
        <v>1618.3999999999996</v>
      </c>
      <c r="AG4157" t="str">
        <f t="shared" si="392"/>
        <v/>
      </c>
    </row>
    <row r="4158" spans="1:34" s="9" customFormat="1">
      <c r="A4158">
        <v>4157</v>
      </c>
      <c r="C4158">
        <v>313</v>
      </c>
      <c r="D4158">
        <v>786</v>
      </c>
      <c r="E4158" s="9" t="s">
        <v>605</v>
      </c>
      <c r="F4158" t="s">
        <v>929</v>
      </c>
      <c r="G4158" s="9">
        <v>54.592411040000002</v>
      </c>
      <c r="H4158" s="9">
        <v>128.3547974</v>
      </c>
      <c r="M4158" s="9" t="s">
        <v>21</v>
      </c>
      <c r="N4158" s="9">
        <v>-49</v>
      </c>
      <c r="O4158" s="9">
        <v>-55</v>
      </c>
      <c r="P4158">
        <f t="shared" si="393"/>
        <v>6</v>
      </c>
      <c r="Q4158" s="9" t="s">
        <v>191</v>
      </c>
      <c r="R4158" s="9">
        <v>2</v>
      </c>
      <c r="S4158" s="9">
        <f t="shared" si="388"/>
        <v>6</v>
      </c>
      <c r="T4158" s="9">
        <f t="shared" si="389"/>
        <v>0</v>
      </c>
      <c r="U4158" t="s">
        <v>1003</v>
      </c>
      <c r="V4158" t="s">
        <v>918</v>
      </c>
      <c r="Z4158" s="118">
        <v>1.63</v>
      </c>
      <c r="AA4158" s="9">
        <v>80</v>
      </c>
      <c r="AB4158" s="120">
        <v>0.55000000000000004</v>
      </c>
      <c r="AC4158" s="2">
        <f t="shared" si="390"/>
        <v>107.57999999999998</v>
      </c>
      <c r="AE4158" s="11">
        <f t="shared" si="391"/>
        <v>107.57999999999998</v>
      </c>
      <c r="AG4158" t="str">
        <f t="shared" si="392"/>
        <v/>
      </c>
      <c r="AH4158"/>
    </row>
    <row r="4159" spans="1:34">
      <c r="A4159">
        <v>4158</v>
      </c>
      <c r="C4159">
        <v>313</v>
      </c>
      <c r="D4159">
        <v>787</v>
      </c>
      <c r="E4159" t="s">
        <v>619</v>
      </c>
      <c r="F4159" t="s">
        <v>930</v>
      </c>
      <c r="G4159">
        <v>54.594280240000003</v>
      </c>
      <c r="H4159">
        <v>128.3547058</v>
      </c>
      <c r="M4159" t="s">
        <v>89</v>
      </c>
      <c r="N4159">
        <v>6</v>
      </c>
      <c r="O4159">
        <v>5</v>
      </c>
      <c r="P4159">
        <f t="shared" si="393"/>
        <v>1</v>
      </c>
      <c r="Q4159" t="s">
        <v>35</v>
      </c>
      <c r="R4159">
        <v>1</v>
      </c>
      <c r="S4159">
        <f t="shared" si="388"/>
        <v>0</v>
      </c>
      <c r="T4159">
        <f t="shared" si="389"/>
        <v>1</v>
      </c>
      <c r="W4159">
        <f>SUM(S4159:S4165)</f>
        <v>41</v>
      </c>
      <c r="X4159">
        <f>SUM(T4159:T4165)</f>
        <v>6</v>
      </c>
      <c r="Y4159">
        <f>X4159+W4159</f>
        <v>47</v>
      </c>
      <c r="Z4159" s="118">
        <v>0.16</v>
      </c>
      <c r="AA4159">
        <v>0</v>
      </c>
      <c r="AB4159" s="120">
        <v>37.4</v>
      </c>
      <c r="AC4159" s="2">
        <f t="shared" si="390"/>
        <v>598.4</v>
      </c>
      <c r="AD4159" s="2">
        <f>SUM(AC4159:AC4165)</f>
        <v>6901.1360000000004</v>
      </c>
      <c r="AE4159" s="2">
        <f t="shared" si="391"/>
        <v>598.4</v>
      </c>
      <c r="AF4159" s="2">
        <f>SUM(AE4159:AE4165)</f>
        <v>6901.1360000000004</v>
      </c>
      <c r="AG4159">
        <f t="shared" si="392"/>
        <v>1</v>
      </c>
    </row>
    <row r="4160" spans="1:34">
      <c r="A4160">
        <v>4159</v>
      </c>
      <c r="C4160">
        <v>313</v>
      </c>
      <c r="D4160">
        <v>787</v>
      </c>
      <c r="E4160" t="s">
        <v>619</v>
      </c>
      <c r="F4160" t="s">
        <v>930</v>
      </c>
      <c r="G4160">
        <v>54.594280240000003</v>
      </c>
      <c r="H4160">
        <v>128.3547058</v>
      </c>
      <c r="M4160" t="s">
        <v>14</v>
      </c>
      <c r="N4160">
        <v>5</v>
      </c>
      <c r="O4160">
        <v>1</v>
      </c>
      <c r="P4160">
        <f t="shared" si="393"/>
        <v>4</v>
      </c>
      <c r="Q4160" t="s">
        <v>35</v>
      </c>
      <c r="R4160">
        <v>1</v>
      </c>
      <c r="S4160">
        <f t="shared" si="388"/>
        <v>0</v>
      </c>
      <c r="T4160">
        <f t="shared" si="389"/>
        <v>4</v>
      </c>
      <c r="Z4160" s="118">
        <v>0.16</v>
      </c>
      <c r="AA4160">
        <v>0</v>
      </c>
      <c r="AB4160" s="120">
        <v>37.4</v>
      </c>
      <c r="AC4160" s="2">
        <f t="shared" si="390"/>
        <v>2393.6</v>
      </c>
      <c r="AE4160" s="2">
        <f t="shared" si="391"/>
        <v>2393.6</v>
      </c>
      <c r="AG4160" t="str">
        <f t="shared" si="392"/>
        <v/>
      </c>
    </row>
    <row r="4161" spans="1:34">
      <c r="A4161">
        <v>4160</v>
      </c>
      <c r="C4161">
        <v>313</v>
      </c>
      <c r="D4161">
        <v>787</v>
      </c>
      <c r="E4161" t="s">
        <v>619</v>
      </c>
      <c r="F4161" t="s">
        <v>930</v>
      </c>
      <c r="G4161">
        <v>54.594280240000003</v>
      </c>
      <c r="H4161">
        <v>128.3547058</v>
      </c>
      <c r="M4161" t="s">
        <v>15</v>
      </c>
      <c r="N4161">
        <v>1</v>
      </c>
      <c r="O4161">
        <v>0</v>
      </c>
      <c r="P4161">
        <f t="shared" si="393"/>
        <v>1</v>
      </c>
      <c r="Q4161" t="s">
        <v>35</v>
      </c>
      <c r="R4161">
        <v>1</v>
      </c>
      <c r="S4161">
        <f t="shared" si="388"/>
        <v>0</v>
      </c>
      <c r="T4161">
        <f t="shared" si="389"/>
        <v>1</v>
      </c>
      <c r="Z4161" s="118">
        <v>0.16</v>
      </c>
      <c r="AA4161">
        <v>0</v>
      </c>
      <c r="AB4161" s="120">
        <v>30.85</v>
      </c>
      <c r="AC4161" s="2">
        <f t="shared" si="390"/>
        <v>493.6</v>
      </c>
      <c r="AE4161" s="2">
        <f t="shared" si="391"/>
        <v>493.6</v>
      </c>
      <c r="AG4161" t="str">
        <f t="shared" si="392"/>
        <v/>
      </c>
    </row>
    <row r="4162" spans="1:34">
      <c r="A4162">
        <v>4161</v>
      </c>
      <c r="C4162">
        <v>342</v>
      </c>
      <c r="D4162">
        <v>787</v>
      </c>
      <c r="E4162" t="s">
        <v>619</v>
      </c>
      <c r="F4162" t="s">
        <v>930</v>
      </c>
      <c r="G4162">
        <v>54.594280240000003</v>
      </c>
      <c r="H4162">
        <v>128.3547058</v>
      </c>
      <c r="M4162" t="s">
        <v>16</v>
      </c>
      <c r="N4162">
        <v>0</v>
      </c>
      <c r="O4162">
        <v>-1</v>
      </c>
      <c r="P4162">
        <f t="shared" si="393"/>
        <v>1</v>
      </c>
      <c r="Q4162" t="s">
        <v>885</v>
      </c>
      <c r="R4162">
        <v>2</v>
      </c>
      <c r="S4162">
        <f t="shared" ref="S4162:S4225" si="394">IF(R4162=1,0,P4162)</f>
        <v>1</v>
      </c>
      <c r="T4162">
        <f t="shared" ref="T4162:T4225" si="395">IF(R4162=1,P4162,0)</f>
        <v>0</v>
      </c>
      <c r="U4162" t="s">
        <v>1003</v>
      </c>
      <c r="V4162" t="s">
        <v>1005</v>
      </c>
      <c r="Z4162" s="118">
        <v>1.24</v>
      </c>
      <c r="AA4162">
        <v>10</v>
      </c>
      <c r="AB4162" s="120">
        <v>3.36</v>
      </c>
      <c r="AC4162" s="2">
        <f t="shared" ref="AC4162:AC4225" si="396">Z4162*AB4162/100*P4162*100*100*((100-AA4162)/100)</f>
        <v>374.97599999999994</v>
      </c>
      <c r="AE4162" s="2">
        <f t="shared" ref="AE4162:AE4225" si="397">Z4162*AB4162/100*P4162*100*100*((100-AA4162)/100)</f>
        <v>374.97599999999994</v>
      </c>
      <c r="AG4162" t="str">
        <f t="shared" ref="AG4162:AG4225" si="398">IF(D4161&lt;&gt;D4162,1,"")</f>
        <v/>
      </c>
    </row>
    <row r="4163" spans="1:34">
      <c r="A4163">
        <v>4162</v>
      </c>
      <c r="C4163">
        <v>342</v>
      </c>
      <c r="D4163">
        <v>787</v>
      </c>
      <c r="E4163" t="s">
        <v>619</v>
      </c>
      <c r="F4163" t="s">
        <v>930</v>
      </c>
      <c r="G4163">
        <v>54.594280240000003</v>
      </c>
      <c r="H4163">
        <v>128.3547058</v>
      </c>
      <c r="M4163" t="s">
        <v>18</v>
      </c>
      <c r="N4163">
        <v>-1</v>
      </c>
      <c r="O4163">
        <v>-4</v>
      </c>
      <c r="P4163">
        <f t="shared" si="393"/>
        <v>3</v>
      </c>
      <c r="Q4163" t="s">
        <v>604</v>
      </c>
      <c r="R4163">
        <v>2</v>
      </c>
      <c r="S4163">
        <f t="shared" si="394"/>
        <v>3</v>
      </c>
      <c r="T4163">
        <f t="shared" si="395"/>
        <v>0</v>
      </c>
      <c r="U4163" t="s">
        <v>1003</v>
      </c>
      <c r="V4163" t="s">
        <v>1005</v>
      </c>
      <c r="Z4163" s="118">
        <v>1.03</v>
      </c>
      <c r="AA4163">
        <v>20</v>
      </c>
      <c r="AB4163" s="120">
        <v>1.2</v>
      </c>
      <c r="AC4163" s="2">
        <f t="shared" si="396"/>
        <v>296.64000000000004</v>
      </c>
      <c r="AE4163" s="2">
        <f t="shared" si="397"/>
        <v>296.64000000000004</v>
      </c>
      <c r="AG4163" t="str">
        <f t="shared" si="398"/>
        <v/>
      </c>
    </row>
    <row r="4164" spans="1:34">
      <c r="A4164">
        <v>4163</v>
      </c>
      <c r="C4164">
        <v>342</v>
      </c>
      <c r="D4164">
        <v>787</v>
      </c>
      <c r="E4164" t="s">
        <v>619</v>
      </c>
      <c r="F4164" t="s">
        <v>930</v>
      </c>
      <c r="G4164">
        <v>54.594280240000003</v>
      </c>
      <c r="H4164">
        <v>128.3547058</v>
      </c>
      <c r="M4164" t="s">
        <v>608</v>
      </c>
      <c r="N4164">
        <v>-4</v>
      </c>
      <c r="O4164">
        <v>-41</v>
      </c>
      <c r="P4164">
        <f t="shared" si="393"/>
        <v>37</v>
      </c>
      <c r="Q4164" t="s">
        <v>604</v>
      </c>
      <c r="R4164">
        <v>2</v>
      </c>
      <c r="S4164">
        <f t="shared" si="394"/>
        <v>37</v>
      </c>
      <c r="T4164">
        <f t="shared" si="395"/>
        <v>0</v>
      </c>
      <c r="U4164" t="s">
        <v>1003</v>
      </c>
      <c r="V4164" t="s">
        <v>1005</v>
      </c>
      <c r="Z4164" s="118">
        <v>1.03</v>
      </c>
      <c r="AA4164">
        <v>40</v>
      </c>
      <c r="AB4164" s="120">
        <v>1.2</v>
      </c>
      <c r="AC4164" s="2">
        <f t="shared" si="396"/>
        <v>2743.9199999999996</v>
      </c>
      <c r="AE4164" s="2">
        <f t="shared" si="397"/>
        <v>2743.9199999999996</v>
      </c>
      <c r="AG4164" t="str">
        <f t="shared" si="398"/>
        <v/>
      </c>
    </row>
    <row r="4165" spans="1:34" s="9" customFormat="1">
      <c r="A4165">
        <v>4164</v>
      </c>
      <c r="C4165">
        <v>342</v>
      </c>
      <c r="D4165">
        <v>787</v>
      </c>
      <c r="E4165" s="9" t="s">
        <v>619</v>
      </c>
      <c r="F4165" t="s">
        <v>930</v>
      </c>
      <c r="G4165" s="9">
        <v>54.594280240000003</v>
      </c>
      <c r="H4165" s="9">
        <v>128.3547058</v>
      </c>
      <c r="M4165" s="9" t="s">
        <v>21</v>
      </c>
      <c r="N4165" s="9">
        <v>-41</v>
      </c>
      <c r="O4165" s="9">
        <v>-41</v>
      </c>
      <c r="P4165">
        <f t="shared" si="393"/>
        <v>0</v>
      </c>
      <c r="Q4165" s="9" t="s">
        <v>191</v>
      </c>
      <c r="R4165" s="9">
        <v>2</v>
      </c>
      <c r="S4165" s="9">
        <f t="shared" si="394"/>
        <v>0</v>
      </c>
      <c r="T4165" s="9">
        <f t="shared" si="395"/>
        <v>0</v>
      </c>
      <c r="U4165" t="s">
        <v>1018</v>
      </c>
      <c r="V4165" t="s">
        <v>918</v>
      </c>
      <c r="Z4165" s="118">
        <v>1.38</v>
      </c>
      <c r="AA4165" s="9">
        <v>75</v>
      </c>
      <c r="AB4165" s="120">
        <v>0.39</v>
      </c>
      <c r="AC4165" s="2">
        <f t="shared" si="396"/>
        <v>0</v>
      </c>
      <c r="AE4165" s="11">
        <f t="shared" si="397"/>
        <v>0</v>
      </c>
      <c r="AG4165" t="str">
        <f t="shared" si="398"/>
        <v/>
      </c>
      <c r="AH4165"/>
    </row>
    <row r="4166" spans="1:34">
      <c r="A4166">
        <v>4165</v>
      </c>
      <c r="C4166">
        <v>348</v>
      </c>
      <c r="D4166">
        <v>788</v>
      </c>
      <c r="E4166" t="s">
        <v>919</v>
      </c>
      <c r="F4166" t="s">
        <v>934</v>
      </c>
      <c r="G4166">
        <v>54.241111760000003</v>
      </c>
      <c r="H4166">
        <v>128.71270749999999</v>
      </c>
      <c r="M4166" t="s">
        <v>89</v>
      </c>
      <c r="N4166">
        <v>35</v>
      </c>
      <c r="O4166">
        <v>33</v>
      </c>
      <c r="P4166">
        <f t="shared" si="393"/>
        <v>2</v>
      </c>
      <c r="Q4166" t="s">
        <v>35</v>
      </c>
      <c r="R4166">
        <v>1</v>
      </c>
      <c r="S4166">
        <f t="shared" si="394"/>
        <v>0</v>
      </c>
      <c r="T4166">
        <f t="shared" si="395"/>
        <v>2</v>
      </c>
      <c r="W4166">
        <f>SUM(S4166:S4171)</f>
        <v>60</v>
      </c>
      <c r="X4166">
        <f>SUM(T4166:T4171)</f>
        <v>35</v>
      </c>
      <c r="Y4166">
        <f>X4166+W4166</f>
        <v>95</v>
      </c>
      <c r="Z4166" s="118">
        <v>0.08</v>
      </c>
      <c r="AA4166">
        <v>0</v>
      </c>
      <c r="AB4166" s="120">
        <v>51.68</v>
      </c>
      <c r="AC4166" s="2">
        <f t="shared" si="396"/>
        <v>826.88000000000011</v>
      </c>
      <c r="AD4166" s="2">
        <f>SUM(AC4166:AC4171)</f>
        <v>25109.320000000007</v>
      </c>
      <c r="AE4166" s="2">
        <f t="shared" si="397"/>
        <v>826.88000000000011</v>
      </c>
      <c r="AF4166" s="2">
        <f>SUM(AE4166:AE4171)</f>
        <v>25109.320000000007</v>
      </c>
      <c r="AG4166">
        <f t="shared" si="398"/>
        <v>1</v>
      </c>
    </row>
    <row r="4167" spans="1:34">
      <c r="A4167">
        <v>4166</v>
      </c>
      <c r="C4167">
        <v>348</v>
      </c>
      <c r="D4167">
        <v>788</v>
      </c>
      <c r="E4167" t="s">
        <v>919</v>
      </c>
      <c r="F4167" t="s">
        <v>934</v>
      </c>
      <c r="G4167">
        <v>54.241111760000003</v>
      </c>
      <c r="H4167">
        <v>128.71270749999999</v>
      </c>
      <c r="M4167" t="s">
        <v>623</v>
      </c>
      <c r="N4167">
        <v>33</v>
      </c>
      <c r="O4167">
        <v>4</v>
      </c>
      <c r="P4167">
        <f t="shared" si="393"/>
        <v>29</v>
      </c>
      <c r="Q4167" t="s">
        <v>35</v>
      </c>
      <c r="R4167">
        <v>1</v>
      </c>
      <c r="S4167">
        <f t="shared" si="394"/>
        <v>0</v>
      </c>
      <c r="T4167">
        <f t="shared" si="395"/>
        <v>29</v>
      </c>
      <c r="Z4167" s="118">
        <v>0.12</v>
      </c>
      <c r="AA4167">
        <v>0</v>
      </c>
      <c r="AB4167" s="120">
        <v>51.68</v>
      </c>
      <c r="AC4167" s="2">
        <f t="shared" si="396"/>
        <v>17984.640000000003</v>
      </c>
      <c r="AE4167" s="2">
        <f t="shared" si="397"/>
        <v>17984.640000000003</v>
      </c>
      <c r="AG4167" t="str">
        <f t="shared" si="398"/>
        <v/>
      </c>
    </row>
    <row r="4168" spans="1:34">
      <c r="A4168">
        <v>4167</v>
      </c>
      <c r="C4168">
        <v>348</v>
      </c>
      <c r="D4168">
        <v>788</v>
      </c>
      <c r="E4168" t="s">
        <v>919</v>
      </c>
      <c r="F4168" t="s">
        <v>934</v>
      </c>
      <c r="G4168">
        <v>54.241111760000003</v>
      </c>
      <c r="H4168">
        <v>128.71270749999999</v>
      </c>
      <c r="M4168" t="s">
        <v>57</v>
      </c>
      <c r="N4168">
        <v>4</v>
      </c>
      <c r="O4168">
        <v>0</v>
      </c>
      <c r="P4168">
        <f t="shared" si="393"/>
        <v>4</v>
      </c>
      <c r="Q4168" t="s">
        <v>35</v>
      </c>
      <c r="R4168">
        <v>1</v>
      </c>
      <c r="S4168">
        <f t="shared" si="394"/>
        <v>0</v>
      </c>
      <c r="T4168">
        <f t="shared" si="395"/>
        <v>4</v>
      </c>
      <c r="Z4168" s="118">
        <v>0.15</v>
      </c>
      <c r="AA4168">
        <v>0</v>
      </c>
      <c r="AB4168" s="120">
        <v>45.12</v>
      </c>
      <c r="AC4168" s="2">
        <f t="shared" si="396"/>
        <v>2707.2000000000003</v>
      </c>
      <c r="AE4168" s="2">
        <f t="shared" si="397"/>
        <v>2707.2000000000003</v>
      </c>
      <c r="AG4168" t="str">
        <f t="shared" si="398"/>
        <v/>
      </c>
    </row>
    <row r="4169" spans="1:34">
      <c r="A4169">
        <v>4168</v>
      </c>
      <c r="C4169">
        <v>378</v>
      </c>
      <c r="D4169">
        <v>788</v>
      </c>
      <c r="E4169" t="s">
        <v>919</v>
      </c>
      <c r="F4169" t="s">
        <v>934</v>
      </c>
      <c r="G4169">
        <v>54.241111760000003</v>
      </c>
      <c r="H4169">
        <v>128.71270749999999</v>
      </c>
      <c r="M4169" t="s">
        <v>16</v>
      </c>
      <c r="N4169">
        <v>0</v>
      </c>
      <c r="O4169">
        <v>-4</v>
      </c>
      <c r="P4169">
        <f t="shared" si="393"/>
        <v>4</v>
      </c>
      <c r="Q4169" t="s">
        <v>604</v>
      </c>
      <c r="R4169">
        <v>2</v>
      </c>
      <c r="S4169">
        <f t="shared" si="394"/>
        <v>4</v>
      </c>
      <c r="T4169">
        <f t="shared" si="395"/>
        <v>0</v>
      </c>
      <c r="U4169" t="s">
        <v>1018</v>
      </c>
      <c r="V4169" t="s">
        <v>918</v>
      </c>
      <c r="Z4169" s="118">
        <v>1.31</v>
      </c>
      <c r="AA4169">
        <v>50</v>
      </c>
      <c r="AB4169" s="120">
        <v>10.130000000000001</v>
      </c>
      <c r="AC4169" s="2">
        <f t="shared" si="396"/>
        <v>2654.0600000000004</v>
      </c>
      <c r="AE4169" s="2">
        <f t="shared" si="397"/>
        <v>2654.0600000000004</v>
      </c>
      <c r="AG4169" t="str">
        <f t="shared" si="398"/>
        <v/>
      </c>
    </row>
    <row r="4170" spans="1:34">
      <c r="A4170">
        <v>4169</v>
      </c>
      <c r="C4170">
        <v>378</v>
      </c>
      <c r="D4170">
        <v>788</v>
      </c>
      <c r="E4170" t="s">
        <v>919</v>
      </c>
      <c r="F4170" t="s">
        <v>934</v>
      </c>
      <c r="G4170">
        <v>54.241111760000003</v>
      </c>
      <c r="H4170">
        <v>128.71270749999999</v>
      </c>
      <c r="M4170" t="s">
        <v>18</v>
      </c>
      <c r="N4170">
        <v>-4</v>
      </c>
      <c r="O4170">
        <v>-14</v>
      </c>
      <c r="P4170">
        <f t="shared" si="393"/>
        <v>10</v>
      </c>
      <c r="Q4170" t="s">
        <v>604</v>
      </c>
      <c r="R4170">
        <v>2</v>
      </c>
      <c r="S4170">
        <f t="shared" si="394"/>
        <v>10</v>
      </c>
      <c r="T4170">
        <f t="shared" si="395"/>
        <v>0</v>
      </c>
      <c r="U4170" t="s">
        <v>1018</v>
      </c>
      <c r="V4170" t="s">
        <v>918</v>
      </c>
      <c r="Z4170" s="118">
        <v>0.86</v>
      </c>
      <c r="AA4170">
        <v>70</v>
      </c>
      <c r="AB4170" s="120">
        <v>3.63</v>
      </c>
      <c r="AC4170" s="2">
        <f t="shared" si="396"/>
        <v>936.54</v>
      </c>
      <c r="AE4170" s="2">
        <f t="shared" si="397"/>
        <v>936.54</v>
      </c>
      <c r="AG4170" t="str">
        <f t="shared" si="398"/>
        <v/>
      </c>
    </row>
    <row r="4171" spans="1:34" s="9" customFormat="1">
      <c r="A4171">
        <v>4170</v>
      </c>
      <c r="C4171">
        <v>378</v>
      </c>
      <c r="D4171">
        <v>788</v>
      </c>
      <c r="E4171" s="9" t="s">
        <v>919</v>
      </c>
      <c r="F4171" t="s">
        <v>934</v>
      </c>
      <c r="G4171" s="9">
        <v>54.241111760000003</v>
      </c>
      <c r="H4171" s="9">
        <v>128.71270749999999</v>
      </c>
      <c r="M4171" s="9" t="s">
        <v>416</v>
      </c>
      <c r="N4171" s="9">
        <v>-14</v>
      </c>
      <c r="O4171" s="9">
        <v>-60</v>
      </c>
      <c r="P4171">
        <f t="shared" ref="P4171:P4234" si="399">ABS(N4171-O4171)</f>
        <v>46</v>
      </c>
      <c r="R4171" s="9">
        <v>2</v>
      </c>
      <c r="S4171" s="9">
        <f t="shared" si="394"/>
        <v>46</v>
      </c>
      <c r="T4171" s="9">
        <f t="shared" si="395"/>
        <v>0</v>
      </c>
      <c r="U4171" t="s">
        <v>1018</v>
      </c>
      <c r="V4171" t="s">
        <v>918</v>
      </c>
      <c r="Z4171" s="118">
        <v>0</v>
      </c>
      <c r="AA4171" s="9">
        <v>0</v>
      </c>
      <c r="AB4171" s="120"/>
      <c r="AC4171" s="2">
        <f t="shared" si="396"/>
        <v>0</v>
      </c>
      <c r="AE4171" s="11">
        <f t="shared" si="397"/>
        <v>0</v>
      </c>
      <c r="AG4171" t="str">
        <f t="shared" si="398"/>
        <v/>
      </c>
      <c r="AH4171"/>
    </row>
    <row r="4172" spans="1:34">
      <c r="A4172">
        <v>4171</v>
      </c>
      <c r="C4172">
        <v>109</v>
      </c>
      <c r="D4172">
        <v>789</v>
      </c>
      <c r="E4172" t="s">
        <v>911</v>
      </c>
      <c r="F4172" t="s">
        <v>930</v>
      </c>
      <c r="G4172">
        <v>54.743328089999999</v>
      </c>
      <c r="H4172">
        <v>128.2196045</v>
      </c>
      <c r="M4172" t="s">
        <v>89</v>
      </c>
      <c r="N4172">
        <v>4</v>
      </c>
      <c r="O4172">
        <v>1</v>
      </c>
      <c r="P4172">
        <f t="shared" si="399"/>
        <v>3</v>
      </c>
      <c r="Q4172" t="s">
        <v>35</v>
      </c>
      <c r="R4172">
        <v>1</v>
      </c>
      <c r="S4172">
        <f t="shared" si="394"/>
        <v>0</v>
      </c>
      <c r="T4172">
        <f t="shared" si="395"/>
        <v>3</v>
      </c>
      <c r="W4172">
        <f>SUM(S4172:S4177)</f>
        <v>80</v>
      </c>
      <c r="X4172">
        <f>SUM(T4172:T4177)</f>
        <v>4</v>
      </c>
      <c r="Y4172">
        <f>X4172+W4172</f>
        <v>84</v>
      </c>
      <c r="Z4172" s="118">
        <v>0.16</v>
      </c>
      <c r="AA4172">
        <v>0</v>
      </c>
      <c r="AB4172" s="120">
        <v>37.4</v>
      </c>
      <c r="AC4172" s="2">
        <f t="shared" si="396"/>
        <v>1795.1999999999998</v>
      </c>
      <c r="AD4172" s="2">
        <f>SUM(AC4172:AC4177)</f>
        <v>10566.068000000001</v>
      </c>
      <c r="AE4172" s="2">
        <f t="shared" si="397"/>
        <v>1795.1999999999998</v>
      </c>
      <c r="AF4172" s="2">
        <f>SUM(AE4172:AE4177)</f>
        <v>10566.068000000001</v>
      </c>
      <c r="AG4172">
        <f t="shared" si="398"/>
        <v>1</v>
      </c>
    </row>
    <row r="4173" spans="1:34">
      <c r="A4173">
        <v>4172</v>
      </c>
      <c r="C4173">
        <v>109</v>
      </c>
      <c r="D4173">
        <v>789</v>
      </c>
      <c r="E4173" t="s">
        <v>911</v>
      </c>
      <c r="F4173" t="s">
        <v>930</v>
      </c>
      <c r="G4173">
        <v>54.743328089999999</v>
      </c>
      <c r="H4173">
        <v>128.2196045</v>
      </c>
      <c r="M4173" t="s">
        <v>612</v>
      </c>
      <c r="N4173">
        <v>1</v>
      </c>
      <c r="O4173">
        <v>0</v>
      </c>
      <c r="P4173">
        <f t="shared" si="399"/>
        <v>1</v>
      </c>
      <c r="Q4173" t="s">
        <v>35</v>
      </c>
      <c r="R4173">
        <v>1</v>
      </c>
      <c r="S4173">
        <f t="shared" si="394"/>
        <v>0</v>
      </c>
      <c r="T4173">
        <f t="shared" si="395"/>
        <v>1</v>
      </c>
      <c r="Z4173" s="118">
        <v>0.16</v>
      </c>
      <c r="AA4173">
        <v>0</v>
      </c>
      <c r="AB4173" s="120">
        <v>37.4</v>
      </c>
      <c r="AC4173" s="2">
        <f t="shared" si="396"/>
        <v>598.4</v>
      </c>
      <c r="AE4173" s="2">
        <f t="shared" si="397"/>
        <v>598.4</v>
      </c>
      <c r="AG4173" t="str">
        <f t="shared" si="398"/>
        <v/>
      </c>
    </row>
    <row r="4174" spans="1:34">
      <c r="A4174">
        <v>4173</v>
      </c>
      <c r="C4174">
        <v>122</v>
      </c>
      <c r="D4174">
        <v>789</v>
      </c>
      <c r="E4174" t="s">
        <v>911</v>
      </c>
      <c r="F4174" t="s">
        <v>930</v>
      </c>
      <c r="G4174">
        <v>54.743328089999999</v>
      </c>
      <c r="H4174">
        <v>128.2196045</v>
      </c>
      <c r="M4174" t="s">
        <v>104</v>
      </c>
      <c r="N4174">
        <v>0</v>
      </c>
      <c r="O4174">
        <v>-17</v>
      </c>
      <c r="P4174">
        <f t="shared" si="399"/>
        <v>17</v>
      </c>
      <c r="Q4174" t="s">
        <v>616</v>
      </c>
      <c r="R4174">
        <v>2</v>
      </c>
      <c r="S4174">
        <f t="shared" si="394"/>
        <v>17</v>
      </c>
      <c r="T4174">
        <f t="shared" si="395"/>
        <v>0</v>
      </c>
      <c r="U4174" t="s">
        <v>1006</v>
      </c>
      <c r="V4174" t="s">
        <v>21</v>
      </c>
      <c r="Z4174" s="118">
        <v>1.07</v>
      </c>
      <c r="AA4174">
        <v>10</v>
      </c>
      <c r="AB4174" s="120">
        <v>3.36</v>
      </c>
      <c r="AC4174" s="2">
        <f t="shared" si="396"/>
        <v>5500.6560000000009</v>
      </c>
      <c r="AE4174" s="2">
        <f t="shared" si="397"/>
        <v>5500.6560000000009</v>
      </c>
      <c r="AG4174" t="str">
        <f t="shared" si="398"/>
        <v/>
      </c>
    </row>
    <row r="4175" spans="1:34">
      <c r="A4175">
        <v>4174</v>
      </c>
      <c r="C4175">
        <v>122</v>
      </c>
      <c r="D4175">
        <v>789</v>
      </c>
      <c r="E4175" t="s">
        <v>911</v>
      </c>
      <c r="F4175" t="s">
        <v>930</v>
      </c>
      <c r="G4175">
        <v>54.743328089999999</v>
      </c>
      <c r="H4175">
        <v>128.2196045</v>
      </c>
      <c r="M4175" t="s">
        <v>101</v>
      </c>
      <c r="N4175">
        <v>-17</v>
      </c>
      <c r="O4175">
        <v>-26</v>
      </c>
      <c r="P4175">
        <f t="shared" si="399"/>
        <v>9</v>
      </c>
      <c r="Q4175" t="s">
        <v>616</v>
      </c>
      <c r="R4175">
        <v>2</v>
      </c>
      <c r="S4175">
        <f t="shared" si="394"/>
        <v>9</v>
      </c>
      <c r="T4175">
        <f t="shared" si="395"/>
        <v>0</v>
      </c>
      <c r="U4175" t="s">
        <v>1006</v>
      </c>
      <c r="V4175" t="s">
        <v>21</v>
      </c>
      <c r="Z4175" s="118">
        <v>1.43</v>
      </c>
      <c r="AA4175">
        <v>15</v>
      </c>
      <c r="AB4175" s="120">
        <v>1.2</v>
      </c>
      <c r="AC4175" s="2">
        <f t="shared" si="396"/>
        <v>1312.7399999999998</v>
      </c>
      <c r="AE4175" s="2">
        <f t="shared" si="397"/>
        <v>1312.7399999999998</v>
      </c>
      <c r="AG4175" t="str">
        <f t="shared" si="398"/>
        <v/>
      </c>
    </row>
    <row r="4176" spans="1:34">
      <c r="A4176">
        <v>4175</v>
      </c>
      <c r="C4176">
        <v>122</v>
      </c>
      <c r="D4176">
        <v>789</v>
      </c>
      <c r="E4176" t="s">
        <v>911</v>
      </c>
      <c r="F4176" t="s">
        <v>930</v>
      </c>
      <c r="G4176">
        <v>54.743328089999999</v>
      </c>
      <c r="H4176">
        <v>128.2196045</v>
      </c>
      <c r="M4176" t="s">
        <v>19</v>
      </c>
      <c r="N4176">
        <v>-26</v>
      </c>
      <c r="O4176">
        <v>-58</v>
      </c>
      <c r="P4176">
        <f t="shared" si="399"/>
        <v>32</v>
      </c>
      <c r="Q4176" t="s">
        <v>89</v>
      </c>
      <c r="R4176">
        <v>2</v>
      </c>
      <c r="S4176">
        <f t="shared" si="394"/>
        <v>32</v>
      </c>
      <c r="T4176">
        <f t="shared" si="395"/>
        <v>0</v>
      </c>
      <c r="U4176" t="s">
        <v>1006</v>
      </c>
      <c r="V4176" t="s">
        <v>21</v>
      </c>
      <c r="Z4176" s="118">
        <v>1.43</v>
      </c>
      <c r="AA4176">
        <v>25</v>
      </c>
      <c r="AB4176" s="120">
        <v>0.38</v>
      </c>
      <c r="AC4176" s="2">
        <f t="shared" si="396"/>
        <v>1304.1599999999999</v>
      </c>
      <c r="AE4176" s="2">
        <f t="shared" si="397"/>
        <v>1304.1599999999999</v>
      </c>
      <c r="AG4176" t="str">
        <f t="shared" si="398"/>
        <v/>
      </c>
    </row>
    <row r="4177" spans="1:34" s="9" customFormat="1">
      <c r="A4177">
        <v>4176</v>
      </c>
      <c r="C4177">
        <v>122</v>
      </c>
      <c r="D4177">
        <v>789</v>
      </c>
      <c r="E4177" s="9" t="s">
        <v>911</v>
      </c>
      <c r="F4177" t="s">
        <v>930</v>
      </c>
      <c r="G4177" s="9">
        <v>54.743328089999999</v>
      </c>
      <c r="H4177" s="9">
        <v>128.2196045</v>
      </c>
      <c r="M4177" s="9" t="s">
        <v>701</v>
      </c>
      <c r="N4177" s="9">
        <v>-58</v>
      </c>
      <c r="O4177" s="9">
        <v>-80</v>
      </c>
      <c r="P4177">
        <f t="shared" si="399"/>
        <v>22</v>
      </c>
      <c r="Q4177" s="9" t="s">
        <v>191</v>
      </c>
      <c r="R4177" s="9">
        <v>2</v>
      </c>
      <c r="S4177" s="9">
        <f t="shared" si="394"/>
        <v>22</v>
      </c>
      <c r="T4177" s="9">
        <f t="shared" si="395"/>
        <v>0</v>
      </c>
      <c r="U4177" t="s">
        <v>1003</v>
      </c>
      <c r="V4177" t="s">
        <v>918</v>
      </c>
      <c r="Z4177" s="118">
        <v>0.16</v>
      </c>
      <c r="AA4177" s="9">
        <v>60</v>
      </c>
      <c r="AB4177" s="120">
        <v>0.39</v>
      </c>
      <c r="AC4177" s="2">
        <f t="shared" si="396"/>
        <v>54.912000000000006</v>
      </c>
      <c r="AE4177" s="11">
        <f t="shared" si="397"/>
        <v>54.912000000000006</v>
      </c>
      <c r="AG4177" t="str">
        <f t="shared" si="398"/>
        <v/>
      </c>
      <c r="AH4177"/>
    </row>
    <row r="4178" spans="1:34">
      <c r="A4178">
        <v>4177</v>
      </c>
      <c r="C4178">
        <v>360</v>
      </c>
      <c r="D4178">
        <v>790</v>
      </c>
      <c r="E4178" t="s">
        <v>619</v>
      </c>
      <c r="F4178" t="s">
        <v>930</v>
      </c>
      <c r="G4178">
        <v>54.931671139999999</v>
      </c>
      <c r="H4178">
        <v>128.0350037</v>
      </c>
      <c r="M4178" t="s">
        <v>606</v>
      </c>
      <c r="N4178">
        <v>1</v>
      </c>
      <c r="O4178">
        <v>0.5</v>
      </c>
      <c r="P4178">
        <f t="shared" si="399"/>
        <v>0.5</v>
      </c>
      <c r="Q4178" t="s">
        <v>35</v>
      </c>
      <c r="R4178">
        <v>1</v>
      </c>
      <c r="S4178">
        <f t="shared" si="394"/>
        <v>0</v>
      </c>
      <c r="T4178">
        <f t="shared" si="395"/>
        <v>0.5</v>
      </c>
      <c r="W4178">
        <f>SUM(S4178:S4183)</f>
        <v>30</v>
      </c>
      <c r="X4178">
        <f>SUM(T4178:T4183)</f>
        <v>1</v>
      </c>
      <c r="Y4178">
        <f>X4178+W4178</f>
        <v>31</v>
      </c>
      <c r="Z4178" s="118">
        <v>0.16</v>
      </c>
      <c r="AA4178">
        <v>0</v>
      </c>
      <c r="AB4178" s="120">
        <v>37.4</v>
      </c>
      <c r="AC4178" s="2">
        <f t="shared" si="396"/>
        <v>299.2</v>
      </c>
      <c r="AD4178" s="2">
        <f>SUM(AC4178:AC4183)</f>
        <v>2749.71</v>
      </c>
      <c r="AE4178" s="2">
        <f t="shared" si="397"/>
        <v>299.2</v>
      </c>
      <c r="AF4178" s="2">
        <f>SUM(AE4178:AE4183)</f>
        <v>2749.71</v>
      </c>
      <c r="AG4178">
        <f t="shared" si="398"/>
        <v>1</v>
      </c>
    </row>
    <row r="4179" spans="1:34">
      <c r="A4179">
        <v>4178</v>
      </c>
      <c r="C4179">
        <v>360</v>
      </c>
      <c r="D4179">
        <v>790</v>
      </c>
      <c r="E4179" t="s">
        <v>619</v>
      </c>
      <c r="F4179" t="s">
        <v>930</v>
      </c>
      <c r="G4179">
        <v>54.931671139999999</v>
      </c>
      <c r="H4179">
        <v>128.0350037</v>
      </c>
      <c r="M4179" t="s">
        <v>90</v>
      </c>
      <c r="N4179">
        <v>0.5</v>
      </c>
      <c r="O4179">
        <v>0</v>
      </c>
      <c r="P4179">
        <f t="shared" si="399"/>
        <v>0.5</v>
      </c>
      <c r="Q4179" t="s">
        <v>35</v>
      </c>
      <c r="R4179">
        <v>1</v>
      </c>
      <c r="S4179">
        <f t="shared" si="394"/>
        <v>0</v>
      </c>
      <c r="T4179">
        <f t="shared" si="395"/>
        <v>0.5</v>
      </c>
      <c r="Z4179" s="118">
        <v>0.16</v>
      </c>
      <c r="AA4179">
        <v>0</v>
      </c>
      <c r="AB4179" s="120">
        <v>30.85</v>
      </c>
      <c r="AC4179" s="2">
        <f t="shared" si="396"/>
        <v>246.8</v>
      </c>
      <c r="AE4179" s="2">
        <f t="shared" si="397"/>
        <v>246.8</v>
      </c>
      <c r="AG4179" t="str">
        <f t="shared" si="398"/>
        <v/>
      </c>
    </row>
    <row r="4180" spans="1:34">
      <c r="A4180">
        <v>4179</v>
      </c>
      <c r="C4180">
        <v>390</v>
      </c>
      <c r="D4180">
        <v>790</v>
      </c>
      <c r="E4180" t="s">
        <v>619</v>
      </c>
      <c r="F4180" t="s">
        <v>930</v>
      </c>
      <c r="G4180">
        <v>54.931671139999999</v>
      </c>
      <c r="H4180">
        <v>128.0350037</v>
      </c>
      <c r="M4180" t="s">
        <v>101</v>
      </c>
      <c r="N4180">
        <v>0</v>
      </c>
      <c r="O4180">
        <v>-13</v>
      </c>
      <c r="P4180">
        <f t="shared" si="399"/>
        <v>13</v>
      </c>
      <c r="Q4180" t="s">
        <v>616</v>
      </c>
      <c r="R4180">
        <v>2</v>
      </c>
      <c r="S4180">
        <f t="shared" si="394"/>
        <v>13</v>
      </c>
      <c r="T4180">
        <f t="shared" si="395"/>
        <v>0</v>
      </c>
      <c r="U4180" t="s">
        <v>1003</v>
      </c>
      <c r="V4180" t="s">
        <v>918</v>
      </c>
      <c r="Z4180" s="118">
        <v>1.45</v>
      </c>
      <c r="AA4180">
        <v>15</v>
      </c>
      <c r="AB4180" s="120">
        <v>1.2</v>
      </c>
      <c r="AC4180" s="2">
        <f t="shared" si="396"/>
        <v>1922.6999999999996</v>
      </c>
      <c r="AE4180" s="2">
        <f t="shared" si="397"/>
        <v>1922.6999999999996</v>
      </c>
      <c r="AG4180" t="str">
        <f t="shared" si="398"/>
        <v/>
      </c>
    </row>
    <row r="4181" spans="1:34">
      <c r="A4181">
        <v>4180</v>
      </c>
      <c r="C4181">
        <v>390</v>
      </c>
      <c r="D4181">
        <v>790</v>
      </c>
      <c r="E4181" t="s">
        <v>619</v>
      </c>
      <c r="F4181" t="s">
        <v>930</v>
      </c>
      <c r="G4181">
        <v>54.931671139999999</v>
      </c>
      <c r="H4181">
        <v>128.0350037</v>
      </c>
      <c r="M4181" t="s">
        <v>416</v>
      </c>
      <c r="N4181">
        <v>-30</v>
      </c>
      <c r="O4181">
        <v>-30</v>
      </c>
      <c r="P4181">
        <f t="shared" si="399"/>
        <v>0</v>
      </c>
      <c r="R4181">
        <v>2</v>
      </c>
      <c r="S4181">
        <f t="shared" si="394"/>
        <v>0</v>
      </c>
      <c r="T4181">
        <f t="shared" si="395"/>
        <v>0</v>
      </c>
      <c r="U4181" t="s">
        <v>1003</v>
      </c>
      <c r="V4181" t="s">
        <v>918</v>
      </c>
      <c r="Z4181" s="118">
        <v>0</v>
      </c>
      <c r="AA4181">
        <v>0</v>
      </c>
      <c r="AC4181" s="2">
        <f t="shared" si="396"/>
        <v>0</v>
      </c>
      <c r="AE4181" s="2">
        <f t="shared" si="397"/>
        <v>0</v>
      </c>
      <c r="AG4181" t="str">
        <f t="shared" si="398"/>
        <v/>
      </c>
    </row>
    <row r="4182" spans="1:34">
      <c r="A4182">
        <v>4181</v>
      </c>
      <c r="C4182">
        <v>390</v>
      </c>
      <c r="D4182">
        <v>790</v>
      </c>
      <c r="E4182" t="s">
        <v>619</v>
      </c>
      <c r="F4182" t="s">
        <v>930</v>
      </c>
      <c r="G4182">
        <v>54.931671139999999</v>
      </c>
      <c r="H4182">
        <v>128.0350037</v>
      </c>
      <c r="M4182" t="s">
        <v>19</v>
      </c>
      <c r="N4182">
        <v>-13</v>
      </c>
      <c r="O4182">
        <v>-30</v>
      </c>
      <c r="P4182">
        <f t="shared" si="399"/>
        <v>17</v>
      </c>
      <c r="Q4182" t="s">
        <v>616</v>
      </c>
      <c r="R4182">
        <v>2</v>
      </c>
      <c r="S4182">
        <f t="shared" si="394"/>
        <v>17</v>
      </c>
      <c r="T4182">
        <f t="shared" si="395"/>
        <v>0</v>
      </c>
      <c r="U4182" t="s">
        <v>1018</v>
      </c>
      <c r="V4182" t="s">
        <v>21</v>
      </c>
      <c r="Z4182" s="118">
        <v>1.45</v>
      </c>
      <c r="AA4182">
        <v>70</v>
      </c>
      <c r="AB4182" s="120">
        <v>0.38</v>
      </c>
      <c r="AC4182" s="2">
        <f t="shared" si="396"/>
        <v>281.01</v>
      </c>
      <c r="AE4182" s="2">
        <f t="shared" si="397"/>
        <v>281.01</v>
      </c>
      <c r="AG4182" t="str">
        <f t="shared" si="398"/>
        <v/>
      </c>
    </row>
    <row r="4183" spans="1:34" s="9" customFormat="1">
      <c r="A4183">
        <v>4182</v>
      </c>
      <c r="C4183">
        <v>360</v>
      </c>
      <c r="D4183">
        <v>790</v>
      </c>
      <c r="E4183" s="9" t="s">
        <v>619</v>
      </c>
      <c r="F4183" t="s">
        <v>930</v>
      </c>
      <c r="G4183" s="9">
        <v>54.931671139999999</v>
      </c>
      <c r="H4183" s="9">
        <v>128.0350037</v>
      </c>
      <c r="M4183" s="9" t="s">
        <v>191</v>
      </c>
      <c r="N4183" s="9">
        <v>0</v>
      </c>
      <c r="O4183" s="9">
        <v>0</v>
      </c>
      <c r="P4183">
        <f t="shared" si="399"/>
        <v>0</v>
      </c>
      <c r="Q4183" s="9" t="s">
        <v>35</v>
      </c>
      <c r="R4183" s="9">
        <v>1</v>
      </c>
      <c r="S4183" s="9">
        <f t="shared" si="394"/>
        <v>0</v>
      </c>
      <c r="T4183" s="9">
        <f t="shared" si="395"/>
        <v>0</v>
      </c>
      <c r="U4183"/>
      <c r="V4183"/>
      <c r="Z4183" s="118">
        <v>0</v>
      </c>
      <c r="AA4183" s="9">
        <v>0</v>
      </c>
      <c r="AB4183" s="120"/>
      <c r="AC4183" s="2">
        <f t="shared" si="396"/>
        <v>0</v>
      </c>
      <c r="AE4183" s="11">
        <f t="shared" si="397"/>
        <v>0</v>
      </c>
      <c r="AG4183" t="str">
        <f t="shared" si="398"/>
        <v/>
      </c>
      <c r="AH4183"/>
    </row>
    <row r="4184" spans="1:34">
      <c r="A4184">
        <v>4183</v>
      </c>
      <c r="C4184">
        <v>361</v>
      </c>
      <c r="D4184">
        <v>791</v>
      </c>
      <c r="E4184" t="s">
        <v>605</v>
      </c>
      <c r="F4184" t="s">
        <v>929</v>
      </c>
      <c r="G4184">
        <v>54.929439539999997</v>
      </c>
      <c r="H4184">
        <v>128.0381012</v>
      </c>
      <c r="M4184" t="s">
        <v>606</v>
      </c>
      <c r="N4184">
        <v>3</v>
      </c>
      <c r="O4184">
        <v>2</v>
      </c>
      <c r="P4184">
        <f t="shared" si="399"/>
        <v>1</v>
      </c>
      <c r="Q4184" t="s">
        <v>35</v>
      </c>
      <c r="R4184">
        <v>1</v>
      </c>
      <c r="S4184">
        <f t="shared" si="394"/>
        <v>0</v>
      </c>
      <c r="T4184">
        <f t="shared" si="395"/>
        <v>1</v>
      </c>
      <c r="W4184">
        <f>SUM(S4184:S4189)</f>
        <v>25</v>
      </c>
      <c r="X4184">
        <f>SUM(T4184:T4189)</f>
        <v>3</v>
      </c>
      <c r="Y4184">
        <f>X4184+W4184</f>
        <v>28</v>
      </c>
      <c r="Z4184" s="118">
        <v>0.14000000000000001</v>
      </c>
      <c r="AA4184">
        <v>0</v>
      </c>
      <c r="AB4184" s="120">
        <v>43.21</v>
      </c>
      <c r="AC4184" s="2">
        <f t="shared" si="396"/>
        <v>604.94000000000005</v>
      </c>
      <c r="AD4184" s="2">
        <f>SUM(AC4184:AC4189)</f>
        <v>4984.6959999999999</v>
      </c>
      <c r="AE4184" s="2">
        <f t="shared" si="397"/>
        <v>604.94000000000005</v>
      </c>
      <c r="AF4184" s="2">
        <f>SUM(AE4184:AE4189)</f>
        <v>4984.6959999999999</v>
      </c>
      <c r="AG4184">
        <f t="shared" si="398"/>
        <v>1</v>
      </c>
    </row>
    <row r="4185" spans="1:34">
      <c r="A4185">
        <v>4184</v>
      </c>
      <c r="C4185">
        <v>361</v>
      </c>
      <c r="D4185">
        <v>791</v>
      </c>
      <c r="E4185" t="s">
        <v>605</v>
      </c>
      <c r="F4185" t="s">
        <v>929</v>
      </c>
      <c r="G4185">
        <v>54.929439539999997</v>
      </c>
      <c r="H4185">
        <v>128.0381012</v>
      </c>
      <c r="M4185" t="s">
        <v>628</v>
      </c>
      <c r="N4185">
        <v>2</v>
      </c>
      <c r="O4185">
        <v>0</v>
      </c>
      <c r="P4185">
        <f t="shared" si="399"/>
        <v>2</v>
      </c>
      <c r="Q4185" t="s">
        <v>35</v>
      </c>
      <c r="R4185">
        <v>1</v>
      </c>
      <c r="S4185">
        <f t="shared" si="394"/>
        <v>0</v>
      </c>
      <c r="T4185">
        <f t="shared" si="395"/>
        <v>2</v>
      </c>
      <c r="Z4185" s="118">
        <v>0.14000000000000001</v>
      </c>
      <c r="AA4185">
        <v>0</v>
      </c>
      <c r="AB4185" s="120">
        <v>36.65</v>
      </c>
      <c r="AC4185" s="2">
        <f t="shared" si="396"/>
        <v>1026.2</v>
      </c>
      <c r="AE4185" s="2">
        <f t="shared" si="397"/>
        <v>1026.2</v>
      </c>
      <c r="AG4185" t="str">
        <f t="shared" si="398"/>
        <v/>
      </c>
      <c r="AH4185" s="102"/>
    </row>
    <row r="4186" spans="1:34">
      <c r="A4186">
        <v>4185</v>
      </c>
      <c r="C4186">
        <v>392</v>
      </c>
      <c r="D4186">
        <v>791</v>
      </c>
      <c r="E4186" t="s">
        <v>605</v>
      </c>
      <c r="F4186" t="s">
        <v>929</v>
      </c>
      <c r="G4186">
        <v>54.929439539999997</v>
      </c>
      <c r="H4186">
        <v>128.0381012</v>
      </c>
      <c r="M4186" t="s">
        <v>16</v>
      </c>
      <c r="N4186">
        <v>0</v>
      </c>
      <c r="O4186">
        <v>-4</v>
      </c>
      <c r="P4186">
        <f t="shared" si="399"/>
        <v>4</v>
      </c>
      <c r="Q4186" t="s">
        <v>616</v>
      </c>
      <c r="R4186">
        <v>2</v>
      </c>
      <c r="S4186">
        <f t="shared" si="394"/>
        <v>4</v>
      </c>
      <c r="T4186">
        <f t="shared" si="395"/>
        <v>0</v>
      </c>
      <c r="U4186" t="s">
        <v>1018</v>
      </c>
      <c r="V4186" t="s">
        <v>21</v>
      </c>
      <c r="Z4186" s="118">
        <v>1.31</v>
      </c>
      <c r="AA4186">
        <v>15</v>
      </c>
      <c r="AB4186" s="120">
        <v>4.74</v>
      </c>
      <c r="AC4186" s="2">
        <f t="shared" si="396"/>
        <v>2111.1959999999999</v>
      </c>
      <c r="AE4186" s="2">
        <f t="shared" si="397"/>
        <v>2111.1959999999999</v>
      </c>
      <c r="AG4186" t="str">
        <f t="shared" si="398"/>
        <v/>
      </c>
      <c r="AH4186" s="102"/>
    </row>
    <row r="4187" spans="1:34">
      <c r="A4187">
        <v>4186</v>
      </c>
      <c r="C4187">
        <v>392</v>
      </c>
      <c r="D4187">
        <v>791</v>
      </c>
      <c r="E4187" t="s">
        <v>605</v>
      </c>
      <c r="F4187" t="s">
        <v>929</v>
      </c>
      <c r="G4187">
        <v>54.929439539999997</v>
      </c>
      <c r="H4187">
        <v>128.0381012</v>
      </c>
      <c r="M4187" t="s">
        <v>17</v>
      </c>
      <c r="N4187">
        <v>-25</v>
      </c>
      <c r="O4187">
        <v>-4</v>
      </c>
      <c r="P4187">
        <f t="shared" si="399"/>
        <v>21</v>
      </c>
      <c r="Q4187" t="s">
        <v>616</v>
      </c>
      <c r="R4187">
        <v>2</v>
      </c>
      <c r="S4187">
        <f t="shared" si="394"/>
        <v>21</v>
      </c>
      <c r="T4187">
        <f t="shared" si="395"/>
        <v>0</v>
      </c>
      <c r="U4187" t="s">
        <v>1018</v>
      </c>
      <c r="V4187" t="s">
        <v>21</v>
      </c>
      <c r="Z4187" s="118">
        <v>0.87</v>
      </c>
      <c r="AA4187">
        <v>60</v>
      </c>
      <c r="AB4187" s="120">
        <v>1.7</v>
      </c>
      <c r="AC4187" s="2">
        <f t="shared" si="396"/>
        <v>1242.3599999999999</v>
      </c>
      <c r="AE4187" s="2">
        <f t="shared" si="397"/>
        <v>1242.3599999999999</v>
      </c>
      <c r="AG4187" t="str">
        <f t="shared" si="398"/>
        <v/>
      </c>
      <c r="AH4187" s="102"/>
    </row>
    <row r="4188" spans="1:34">
      <c r="A4188">
        <v>4187</v>
      </c>
      <c r="C4188">
        <v>392</v>
      </c>
      <c r="D4188">
        <v>791</v>
      </c>
      <c r="E4188" t="s">
        <v>605</v>
      </c>
      <c r="F4188" t="s">
        <v>929</v>
      </c>
      <c r="G4188">
        <v>54.929439539999997</v>
      </c>
      <c r="H4188">
        <v>128.0381012</v>
      </c>
      <c r="M4188" t="s">
        <v>299</v>
      </c>
      <c r="N4188">
        <v>-25</v>
      </c>
      <c r="O4188">
        <v>-25</v>
      </c>
      <c r="P4188">
        <f t="shared" si="399"/>
        <v>0</v>
      </c>
      <c r="R4188">
        <v>2</v>
      </c>
      <c r="S4188">
        <f t="shared" si="394"/>
        <v>0</v>
      </c>
      <c r="T4188">
        <f t="shared" si="395"/>
        <v>0</v>
      </c>
      <c r="U4188" t="s">
        <v>1018</v>
      </c>
      <c r="V4188" t="s">
        <v>21</v>
      </c>
      <c r="Z4188" s="118">
        <v>1.38</v>
      </c>
      <c r="AA4188">
        <v>90</v>
      </c>
      <c r="AB4188" s="120">
        <v>0.54</v>
      </c>
      <c r="AC4188" s="2">
        <f t="shared" si="396"/>
        <v>0</v>
      </c>
      <c r="AE4188" s="2">
        <f t="shared" si="397"/>
        <v>0</v>
      </c>
      <c r="AG4188" t="str">
        <f t="shared" si="398"/>
        <v/>
      </c>
      <c r="AH4188" s="102"/>
    </row>
    <row r="4189" spans="1:34" s="9" customFormat="1">
      <c r="A4189">
        <v>4188</v>
      </c>
      <c r="C4189">
        <v>361</v>
      </c>
      <c r="D4189">
        <v>791</v>
      </c>
      <c r="E4189" s="9" t="s">
        <v>605</v>
      </c>
      <c r="F4189" t="s">
        <v>929</v>
      </c>
      <c r="G4189" s="9">
        <v>54.929439539999997</v>
      </c>
      <c r="H4189" s="9">
        <v>128.0381012</v>
      </c>
      <c r="M4189" s="9" t="s">
        <v>658</v>
      </c>
      <c r="N4189" s="9">
        <v>0</v>
      </c>
      <c r="O4189" s="9">
        <v>0</v>
      </c>
      <c r="P4189">
        <f t="shared" si="399"/>
        <v>0</v>
      </c>
      <c r="Q4189" s="9" t="s">
        <v>35</v>
      </c>
      <c r="R4189" s="9">
        <v>1</v>
      </c>
      <c r="S4189" s="9">
        <f t="shared" si="394"/>
        <v>0</v>
      </c>
      <c r="T4189" s="9">
        <f t="shared" si="395"/>
        <v>0</v>
      </c>
      <c r="U4189"/>
      <c r="V4189"/>
      <c r="Z4189" s="118">
        <v>0.14000000000000001</v>
      </c>
      <c r="AA4189" s="9">
        <v>0</v>
      </c>
      <c r="AB4189" s="120">
        <v>43.21</v>
      </c>
      <c r="AC4189" s="2">
        <f t="shared" si="396"/>
        <v>0</v>
      </c>
      <c r="AE4189" s="11">
        <f t="shared" si="397"/>
        <v>0</v>
      </c>
      <c r="AG4189" t="str">
        <f t="shared" si="398"/>
        <v/>
      </c>
      <c r="AH4189"/>
    </row>
    <row r="4190" spans="1:34" s="9" customFormat="1">
      <c r="A4190">
        <v>4189</v>
      </c>
      <c r="C4190">
        <v>391</v>
      </c>
      <c r="D4190">
        <v>792</v>
      </c>
      <c r="E4190" s="9" t="s">
        <v>416</v>
      </c>
      <c r="F4190" t="s">
        <v>932</v>
      </c>
      <c r="G4190" s="9">
        <v>54.931388849999998</v>
      </c>
      <c r="H4190" s="9">
        <v>128.0364075</v>
      </c>
      <c r="M4190" s="9" t="s">
        <v>21</v>
      </c>
      <c r="N4190" s="9">
        <v>0</v>
      </c>
      <c r="O4190" s="9">
        <v>-40</v>
      </c>
      <c r="P4190">
        <f t="shared" si="399"/>
        <v>40</v>
      </c>
      <c r="Q4190" s="9" t="s">
        <v>888</v>
      </c>
      <c r="R4190" s="9">
        <v>2</v>
      </c>
      <c r="S4190" s="9">
        <f t="shared" si="394"/>
        <v>40</v>
      </c>
      <c r="T4190" s="9">
        <f t="shared" si="395"/>
        <v>0</v>
      </c>
      <c r="U4190" t="s">
        <v>1006</v>
      </c>
      <c r="V4190" t="s">
        <v>918</v>
      </c>
      <c r="Z4190" s="118">
        <v>1.1000000000000001</v>
      </c>
      <c r="AA4190" s="9">
        <v>95</v>
      </c>
      <c r="AB4190" s="120">
        <v>0.92</v>
      </c>
      <c r="AC4190" s="2">
        <f t="shared" si="396"/>
        <v>202.40000000000006</v>
      </c>
      <c r="AD4190" s="97">
        <f>SUM(AC4190)</f>
        <v>202.40000000000006</v>
      </c>
      <c r="AE4190" s="97">
        <f t="shared" si="397"/>
        <v>202.40000000000006</v>
      </c>
      <c r="AF4190" s="97">
        <f>SUM(AE4190)</f>
        <v>202.40000000000006</v>
      </c>
      <c r="AG4190">
        <f t="shared" si="398"/>
        <v>1</v>
      </c>
      <c r="AH4190"/>
    </row>
    <row r="4191" spans="1:34">
      <c r="A4191">
        <v>4190</v>
      </c>
      <c r="C4191">
        <v>362</v>
      </c>
      <c r="D4191">
        <v>793</v>
      </c>
      <c r="E4191" t="s">
        <v>605</v>
      </c>
      <c r="F4191" t="s">
        <v>929</v>
      </c>
      <c r="G4191">
        <v>54.928050990000003</v>
      </c>
      <c r="H4191">
        <v>128.03999329999999</v>
      </c>
      <c r="M4191" t="s">
        <v>612</v>
      </c>
      <c r="N4191">
        <v>3</v>
      </c>
      <c r="O4191">
        <v>2</v>
      </c>
      <c r="P4191">
        <f t="shared" si="399"/>
        <v>1</v>
      </c>
      <c r="Q4191" t="s">
        <v>35</v>
      </c>
      <c r="R4191">
        <v>1</v>
      </c>
      <c r="S4191">
        <f t="shared" si="394"/>
        <v>0</v>
      </c>
      <c r="T4191">
        <f t="shared" si="395"/>
        <v>1</v>
      </c>
      <c r="W4191">
        <f>SUM(S4191:S4197)</f>
        <v>40</v>
      </c>
      <c r="X4191">
        <f>SUM(T4191:T4197)</f>
        <v>3</v>
      </c>
      <c r="Y4191">
        <f>X4191+W4191</f>
        <v>43</v>
      </c>
      <c r="Z4191" s="118">
        <v>0.14000000000000001</v>
      </c>
      <c r="AA4191">
        <v>0</v>
      </c>
      <c r="AB4191" s="120">
        <v>43.21</v>
      </c>
      <c r="AC4191" s="2">
        <f t="shared" si="396"/>
        <v>604.94000000000005</v>
      </c>
      <c r="AD4191" s="2">
        <f>SUM(AC4191:AC4197)</f>
        <v>5466.5639999999994</v>
      </c>
      <c r="AE4191" s="2">
        <f t="shared" si="397"/>
        <v>604.94000000000005</v>
      </c>
      <c r="AF4191" s="2">
        <f>SUM(AE4191:AE4197)</f>
        <v>5466.5639999999994</v>
      </c>
      <c r="AG4191">
        <f t="shared" si="398"/>
        <v>1</v>
      </c>
    </row>
    <row r="4192" spans="1:34">
      <c r="A4192">
        <v>4191</v>
      </c>
      <c r="C4192">
        <v>362</v>
      </c>
      <c r="D4192">
        <v>793</v>
      </c>
      <c r="E4192" t="s">
        <v>605</v>
      </c>
      <c r="F4192" t="s">
        <v>929</v>
      </c>
      <c r="G4192">
        <v>54.928050990000003</v>
      </c>
      <c r="H4192">
        <v>128.03999329999999</v>
      </c>
      <c r="M4192" t="s">
        <v>15</v>
      </c>
      <c r="N4192">
        <v>2</v>
      </c>
      <c r="O4192">
        <v>0</v>
      </c>
      <c r="P4192">
        <f t="shared" si="399"/>
        <v>2</v>
      </c>
      <c r="Q4192" t="s">
        <v>35</v>
      </c>
      <c r="R4192">
        <v>1</v>
      </c>
      <c r="S4192">
        <f t="shared" si="394"/>
        <v>0</v>
      </c>
      <c r="T4192">
        <f t="shared" si="395"/>
        <v>2</v>
      </c>
      <c r="Z4192" s="118">
        <v>0.14000000000000001</v>
      </c>
      <c r="AA4192">
        <v>0</v>
      </c>
      <c r="AB4192" s="120">
        <v>36.65</v>
      </c>
      <c r="AC4192" s="2">
        <f t="shared" si="396"/>
        <v>1026.2</v>
      </c>
      <c r="AE4192" s="2">
        <f t="shared" si="397"/>
        <v>1026.2</v>
      </c>
      <c r="AG4192" t="str">
        <f t="shared" si="398"/>
        <v/>
      </c>
    </row>
    <row r="4193" spans="1:34">
      <c r="A4193">
        <v>4192</v>
      </c>
      <c r="C4193">
        <v>393</v>
      </c>
      <c r="D4193">
        <v>793</v>
      </c>
      <c r="E4193" t="s">
        <v>605</v>
      </c>
      <c r="F4193" t="s">
        <v>929</v>
      </c>
      <c r="G4193">
        <v>54.928050990000003</v>
      </c>
      <c r="H4193">
        <v>128.03999329999999</v>
      </c>
      <c r="M4193" t="s">
        <v>16</v>
      </c>
      <c r="N4193">
        <v>0</v>
      </c>
      <c r="O4193">
        <v>-2</v>
      </c>
      <c r="P4193">
        <f t="shared" si="399"/>
        <v>2</v>
      </c>
      <c r="Q4193" t="s">
        <v>616</v>
      </c>
      <c r="R4193">
        <v>2</v>
      </c>
      <c r="S4193">
        <f t="shared" si="394"/>
        <v>2</v>
      </c>
      <c r="T4193">
        <f t="shared" si="395"/>
        <v>0</v>
      </c>
      <c r="U4193" t="s">
        <v>1006</v>
      </c>
      <c r="V4193" t="s">
        <v>918</v>
      </c>
      <c r="Z4193" s="118">
        <v>1.31</v>
      </c>
      <c r="AA4193">
        <v>50</v>
      </c>
      <c r="AB4193" s="120">
        <v>4.74</v>
      </c>
      <c r="AC4193" s="2">
        <f t="shared" si="396"/>
        <v>620.94000000000005</v>
      </c>
      <c r="AE4193" s="2">
        <f t="shared" si="397"/>
        <v>620.94000000000005</v>
      </c>
      <c r="AG4193" t="str">
        <f t="shared" si="398"/>
        <v/>
      </c>
    </row>
    <row r="4194" spans="1:34">
      <c r="A4194">
        <v>4193</v>
      </c>
      <c r="C4194">
        <v>393</v>
      </c>
      <c r="D4194">
        <v>793</v>
      </c>
      <c r="E4194" t="s">
        <v>605</v>
      </c>
      <c r="F4194" t="s">
        <v>929</v>
      </c>
      <c r="G4194">
        <v>54.928050990000003</v>
      </c>
      <c r="H4194">
        <v>128.03999329999999</v>
      </c>
      <c r="M4194" t="s">
        <v>101</v>
      </c>
      <c r="N4194">
        <v>-2</v>
      </c>
      <c r="O4194">
        <v>-24</v>
      </c>
      <c r="P4194">
        <f t="shared" si="399"/>
        <v>22</v>
      </c>
      <c r="Q4194" t="s">
        <v>616</v>
      </c>
      <c r="R4194">
        <v>2</v>
      </c>
      <c r="S4194">
        <f t="shared" si="394"/>
        <v>22</v>
      </c>
      <c r="T4194">
        <f t="shared" si="395"/>
        <v>0</v>
      </c>
      <c r="U4194" t="s">
        <v>1006</v>
      </c>
      <c r="V4194" t="s">
        <v>918</v>
      </c>
      <c r="Z4194" s="118">
        <v>1.19</v>
      </c>
      <c r="AA4194">
        <v>50</v>
      </c>
      <c r="AB4194" s="120">
        <v>1.7</v>
      </c>
      <c r="AC4194" s="2">
        <f t="shared" si="396"/>
        <v>2225.2999999999997</v>
      </c>
      <c r="AE4194" s="2">
        <f t="shared" si="397"/>
        <v>2225.2999999999997</v>
      </c>
      <c r="AG4194" t="str">
        <f t="shared" si="398"/>
        <v/>
      </c>
    </row>
    <row r="4195" spans="1:34">
      <c r="A4195">
        <v>4194</v>
      </c>
      <c r="C4195">
        <v>393</v>
      </c>
      <c r="D4195">
        <v>793</v>
      </c>
      <c r="E4195" t="s">
        <v>605</v>
      </c>
      <c r="F4195" t="s">
        <v>929</v>
      </c>
      <c r="G4195">
        <v>54.928050990000003</v>
      </c>
      <c r="H4195">
        <v>128.03999329999999</v>
      </c>
      <c r="M4195" t="s">
        <v>18</v>
      </c>
      <c r="N4195">
        <v>-24</v>
      </c>
      <c r="O4195">
        <v>-32</v>
      </c>
      <c r="P4195">
        <f t="shared" si="399"/>
        <v>8</v>
      </c>
      <c r="Q4195" t="s">
        <v>616</v>
      </c>
      <c r="R4195">
        <v>2</v>
      </c>
      <c r="S4195">
        <f t="shared" si="394"/>
        <v>8</v>
      </c>
      <c r="T4195">
        <f t="shared" si="395"/>
        <v>0</v>
      </c>
      <c r="U4195" t="s">
        <v>1006</v>
      </c>
      <c r="V4195" t="s">
        <v>918</v>
      </c>
      <c r="Z4195" s="118">
        <v>1.38</v>
      </c>
      <c r="AA4195">
        <v>60</v>
      </c>
      <c r="AB4195" s="120">
        <v>1.7</v>
      </c>
      <c r="AC4195" s="2">
        <f t="shared" si="396"/>
        <v>750.71999999999991</v>
      </c>
      <c r="AE4195" s="2">
        <f t="shared" si="397"/>
        <v>750.71999999999991</v>
      </c>
      <c r="AG4195" t="str">
        <f t="shared" si="398"/>
        <v/>
      </c>
    </row>
    <row r="4196" spans="1:34">
      <c r="A4196">
        <v>4195</v>
      </c>
      <c r="C4196">
        <v>393</v>
      </c>
      <c r="D4196">
        <v>793</v>
      </c>
      <c r="E4196" t="s">
        <v>605</v>
      </c>
      <c r="F4196" t="s">
        <v>929</v>
      </c>
      <c r="G4196">
        <v>54.928050990000003</v>
      </c>
      <c r="H4196">
        <v>128.03999329999999</v>
      </c>
      <c r="M4196" t="s">
        <v>19</v>
      </c>
      <c r="N4196">
        <v>-32</v>
      </c>
      <c r="O4196">
        <v>-40</v>
      </c>
      <c r="P4196">
        <f t="shared" si="399"/>
        <v>8</v>
      </c>
      <c r="Q4196" t="s">
        <v>616</v>
      </c>
      <c r="R4196">
        <v>2</v>
      </c>
      <c r="S4196">
        <f t="shared" si="394"/>
        <v>8</v>
      </c>
      <c r="T4196">
        <f t="shared" si="395"/>
        <v>0</v>
      </c>
      <c r="U4196" t="s">
        <v>1003</v>
      </c>
      <c r="V4196" t="s">
        <v>918</v>
      </c>
      <c r="Z4196" s="118">
        <v>1.38</v>
      </c>
      <c r="AA4196">
        <v>60</v>
      </c>
      <c r="AB4196" s="120">
        <v>0.54</v>
      </c>
      <c r="AC4196" s="2">
        <f t="shared" si="396"/>
        <v>238.464</v>
      </c>
      <c r="AE4196" s="2">
        <f t="shared" si="397"/>
        <v>238.464</v>
      </c>
      <c r="AG4196" t="str">
        <f t="shared" si="398"/>
        <v/>
      </c>
    </row>
    <row r="4197" spans="1:34" s="9" customFormat="1">
      <c r="A4197">
        <v>4196</v>
      </c>
      <c r="C4197">
        <v>362</v>
      </c>
      <c r="D4197">
        <v>793</v>
      </c>
      <c r="E4197" s="9" t="s">
        <v>605</v>
      </c>
      <c r="F4197" t="s">
        <v>929</v>
      </c>
      <c r="G4197" s="9">
        <v>54.928050990000003</v>
      </c>
      <c r="H4197" s="9">
        <v>128.03999329999999</v>
      </c>
      <c r="M4197" s="9" t="s">
        <v>89</v>
      </c>
      <c r="N4197" s="9">
        <v>0</v>
      </c>
      <c r="O4197" s="9">
        <v>0</v>
      </c>
      <c r="P4197">
        <f t="shared" si="399"/>
        <v>0</v>
      </c>
      <c r="Q4197" s="9" t="s">
        <v>35</v>
      </c>
      <c r="R4197" s="9">
        <v>1</v>
      </c>
      <c r="S4197" s="9">
        <f t="shared" si="394"/>
        <v>0</v>
      </c>
      <c r="T4197" s="9">
        <f t="shared" si="395"/>
        <v>0</v>
      </c>
      <c r="U4197"/>
      <c r="V4197"/>
      <c r="Z4197" s="118">
        <v>0.14000000000000001</v>
      </c>
      <c r="AA4197" s="9">
        <v>0</v>
      </c>
      <c r="AB4197" s="120">
        <v>43.21</v>
      </c>
      <c r="AC4197" s="2">
        <f t="shared" si="396"/>
        <v>0</v>
      </c>
      <c r="AE4197" s="11">
        <f t="shared" si="397"/>
        <v>0</v>
      </c>
      <c r="AG4197" t="str">
        <f t="shared" si="398"/>
        <v/>
      </c>
      <c r="AH4197"/>
    </row>
    <row r="4198" spans="1:34">
      <c r="A4198">
        <v>4197</v>
      </c>
      <c r="C4198">
        <v>363</v>
      </c>
      <c r="D4198">
        <v>794</v>
      </c>
      <c r="E4198" t="s">
        <v>909</v>
      </c>
      <c r="F4198" t="s">
        <v>931</v>
      </c>
      <c r="G4198">
        <v>54.92889023</v>
      </c>
      <c r="H4198">
        <v>128.04420469999999</v>
      </c>
      <c r="M4198" t="s">
        <v>191</v>
      </c>
      <c r="N4198">
        <v>2</v>
      </c>
      <c r="O4198">
        <v>0</v>
      </c>
      <c r="P4198">
        <f t="shared" si="399"/>
        <v>2</v>
      </c>
      <c r="Q4198" t="s">
        <v>35</v>
      </c>
      <c r="R4198">
        <v>1</v>
      </c>
      <c r="S4198">
        <f t="shared" si="394"/>
        <v>0</v>
      </c>
      <c r="T4198">
        <f t="shared" si="395"/>
        <v>2</v>
      </c>
      <c r="W4198">
        <f>SUM(S4198:S4205)</f>
        <v>40</v>
      </c>
      <c r="X4198">
        <f>SUM(T4198:T4205)</f>
        <v>2</v>
      </c>
      <c r="Y4198">
        <f>X4198+W4198</f>
        <v>42</v>
      </c>
      <c r="Z4198" s="118">
        <v>0</v>
      </c>
      <c r="AA4198">
        <v>0</v>
      </c>
      <c r="AC4198" s="2">
        <f t="shared" si="396"/>
        <v>0</v>
      </c>
      <c r="AD4198" s="2">
        <f>SUM(AC4198:AC4205)</f>
        <v>16236.880000000001</v>
      </c>
      <c r="AE4198" s="2">
        <f t="shared" si="397"/>
        <v>0</v>
      </c>
      <c r="AF4198" s="2">
        <f>SUM(AE4198:AE4205)</f>
        <v>16236.880000000001</v>
      </c>
      <c r="AG4198">
        <f t="shared" si="398"/>
        <v>1</v>
      </c>
    </row>
    <row r="4199" spans="1:34">
      <c r="A4199">
        <v>4198</v>
      </c>
      <c r="C4199">
        <v>394</v>
      </c>
      <c r="D4199">
        <v>794</v>
      </c>
      <c r="E4199" t="s">
        <v>909</v>
      </c>
      <c r="F4199" t="s">
        <v>931</v>
      </c>
      <c r="G4199">
        <v>54.92889023</v>
      </c>
      <c r="H4199">
        <v>128.04420469999999</v>
      </c>
      <c r="M4199" t="s">
        <v>838</v>
      </c>
      <c r="N4199">
        <v>0</v>
      </c>
      <c r="O4199">
        <v>-5</v>
      </c>
      <c r="P4199">
        <f t="shared" si="399"/>
        <v>5</v>
      </c>
      <c r="Q4199" t="s">
        <v>613</v>
      </c>
      <c r="R4199">
        <v>2</v>
      </c>
      <c r="S4199">
        <f t="shared" si="394"/>
        <v>5</v>
      </c>
      <c r="T4199">
        <f t="shared" si="395"/>
        <v>0</v>
      </c>
      <c r="U4199" t="s">
        <v>1003</v>
      </c>
      <c r="V4199" t="s">
        <v>918</v>
      </c>
      <c r="Z4199" s="118">
        <v>0.13</v>
      </c>
      <c r="AA4199">
        <v>0</v>
      </c>
      <c r="AB4199" s="120">
        <v>42.07</v>
      </c>
      <c r="AC4199" s="2">
        <f t="shared" si="396"/>
        <v>2734.55</v>
      </c>
      <c r="AE4199" s="2">
        <f t="shared" si="397"/>
        <v>2734.55</v>
      </c>
      <c r="AG4199" t="str">
        <f t="shared" si="398"/>
        <v/>
      </c>
    </row>
    <row r="4200" spans="1:34">
      <c r="A4200">
        <v>4199</v>
      </c>
      <c r="C4200">
        <v>394</v>
      </c>
      <c r="D4200">
        <v>794</v>
      </c>
      <c r="E4200" t="s">
        <v>909</v>
      </c>
      <c r="F4200" t="s">
        <v>931</v>
      </c>
      <c r="G4200">
        <v>54.92889023</v>
      </c>
      <c r="H4200">
        <v>128.04420469999999</v>
      </c>
      <c r="M4200" t="s">
        <v>839</v>
      </c>
      <c r="N4200">
        <v>-5</v>
      </c>
      <c r="O4200">
        <v>-8</v>
      </c>
      <c r="P4200">
        <f t="shared" si="399"/>
        <v>3</v>
      </c>
      <c r="Q4200" t="s">
        <v>613</v>
      </c>
      <c r="R4200">
        <v>2</v>
      </c>
      <c r="S4200">
        <f t="shared" si="394"/>
        <v>3</v>
      </c>
      <c r="T4200">
        <f t="shared" si="395"/>
        <v>0</v>
      </c>
      <c r="U4200" t="s">
        <v>1003</v>
      </c>
      <c r="V4200" t="s">
        <v>918</v>
      </c>
      <c r="Z4200" s="118">
        <v>1.71</v>
      </c>
      <c r="AA4200">
        <v>0</v>
      </c>
      <c r="AB4200" s="120">
        <v>0.45</v>
      </c>
      <c r="AC4200" s="2">
        <f t="shared" si="396"/>
        <v>230.85</v>
      </c>
      <c r="AE4200" s="2">
        <f t="shared" si="397"/>
        <v>230.85</v>
      </c>
      <c r="AG4200" t="str">
        <f t="shared" si="398"/>
        <v/>
      </c>
    </row>
    <row r="4201" spans="1:34">
      <c r="A4201">
        <v>4200</v>
      </c>
      <c r="C4201">
        <v>394</v>
      </c>
      <c r="D4201">
        <v>794</v>
      </c>
      <c r="E4201" t="s">
        <v>909</v>
      </c>
      <c r="F4201" t="s">
        <v>931</v>
      </c>
      <c r="G4201">
        <v>54.92889023</v>
      </c>
      <c r="H4201">
        <v>128.04420469999999</v>
      </c>
      <c r="M4201" t="s">
        <v>840</v>
      </c>
      <c r="N4201">
        <v>-20</v>
      </c>
      <c r="O4201">
        <v>-8</v>
      </c>
      <c r="P4201">
        <f t="shared" si="399"/>
        <v>12</v>
      </c>
      <c r="R4201">
        <v>2</v>
      </c>
      <c r="S4201">
        <f t="shared" si="394"/>
        <v>12</v>
      </c>
      <c r="T4201">
        <f t="shared" si="395"/>
        <v>0</v>
      </c>
      <c r="U4201" t="s">
        <v>1003</v>
      </c>
      <c r="V4201" t="s">
        <v>918</v>
      </c>
      <c r="Z4201" s="118">
        <v>0.13</v>
      </c>
      <c r="AA4201">
        <v>0</v>
      </c>
      <c r="AB4201" s="120">
        <v>42.07</v>
      </c>
      <c r="AC4201" s="2">
        <f t="shared" si="396"/>
        <v>6562.920000000001</v>
      </c>
      <c r="AE4201" s="2">
        <f t="shared" si="397"/>
        <v>6562.920000000001</v>
      </c>
      <c r="AG4201" t="str">
        <f t="shared" si="398"/>
        <v/>
      </c>
    </row>
    <row r="4202" spans="1:34">
      <c r="A4202">
        <v>4201</v>
      </c>
      <c r="C4202">
        <v>394</v>
      </c>
      <c r="D4202">
        <v>794</v>
      </c>
      <c r="E4202" t="s">
        <v>909</v>
      </c>
      <c r="F4202" t="s">
        <v>931</v>
      </c>
      <c r="G4202">
        <v>54.92889023</v>
      </c>
      <c r="H4202">
        <v>128.04420469999999</v>
      </c>
      <c r="M4202" t="s">
        <v>841</v>
      </c>
      <c r="N4202">
        <v>-20</v>
      </c>
      <c r="O4202">
        <v>-24</v>
      </c>
      <c r="P4202">
        <f t="shared" si="399"/>
        <v>4</v>
      </c>
      <c r="Q4202" t="s">
        <v>613</v>
      </c>
      <c r="R4202">
        <v>2</v>
      </c>
      <c r="S4202">
        <f t="shared" si="394"/>
        <v>4</v>
      </c>
      <c r="T4202">
        <f t="shared" si="395"/>
        <v>0</v>
      </c>
      <c r="U4202" t="s">
        <v>1003</v>
      </c>
      <c r="V4202" t="s">
        <v>918</v>
      </c>
      <c r="Z4202" s="118">
        <v>1.71</v>
      </c>
      <c r="AA4202">
        <v>0</v>
      </c>
      <c r="AB4202" s="120">
        <v>0.45</v>
      </c>
      <c r="AC4202" s="2">
        <f t="shared" si="396"/>
        <v>307.8</v>
      </c>
      <c r="AE4202" s="2">
        <f t="shared" si="397"/>
        <v>307.8</v>
      </c>
      <c r="AG4202" t="str">
        <f t="shared" si="398"/>
        <v/>
      </c>
    </row>
    <row r="4203" spans="1:34">
      <c r="A4203">
        <v>4202</v>
      </c>
      <c r="C4203">
        <v>394</v>
      </c>
      <c r="D4203">
        <v>794</v>
      </c>
      <c r="E4203" t="s">
        <v>909</v>
      </c>
      <c r="F4203" t="s">
        <v>931</v>
      </c>
      <c r="G4203">
        <v>54.92889023</v>
      </c>
      <c r="H4203">
        <v>128.04420469999999</v>
      </c>
      <c r="M4203" t="s">
        <v>842</v>
      </c>
      <c r="N4203">
        <v>-24</v>
      </c>
      <c r="O4203">
        <v>-35</v>
      </c>
      <c r="P4203">
        <f t="shared" si="399"/>
        <v>11</v>
      </c>
      <c r="R4203">
        <v>2</v>
      </c>
      <c r="S4203">
        <f t="shared" si="394"/>
        <v>11</v>
      </c>
      <c r="T4203">
        <f t="shared" si="395"/>
        <v>0</v>
      </c>
      <c r="U4203" t="s">
        <v>1003</v>
      </c>
      <c r="V4203" t="s">
        <v>918</v>
      </c>
      <c r="Z4203" s="118">
        <v>0.13</v>
      </c>
      <c r="AA4203">
        <v>0</v>
      </c>
      <c r="AB4203" s="120">
        <v>42.07</v>
      </c>
      <c r="AC4203" s="2">
        <f t="shared" si="396"/>
        <v>6016.0100000000011</v>
      </c>
      <c r="AE4203" s="2">
        <f t="shared" si="397"/>
        <v>6016.0100000000011</v>
      </c>
      <c r="AG4203" t="str">
        <f t="shared" si="398"/>
        <v/>
      </c>
    </row>
    <row r="4204" spans="1:34">
      <c r="A4204">
        <v>4203</v>
      </c>
      <c r="C4204">
        <v>394</v>
      </c>
      <c r="D4204">
        <v>794</v>
      </c>
      <c r="E4204" t="s">
        <v>909</v>
      </c>
      <c r="F4204" t="s">
        <v>931</v>
      </c>
      <c r="G4204">
        <v>54.92889023</v>
      </c>
      <c r="H4204">
        <v>128.04420469999999</v>
      </c>
      <c r="M4204" t="s">
        <v>843</v>
      </c>
      <c r="N4204">
        <v>-35</v>
      </c>
      <c r="O4204">
        <v>-40</v>
      </c>
      <c r="P4204">
        <f t="shared" si="399"/>
        <v>5</v>
      </c>
      <c r="Q4204" t="s">
        <v>899</v>
      </c>
      <c r="R4204">
        <v>2</v>
      </c>
      <c r="S4204">
        <f t="shared" si="394"/>
        <v>5</v>
      </c>
      <c r="T4204">
        <f t="shared" si="395"/>
        <v>0</v>
      </c>
      <c r="U4204" t="s">
        <v>1003</v>
      </c>
      <c r="V4204" t="s">
        <v>918</v>
      </c>
      <c r="Z4204" s="118">
        <v>1.71</v>
      </c>
      <c r="AA4204">
        <v>0</v>
      </c>
      <c r="AB4204" s="120">
        <v>0.45</v>
      </c>
      <c r="AC4204" s="2">
        <f t="shared" si="396"/>
        <v>384.74999999999994</v>
      </c>
      <c r="AE4204" s="2">
        <f t="shared" si="397"/>
        <v>384.74999999999994</v>
      </c>
      <c r="AG4204" t="str">
        <f t="shared" si="398"/>
        <v/>
      </c>
    </row>
    <row r="4205" spans="1:34" s="9" customFormat="1">
      <c r="A4205">
        <v>4204</v>
      </c>
      <c r="C4205">
        <v>394</v>
      </c>
      <c r="D4205">
        <v>794</v>
      </c>
      <c r="E4205" s="9" t="s">
        <v>909</v>
      </c>
      <c r="F4205" t="s">
        <v>931</v>
      </c>
      <c r="G4205" s="9">
        <v>54.92889023</v>
      </c>
      <c r="H4205" s="9">
        <v>128.04420469999999</v>
      </c>
      <c r="M4205" s="9" t="s">
        <v>185</v>
      </c>
      <c r="N4205" s="9">
        <v>0</v>
      </c>
      <c r="O4205" s="9">
        <v>0</v>
      </c>
      <c r="P4205">
        <f t="shared" si="399"/>
        <v>0</v>
      </c>
      <c r="R4205" s="9">
        <v>2</v>
      </c>
      <c r="S4205" s="9">
        <f t="shared" si="394"/>
        <v>0</v>
      </c>
      <c r="T4205" s="9">
        <f t="shared" si="395"/>
        <v>0</v>
      </c>
      <c r="U4205" t="s">
        <v>1003</v>
      </c>
      <c r="V4205" t="s">
        <v>918</v>
      </c>
      <c r="Z4205" s="118">
        <v>0</v>
      </c>
      <c r="AA4205" s="9">
        <v>0</v>
      </c>
      <c r="AB4205" s="120"/>
      <c r="AC4205" s="2">
        <f t="shared" si="396"/>
        <v>0</v>
      </c>
      <c r="AE4205" s="11">
        <f t="shared" si="397"/>
        <v>0</v>
      </c>
      <c r="AG4205" t="str">
        <f t="shared" si="398"/>
        <v/>
      </c>
      <c r="AH4205"/>
    </row>
    <row r="4206" spans="1:34">
      <c r="A4206">
        <v>4205</v>
      </c>
      <c r="C4206">
        <v>364</v>
      </c>
      <c r="D4206">
        <v>795</v>
      </c>
      <c r="E4206" t="s">
        <v>605</v>
      </c>
      <c r="F4206" t="s">
        <v>929</v>
      </c>
      <c r="G4206">
        <v>54.929439539999997</v>
      </c>
      <c r="H4206">
        <v>128.046402</v>
      </c>
      <c r="M4206" t="s">
        <v>612</v>
      </c>
      <c r="N4206">
        <v>4</v>
      </c>
      <c r="O4206">
        <v>3</v>
      </c>
      <c r="P4206">
        <f t="shared" si="399"/>
        <v>1</v>
      </c>
      <c r="Q4206" t="s">
        <v>35</v>
      </c>
      <c r="R4206">
        <v>1</v>
      </c>
      <c r="S4206">
        <f t="shared" si="394"/>
        <v>0</v>
      </c>
      <c r="T4206">
        <f t="shared" si="395"/>
        <v>1</v>
      </c>
      <c r="W4206">
        <f>SUM(S4206:S4211)</f>
        <v>55</v>
      </c>
      <c r="X4206">
        <f>SUM(T4206:T4211)</f>
        <v>4</v>
      </c>
      <c r="Y4206">
        <f>X4206+W4206</f>
        <v>59</v>
      </c>
      <c r="Z4206" s="118">
        <v>0.14000000000000001</v>
      </c>
      <c r="AA4206">
        <v>0</v>
      </c>
      <c r="AB4206" s="120">
        <v>43.21</v>
      </c>
      <c r="AC4206" s="2">
        <f t="shared" si="396"/>
        <v>604.94000000000005</v>
      </c>
      <c r="AD4206" s="2">
        <f>SUM(AC4206:AC4211)</f>
        <v>7295.4319999999989</v>
      </c>
      <c r="AE4206" s="2">
        <f t="shared" si="397"/>
        <v>604.94000000000005</v>
      </c>
      <c r="AF4206" s="2">
        <f>SUM(AE4206:AE4211)</f>
        <v>7295.4319999999989</v>
      </c>
      <c r="AG4206">
        <f t="shared" si="398"/>
        <v>1</v>
      </c>
    </row>
    <row r="4207" spans="1:34">
      <c r="A4207">
        <v>4206</v>
      </c>
      <c r="C4207">
        <v>364</v>
      </c>
      <c r="D4207">
        <v>795</v>
      </c>
      <c r="E4207" t="s">
        <v>605</v>
      </c>
      <c r="F4207" t="s">
        <v>929</v>
      </c>
      <c r="G4207">
        <v>54.929439539999997</v>
      </c>
      <c r="H4207">
        <v>128.046402</v>
      </c>
      <c r="M4207" t="s">
        <v>90</v>
      </c>
      <c r="N4207">
        <v>3</v>
      </c>
      <c r="O4207">
        <v>0</v>
      </c>
      <c r="P4207">
        <f t="shared" si="399"/>
        <v>3</v>
      </c>
      <c r="Q4207" t="s">
        <v>35</v>
      </c>
      <c r="R4207">
        <v>1</v>
      </c>
      <c r="S4207">
        <f t="shared" si="394"/>
        <v>0</v>
      </c>
      <c r="T4207">
        <f t="shared" si="395"/>
        <v>3</v>
      </c>
      <c r="Z4207" s="118">
        <v>0.14000000000000001</v>
      </c>
      <c r="AA4207">
        <v>0</v>
      </c>
      <c r="AB4207" s="120">
        <v>36.65</v>
      </c>
      <c r="AC4207" s="2">
        <f t="shared" si="396"/>
        <v>1539.3000000000002</v>
      </c>
      <c r="AE4207" s="2">
        <f t="shared" si="397"/>
        <v>1539.3000000000002</v>
      </c>
      <c r="AG4207" t="str">
        <f t="shared" si="398"/>
        <v/>
      </c>
    </row>
    <row r="4208" spans="1:34">
      <c r="A4208">
        <v>4207</v>
      </c>
      <c r="C4208">
        <v>395</v>
      </c>
      <c r="D4208">
        <v>795</v>
      </c>
      <c r="E4208" t="s">
        <v>605</v>
      </c>
      <c r="F4208" t="s">
        <v>929</v>
      </c>
      <c r="G4208">
        <v>54.929439539999997</v>
      </c>
      <c r="H4208">
        <v>128.046402</v>
      </c>
      <c r="M4208" t="s">
        <v>16</v>
      </c>
      <c r="N4208">
        <v>0</v>
      </c>
      <c r="O4208">
        <v>-3</v>
      </c>
      <c r="P4208">
        <f t="shared" si="399"/>
        <v>3</v>
      </c>
      <c r="Q4208" t="s">
        <v>616</v>
      </c>
      <c r="R4208">
        <v>2</v>
      </c>
      <c r="S4208">
        <f t="shared" si="394"/>
        <v>3</v>
      </c>
      <c r="T4208">
        <f t="shared" si="395"/>
        <v>0</v>
      </c>
      <c r="U4208" t="s">
        <v>1003</v>
      </c>
      <c r="V4208" t="s">
        <v>278</v>
      </c>
      <c r="Z4208" s="118">
        <v>1.31</v>
      </c>
      <c r="AA4208">
        <v>60</v>
      </c>
      <c r="AB4208" s="120">
        <v>4.74</v>
      </c>
      <c r="AC4208" s="2">
        <f t="shared" si="396"/>
        <v>745.12800000000004</v>
      </c>
      <c r="AE4208" s="2">
        <f t="shared" si="397"/>
        <v>745.12800000000004</v>
      </c>
      <c r="AG4208" t="str">
        <f t="shared" si="398"/>
        <v/>
      </c>
    </row>
    <row r="4209" spans="1:34">
      <c r="A4209">
        <v>4208</v>
      </c>
      <c r="C4209">
        <v>395</v>
      </c>
      <c r="D4209">
        <v>795</v>
      </c>
      <c r="E4209" t="s">
        <v>605</v>
      </c>
      <c r="F4209" t="s">
        <v>929</v>
      </c>
      <c r="G4209">
        <v>54.929439539999997</v>
      </c>
      <c r="H4209">
        <v>128.046402</v>
      </c>
      <c r="M4209" t="s">
        <v>18</v>
      </c>
      <c r="N4209">
        <v>-3</v>
      </c>
      <c r="O4209">
        <v>-49</v>
      </c>
      <c r="P4209">
        <f t="shared" si="399"/>
        <v>46</v>
      </c>
      <c r="Q4209" t="s">
        <v>616</v>
      </c>
      <c r="R4209">
        <v>2</v>
      </c>
      <c r="S4209">
        <f t="shared" si="394"/>
        <v>46</v>
      </c>
      <c r="T4209">
        <f t="shared" si="395"/>
        <v>0</v>
      </c>
      <c r="U4209" t="s">
        <v>1003</v>
      </c>
      <c r="V4209" t="s">
        <v>278</v>
      </c>
      <c r="Z4209" s="118">
        <v>1.38</v>
      </c>
      <c r="AA4209">
        <v>60</v>
      </c>
      <c r="AB4209" s="120">
        <v>1.7</v>
      </c>
      <c r="AC4209" s="2">
        <f t="shared" si="396"/>
        <v>4316.6399999999985</v>
      </c>
      <c r="AE4209" s="2">
        <f t="shared" si="397"/>
        <v>4316.6399999999985</v>
      </c>
      <c r="AG4209" t="str">
        <f t="shared" si="398"/>
        <v/>
      </c>
    </row>
    <row r="4210" spans="1:34">
      <c r="A4210">
        <v>4209</v>
      </c>
      <c r="C4210">
        <v>395</v>
      </c>
      <c r="D4210">
        <v>795</v>
      </c>
      <c r="E4210" t="s">
        <v>605</v>
      </c>
      <c r="F4210" t="s">
        <v>929</v>
      </c>
      <c r="G4210">
        <v>54.929439539999997</v>
      </c>
      <c r="H4210">
        <v>128.046402</v>
      </c>
      <c r="M4210" t="s">
        <v>759</v>
      </c>
      <c r="N4210">
        <v>-49</v>
      </c>
      <c r="O4210">
        <v>-55</v>
      </c>
      <c r="P4210">
        <f t="shared" si="399"/>
        <v>6</v>
      </c>
      <c r="Q4210" t="s">
        <v>616</v>
      </c>
      <c r="R4210">
        <v>2</v>
      </c>
      <c r="S4210">
        <f t="shared" si="394"/>
        <v>6</v>
      </c>
      <c r="T4210">
        <f t="shared" si="395"/>
        <v>0</v>
      </c>
      <c r="U4210" t="s">
        <v>1003</v>
      </c>
      <c r="V4210" t="s">
        <v>278</v>
      </c>
      <c r="Z4210" s="118">
        <v>1.38</v>
      </c>
      <c r="AA4210">
        <v>80</v>
      </c>
      <c r="AB4210" s="120">
        <v>0.54</v>
      </c>
      <c r="AC4210" s="2">
        <f t="shared" si="396"/>
        <v>89.423999999999992</v>
      </c>
      <c r="AE4210" s="2">
        <f t="shared" si="397"/>
        <v>89.423999999999992</v>
      </c>
      <c r="AG4210" t="str">
        <f t="shared" si="398"/>
        <v/>
      </c>
    </row>
    <row r="4211" spans="1:34" s="9" customFormat="1">
      <c r="A4211">
        <v>4210</v>
      </c>
      <c r="C4211">
        <v>364</v>
      </c>
      <c r="D4211">
        <v>795</v>
      </c>
      <c r="E4211" s="9" t="s">
        <v>605</v>
      </c>
      <c r="F4211" t="s">
        <v>929</v>
      </c>
      <c r="G4211" s="9">
        <v>54.929439539999997</v>
      </c>
      <c r="H4211" s="9">
        <v>128.046402</v>
      </c>
      <c r="M4211" s="9" t="s">
        <v>89</v>
      </c>
      <c r="N4211" s="9">
        <v>0</v>
      </c>
      <c r="O4211" s="9">
        <v>0</v>
      </c>
      <c r="P4211">
        <f t="shared" si="399"/>
        <v>0</v>
      </c>
      <c r="Q4211" s="9" t="s">
        <v>35</v>
      </c>
      <c r="R4211" s="9">
        <v>1</v>
      </c>
      <c r="S4211" s="9">
        <f t="shared" si="394"/>
        <v>0</v>
      </c>
      <c r="T4211" s="9">
        <f t="shared" si="395"/>
        <v>0</v>
      </c>
      <c r="U4211"/>
      <c r="V4211"/>
      <c r="Z4211" s="118">
        <v>0.14000000000000001</v>
      </c>
      <c r="AA4211" s="9">
        <v>0</v>
      </c>
      <c r="AB4211" s="120">
        <v>43.21</v>
      </c>
      <c r="AC4211" s="2">
        <f t="shared" si="396"/>
        <v>0</v>
      </c>
      <c r="AE4211" s="11">
        <f t="shared" si="397"/>
        <v>0</v>
      </c>
      <c r="AG4211" t="str">
        <f t="shared" si="398"/>
        <v/>
      </c>
      <c r="AH4211"/>
    </row>
    <row r="4212" spans="1:34">
      <c r="A4212">
        <v>4211</v>
      </c>
      <c r="C4212">
        <v>365</v>
      </c>
      <c r="D4212">
        <v>796</v>
      </c>
      <c r="E4212" t="s">
        <v>605</v>
      </c>
      <c r="F4212" t="s">
        <v>929</v>
      </c>
      <c r="G4212">
        <v>54.929161069999999</v>
      </c>
      <c r="H4212">
        <v>128.05329900000001</v>
      </c>
      <c r="M4212" t="s">
        <v>612</v>
      </c>
      <c r="N4212">
        <v>6</v>
      </c>
      <c r="O4212">
        <v>5</v>
      </c>
      <c r="P4212">
        <f t="shared" si="399"/>
        <v>1</v>
      </c>
      <c r="Q4212" t="s">
        <v>35</v>
      </c>
      <c r="R4212">
        <v>1</v>
      </c>
      <c r="S4212">
        <f t="shared" si="394"/>
        <v>0</v>
      </c>
      <c r="T4212">
        <f t="shared" si="395"/>
        <v>1</v>
      </c>
      <c r="W4212">
        <f>SUM(S4212:S4217)</f>
        <v>30</v>
      </c>
      <c r="X4212">
        <f>SUM(T4212:T4217)</f>
        <v>6</v>
      </c>
      <c r="Y4212">
        <f>X4212+W4212</f>
        <v>36</v>
      </c>
      <c r="Z4212" s="118">
        <v>0.14000000000000001</v>
      </c>
      <c r="AA4212">
        <v>0</v>
      </c>
      <c r="AB4212" s="120">
        <v>43.21</v>
      </c>
      <c r="AC4212" s="2">
        <f t="shared" si="396"/>
        <v>604.94000000000005</v>
      </c>
      <c r="AD4212" s="2">
        <f>SUM(AC4212:AC4217)</f>
        <v>12199.132</v>
      </c>
      <c r="AE4212" s="2">
        <f t="shared" si="397"/>
        <v>604.94000000000005</v>
      </c>
      <c r="AF4212" s="2">
        <f>SUM(AE4212:AE4217)</f>
        <v>12199.132</v>
      </c>
      <c r="AG4212">
        <f t="shared" si="398"/>
        <v>1</v>
      </c>
      <c r="AH4212" s="102"/>
    </row>
    <row r="4213" spans="1:34">
      <c r="A4213">
        <v>4212</v>
      </c>
      <c r="C4213">
        <v>365</v>
      </c>
      <c r="D4213">
        <v>796</v>
      </c>
      <c r="E4213" t="s">
        <v>605</v>
      </c>
      <c r="F4213" t="s">
        <v>929</v>
      </c>
      <c r="G4213">
        <v>54.929161069999999</v>
      </c>
      <c r="H4213">
        <v>128.05329900000001</v>
      </c>
      <c r="M4213" t="s">
        <v>627</v>
      </c>
      <c r="N4213">
        <v>5</v>
      </c>
      <c r="O4213">
        <v>0</v>
      </c>
      <c r="P4213">
        <f t="shared" si="399"/>
        <v>5</v>
      </c>
      <c r="Q4213" t="s">
        <v>35</v>
      </c>
      <c r="R4213">
        <v>1</v>
      </c>
      <c r="S4213">
        <f t="shared" si="394"/>
        <v>0</v>
      </c>
      <c r="T4213">
        <f t="shared" si="395"/>
        <v>5</v>
      </c>
      <c r="Z4213" s="118">
        <v>0.14000000000000001</v>
      </c>
      <c r="AA4213">
        <v>0</v>
      </c>
      <c r="AB4213" s="120">
        <v>36.65</v>
      </c>
      <c r="AC4213" s="2">
        <f t="shared" si="396"/>
        <v>2565.5</v>
      </c>
      <c r="AE4213" s="2">
        <f t="shared" si="397"/>
        <v>2565.5</v>
      </c>
      <c r="AG4213" t="str">
        <f t="shared" si="398"/>
        <v/>
      </c>
      <c r="AH4213" s="102"/>
    </row>
    <row r="4214" spans="1:34">
      <c r="A4214">
        <v>4213</v>
      </c>
      <c r="C4214">
        <v>396</v>
      </c>
      <c r="D4214">
        <v>796</v>
      </c>
      <c r="E4214" t="s">
        <v>605</v>
      </c>
      <c r="F4214" t="s">
        <v>929</v>
      </c>
      <c r="G4214">
        <v>54.929161069999999</v>
      </c>
      <c r="H4214">
        <v>128.05329900000001</v>
      </c>
      <c r="M4214" t="s">
        <v>104</v>
      </c>
      <c r="N4214">
        <v>0</v>
      </c>
      <c r="O4214">
        <v>-12</v>
      </c>
      <c r="P4214">
        <f t="shared" si="399"/>
        <v>12</v>
      </c>
      <c r="Q4214" t="s">
        <v>616</v>
      </c>
      <c r="R4214">
        <v>2</v>
      </c>
      <c r="S4214">
        <f t="shared" si="394"/>
        <v>12</v>
      </c>
      <c r="T4214">
        <f t="shared" si="395"/>
        <v>0</v>
      </c>
      <c r="U4214" t="s">
        <v>1003</v>
      </c>
      <c r="V4214" t="s">
        <v>918</v>
      </c>
      <c r="Z4214" s="118">
        <v>1.31</v>
      </c>
      <c r="AA4214">
        <v>10</v>
      </c>
      <c r="AB4214" s="120">
        <v>4.74</v>
      </c>
      <c r="AC4214" s="2">
        <f t="shared" si="396"/>
        <v>6706.152</v>
      </c>
      <c r="AE4214" s="2">
        <f t="shared" si="397"/>
        <v>6706.152</v>
      </c>
      <c r="AG4214" t="str">
        <f t="shared" si="398"/>
        <v/>
      </c>
      <c r="AH4214" s="102"/>
    </row>
    <row r="4215" spans="1:34">
      <c r="A4215">
        <v>4214</v>
      </c>
      <c r="C4215">
        <v>396</v>
      </c>
      <c r="D4215">
        <v>796</v>
      </c>
      <c r="E4215" t="s">
        <v>605</v>
      </c>
      <c r="F4215" t="s">
        <v>929</v>
      </c>
      <c r="G4215">
        <v>54.929161069999999</v>
      </c>
      <c r="H4215">
        <v>128.05329900000001</v>
      </c>
      <c r="M4215" t="s">
        <v>19</v>
      </c>
      <c r="N4215">
        <v>-30</v>
      </c>
      <c r="O4215">
        <v>-30</v>
      </c>
      <c r="P4215">
        <f t="shared" si="399"/>
        <v>0</v>
      </c>
      <c r="Q4215" t="s">
        <v>616</v>
      </c>
      <c r="R4215">
        <v>2</v>
      </c>
      <c r="S4215">
        <f t="shared" si="394"/>
        <v>0</v>
      </c>
      <c r="T4215">
        <f t="shared" si="395"/>
        <v>0</v>
      </c>
      <c r="U4215" t="s">
        <v>1003</v>
      </c>
      <c r="V4215" t="s">
        <v>918</v>
      </c>
      <c r="Z4215" s="118">
        <v>1.38</v>
      </c>
      <c r="AA4215">
        <v>60</v>
      </c>
      <c r="AB4215" s="120">
        <v>0.54</v>
      </c>
      <c r="AC4215" s="2">
        <f t="shared" si="396"/>
        <v>0</v>
      </c>
      <c r="AE4215" s="2">
        <f t="shared" si="397"/>
        <v>0</v>
      </c>
      <c r="AG4215" t="str">
        <f t="shared" si="398"/>
        <v/>
      </c>
    </row>
    <row r="4216" spans="1:34">
      <c r="A4216">
        <v>4215</v>
      </c>
      <c r="C4216">
        <v>396</v>
      </c>
      <c r="D4216">
        <v>796</v>
      </c>
      <c r="E4216" t="s">
        <v>605</v>
      </c>
      <c r="F4216" t="s">
        <v>929</v>
      </c>
      <c r="G4216">
        <v>54.929161069999999</v>
      </c>
      <c r="H4216">
        <v>128.05329900000001</v>
      </c>
      <c r="M4216" t="s">
        <v>18</v>
      </c>
      <c r="N4216">
        <v>-12</v>
      </c>
      <c r="O4216">
        <v>-30</v>
      </c>
      <c r="P4216">
        <f t="shared" si="399"/>
        <v>18</v>
      </c>
      <c r="Q4216" t="s">
        <v>616</v>
      </c>
      <c r="R4216">
        <v>2</v>
      </c>
      <c r="S4216">
        <f t="shared" si="394"/>
        <v>18</v>
      </c>
      <c r="T4216">
        <f t="shared" si="395"/>
        <v>0</v>
      </c>
      <c r="U4216" t="s">
        <v>1003</v>
      </c>
      <c r="V4216" t="s">
        <v>918</v>
      </c>
      <c r="Z4216" s="118">
        <v>1.38</v>
      </c>
      <c r="AA4216">
        <v>45</v>
      </c>
      <c r="AB4216" s="120">
        <v>1.7</v>
      </c>
      <c r="AC4216" s="2">
        <f t="shared" si="396"/>
        <v>2322.5399999999995</v>
      </c>
      <c r="AE4216" s="2">
        <f t="shared" si="397"/>
        <v>2322.5399999999995</v>
      </c>
      <c r="AG4216" t="str">
        <f t="shared" si="398"/>
        <v/>
      </c>
    </row>
    <row r="4217" spans="1:34" s="9" customFormat="1">
      <c r="A4217">
        <v>4216</v>
      </c>
      <c r="C4217">
        <v>365</v>
      </c>
      <c r="D4217">
        <v>796</v>
      </c>
      <c r="E4217" s="9" t="s">
        <v>605</v>
      </c>
      <c r="F4217" t="s">
        <v>929</v>
      </c>
      <c r="G4217" s="9">
        <v>54.929161069999999</v>
      </c>
      <c r="H4217" s="9">
        <v>128.05329900000001</v>
      </c>
      <c r="M4217" s="9" t="s">
        <v>89</v>
      </c>
      <c r="N4217" s="9">
        <v>0</v>
      </c>
      <c r="O4217" s="9">
        <v>0</v>
      </c>
      <c r="P4217">
        <f t="shared" si="399"/>
        <v>0</v>
      </c>
      <c r="Q4217" s="9" t="s">
        <v>35</v>
      </c>
      <c r="R4217" s="9">
        <v>1</v>
      </c>
      <c r="S4217" s="9">
        <f t="shared" si="394"/>
        <v>0</v>
      </c>
      <c r="T4217" s="9">
        <f t="shared" si="395"/>
        <v>0</v>
      </c>
      <c r="U4217"/>
      <c r="V4217"/>
      <c r="Z4217" s="118">
        <v>0.14000000000000001</v>
      </c>
      <c r="AA4217" s="9">
        <v>0</v>
      </c>
      <c r="AB4217" s="120">
        <v>43.21</v>
      </c>
      <c r="AC4217" s="2">
        <f t="shared" si="396"/>
        <v>0</v>
      </c>
      <c r="AE4217" s="11">
        <f t="shared" si="397"/>
        <v>0</v>
      </c>
      <c r="AG4217" t="str">
        <f t="shared" si="398"/>
        <v/>
      </c>
      <c r="AH4217"/>
    </row>
    <row r="4218" spans="1:34">
      <c r="A4218">
        <v>4217</v>
      </c>
      <c r="C4218">
        <v>477</v>
      </c>
      <c r="D4218">
        <v>797</v>
      </c>
      <c r="E4218" t="s">
        <v>619</v>
      </c>
      <c r="F4218" t="s">
        <v>930</v>
      </c>
      <c r="G4218">
        <v>54.430580140000004</v>
      </c>
      <c r="H4218">
        <v>128.55220030000001</v>
      </c>
      <c r="M4218" t="s">
        <v>89</v>
      </c>
      <c r="N4218">
        <v>6</v>
      </c>
      <c r="O4218">
        <v>5</v>
      </c>
      <c r="P4218">
        <f t="shared" si="399"/>
        <v>1</v>
      </c>
      <c r="Q4218" t="s">
        <v>35</v>
      </c>
      <c r="R4218">
        <v>1</v>
      </c>
      <c r="S4218">
        <f t="shared" si="394"/>
        <v>0</v>
      </c>
      <c r="T4218">
        <f t="shared" si="395"/>
        <v>1</v>
      </c>
      <c r="W4218">
        <f>SUM(S4218:S4223)</f>
        <v>58</v>
      </c>
      <c r="X4218">
        <f>SUM(T4218:T4223)</f>
        <v>6</v>
      </c>
      <c r="Y4218">
        <f>X4218+W4218</f>
        <v>64</v>
      </c>
      <c r="Z4218" s="118">
        <v>0.16</v>
      </c>
      <c r="AA4218">
        <v>0</v>
      </c>
      <c r="AB4218" s="120">
        <v>37.4</v>
      </c>
      <c r="AC4218" s="2">
        <f t="shared" si="396"/>
        <v>598.4</v>
      </c>
      <c r="AD4218" s="2">
        <f>SUM(AC4218:AC4223)</f>
        <v>11851.099</v>
      </c>
      <c r="AE4218" s="2">
        <f t="shared" si="397"/>
        <v>598.4</v>
      </c>
      <c r="AF4218" s="2">
        <f>SUM(AE4218:AE4223)</f>
        <v>11851.099</v>
      </c>
      <c r="AG4218">
        <f t="shared" si="398"/>
        <v>1</v>
      </c>
    </row>
    <row r="4219" spans="1:34">
      <c r="A4219">
        <v>4218</v>
      </c>
      <c r="C4219">
        <v>477</v>
      </c>
      <c r="D4219">
        <v>797</v>
      </c>
      <c r="E4219" t="s">
        <v>619</v>
      </c>
      <c r="F4219" t="s">
        <v>930</v>
      </c>
      <c r="G4219">
        <v>54.430580140000004</v>
      </c>
      <c r="H4219">
        <v>128.55220030000001</v>
      </c>
      <c r="M4219" t="s">
        <v>14</v>
      </c>
      <c r="N4219">
        <v>5</v>
      </c>
      <c r="O4219">
        <v>2</v>
      </c>
      <c r="P4219">
        <f t="shared" si="399"/>
        <v>3</v>
      </c>
      <c r="Q4219" t="s">
        <v>35</v>
      </c>
      <c r="R4219">
        <v>1</v>
      </c>
      <c r="S4219">
        <f t="shared" si="394"/>
        <v>0</v>
      </c>
      <c r="T4219">
        <f t="shared" si="395"/>
        <v>3</v>
      </c>
      <c r="Z4219" s="118">
        <v>0.16</v>
      </c>
      <c r="AA4219">
        <v>0</v>
      </c>
      <c r="AB4219" s="120">
        <v>37.4</v>
      </c>
      <c r="AC4219" s="2">
        <f t="shared" si="396"/>
        <v>1795.1999999999998</v>
      </c>
      <c r="AE4219" s="2">
        <f t="shared" si="397"/>
        <v>1795.1999999999998</v>
      </c>
      <c r="AG4219" t="str">
        <f t="shared" si="398"/>
        <v/>
      </c>
    </row>
    <row r="4220" spans="1:34">
      <c r="A4220">
        <v>4219</v>
      </c>
      <c r="C4220">
        <v>477</v>
      </c>
      <c r="D4220">
        <v>797</v>
      </c>
      <c r="E4220" t="s">
        <v>619</v>
      </c>
      <c r="F4220" t="s">
        <v>930</v>
      </c>
      <c r="G4220">
        <v>54.430580140000004</v>
      </c>
      <c r="H4220">
        <v>128.55220030000001</v>
      </c>
      <c r="M4220" t="s">
        <v>57</v>
      </c>
      <c r="N4220">
        <v>2</v>
      </c>
      <c r="O4220">
        <v>0</v>
      </c>
      <c r="P4220">
        <f t="shared" si="399"/>
        <v>2</v>
      </c>
      <c r="Q4220" t="s">
        <v>35</v>
      </c>
      <c r="R4220">
        <v>1</v>
      </c>
      <c r="S4220">
        <f t="shared" si="394"/>
        <v>0</v>
      </c>
      <c r="T4220">
        <f t="shared" si="395"/>
        <v>2</v>
      </c>
      <c r="Z4220" s="118">
        <v>0.16</v>
      </c>
      <c r="AA4220">
        <v>0</v>
      </c>
      <c r="AB4220" s="120">
        <v>30.85</v>
      </c>
      <c r="AC4220" s="2">
        <f t="shared" si="396"/>
        <v>987.2</v>
      </c>
      <c r="AE4220" s="2">
        <f t="shared" si="397"/>
        <v>987.2</v>
      </c>
      <c r="AG4220" t="str">
        <f t="shared" si="398"/>
        <v/>
      </c>
    </row>
    <row r="4221" spans="1:34">
      <c r="A4221">
        <v>4220</v>
      </c>
      <c r="C4221">
        <v>525</v>
      </c>
      <c r="D4221">
        <v>797</v>
      </c>
      <c r="E4221" t="s">
        <v>619</v>
      </c>
      <c r="F4221" t="s">
        <v>930</v>
      </c>
      <c r="G4221">
        <v>54.430580140000004</v>
      </c>
      <c r="H4221">
        <v>128.55220030000001</v>
      </c>
      <c r="M4221" t="s">
        <v>104</v>
      </c>
      <c r="N4221">
        <v>0</v>
      </c>
      <c r="O4221">
        <v>-1</v>
      </c>
      <c r="P4221">
        <f t="shared" si="399"/>
        <v>1</v>
      </c>
      <c r="R4221">
        <v>2</v>
      </c>
      <c r="S4221">
        <f t="shared" si="394"/>
        <v>1</v>
      </c>
      <c r="T4221">
        <f t="shared" si="395"/>
        <v>0</v>
      </c>
      <c r="U4221" t="s">
        <v>1003</v>
      </c>
      <c r="V4221" t="s">
        <v>918</v>
      </c>
      <c r="Z4221" s="118">
        <v>1.07</v>
      </c>
      <c r="AA4221">
        <v>0</v>
      </c>
      <c r="AB4221" s="120">
        <v>3.36</v>
      </c>
      <c r="AC4221" s="2">
        <f t="shared" si="396"/>
        <v>359.52000000000004</v>
      </c>
      <c r="AE4221" s="2">
        <f t="shared" si="397"/>
        <v>359.52000000000004</v>
      </c>
      <c r="AG4221" t="str">
        <f t="shared" si="398"/>
        <v/>
      </c>
    </row>
    <row r="4222" spans="1:34">
      <c r="A4222">
        <v>4221</v>
      </c>
      <c r="C4222">
        <v>525</v>
      </c>
      <c r="D4222">
        <v>797</v>
      </c>
      <c r="E4222" t="s">
        <v>619</v>
      </c>
      <c r="F4222" t="s">
        <v>930</v>
      </c>
      <c r="G4222">
        <v>54.430580140000004</v>
      </c>
      <c r="H4222">
        <v>128.55220030000001</v>
      </c>
      <c r="M4222" t="s">
        <v>615</v>
      </c>
      <c r="N4222">
        <v>-1</v>
      </c>
      <c r="O4222">
        <v>-45</v>
      </c>
      <c r="P4222">
        <f t="shared" si="399"/>
        <v>44</v>
      </c>
      <c r="Q4222" t="s">
        <v>885</v>
      </c>
      <c r="R4222">
        <v>2</v>
      </c>
      <c r="S4222">
        <f t="shared" si="394"/>
        <v>44</v>
      </c>
      <c r="T4222">
        <f t="shared" si="395"/>
        <v>0</v>
      </c>
      <c r="U4222" t="s">
        <v>1018</v>
      </c>
      <c r="V4222" t="s">
        <v>856</v>
      </c>
      <c r="Z4222" s="118">
        <v>1.45</v>
      </c>
      <c r="AA4222">
        <v>0</v>
      </c>
      <c r="AB4222" s="120">
        <v>1.2</v>
      </c>
      <c r="AC4222" s="2">
        <f t="shared" si="396"/>
        <v>7655.9999999999991</v>
      </c>
      <c r="AE4222" s="2">
        <f t="shared" si="397"/>
        <v>7655.9999999999991</v>
      </c>
      <c r="AG4222" t="str">
        <f t="shared" si="398"/>
        <v/>
      </c>
    </row>
    <row r="4223" spans="1:34" s="9" customFormat="1">
      <c r="A4223">
        <v>4222</v>
      </c>
      <c r="C4223">
        <v>525</v>
      </c>
      <c r="D4223">
        <v>797</v>
      </c>
      <c r="E4223" s="9" t="s">
        <v>619</v>
      </c>
      <c r="F4223" t="s">
        <v>930</v>
      </c>
      <c r="G4223" s="9">
        <v>54.430580140000004</v>
      </c>
      <c r="H4223" s="9">
        <v>128.55220030000001</v>
      </c>
      <c r="M4223" s="9" t="s">
        <v>21</v>
      </c>
      <c r="N4223" s="9">
        <v>-45</v>
      </c>
      <c r="O4223" s="9">
        <v>-58</v>
      </c>
      <c r="P4223">
        <f t="shared" si="399"/>
        <v>13</v>
      </c>
      <c r="Q4223" s="9" t="s">
        <v>604</v>
      </c>
      <c r="R4223" s="9">
        <v>2</v>
      </c>
      <c r="S4223" s="9">
        <f t="shared" si="394"/>
        <v>13</v>
      </c>
      <c r="T4223" s="9">
        <f t="shared" si="395"/>
        <v>0</v>
      </c>
      <c r="U4223" t="s">
        <v>1018</v>
      </c>
      <c r="V4223" t="s">
        <v>856</v>
      </c>
      <c r="Z4223" s="118">
        <v>1.38</v>
      </c>
      <c r="AA4223" s="9">
        <v>35</v>
      </c>
      <c r="AB4223" s="120">
        <v>0.39</v>
      </c>
      <c r="AC4223" s="2">
        <f t="shared" si="396"/>
        <v>454.779</v>
      </c>
      <c r="AE4223" s="11">
        <f t="shared" si="397"/>
        <v>454.779</v>
      </c>
      <c r="AG4223" t="str">
        <f t="shared" si="398"/>
        <v/>
      </c>
      <c r="AH4223"/>
    </row>
    <row r="4224" spans="1:34">
      <c r="A4224">
        <v>4223</v>
      </c>
      <c r="C4224">
        <v>475</v>
      </c>
      <c r="D4224">
        <v>798</v>
      </c>
      <c r="E4224" t="s">
        <v>619</v>
      </c>
      <c r="F4224" t="s">
        <v>930</v>
      </c>
      <c r="G4224">
        <v>54.489059449999999</v>
      </c>
      <c r="H4224">
        <v>128.4945984</v>
      </c>
      <c r="M4224" t="s">
        <v>89</v>
      </c>
      <c r="N4224">
        <v>5</v>
      </c>
      <c r="O4224">
        <v>4</v>
      </c>
      <c r="P4224">
        <f t="shared" si="399"/>
        <v>1</v>
      </c>
      <c r="Q4224" t="s">
        <v>35</v>
      </c>
      <c r="R4224">
        <v>1</v>
      </c>
      <c r="S4224">
        <f t="shared" si="394"/>
        <v>0</v>
      </c>
      <c r="T4224">
        <f t="shared" si="395"/>
        <v>1</v>
      </c>
      <c r="W4224">
        <f>SUM(S4224:S4230)</f>
        <v>58</v>
      </c>
      <c r="X4224">
        <f>SUM(T4224:T4230)</f>
        <v>5</v>
      </c>
      <c r="Y4224">
        <f>X4224+W4224</f>
        <v>63</v>
      </c>
      <c r="Z4224" s="118">
        <v>0.16</v>
      </c>
      <c r="AA4224">
        <v>0</v>
      </c>
      <c r="AB4224" s="120">
        <v>37.4</v>
      </c>
      <c r="AC4224" s="2">
        <f t="shared" si="396"/>
        <v>598.4</v>
      </c>
      <c r="AD4224" s="2">
        <f>SUM(AC4224:AC4230)</f>
        <v>7362.69</v>
      </c>
      <c r="AE4224" s="2">
        <f t="shared" si="397"/>
        <v>598.4</v>
      </c>
      <c r="AF4224" s="2">
        <f>SUM(AE4224:AE4230)</f>
        <v>7362.69</v>
      </c>
      <c r="AG4224">
        <f t="shared" si="398"/>
        <v>1</v>
      </c>
    </row>
    <row r="4225" spans="1:34">
      <c r="A4225">
        <v>4224</v>
      </c>
      <c r="C4225">
        <v>475</v>
      </c>
      <c r="D4225">
        <v>798</v>
      </c>
      <c r="E4225" t="s">
        <v>619</v>
      </c>
      <c r="F4225" t="s">
        <v>930</v>
      </c>
      <c r="G4225">
        <v>54.489059449999999</v>
      </c>
      <c r="H4225">
        <v>128.4945984</v>
      </c>
      <c r="M4225" t="s">
        <v>14</v>
      </c>
      <c r="N4225">
        <v>4</v>
      </c>
      <c r="O4225">
        <v>1</v>
      </c>
      <c r="P4225">
        <f t="shared" si="399"/>
        <v>3</v>
      </c>
      <c r="Q4225" t="s">
        <v>35</v>
      </c>
      <c r="R4225">
        <v>1</v>
      </c>
      <c r="S4225">
        <f t="shared" si="394"/>
        <v>0</v>
      </c>
      <c r="T4225">
        <f t="shared" si="395"/>
        <v>3</v>
      </c>
      <c r="Z4225" s="118">
        <v>0.16</v>
      </c>
      <c r="AA4225">
        <v>0</v>
      </c>
      <c r="AB4225" s="120">
        <v>37.4</v>
      </c>
      <c r="AC4225" s="2">
        <f t="shared" si="396"/>
        <v>1795.1999999999998</v>
      </c>
      <c r="AE4225" s="2">
        <f t="shared" si="397"/>
        <v>1795.1999999999998</v>
      </c>
      <c r="AG4225" t="str">
        <f t="shared" si="398"/>
        <v/>
      </c>
    </row>
    <row r="4226" spans="1:34">
      <c r="A4226">
        <v>4225</v>
      </c>
      <c r="C4226">
        <v>475</v>
      </c>
      <c r="D4226">
        <v>798</v>
      </c>
      <c r="E4226" t="s">
        <v>619</v>
      </c>
      <c r="F4226" t="s">
        <v>930</v>
      </c>
      <c r="G4226">
        <v>54.489059449999999</v>
      </c>
      <c r="H4226">
        <v>128.4945984</v>
      </c>
      <c r="M4226" t="s">
        <v>57</v>
      </c>
      <c r="N4226">
        <v>1</v>
      </c>
      <c r="O4226">
        <v>0</v>
      </c>
      <c r="P4226">
        <f t="shared" si="399"/>
        <v>1</v>
      </c>
      <c r="Q4226" t="s">
        <v>35</v>
      </c>
      <c r="R4226">
        <v>1</v>
      </c>
      <c r="S4226">
        <f t="shared" ref="S4226:S4289" si="400">IF(R4226=1,0,P4226)</f>
        <v>0</v>
      </c>
      <c r="T4226">
        <f t="shared" ref="T4226:T4289" si="401">IF(R4226=1,P4226,0)</f>
        <v>1</v>
      </c>
      <c r="Z4226" s="118">
        <v>0.16</v>
      </c>
      <c r="AA4226">
        <v>0</v>
      </c>
      <c r="AB4226" s="120">
        <v>30.85</v>
      </c>
      <c r="AC4226" s="2">
        <f t="shared" ref="AC4226:AC4289" si="402">Z4226*AB4226/100*P4226*100*100*((100-AA4226)/100)</f>
        <v>493.6</v>
      </c>
      <c r="AE4226" s="2">
        <f t="shared" ref="AE4226:AE4289" si="403">Z4226*AB4226/100*P4226*100*100*((100-AA4226)/100)</f>
        <v>493.6</v>
      </c>
      <c r="AG4226" t="str">
        <f t="shared" ref="AG4226:AG4289" si="404">IF(D4225&lt;&gt;D4226,1,"")</f>
        <v/>
      </c>
    </row>
    <row r="4227" spans="1:34">
      <c r="A4227">
        <v>4226</v>
      </c>
      <c r="C4227">
        <v>523</v>
      </c>
      <c r="D4227">
        <v>798</v>
      </c>
      <c r="E4227" t="s">
        <v>619</v>
      </c>
      <c r="F4227" t="s">
        <v>930</v>
      </c>
      <c r="G4227">
        <v>54.489059449999999</v>
      </c>
      <c r="H4227">
        <v>128.4945984</v>
      </c>
      <c r="M4227" t="s">
        <v>16</v>
      </c>
      <c r="N4227">
        <v>0</v>
      </c>
      <c r="O4227">
        <v>-1</v>
      </c>
      <c r="P4227">
        <f t="shared" si="399"/>
        <v>1</v>
      </c>
      <c r="R4227">
        <v>2</v>
      </c>
      <c r="S4227">
        <f t="shared" si="400"/>
        <v>1</v>
      </c>
      <c r="T4227">
        <f t="shared" si="401"/>
        <v>0</v>
      </c>
      <c r="U4227" t="s">
        <v>1018</v>
      </c>
      <c r="V4227" t="s">
        <v>856</v>
      </c>
      <c r="Z4227" s="118">
        <v>1.24</v>
      </c>
      <c r="AA4227">
        <v>0</v>
      </c>
      <c r="AB4227" s="120">
        <v>3.36</v>
      </c>
      <c r="AC4227" s="2">
        <f t="shared" si="402"/>
        <v>416.63999999999993</v>
      </c>
      <c r="AE4227" s="2">
        <f t="shared" si="403"/>
        <v>416.63999999999993</v>
      </c>
      <c r="AG4227" t="str">
        <f t="shared" si="404"/>
        <v/>
      </c>
    </row>
    <row r="4228" spans="1:34">
      <c r="A4228">
        <v>4227</v>
      </c>
      <c r="C4228">
        <v>523</v>
      </c>
      <c r="D4228">
        <v>798</v>
      </c>
      <c r="E4228" t="s">
        <v>619</v>
      </c>
      <c r="F4228" t="s">
        <v>930</v>
      </c>
      <c r="G4228">
        <v>54.489059449999999</v>
      </c>
      <c r="H4228">
        <v>128.4945984</v>
      </c>
      <c r="M4228" t="s">
        <v>608</v>
      </c>
      <c r="N4228">
        <v>-1</v>
      </c>
      <c r="O4228">
        <v>-12</v>
      </c>
      <c r="P4228">
        <f t="shared" si="399"/>
        <v>11</v>
      </c>
      <c r="Q4228" t="s">
        <v>604</v>
      </c>
      <c r="R4228">
        <v>2</v>
      </c>
      <c r="S4228">
        <f t="shared" si="400"/>
        <v>11</v>
      </c>
      <c r="T4228">
        <f t="shared" si="401"/>
        <v>0</v>
      </c>
      <c r="U4228" t="s">
        <v>1018</v>
      </c>
      <c r="V4228" t="s">
        <v>918</v>
      </c>
      <c r="Z4228" s="118">
        <v>1.03</v>
      </c>
      <c r="AA4228">
        <v>35</v>
      </c>
      <c r="AB4228" s="120">
        <v>1.2</v>
      </c>
      <c r="AC4228" s="2">
        <f t="shared" si="402"/>
        <v>883.74</v>
      </c>
      <c r="AE4228" s="2">
        <f t="shared" si="403"/>
        <v>883.74</v>
      </c>
      <c r="AG4228" t="str">
        <f t="shared" si="404"/>
        <v/>
      </c>
    </row>
    <row r="4229" spans="1:34">
      <c r="A4229">
        <v>4228</v>
      </c>
      <c r="C4229">
        <v>523</v>
      </c>
      <c r="D4229">
        <v>798</v>
      </c>
      <c r="E4229" t="s">
        <v>619</v>
      </c>
      <c r="F4229" t="s">
        <v>930</v>
      </c>
      <c r="G4229">
        <v>54.489059449999999</v>
      </c>
      <c r="H4229">
        <v>128.4945984</v>
      </c>
      <c r="M4229" t="s">
        <v>101</v>
      </c>
      <c r="N4229">
        <v>-12</v>
      </c>
      <c r="O4229">
        <v>-37</v>
      </c>
      <c r="P4229">
        <f t="shared" si="399"/>
        <v>25</v>
      </c>
      <c r="Q4229" t="s">
        <v>611</v>
      </c>
      <c r="R4229">
        <v>2</v>
      </c>
      <c r="S4229">
        <f t="shared" si="400"/>
        <v>25</v>
      </c>
      <c r="T4229">
        <f t="shared" si="401"/>
        <v>0</v>
      </c>
      <c r="U4229" t="s">
        <v>1018</v>
      </c>
      <c r="V4229" t="s">
        <v>918</v>
      </c>
      <c r="Z4229" s="118">
        <v>1.45</v>
      </c>
      <c r="AA4229">
        <v>40</v>
      </c>
      <c r="AB4229" s="120">
        <v>1.2</v>
      </c>
      <c r="AC4229" s="2">
        <f t="shared" si="402"/>
        <v>2609.9999999999995</v>
      </c>
      <c r="AE4229" s="2">
        <f t="shared" si="403"/>
        <v>2609.9999999999995</v>
      </c>
      <c r="AG4229" t="str">
        <f t="shared" si="404"/>
        <v/>
      </c>
    </row>
    <row r="4230" spans="1:34" s="9" customFormat="1">
      <c r="A4230">
        <v>4229</v>
      </c>
      <c r="C4230">
        <v>523</v>
      </c>
      <c r="D4230">
        <v>798</v>
      </c>
      <c r="E4230" s="9" t="s">
        <v>619</v>
      </c>
      <c r="F4230" t="s">
        <v>930</v>
      </c>
      <c r="G4230" s="9">
        <v>54.489059449999999</v>
      </c>
      <c r="H4230" s="9">
        <v>128.4945984</v>
      </c>
      <c r="M4230" s="9" t="s">
        <v>21</v>
      </c>
      <c r="N4230" s="9">
        <v>-37</v>
      </c>
      <c r="O4230" s="9">
        <v>-58</v>
      </c>
      <c r="P4230">
        <f t="shared" si="399"/>
        <v>21</v>
      </c>
      <c r="Q4230" s="9" t="s">
        <v>191</v>
      </c>
      <c r="R4230" s="9">
        <v>2</v>
      </c>
      <c r="S4230" s="9">
        <f t="shared" si="400"/>
        <v>21</v>
      </c>
      <c r="T4230" s="9">
        <f t="shared" si="401"/>
        <v>0</v>
      </c>
      <c r="U4230" t="s">
        <v>1018</v>
      </c>
      <c r="V4230" t="s">
        <v>918</v>
      </c>
      <c r="Z4230" s="118">
        <v>1.38</v>
      </c>
      <c r="AA4230" s="9">
        <v>50</v>
      </c>
      <c r="AB4230" s="120">
        <v>0.39</v>
      </c>
      <c r="AC4230" s="2">
        <f t="shared" si="402"/>
        <v>565.11</v>
      </c>
      <c r="AE4230" s="11">
        <f t="shared" si="403"/>
        <v>565.11</v>
      </c>
      <c r="AG4230" t="str">
        <f t="shared" si="404"/>
        <v/>
      </c>
      <c r="AH4230"/>
    </row>
    <row r="4231" spans="1:34">
      <c r="A4231">
        <v>4230</v>
      </c>
      <c r="C4231">
        <v>476</v>
      </c>
      <c r="D4231">
        <v>799</v>
      </c>
      <c r="E4231" t="s">
        <v>619</v>
      </c>
      <c r="F4231" t="s">
        <v>930</v>
      </c>
      <c r="G4231">
        <v>54.433860780000003</v>
      </c>
      <c r="H4231">
        <v>128.55160520000001</v>
      </c>
      <c r="M4231" t="s">
        <v>89</v>
      </c>
      <c r="N4231">
        <v>5</v>
      </c>
      <c r="O4231">
        <v>4</v>
      </c>
      <c r="P4231">
        <f t="shared" si="399"/>
        <v>1</v>
      </c>
      <c r="Q4231" t="s">
        <v>35</v>
      </c>
      <c r="R4231">
        <v>1</v>
      </c>
      <c r="S4231">
        <f t="shared" si="400"/>
        <v>0</v>
      </c>
      <c r="T4231">
        <f t="shared" si="401"/>
        <v>1</v>
      </c>
      <c r="W4231">
        <f>SUM(S4231:S4237)</f>
        <v>56</v>
      </c>
      <c r="X4231">
        <f>SUM(T4231:T4237)</f>
        <v>5</v>
      </c>
      <c r="Y4231">
        <f>X4231+W4231</f>
        <v>61</v>
      </c>
      <c r="Z4231" s="118">
        <v>0.16</v>
      </c>
      <c r="AA4231">
        <v>0</v>
      </c>
      <c r="AB4231" s="120">
        <v>37.4</v>
      </c>
      <c r="AC4231" s="2">
        <f t="shared" si="402"/>
        <v>598.4</v>
      </c>
      <c r="AD4231" s="2">
        <f>SUM(AC4231:AC4237)</f>
        <v>12968.579999999998</v>
      </c>
      <c r="AE4231" s="2">
        <f t="shared" si="403"/>
        <v>598.4</v>
      </c>
      <c r="AF4231" s="2">
        <f>SUM(AE4231:AE4237)</f>
        <v>12968.579999999998</v>
      </c>
      <c r="AG4231">
        <f t="shared" si="404"/>
        <v>1</v>
      </c>
    </row>
    <row r="4232" spans="1:34">
      <c r="A4232">
        <v>4231</v>
      </c>
      <c r="C4232">
        <v>476</v>
      </c>
      <c r="D4232">
        <v>799</v>
      </c>
      <c r="E4232" t="s">
        <v>619</v>
      </c>
      <c r="F4232" t="s">
        <v>930</v>
      </c>
      <c r="G4232">
        <v>54.433860780000003</v>
      </c>
      <c r="H4232">
        <v>128.55160520000001</v>
      </c>
      <c r="M4232" t="s">
        <v>14</v>
      </c>
      <c r="N4232">
        <v>4</v>
      </c>
      <c r="O4232">
        <v>1</v>
      </c>
      <c r="P4232">
        <f t="shared" si="399"/>
        <v>3</v>
      </c>
      <c r="Q4232" t="s">
        <v>35</v>
      </c>
      <c r="R4232">
        <v>1</v>
      </c>
      <c r="S4232">
        <f t="shared" si="400"/>
        <v>0</v>
      </c>
      <c r="T4232">
        <f t="shared" si="401"/>
        <v>3</v>
      </c>
      <c r="Z4232" s="118">
        <v>0.16</v>
      </c>
      <c r="AA4232">
        <v>0</v>
      </c>
      <c r="AB4232" s="120">
        <v>37.4</v>
      </c>
      <c r="AC4232" s="2">
        <f t="shared" si="402"/>
        <v>1795.1999999999998</v>
      </c>
      <c r="AE4232" s="2">
        <f t="shared" si="403"/>
        <v>1795.1999999999998</v>
      </c>
      <c r="AG4232" t="str">
        <f t="shared" si="404"/>
        <v/>
      </c>
    </row>
    <row r="4233" spans="1:34">
      <c r="A4233">
        <v>4232</v>
      </c>
      <c r="C4233">
        <v>476</v>
      </c>
      <c r="D4233">
        <v>799</v>
      </c>
      <c r="E4233" t="s">
        <v>619</v>
      </c>
      <c r="F4233" t="s">
        <v>930</v>
      </c>
      <c r="G4233">
        <v>54.433860780000003</v>
      </c>
      <c r="H4233">
        <v>128.55160520000001</v>
      </c>
      <c r="M4233" t="s">
        <v>57</v>
      </c>
      <c r="N4233">
        <v>1</v>
      </c>
      <c r="O4233">
        <v>0</v>
      </c>
      <c r="P4233">
        <f t="shared" si="399"/>
        <v>1</v>
      </c>
      <c r="Q4233" t="s">
        <v>35</v>
      </c>
      <c r="R4233">
        <v>1</v>
      </c>
      <c r="S4233">
        <f t="shared" si="400"/>
        <v>0</v>
      </c>
      <c r="T4233">
        <f t="shared" si="401"/>
        <v>1</v>
      </c>
      <c r="Z4233" s="118">
        <v>0.16</v>
      </c>
      <c r="AA4233">
        <v>0</v>
      </c>
      <c r="AB4233" s="120">
        <v>30.85</v>
      </c>
      <c r="AC4233" s="2">
        <f t="shared" si="402"/>
        <v>493.6</v>
      </c>
      <c r="AE4233" s="2">
        <f t="shared" si="403"/>
        <v>493.6</v>
      </c>
      <c r="AG4233" t="str">
        <f t="shared" si="404"/>
        <v/>
      </c>
    </row>
    <row r="4234" spans="1:34">
      <c r="A4234">
        <v>4233</v>
      </c>
      <c r="C4234">
        <v>524</v>
      </c>
      <c r="D4234">
        <v>799</v>
      </c>
      <c r="E4234" t="s">
        <v>619</v>
      </c>
      <c r="F4234" t="s">
        <v>930</v>
      </c>
      <c r="G4234">
        <v>54.433860780000003</v>
      </c>
      <c r="H4234">
        <v>128.55160520000001</v>
      </c>
      <c r="M4234" t="s">
        <v>16</v>
      </c>
      <c r="N4234">
        <v>0</v>
      </c>
      <c r="O4234">
        <v>-2</v>
      </c>
      <c r="P4234">
        <f t="shared" si="399"/>
        <v>2</v>
      </c>
      <c r="R4234">
        <v>2</v>
      </c>
      <c r="S4234">
        <f t="shared" si="400"/>
        <v>2</v>
      </c>
      <c r="T4234">
        <f t="shared" si="401"/>
        <v>0</v>
      </c>
      <c r="U4234" t="s">
        <v>1018</v>
      </c>
      <c r="V4234" t="s">
        <v>21</v>
      </c>
      <c r="Z4234" s="118">
        <v>1.24</v>
      </c>
      <c r="AA4234">
        <v>0</v>
      </c>
      <c r="AB4234" s="120">
        <v>3.36</v>
      </c>
      <c r="AC4234" s="2">
        <f t="shared" si="402"/>
        <v>833.27999999999986</v>
      </c>
      <c r="AE4234" s="2">
        <f t="shared" si="403"/>
        <v>833.27999999999986</v>
      </c>
      <c r="AG4234" t="str">
        <f t="shared" si="404"/>
        <v/>
      </c>
    </row>
    <row r="4235" spans="1:34">
      <c r="A4235">
        <v>4234</v>
      </c>
      <c r="C4235">
        <v>524</v>
      </c>
      <c r="D4235">
        <v>799</v>
      </c>
      <c r="E4235" t="s">
        <v>619</v>
      </c>
      <c r="F4235" t="s">
        <v>930</v>
      </c>
      <c r="G4235">
        <v>54.433860780000003</v>
      </c>
      <c r="H4235">
        <v>128.55160520000001</v>
      </c>
      <c r="M4235" t="s">
        <v>101</v>
      </c>
      <c r="N4235">
        <v>-2</v>
      </c>
      <c r="O4235">
        <v>-19</v>
      </c>
      <c r="P4235">
        <f t="shared" ref="P4235:P4298" si="405">ABS(N4235-O4235)</f>
        <v>17</v>
      </c>
      <c r="Q4235" t="s">
        <v>885</v>
      </c>
      <c r="R4235">
        <v>2</v>
      </c>
      <c r="S4235">
        <f t="shared" si="400"/>
        <v>17</v>
      </c>
      <c r="T4235">
        <f t="shared" si="401"/>
        <v>0</v>
      </c>
      <c r="U4235" t="s">
        <v>1006</v>
      </c>
      <c r="V4235" t="s">
        <v>918</v>
      </c>
      <c r="Z4235" s="118">
        <v>1.45</v>
      </c>
      <c r="AA4235">
        <v>0</v>
      </c>
      <c r="AB4235" s="120">
        <v>1.2</v>
      </c>
      <c r="AC4235" s="2">
        <f t="shared" si="402"/>
        <v>2957.9999999999995</v>
      </c>
      <c r="AE4235" s="2">
        <f t="shared" si="403"/>
        <v>2957.9999999999995</v>
      </c>
      <c r="AG4235" t="str">
        <f t="shared" si="404"/>
        <v/>
      </c>
    </row>
    <row r="4236" spans="1:34">
      <c r="A4236">
        <v>4235</v>
      </c>
      <c r="C4236">
        <v>524</v>
      </c>
      <c r="D4236">
        <v>799</v>
      </c>
      <c r="E4236" t="s">
        <v>619</v>
      </c>
      <c r="F4236" t="s">
        <v>930</v>
      </c>
      <c r="G4236">
        <v>54.433860780000003</v>
      </c>
      <c r="H4236">
        <v>128.55160520000001</v>
      </c>
      <c r="M4236" t="s">
        <v>615</v>
      </c>
      <c r="N4236">
        <v>-19</v>
      </c>
      <c r="O4236">
        <v>-39</v>
      </c>
      <c r="P4236">
        <f t="shared" si="405"/>
        <v>20</v>
      </c>
      <c r="Q4236" t="s">
        <v>89</v>
      </c>
      <c r="R4236">
        <v>2</v>
      </c>
      <c r="S4236">
        <f t="shared" si="400"/>
        <v>20</v>
      </c>
      <c r="T4236">
        <f t="shared" si="401"/>
        <v>0</v>
      </c>
      <c r="U4236" t="s">
        <v>1006</v>
      </c>
      <c r="V4236" t="s">
        <v>918</v>
      </c>
      <c r="Z4236" s="118">
        <v>1.45</v>
      </c>
      <c r="AA4236">
        <v>0</v>
      </c>
      <c r="AB4236" s="120">
        <v>1.2</v>
      </c>
      <c r="AC4236" s="2">
        <f t="shared" si="402"/>
        <v>3479.9999999999995</v>
      </c>
      <c r="AE4236" s="2">
        <f t="shared" si="403"/>
        <v>3479.9999999999995</v>
      </c>
      <c r="AG4236" t="str">
        <f t="shared" si="404"/>
        <v/>
      </c>
    </row>
    <row r="4237" spans="1:34" s="9" customFormat="1">
      <c r="A4237">
        <v>4236</v>
      </c>
      <c r="C4237">
        <v>524</v>
      </c>
      <c r="D4237">
        <v>799</v>
      </c>
      <c r="E4237" s="9" t="s">
        <v>619</v>
      </c>
      <c r="F4237" t="s">
        <v>930</v>
      </c>
      <c r="G4237" s="9">
        <v>54.433860780000003</v>
      </c>
      <c r="H4237" s="9">
        <v>128.55160520000001</v>
      </c>
      <c r="M4237" s="9" t="s">
        <v>844</v>
      </c>
      <c r="N4237" s="9">
        <v>-39</v>
      </c>
      <c r="O4237" s="9">
        <v>-56</v>
      </c>
      <c r="P4237">
        <f t="shared" si="405"/>
        <v>17</v>
      </c>
      <c r="Q4237" s="9" t="s">
        <v>884</v>
      </c>
      <c r="R4237" s="9">
        <v>2</v>
      </c>
      <c r="S4237" s="9">
        <f t="shared" si="400"/>
        <v>17</v>
      </c>
      <c r="T4237" s="9">
        <f t="shared" si="401"/>
        <v>0</v>
      </c>
      <c r="U4237" t="s">
        <v>1006</v>
      </c>
      <c r="V4237" t="s">
        <v>918</v>
      </c>
      <c r="Z4237" s="118">
        <v>1.45</v>
      </c>
      <c r="AA4237" s="9">
        <v>5</v>
      </c>
      <c r="AB4237" s="120">
        <v>1.2</v>
      </c>
      <c r="AC4237" s="2">
        <f t="shared" si="402"/>
        <v>2810.0999999999995</v>
      </c>
      <c r="AE4237" s="11">
        <f t="shared" si="403"/>
        <v>2810.0999999999995</v>
      </c>
      <c r="AG4237" t="str">
        <f t="shared" si="404"/>
        <v/>
      </c>
      <c r="AH4237"/>
    </row>
    <row r="4238" spans="1:34">
      <c r="A4238">
        <v>4237</v>
      </c>
      <c r="C4238">
        <v>487</v>
      </c>
      <c r="D4238">
        <v>800</v>
      </c>
      <c r="E4238" t="s">
        <v>605</v>
      </c>
      <c r="F4238" t="s">
        <v>929</v>
      </c>
      <c r="G4238">
        <v>54.434558869999996</v>
      </c>
      <c r="H4238">
        <v>128.5518036</v>
      </c>
      <c r="M4238" t="s">
        <v>89</v>
      </c>
      <c r="N4238">
        <v>14</v>
      </c>
      <c r="O4238">
        <v>13</v>
      </c>
      <c r="P4238">
        <f t="shared" si="405"/>
        <v>1</v>
      </c>
      <c r="Q4238" t="s">
        <v>35</v>
      </c>
      <c r="R4238">
        <v>1</v>
      </c>
      <c r="S4238">
        <f t="shared" si="400"/>
        <v>0</v>
      </c>
      <c r="T4238">
        <f t="shared" si="401"/>
        <v>1</v>
      </c>
      <c r="W4238">
        <f>SUM(S4238:S4243)</f>
        <v>39</v>
      </c>
      <c r="X4238">
        <f>SUM(T4238:T4243)</f>
        <v>14</v>
      </c>
      <c r="Y4238">
        <f>X4238+W4238</f>
        <v>53</v>
      </c>
      <c r="Z4238" s="118">
        <v>0.14000000000000001</v>
      </c>
      <c r="AA4238">
        <v>0</v>
      </c>
      <c r="AB4238" s="120">
        <v>43.21</v>
      </c>
      <c r="AC4238" s="2">
        <f t="shared" si="402"/>
        <v>604.94000000000005</v>
      </c>
      <c r="AD4238" s="2">
        <f>SUM(AC4238:AC4243)</f>
        <v>14169.014999999999</v>
      </c>
      <c r="AE4238" s="2">
        <f t="shared" si="403"/>
        <v>604.94000000000005</v>
      </c>
      <c r="AF4238" s="2">
        <f>SUM(AE4238:AE4243)</f>
        <v>14169.014999999999</v>
      </c>
      <c r="AG4238">
        <f t="shared" si="404"/>
        <v>1</v>
      </c>
    </row>
    <row r="4239" spans="1:34">
      <c r="A4239">
        <v>4238</v>
      </c>
      <c r="C4239">
        <v>487</v>
      </c>
      <c r="D4239">
        <v>800</v>
      </c>
      <c r="E4239" t="s">
        <v>605</v>
      </c>
      <c r="F4239" t="s">
        <v>929</v>
      </c>
      <c r="G4239">
        <v>54.434558869999996</v>
      </c>
      <c r="H4239">
        <v>128.5518036</v>
      </c>
      <c r="M4239" t="s">
        <v>14</v>
      </c>
      <c r="N4239">
        <v>13</v>
      </c>
      <c r="O4239">
        <v>4</v>
      </c>
      <c r="P4239">
        <f t="shared" si="405"/>
        <v>9</v>
      </c>
      <c r="Q4239" t="s">
        <v>35</v>
      </c>
      <c r="R4239">
        <v>1</v>
      </c>
      <c r="S4239">
        <f t="shared" si="400"/>
        <v>0</v>
      </c>
      <c r="T4239">
        <f t="shared" si="401"/>
        <v>9</v>
      </c>
      <c r="Z4239" s="118">
        <v>0.14000000000000001</v>
      </c>
      <c r="AA4239">
        <v>0</v>
      </c>
      <c r="AB4239" s="120">
        <v>43.21</v>
      </c>
      <c r="AC4239" s="2">
        <f t="shared" si="402"/>
        <v>5444.4600000000009</v>
      </c>
      <c r="AE4239" s="2">
        <f t="shared" si="403"/>
        <v>5444.4600000000009</v>
      </c>
      <c r="AG4239" t="str">
        <f t="shared" si="404"/>
        <v/>
      </c>
    </row>
    <row r="4240" spans="1:34">
      <c r="A4240">
        <v>4239</v>
      </c>
      <c r="C4240">
        <v>487</v>
      </c>
      <c r="D4240">
        <v>800</v>
      </c>
      <c r="E4240" t="s">
        <v>605</v>
      </c>
      <c r="F4240" t="s">
        <v>929</v>
      </c>
      <c r="G4240">
        <v>54.434558869999996</v>
      </c>
      <c r="H4240">
        <v>128.5518036</v>
      </c>
      <c r="M4240" t="s">
        <v>15</v>
      </c>
      <c r="N4240">
        <v>4</v>
      </c>
      <c r="O4240">
        <v>0</v>
      </c>
      <c r="P4240">
        <f t="shared" si="405"/>
        <v>4</v>
      </c>
      <c r="Q4240" t="s">
        <v>35</v>
      </c>
      <c r="R4240">
        <v>1</v>
      </c>
      <c r="S4240">
        <f t="shared" si="400"/>
        <v>0</v>
      </c>
      <c r="T4240">
        <f t="shared" si="401"/>
        <v>4</v>
      </c>
      <c r="Z4240" s="118">
        <v>0.14000000000000001</v>
      </c>
      <c r="AA4240">
        <v>0</v>
      </c>
      <c r="AB4240" s="120">
        <v>36.65</v>
      </c>
      <c r="AC4240" s="2">
        <f t="shared" si="402"/>
        <v>2052.4</v>
      </c>
      <c r="AE4240" s="2">
        <f t="shared" si="403"/>
        <v>2052.4</v>
      </c>
      <c r="AG4240" t="str">
        <f t="shared" si="404"/>
        <v/>
      </c>
    </row>
    <row r="4241" spans="1:34">
      <c r="A4241">
        <v>4240</v>
      </c>
      <c r="C4241">
        <v>535</v>
      </c>
      <c r="D4241">
        <v>800</v>
      </c>
      <c r="E4241" t="s">
        <v>605</v>
      </c>
      <c r="F4241" t="s">
        <v>929</v>
      </c>
      <c r="G4241">
        <v>54.434558869999996</v>
      </c>
      <c r="H4241">
        <v>128.5518036</v>
      </c>
      <c r="M4241" t="s">
        <v>18</v>
      </c>
      <c r="N4241">
        <v>0</v>
      </c>
      <c r="O4241">
        <v>-12</v>
      </c>
      <c r="P4241">
        <f t="shared" si="405"/>
        <v>12</v>
      </c>
      <c r="Q4241" t="s">
        <v>883</v>
      </c>
      <c r="R4241">
        <v>2</v>
      </c>
      <c r="S4241">
        <f t="shared" si="400"/>
        <v>12</v>
      </c>
      <c r="T4241">
        <f t="shared" si="401"/>
        <v>0</v>
      </c>
      <c r="U4241" t="s">
        <v>1006</v>
      </c>
      <c r="V4241" t="s">
        <v>918</v>
      </c>
      <c r="Z4241" s="118">
        <v>1.38</v>
      </c>
      <c r="AA4241">
        <v>30</v>
      </c>
      <c r="AB4241" s="120">
        <v>1.7</v>
      </c>
      <c r="AC4241" s="2">
        <f t="shared" si="402"/>
        <v>1970.6399999999994</v>
      </c>
      <c r="AE4241" s="2">
        <f t="shared" si="403"/>
        <v>1970.6399999999994</v>
      </c>
      <c r="AG4241" t="str">
        <f t="shared" si="404"/>
        <v/>
      </c>
    </row>
    <row r="4242" spans="1:34">
      <c r="A4242">
        <v>4241</v>
      </c>
      <c r="C4242">
        <v>535</v>
      </c>
      <c r="D4242">
        <v>800</v>
      </c>
      <c r="E4242" t="s">
        <v>605</v>
      </c>
      <c r="F4242" t="s">
        <v>929</v>
      </c>
      <c r="G4242">
        <v>54.434558869999996</v>
      </c>
      <c r="H4242">
        <v>128.5518036</v>
      </c>
      <c r="M4242" t="s">
        <v>101</v>
      </c>
      <c r="N4242">
        <v>-12</v>
      </c>
      <c r="O4242">
        <v>-39</v>
      </c>
      <c r="P4242">
        <f t="shared" si="405"/>
        <v>27</v>
      </c>
      <c r="Q4242" t="s">
        <v>604</v>
      </c>
      <c r="R4242">
        <v>2</v>
      </c>
      <c r="S4242">
        <f t="shared" si="400"/>
        <v>27</v>
      </c>
      <c r="T4242">
        <f t="shared" si="401"/>
        <v>0</v>
      </c>
      <c r="U4242" t="s">
        <v>1006</v>
      </c>
      <c r="V4242" t="s">
        <v>918</v>
      </c>
      <c r="Z4242" s="118">
        <v>1.19</v>
      </c>
      <c r="AA4242">
        <v>25</v>
      </c>
      <c r="AB4242" s="120">
        <v>1.7</v>
      </c>
      <c r="AC4242" s="2">
        <f t="shared" si="402"/>
        <v>4096.5749999999998</v>
      </c>
      <c r="AE4242" s="2">
        <f t="shared" si="403"/>
        <v>4096.5749999999998</v>
      </c>
      <c r="AG4242" t="str">
        <f t="shared" si="404"/>
        <v/>
      </c>
    </row>
    <row r="4243" spans="1:34" s="9" customFormat="1">
      <c r="A4243">
        <v>4242</v>
      </c>
      <c r="C4243">
        <v>535</v>
      </c>
      <c r="D4243">
        <v>800</v>
      </c>
      <c r="E4243" s="9" t="s">
        <v>605</v>
      </c>
      <c r="F4243" t="s">
        <v>929</v>
      </c>
      <c r="G4243" s="9">
        <v>54.434558869999996</v>
      </c>
      <c r="H4243" s="9">
        <v>128.5518036</v>
      </c>
      <c r="M4243" s="9" t="s">
        <v>771</v>
      </c>
      <c r="N4243" s="9">
        <v>-39</v>
      </c>
      <c r="O4243" s="9">
        <v>-39</v>
      </c>
      <c r="P4243">
        <f t="shared" si="405"/>
        <v>0</v>
      </c>
      <c r="Q4243" s="9" t="s">
        <v>611</v>
      </c>
      <c r="R4243" s="9">
        <v>2</v>
      </c>
      <c r="S4243" s="9">
        <f t="shared" si="400"/>
        <v>0</v>
      </c>
      <c r="T4243" s="9">
        <f t="shared" si="401"/>
        <v>0</v>
      </c>
      <c r="U4243" t="s">
        <v>1006</v>
      </c>
      <c r="V4243" t="s">
        <v>918</v>
      </c>
      <c r="Z4243" s="118">
        <v>1.63</v>
      </c>
      <c r="AA4243" s="9">
        <v>15</v>
      </c>
      <c r="AB4243" s="120">
        <v>0.55000000000000004</v>
      </c>
      <c r="AC4243" s="2">
        <f t="shared" si="402"/>
        <v>0</v>
      </c>
      <c r="AE4243" s="11">
        <f t="shared" si="403"/>
        <v>0</v>
      </c>
      <c r="AG4243" t="str">
        <f t="shared" si="404"/>
        <v/>
      </c>
      <c r="AH4243"/>
    </row>
    <row r="4244" spans="1:34">
      <c r="A4244">
        <v>4243</v>
      </c>
      <c r="C4244">
        <v>289</v>
      </c>
      <c r="D4244">
        <v>801</v>
      </c>
      <c r="E4244" t="s">
        <v>605</v>
      </c>
      <c r="F4244" t="s">
        <v>929</v>
      </c>
      <c r="G4244">
        <v>54.43460846</v>
      </c>
      <c r="H4244">
        <v>128.5518951</v>
      </c>
      <c r="M4244" t="s">
        <v>89</v>
      </c>
      <c r="N4244">
        <v>14</v>
      </c>
      <c r="O4244">
        <v>13</v>
      </c>
      <c r="P4244">
        <f t="shared" si="405"/>
        <v>1</v>
      </c>
      <c r="Q4244" t="s">
        <v>35</v>
      </c>
      <c r="R4244">
        <v>1</v>
      </c>
      <c r="S4244">
        <f t="shared" si="400"/>
        <v>0</v>
      </c>
      <c r="T4244">
        <f t="shared" si="401"/>
        <v>1</v>
      </c>
      <c r="W4244">
        <f>SUM(S4244:S4249)</f>
        <v>39</v>
      </c>
      <c r="X4244">
        <f>SUM(T4244:T4249)</f>
        <v>14</v>
      </c>
      <c r="Y4244">
        <f>X4244+W4244</f>
        <v>53</v>
      </c>
      <c r="Z4244" s="118">
        <v>0.14000000000000001</v>
      </c>
      <c r="AA4244">
        <v>0</v>
      </c>
      <c r="AB4244" s="120">
        <v>43.21</v>
      </c>
      <c r="AC4244" s="2">
        <f t="shared" si="402"/>
        <v>604.94000000000005</v>
      </c>
      <c r="AD4244" s="2">
        <f>SUM(AC4244:AC4249)</f>
        <v>14169.014999999999</v>
      </c>
      <c r="AE4244" s="2">
        <f t="shared" si="403"/>
        <v>604.94000000000005</v>
      </c>
      <c r="AF4244" s="2">
        <f>SUM(AE4244:AE4249)</f>
        <v>14169.014999999999</v>
      </c>
      <c r="AG4244">
        <f t="shared" si="404"/>
        <v>1</v>
      </c>
    </row>
    <row r="4245" spans="1:34">
      <c r="A4245">
        <v>4244</v>
      </c>
      <c r="C4245">
        <v>289</v>
      </c>
      <c r="D4245">
        <v>801</v>
      </c>
      <c r="E4245" t="s">
        <v>605</v>
      </c>
      <c r="F4245" t="s">
        <v>929</v>
      </c>
      <c r="G4245">
        <v>54.43460846</v>
      </c>
      <c r="H4245">
        <v>128.5518951</v>
      </c>
      <c r="M4245" t="s">
        <v>14</v>
      </c>
      <c r="N4245">
        <v>13</v>
      </c>
      <c r="O4245">
        <v>4</v>
      </c>
      <c r="P4245">
        <f t="shared" si="405"/>
        <v>9</v>
      </c>
      <c r="Q4245" t="s">
        <v>35</v>
      </c>
      <c r="R4245">
        <v>1</v>
      </c>
      <c r="S4245">
        <f t="shared" si="400"/>
        <v>0</v>
      </c>
      <c r="T4245">
        <f t="shared" si="401"/>
        <v>9</v>
      </c>
      <c r="Z4245" s="118">
        <v>0.14000000000000001</v>
      </c>
      <c r="AA4245">
        <v>0</v>
      </c>
      <c r="AB4245" s="120">
        <v>43.21</v>
      </c>
      <c r="AC4245" s="2">
        <f t="shared" si="402"/>
        <v>5444.4600000000009</v>
      </c>
      <c r="AE4245" s="2">
        <f t="shared" si="403"/>
        <v>5444.4600000000009</v>
      </c>
      <c r="AG4245" t="str">
        <f t="shared" si="404"/>
        <v/>
      </c>
    </row>
    <row r="4246" spans="1:34">
      <c r="A4246">
        <v>4245</v>
      </c>
      <c r="C4246">
        <v>289</v>
      </c>
      <c r="D4246">
        <v>801</v>
      </c>
      <c r="E4246" t="s">
        <v>605</v>
      </c>
      <c r="F4246" t="s">
        <v>929</v>
      </c>
      <c r="G4246">
        <v>54.43460846</v>
      </c>
      <c r="H4246">
        <v>128.5518951</v>
      </c>
      <c r="M4246" t="s">
        <v>15</v>
      </c>
      <c r="N4246">
        <v>4</v>
      </c>
      <c r="O4246">
        <v>0</v>
      </c>
      <c r="P4246">
        <f t="shared" si="405"/>
        <v>4</v>
      </c>
      <c r="Q4246" t="s">
        <v>35</v>
      </c>
      <c r="R4246">
        <v>1</v>
      </c>
      <c r="S4246">
        <f t="shared" si="400"/>
        <v>0</v>
      </c>
      <c r="T4246">
        <f t="shared" si="401"/>
        <v>4</v>
      </c>
      <c r="Z4246" s="118">
        <v>0.14000000000000001</v>
      </c>
      <c r="AA4246">
        <v>0</v>
      </c>
      <c r="AB4246" s="120">
        <v>36.65</v>
      </c>
      <c r="AC4246" s="2">
        <f t="shared" si="402"/>
        <v>2052.4</v>
      </c>
      <c r="AE4246" s="2">
        <f t="shared" si="403"/>
        <v>2052.4</v>
      </c>
      <c r="AG4246" t="str">
        <f t="shared" si="404"/>
        <v/>
      </c>
    </row>
    <row r="4247" spans="1:34">
      <c r="A4247">
        <v>4246</v>
      </c>
      <c r="C4247">
        <v>317</v>
      </c>
      <c r="D4247">
        <v>801</v>
      </c>
      <c r="E4247" t="s">
        <v>605</v>
      </c>
      <c r="F4247" t="s">
        <v>929</v>
      </c>
      <c r="G4247">
        <v>54.43460846</v>
      </c>
      <c r="H4247">
        <v>128.5518951</v>
      </c>
      <c r="M4247" t="s">
        <v>18</v>
      </c>
      <c r="N4247">
        <v>0</v>
      </c>
      <c r="O4247">
        <v>-12</v>
      </c>
      <c r="P4247">
        <f t="shared" si="405"/>
        <v>12</v>
      </c>
      <c r="Q4247" t="s">
        <v>883</v>
      </c>
      <c r="R4247">
        <v>2</v>
      </c>
      <c r="S4247">
        <f t="shared" si="400"/>
        <v>12</v>
      </c>
      <c r="T4247">
        <f t="shared" si="401"/>
        <v>0</v>
      </c>
      <c r="U4247" t="s">
        <v>1006</v>
      </c>
      <c r="V4247" t="s">
        <v>918</v>
      </c>
      <c r="Z4247" s="118">
        <v>1.38</v>
      </c>
      <c r="AA4247">
        <v>30</v>
      </c>
      <c r="AB4247" s="120">
        <v>1.7</v>
      </c>
      <c r="AC4247" s="2">
        <f t="shared" si="402"/>
        <v>1970.6399999999994</v>
      </c>
      <c r="AE4247" s="2">
        <f t="shared" si="403"/>
        <v>1970.6399999999994</v>
      </c>
      <c r="AG4247" t="str">
        <f t="shared" si="404"/>
        <v/>
      </c>
    </row>
    <row r="4248" spans="1:34">
      <c r="A4248">
        <v>4247</v>
      </c>
      <c r="C4248">
        <v>317</v>
      </c>
      <c r="D4248">
        <v>801</v>
      </c>
      <c r="E4248" t="s">
        <v>605</v>
      </c>
      <c r="F4248" t="s">
        <v>929</v>
      </c>
      <c r="G4248">
        <v>54.43460846</v>
      </c>
      <c r="H4248">
        <v>128.5518951</v>
      </c>
      <c r="M4248" t="s">
        <v>101</v>
      </c>
      <c r="N4248">
        <v>-12</v>
      </c>
      <c r="O4248">
        <v>-39</v>
      </c>
      <c r="P4248">
        <f t="shared" si="405"/>
        <v>27</v>
      </c>
      <c r="Q4248" t="s">
        <v>604</v>
      </c>
      <c r="R4248">
        <v>2</v>
      </c>
      <c r="S4248">
        <f t="shared" si="400"/>
        <v>27</v>
      </c>
      <c r="T4248">
        <f t="shared" si="401"/>
        <v>0</v>
      </c>
      <c r="U4248" t="s">
        <v>1006</v>
      </c>
      <c r="V4248" t="s">
        <v>918</v>
      </c>
      <c r="Z4248" s="118">
        <v>1.19</v>
      </c>
      <c r="AA4248">
        <v>25</v>
      </c>
      <c r="AB4248" s="120">
        <v>1.7</v>
      </c>
      <c r="AC4248" s="2">
        <f t="shared" si="402"/>
        <v>4096.5749999999998</v>
      </c>
      <c r="AE4248" s="2">
        <f t="shared" si="403"/>
        <v>4096.5749999999998</v>
      </c>
      <c r="AG4248" t="str">
        <f t="shared" si="404"/>
        <v/>
      </c>
    </row>
    <row r="4249" spans="1:34" s="9" customFormat="1">
      <c r="A4249">
        <v>4248</v>
      </c>
      <c r="C4249">
        <v>317</v>
      </c>
      <c r="D4249">
        <v>801</v>
      </c>
      <c r="E4249" s="9" t="s">
        <v>605</v>
      </c>
      <c r="F4249" t="s">
        <v>929</v>
      </c>
      <c r="G4249" s="9">
        <v>54.43460846</v>
      </c>
      <c r="H4249" s="9">
        <v>128.5518951</v>
      </c>
      <c r="M4249" s="9" t="s">
        <v>771</v>
      </c>
      <c r="N4249" s="9">
        <v>-39</v>
      </c>
      <c r="O4249" s="9">
        <v>-39</v>
      </c>
      <c r="P4249">
        <f t="shared" si="405"/>
        <v>0</v>
      </c>
      <c r="Q4249" s="9" t="s">
        <v>611</v>
      </c>
      <c r="R4249" s="9">
        <v>2</v>
      </c>
      <c r="S4249" s="9">
        <f t="shared" si="400"/>
        <v>0</v>
      </c>
      <c r="T4249" s="9">
        <f t="shared" si="401"/>
        <v>0</v>
      </c>
      <c r="U4249" t="s">
        <v>1006</v>
      </c>
      <c r="V4249" t="s">
        <v>918</v>
      </c>
      <c r="Z4249" s="118">
        <v>1.63</v>
      </c>
      <c r="AA4249" s="9">
        <v>15</v>
      </c>
      <c r="AB4249" s="120">
        <v>0.55000000000000004</v>
      </c>
      <c r="AC4249" s="2">
        <f t="shared" si="402"/>
        <v>0</v>
      </c>
      <c r="AE4249" s="11">
        <f t="shared" si="403"/>
        <v>0</v>
      </c>
      <c r="AG4249" t="str">
        <f t="shared" si="404"/>
        <v/>
      </c>
      <c r="AH4249"/>
    </row>
    <row r="4250" spans="1:34">
      <c r="A4250">
        <v>4249</v>
      </c>
      <c r="C4250">
        <v>366</v>
      </c>
      <c r="D4250">
        <v>802</v>
      </c>
      <c r="E4250" t="s">
        <v>909</v>
      </c>
      <c r="F4250" t="s">
        <v>931</v>
      </c>
      <c r="G4250">
        <v>54.925559999999997</v>
      </c>
      <c r="H4250">
        <v>128.06300350000001</v>
      </c>
      <c r="M4250" t="s">
        <v>162</v>
      </c>
      <c r="N4250">
        <v>13</v>
      </c>
      <c r="O4250">
        <v>0</v>
      </c>
      <c r="P4250">
        <f t="shared" si="405"/>
        <v>13</v>
      </c>
      <c r="Q4250" t="s">
        <v>35</v>
      </c>
      <c r="R4250">
        <v>1</v>
      </c>
      <c r="S4250">
        <f t="shared" si="400"/>
        <v>0</v>
      </c>
      <c r="T4250">
        <f t="shared" si="401"/>
        <v>13</v>
      </c>
      <c r="W4250">
        <f>SUM(S4250:S4251)</f>
        <v>27</v>
      </c>
      <c r="X4250">
        <f>SUM(T4250:T4251)</f>
        <v>13</v>
      </c>
      <c r="Y4250">
        <f>X4250+W4250</f>
        <v>40</v>
      </c>
      <c r="Z4250" s="118">
        <v>0.34</v>
      </c>
      <c r="AA4250">
        <v>0</v>
      </c>
      <c r="AB4250" s="120">
        <v>35.51</v>
      </c>
      <c r="AC4250" s="2">
        <f t="shared" si="402"/>
        <v>15695.419999999998</v>
      </c>
      <c r="AD4250" s="2">
        <f>SUM(AC4250:AC4251)</f>
        <v>19182.955999999998</v>
      </c>
      <c r="AE4250" s="2">
        <f t="shared" si="403"/>
        <v>15695.419999999998</v>
      </c>
      <c r="AF4250" s="2">
        <f>SUM(AE4250:AE4251)</f>
        <v>19182.955999999998</v>
      </c>
      <c r="AG4250">
        <f t="shared" si="404"/>
        <v>1</v>
      </c>
    </row>
    <row r="4251" spans="1:34" s="9" customFormat="1">
      <c r="A4251">
        <v>4250</v>
      </c>
      <c r="C4251">
        <v>397</v>
      </c>
      <c r="D4251">
        <v>802</v>
      </c>
      <c r="E4251" s="9" t="s">
        <v>909</v>
      </c>
      <c r="F4251" t="s">
        <v>931</v>
      </c>
      <c r="G4251" s="9">
        <v>54.925559999999997</v>
      </c>
      <c r="H4251" s="9">
        <v>128.06300350000001</v>
      </c>
      <c r="M4251" s="9" t="s">
        <v>28</v>
      </c>
      <c r="N4251" s="9">
        <v>0</v>
      </c>
      <c r="O4251" s="9">
        <v>-27</v>
      </c>
      <c r="P4251">
        <f t="shared" si="405"/>
        <v>27</v>
      </c>
      <c r="Q4251" s="9" t="s">
        <v>618</v>
      </c>
      <c r="R4251" s="9">
        <v>2</v>
      </c>
      <c r="S4251" s="9">
        <f t="shared" si="400"/>
        <v>27</v>
      </c>
      <c r="T4251" s="9">
        <f t="shared" si="401"/>
        <v>0</v>
      </c>
      <c r="U4251" t="s">
        <v>1006</v>
      </c>
      <c r="V4251" t="s">
        <v>918</v>
      </c>
      <c r="Z4251" s="118">
        <v>1.56</v>
      </c>
      <c r="AA4251" s="9">
        <v>40</v>
      </c>
      <c r="AB4251" s="120">
        <v>1.38</v>
      </c>
      <c r="AC4251" s="2">
        <f t="shared" si="402"/>
        <v>3487.5360000000005</v>
      </c>
      <c r="AE4251" s="11">
        <f t="shared" si="403"/>
        <v>3487.5360000000005</v>
      </c>
      <c r="AG4251" t="str">
        <f t="shared" si="404"/>
        <v/>
      </c>
      <c r="AH4251"/>
    </row>
    <row r="4252" spans="1:34">
      <c r="A4252">
        <v>4251</v>
      </c>
      <c r="C4252">
        <v>367</v>
      </c>
      <c r="D4252">
        <v>803</v>
      </c>
      <c r="E4252" t="s">
        <v>605</v>
      </c>
      <c r="F4252" t="s">
        <v>929</v>
      </c>
      <c r="G4252">
        <v>54.924449920000001</v>
      </c>
      <c r="H4252">
        <v>128.06530760000001</v>
      </c>
      <c r="M4252" t="s">
        <v>89</v>
      </c>
      <c r="N4252">
        <v>5</v>
      </c>
      <c r="O4252">
        <v>4</v>
      </c>
      <c r="P4252">
        <f t="shared" si="405"/>
        <v>1</v>
      </c>
      <c r="Q4252" t="s">
        <v>35</v>
      </c>
      <c r="R4252">
        <v>1</v>
      </c>
      <c r="S4252">
        <f t="shared" si="400"/>
        <v>0</v>
      </c>
      <c r="T4252">
        <f t="shared" si="401"/>
        <v>1</v>
      </c>
      <c r="W4252">
        <f>SUM(S4252:S4258)</f>
        <v>35</v>
      </c>
      <c r="X4252">
        <f>SUM(T4252:T4258)</f>
        <v>5</v>
      </c>
      <c r="Y4252">
        <f>X4252+W4252</f>
        <v>40</v>
      </c>
      <c r="Z4252" s="118">
        <v>0.14000000000000001</v>
      </c>
      <c r="AA4252">
        <v>0</v>
      </c>
      <c r="AB4252" s="120">
        <v>43.21</v>
      </c>
      <c r="AC4252" s="2">
        <f t="shared" si="402"/>
        <v>604.94000000000005</v>
      </c>
      <c r="AD4252" s="2">
        <f>SUM(AC4252:AC4258)</f>
        <v>7836.7460000000001</v>
      </c>
      <c r="AE4252" s="2">
        <f t="shared" si="403"/>
        <v>604.94000000000005</v>
      </c>
      <c r="AF4252" s="2">
        <f>SUM(AE4252:AE4258)</f>
        <v>7836.7460000000001</v>
      </c>
      <c r="AG4252">
        <f t="shared" si="404"/>
        <v>1</v>
      </c>
    </row>
    <row r="4253" spans="1:34">
      <c r="A4253">
        <v>4252</v>
      </c>
      <c r="C4253">
        <v>367</v>
      </c>
      <c r="D4253">
        <v>803</v>
      </c>
      <c r="E4253" t="s">
        <v>605</v>
      </c>
      <c r="F4253" t="s">
        <v>929</v>
      </c>
      <c r="G4253">
        <v>54.924449920000001</v>
      </c>
      <c r="H4253">
        <v>128.06530760000001</v>
      </c>
      <c r="M4253" t="s">
        <v>14</v>
      </c>
      <c r="N4253">
        <v>4</v>
      </c>
      <c r="O4253">
        <v>2</v>
      </c>
      <c r="P4253">
        <f t="shared" si="405"/>
        <v>2</v>
      </c>
      <c r="Q4253" t="s">
        <v>35</v>
      </c>
      <c r="R4253">
        <v>1</v>
      </c>
      <c r="S4253">
        <f t="shared" si="400"/>
        <v>0</v>
      </c>
      <c r="T4253">
        <f t="shared" si="401"/>
        <v>2</v>
      </c>
      <c r="Z4253" s="118">
        <v>0.14000000000000001</v>
      </c>
      <c r="AA4253">
        <v>0</v>
      </c>
      <c r="AB4253" s="120">
        <v>43.21</v>
      </c>
      <c r="AC4253" s="2">
        <f t="shared" si="402"/>
        <v>1209.8800000000001</v>
      </c>
      <c r="AE4253" s="2">
        <f t="shared" si="403"/>
        <v>1209.8800000000001</v>
      </c>
      <c r="AG4253" t="str">
        <f t="shared" si="404"/>
        <v/>
      </c>
    </row>
    <row r="4254" spans="1:34">
      <c r="A4254">
        <v>4253</v>
      </c>
      <c r="C4254">
        <v>367</v>
      </c>
      <c r="D4254">
        <v>803</v>
      </c>
      <c r="E4254" t="s">
        <v>605</v>
      </c>
      <c r="F4254" t="s">
        <v>929</v>
      </c>
      <c r="G4254">
        <v>54.924449920000001</v>
      </c>
      <c r="H4254">
        <v>128.06530760000001</v>
      </c>
      <c r="M4254" t="s">
        <v>90</v>
      </c>
      <c r="N4254">
        <v>2</v>
      </c>
      <c r="O4254">
        <v>0</v>
      </c>
      <c r="P4254">
        <f t="shared" si="405"/>
        <v>2</v>
      </c>
      <c r="Q4254" t="s">
        <v>35</v>
      </c>
      <c r="R4254">
        <v>1</v>
      </c>
      <c r="S4254">
        <f t="shared" si="400"/>
        <v>0</v>
      </c>
      <c r="T4254">
        <f t="shared" si="401"/>
        <v>2</v>
      </c>
      <c r="Z4254" s="118">
        <v>0.14000000000000001</v>
      </c>
      <c r="AA4254">
        <v>0</v>
      </c>
      <c r="AB4254" s="120">
        <v>36.65</v>
      </c>
      <c r="AC4254" s="2">
        <f t="shared" si="402"/>
        <v>1026.2</v>
      </c>
      <c r="AE4254" s="2">
        <f t="shared" si="403"/>
        <v>1026.2</v>
      </c>
      <c r="AG4254" t="str">
        <f t="shared" si="404"/>
        <v/>
      </c>
    </row>
    <row r="4255" spans="1:34">
      <c r="A4255">
        <v>4254</v>
      </c>
      <c r="C4255">
        <v>398</v>
      </c>
      <c r="D4255">
        <v>803</v>
      </c>
      <c r="E4255" t="s">
        <v>605</v>
      </c>
      <c r="F4255" t="s">
        <v>929</v>
      </c>
      <c r="G4255">
        <v>54.924449920000001</v>
      </c>
      <c r="H4255">
        <v>128.06530760000001</v>
      </c>
      <c r="M4255" t="s">
        <v>16</v>
      </c>
      <c r="N4255">
        <v>0</v>
      </c>
      <c r="O4255">
        <v>-8</v>
      </c>
      <c r="P4255">
        <f t="shared" si="405"/>
        <v>8</v>
      </c>
      <c r="Q4255" t="s">
        <v>89</v>
      </c>
      <c r="R4255">
        <v>2</v>
      </c>
      <c r="S4255">
        <f t="shared" si="400"/>
        <v>8</v>
      </c>
      <c r="T4255">
        <f t="shared" si="401"/>
        <v>0</v>
      </c>
      <c r="U4255" t="s">
        <v>1006</v>
      </c>
      <c r="V4255" t="s">
        <v>918</v>
      </c>
      <c r="Z4255" s="118">
        <v>1.31</v>
      </c>
      <c r="AA4255">
        <v>45</v>
      </c>
      <c r="AB4255" s="120">
        <v>4.74</v>
      </c>
      <c r="AC4255" s="2">
        <f t="shared" si="402"/>
        <v>2732.1360000000004</v>
      </c>
      <c r="AE4255" s="2">
        <f t="shared" si="403"/>
        <v>2732.1360000000004</v>
      </c>
      <c r="AG4255" t="str">
        <f t="shared" si="404"/>
        <v/>
      </c>
    </row>
    <row r="4256" spans="1:34">
      <c r="A4256">
        <v>4255</v>
      </c>
      <c r="C4256">
        <v>398</v>
      </c>
      <c r="D4256">
        <v>803</v>
      </c>
      <c r="E4256" t="s">
        <v>605</v>
      </c>
      <c r="F4256" t="s">
        <v>929</v>
      </c>
      <c r="G4256">
        <v>54.924449920000001</v>
      </c>
      <c r="H4256">
        <v>128.06530760000001</v>
      </c>
      <c r="M4256" t="s">
        <v>17</v>
      </c>
      <c r="N4256">
        <v>-12</v>
      </c>
      <c r="O4256">
        <v>-8</v>
      </c>
      <c r="P4256">
        <f t="shared" si="405"/>
        <v>4</v>
      </c>
      <c r="Q4256" t="s">
        <v>89</v>
      </c>
      <c r="R4256">
        <v>2</v>
      </c>
      <c r="S4256">
        <f t="shared" si="400"/>
        <v>4</v>
      </c>
      <c r="T4256">
        <f t="shared" si="401"/>
        <v>0</v>
      </c>
      <c r="U4256" t="s">
        <v>1006</v>
      </c>
      <c r="V4256" t="s">
        <v>21</v>
      </c>
      <c r="Z4256" s="118">
        <v>0.87</v>
      </c>
      <c r="AA4256">
        <v>45</v>
      </c>
      <c r="AB4256" s="120">
        <v>1.7</v>
      </c>
      <c r="AC4256" s="2">
        <f t="shared" si="402"/>
        <v>325.38</v>
      </c>
      <c r="AE4256" s="2">
        <f t="shared" si="403"/>
        <v>325.38</v>
      </c>
      <c r="AG4256" t="str">
        <f t="shared" si="404"/>
        <v/>
      </c>
    </row>
    <row r="4257" spans="1:34">
      <c r="A4257">
        <v>4256</v>
      </c>
      <c r="C4257">
        <v>398</v>
      </c>
      <c r="D4257">
        <v>803</v>
      </c>
      <c r="E4257" t="s">
        <v>605</v>
      </c>
      <c r="F4257" t="s">
        <v>929</v>
      </c>
      <c r="G4257">
        <v>54.924449920000001</v>
      </c>
      <c r="H4257">
        <v>128.06530760000001</v>
      </c>
      <c r="M4257" t="s">
        <v>18</v>
      </c>
      <c r="N4257">
        <v>-12</v>
      </c>
      <c r="O4257">
        <v>-25</v>
      </c>
      <c r="P4257">
        <f t="shared" si="405"/>
        <v>13</v>
      </c>
      <c r="Q4257" t="s">
        <v>89</v>
      </c>
      <c r="R4257">
        <v>2</v>
      </c>
      <c r="S4257">
        <f t="shared" si="400"/>
        <v>13</v>
      </c>
      <c r="T4257">
        <f t="shared" si="401"/>
        <v>0</v>
      </c>
      <c r="U4257" t="s">
        <v>1006</v>
      </c>
      <c r="V4257" t="s">
        <v>21</v>
      </c>
      <c r="Z4257" s="118">
        <v>1.38</v>
      </c>
      <c r="AA4257">
        <v>45</v>
      </c>
      <c r="AB4257" s="120">
        <v>1.7</v>
      </c>
      <c r="AC4257" s="2">
        <f t="shared" si="402"/>
        <v>1677.3899999999996</v>
      </c>
      <c r="AE4257" s="2">
        <f t="shared" si="403"/>
        <v>1677.3899999999996</v>
      </c>
      <c r="AG4257" t="str">
        <f t="shared" si="404"/>
        <v/>
      </c>
    </row>
    <row r="4258" spans="1:34" s="9" customFormat="1">
      <c r="A4258">
        <v>4257</v>
      </c>
      <c r="C4258">
        <v>398</v>
      </c>
      <c r="D4258">
        <v>803</v>
      </c>
      <c r="E4258" s="9" t="s">
        <v>605</v>
      </c>
      <c r="F4258" t="s">
        <v>929</v>
      </c>
      <c r="G4258" s="9">
        <v>54.924449920000001</v>
      </c>
      <c r="H4258" s="9">
        <v>128.06530760000001</v>
      </c>
      <c r="M4258" s="9" t="s">
        <v>19</v>
      </c>
      <c r="N4258" s="9">
        <v>-25</v>
      </c>
      <c r="O4258" s="9">
        <v>-35</v>
      </c>
      <c r="P4258">
        <f t="shared" si="405"/>
        <v>10</v>
      </c>
      <c r="Q4258" s="9" t="s">
        <v>89</v>
      </c>
      <c r="R4258" s="9">
        <v>2</v>
      </c>
      <c r="S4258" s="9">
        <f t="shared" si="400"/>
        <v>10</v>
      </c>
      <c r="T4258" s="9">
        <f t="shared" si="401"/>
        <v>0</v>
      </c>
      <c r="U4258" t="s">
        <v>1006</v>
      </c>
      <c r="V4258" t="s">
        <v>21</v>
      </c>
      <c r="Z4258" s="118">
        <v>1.38</v>
      </c>
      <c r="AA4258" s="9">
        <v>65</v>
      </c>
      <c r="AB4258" s="120">
        <v>0.54</v>
      </c>
      <c r="AC4258" s="2">
        <f t="shared" si="402"/>
        <v>260.81999999999994</v>
      </c>
      <c r="AE4258" s="11">
        <f t="shared" si="403"/>
        <v>260.81999999999994</v>
      </c>
      <c r="AG4258" t="str">
        <f t="shared" si="404"/>
        <v/>
      </c>
      <c r="AH4258"/>
    </row>
    <row r="4259" spans="1:34">
      <c r="A4259">
        <v>4258</v>
      </c>
      <c r="C4259">
        <v>72</v>
      </c>
      <c r="D4259">
        <v>804</v>
      </c>
      <c r="E4259" t="s">
        <v>619</v>
      </c>
      <c r="F4259" t="s">
        <v>930</v>
      </c>
      <c r="G4259">
        <v>54.534328459999998</v>
      </c>
      <c r="H4259">
        <v>128.4611969</v>
      </c>
      <c r="M4259" t="s">
        <v>623</v>
      </c>
      <c r="N4259">
        <v>0.5</v>
      </c>
      <c r="O4259">
        <v>0</v>
      </c>
      <c r="P4259">
        <f t="shared" si="405"/>
        <v>0.5</v>
      </c>
      <c r="Q4259" t="s">
        <v>35</v>
      </c>
      <c r="R4259">
        <v>1</v>
      </c>
      <c r="S4259">
        <f t="shared" si="400"/>
        <v>0</v>
      </c>
      <c r="T4259">
        <f t="shared" si="401"/>
        <v>0.5</v>
      </c>
      <c r="W4259">
        <f>SUM(S4259:S4262)</f>
        <v>28</v>
      </c>
      <c r="X4259">
        <f>SUM(T4259:T4262)</f>
        <v>0.5</v>
      </c>
      <c r="Y4259">
        <f>X4259+W4259</f>
        <v>28.5</v>
      </c>
      <c r="Z4259" s="118">
        <v>0.16</v>
      </c>
      <c r="AA4259">
        <v>0</v>
      </c>
      <c r="AB4259" s="120">
        <v>37.4</v>
      </c>
      <c r="AC4259" s="2">
        <f t="shared" si="402"/>
        <v>299.2</v>
      </c>
      <c r="AD4259" s="2">
        <f>SUM(AC4259:AC4262)</f>
        <v>2529.1600000000003</v>
      </c>
      <c r="AE4259" s="2">
        <f t="shared" si="403"/>
        <v>299.2</v>
      </c>
      <c r="AF4259" s="2">
        <f>SUM(AE4259:AE4262)</f>
        <v>2529.1600000000003</v>
      </c>
      <c r="AG4259">
        <f t="shared" si="404"/>
        <v>1</v>
      </c>
    </row>
    <row r="4260" spans="1:34">
      <c r="A4260">
        <v>4259</v>
      </c>
      <c r="C4260">
        <v>85</v>
      </c>
      <c r="D4260">
        <v>804</v>
      </c>
      <c r="E4260" t="s">
        <v>619</v>
      </c>
      <c r="F4260" t="s">
        <v>930</v>
      </c>
      <c r="G4260">
        <v>54.534328459999998</v>
      </c>
      <c r="H4260">
        <v>128.4611969</v>
      </c>
      <c r="M4260" t="s">
        <v>104</v>
      </c>
      <c r="N4260">
        <v>0</v>
      </c>
      <c r="O4260">
        <v>-5</v>
      </c>
      <c r="P4260">
        <f t="shared" si="405"/>
        <v>5</v>
      </c>
      <c r="Q4260" t="s">
        <v>604</v>
      </c>
      <c r="R4260">
        <v>2</v>
      </c>
      <c r="S4260">
        <f t="shared" si="400"/>
        <v>5</v>
      </c>
      <c r="T4260">
        <f t="shared" si="401"/>
        <v>0</v>
      </c>
      <c r="U4260" t="s">
        <v>1006</v>
      </c>
      <c r="V4260" t="s">
        <v>21</v>
      </c>
      <c r="Z4260" s="118">
        <v>1.07</v>
      </c>
      <c r="AA4260">
        <v>65</v>
      </c>
      <c r="AB4260" s="120">
        <v>3.36</v>
      </c>
      <c r="AC4260" s="2">
        <f t="shared" si="402"/>
        <v>629.16000000000008</v>
      </c>
      <c r="AE4260" s="2">
        <f t="shared" si="403"/>
        <v>629.16000000000008</v>
      </c>
      <c r="AG4260" t="str">
        <f t="shared" si="404"/>
        <v/>
      </c>
    </row>
    <row r="4261" spans="1:34">
      <c r="A4261">
        <v>4260</v>
      </c>
      <c r="C4261">
        <v>85</v>
      </c>
      <c r="D4261">
        <v>804</v>
      </c>
      <c r="E4261" t="s">
        <v>619</v>
      </c>
      <c r="F4261" t="s">
        <v>930</v>
      </c>
      <c r="G4261">
        <v>54.534328459999998</v>
      </c>
      <c r="H4261">
        <v>128.4611969</v>
      </c>
      <c r="M4261" t="s">
        <v>101</v>
      </c>
      <c r="N4261">
        <v>-5</v>
      </c>
      <c r="O4261">
        <v>-28</v>
      </c>
      <c r="P4261">
        <f t="shared" si="405"/>
        <v>23</v>
      </c>
      <c r="Q4261" t="s">
        <v>611</v>
      </c>
      <c r="R4261">
        <v>2</v>
      </c>
      <c r="S4261">
        <f t="shared" si="400"/>
        <v>23</v>
      </c>
      <c r="T4261">
        <f t="shared" si="401"/>
        <v>0</v>
      </c>
      <c r="U4261" t="s">
        <v>1006</v>
      </c>
      <c r="V4261" t="s">
        <v>21</v>
      </c>
      <c r="Z4261" s="118">
        <v>1.45</v>
      </c>
      <c r="AA4261">
        <v>60</v>
      </c>
      <c r="AB4261" s="120">
        <v>1.2</v>
      </c>
      <c r="AC4261" s="2">
        <f t="shared" si="402"/>
        <v>1600.8000000000002</v>
      </c>
      <c r="AE4261" s="2">
        <f t="shared" si="403"/>
        <v>1600.8000000000002</v>
      </c>
      <c r="AG4261" t="str">
        <f t="shared" si="404"/>
        <v/>
      </c>
    </row>
    <row r="4262" spans="1:34" s="9" customFormat="1">
      <c r="A4262">
        <v>4261</v>
      </c>
      <c r="C4262">
        <v>72</v>
      </c>
      <c r="D4262">
        <v>804</v>
      </c>
      <c r="E4262" s="9" t="s">
        <v>619</v>
      </c>
      <c r="F4262" t="s">
        <v>930</v>
      </c>
      <c r="G4262" s="9">
        <v>54.534328459999998</v>
      </c>
      <c r="H4262" s="9">
        <v>128.4611969</v>
      </c>
      <c r="M4262" s="9" t="s">
        <v>89</v>
      </c>
      <c r="N4262" s="9">
        <v>0</v>
      </c>
      <c r="O4262" s="9">
        <v>0</v>
      </c>
      <c r="P4262">
        <f t="shared" si="405"/>
        <v>0</v>
      </c>
      <c r="Q4262" s="9" t="s">
        <v>35</v>
      </c>
      <c r="R4262" s="9">
        <v>1</v>
      </c>
      <c r="S4262" s="9">
        <f t="shared" si="400"/>
        <v>0</v>
      </c>
      <c r="T4262" s="9">
        <f t="shared" si="401"/>
        <v>0</v>
      </c>
      <c r="U4262"/>
      <c r="V4262"/>
      <c r="Z4262" s="118">
        <v>0.16</v>
      </c>
      <c r="AA4262" s="9">
        <v>0</v>
      </c>
      <c r="AB4262" s="120">
        <v>37.4</v>
      </c>
      <c r="AC4262" s="2">
        <f t="shared" si="402"/>
        <v>0</v>
      </c>
      <c r="AE4262" s="11">
        <f t="shared" si="403"/>
        <v>0</v>
      </c>
      <c r="AG4262" t="str">
        <f t="shared" si="404"/>
        <v/>
      </c>
      <c r="AH4262"/>
    </row>
    <row r="4263" spans="1:34">
      <c r="A4263">
        <v>4262</v>
      </c>
      <c r="C4263">
        <v>321</v>
      </c>
      <c r="D4263">
        <v>805</v>
      </c>
      <c r="E4263" t="s">
        <v>619</v>
      </c>
      <c r="F4263" t="s">
        <v>930</v>
      </c>
      <c r="G4263">
        <v>54.602199550000002</v>
      </c>
      <c r="H4263">
        <v>128.39889529999999</v>
      </c>
      <c r="M4263" t="s">
        <v>89</v>
      </c>
      <c r="N4263">
        <v>7</v>
      </c>
      <c r="O4263">
        <v>6</v>
      </c>
      <c r="P4263">
        <f t="shared" si="405"/>
        <v>1</v>
      </c>
      <c r="Q4263" t="s">
        <v>35</v>
      </c>
      <c r="R4263">
        <v>1</v>
      </c>
      <c r="S4263">
        <f t="shared" si="400"/>
        <v>0</v>
      </c>
      <c r="T4263">
        <f t="shared" si="401"/>
        <v>1</v>
      </c>
      <c r="W4263">
        <f>SUM(S4263:S4269)</f>
        <v>52</v>
      </c>
      <c r="X4263">
        <f>SUM(T4263:T4269)</f>
        <v>7</v>
      </c>
      <c r="Y4263">
        <f>X4263+W4263</f>
        <v>59</v>
      </c>
      <c r="Z4263" s="118">
        <v>0.16</v>
      </c>
      <c r="AA4263">
        <v>0</v>
      </c>
      <c r="AB4263" s="120">
        <v>37.4</v>
      </c>
      <c r="AC4263" s="2">
        <f t="shared" si="402"/>
        <v>598.4</v>
      </c>
      <c r="AD4263" s="2">
        <f>SUM(AC4263:AC4269)</f>
        <v>7740.8499999999995</v>
      </c>
      <c r="AE4263" s="2">
        <f t="shared" si="403"/>
        <v>598.4</v>
      </c>
      <c r="AF4263" s="2">
        <f>SUM(AE4263:AE4269)</f>
        <v>7740.8499999999995</v>
      </c>
      <c r="AG4263">
        <f t="shared" si="404"/>
        <v>1</v>
      </c>
    </row>
    <row r="4264" spans="1:34">
      <c r="A4264">
        <v>4263</v>
      </c>
      <c r="C4264">
        <v>321</v>
      </c>
      <c r="D4264">
        <v>805</v>
      </c>
      <c r="E4264" t="s">
        <v>619</v>
      </c>
      <c r="F4264" t="s">
        <v>930</v>
      </c>
      <c r="G4264">
        <v>54.602199550000002</v>
      </c>
      <c r="H4264">
        <v>128.39889529999999</v>
      </c>
      <c r="M4264" t="s">
        <v>14</v>
      </c>
      <c r="N4264">
        <v>6</v>
      </c>
      <c r="O4264">
        <v>0.5</v>
      </c>
      <c r="P4264">
        <f t="shared" si="405"/>
        <v>5.5</v>
      </c>
      <c r="Q4264" t="s">
        <v>35</v>
      </c>
      <c r="R4264">
        <v>1</v>
      </c>
      <c r="S4264">
        <f t="shared" si="400"/>
        <v>0</v>
      </c>
      <c r="T4264">
        <f t="shared" si="401"/>
        <v>5.5</v>
      </c>
      <c r="Z4264" s="118">
        <v>0.16</v>
      </c>
      <c r="AA4264">
        <v>0</v>
      </c>
      <c r="AB4264" s="120">
        <v>37.4</v>
      </c>
      <c r="AC4264" s="2">
        <f t="shared" si="402"/>
        <v>3291.2</v>
      </c>
      <c r="AE4264" s="2">
        <f t="shared" si="403"/>
        <v>3291.2</v>
      </c>
      <c r="AG4264" t="str">
        <f t="shared" si="404"/>
        <v/>
      </c>
    </row>
    <row r="4265" spans="1:34">
      <c r="A4265">
        <v>4264</v>
      </c>
      <c r="C4265">
        <v>321</v>
      </c>
      <c r="D4265">
        <v>805</v>
      </c>
      <c r="E4265" t="s">
        <v>619</v>
      </c>
      <c r="F4265" t="s">
        <v>930</v>
      </c>
      <c r="G4265">
        <v>54.602199550000002</v>
      </c>
      <c r="H4265">
        <v>128.39889529999999</v>
      </c>
      <c r="M4265" t="s">
        <v>15</v>
      </c>
      <c r="N4265">
        <v>0.5</v>
      </c>
      <c r="O4265">
        <v>0</v>
      </c>
      <c r="P4265">
        <f t="shared" si="405"/>
        <v>0.5</v>
      </c>
      <c r="Q4265" t="s">
        <v>35</v>
      </c>
      <c r="R4265">
        <v>1</v>
      </c>
      <c r="S4265">
        <f t="shared" si="400"/>
        <v>0</v>
      </c>
      <c r="T4265">
        <f t="shared" si="401"/>
        <v>0.5</v>
      </c>
      <c r="Z4265" s="118">
        <v>0.16</v>
      </c>
      <c r="AA4265">
        <v>0</v>
      </c>
      <c r="AB4265" s="120">
        <v>30.85</v>
      </c>
      <c r="AC4265" s="2">
        <f t="shared" si="402"/>
        <v>246.8</v>
      </c>
      <c r="AE4265" s="2">
        <f t="shared" si="403"/>
        <v>246.8</v>
      </c>
      <c r="AG4265" t="str">
        <f t="shared" si="404"/>
        <v/>
      </c>
    </row>
    <row r="4266" spans="1:34">
      <c r="A4266">
        <v>4265</v>
      </c>
      <c r="C4266">
        <v>351</v>
      </c>
      <c r="D4266">
        <v>805</v>
      </c>
      <c r="E4266" t="s">
        <v>619</v>
      </c>
      <c r="F4266" t="s">
        <v>930</v>
      </c>
      <c r="G4266">
        <v>54.602199550000002</v>
      </c>
      <c r="H4266">
        <v>128.39889529999999</v>
      </c>
      <c r="M4266" t="s">
        <v>16</v>
      </c>
      <c r="N4266">
        <v>0</v>
      </c>
      <c r="O4266">
        <v>-3</v>
      </c>
      <c r="P4266">
        <f t="shared" si="405"/>
        <v>3</v>
      </c>
      <c r="Q4266" t="s">
        <v>901</v>
      </c>
      <c r="R4266">
        <v>2</v>
      </c>
      <c r="S4266">
        <f t="shared" si="400"/>
        <v>3</v>
      </c>
      <c r="T4266">
        <f t="shared" si="401"/>
        <v>0</v>
      </c>
      <c r="U4266" t="s">
        <v>1006</v>
      </c>
      <c r="V4266" t="s">
        <v>21</v>
      </c>
      <c r="Z4266" s="118">
        <v>1.24</v>
      </c>
      <c r="AA4266">
        <v>0</v>
      </c>
      <c r="AB4266" s="120">
        <v>3.36</v>
      </c>
      <c r="AC4266" s="2">
        <f t="shared" si="402"/>
        <v>1249.9199999999998</v>
      </c>
      <c r="AE4266" s="2">
        <f t="shared" si="403"/>
        <v>1249.9199999999998</v>
      </c>
      <c r="AG4266" t="str">
        <f t="shared" si="404"/>
        <v/>
      </c>
    </row>
    <row r="4267" spans="1:34">
      <c r="A4267">
        <v>4266</v>
      </c>
      <c r="C4267">
        <v>351</v>
      </c>
      <c r="D4267">
        <v>805</v>
      </c>
      <c r="E4267" t="s">
        <v>619</v>
      </c>
      <c r="F4267" t="s">
        <v>930</v>
      </c>
      <c r="G4267">
        <v>54.602199550000002</v>
      </c>
      <c r="H4267">
        <v>128.39889529999999</v>
      </c>
      <c r="M4267" t="s">
        <v>18</v>
      </c>
      <c r="N4267">
        <v>-3</v>
      </c>
      <c r="O4267">
        <v>-13</v>
      </c>
      <c r="P4267">
        <f t="shared" si="405"/>
        <v>10</v>
      </c>
      <c r="Q4267" t="s">
        <v>885</v>
      </c>
      <c r="R4267">
        <v>2</v>
      </c>
      <c r="S4267">
        <f t="shared" si="400"/>
        <v>10</v>
      </c>
      <c r="T4267">
        <f t="shared" si="401"/>
        <v>0</v>
      </c>
      <c r="U4267" t="s">
        <v>1003</v>
      </c>
      <c r="V4267" t="s">
        <v>89</v>
      </c>
      <c r="Z4267" s="118">
        <v>1.03</v>
      </c>
      <c r="AA4267">
        <v>0</v>
      </c>
      <c r="AB4267" s="120">
        <v>1.2</v>
      </c>
      <c r="AC4267" s="2">
        <f t="shared" si="402"/>
        <v>1236</v>
      </c>
      <c r="AE4267" s="2">
        <f t="shared" si="403"/>
        <v>1236</v>
      </c>
      <c r="AG4267" t="str">
        <f t="shared" si="404"/>
        <v/>
      </c>
    </row>
    <row r="4268" spans="1:34">
      <c r="A4268">
        <v>4267</v>
      </c>
      <c r="C4268">
        <v>351</v>
      </c>
      <c r="D4268">
        <v>805</v>
      </c>
      <c r="E4268" t="s">
        <v>619</v>
      </c>
      <c r="F4268" t="s">
        <v>930</v>
      </c>
      <c r="G4268">
        <v>54.602199550000002</v>
      </c>
      <c r="H4268">
        <v>128.39889529999999</v>
      </c>
      <c r="M4268" t="s">
        <v>739</v>
      </c>
      <c r="N4268">
        <v>-13</v>
      </c>
      <c r="O4268">
        <v>-30</v>
      </c>
      <c r="P4268">
        <f t="shared" si="405"/>
        <v>17</v>
      </c>
      <c r="Q4268" t="s">
        <v>609</v>
      </c>
      <c r="R4268">
        <v>2</v>
      </c>
      <c r="S4268">
        <f t="shared" si="400"/>
        <v>17</v>
      </c>
      <c r="T4268">
        <f t="shared" si="401"/>
        <v>0</v>
      </c>
      <c r="U4268" t="s">
        <v>1003</v>
      </c>
      <c r="V4268" t="s">
        <v>89</v>
      </c>
      <c r="Z4268" s="118">
        <v>1.45</v>
      </c>
      <c r="AA4268">
        <v>0</v>
      </c>
      <c r="AB4268" s="120">
        <v>0.38</v>
      </c>
      <c r="AC4268" s="2">
        <f t="shared" si="402"/>
        <v>936.69999999999993</v>
      </c>
      <c r="AE4268" s="2">
        <f t="shared" si="403"/>
        <v>936.69999999999993</v>
      </c>
      <c r="AG4268" t="str">
        <f t="shared" si="404"/>
        <v/>
      </c>
    </row>
    <row r="4269" spans="1:34" s="9" customFormat="1">
      <c r="A4269">
        <v>4268</v>
      </c>
      <c r="C4269">
        <v>351</v>
      </c>
      <c r="D4269">
        <v>805</v>
      </c>
      <c r="E4269" s="9" t="s">
        <v>619</v>
      </c>
      <c r="F4269" t="s">
        <v>930</v>
      </c>
      <c r="G4269" s="9">
        <v>54.602199550000002</v>
      </c>
      <c r="H4269" s="9">
        <v>128.39889529999999</v>
      </c>
      <c r="M4269" s="9" t="s">
        <v>845</v>
      </c>
      <c r="N4269" s="9">
        <v>-30</v>
      </c>
      <c r="O4269" s="9">
        <v>-52</v>
      </c>
      <c r="P4269">
        <f t="shared" si="405"/>
        <v>22</v>
      </c>
      <c r="Q4269" s="9" t="s">
        <v>609</v>
      </c>
      <c r="R4269" s="9">
        <v>2</v>
      </c>
      <c r="S4269" s="9">
        <f t="shared" si="400"/>
        <v>22</v>
      </c>
      <c r="T4269" s="9">
        <f t="shared" si="401"/>
        <v>0</v>
      </c>
      <c r="U4269" t="s">
        <v>1003</v>
      </c>
      <c r="V4269" t="s">
        <v>89</v>
      </c>
      <c r="Z4269" s="118">
        <v>1.45</v>
      </c>
      <c r="AA4269" s="9">
        <v>85</v>
      </c>
      <c r="AB4269" s="120">
        <v>0.38</v>
      </c>
      <c r="AC4269" s="2">
        <f t="shared" si="402"/>
        <v>181.82999999999996</v>
      </c>
      <c r="AE4269" s="11">
        <f t="shared" si="403"/>
        <v>181.82999999999996</v>
      </c>
      <c r="AG4269" t="str">
        <f t="shared" si="404"/>
        <v/>
      </c>
      <c r="AH4269"/>
    </row>
    <row r="4270" spans="1:34">
      <c r="A4270">
        <v>4269</v>
      </c>
      <c r="C4270">
        <v>318</v>
      </c>
      <c r="D4270">
        <v>806</v>
      </c>
      <c r="E4270" t="s">
        <v>605</v>
      </c>
      <c r="F4270" t="s">
        <v>929</v>
      </c>
      <c r="G4270">
        <v>54.603500369999999</v>
      </c>
      <c r="H4270">
        <v>128.3975983</v>
      </c>
      <c r="M4270" t="s">
        <v>89</v>
      </c>
      <c r="N4270">
        <v>8</v>
      </c>
      <c r="O4270">
        <v>7</v>
      </c>
      <c r="P4270">
        <f t="shared" si="405"/>
        <v>1</v>
      </c>
      <c r="Q4270" t="s">
        <v>35</v>
      </c>
      <c r="R4270">
        <v>1</v>
      </c>
      <c r="S4270">
        <f t="shared" si="400"/>
        <v>0</v>
      </c>
      <c r="T4270">
        <f t="shared" si="401"/>
        <v>1</v>
      </c>
      <c r="W4270">
        <f>SUM(S4270:S4276)</f>
        <v>48</v>
      </c>
      <c r="X4270">
        <f>SUM(T4270:T4276)</f>
        <v>8</v>
      </c>
      <c r="Y4270">
        <f>X4270+W4270</f>
        <v>56</v>
      </c>
      <c r="Z4270" s="118">
        <v>0.14000000000000001</v>
      </c>
      <c r="AA4270">
        <v>0</v>
      </c>
      <c r="AB4270" s="120">
        <v>43.21</v>
      </c>
      <c r="AC4270" s="2">
        <f t="shared" si="402"/>
        <v>604.94000000000005</v>
      </c>
      <c r="AD4270" s="2">
        <f>SUM(AC4270:AC4276)</f>
        <v>13479.310000000001</v>
      </c>
      <c r="AE4270" s="2">
        <f t="shared" si="403"/>
        <v>604.94000000000005</v>
      </c>
      <c r="AF4270" s="2">
        <f>SUM(AE4270:AE4276)</f>
        <v>13479.310000000001</v>
      </c>
      <c r="AG4270">
        <f t="shared" si="404"/>
        <v>1</v>
      </c>
    </row>
    <row r="4271" spans="1:34">
      <c r="A4271">
        <v>4270</v>
      </c>
      <c r="C4271">
        <v>318</v>
      </c>
      <c r="D4271">
        <v>806</v>
      </c>
      <c r="E4271" t="s">
        <v>605</v>
      </c>
      <c r="F4271" t="s">
        <v>929</v>
      </c>
      <c r="G4271">
        <v>54.603500369999999</v>
      </c>
      <c r="H4271">
        <v>128.3975983</v>
      </c>
      <c r="M4271" t="s">
        <v>14</v>
      </c>
      <c r="N4271">
        <v>7</v>
      </c>
      <c r="O4271">
        <v>1.5</v>
      </c>
      <c r="P4271">
        <f t="shared" si="405"/>
        <v>5.5</v>
      </c>
      <c r="Q4271" t="s">
        <v>35</v>
      </c>
      <c r="R4271">
        <v>1</v>
      </c>
      <c r="S4271">
        <f t="shared" si="400"/>
        <v>0</v>
      </c>
      <c r="T4271">
        <f t="shared" si="401"/>
        <v>5.5</v>
      </c>
      <c r="Z4271" s="118">
        <v>0.14000000000000001</v>
      </c>
      <c r="AA4271">
        <v>0</v>
      </c>
      <c r="AB4271" s="120">
        <v>43.21</v>
      </c>
      <c r="AC4271" s="2">
        <f t="shared" si="402"/>
        <v>3327.17</v>
      </c>
      <c r="AE4271" s="2">
        <f t="shared" si="403"/>
        <v>3327.17</v>
      </c>
      <c r="AG4271" t="str">
        <f t="shared" si="404"/>
        <v/>
      </c>
    </row>
    <row r="4272" spans="1:34">
      <c r="A4272">
        <v>4271</v>
      </c>
      <c r="C4272">
        <v>318</v>
      </c>
      <c r="D4272">
        <v>806</v>
      </c>
      <c r="E4272" t="s">
        <v>605</v>
      </c>
      <c r="F4272" t="s">
        <v>929</v>
      </c>
      <c r="G4272">
        <v>54.603500369999999</v>
      </c>
      <c r="H4272">
        <v>128.3975983</v>
      </c>
      <c r="M4272" t="s">
        <v>15</v>
      </c>
      <c r="N4272">
        <v>1.5</v>
      </c>
      <c r="O4272">
        <v>0</v>
      </c>
      <c r="P4272">
        <f t="shared" si="405"/>
        <v>1.5</v>
      </c>
      <c r="Q4272" t="s">
        <v>35</v>
      </c>
      <c r="R4272">
        <v>1</v>
      </c>
      <c r="S4272">
        <f t="shared" si="400"/>
        <v>0</v>
      </c>
      <c r="T4272">
        <f t="shared" si="401"/>
        <v>1.5</v>
      </c>
      <c r="Z4272" s="118">
        <v>0.14000000000000001</v>
      </c>
      <c r="AA4272">
        <v>0</v>
      </c>
      <c r="AB4272" s="120">
        <v>36.65</v>
      </c>
      <c r="AC4272" s="2">
        <f t="shared" si="402"/>
        <v>769.65000000000009</v>
      </c>
      <c r="AE4272" s="2">
        <f t="shared" si="403"/>
        <v>769.65000000000009</v>
      </c>
      <c r="AG4272" t="str">
        <f t="shared" si="404"/>
        <v/>
      </c>
    </row>
    <row r="4273" spans="1:34">
      <c r="A4273">
        <v>4272</v>
      </c>
      <c r="C4273">
        <v>348</v>
      </c>
      <c r="D4273">
        <v>806</v>
      </c>
      <c r="E4273" t="s">
        <v>605</v>
      </c>
      <c r="F4273" t="s">
        <v>929</v>
      </c>
      <c r="G4273">
        <v>54.603500369999999</v>
      </c>
      <c r="H4273">
        <v>128.3975983</v>
      </c>
      <c r="M4273" t="s">
        <v>16</v>
      </c>
      <c r="N4273">
        <v>0</v>
      </c>
      <c r="O4273">
        <v>-5</v>
      </c>
      <c r="P4273">
        <f t="shared" si="405"/>
        <v>5</v>
      </c>
      <c r="Q4273" t="s">
        <v>901</v>
      </c>
      <c r="R4273">
        <v>2</v>
      </c>
      <c r="S4273">
        <f t="shared" si="400"/>
        <v>5</v>
      </c>
      <c r="T4273">
        <f t="shared" si="401"/>
        <v>0</v>
      </c>
      <c r="U4273" t="s">
        <v>1003</v>
      </c>
      <c r="V4273" t="s">
        <v>918</v>
      </c>
      <c r="Z4273" s="118">
        <v>1.31</v>
      </c>
      <c r="AA4273">
        <v>10</v>
      </c>
      <c r="AB4273" s="120">
        <v>4.74</v>
      </c>
      <c r="AC4273" s="2">
        <f t="shared" si="402"/>
        <v>2794.2300000000005</v>
      </c>
      <c r="AE4273" s="2">
        <f t="shared" si="403"/>
        <v>2794.2300000000005</v>
      </c>
      <c r="AG4273" t="str">
        <f t="shared" si="404"/>
        <v/>
      </c>
    </row>
    <row r="4274" spans="1:34">
      <c r="A4274">
        <v>4273</v>
      </c>
      <c r="C4274">
        <v>348</v>
      </c>
      <c r="D4274">
        <v>806</v>
      </c>
      <c r="E4274" t="s">
        <v>605</v>
      </c>
      <c r="F4274" t="s">
        <v>929</v>
      </c>
      <c r="G4274">
        <v>54.603500369999999</v>
      </c>
      <c r="H4274">
        <v>128.3975983</v>
      </c>
      <c r="M4274" t="s">
        <v>18</v>
      </c>
      <c r="N4274">
        <v>-5</v>
      </c>
      <c r="O4274">
        <v>-19</v>
      </c>
      <c r="P4274">
        <f t="shared" si="405"/>
        <v>14</v>
      </c>
      <c r="Q4274" t="s">
        <v>885</v>
      </c>
      <c r="R4274">
        <v>2</v>
      </c>
      <c r="S4274">
        <f t="shared" si="400"/>
        <v>14</v>
      </c>
      <c r="T4274">
        <f t="shared" si="401"/>
        <v>0</v>
      </c>
      <c r="U4274" t="s">
        <v>1003</v>
      </c>
      <c r="V4274" t="s">
        <v>918</v>
      </c>
      <c r="Z4274" s="118">
        <v>1.38</v>
      </c>
      <c r="AA4274">
        <v>25</v>
      </c>
      <c r="AB4274" s="120">
        <v>1.7</v>
      </c>
      <c r="AC4274" s="2">
        <f t="shared" si="402"/>
        <v>2463.2999999999997</v>
      </c>
      <c r="AE4274" s="2">
        <f t="shared" si="403"/>
        <v>2463.2999999999997</v>
      </c>
      <c r="AG4274" t="str">
        <f t="shared" si="404"/>
        <v/>
      </c>
    </row>
    <row r="4275" spans="1:34">
      <c r="A4275">
        <v>4274</v>
      </c>
      <c r="C4275">
        <v>348</v>
      </c>
      <c r="D4275">
        <v>806</v>
      </c>
      <c r="E4275" t="s">
        <v>605</v>
      </c>
      <c r="F4275" t="s">
        <v>929</v>
      </c>
      <c r="G4275">
        <v>54.603500369999999</v>
      </c>
      <c r="H4275">
        <v>128.3975983</v>
      </c>
      <c r="M4275" t="s">
        <v>101</v>
      </c>
      <c r="N4275">
        <v>-19</v>
      </c>
      <c r="O4275">
        <v>-48</v>
      </c>
      <c r="P4275">
        <f t="shared" si="405"/>
        <v>29</v>
      </c>
      <c r="Q4275" t="s">
        <v>885</v>
      </c>
      <c r="R4275">
        <v>2</v>
      </c>
      <c r="S4275">
        <f t="shared" si="400"/>
        <v>29</v>
      </c>
      <c r="T4275">
        <f t="shared" si="401"/>
        <v>0</v>
      </c>
      <c r="U4275" t="s">
        <v>1003</v>
      </c>
      <c r="V4275" t="s">
        <v>918</v>
      </c>
      <c r="Z4275" s="118">
        <v>1.19</v>
      </c>
      <c r="AA4275">
        <v>40</v>
      </c>
      <c r="AB4275" s="120">
        <v>1.7</v>
      </c>
      <c r="AC4275" s="2">
        <f t="shared" si="402"/>
        <v>3520.02</v>
      </c>
      <c r="AE4275" s="2">
        <f t="shared" si="403"/>
        <v>3520.02</v>
      </c>
      <c r="AG4275" t="str">
        <f t="shared" si="404"/>
        <v/>
      </c>
    </row>
    <row r="4276" spans="1:34" s="9" customFormat="1">
      <c r="A4276">
        <v>4275</v>
      </c>
      <c r="C4276">
        <v>348</v>
      </c>
      <c r="D4276">
        <v>806</v>
      </c>
      <c r="E4276" s="9" t="s">
        <v>605</v>
      </c>
      <c r="F4276" t="s">
        <v>929</v>
      </c>
      <c r="G4276" s="9">
        <v>54.603500369999999</v>
      </c>
      <c r="H4276" s="9">
        <v>128.3975983</v>
      </c>
      <c r="M4276" s="9" t="s">
        <v>21</v>
      </c>
      <c r="N4276" s="9">
        <v>-49</v>
      </c>
      <c r="O4276" s="9">
        <v>-49</v>
      </c>
      <c r="P4276">
        <f t="shared" si="405"/>
        <v>0</v>
      </c>
      <c r="Q4276" s="9" t="s">
        <v>191</v>
      </c>
      <c r="R4276" s="9">
        <v>2</v>
      </c>
      <c r="S4276" s="9">
        <f t="shared" si="400"/>
        <v>0</v>
      </c>
      <c r="T4276" s="9">
        <f t="shared" si="401"/>
        <v>0</v>
      </c>
      <c r="U4276" t="s">
        <v>1003</v>
      </c>
      <c r="V4276" t="s">
        <v>918</v>
      </c>
      <c r="Z4276" s="118">
        <v>1.63</v>
      </c>
      <c r="AA4276" s="9">
        <v>85</v>
      </c>
      <c r="AB4276" s="120">
        <v>0.55000000000000004</v>
      </c>
      <c r="AC4276" s="2">
        <f t="shared" si="402"/>
        <v>0</v>
      </c>
      <c r="AE4276" s="11">
        <f t="shared" si="403"/>
        <v>0</v>
      </c>
      <c r="AG4276" t="str">
        <f t="shared" si="404"/>
        <v/>
      </c>
      <c r="AH4276"/>
    </row>
    <row r="4277" spans="1:34">
      <c r="A4277">
        <v>4276</v>
      </c>
      <c r="C4277">
        <v>228</v>
      </c>
      <c r="D4277">
        <v>807</v>
      </c>
      <c r="E4277" t="s">
        <v>607</v>
      </c>
      <c r="F4277" t="s">
        <v>929</v>
      </c>
      <c r="G4277">
        <v>53.689151760000001</v>
      </c>
      <c r="H4277">
        <v>129.31449889999999</v>
      </c>
      <c r="M4277" t="s">
        <v>13</v>
      </c>
      <c r="N4277">
        <v>12</v>
      </c>
      <c r="O4277">
        <v>10</v>
      </c>
      <c r="P4277">
        <f t="shared" si="405"/>
        <v>2</v>
      </c>
      <c r="Q4277" t="s">
        <v>35</v>
      </c>
      <c r="R4277">
        <v>1</v>
      </c>
      <c r="S4277">
        <f t="shared" si="400"/>
        <v>0</v>
      </c>
      <c r="T4277">
        <f t="shared" si="401"/>
        <v>2</v>
      </c>
      <c r="W4277">
        <f>SUM(S4277:S4281)</f>
        <v>5</v>
      </c>
      <c r="X4277">
        <f>SUM(T4277:T4281)</f>
        <v>12</v>
      </c>
      <c r="Y4277">
        <f>X4277+W4277</f>
        <v>17</v>
      </c>
      <c r="Z4277" s="118">
        <v>0.11</v>
      </c>
      <c r="AA4277">
        <v>0</v>
      </c>
      <c r="AB4277" s="120">
        <v>45.06</v>
      </c>
      <c r="AC4277" s="2">
        <f t="shared" si="402"/>
        <v>991.31999999999994</v>
      </c>
      <c r="AD4277" s="2">
        <f>SUM(AC4277:AC4281)</f>
        <v>7176.7599999999993</v>
      </c>
      <c r="AE4277" s="2">
        <f t="shared" si="403"/>
        <v>991.31999999999994</v>
      </c>
      <c r="AF4277" s="2">
        <f>SUM(AE4277:AE4281)</f>
        <v>7176.7599999999993</v>
      </c>
      <c r="AG4277">
        <f t="shared" si="404"/>
        <v>1</v>
      </c>
    </row>
    <row r="4278" spans="1:34">
      <c r="A4278">
        <v>4277</v>
      </c>
      <c r="C4278">
        <v>228</v>
      </c>
      <c r="D4278">
        <v>807</v>
      </c>
      <c r="E4278" t="s">
        <v>607</v>
      </c>
      <c r="F4278" t="s">
        <v>929</v>
      </c>
      <c r="G4278">
        <v>53.689151760000001</v>
      </c>
      <c r="H4278">
        <v>129.31449889999999</v>
      </c>
      <c r="M4278" t="s">
        <v>14</v>
      </c>
      <c r="N4278">
        <v>10</v>
      </c>
      <c r="O4278">
        <v>4</v>
      </c>
      <c r="P4278">
        <f t="shared" si="405"/>
        <v>6</v>
      </c>
      <c r="Q4278" t="s">
        <v>35</v>
      </c>
      <c r="R4278">
        <v>1</v>
      </c>
      <c r="S4278">
        <f t="shared" si="400"/>
        <v>0</v>
      </c>
      <c r="T4278">
        <f t="shared" si="401"/>
        <v>6</v>
      </c>
      <c r="Z4278" s="118">
        <v>0.11</v>
      </c>
      <c r="AA4278">
        <v>0</v>
      </c>
      <c r="AB4278" s="120">
        <v>45.06</v>
      </c>
      <c r="AC4278" s="2">
        <f t="shared" si="402"/>
        <v>2973.96</v>
      </c>
      <c r="AE4278" s="2">
        <f t="shared" si="403"/>
        <v>2973.96</v>
      </c>
      <c r="AG4278" t="str">
        <f t="shared" si="404"/>
        <v/>
      </c>
    </row>
    <row r="4279" spans="1:34">
      <c r="A4279">
        <v>4278</v>
      </c>
      <c r="C4279">
        <v>228</v>
      </c>
      <c r="D4279">
        <v>807</v>
      </c>
      <c r="E4279" t="s">
        <v>607</v>
      </c>
      <c r="F4279" t="s">
        <v>929</v>
      </c>
      <c r="G4279">
        <v>53.689151760000001</v>
      </c>
      <c r="H4279">
        <v>129.31449889999999</v>
      </c>
      <c r="M4279" t="s">
        <v>90</v>
      </c>
      <c r="N4279">
        <v>4</v>
      </c>
      <c r="O4279">
        <v>0</v>
      </c>
      <c r="P4279">
        <f t="shared" si="405"/>
        <v>4</v>
      </c>
      <c r="Q4279" t="s">
        <v>35</v>
      </c>
      <c r="R4279">
        <v>1</v>
      </c>
      <c r="S4279">
        <f t="shared" si="400"/>
        <v>0</v>
      </c>
      <c r="T4279">
        <f t="shared" si="401"/>
        <v>4</v>
      </c>
      <c r="Z4279" s="118">
        <v>0.11</v>
      </c>
      <c r="AA4279">
        <v>0</v>
      </c>
      <c r="AB4279" s="120">
        <v>38.51</v>
      </c>
      <c r="AC4279" s="2">
        <f t="shared" si="402"/>
        <v>1694.4399999999998</v>
      </c>
      <c r="AE4279" s="2">
        <f t="shared" si="403"/>
        <v>1694.4399999999998</v>
      </c>
      <c r="AG4279" t="str">
        <f t="shared" si="404"/>
        <v/>
      </c>
    </row>
    <row r="4280" spans="1:34">
      <c r="A4280">
        <v>4279</v>
      </c>
      <c r="C4280">
        <v>241</v>
      </c>
      <c r="D4280">
        <v>807</v>
      </c>
      <c r="E4280" t="s">
        <v>607</v>
      </c>
      <c r="F4280" t="s">
        <v>929</v>
      </c>
      <c r="G4280">
        <v>53.689151760000001</v>
      </c>
      <c r="H4280">
        <v>129.31449889999999</v>
      </c>
      <c r="M4280" t="s">
        <v>800</v>
      </c>
      <c r="N4280">
        <v>0</v>
      </c>
      <c r="O4280">
        <v>-5</v>
      </c>
      <c r="P4280">
        <f t="shared" si="405"/>
        <v>5</v>
      </c>
      <c r="Q4280" t="s">
        <v>616</v>
      </c>
      <c r="R4280">
        <v>2</v>
      </c>
      <c r="S4280">
        <f t="shared" si="400"/>
        <v>5</v>
      </c>
      <c r="T4280">
        <f t="shared" si="401"/>
        <v>0</v>
      </c>
      <c r="U4280" t="s">
        <v>1003</v>
      </c>
      <c r="V4280" t="s">
        <v>918</v>
      </c>
      <c r="Z4280" s="118">
        <v>0.86</v>
      </c>
      <c r="AA4280">
        <v>10</v>
      </c>
      <c r="AB4280" s="120">
        <v>3.92</v>
      </c>
      <c r="AC4280" s="2">
        <f t="shared" si="402"/>
        <v>1517.04</v>
      </c>
      <c r="AE4280" s="2">
        <f t="shared" si="403"/>
        <v>1517.04</v>
      </c>
      <c r="AG4280" t="str">
        <f t="shared" si="404"/>
        <v/>
      </c>
    </row>
    <row r="4281" spans="1:34" s="9" customFormat="1">
      <c r="A4281">
        <v>4280</v>
      </c>
      <c r="C4281">
        <v>241</v>
      </c>
      <c r="D4281">
        <v>807</v>
      </c>
      <c r="E4281" s="9" t="s">
        <v>607</v>
      </c>
      <c r="F4281" t="s">
        <v>929</v>
      </c>
      <c r="G4281" s="9">
        <v>53.689151760000001</v>
      </c>
      <c r="H4281" s="9">
        <v>129.31449889999999</v>
      </c>
      <c r="M4281" s="9" t="s">
        <v>416</v>
      </c>
      <c r="N4281" s="9">
        <v>-5</v>
      </c>
      <c r="O4281" s="9">
        <v>-5</v>
      </c>
      <c r="P4281">
        <f t="shared" si="405"/>
        <v>0</v>
      </c>
      <c r="R4281" s="9">
        <v>2</v>
      </c>
      <c r="S4281" s="9">
        <f t="shared" si="400"/>
        <v>0</v>
      </c>
      <c r="T4281" s="9">
        <f t="shared" si="401"/>
        <v>0</v>
      </c>
      <c r="U4281" t="s">
        <v>1003</v>
      </c>
      <c r="V4281" t="s">
        <v>918</v>
      </c>
      <c r="Z4281" s="118">
        <v>0</v>
      </c>
      <c r="AA4281" s="9">
        <v>0</v>
      </c>
      <c r="AB4281" s="120"/>
      <c r="AC4281" s="2">
        <f t="shared" si="402"/>
        <v>0</v>
      </c>
      <c r="AE4281" s="11">
        <f t="shared" si="403"/>
        <v>0</v>
      </c>
      <c r="AG4281" t="str">
        <f t="shared" si="404"/>
        <v/>
      </c>
      <c r="AH4281"/>
    </row>
    <row r="4282" spans="1:34">
      <c r="A4282">
        <v>4281</v>
      </c>
      <c r="C4282">
        <v>504</v>
      </c>
      <c r="D4282">
        <v>808</v>
      </c>
      <c r="E4282" t="s">
        <v>614</v>
      </c>
      <c r="F4282" t="s">
        <v>930</v>
      </c>
      <c r="G4282">
        <v>54.559310910000001</v>
      </c>
      <c r="H4282">
        <v>128.45260619999999</v>
      </c>
      <c r="M4282" t="s">
        <v>89</v>
      </c>
      <c r="N4282">
        <v>2</v>
      </c>
      <c r="O4282">
        <v>0</v>
      </c>
      <c r="P4282">
        <f t="shared" si="405"/>
        <v>2</v>
      </c>
      <c r="Q4282" t="s">
        <v>35</v>
      </c>
      <c r="R4282">
        <v>1</v>
      </c>
      <c r="S4282">
        <f t="shared" si="400"/>
        <v>0</v>
      </c>
      <c r="T4282">
        <f t="shared" si="401"/>
        <v>2</v>
      </c>
      <c r="W4282">
        <f>SUM(S4282:S4288)</f>
        <v>48</v>
      </c>
      <c r="X4282">
        <f>SUM(T4282:T4288)</f>
        <v>2</v>
      </c>
      <c r="Y4282">
        <f>X4282+W4282</f>
        <v>50</v>
      </c>
      <c r="Z4282" s="118">
        <v>0.16</v>
      </c>
      <c r="AA4282">
        <v>0</v>
      </c>
      <c r="AB4282" s="120">
        <v>37.4</v>
      </c>
      <c r="AC4282" s="2">
        <f t="shared" si="402"/>
        <v>1196.8</v>
      </c>
      <c r="AD4282" s="2">
        <f>SUM(AC4282:AC4288)</f>
        <v>6336.5919999999987</v>
      </c>
      <c r="AE4282" s="2">
        <f t="shared" si="403"/>
        <v>1196.8</v>
      </c>
      <c r="AF4282" s="2">
        <f>SUM(AE4282:AE4288)</f>
        <v>6336.5919999999987</v>
      </c>
      <c r="AG4282">
        <f t="shared" si="404"/>
        <v>1</v>
      </c>
    </row>
    <row r="4283" spans="1:34">
      <c r="A4283">
        <v>4282</v>
      </c>
      <c r="C4283">
        <v>552</v>
      </c>
      <c r="D4283">
        <v>808</v>
      </c>
      <c r="E4283" t="s">
        <v>614</v>
      </c>
      <c r="F4283" t="s">
        <v>930</v>
      </c>
      <c r="G4283">
        <v>54.559310910000001</v>
      </c>
      <c r="H4283">
        <v>128.45260619999999</v>
      </c>
      <c r="M4283" t="s">
        <v>104</v>
      </c>
      <c r="N4283">
        <v>0</v>
      </c>
      <c r="O4283">
        <v>-9</v>
      </c>
      <c r="P4283">
        <f t="shared" si="405"/>
        <v>9</v>
      </c>
      <c r="Q4283" t="s">
        <v>885</v>
      </c>
      <c r="R4283">
        <v>2</v>
      </c>
      <c r="S4283">
        <f t="shared" si="400"/>
        <v>9</v>
      </c>
      <c r="T4283">
        <f t="shared" si="401"/>
        <v>0</v>
      </c>
      <c r="U4283" t="s">
        <v>1003</v>
      </c>
      <c r="V4283" t="s">
        <v>918</v>
      </c>
      <c r="Z4283" s="118">
        <v>1.07</v>
      </c>
      <c r="AA4283" s="106">
        <v>30</v>
      </c>
      <c r="AB4283" s="120">
        <v>3.36</v>
      </c>
      <c r="AC4283" s="2">
        <f t="shared" si="402"/>
        <v>2264.9759999999997</v>
      </c>
      <c r="AE4283" s="2">
        <f t="shared" si="403"/>
        <v>2264.9759999999997</v>
      </c>
      <c r="AG4283" t="str">
        <f t="shared" si="404"/>
        <v/>
      </c>
    </row>
    <row r="4284" spans="1:34">
      <c r="A4284">
        <v>4283</v>
      </c>
      <c r="C4284">
        <v>552</v>
      </c>
      <c r="D4284">
        <v>808</v>
      </c>
      <c r="E4284" t="s">
        <v>614</v>
      </c>
      <c r="F4284" t="s">
        <v>930</v>
      </c>
      <c r="G4284">
        <v>54.559310910000001</v>
      </c>
      <c r="H4284">
        <v>128.45260619999999</v>
      </c>
      <c r="M4284" t="s">
        <v>32</v>
      </c>
      <c r="N4284">
        <v>-9</v>
      </c>
      <c r="O4284">
        <v>-17</v>
      </c>
      <c r="P4284">
        <f t="shared" si="405"/>
        <v>8</v>
      </c>
      <c r="Q4284" t="s">
        <v>885</v>
      </c>
      <c r="R4284">
        <v>2</v>
      </c>
      <c r="S4284">
        <f t="shared" si="400"/>
        <v>8</v>
      </c>
      <c r="T4284">
        <f t="shared" si="401"/>
        <v>0</v>
      </c>
      <c r="U4284" t="s">
        <v>1003</v>
      </c>
      <c r="V4284" t="s">
        <v>918</v>
      </c>
      <c r="Z4284" s="118">
        <v>1.62</v>
      </c>
      <c r="AA4284" s="106">
        <v>30</v>
      </c>
      <c r="AB4284" s="120">
        <v>1.2</v>
      </c>
      <c r="AC4284" s="2">
        <f t="shared" si="402"/>
        <v>1088.6399999999999</v>
      </c>
      <c r="AE4284" s="2">
        <f t="shared" si="403"/>
        <v>1088.6399999999999</v>
      </c>
      <c r="AG4284" t="str">
        <f t="shared" si="404"/>
        <v/>
      </c>
    </row>
    <row r="4285" spans="1:34">
      <c r="A4285">
        <v>4284</v>
      </c>
      <c r="C4285">
        <v>552</v>
      </c>
      <c r="D4285">
        <v>808</v>
      </c>
      <c r="E4285" t="s">
        <v>614</v>
      </c>
      <c r="F4285" t="s">
        <v>930</v>
      </c>
      <c r="G4285">
        <v>54.559310910000001</v>
      </c>
      <c r="H4285">
        <v>128.45260619999999</v>
      </c>
      <c r="M4285" t="s">
        <v>19</v>
      </c>
      <c r="N4285">
        <v>-17</v>
      </c>
      <c r="O4285">
        <v>-21</v>
      </c>
      <c r="P4285">
        <f t="shared" si="405"/>
        <v>4</v>
      </c>
      <c r="Q4285" t="s">
        <v>191</v>
      </c>
      <c r="R4285">
        <v>2</v>
      </c>
      <c r="S4285">
        <f t="shared" si="400"/>
        <v>4</v>
      </c>
      <c r="T4285">
        <f t="shared" si="401"/>
        <v>0</v>
      </c>
      <c r="U4285" t="s">
        <v>1003</v>
      </c>
      <c r="V4285" t="s">
        <v>918</v>
      </c>
      <c r="Z4285" s="118">
        <v>1.62</v>
      </c>
      <c r="AA4285" s="106">
        <v>30</v>
      </c>
      <c r="AB4285" s="120">
        <v>0.38</v>
      </c>
      <c r="AC4285" s="2">
        <f t="shared" si="402"/>
        <v>172.36799999999999</v>
      </c>
      <c r="AE4285" s="2">
        <f t="shared" si="403"/>
        <v>172.36799999999999</v>
      </c>
      <c r="AG4285" t="str">
        <f t="shared" si="404"/>
        <v/>
      </c>
    </row>
    <row r="4286" spans="1:34">
      <c r="A4286">
        <v>4285</v>
      </c>
      <c r="C4286">
        <v>552</v>
      </c>
      <c r="D4286">
        <v>808</v>
      </c>
      <c r="E4286" t="s">
        <v>614</v>
      </c>
      <c r="F4286" t="s">
        <v>930</v>
      </c>
      <c r="G4286">
        <v>54.559310910000001</v>
      </c>
      <c r="H4286">
        <v>128.45260619999999</v>
      </c>
      <c r="M4286" t="s">
        <v>34</v>
      </c>
      <c r="N4286">
        <v>-21</v>
      </c>
      <c r="O4286">
        <v>-24</v>
      </c>
      <c r="P4286">
        <f t="shared" si="405"/>
        <v>3</v>
      </c>
      <c r="Q4286" t="s">
        <v>609</v>
      </c>
      <c r="R4286">
        <v>2</v>
      </c>
      <c r="S4286">
        <f t="shared" si="400"/>
        <v>3</v>
      </c>
      <c r="T4286">
        <f t="shared" si="401"/>
        <v>0</v>
      </c>
      <c r="U4286" t="s">
        <v>1003</v>
      </c>
      <c r="V4286" t="s">
        <v>918</v>
      </c>
      <c r="Z4286" s="118">
        <v>1.62</v>
      </c>
      <c r="AA4286" s="106">
        <v>30</v>
      </c>
      <c r="AB4286" s="120">
        <v>1.2</v>
      </c>
      <c r="AC4286" s="2">
        <f t="shared" si="402"/>
        <v>408.23999999999995</v>
      </c>
      <c r="AE4286" s="2">
        <f t="shared" si="403"/>
        <v>408.23999999999995</v>
      </c>
      <c r="AG4286" t="str">
        <f t="shared" si="404"/>
        <v/>
      </c>
    </row>
    <row r="4287" spans="1:34">
      <c r="A4287">
        <v>4286</v>
      </c>
      <c r="C4287">
        <v>552</v>
      </c>
      <c r="D4287">
        <v>808</v>
      </c>
      <c r="E4287" t="s">
        <v>614</v>
      </c>
      <c r="F4287" t="s">
        <v>930</v>
      </c>
      <c r="G4287">
        <v>54.559310910000001</v>
      </c>
      <c r="H4287">
        <v>128.45260619999999</v>
      </c>
      <c r="M4287" t="s">
        <v>263</v>
      </c>
      <c r="N4287">
        <v>-24</v>
      </c>
      <c r="O4287">
        <v>-36</v>
      </c>
      <c r="P4287">
        <f t="shared" si="405"/>
        <v>12</v>
      </c>
      <c r="Q4287" t="s">
        <v>191</v>
      </c>
      <c r="R4287">
        <v>2</v>
      </c>
      <c r="S4287">
        <f t="shared" si="400"/>
        <v>12</v>
      </c>
      <c r="T4287">
        <f t="shared" si="401"/>
        <v>0</v>
      </c>
      <c r="U4287" t="s">
        <v>1003</v>
      </c>
      <c r="V4287" t="s">
        <v>918</v>
      </c>
      <c r="Z4287" s="118">
        <v>1.84</v>
      </c>
      <c r="AA4287" s="106">
        <v>30</v>
      </c>
      <c r="AB4287" s="120">
        <v>0.39</v>
      </c>
      <c r="AC4287" s="2">
        <f t="shared" si="402"/>
        <v>602.78399999999999</v>
      </c>
      <c r="AE4287" s="2">
        <f t="shared" si="403"/>
        <v>602.78399999999999</v>
      </c>
      <c r="AG4287" t="str">
        <f t="shared" si="404"/>
        <v/>
      </c>
    </row>
    <row r="4288" spans="1:34" s="9" customFormat="1">
      <c r="A4288">
        <v>4287</v>
      </c>
      <c r="C4288">
        <v>552</v>
      </c>
      <c r="D4288">
        <v>808</v>
      </c>
      <c r="E4288" s="9" t="s">
        <v>614</v>
      </c>
      <c r="F4288" t="s">
        <v>930</v>
      </c>
      <c r="G4288" s="9">
        <v>54.559310910000001</v>
      </c>
      <c r="H4288" s="9">
        <v>128.45260619999999</v>
      </c>
      <c r="M4288" s="9" t="s">
        <v>264</v>
      </c>
      <c r="N4288" s="9">
        <v>-36</v>
      </c>
      <c r="O4288" s="9">
        <v>-48</v>
      </c>
      <c r="P4288">
        <f t="shared" si="405"/>
        <v>12</v>
      </c>
      <c r="Q4288" s="9" t="s">
        <v>609</v>
      </c>
      <c r="R4288" s="9">
        <v>2</v>
      </c>
      <c r="S4288" s="9">
        <f t="shared" si="400"/>
        <v>12</v>
      </c>
      <c r="T4288" s="9">
        <f t="shared" si="401"/>
        <v>0</v>
      </c>
      <c r="U4288" t="s">
        <v>1003</v>
      </c>
      <c r="V4288" t="s">
        <v>918</v>
      </c>
      <c r="Z4288" s="118">
        <v>1.84</v>
      </c>
      <c r="AA4288" s="106">
        <v>30</v>
      </c>
      <c r="AB4288" s="120">
        <v>0.39</v>
      </c>
      <c r="AC4288" s="2">
        <f t="shared" si="402"/>
        <v>602.78399999999999</v>
      </c>
      <c r="AE4288" s="11">
        <f t="shared" si="403"/>
        <v>602.78399999999999</v>
      </c>
      <c r="AG4288" t="str">
        <f t="shared" si="404"/>
        <v/>
      </c>
      <c r="AH4288"/>
    </row>
    <row r="4289" spans="1:34">
      <c r="A4289">
        <v>4288</v>
      </c>
      <c r="C4289">
        <v>264</v>
      </c>
      <c r="D4289">
        <v>809</v>
      </c>
      <c r="E4289" t="s">
        <v>416</v>
      </c>
      <c r="F4289" t="s">
        <v>932</v>
      </c>
      <c r="G4289">
        <v>54.686721800000001</v>
      </c>
      <c r="H4289">
        <v>128.34140009999999</v>
      </c>
      <c r="M4289" t="s">
        <v>89</v>
      </c>
      <c r="N4289">
        <v>17</v>
      </c>
      <c r="O4289">
        <v>15</v>
      </c>
      <c r="P4289">
        <f t="shared" si="405"/>
        <v>2</v>
      </c>
      <c r="Q4289" t="s">
        <v>35</v>
      </c>
      <c r="R4289">
        <v>1</v>
      </c>
      <c r="S4289">
        <f t="shared" si="400"/>
        <v>0</v>
      </c>
      <c r="T4289">
        <f t="shared" si="401"/>
        <v>2</v>
      </c>
      <c r="W4289">
        <f>SUM(S4289:S4299)</f>
        <v>61</v>
      </c>
      <c r="X4289">
        <f>SUM(T4289:T4299)</f>
        <v>17</v>
      </c>
      <c r="Y4289">
        <f>X4289+W4289</f>
        <v>78</v>
      </c>
      <c r="Z4289" s="118">
        <v>0.11</v>
      </c>
      <c r="AA4289">
        <v>0</v>
      </c>
      <c r="AB4289" s="120">
        <v>25.58</v>
      </c>
      <c r="AC4289" s="2">
        <f t="shared" si="402"/>
        <v>562.75999999999988</v>
      </c>
      <c r="AD4289" s="2">
        <f>SUM(AC4289:AC4299)</f>
        <v>23784.12</v>
      </c>
      <c r="AE4289" s="2">
        <f t="shared" si="403"/>
        <v>562.75999999999988</v>
      </c>
      <c r="AF4289" s="2">
        <f>SUM(AE4289:AE4299)</f>
        <v>23784.12</v>
      </c>
      <c r="AG4289">
        <f t="shared" si="404"/>
        <v>1</v>
      </c>
    </row>
    <row r="4290" spans="1:34">
      <c r="A4290">
        <v>4289</v>
      </c>
      <c r="C4290">
        <v>264</v>
      </c>
      <c r="D4290">
        <v>809</v>
      </c>
      <c r="E4290" t="s">
        <v>416</v>
      </c>
      <c r="F4290" t="s">
        <v>932</v>
      </c>
      <c r="G4290">
        <v>54.686721800000001</v>
      </c>
      <c r="H4290">
        <v>128.34140009999999</v>
      </c>
      <c r="M4290" t="s">
        <v>606</v>
      </c>
      <c r="N4290">
        <v>15</v>
      </c>
      <c r="O4290">
        <v>11</v>
      </c>
      <c r="P4290">
        <f t="shared" si="405"/>
        <v>4</v>
      </c>
      <c r="Q4290" t="s">
        <v>35</v>
      </c>
      <c r="R4290">
        <v>1</v>
      </c>
      <c r="S4290">
        <f t="shared" ref="S4290:S4353" si="406">IF(R4290=1,0,P4290)</f>
        <v>0</v>
      </c>
      <c r="T4290">
        <f t="shared" ref="T4290:T4353" si="407">IF(R4290=1,P4290,0)</f>
        <v>4</v>
      </c>
      <c r="Z4290" s="118">
        <v>0.11</v>
      </c>
      <c r="AA4290">
        <v>0</v>
      </c>
      <c r="AB4290" s="120">
        <v>25.58</v>
      </c>
      <c r="AC4290" s="2">
        <f t="shared" ref="AC4290:AC4353" si="408">Z4290*AB4290/100*P4290*100*100*((100-AA4290)/100)</f>
        <v>1125.5199999999998</v>
      </c>
      <c r="AE4290" s="2">
        <f t="shared" ref="AE4290:AE4353" si="409">Z4290*AB4290/100*P4290*100*100*((100-AA4290)/100)</f>
        <v>1125.5199999999998</v>
      </c>
      <c r="AG4290" t="str">
        <f t="shared" ref="AG4290:AG4353" si="410">IF(D4289&lt;&gt;D4290,1,"")</f>
        <v/>
      </c>
    </row>
    <row r="4291" spans="1:34">
      <c r="A4291">
        <v>4290</v>
      </c>
      <c r="C4291">
        <v>264</v>
      </c>
      <c r="D4291">
        <v>809</v>
      </c>
      <c r="E4291" t="s">
        <v>416</v>
      </c>
      <c r="F4291" t="s">
        <v>932</v>
      </c>
      <c r="G4291">
        <v>54.686721800000001</v>
      </c>
      <c r="H4291">
        <v>128.34140009999999</v>
      </c>
      <c r="M4291" t="s">
        <v>15</v>
      </c>
      <c r="N4291">
        <v>11</v>
      </c>
      <c r="O4291">
        <v>0</v>
      </c>
      <c r="P4291">
        <f t="shared" si="405"/>
        <v>11</v>
      </c>
      <c r="Q4291" t="s">
        <v>35</v>
      </c>
      <c r="R4291">
        <v>1</v>
      </c>
      <c r="S4291">
        <f t="shared" si="406"/>
        <v>0</v>
      </c>
      <c r="T4291">
        <f t="shared" si="407"/>
        <v>11</v>
      </c>
      <c r="Z4291" s="118">
        <v>0.55000000000000004</v>
      </c>
      <c r="AA4291">
        <v>0</v>
      </c>
      <c r="AB4291" s="120">
        <v>19.02</v>
      </c>
      <c r="AC4291" s="2">
        <f t="shared" si="408"/>
        <v>11507.1</v>
      </c>
      <c r="AE4291" s="2">
        <f t="shared" si="409"/>
        <v>11507.1</v>
      </c>
      <c r="AG4291" t="str">
        <f t="shared" si="410"/>
        <v/>
      </c>
    </row>
    <row r="4292" spans="1:34">
      <c r="A4292">
        <v>4291</v>
      </c>
      <c r="C4292">
        <v>292</v>
      </c>
      <c r="D4292">
        <v>809</v>
      </c>
      <c r="E4292" t="s">
        <v>416</v>
      </c>
      <c r="F4292" t="s">
        <v>932</v>
      </c>
      <c r="G4292">
        <v>54.686721800000001</v>
      </c>
      <c r="H4292">
        <v>128.34140009999999</v>
      </c>
      <c r="M4292" t="s">
        <v>263</v>
      </c>
      <c r="N4292">
        <v>0</v>
      </c>
      <c r="O4292">
        <v>-14</v>
      </c>
      <c r="P4292">
        <f t="shared" si="405"/>
        <v>14</v>
      </c>
      <c r="Q4292" t="s">
        <v>191</v>
      </c>
      <c r="R4292">
        <v>2</v>
      </c>
      <c r="S4292">
        <f t="shared" si="406"/>
        <v>14</v>
      </c>
      <c r="T4292">
        <f t="shared" si="407"/>
        <v>0</v>
      </c>
      <c r="U4292" t="s">
        <v>1003</v>
      </c>
      <c r="V4292" t="s">
        <v>918</v>
      </c>
      <c r="Z4292" s="118">
        <v>1.1000000000000001</v>
      </c>
      <c r="AA4292">
        <v>95</v>
      </c>
      <c r="AB4292" s="120">
        <v>0.92</v>
      </c>
      <c r="AC4292" s="2">
        <f t="shared" si="408"/>
        <v>70.840000000000018</v>
      </c>
      <c r="AE4292" s="2">
        <f t="shared" si="409"/>
        <v>70.840000000000018</v>
      </c>
      <c r="AG4292" t="str">
        <f t="shared" si="410"/>
        <v/>
      </c>
    </row>
    <row r="4293" spans="1:34">
      <c r="A4293">
        <v>4292</v>
      </c>
      <c r="C4293">
        <v>292</v>
      </c>
      <c r="D4293">
        <v>809</v>
      </c>
      <c r="E4293" t="s">
        <v>416</v>
      </c>
      <c r="F4293" t="s">
        <v>932</v>
      </c>
      <c r="G4293">
        <v>54.686721800000001</v>
      </c>
      <c r="H4293">
        <v>128.34140009999999</v>
      </c>
      <c r="M4293" t="s">
        <v>687</v>
      </c>
      <c r="N4293">
        <v>-14</v>
      </c>
      <c r="O4293">
        <v>-15</v>
      </c>
      <c r="P4293">
        <f t="shared" si="405"/>
        <v>1</v>
      </c>
      <c r="Q4293" t="s">
        <v>885</v>
      </c>
      <c r="R4293">
        <v>2</v>
      </c>
      <c r="S4293">
        <f t="shared" si="406"/>
        <v>1</v>
      </c>
      <c r="T4293">
        <f t="shared" si="407"/>
        <v>0</v>
      </c>
      <c r="U4293" t="s">
        <v>1003</v>
      </c>
      <c r="V4293" t="s">
        <v>918</v>
      </c>
      <c r="Z4293" s="118">
        <v>0.97</v>
      </c>
      <c r="AA4293">
        <v>0</v>
      </c>
      <c r="AB4293" s="120">
        <v>7.94</v>
      </c>
      <c r="AC4293" s="2">
        <f t="shared" si="408"/>
        <v>770.18000000000006</v>
      </c>
      <c r="AE4293" s="2">
        <f t="shared" si="409"/>
        <v>770.18000000000006</v>
      </c>
      <c r="AG4293" t="str">
        <f t="shared" si="410"/>
        <v/>
      </c>
    </row>
    <row r="4294" spans="1:34">
      <c r="A4294">
        <v>4293</v>
      </c>
      <c r="C4294">
        <v>292</v>
      </c>
      <c r="D4294">
        <v>809</v>
      </c>
      <c r="E4294" t="s">
        <v>416</v>
      </c>
      <c r="F4294" t="s">
        <v>932</v>
      </c>
      <c r="G4294">
        <v>54.686721800000001</v>
      </c>
      <c r="H4294">
        <v>128.34140009999999</v>
      </c>
      <c r="M4294" t="s">
        <v>264</v>
      </c>
      <c r="N4294">
        <v>-15</v>
      </c>
      <c r="O4294">
        <v>-27</v>
      </c>
      <c r="P4294">
        <f t="shared" si="405"/>
        <v>12</v>
      </c>
      <c r="Q4294" t="s">
        <v>191</v>
      </c>
      <c r="R4294">
        <v>2</v>
      </c>
      <c r="S4294">
        <f t="shared" si="406"/>
        <v>12</v>
      </c>
      <c r="T4294">
        <f t="shared" si="407"/>
        <v>0</v>
      </c>
      <c r="U4294" t="s">
        <v>1006</v>
      </c>
      <c r="V4294" t="s">
        <v>278</v>
      </c>
      <c r="Z4294" s="118">
        <v>1.1000000000000001</v>
      </c>
      <c r="AA4294">
        <v>90</v>
      </c>
      <c r="AB4294" s="120">
        <v>0.92</v>
      </c>
      <c r="AC4294" s="2">
        <f t="shared" si="408"/>
        <v>121.44000000000001</v>
      </c>
      <c r="AE4294" s="2">
        <f t="shared" si="409"/>
        <v>121.44000000000001</v>
      </c>
      <c r="AG4294" t="str">
        <f t="shared" si="410"/>
        <v/>
      </c>
    </row>
    <row r="4295" spans="1:34">
      <c r="A4295">
        <v>4294</v>
      </c>
      <c r="C4295">
        <v>292</v>
      </c>
      <c r="D4295">
        <v>809</v>
      </c>
      <c r="E4295" t="s">
        <v>416</v>
      </c>
      <c r="F4295" t="s">
        <v>932</v>
      </c>
      <c r="G4295">
        <v>54.686721800000001</v>
      </c>
      <c r="H4295">
        <v>128.34140009999999</v>
      </c>
      <c r="M4295" t="s">
        <v>58</v>
      </c>
      <c r="N4295">
        <v>-27</v>
      </c>
      <c r="O4295">
        <v>-37</v>
      </c>
      <c r="P4295">
        <f t="shared" si="405"/>
        <v>10</v>
      </c>
      <c r="Q4295" t="s">
        <v>885</v>
      </c>
      <c r="R4295">
        <v>2</v>
      </c>
      <c r="S4295">
        <f t="shared" si="406"/>
        <v>10</v>
      </c>
      <c r="T4295">
        <f t="shared" si="407"/>
        <v>0</v>
      </c>
      <c r="U4295" t="s">
        <v>1006</v>
      </c>
      <c r="V4295" t="s">
        <v>21</v>
      </c>
      <c r="Z4295" s="118">
        <v>1.1000000000000001</v>
      </c>
      <c r="AA4295">
        <v>15</v>
      </c>
      <c r="AB4295" s="120">
        <v>2.84</v>
      </c>
      <c r="AC4295" s="2">
        <f t="shared" si="408"/>
        <v>2655.4</v>
      </c>
      <c r="AE4295" s="2">
        <f t="shared" si="409"/>
        <v>2655.4</v>
      </c>
      <c r="AG4295" t="str">
        <f t="shared" si="410"/>
        <v/>
      </c>
    </row>
    <row r="4296" spans="1:34">
      <c r="A4296">
        <v>4295</v>
      </c>
      <c r="C4296">
        <v>292</v>
      </c>
      <c r="D4296">
        <v>809</v>
      </c>
      <c r="E4296" t="s">
        <v>416</v>
      </c>
      <c r="F4296" t="s">
        <v>932</v>
      </c>
      <c r="G4296">
        <v>54.686721800000001</v>
      </c>
      <c r="H4296">
        <v>128.34140009999999</v>
      </c>
      <c r="M4296" t="s">
        <v>687</v>
      </c>
      <c r="N4296">
        <v>-37</v>
      </c>
      <c r="O4296">
        <v>-38</v>
      </c>
      <c r="P4296">
        <f t="shared" si="405"/>
        <v>1</v>
      </c>
      <c r="Q4296" t="s">
        <v>604</v>
      </c>
      <c r="R4296">
        <v>2</v>
      </c>
      <c r="S4296">
        <f t="shared" si="406"/>
        <v>1</v>
      </c>
      <c r="T4296">
        <f t="shared" si="407"/>
        <v>0</v>
      </c>
      <c r="U4296" t="s">
        <v>1006</v>
      </c>
      <c r="V4296" t="s">
        <v>21</v>
      </c>
      <c r="Z4296" s="118">
        <v>0.97</v>
      </c>
      <c r="AA4296">
        <v>0</v>
      </c>
      <c r="AB4296" s="120">
        <v>7.94</v>
      </c>
      <c r="AC4296" s="2">
        <f t="shared" si="408"/>
        <v>770.18000000000006</v>
      </c>
      <c r="AE4296" s="2">
        <f t="shared" si="409"/>
        <v>770.18000000000006</v>
      </c>
      <c r="AG4296" t="str">
        <f t="shared" si="410"/>
        <v/>
      </c>
    </row>
    <row r="4297" spans="1:34">
      <c r="A4297">
        <v>4296</v>
      </c>
      <c r="C4297">
        <v>292</v>
      </c>
      <c r="D4297">
        <v>809</v>
      </c>
      <c r="E4297" t="s">
        <v>416</v>
      </c>
      <c r="F4297" t="s">
        <v>932</v>
      </c>
      <c r="G4297">
        <v>54.686721800000001</v>
      </c>
      <c r="H4297">
        <v>128.34140009999999</v>
      </c>
      <c r="M4297" t="s">
        <v>846</v>
      </c>
      <c r="N4297">
        <v>-38</v>
      </c>
      <c r="O4297">
        <v>-60</v>
      </c>
      <c r="P4297">
        <f t="shared" si="405"/>
        <v>22</v>
      </c>
      <c r="Q4297" t="s">
        <v>604</v>
      </c>
      <c r="R4297">
        <v>2</v>
      </c>
      <c r="S4297">
        <f t="shared" si="406"/>
        <v>22</v>
      </c>
      <c r="T4297">
        <f t="shared" si="407"/>
        <v>0</v>
      </c>
      <c r="U4297" t="s">
        <v>1006</v>
      </c>
      <c r="V4297" t="s">
        <v>21</v>
      </c>
      <c r="Z4297" s="118">
        <v>1.1000000000000001</v>
      </c>
      <c r="AA4297">
        <v>25</v>
      </c>
      <c r="AB4297" s="120">
        <v>2.84</v>
      </c>
      <c r="AC4297" s="2">
        <f t="shared" si="408"/>
        <v>5154.5999999999995</v>
      </c>
      <c r="AE4297" s="2">
        <f t="shared" si="409"/>
        <v>5154.5999999999995</v>
      </c>
      <c r="AG4297" t="str">
        <f t="shared" si="410"/>
        <v/>
      </c>
    </row>
    <row r="4298" spans="1:34">
      <c r="A4298">
        <v>4297</v>
      </c>
      <c r="C4298">
        <v>292</v>
      </c>
      <c r="D4298">
        <v>809</v>
      </c>
      <c r="E4298" t="s">
        <v>416</v>
      </c>
      <c r="F4298" t="s">
        <v>932</v>
      </c>
      <c r="G4298">
        <v>54.686721800000001</v>
      </c>
      <c r="H4298">
        <v>128.34140009999999</v>
      </c>
      <c r="M4298" t="s">
        <v>813</v>
      </c>
      <c r="N4298">
        <v>-60</v>
      </c>
      <c r="O4298">
        <v>-61</v>
      </c>
      <c r="P4298">
        <f t="shared" si="405"/>
        <v>1</v>
      </c>
      <c r="R4298">
        <v>2</v>
      </c>
      <c r="S4298">
        <f t="shared" si="406"/>
        <v>1</v>
      </c>
      <c r="T4298">
        <f t="shared" si="407"/>
        <v>0</v>
      </c>
      <c r="U4298" t="s">
        <v>1006</v>
      </c>
      <c r="V4298" t="s">
        <v>21</v>
      </c>
      <c r="Z4298" s="118">
        <v>0.55000000000000004</v>
      </c>
      <c r="AA4298">
        <v>0</v>
      </c>
      <c r="AB4298" s="120">
        <v>19.02</v>
      </c>
      <c r="AC4298" s="2">
        <f t="shared" si="408"/>
        <v>1046.1000000000001</v>
      </c>
      <c r="AE4298" s="2">
        <f t="shared" si="409"/>
        <v>1046.1000000000001</v>
      </c>
      <c r="AG4298" t="str">
        <f t="shared" si="410"/>
        <v/>
      </c>
    </row>
    <row r="4299" spans="1:34" s="9" customFormat="1">
      <c r="A4299">
        <v>4298</v>
      </c>
      <c r="C4299">
        <v>292</v>
      </c>
      <c r="D4299">
        <v>809</v>
      </c>
      <c r="E4299" s="9" t="s">
        <v>416</v>
      </c>
      <c r="F4299" t="s">
        <v>932</v>
      </c>
      <c r="G4299" s="9">
        <v>54.686721800000001</v>
      </c>
      <c r="H4299" s="9">
        <v>128.34140009999999</v>
      </c>
      <c r="M4299" s="9" t="s">
        <v>688</v>
      </c>
      <c r="N4299" s="9">
        <v>-61</v>
      </c>
      <c r="O4299" s="9">
        <v>-61</v>
      </c>
      <c r="P4299" s="9">
        <f t="shared" ref="P4299:P4362" si="411">ABS(N4299-O4299)</f>
        <v>0</v>
      </c>
      <c r="Q4299" s="9" t="s">
        <v>191</v>
      </c>
      <c r="R4299" s="9">
        <v>2</v>
      </c>
      <c r="S4299" s="9">
        <f t="shared" si="406"/>
        <v>0</v>
      </c>
      <c r="T4299" s="9">
        <f t="shared" si="407"/>
        <v>0</v>
      </c>
      <c r="U4299" t="s">
        <v>1003</v>
      </c>
      <c r="V4299" t="s">
        <v>21</v>
      </c>
      <c r="Z4299" s="118">
        <v>1.1000000000000001</v>
      </c>
      <c r="AA4299" s="9">
        <v>90</v>
      </c>
      <c r="AB4299" s="120">
        <v>0.92</v>
      </c>
      <c r="AC4299" s="2">
        <f t="shared" si="408"/>
        <v>0</v>
      </c>
      <c r="AE4299" s="11">
        <f t="shared" si="409"/>
        <v>0</v>
      </c>
      <c r="AG4299" t="str">
        <f t="shared" si="410"/>
        <v/>
      </c>
      <c r="AH4299"/>
    </row>
    <row r="4300" spans="1:34">
      <c r="A4300">
        <v>4299</v>
      </c>
      <c r="C4300">
        <v>279</v>
      </c>
      <c r="D4300">
        <v>810</v>
      </c>
      <c r="E4300" t="s">
        <v>605</v>
      </c>
      <c r="F4300" t="s">
        <v>929</v>
      </c>
      <c r="G4300">
        <v>54.68257904</v>
      </c>
      <c r="H4300">
        <v>128.34790039999999</v>
      </c>
      <c r="M4300" t="s">
        <v>89</v>
      </c>
      <c r="N4300">
        <v>6.5</v>
      </c>
      <c r="O4300">
        <v>6</v>
      </c>
      <c r="P4300">
        <f t="shared" si="411"/>
        <v>0.5</v>
      </c>
      <c r="Q4300" t="s">
        <v>35</v>
      </c>
      <c r="R4300">
        <v>1</v>
      </c>
      <c r="S4300">
        <f t="shared" si="406"/>
        <v>0</v>
      </c>
      <c r="T4300">
        <f t="shared" si="407"/>
        <v>0.5</v>
      </c>
      <c r="W4300">
        <f>SUM(S4300:S4306)</f>
        <v>55</v>
      </c>
      <c r="X4300">
        <f>SUM(T4300:T4306)</f>
        <v>6.5</v>
      </c>
      <c r="Y4300">
        <f>X4300+W4300</f>
        <v>61.5</v>
      </c>
      <c r="Z4300" s="118">
        <v>0.14000000000000001</v>
      </c>
      <c r="AA4300">
        <v>0</v>
      </c>
      <c r="AB4300" s="120">
        <v>43.21</v>
      </c>
      <c r="AC4300" s="2">
        <f t="shared" si="408"/>
        <v>302.47000000000003</v>
      </c>
      <c r="AD4300" s="2">
        <f>SUM(AC4300:AC4306)</f>
        <v>11608.843999999999</v>
      </c>
      <c r="AE4300" s="2">
        <f t="shared" si="409"/>
        <v>302.47000000000003</v>
      </c>
      <c r="AF4300" s="2">
        <f>SUM(AE4300:AE4306)</f>
        <v>11608.843999999999</v>
      </c>
      <c r="AG4300">
        <f t="shared" si="410"/>
        <v>1</v>
      </c>
    </row>
    <row r="4301" spans="1:34">
      <c r="A4301">
        <v>4300</v>
      </c>
      <c r="C4301">
        <v>279</v>
      </c>
      <c r="D4301">
        <v>810</v>
      </c>
      <c r="E4301" t="s">
        <v>605</v>
      </c>
      <c r="F4301" t="s">
        <v>929</v>
      </c>
      <c r="G4301">
        <v>54.68257904</v>
      </c>
      <c r="H4301">
        <v>128.34790039999999</v>
      </c>
      <c r="M4301" t="s">
        <v>14</v>
      </c>
      <c r="N4301">
        <v>6</v>
      </c>
      <c r="O4301">
        <v>0.5</v>
      </c>
      <c r="P4301">
        <f t="shared" si="411"/>
        <v>5.5</v>
      </c>
      <c r="Q4301" t="s">
        <v>35</v>
      </c>
      <c r="R4301">
        <v>1</v>
      </c>
      <c r="S4301">
        <f t="shared" si="406"/>
        <v>0</v>
      </c>
      <c r="T4301">
        <f t="shared" si="407"/>
        <v>5.5</v>
      </c>
      <c r="Z4301" s="118">
        <v>0.14000000000000001</v>
      </c>
      <c r="AA4301">
        <v>0</v>
      </c>
      <c r="AB4301" s="120">
        <v>43.21</v>
      </c>
      <c r="AC4301" s="2">
        <f t="shared" si="408"/>
        <v>3327.17</v>
      </c>
      <c r="AE4301" s="2">
        <f t="shared" si="409"/>
        <v>3327.17</v>
      </c>
      <c r="AG4301" t="str">
        <f t="shared" si="410"/>
        <v/>
      </c>
    </row>
    <row r="4302" spans="1:34">
      <c r="A4302">
        <v>4301</v>
      </c>
      <c r="C4302">
        <v>279</v>
      </c>
      <c r="D4302">
        <v>810</v>
      </c>
      <c r="E4302" t="s">
        <v>605</v>
      </c>
      <c r="F4302" t="s">
        <v>929</v>
      </c>
      <c r="G4302">
        <v>54.68257904</v>
      </c>
      <c r="H4302">
        <v>128.34790039999999</v>
      </c>
      <c r="M4302" t="s">
        <v>15</v>
      </c>
      <c r="N4302">
        <v>0.5</v>
      </c>
      <c r="O4302">
        <v>0</v>
      </c>
      <c r="P4302">
        <f t="shared" si="411"/>
        <v>0.5</v>
      </c>
      <c r="Q4302" t="s">
        <v>35</v>
      </c>
      <c r="R4302">
        <v>1</v>
      </c>
      <c r="S4302">
        <f t="shared" si="406"/>
        <v>0</v>
      </c>
      <c r="T4302">
        <f t="shared" si="407"/>
        <v>0.5</v>
      </c>
      <c r="Z4302" s="118">
        <v>0.14000000000000001</v>
      </c>
      <c r="AA4302">
        <v>0</v>
      </c>
      <c r="AB4302" s="120">
        <v>36.65</v>
      </c>
      <c r="AC4302" s="2">
        <f t="shared" si="408"/>
        <v>256.55</v>
      </c>
      <c r="AE4302" s="2">
        <f t="shared" si="409"/>
        <v>256.55</v>
      </c>
      <c r="AG4302" t="str">
        <f t="shared" si="410"/>
        <v/>
      </c>
    </row>
    <row r="4303" spans="1:34">
      <c r="A4303">
        <v>4302</v>
      </c>
      <c r="C4303">
        <v>307</v>
      </c>
      <c r="D4303">
        <v>810</v>
      </c>
      <c r="E4303" t="s">
        <v>605</v>
      </c>
      <c r="F4303" t="s">
        <v>929</v>
      </c>
      <c r="G4303">
        <v>54.68257904</v>
      </c>
      <c r="H4303">
        <v>128.34790039999999</v>
      </c>
      <c r="M4303" t="s">
        <v>16</v>
      </c>
      <c r="N4303">
        <v>0</v>
      </c>
      <c r="O4303">
        <v>-4</v>
      </c>
      <c r="P4303">
        <f t="shared" si="411"/>
        <v>4</v>
      </c>
      <c r="Q4303" t="s">
        <v>885</v>
      </c>
      <c r="R4303">
        <v>2</v>
      </c>
      <c r="S4303">
        <f t="shared" si="406"/>
        <v>4</v>
      </c>
      <c r="T4303">
        <f t="shared" si="407"/>
        <v>0</v>
      </c>
      <c r="U4303" t="s">
        <v>1003</v>
      </c>
      <c r="V4303" t="s">
        <v>21</v>
      </c>
      <c r="Z4303" s="118">
        <v>1.31</v>
      </c>
      <c r="AA4303">
        <v>0</v>
      </c>
      <c r="AB4303" s="120">
        <v>4.74</v>
      </c>
      <c r="AC4303" s="2">
        <f t="shared" si="408"/>
        <v>2483.7600000000002</v>
      </c>
      <c r="AE4303" s="2">
        <f t="shared" si="409"/>
        <v>2483.7600000000002</v>
      </c>
      <c r="AG4303" t="str">
        <f t="shared" si="410"/>
        <v/>
      </c>
    </row>
    <row r="4304" spans="1:34">
      <c r="A4304">
        <v>4303</v>
      </c>
      <c r="C4304">
        <v>307</v>
      </c>
      <c r="D4304">
        <v>810</v>
      </c>
      <c r="E4304" t="s">
        <v>605</v>
      </c>
      <c r="F4304" t="s">
        <v>929</v>
      </c>
      <c r="G4304">
        <v>54.68257904</v>
      </c>
      <c r="H4304">
        <v>128.34790039999999</v>
      </c>
      <c r="M4304" t="s">
        <v>18</v>
      </c>
      <c r="N4304">
        <v>-4</v>
      </c>
      <c r="O4304">
        <v>-13</v>
      </c>
      <c r="P4304">
        <f t="shared" si="411"/>
        <v>9</v>
      </c>
      <c r="Q4304" t="s">
        <v>885</v>
      </c>
      <c r="R4304">
        <v>2</v>
      </c>
      <c r="S4304">
        <f t="shared" si="406"/>
        <v>9</v>
      </c>
      <c r="T4304">
        <f t="shared" si="407"/>
        <v>0</v>
      </c>
      <c r="U4304" t="s">
        <v>1003</v>
      </c>
      <c r="V4304" t="s">
        <v>921</v>
      </c>
      <c r="Z4304" s="118">
        <v>1.38</v>
      </c>
      <c r="AA4304">
        <v>25</v>
      </c>
      <c r="AB4304" s="120">
        <v>1.7</v>
      </c>
      <c r="AC4304" s="2">
        <f t="shared" si="408"/>
        <v>1583.5499999999993</v>
      </c>
      <c r="AE4304" s="2">
        <f t="shared" si="409"/>
        <v>1583.5499999999993</v>
      </c>
      <c r="AG4304" t="str">
        <f t="shared" si="410"/>
        <v/>
      </c>
    </row>
    <row r="4305" spans="1:34">
      <c r="A4305">
        <v>4304</v>
      </c>
      <c r="C4305">
        <v>307</v>
      </c>
      <c r="D4305">
        <v>810</v>
      </c>
      <c r="E4305" t="s">
        <v>605</v>
      </c>
      <c r="F4305" t="s">
        <v>929</v>
      </c>
      <c r="G4305">
        <v>54.68257904</v>
      </c>
      <c r="H4305">
        <v>128.34790039999999</v>
      </c>
      <c r="M4305" t="s">
        <v>608</v>
      </c>
      <c r="N4305">
        <v>-13</v>
      </c>
      <c r="O4305">
        <v>-27</v>
      </c>
      <c r="P4305">
        <f t="shared" si="411"/>
        <v>14</v>
      </c>
      <c r="Q4305" t="s">
        <v>885</v>
      </c>
      <c r="R4305">
        <v>2</v>
      </c>
      <c r="S4305">
        <f t="shared" si="406"/>
        <v>14</v>
      </c>
      <c r="T4305">
        <f t="shared" si="407"/>
        <v>0</v>
      </c>
      <c r="U4305" t="s">
        <v>1003</v>
      </c>
      <c r="V4305" t="s">
        <v>921</v>
      </c>
      <c r="Z4305" s="118">
        <v>1.38</v>
      </c>
      <c r="AA4305">
        <v>30</v>
      </c>
      <c r="AB4305" s="120">
        <v>1.7</v>
      </c>
      <c r="AC4305" s="2">
        <f t="shared" si="408"/>
        <v>2299.0799999999995</v>
      </c>
      <c r="AE4305" s="2">
        <f t="shared" si="409"/>
        <v>2299.0799999999995</v>
      </c>
      <c r="AG4305" t="str">
        <f t="shared" si="410"/>
        <v/>
      </c>
    </row>
    <row r="4306" spans="1:34" s="9" customFormat="1">
      <c r="A4306">
        <v>4305</v>
      </c>
      <c r="C4306">
        <v>307</v>
      </c>
      <c r="D4306">
        <v>810</v>
      </c>
      <c r="E4306" s="9" t="s">
        <v>605</v>
      </c>
      <c r="F4306" t="s">
        <v>929</v>
      </c>
      <c r="G4306" s="9">
        <v>54.68257904</v>
      </c>
      <c r="H4306" s="9">
        <v>128.34790039999999</v>
      </c>
      <c r="M4306" s="9" t="s">
        <v>19</v>
      </c>
      <c r="N4306" s="9">
        <v>-27</v>
      </c>
      <c r="O4306" s="9">
        <v>-55</v>
      </c>
      <c r="P4306" s="9">
        <f t="shared" si="411"/>
        <v>28</v>
      </c>
      <c r="Q4306" s="9" t="s">
        <v>604</v>
      </c>
      <c r="R4306" s="9">
        <v>2</v>
      </c>
      <c r="S4306" s="9">
        <f t="shared" si="406"/>
        <v>28</v>
      </c>
      <c r="T4306" s="9">
        <f t="shared" si="407"/>
        <v>0</v>
      </c>
      <c r="U4306" t="s">
        <v>1003</v>
      </c>
      <c r="V4306" t="s">
        <v>921</v>
      </c>
      <c r="Z4306" s="118">
        <v>1.38</v>
      </c>
      <c r="AA4306" s="9">
        <v>35</v>
      </c>
      <c r="AB4306" s="120">
        <v>0.54</v>
      </c>
      <c r="AC4306" s="2">
        <f t="shared" si="408"/>
        <v>1356.2639999999997</v>
      </c>
      <c r="AE4306" s="11">
        <f t="shared" si="409"/>
        <v>1356.2639999999997</v>
      </c>
      <c r="AG4306" t="str">
        <f t="shared" si="410"/>
        <v/>
      </c>
      <c r="AH4306"/>
    </row>
    <row r="4307" spans="1:34">
      <c r="A4307">
        <v>4306</v>
      </c>
      <c r="C4307">
        <v>110</v>
      </c>
      <c r="D4307">
        <v>811</v>
      </c>
      <c r="E4307" t="s">
        <v>619</v>
      </c>
      <c r="F4307" t="s">
        <v>930</v>
      </c>
      <c r="G4307">
        <v>54.7126503</v>
      </c>
      <c r="H4307">
        <v>128.32299800000001</v>
      </c>
      <c r="M4307" t="s">
        <v>89</v>
      </c>
      <c r="N4307">
        <v>7</v>
      </c>
      <c r="O4307">
        <v>6</v>
      </c>
      <c r="P4307">
        <f t="shared" si="411"/>
        <v>1</v>
      </c>
      <c r="Q4307" t="s">
        <v>35</v>
      </c>
      <c r="R4307">
        <v>1</v>
      </c>
      <c r="S4307">
        <f t="shared" si="406"/>
        <v>0</v>
      </c>
      <c r="T4307">
        <f t="shared" si="407"/>
        <v>1</v>
      </c>
      <c r="W4307">
        <f>SUM(S4307:S4312)</f>
        <v>70</v>
      </c>
      <c r="X4307">
        <f>SUM(T4307:T4312)</f>
        <v>7</v>
      </c>
      <c r="Y4307">
        <f>X4307+W4307</f>
        <v>77</v>
      </c>
      <c r="Z4307" s="118">
        <v>0.16</v>
      </c>
      <c r="AA4307">
        <v>0</v>
      </c>
      <c r="AB4307" s="120">
        <v>37.4</v>
      </c>
      <c r="AC4307" s="2">
        <f t="shared" si="408"/>
        <v>598.4</v>
      </c>
      <c r="AD4307" s="2">
        <f>SUM(AC4307:AC4312)</f>
        <v>8670.0144</v>
      </c>
      <c r="AE4307" s="2">
        <f t="shared" si="409"/>
        <v>598.4</v>
      </c>
      <c r="AF4307" s="2">
        <f>SUM(AE4307:AE4312)</f>
        <v>8670.0144</v>
      </c>
      <c r="AG4307">
        <f t="shared" si="410"/>
        <v>1</v>
      </c>
    </row>
    <row r="4308" spans="1:34">
      <c r="A4308">
        <v>4307</v>
      </c>
      <c r="C4308">
        <v>110</v>
      </c>
      <c r="D4308">
        <v>811</v>
      </c>
      <c r="E4308" t="s">
        <v>619</v>
      </c>
      <c r="F4308" t="s">
        <v>930</v>
      </c>
      <c r="G4308">
        <v>54.7126503</v>
      </c>
      <c r="H4308">
        <v>128.32299800000001</v>
      </c>
      <c r="M4308" t="s">
        <v>606</v>
      </c>
      <c r="N4308">
        <v>6</v>
      </c>
      <c r="O4308">
        <v>4</v>
      </c>
      <c r="P4308">
        <f t="shared" si="411"/>
        <v>2</v>
      </c>
      <c r="Q4308" t="s">
        <v>35</v>
      </c>
      <c r="R4308">
        <v>1</v>
      </c>
      <c r="S4308">
        <f t="shared" si="406"/>
        <v>0</v>
      </c>
      <c r="T4308">
        <f t="shared" si="407"/>
        <v>2</v>
      </c>
      <c r="Z4308" s="118">
        <v>0.16</v>
      </c>
      <c r="AA4308">
        <v>0</v>
      </c>
      <c r="AB4308" s="120">
        <v>37.4</v>
      </c>
      <c r="AC4308" s="2">
        <f t="shared" si="408"/>
        <v>1196.8</v>
      </c>
      <c r="AE4308" s="2">
        <f t="shared" si="409"/>
        <v>1196.8</v>
      </c>
      <c r="AG4308" t="str">
        <f t="shared" si="410"/>
        <v/>
      </c>
    </row>
    <row r="4309" spans="1:34">
      <c r="A4309">
        <v>4308</v>
      </c>
      <c r="C4309">
        <v>110</v>
      </c>
      <c r="D4309">
        <v>811</v>
      </c>
      <c r="E4309" t="s">
        <v>619</v>
      </c>
      <c r="F4309" t="s">
        <v>930</v>
      </c>
      <c r="G4309">
        <v>54.7126503</v>
      </c>
      <c r="H4309">
        <v>128.32299800000001</v>
      </c>
      <c r="M4309" t="s">
        <v>15</v>
      </c>
      <c r="N4309">
        <v>4</v>
      </c>
      <c r="O4309">
        <v>0</v>
      </c>
      <c r="P4309">
        <f t="shared" si="411"/>
        <v>4</v>
      </c>
      <c r="Q4309" t="s">
        <v>35</v>
      </c>
      <c r="R4309">
        <v>1</v>
      </c>
      <c r="S4309">
        <f t="shared" si="406"/>
        <v>0</v>
      </c>
      <c r="T4309">
        <f t="shared" si="407"/>
        <v>4</v>
      </c>
      <c r="Z4309" s="118">
        <v>0.16</v>
      </c>
      <c r="AA4309">
        <v>0</v>
      </c>
      <c r="AB4309" s="120">
        <v>30.85</v>
      </c>
      <c r="AC4309" s="2">
        <f t="shared" si="408"/>
        <v>1974.4</v>
      </c>
      <c r="AE4309" s="2">
        <f t="shared" si="409"/>
        <v>1974.4</v>
      </c>
      <c r="AG4309" t="str">
        <f t="shared" si="410"/>
        <v/>
      </c>
    </row>
    <row r="4310" spans="1:34">
      <c r="A4310">
        <v>4309</v>
      </c>
      <c r="C4310">
        <v>123</v>
      </c>
      <c r="D4310">
        <v>811</v>
      </c>
      <c r="E4310" t="s">
        <v>619</v>
      </c>
      <c r="F4310" t="s">
        <v>930</v>
      </c>
      <c r="G4310">
        <v>54.7126503</v>
      </c>
      <c r="H4310">
        <v>128.32299800000001</v>
      </c>
      <c r="M4310" t="s">
        <v>129</v>
      </c>
      <c r="N4310">
        <v>0</v>
      </c>
      <c r="O4310">
        <v>-3</v>
      </c>
      <c r="P4310">
        <f t="shared" si="411"/>
        <v>3</v>
      </c>
      <c r="Q4310" t="s">
        <v>604</v>
      </c>
      <c r="R4310">
        <v>2</v>
      </c>
      <c r="S4310">
        <f t="shared" si="406"/>
        <v>3</v>
      </c>
      <c r="T4310">
        <f t="shared" si="407"/>
        <v>0</v>
      </c>
      <c r="U4310" t="s">
        <v>1003</v>
      </c>
      <c r="V4310" t="s">
        <v>921</v>
      </c>
      <c r="Z4310" s="118">
        <v>1.07</v>
      </c>
      <c r="AA4310" s="106">
        <v>1</v>
      </c>
      <c r="AB4310" s="120">
        <v>3.36</v>
      </c>
      <c r="AC4310" s="2">
        <f t="shared" si="408"/>
        <v>1067.7744</v>
      </c>
      <c r="AE4310" s="2">
        <f t="shared" si="409"/>
        <v>1067.7744</v>
      </c>
      <c r="AG4310" t="str">
        <f t="shared" si="410"/>
        <v/>
      </c>
    </row>
    <row r="4311" spans="1:34">
      <c r="A4311">
        <v>4310</v>
      </c>
      <c r="C4311">
        <v>123</v>
      </c>
      <c r="D4311">
        <v>811</v>
      </c>
      <c r="E4311" t="s">
        <v>619</v>
      </c>
      <c r="F4311" t="s">
        <v>930</v>
      </c>
      <c r="G4311">
        <v>54.7126503</v>
      </c>
      <c r="H4311">
        <v>128.32299800000001</v>
      </c>
      <c r="M4311" t="s">
        <v>101</v>
      </c>
      <c r="N4311">
        <v>-3</v>
      </c>
      <c r="O4311">
        <v>-18</v>
      </c>
      <c r="P4311">
        <f t="shared" si="411"/>
        <v>15</v>
      </c>
      <c r="Q4311" t="s">
        <v>611</v>
      </c>
      <c r="R4311">
        <v>2</v>
      </c>
      <c r="S4311">
        <f t="shared" si="406"/>
        <v>15</v>
      </c>
      <c r="T4311">
        <f t="shared" si="407"/>
        <v>0</v>
      </c>
      <c r="U4311" t="s">
        <v>1003</v>
      </c>
      <c r="V4311" t="s">
        <v>918</v>
      </c>
      <c r="Z4311" s="118">
        <v>1.45</v>
      </c>
      <c r="AA4311" s="106">
        <v>30</v>
      </c>
      <c r="AB4311" s="120">
        <v>1.2</v>
      </c>
      <c r="AC4311" s="2">
        <f t="shared" si="408"/>
        <v>1826.9999999999998</v>
      </c>
      <c r="AE4311" s="2">
        <f t="shared" si="409"/>
        <v>1826.9999999999998</v>
      </c>
      <c r="AG4311" t="str">
        <f t="shared" si="410"/>
        <v/>
      </c>
    </row>
    <row r="4312" spans="1:34" s="9" customFormat="1">
      <c r="A4312">
        <v>4311</v>
      </c>
      <c r="C4312">
        <v>123</v>
      </c>
      <c r="D4312">
        <v>811</v>
      </c>
      <c r="E4312" s="9" t="s">
        <v>619</v>
      </c>
      <c r="F4312" t="s">
        <v>930</v>
      </c>
      <c r="G4312" s="9">
        <v>54.7126503</v>
      </c>
      <c r="H4312" s="9">
        <v>128.32299800000001</v>
      </c>
      <c r="M4312" s="9" t="s">
        <v>759</v>
      </c>
      <c r="N4312" s="9">
        <v>-18</v>
      </c>
      <c r="O4312" s="9">
        <v>-70</v>
      </c>
      <c r="P4312">
        <f t="shared" si="411"/>
        <v>52</v>
      </c>
      <c r="Q4312" s="9" t="s">
        <v>611</v>
      </c>
      <c r="R4312" s="9">
        <v>2</v>
      </c>
      <c r="S4312" s="9">
        <f t="shared" si="406"/>
        <v>52</v>
      </c>
      <c r="T4312" s="9">
        <f t="shared" si="407"/>
        <v>0</v>
      </c>
      <c r="U4312" t="s">
        <v>1003</v>
      </c>
      <c r="V4312" t="s">
        <v>918</v>
      </c>
      <c r="Z4312" s="118">
        <v>1.45</v>
      </c>
      <c r="AA4312" s="106">
        <v>30</v>
      </c>
      <c r="AB4312" s="120">
        <v>0.38</v>
      </c>
      <c r="AC4312" s="2">
        <f t="shared" si="408"/>
        <v>2005.6399999999994</v>
      </c>
      <c r="AE4312" s="11">
        <f t="shared" si="409"/>
        <v>2005.6399999999994</v>
      </c>
      <c r="AG4312" t="str">
        <f t="shared" si="410"/>
        <v/>
      </c>
      <c r="AH4312"/>
    </row>
    <row r="4313" spans="1:34">
      <c r="A4313">
        <v>4312</v>
      </c>
      <c r="C4313">
        <v>54</v>
      </c>
      <c r="D4313">
        <v>812</v>
      </c>
      <c r="E4313" t="s">
        <v>910</v>
      </c>
      <c r="F4313" t="s">
        <v>931</v>
      </c>
      <c r="G4313">
        <v>54.580570219999998</v>
      </c>
      <c r="H4313">
        <v>128.45849609999999</v>
      </c>
      <c r="M4313" t="s">
        <v>610</v>
      </c>
      <c r="N4313">
        <v>2</v>
      </c>
      <c r="O4313">
        <v>0</v>
      </c>
      <c r="P4313">
        <f t="shared" si="411"/>
        <v>2</v>
      </c>
      <c r="Q4313" t="s">
        <v>35</v>
      </c>
      <c r="R4313">
        <v>1</v>
      </c>
      <c r="S4313">
        <f t="shared" si="406"/>
        <v>0</v>
      </c>
      <c r="T4313">
        <f t="shared" si="407"/>
        <v>2</v>
      </c>
      <c r="W4313">
        <f>SUM(S4313:S4317)</f>
        <v>60</v>
      </c>
      <c r="X4313">
        <f>SUM(T4313:T4317)</f>
        <v>2</v>
      </c>
      <c r="Y4313">
        <f>X4313+W4313</f>
        <v>62</v>
      </c>
      <c r="Z4313" s="118">
        <v>0.08</v>
      </c>
      <c r="AA4313">
        <v>0</v>
      </c>
      <c r="AB4313" s="120">
        <v>42.07</v>
      </c>
      <c r="AC4313" s="2">
        <f t="shared" si="408"/>
        <v>673.11999999999989</v>
      </c>
      <c r="AD4313" s="2">
        <f>SUM(AC4313:AC4317)</f>
        <v>12476.06</v>
      </c>
      <c r="AE4313" s="2">
        <f t="shared" si="409"/>
        <v>673.11999999999989</v>
      </c>
      <c r="AF4313" s="2">
        <f>SUM(AE4313:AE4317)</f>
        <v>12476.06</v>
      </c>
      <c r="AG4313">
        <f t="shared" si="410"/>
        <v>1</v>
      </c>
    </row>
    <row r="4314" spans="1:34">
      <c r="A4314">
        <v>4313</v>
      </c>
      <c r="C4314">
        <v>67</v>
      </c>
      <c r="D4314">
        <v>812</v>
      </c>
      <c r="E4314" t="s">
        <v>910</v>
      </c>
      <c r="F4314" t="s">
        <v>931</v>
      </c>
      <c r="G4314">
        <v>54.580570219999998</v>
      </c>
      <c r="H4314">
        <v>128.45849609999999</v>
      </c>
      <c r="M4314" t="s">
        <v>104</v>
      </c>
      <c r="N4314">
        <v>0</v>
      </c>
      <c r="O4314">
        <v>-10</v>
      </c>
      <c r="P4314">
        <f t="shared" si="411"/>
        <v>10</v>
      </c>
      <c r="Q4314" t="s">
        <v>616</v>
      </c>
      <c r="R4314">
        <v>2</v>
      </c>
      <c r="S4314">
        <f t="shared" si="406"/>
        <v>10</v>
      </c>
      <c r="T4314">
        <f t="shared" si="407"/>
        <v>0</v>
      </c>
      <c r="U4314" t="s">
        <v>1003</v>
      </c>
      <c r="V4314" t="s">
        <v>918</v>
      </c>
      <c r="Z4314" s="118">
        <v>1.01</v>
      </c>
      <c r="AA4314" s="106">
        <v>30</v>
      </c>
      <c r="AB4314" s="120">
        <v>3.85</v>
      </c>
      <c r="AC4314" s="2">
        <f t="shared" si="408"/>
        <v>2721.9500000000003</v>
      </c>
      <c r="AE4314" s="2">
        <f t="shared" si="409"/>
        <v>2721.9500000000003</v>
      </c>
      <c r="AG4314" t="str">
        <f t="shared" si="410"/>
        <v/>
      </c>
    </row>
    <row r="4315" spans="1:34">
      <c r="A4315">
        <v>4314</v>
      </c>
      <c r="C4315">
        <v>67</v>
      </c>
      <c r="D4315">
        <v>812</v>
      </c>
      <c r="E4315" t="s">
        <v>910</v>
      </c>
      <c r="F4315" t="s">
        <v>931</v>
      </c>
      <c r="G4315">
        <v>54.580570219999998</v>
      </c>
      <c r="H4315">
        <v>128.45849609999999</v>
      </c>
      <c r="M4315" t="s">
        <v>847</v>
      </c>
      <c r="N4315">
        <v>-10</v>
      </c>
      <c r="O4315">
        <v>-20</v>
      </c>
      <c r="P4315">
        <f t="shared" si="411"/>
        <v>10</v>
      </c>
      <c r="Q4315" t="s">
        <v>616</v>
      </c>
      <c r="R4315">
        <v>2</v>
      </c>
      <c r="S4315">
        <f t="shared" si="406"/>
        <v>10</v>
      </c>
      <c r="T4315">
        <f t="shared" si="407"/>
        <v>0</v>
      </c>
      <c r="U4315" t="s">
        <v>1003</v>
      </c>
      <c r="V4315" t="s">
        <v>918</v>
      </c>
      <c r="Z4315" s="118">
        <v>1.01</v>
      </c>
      <c r="AA4315" s="106">
        <v>30</v>
      </c>
      <c r="AB4315" s="120">
        <v>3.85</v>
      </c>
      <c r="AC4315" s="2">
        <f t="shared" si="408"/>
        <v>2721.9500000000003</v>
      </c>
      <c r="AE4315" s="2">
        <f t="shared" si="409"/>
        <v>2721.9500000000003</v>
      </c>
      <c r="AG4315" t="str">
        <f t="shared" si="410"/>
        <v/>
      </c>
    </row>
    <row r="4316" spans="1:34">
      <c r="A4316">
        <v>4315</v>
      </c>
      <c r="C4316">
        <v>67</v>
      </c>
      <c r="D4316">
        <v>812</v>
      </c>
      <c r="E4316" t="s">
        <v>910</v>
      </c>
      <c r="F4316" t="s">
        <v>931</v>
      </c>
      <c r="G4316">
        <v>54.580570219999998</v>
      </c>
      <c r="H4316">
        <v>128.45849609999999</v>
      </c>
      <c r="M4316" t="s">
        <v>28</v>
      </c>
      <c r="N4316">
        <v>-20</v>
      </c>
      <c r="O4316">
        <v>-60</v>
      </c>
      <c r="P4316">
        <f t="shared" si="411"/>
        <v>40</v>
      </c>
      <c r="Q4316" t="s">
        <v>616</v>
      </c>
      <c r="R4316">
        <v>2</v>
      </c>
      <c r="S4316">
        <f t="shared" si="406"/>
        <v>40</v>
      </c>
      <c r="T4316">
        <f t="shared" si="407"/>
        <v>0</v>
      </c>
      <c r="U4316" t="s">
        <v>1003</v>
      </c>
      <c r="V4316" t="s">
        <v>856</v>
      </c>
      <c r="Z4316" s="118">
        <v>1.44</v>
      </c>
      <c r="AA4316" s="106">
        <v>20</v>
      </c>
      <c r="AB4316" s="120">
        <v>1.38</v>
      </c>
      <c r="AC4316" s="2">
        <f t="shared" si="408"/>
        <v>6359.0399999999991</v>
      </c>
      <c r="AE4316" s="2">
        <f t="shared" si="409"/>
        <v>6359.0399999999991</v>
      </c>
      <c r="AG4316" t="str">
        <f t="shared" si="410"/>
        <v/>
      </c>
    </row>
    <row r="4317" spans="1:34" s="9" customFormat="1">
      <c r="A4317">
        <v>4316</v>
      </c>
      <c r="C4317">
        <v>54</v>
      </c>
      <c r="D4317">
        <v>812</v>
      </c>
      <c r="E4317" s="9" t="s">
        <v>910</v>
      </c>
      <c r="F4317" t="s">
        <v>931</v>
      </c>
      <c r="G4317" s="9">
        <v>54.580570219999998</v>
      </c>
      <c r="H4317" s="9">
        <v>128.45849609999999</v>
      </c>
      <c r="M4317" s="9" t="s">
        <v>612</v>
      </c>
      <c r="N4317" s="9">
        <v>0</v>
      </c>
      <c r="O4317" s="9">
        <v>0</v>
      </c>
      <c r="P4317">
        <f t="shared" si="411"/>
        <v>0</v>
      </c>
      <c r="Q4317" s="9" t="s">
        <v>35</v>
      </c>
      <c r="R4317" s="9">
        <v>1</v>
      </c>
      <c r="S4317" s="9">
        <f t="shared" si="406"/>
        <v>0</v>
      </c>
      <c r="T4317" s="9">
        <f t="shared" si="407"/>
        <v>0</v>
      </c>
      <c r="U4317"/>
      <c r="V4317"/>
      <c r="Z4317" s="118">
        <v>0.12</v>
      </c>
      <c r="AA4317" s="9">
        <v>0</v>
      </c>
      <c r="AB4317" s="120">
        <v>42.07</v>
      </c>
      <c r="AC4317" s="2">
        <f t="shared" si="408"/>
        <v>0</v>
      </c>
      <c r="AE4317" s="11">
        <f t="shared" si="409"/>
        <v>0</v>
      </c>
      <c r="AG4317" t="str">
        <f t="shared" si="410"/>
        <v/>
      </c>
      <c r="AH4317"/>
    </row>
    <row r="4318" spans="1:34">
      <c r="A4318">
        <v>4317</v>
      </c>
      <c r="C4318">
        <v>111</v>
      </c>
      <c r="D4318">
        <v>813</v>
      </c>
      <c r="E4318" t="s">
        <v>911</v>
      </c>
      <c r="F4318" t="s">
        <v>930</v>
      </c>
      <c r="G4318">
        <v>54.554531099999998</v>
      </c>
      <c r="H4318">
        <v>128.48669430000001</v>
      </c>
      <c r="M4318" t="s">
        <v>610</v>
      </c>
      <c r="N4318">
        <v>4</v>
      </c>
      <c r="O4318">
        <v>1</v>
      </c>
      <c r="P4318">
        <f t="shared" si="411"/>
        <v>3</v>
      </c>
      <c r="Q4318" t="s">
        <v>35</v>
      </c>
      <c r="R4318">
        <v>1</v>
      </c>
      <c r="S4318">
        <f t="shared" si="406"/>
        <v>0</v>
      </c>
      <c r="T4318">
        <f t="shared" si="407"/>
        <v>3</v>
      </c>
      <c r="W4318">
        <f>SUM(S4318:S4322)</f>
        <v>60</v>
      </c>
      <c r="X4318">
        <f>SUM(T4318:T4322)</f>
        <v>4</v>
      </c>
      <c r="Y4318">
        <f>X4318+W4318</f>
        <v>64</v>
      </c>
      <c r="Z4318" s="118">
        <v>0.16</v>
      </c>
      <c r="AA4318">
        <v>0</v>
      </c>
      <c r="AB4318" s="120">
        <v>37.4</v>
      </c>
      <c r="AC4318" s="2">
        <f t="shared" si="408"/>
        <v>1795.1999999999998</v>
      </c>
      <c r="AD4318" s="2">
        <f>SUM(AC4318:AC4322)</f>
        <v>6626.4</v>
      </c>
      <c r="AE4318" s="2">
        <f t="shared" si="409"/>
        <v>1795.1999999999998</v>
      </c>
      <c r="AF4318" s="2">
        <f>SUM(AE4318:AE4322)</f>
        <v>6626.4</v>
      </c>
      <c r="AG4318">
        <f t="shared" si="410"/>
        <v>1</v>
      </c>
    </row>
    <row r="4319" spans="1:34">
      <c r="A4319">
        <v>4318</v>
      </c>
      <c r="C4319">
        <v>111</v>
      </c>
      <c r="D4319">
        <v>813</v>
      </c>
      <c r="E4319" t="s">
        <v>911</v>
      </c>
      <c r="F4319" t="s">
        <v>930</v>
      </c>
      <c r="G4319">
        <v>54.554531099999998</v>
      </c>
      <c r="H4319">
        <v>128.48669430000001</v>
      </c>
      <c r="M4319" t="s">
        <v>612</v>
      </c>
      <c r="N4319">
        <v>1</v>
      </c>
      <c r="O4319">
        <v>0</v>
      </c>
      <c r="P4319">
        <f t="shared" si="411"/>
        <v>1</v>
      </c>
      <c r="Q4319" t="s">
        <v>35</v>
      </c>
      <c r="R4319">
        <v>1</v>
      </c>
      <c r="S4319">
        <f t="shared" si="406"/>
        <v>0</v>
      </c>
      <c r="T4319">
        <f t="shared" si="407"/>
        <v>1</v>
      </c>
      <c r="Z4319" s="118">
        <v>0.16</v>
      </c>
      <c r="AA4319">
        <v>0</v>
      </c>
      <c r="AB4319" s="120">
        <v>37.4</v>
      </c>
      <c r="AC4319" s="2">
        <f t="shared" si="408"/>
        <v>598.4</v>
      </c>
      <c r="AE4319" s="2">
        <f t="shared" si="409"/>
        <v>598.4</v>
      </c>
      <c r="AG4319" t="str">
        <f t="shared" si="410"/>
        <v/>
      </c>
    </row>
    <row r="4320" spans="1:34">
      <c r="A4320">
        <v>4319</v>
      </c>
      <c r="C4320">
        <v>124</v>
      </c>
      <c r="D4320">
        <v>813</v>
      </c>
      <c r="E4320" t="s">
        <v>911</v>
      </c>
      <c r="F4320" t="s">
        <v>35</v>
      </c>
      <c r="G4320">
        <v>54.554531099999998</v>
      </c>
      <c r="H4320">
        <v>128.48669430000001</v>
      </c>
      <c r="M4320" t="s">
        <v>104</v>
      </c>
      <c r="N4320">
        <v>0</v>
      </c>
      <c r="O4320">
        <v>-8</v>
      </c>
      <c r="P4320">
        <f t="shared" si="411"/>
        <v>8</v>
      </c>
      <c r="Q4320" t="s">
        <v>89</v>
      </c>
      <c r="R4320">
        <v>2</v>
      </c>
      <c r="S4320">
        <f t="shared" si="406"/>
        <v>8</v>
      </c>
      <c r="T4320">
        <f t="shared" si="407"/>
        <v>0</v>
      </c>
      <c r="U4320" t="s">
        <v>1003</v>
      </c>
      <c r="V4320" t="s">
        <v>856</v>
      </c>
      <c r="Z4320" s="118">
        <v>0</v>
      </c>
      <c r="AA4320" s="106">
        <v>20</v>
      </c>
      <c r="AC4320" s="2">
        <f t="shared" si="408"/>
        <v>0</v>
      </c>
      <c r="AE4320" s="2">
        <f t="shared" si="409"/>
        <v>0</v>
      </c>
      <c r="AG4320" t="str">
        <f t="shared" si="410"/>
        <v/>
      </c>
    </row>
    <row r="4321" spans="1:34">
      <c r="A4321">
        <v>4320</v>
      </c>
      <c r="C4321">
        <v>124</v>
      </c>
      <c r="D4321">
        <v>813</v>
      </c>
      <c r="E4321" t="s">
        <v>911</v>
      </c>
      <c r="F4321" t="s">
        <v>930</v>
      </c>
      <c r="G4321">
        <v>54.554531099999998</v>
      </c>
      <c r="H4321">
        <v>128.48669430000001</v>
      </c>
      <c r="M4321" t="s">
        <v>101</v>
      </c>
      <c r="N4321">
        <v>-8</v>
      </c>
      <c r="O4321">
        <v>-20</v>
      </c>
      <c r="P4321">
        <f t="shared" si="411"/>
        <v>12</v>
      </c>
      <c r="Q4321" t="s">
        <v>609</v>
      </c>
      <c r="R4321">
        <v>2</v>
      </c>
      <c r="S4321">
        <f t="shared" si="406"/>
        <v>12</v>
      </c>
      <c r="T4321">
        <f t="shared" si="407"/>
        <v>0</v>
      </c>
      <c r="U4321" t="s">
        <v>1003</v>
      </c>
      <c r="V4321" t="s">
        <v>623</v>
      </c>
      <c r="Z4321" s="118">
        <v>1.43</v>
      </c>
      <c r="AA4321" s="106">
        <v>0</v>
      </c>
      <c r="AB4321" s="120">
        <v>1.2</v>
      </c>
      <c r="AC4321" s="2">
        <f t="shared" si="408"/>
        <v>2059.1999999999998</v>
      </c>
      <c r="AE4321" s="2">
        <f t="shared" si="409"/>
        <v>2059.1999999999998</v>
      </c>
      <c r="AG4321" t="str">
        <f t="shared" si="410"/>
        <v/>
      </c>
    </row>
    <row r="4322" spans="1:34" s="9" customFormat="1">
      <c r="A4322">
        <v>4321</v>
      </c>
      <c r="C4322">
        <v>124</v>
      </c>
      <c r="D4322">
        <v>813</v>
      </c>
      <c r="E4322" s="9" t="s">
        <v>911</v>
      </c>
      <c r="F4322" t="s">
        <v>930</v>
      </c>
      <c r="G4322" s="9">
        <v>54.554531099999998</v>
      </c>
      <c r="H4322" s="9">
        <v>128.48669430000001</v>
      </c>
      <c r="M4322" s="9" t="s">
        <v>19</v>
      </c>
      <c r="N4322" s="9">
        <v>-20</v>
      </c>
      <c r="O4322" s="9">
        <v>-60</v>
      </c>
      <c r="P4322">
        <f t="shared" si="411"/>
        <v>40</v>
      </c>
      <c r="Q4322" s="9" t="s">
        <v>604</v>
      </c>
      <c r="R4322" s="9">
        <v>2</v>
      </c>
      <c r="S4322" s="9">
        <f t="shared" si="406"/>
        <v>40</v>
      </c>
      <c r="T4322" s="9">
        <f t="shared" si="407"/>
        <v>0</v>
      </c>
      <c r="U4322" t="s">
        <v>1003</v>
      </c>
      <c r="V4322" t="s">
        <v>623</v>
      </c>
      <c r="Z4322" s="118">
        <v>1.43</v>
      </c>
      <c r="AA4322" s="106">
        <v>0</v>
      </c>
      <c r="AB4322" s="120">
        <v>0.38</v>
      </c>
      <c r="AC4322" s="2">
        <f t="shared" si="408"/>
        <v>2173.6</v>
      </c>
      <c r="AE4322" s="11">
        <f t="shared" si="409"/>
        <v>2173.6</v>
      </c>
      <c r="AG4322" t="str">
        <f t="shared" si="410"/>
        <v/>
      </c>
      <c r="AH4322"/>
    </row>
    <row r="4323" spans="1:34">
      <c r="A4323">
        <v>4322</v>
      </c>
      <c r="C4323">
        <v>113</v>
      </c>
      <c r="D4323">
        <v>814</v>
      </c>
      <c r="E4323" t="s">
        <v>605</v>
      </c>
      <c r="F4323" t="s">
        <v>929</v>
      </c>
      <c r="G4323">
        <v>54.548328400000003</v>
      </c>
      <c r="H4323">
        <v>128.49540709999999</v>
      </c>
      <c r="M4323" t="s">
        <v>610</v>
      </c>
      <c r="N4323">
        <v>4</v>
      </c>
      <c r="O4323">
        <v>1</v>
      </c>
      <c r="P4323">
        <f t="shared" si="411"/>
        <v>3</v>
      </c>
      <c r="Q4323" t="s">
        <v>35</v>
      </c>
      <c r="R4323">
        <v>1</v>
      </c>
      <c r="S4323">
        <f t="shared" si="406"/>
        <v>0</v>
      </c>
      <c r="T4323">
        <f t="shared" si="407"/>
        <v>3</v>
      </c>
      <c r="W4323">
        <f>SUM(S4323:S4327)</f>
        <v>60</v>
      </c>
      <c r="X4323">
        <f>SUM(T4323:T4327)</f>
        <v>4</v>
      </c>
      <c r="Y4323">
        <f>X4323+W4323</f>
        <v>64</v>
      </c>
      <c r="Z4323" s="118">
        <v>0.14000000000000001</v>
      </c>
      <c r="AA4323">
        <v>0</v>
      </c>
      <c r="AB4323" s="120">
        <v>43.21</v>
      </c>
      <c r="AC4323" s="2">
        <f t="shared" si="408"/>
        <v>1814.8200000000002</v>
      </c>
      <c r="AD4323" s="2">
        <f>SUM(AC4323:AC4327)</f>
        <v>15253.579999999998</v>
      </c>
      <c r="AE4323" s="2">
        <f t="shared" si="409"/>
        <v>1814.8200000000002</v>
      </c>
      <c r="AF4323" s="2">
        <f>SUM(AE4323:AE4327)</f>
        <v>15253.579999999998</v>
      </c>
      <c r="AG4323">
        <f t="shared" si="410"/>
        <v>1</v>
      </c>
    </row>
    <row r="4324" spans="1:34">
      <c r="A4324">
        <v>4323</v>
      </c>
      <c r="C4324">
        <v>113</v>
      </c>
      <c r="D4324">
        <v>814</v>
      </c>
      <c r="E4324" t="s">
        <v>605</v>
      </c>
      <c r="F4324" t="s">
        <v>929</v>
      </c>
      <c r="G4324">
        <v>54.548328400000003</v>
      </c>
      <c r="H4324">
        <v>128.49540709999999</v>
      </c>
      <c r="M4324" t="s">
        <v>612</v>
      </c>
      <c r="N4324">
        <v>1</v>
      </c>
      <c r="O4324">
        <v>0</v>
      </c>
      <c r="P4324">
        <f t="shared" si="411"/>
        <v>1</v>
      </c>
      <c r="Q4324" t="s">
        <v>35</v>
      </c>
      <c r="R4324">
        <v>1</v>
      </c>
      <c r="S4324">
        <f t="shared" si="406"/>
        <v>0</v>
      </c>
      <c r="T4324">
        <f t="shared" si="407"/>
        <v>1</v>
      </c>
      <c r="Z4324" s="118">
        <v>0.14000000000000001</v>
      </c>
      <c r="AA4324">
        <v>0</v>
      </c>
      <c r="AB4324" s="120">
        <v>43.21</v>
      </c>
      <c r="AC4324" s="2">
        <f t="shared" si="408"/>
        <v>604.94000000000005</v>
      </c>
      <c r="AE4324" s="2">
        <f t="shared" si="409"/>
        <v>604.94000000000005</v>
      </c>
      <c r="AG4324" t="str">
        <f t="shared" si="410"/>
        <v/>
      </c>
    </row>
    <row r="4325" spans="1:34">
      <c r="A4325">
        <v>4324</v>
      </c>
      <c r="C4325">
        <v>126</v>
      </c>
      <c r="D4325">
        <v>814</v>
      </c>
      <c r="E4325" t="s">
        <v>605</v>
      </c>
      <c r="F4325" t="s">
        <v>929</v>
      </c>
      <c r="G4325">
        <v>54.548328400000003</v>
      </c>
      <c r="H4325">
        <v>128.49540709999999</v>
      </c>
      <c r="M4325" t="s">
        <v>104</v>
      </c>
      <c r="N4325">
        <v>0</v>
      </c>
      <c r="O4325">
        <v>-3</v>
      </c>
      <c r="P4325">
        <f t="shared" si="411"/>
        <v>3</v>
      </c>
      <c r="Q4325" t="s">
        <v>609</v>
      </c>
      <c r="R4325">
        <v>2</v>
      </c>
      <c r="S4325">
        <f t="shared" si="406"/>
        <v>3</v>
      </c>
      <c r="T4325">
        <f t="shared" si="407"/>
        <v>0</v>
      </c>
      <c r="U4325" t="s">
        <v>1003</v>
      </c>
      <c r="V4325" t="s">
        <v>623</v>
      </c>
      <c r="Z4325" s="118">
        <v>1.31</v>
      </c>
      <c r="AA4325">
        <v>0</v>
      </c>
      <c r="AB4325" s="120">
        <v>4.74</v>
      </c>
      <c r="AC4325" s="2">
        <f t="shared" si="408"/>
        <v>1862.82</v>
      </c>
      <c r="AE4325" s="2">
        <f t="shared" si="409"/>
        <v>1862.82</v>
      </c>
      <c r="AG4325" t="str">
        <f t="shared" si="410"/>
        <v/>
      </c>
    </row>
    <row r="4326" spans="1:34">
      <c r="A4326">
        <v>4325</v>
      </c>
      <c r="C4326">
        <v>126</v>
      </c>
      <c r="D4326">
        <v>814</v>
      </c>
      <c r="E4326" t="s">
        <v>605</v>
      </c>
      <c r="F4326" t="s">
        <v>929</v>
      </c>
      <c r="G4326">
        <v>54.548328400000003</v>
      </c>
      <c r="H4326">
        <v>128.49540709999999</v>
      </c>
      <c r="M4326" t="s">
        <v>18</v>
      </c>
      <c r="N4326">
        <v>-3</v>
      </c>
      <c r="O4326">
        <v>-45</v>
      </c>
      <c r="P4326">
        <f t="shared" si="411"/>
        <v>42</v>
      </c>
      <c r="Q4326" t="s">
        <v>609</v>
      </c>
      <c r="R4326">
        <v>2</v>
      </c>
      <c r="S4326">
        <f t="shared" si="406"/>
        <v>42</v>
      </c>
      <c r="T4326">
        <f t="shared" si="407"/>
        <v>0</v>
      </c>
      <c r="U4326" t="s">
        <v>1003</v>
      </c>
      <c r="V4326" t="s">
        <v>623</v>
      </c>
      <c r="Z4326" s="118">
        <v>1.38</v>
      </c>
      <c r="AA4326">
        <v>0</v>
      </c>
      <c r="AB4326" s="120">
        <v>1.7</v>
      </c>
      <c r="AC4326" s="2">
        <f t="shared" si="408"/>
        <v>9853.1999999999989</v>
      </c>
      <c r="AE4326" s="2">
        <f t="shared" si="409"/>
        <v>9853.1999999999989</v>
      </c>
      <c r="AG4326" t="str">
        <f t="shared" si="410"/>
        <v/>
      </c>
    </row>
    <row r="4327" spans="1:34" s="9" customFormat="1">
      <c r="A4327">
        <v>4326</v>
      </c>
      <c r="C4327">
        <v>126</v>
      </c>
      <c r="D4327">
        <v>814</v>
      </c>
      <c r="E4327" s="9" t="s">
        <v>605</v>
      </c>
      <c r="F4327" t="s">
        <v>929</v>
      </c>
      <c r="G4327" s="9">
        <v>54.548328400000003</v>
      </c>
      <c r="H4327" s="9">
        <v>128.49540709999999</v>
      </c>
      <c r="M4327" s="9" t="s">
        <v>685</v>
      </c>
      <c r="N4327" s="9">
        <v>-45</v>
      </c>
      <c r="O4327" s="9">
        <v>-60</v>
      </c>
      <c r="P4327">
        <f t="shared" si="411"/>
        <v>15</v>
      </c>
      <c r="Q4327" s="9" t="s">
        <v>609</v>
      </c>
      <c r="R4327" s="9">
        <v>2</v>
      </c>
      <c r="S4327" s="9">
        <f t="shared" si="406"/>
        <v>15</v>
      </c>
      <c r="T4327" s="9">
        <f t="shared" si="407"/>
        <v>0</v>
      </c>
      <c r="U4327" t="s">
        <v>1003</v>
      </c>
      <c r="V4327" t="s">
        <v>623</v>
      </c>
      <c r="Z4327" s="118">
        <v>1.38</v>
      </c>
      <c r="AA4327" s="9">
        <v>0</v>
      </c>
      <c r="AB4327" s="120">
        <v>0.54</v>
      </c>
      <c r="AC4327" s="2">
        <f t="shared" si="408"/>
        <v>1117.8</v>
      </c>
      <c r="AE4327" s="11">
        <f t="shared" si="409"/>
        <v>1117.8</v>
      </c>
      <c r="AG4327" t="str">
        <f t="shared" si="410"/>
        <v/>
      </c>
      <c r="AH4327"/>
    </row>
    <row r="4328" spans="1:34">
      <c r="A4328">
        <v>4327</v>
      </c>
      <c r="C4328">
        <v>337</v>
      </c>
      <c r="D4328">
        <v>815</v>
      </c>
      <c r="E4328" t="s">
        <v>911</v>
      </c>
      <c r="F4328" t="s">
        <v>930</v>
      </c>
      <c r="G4328">
        <v>53.253368379999998</v>
      </c>
      <c r="H4328">
        <v>129.79499820000001</v>
      </c>
      <c r="M4328" t="s">
        <v>89</v>
      </c>
      <c r="N4328">
        <v>1</v>
      </c>
      <c r="O4328">
        <v>0</v>
      </c>
      <c r="P4328">
        <f t="shared" si="411"/>
        <v>1</v>
      </c>
      <c r="Q4328" t="s">
        <v>35</v>
      </c>
      <c r="R4328">
        <v>1</v>
      </c>
      <c r="S4328">
        <f t="shared" si="406"/>
        <v>0</v>
      </c>
      <c r="T4328">
        <f t="shared" si="407"/>
        <v>1</v>
      </c>
      <c r="W4328">
        <f>SUM(S4328:S4333)</f>
        <v>20</v>
      </c>
      <c r="X4328">
        <f>SUM(T4328:T4333)</f>
        <v>1</v>
      </c>
      <c r="Y4328">
        <f>X4328+W4328</f>
        <v>21</v>
      </c>
      <c r="Z4328" s="118">
        <v>0.16</v>
      </c>
      <c r="AA4328">
        <v>0</v>
      </c>
      <c r="AB4328" s="120">
        <v>37.4</v>
      </c>
      <c r="AC4328" s="2">
        <f t="shared" si="408"/>
        <v>598.4</v>
      </c>
      <c r="AD4328" s="2">
        <f>SUM(AC4328:AC4333)</f>
        <v>2841.3200000000006</v>
      </c>
      <c r="AE4328" s="2">
        <f t="shared" si="409"/>
        <v>598.4</v>
      </c>
      <c r="AF4328" s="2">
        <f>SUM(AE4328:AE4333)</f>
        <v>2841.3200000000006</v>
      </c>
      <c r="AG4328">
        <f t="shared" si="410"/>
        <v>1</v>
      </c>
    </row>
    <row r="4329" spans="1:34">
      <c r="A4329">
        <v>4328</v>
      </c>
      <c r="C4329">
        <v>367</v>
      </c>
      <c r="D4329">
        <v>815</v>
      </c>
      <c r="E4329" t="s">
        <v>911</v>
      </c>
      <c r="F4329" t="s">
        <v>930</v>
      </c>
      <c r="G4329">
        <v>53.253368379999998</v>
      </c>
      <c r="H4329">
        <v>129.79499820000001</v>
      </c>
      <c r="M4329" t="s">
        <v>104</v>
      </c>
      <c r="N4329">
        <v>0</v>
      </c>
      <c r="O4329">
        <v>-15</v>
      </c>
      <c r="P4329">
        <f t="shared" si="411"/>
        <v>15</v>
      </c>
      <c r="Q4329" t="s">
        <v>89</v>
      </c>
      <c r="R4329">
        <v>2</v>
      </c>
      <c r="S4329">
        <f t="shared" si="406"/>
        <v>15</v>
      </c>
      <c r="T4329">
        <f t="shared" si="407"/>
        <v>0</v>
      </c>
      <c r="U4329" t="s">
        <v>1003</v>
      </c>
      <c r="V4329" t="s">
        <v>623</v>
      </c>
      <c r="Z4329" s="118">
        <v>1.07</v>
      </c>
      <c r="AA4329">
        <v>60</v>
      </c>
      <c r="AB4329" s="120">
        <v>3.36</v>
      </c>
      <c r="AC4329" s="2">
        <f t="shared" si="408"/>
        <v>2157.1200000000003</v>
      </c>
      <c r="AE4329" s="2">
        <f t="shared" si="409"/>
        <v>2157.1200000000003</v>
      </c>
      <c r="AG4329" t="str">
        <f t="shared" si="410"/>
        <v/>
      </c>
    </row>
    <row r="4330" spans="1:34">
      <c r="A4330">
        <v>4329</v>
      </c>
      <c r="C4330">
        <v>367</v>
      </c>
      <c r="D4330">
        <v>815</v>
      </c>
      <c r="E4330" t="s">
        <v>911</v>
      </c>
      <c r="F4330" t="s">
        <v>930</v>
      </c>
      <c r="G4330">
        <v>53.253368379999998</v>
      </c>
      <c r="H4330">
        <v>129.79499820000001</v>
      </c>
      <c r="M4330" t="s">
        <v>101</v>
      </c>
      <c r="N4330">
        <v>-15</v>
      </c>
      <c r="O4330">
        <v>-20</v>
      </c>
      <c r="P4330">
        <f t="shared" si="411"/>
        <v>5</v>
      </c>
      <c r="Q4330" t="s">
        <v>604</v>
      </c>
      <c r="R4330">
        <v>2</v>
      </c>
      <c r="S4330">
        <f t="shared" si="406"/>
        <v>5</v>
      </c>
      <c r="T4330">
        <f t="shared" si="407"/>
        <v>0</v>
      </c>
      <c r="U4330" t="s">
        <v>1003</v>
      </c>
      <c r="V4330" t="s">
        <v>623</v>
      </c>
      <c r="Z4330" s="118">
        <v>1.43</v>
      </c>
      <c r="AA4330">
        <v>90</v>
      </c>
      <c r="AB4330" s="120">
        <v>1.2</v>
      </c>
      <c r="AC4330" s="2">
        <f t="shared" si="408"/>
        <v>85.799999999999983</v>
      </c>
      <c r="AE4330" s="2">
        <f t="shared" si="409"/>
        <v>85.799999999999983</v>
      </c>
      <c r="AG4330" t="str">
        <f t="shared" si="410"/>
        <v/>
      </c>
    </row>
    <row r="4331" spans="1:34">
      <c r="A4331">
        <v>4330</v>
      </c>
      <c r="C4331">
        <v>367</v>
      </c>
      <c r="D4331">
        <v>815</v>
      </c>
      <c r="E4331" t="s">
        <v>911</v>
      </c>
      <c r="F4331" t="s">
        <v>930</v>
      </c>
      <c r="G4331">
        <v>53.253368379999998</v>
      </c>
      <c r="H4331">
        <v>129.79499820000001</v>
      </c>
      <c r="M4331" t="s">
        <v>848</v>
      </c>
      <c r="N4331">
        <v>0</v>
      </c>
      <c r="O4331">
        <v>0</v>
      </c>
      <c r="P4331">
        <f t="shared" si="411"/>
        <v>0</v>
      </c>
      <c r="R4331">
        <v>2</v>
      </c>
      <c r="S4331">
        <f t="shared" si="406"/>
        <v>0</v>
      </c>
      <c r="T4331">
        <f t="shared" si="407"/>
        <v>0</v>
      </c>
      <c r="U4331" t="s">
        <v>1003</v>
      </c>
      <c r="V4331" t="s">
        <v>623</v>
      </c>
      <c r="Z4331" s="118">
        <v>0</v>
      </c>
      <c r="AA4331">
        <v>0</v>
      </c>
      <c r="AC4331" s="2">
        <f t="shared" si="408"/>
        <v>0</v>
      </c>
      <c r="AE4331" s="2">
        <f t="shared" si="409"/>
        <v>0</v>
      </c>
      <c r="AG4331" t="str">
        <f t="shared" si="410"/>
        <v/>
      </c>
    </row>
    <row r="4332" spans="1:34">
      <c r="A4332">
        <v>4331</v>
      </c>
      <c r="C4332">
        <v>337</v>
      </c>
      <c r="D4332">
        <v>815</v>
      </c>
      <c r="E4332" t="s">
        <v>911</v>
      </c>
      <c r="F4332" t="s">
        <v>930</v>
      </c>
      <c r="G4332">
        <v>53.253368379999998</v>
      </c>
      <c r="H4332">
        <v>129.79499820000001</v>
      </c>
      <c r="M4332" t="s">
        <v>623</v>
      </c>
      <c r="N4332">
        <v>0</v>
      </c>
      <c r="O4332">
        <v>0</v>
      </c>
      <c r="P4332">
        <f t="shared" si="411"/>
        <v>0</v>
      </c>
      <c r="Q4332" t="s">
        <v>35</v>
      </c>
      <c r="R4332">
        <v>1</v>
      </c>
      <c r="S4332">
        <f t="shared" si="406"/>
        <v>0</v>
      </c>
      <c r="T4332">
        <f t="shared" si="407"/>
        <v>0</v>
      </c>
      <c r="Z4332" s="118">
        <v>0.16</v>
      </c>
      <c r="AA4332">
        <v>0</v>
      </c>
      <c r="AB4332" s="120">
        <v>37.4</v>
      </c>
      <c r="AC4332" s="2">
        <f t="shared" si="408"/>
        <v>0</v>
      </c>
      <c r="AE4332" s="2">
        <f t="shared" si="409"/>
        <v>0</v>
      </c>
      <c r="AG4332" t="str">
        <f t="shared" si="410"/>
        <v/>
      </c>
    </row>
    <row r="4333" spans="1:34" s="9" customFormat="1">
      <c r="A4333">
        <v>4332</v>
      </c>
      <c r="C4333">
        <v>337</v>
      </c>
      <c r="D4333">
        <v>815</v>
      </c>
      <c r="E4333" s="9" t="s">
        <v>911</v>
      </c>
      <c r="F4333" t="s">
        <v>930</v>
      </c>
      <c r="G4333" s="9">
        <v>53.253368379999998</v>
      </c>
      <c r="H4333" s="9">
        <v>129.79499820000001</v>
      </c>
      <c r="M4333" s="9" t="s">
        <v>57</v>
      </c>
      <c r="N4333" s="9">
        <v>0</v>
      </c>
      <c r="O4333" s="9">
        <v>0</v>
      </c>
      <c r="P4333">
        <f t="shared" si="411"/>
        <v>0</v>
      </c>
      <c r="Q4333" s="9" t="s">
        <v>35</v>
      </c>
      <c r="R4333" s="9">
        <v>1</v>
      </c>
      <c r="S4333" s="9">
        <f t="shared" si="406"/>
        <v>0</v>
      </c>
      <c r="T4333" s="9">
        <f t="shared" si="407"/>
        <v>0</v>
      </c>
      <c r="U4333"/>
      <c r="V4333"/>
      <c r="Z4333" s="118">
        <v>0.16</v>
      </c>
      <c r="AA4333" s="9">
        <v>0</v>
      </c>
      <c r="AB4333" s="120">
        <v>30.85</v>
      </c>
      <c r="AC4333" s="2">
        <f t="shared" si="408"/>
        <v>0</v>
      </c>
      <c r="AE4333" s="11">
        <f t="shared" si="409"/>
        <v>0</v>
      </c>
      <c r="AG4333" t="str">
        <f t="shared" si="410"/>
        <v/>
      </c>
      <c r="AH4333"/>
    </row>
    <row r="4334" spans="1:34">
      <c r="A4334">
        <v>4333</v>
      </c>
      <c r="C4334">
        <v>483</v>
      </c>
      <c r="D4334">
        <v>816</v>
      </c>
      <c r="E4334" t="s">
        <v>614</v>
      </c>
      <c r="F4334" t="s">
        <v>930</v>
      </c>
      <c r="G4334">
        <v>55.224109650000003</v>
      </c>
      <c r="H4334">
        <v>127.8291016</v>
      </c>
      <c r="M4334" t="s">
        <v>89</v>
      </c>
      <c r="N4334">
        <v>10</v>
      </c>
      <c r="O4334">
        <v>9</v>
      </c>
      <c r="P4334">
        <f t="shared" si="411"/>
        <v>1</v>
      </c>
      <c r="Q4334" t="s">
        <v>35</v>
      </c>
      <c r="R4334">
        <v>1</v>
      </c>
      <c r="S4334">
        <f t="shared" si="406"/>
        <v>0</v>
      </c>
      <c r="T4334">
        <f t="shared" si="407"/>
        <v>1</v>
      </c>
      <c r="W4334">
        <f>SUM(S4334:S4340)</f>
        <v>47</v>
      </c>
      <c r="X4334">
        <f>SUM(T4334:T4340)</f>
        <v>10</v>
      </c>
      <c r="Y4334">
        <f>X4334+W4334</f>
        <v>57</v>
      </c>
      <c r="Z4334" s="118">
        <v>0.16</v>
      </c>
      <c r="AA4334">
        <v>0</v>
      </c>
      <c r="AB4334" s="120">
        <v>37.4</v>
      </c>
      <c r="AC4334" s="2">
        <f t="shared" si="408"/>
        <v>598.4</v>
      </c>
      <c r="AD4334" s="2">
        <f>SUM(AC4334:AC4340)</f>
        <v>10771.64</v>
      </c>
      <c r="AE4334" s="2">
        <f t="shared" si="409"/>
        <v>598.4</v>
      </c>
      <c r="AF4334" s="2">
        <f>SUM(AE4334:AE4340)</f>
        <v>10771.64</v>
      </c>
      <c r="AG4334">
        <f t="shared" si="410"/>
        <v>1</v>
      </c>
    </row>
    <row r="4335" spans="1:34">
      <c r="A4335">
        <v>4334</v>
      </c>
      <c r="C4335">
        <v>483</v>
      </c>
      <c r="D4335">
        <v>816</v>
      </c>
      <c r="E4335" t="s">
        <v>614</v>
      </c>
      <c r="F4335" t="s">
        <v>930</v>
      </c>
      <c r="G4335">
        <v>55.224109650000003</v>
      </c>
      <c r="H4335">
        <v>127.8291016</v>
      </c>
      <c r="M4335" t="s">
        <v>606</v>
      </c>
      <c r="N4335">
        <v>9</v>
      </c>
      <c r="O4335">
        <v>6</v>
      </c>
      <c r="P4335">
        <f t="shared" si="411"/>
        <v>3</v>
      </c>
      <c r="Q4335" t="s">
        <v>35</v>
      </c>
      <c r="R4335">
        <v>1</v>
      </c>
      <c r="S4335">
        <f t="shared" si="406"/>
        <v>0</v>
      </c>
      <c r="T4335">
        <f t="shared" si="407"/>
        <v>3</v>
      </c>
      <c r="Z4335" s="118">
        <v>0.16</v>
      </c>
      <c r="AA4335">
        <v>0</v>
      </c>
      <c r="AB4335" s="120">
        <v>37.4</v>
      </c>
      <c r="AC4335" s="2">
        <f t="shared" si="408"/>
        <v>1795.1999999999998</v>
      </c>
      <c r="AE4335" s="2">
        <f t="shared" si="409"/>
        <v>1795.1999999999998</v>
      </c>
      <c r="AG4335" t="str">
        <f t="shared" si="410"/>
        <v/>
      </c>
    </row>
    <row r="4336" spans="1:34">
      <c r="A4336">
        <v>4335</v>
      </c>
      <c r="C4336">
        <v>483</v>
      </c>
      <c r="D4336">
        <v>816</v>
      </c>
      <c r="E4336" t="s">
        <v>614</v>
      </c>
      <c r="F4336" t="s">
        <v>930</v>
      </c>
      <c r="G4336">
        <v>55.224109650000003</v>
      </c>
      <c r="H4336">
        <v>127.8291016</v>
      </c>
      <c r="M4336" t="s">
        <v>15</v>
      </c>
      <c r="N4336">
        <v>6</v>
      </c>
      <c r="O4336">
        <v>0</v>
      </c>
      <c r="P4336">
        <f t="shared" si="411"/>
        <v>6</v>
      </c>
      <c r="Q4336" t="s">
        <v>35</v>
      </c>
      <c r="R4336">
        <v>1</v>
      </c>
      <c r="S4336">
        <f t="shared" si="406"/>
        <v>0</v>
      </c>
      <c r="T4336">
        <f t="shared" si="407"/>
        <v>6</v>
      </c>
      <c r="Z4336" s="118">
        <v>0.16</v>
      </c>
      <c r="AA4336">
        <v>0</v>
      </c>
      <c r="AB4336" s="120">
        <v>30.85</v>
      </c>
      <c r="AC4336" s="2">
        <f t="shared" si="408"/>
        <v>2961.6</v>
      </c>
      <c r="AE4336" s="2">
        <f t="shared" si="409"/>
        <v>2961.6</v>
      </c>
      <c r="AG4336" t="str">
        <f t="shared" si="410"/>
        <v/>
      </c>
    </row>
    <row r="4337" spans="1:34">
      <c r="A4337">
        <v>4336</v>
      </c>
      <c r="C4337">
        <v>531</v>
      </c>
      <c r="D4337">
        <v>816</v>
      </c>
      <c r="E4337" t="s">
        <v>614</v>
      </c>
      <c r="F4337" t="s">
        <v>930</v>
      </c>
      <c r="G4337">
        <v>55.224109650000003</v>
      </c>
      <c r="H4337">
        <v>127.8291016</v>
      </c>
      <c r="M4337" t="s">
        <v>104</v>
      </c>
      <c r="N4337">
        <v>0</v>
      </c>
      <c r="O4337">
        <v>-10</v>
      </c>
      <c r="P4337">
        <f t="shared" si="411"/>
        <v>10</v>
      </c>
      <c r="Q4337" t="s">
        <v>609</v>
      </c>
      <c r="R4337">
        <v>2</v>
      </c>
      <c r="S4337">
        <f t="shared" si="406"/>
        <v>10</v>
      </c>
      <c r="T4337">
        <f t="shared" si="407"/>
        <v>0</v>
      </c>
      <c r="U4337" t="s">
        <v>1003</v>
      </c>
      <c r="V4337" t="s">
        <v>623</v>
      </c>
      <c r="Z4337" s="118">
        <v>1.07</v>
      </c>
      <c r="AA4337">
        <v>30</v>
      </c>
      <c r="AB4337" s="120">
        <v>3.36</v>
      </c>
      <c r="AC4337" s="2">
        <f t="shared" si="408"/>
        <v>2516.6400000000003</v>
      </c>
      <c r="AE4337" s="2">
        <f t="shared" si="409"/>
        <v>2516.6400000000003</v>
      </c>
      <c r="AG4337" t="str">
        <f t="shared" si="410"/>
        <v/>
      </c>
    </row>
    <row r="4338" spans="1:34">
      <c r="A4338">
        <v>4337</v>
      </c>
      <c r="C4338">
        <v>531</v>
      </c>
      <c r="D4338">
        <v>816</v>
      </c>
      <c r="E4338" t="s">
        <v>614</v>
      </c>
      <c r="F4338" t="s">
        <v>930</v>
      </c>
      <c r="G4338">
        <v>55.224109650000003</v>
      </c>
      <c r="H4338">
        <v>127.8291016</v>
      </c>
      <c r="M4338" t="s">
        <v>32</v>
      </c>
      <c r="N4338">
        <v>-10</v>
      </c>
      <c r="O4338">
        <v>-18</v>
      </c>
      <c r="P4338">
        <f t="shared" si="411"/>
        <v>8</v>
      </c>
      <c r="Q4338" t="s">
        <v>604</v>
      </c>
      <c r="R4338">
        <v>2</v>
      </c>
      <c r="S4338">
        <f t="shared" si="406"/>
        <v>8</v>
      </c>
      <c r="T4338">
        <f t="shared" si="407"/>
        <v>0</v>
      </c>
      <c r="U4338" t="s">
        <v>1003</v>
      </c>
      <c r="V4338" t="s">
        <v>623</v>
      </c>
      <c r="Z4338" s="118">
        <v>1.62</v>
      </c>
      <c r="AA4338">
        <v>60</v>
      </c>
      <c r="AB4338" s="120">
        <v>1.2</v>
      </c>
      <c r="AC4338" s="2">
        <f t="shared" si="408"/>
        <v>622.08000000000004</v>
      </c>
      <c r="AE4338" s="2">
        <f t="shared" si="409"/>
        <v>622.08000000000004</v>
      </c>
      <c r="AG4338" t="str">
        <f t="shared" si="410"/>
        <v/>
      </c>
    </row>
    <row r="4339" spans="1:34">
      <c r="A4339">
        <v>4338</v>
      </c>
      <c r="C4339">
        <v>531</v>
      </c>
      <c r="D4339">
        <v>816</v>
      </c>
      <c r="E4339" t="s">
        <v>614</v>
      </c>
      <c r="F4339" t="s">
        <v>930</v>
      </c>
      <c r="G4339">
        <v>55.224109650000003</v>
      </c>
      <c r="H4339">
        <v>127.8291016</v>
      </c>
      <c r="M4339" t="s">
        <v>34</v>
      </c>
      <c r="N4339">
        <v>-18</v>
      </c>
      <c r="O4339">
        <v>-37</v>
      </c>
      <c r="P4339">
        <f t="shared" si="411"/>
        <v>19</v>
      </c>
      <c r="Q4339" t="s">
        <v>89</v>
      </c>
      <c r="R4339">
        <v>2</v>
      </c>
      <c r="S4339">
        <f t="shared" si="406"/>
        <v>19</v>
      </c>
      <c r="T4339">
        <f t="shared" si="407"/>
        <v>0</v>
      </c>
      <c r="U4339" t="s">
        <v>1003</v>
      </c>
      <c r="V4339" t="s">
        <v>623</v>
      </c>
      <c r="Z4339" s="118">
        <v>1.62</v>
      </c>
      <c r="AA4339">
        <v>50</v>
      </c>
      <c r="AB4339" s="120">
        <v>1.2</v>
      </c>
      <c r="AC4339" s="2">
        <f t="shared" si="408"/>
        <v>1846.8</v>
      </c>
      <c r="AE4339" s="2">
        <f t="shared" si="409"/>
        <v>1846.8</v>
      </c>
      <c r="AG4339" t="str">
        <f t="shared" si="410"/>
        <v/>
      </c>
    </row>
    <row r="4340" spans="1:34" s="9" customFormat="1">
      <c r="A4340">
        <v>4339</v>
      </c>
      <c r="C4340">
        <v>531</v>
      </c>
      <c r="D4340">
        <v>816</v>
      </c>
      <c r="E4340" s="9" t="s">
        <v>614</v>
      </c>
      <c r="F4340" t="s">
        <v>930</v>
      </c>
      <c r="G4340" s="9">
        <v>55.224109650000003</v>
      </c>
      <c r="H4340" s="9">
        <v>127.8291016</v>
      </c>
      <c r="M4340" s="9" t="s">
        <v>19</v>
      </c>
      <c r="N4340" s="9">
        <v>-37</v>
      </c>
      <c r="O4340" s="9">
        <v>-47</v>
      </c>
      <c r="P4340">
        <f t="shared" si="411"/>
        <v>10</v>
      </c>
      <c r="Q4340" s="9" t="s">
        <v>89</v>
      </c>
      <c r="R4340" s="9">
        <v>2</v>
      </c>
      <c r="S4340" s="9">
        <f t="shared" si="406"/>
        <v>10</v>
      </c>
      <c r="T4340" s="9">
        <f t="shared" si="407"/>
        <v>0</v>
      </c>
      <c r="U4340" t="s">
        <v>1003</v>
      </c>
      <c r="V4340" t="s">
        <v>623</v>
      </c>
      <c r="Z4340" s="118">
        <v>1.62</v>
      </c>
      <c r="AA4340" s="9">
        <v>30</v>
      </c>
      <c r="AB4340" s="120">
        <v>0.38</v>
      </c>
      <c r="AC4340" s="2">
        <f t="shared" si="408"/>
        <v>430.92</v>
      </c>
      <c r="AE4340" s="11">
        <f t="shared" si="409"/>
        <v>430.92</v>
      </c>
      <c r="AG4340" t="str">
        <f t="shared" si="410"/>
        <v/>
      </c>
      <c r="AH4340"/>
    </row>
    <row r="4341" spans="1:34">
      <c r="A4341">
        <v>4340</v>
      </c>
      <c r="C4341">
        <v>500</v>
      </c>
      <c r="D4341">
        <v>817</v>
      </c>
      <c r="E4341" t="s">
        <v>605</v>
      </c>
      <c r="F4341" t="s">
        <v>929</v>
      </c>
      <c r="G4341">
        <v>54.444000240000001</v>
      </c>
      <c r="H4341">
        <v>128.6130981</v>
      </c>
      <c r="M4341" t="s">
        <v>89</v>
      </c>
      <c r="N4341">
        <v>10</v>
      </c>
      <c r="O4341">
        <v>8</v>
      </c>
      <c r="P4341">
        <f t="shared" si="411"/>
        <v>2</v>
      </c>
      <c r="Q4341" t="s">
        <v>35</v>
      </c>
      <c r="R4341">
        <v>1</v>
      </c>
      <c r="S4341">
        <f t="shared" si="406"/>
        <v>0</v>
      </c>
      <c r="T4341">
        <f t="shared" si="407"/>
        <v>2</v>
      </c>
      <c r="W4341">
        <f>SUM(S4341:S4348)</f>
        <v>52</v>
      </c>
      <c r="X4341">
        <f>SUM(T4341:T4348)</f>
        <v>10</v>
      </c>
      <c r="Y4341">
        <f>X4341+W4341</f>
        <v>62</v>
      </c>
      <c r="Z4341" s="118">
        <v>0.14000000000000001</v>
      </c>
      <c r="AA4341">
        <v>0</v>
      </c>
      <c r="AB4341" s="120">
        <v>43.21</v>
      </c>
      <c r="AC4341" s="2">
        <f t="shared" si="408"/>
        <v>1209.8800000000001</v>
      </c>
      <c r="AD4341" s="2">
        <f>SUM(AC4341:AC4348)</f>
        <v>13342.769999999999</v>
      </c>
      <c r="AE4341" s="2">
        <f t="shared" si="409"/>
        <v>1209.8800000000001</v>
      </c>
      <c r="AF4341" s="2">
        <f>SUM(AE4341:AE4348)</f>
        <v>13342.769999999999</v>
      </c>
      <c r="AG4341">
        <f t="shared" si="410"/>
        <v>1</v>
      </c>
    </row>
    <row r="4342" spans="1:34">
      <c r="A4342">
        <v>4341</v>
      </c>
      <c r="C4342">
        <v>500</v>
      </c>
      <c r="D4342">
        <v>817</v>
      </c>
      <c r="E4342" t="s">
        <v>605</v>
      </c>
      <c r="F4342" t="s">
        <v>929</v>
      </c>
      <c r="G4342">
        <v>54.444000240000001</v>
      </c>
      <c r="H4342">
        <v>128.6130981</v>
      </c>
      <c r="M4342" t="s">
        <v>623</v>
      </c>
      <c r="N4342">
        <v>8</v>
      </c>
      <c r="O4342">
        <v>3</v>
      </c>
      <c r="P4342">
        <f t="shared" si="411"/>
        <v>5</v>
      </c>
      <c r="Q4342" t="s">
        <v>35</v>
      </c>
      <c r="R4342">
        <v>1</v>
      </c>
      <c r="S4342">
        <f t="shared" si="406"/>
        <v>0</v>
      </c>
      <c r="T4342">
        <f t="shared" si="407"/>
        <v>5</v>
      </c>
      <c r="Z4342" s="118">
        <v>0.14000000000000001</v>
      </c>
      <c r="AA4342">
        <v>0</v>
      </c>
      <c r="AB4342" s="120">
        <v>43.21</v>
      </c>
      <c r="AC4342" s="2">
        <f t="shared" si="408"/>
        <v>3024.7</v>
      </c>
      <c r="AE4342" s="2">
        <f t="shared" si="409"/>
        <v>3024.7</v>
      </c>
      <c r="AG4342" t="str">
        <f t="shared" si="410"/>
        <v/>
      </c>
    </row>
    <row r="4343" spans="1:34">
      <c r="A4343">
        <v>4342</v>
      </c>
      <c r="C4343">
        <v>500</v>
      </c>
      <c r="D4343">
        <v>817</v>
      </c>
      <c r="E4343" t="s">
        <v>605</v>
      </c>
      <c r="F4343" t="s">
        <v>929</v>
      </c>
      <c r="G4343">
        <v>54.444000240000001</v>
      </c>
      <c r="H4343">
        <v>128.6130981</v>
      </c>
      <c r="M4343" t="s">
        <v>57</v>
      </c>
      <c r="N4343">
        <v>3</v>
      </c>
      <c r="O4343">
        <v>0</v>
      </c>
      <c r="P4343">
        <f t="shared" si="411"/>
        <v>3</v>
      </c>
      <c r="Q4343" t="s">
        <v>35</v>
      </c>
      <c r="R4343">
        <v>1</v>
      </c>
      <c r="S4343">
        <f t="shared" si="406"/>
        <v>0</v>
      </c>
      <c r="T4343">
        <f t="shared" si="407"/>
        <v>3</v>
      </c>
      <c r="Z4343" s="118">
        <v>0.14000000000000001</v>
      </c>
      <c r="AA4343">
        <v>0</v>
      </c>
      <c r="AB4343" s="120">
        <v>36.65</v>
      </c>
      <c r="AC4343" s="2">
        <f t="shared" si="408"/>
        <v>1539.3000000000002</v>
      </c>
      <c r="AE4343" s="2">
        <f t="shared" si="409"/>
        <v>1539.3000000000002</v>
      </c>
      <c r="AG4343" t="str">
        <f t="shared" si="410"/>
        <v/>
      </c>
    </row>
    <row r="4344" spans="1:34">
      <c r="A4344">
        <v>4343</v>
      </c>
      <c r="C4344">
        <v>548</v>
      </c>
      <c r="D4344">
        <v>817</v>
      </c>
      <c r="E4344" t="s">
        <v>605</v>
      </c>
      <c r="F4344" t="s">
        <v>929</v>
      </c>
      <c r="G4344">
        <v>54.444000240000001</v>
      </c>
      <c r="H4344">
        <v>128.6130981</v>
      </c>
      <c r="M4344" t="s">
        <v>16</v>
      </c>
      <c r="N4344">
        <v>0</v>
      </c>
      <c r="O4344">
        <v>-1</v>
      </c>
      <c r="P4344">
        <f t="shared" si="411"/>
        <v>1</v>
      </c>
      <c r="R4344">
        <v>2</v>
      </c>
      <c r="S4344">
        <f t="shared" si="406"/>
        <v>1</v>
      </c>
      <c r="T4344">
        <f t="shared" si="407"/>
        <v>0</v>
      </c>
      <c r="U4344" t="s">
        <v>1003</v>
      </c>
      <c r="V4344" t="s">
        <v>623</v>
      </c>
      <c r="Z4344" s="118">
        <v>1.31</v>
      </c>
      <c r="AA4344" s="106">
        <v>0</v>
      </c>
      <c r="AB4344" s="120">
        <v>4.74</v>
      </c>
      <c r="AC4344" s="2">
        <f t="shared" si="408"/>
        <v>620.94000000000005</v>
      </c>
      <c r="AE4344" s="2">
        <f t="shared" si="409"/>
        <v>620.94000000000005</v>
      </c>
      <c r="AG4344" t="str">
        <f t="shared" si="410"/>
        <v/>
      </c>
      <c r="AH4344" s="102"/>
    </row>
    <row r="4345" spans="1:34">
      <c r="A4345">
        <v>4344</v>
      </c>
      <c r="C4345">
        <v>548</v>
      </c>
      <c r="D4345">
        <v>817</v>
      </c>
      <c r="E4345" t="s">
        <v>605</v>
      </c>
      <c r="F4345" t="s">
        <v>929</v>
      </c>
      <c r="G4345">
        <v>54.444000240000001</v>
      </c>
      <c r="H4345">
        <v>128.6130981</v>
      </c>
      <c r="M4345" t="s">
        <v>59</v>
      </c>
      <c r="N4345">
        <v>-1</v>
      </c>
      <c r="O4345">
        <v>-6</v>
      </c>
      <c r="P4345">
        <f t="shared" si="411"/>
        <v>5</v>
      </c>
      <c r="Q4345" t="s">
        <v>609</v>
      </c>
      <c r="R4345">
        <v>2</v>
      </c>
      <c r="S4345">
        <f t="shared" si="406"/>
        <v>5</v>
      </c>
      <c r="T4345">
        <f t="shared" si="407"/>
        <v>0</v>
      </c>
      <c r="U4345" t="s">
        <v>1003</v>
      </c>
      <c r="V4345" t="s">
        <v>623</v>
      </c>
      <c r="Z4345" s="118">
        <v>1.38</v>
      </c>
      <c r="AA4345" s="106">
        <v>0</v>
      </c>
      <c r="AB4345" s="120">
        <v>1.7</v>
      </c>
      <c r="AC4345" s="2">
        <f t="shared" si="408"/>
        <v>1172.9999999999998</v>
      </c>
      <c r="AE4345" s="2">
        <f t="shared" si="409"/>
        <v>1172.9999999999998</v>
      </c>
      <c r="AG4345" t="str">
        <f t="shared" si="410"/>
        <v/>
      </c>
      <c r="AH4345" s="102"/>
    </row>
    <row r="4346" spans="1:34">
      <c r="A4346">
        <v>4345</v>
      </c>
      <c r="C4346">
        <v>548</v>
      </c>
      <c r="D4346">
        <v>817</v>
      </c>
      <c r="E4346" t="s">
        <v>605</v>
      </c>
      <c r="F4346" t="s">
        <v>929</v>
      </c>
      <c r="G4346">
        <v>54.444000240000001</v>
      </c>
      <c r="H4346">
        <v>128.6130981</v>
      </c>
      <c r="M4346" t="s">
        <v>60</v>
      </c>
      <c r="N4346">
        <v>-6</v>
      </c>
      <c r="O4346">
        <v>-20</v>
      </c>
      <c r="P4346">
        <f t="shared" si="411"/>
        <v>14</v>
      </c>
      <c r="Q4346" t="s">
        <v>885</v>
      </c>
      <c r="R4346">
        <v>2</v>
      </c>
      <c r="S4346">
        <f t="shared" si="406"/>
        <v>14</v>
      </c>
      <c r="T4346">
        <f t="shared" si="407"/>
        <v>0</v>
      </c>
      <c r="U4346" t="s">
        <v>1003</v>
      </c>
      <c r="V4346" t="s">
        <v>623</v>
      </c>
      <c r="Z4346" s="118">
        <v>1.38</v>
      </c>
      <c r="AA4346" s="106">
        <v>0</v>
      </c>
      <c r="AB4346" s="120">
        <v>1.7</v>
      </c>
      <c r="AC4346" s="2">
        <f t="shared" si="408"/>
        <v>3284.3999999999996</v>
      </c>
      <c r="AE4346" s="2">
        <f t="shared" si="409"/>
        <v>3284.3999999999996</v>
      </c>
      <c r="AG4346" t="str">
        <f t="shared" si="410"/>
        <v/>
      </c>
      <c r="AH4346" s="102"/>
    </row>
    <row r="4347" spans="1:34">
      <c r="A4347">
        <v>4346</v>
      </c>
      <c r="C4347">
        <v>548</v>
      </c>
      <c r="D4347">
        <v>817</v>
      </c>
      <c r="E4347" t="s">
        <v>605</v>
      </c>
      <c r="F4347" t="s">
        <v>929</v>
      </c>
      <c r="G4347">
        <v>54.444000240000001</v>
      </c>
      <c r="H4347">
        <v>128.6130981</v>
      </c>
      <c r="M4347" t="s">
        <v>130</v>
      </c>
      <c r="N4347">
        <v>-20</v>
      </c>
      <c r="O4347">
        <v>-45</v>
      </c>
      <c r="P4347">
        <f t="shared" si="411"/>
        <v>25</v>
      </c>
      <c r="Q4347" t="s">
        <v>885</v>
      </c>
      <c r="R4347">
        <v>2</v>
      </c>
      <c r="S4347">
        <f t="shared" si="406"/>
        <v>25</v>
      </c>
      <c r="T4347">
        <f t="shared" si="407"/>
        <v>0</v>
      </c>
      <c r="U4347" t="s">
        <v>1003</v>
      </c>
      <c r="V4347" t="s">
        <v>623</v>
      </c>
      <c r="Z4347" s="118">
        <v>1.38</v>
      </c>
      <c r="AA4347" s="106">
        <v>0</v>
      </c>
      <c r="AB4347" s="120">
        <v>0.54</v>
      </c>
      <c r="AC4347" s="2">
        <f t="shared" si="408"/>
        <v>1863</v>
      </c>
      <c r="AE4347" s="2">
        <f t="shared" si="409"/>
        <v>1863</v>
      </c>
      <c r="AG4347" t="str">
        <f t="shared" si="410"/>
        <v/>
      </c>
    </row>
    <row r="4348" spans="1:34" s="9" customFormat="1">
      <c r="A4348">
        <v>4347</v>
      </c>
      <c r="C4348">
        <v>548</v>
      </c>
      <c r="D4348">
        <v>817</v>
      </c>
      <c r="E4348" s="9" t="s">
        <v>605</v>
      </c>
      <c r="F4348" t="s">
        <v>929</v>
      </c>
      <c r="G4348" s="9">
        <v>54.444000240000001</v>
      </c>
      <c r="H4348" s="9">
        <v>128.6130981</v>
      </c>
      <c r="M4348" s="9" t="s">
        <v>798</v>
      </c>
      <c r="N4348" s="9">
        <v>-45</v>
      </c>
      <c r="O4348" s="9">
        <v>-52</v>
      </c>
      <c r="P4348">
        <f t="shared" si="411"/>
        <v>7</v>
      </c>
      <c r="Q4348" s="9" t="s">
        <v>89</v>
      </c>
      <c r="R4348" s="9">
        <v>2</v>
      </c>
      <c r="S4348" s="9">
        <f t="shared" si="406"/>
        <v>7</v>
      </c>
      <c r="T4348" s="9">
        <f t="shared" si="407"/>
        <v>0</v>
      </c>
      <c r="U4348" t="s">
        <v>1003</v>
      </c>
      <c r="V4348" t="s">
        <v>623</v>
      </c>
      <c r="Z4348" s="118">
        <v>1.63</v>
      </c>
      <c r="AA4348" s="106">
        <v>0</v>
      </c>
      <c r="AB4348" s="120">
        <v>0.55000000000000004</v>
      </c>
      <c r="AC4348" s="2">
        <f t="shared" si="408"/>
        <v>627.54999999999995</v>
      </c>
      <c r="AE4348" s="11">
        <f t="shared" si="409"/>
        <v>627.54999999999995</v>
      </c>
      <c r="AG4348" t="str">
        <f t="shared" si="410"/>
        <v/>
      </c>
      <c r="AH4348"/>
    </row>
    <row r="4349" spans="1:34">
      <c r="A4349">
        <v>4348</v>
      </c>
      <c r="C4349">
        <v>501</v>
      </c>
      <c r="D4349">
        <v>818</v>
      </c>
      <c r="E4349" t="s">
        <v>605</v>
      </c>
      <c r="F4349" t="s">
        <v>929</v>
      </c>
      <c r="G4349">
        <v>54.446609500000001</v>
      </c>
      <c r="H4349">
        <v>128.6165924</v>
      </c>
      <c r="M4349" t="s">
        <v>89</v>
      </c>
      <c r="N4349">
        <v>4</v>
      </c>
      <c r="O4349">
        <v>3</v>
      </c>
      <c r="P4349">
        <f t="shared" si="411"/>
        <v>1</v>
      </c>
      <c r="Q4349" t="s">
        <v>35</v>
      </c>
      <c r="R4349">
        <v>1</v>
      </c>
      <c r="S4349">
        <f t="shared" si="406"/>
        <v>0</v>
      </c>
      <c r="T4349">
        <f t="shared" si="407"/>
        <v>1</v>
      </c>
      <c r="W4349">
        <f>SUM(S4349:S4356)</f>
        <v>46</v>
      </c>
      <c r="X4349">
        <f>SUM(T4349:T4356)</f>
        <v>4</v>
      </c>
      <c r="Y4349">
        <f>X4349+W4349</f>
        <v>50</v>
      </c>
      <c r="Z4349" s="118">
        <v>0.14000000000000001</v>
      </c>
      <c r="AA4349">
        <v>0</v>
      </c>
      <c r="AB4349" s="120">
        <v>43.21</v>
      </c>
      <c r="AC4349" s="2">
        <f t="shared" si="408"/>
        <v>604.94000000000005</v>
      </c>
      <c r="AD4349" s="2">
        <f>SUM(AC4349:AC4356)</f>
        <v>10180.790000000001</v>
      </c>
      <c r="AE4349" s="2">
        <f t="shared" si="409"/>
        <v>604.94000000000005</v>
      </c>
      <c r="AF4349" s="2">
        <f>SUM(AE4349:AE4356)</f>
        <v>10180.790000000001</v>
      </c>
      <c r="AG4349">
        <f t="shared" si="410"/>
        <v>1</v>
      </c>
    </row>
    <row r="4350" spans="1:34">
      <c r="A4350">
        <v>4349</v>
      </c>
      <c r="C4350">
        <v>501</v>
      </c>
      <c r="D4350">
        <v>818</v>
      </c>
      <c r="E4350" t="s">
        <v>605</v>
      </c>
      <c r="F4350" t="s">
        <v>929</v>
      </c>
      <c r="G4350">
        <v>54.446609500000001</v>
      </c>
      <c r="H4350">
        <v>128.6165924</v>
      </c>
      <c r="M4350" t="s">
        <v>606</v>
      </c>
      <c r="N4350">
        <v>3</v>
      </c>
      <c r="O4350">
        <v>1</v>
      </c>
      <c r="P4350">
        <f t="shared" si="411"/>
        <v>2</v>
      </c>
      <c r="Q4350" t="s">
        <v>35</v>
      </c>
      <c r="R4350">
        <v>1</v>
      </c>
      <c r="S4350">
        <f t="shared" si="406"/>
        <v>0</v>
      </c>
      <c r="T4350">
        <f t="shared" si="407"/>
        <v>2</v>
      </c>
      <c r="Z4350" s="118">
        <v>0.14000000000000001</v>
      </c>
      <c r="AA4350">
        <v>0</v>
      </c>
      <c r="AB4350" s="120">
        <v>43.21</v>
      </c>
      <c r="AC4350" s="2">
        <f t="shared" si="408"/>
        <v>1209.8800000000001</v>
      </c>
      <c r="AE4350" s="2">
        <f t="shared" si="409"/>
        <v>1209.8800000000001</v>
      </c>
      <c r="AG4350" t="str">
        <f t="shared" si="410"/>
        <v/>
      </c>
    </row>
    <row r="4351" spans="1:34">
      <c r="A4351">
        <v>4350</v>
      </c>
      <c r="C4351">
        <v>501</v>
      </c>
      <c r="D4351">
        <v>818</v>
      </c>
      <c r="E4351" t="s">
        <v>605</v>
      </c>
      <c r="F4351" t="s">
        <v>929</v>
      </c>
      <c r="G4351">
        <v>54.446609500000001</v>
      </c>
      <c r="H4351">
        <v>128.6165924</v>
      </c>
      <c r="M4351" t="s">
        <v>57</v>
      </c>
      <c r="N4351">
        <v>1</v>
      </c>
      <c r="O4351">
        <v>0</v>
      </c>
      <c r="P4351">
        <f t="shared" si="411"/>
        <v>1</v>
      </c>
      <c r="Q4351" t="s">
        <v>35</v>
      </c>
      <c r="R4351">
        <v>1</v>
      </c>
      <c r="S4351">
        <f t="shared" si="406"/>
        <v>0</v>
      </c>
      <c r="T4351">
        <f t="shared" si="407"/>
        <v>1</v>
      </c>
      <c r="Z4351" s="118">
        <v>0.14000000000000001</v>
      </c>
      <c r="AA4351">
        <v>0</v>
      </c>
      <c r="AB4351" s="120">
        <v>36.65</v>
      </c>
      <c r="AC4351" s="2">
        <f t="shared" si="408"/>
        <v>513.1</v>
      </c>
      <c r="AE4351" s="2">
        <f t="shared" si="409"/>
        <v>513.1</v>
      </c>
      <c r="AG4351" t="str">
        <f t="shared" si="410"/>
        <v/>
      </c>
    </row>
    <row r="4352" spans="1:34">
      <c r="A4352">
        <v>4351</v>
      </c>
      <c r="C4352">
        <v>549</v>
      </c>
      <c r="D4352">
        <v>818</v>
      </c>
      <c r="E4352" t="s">
        <v>605</v>
      </c>
      <c r="F4352" t="s">
        <v>929</v>
      </c>
      <c r="G4352">
        <v>54.446609500000001</v>
      </c>
      <c r="H4352">
        <v>128.6165924</v>
      </c>
      <c r="M4352" t="s">
        <v>16</v>
      </c>
      <c r="N4352">
        <v>0</v>
      </c>
      <c r="O4352">
        <v>-1</v>
      </c>
      <c r="P4352">
        <f t="shared" si="411"/>
        <v>1</v>
      </c>
      <c r="R4352">
        <v>2</v>
      </c>
      <c r="S4352">
        <f t="shared" si="406"/>
        <v>1</v>
      </c>
      <c r="T4352">
        <f t="shared" si="407"/>
        <v>0</v>
      </c>
      <c r="U4352" t="s">
        <v>1003</v>
      </c>
      <c r="V4352" t="s">
        <v>623</v>
      </c>
      <c r="Z4352" s="118">
        <v>1.31</v>
      </c>
      <c r="AA4352" s="106">
        <v>0</v>
      </c>
      <c r="AB4352" s="120">
        <v>4.74</v>
      </c>
      <c r="AC4352" s="2">
        <f t="shared" si="408"/>
        <v>620.94000000000005</v>
      </c>
      <c r="AE4352" s="2">
        <f t="shared" si="409"/>
        <v>620.94000000000005</v>
      </c>
      <c r="AG4352" t="str">
        <f t="shared" si="410"/>
        <v/>
      </c>
    </row>
    <row r="4353" spans="1:34">
      <c r="A4353">
        <v>4352</v>
      </c>
      <c r="C4353">
        <v>549</v>
      </c>
      <c r="D4353">
        <v>818</v>
      </c>
      <c r="E4353" t="s">
        <v>605</v>
      </c>
      <c r="F4353" t="s">
        <v>929</v>
      </c>
      <c r="G4353">
        <v>54.446609500000001</v>
      </c>
      <c r="H4353">
        <v>128.6165924</v>
      </c>
      <c r="M4353" t="s">
        <v>59</v>
      </c>
      <c r="N4353">
        <v>-1</v>
      </c>
      <c r="O4353">
        <v>-14</v>
      </c>
      <c r="P4353">
        <f t="shared" si="411"/>
        <v>13</v>
      </c>
      <c r="Q4353" t="s">
        <v>609</v>
      </c>
      <c r="R4353">
        <v>2</v>
      </c>
      <c r="S4353">
        <f t="shared" si="406"/>
        <v>13</v>
      </c>
      <c r="T4353">
        <f t="shared" si="407"/>
        <v>0</v>
      </c>
      <c r="U4353" t="s">
        <v>1003</v>
      </c>
      <c r="V4353" t="s">
        <v>623</v>
      </c>
      <c r="Z4353" s="118">
        <v>1.38</v>
      </c>
      <c r="AA4353" s="106">
        <v>0</v>
      </c>
      <c r="AB4353" s="120">
        <v>1.7</v>
      </c>
      <c r="AC4353" s="2">
        <f t="shared" si="408"/>
        <v>3049.7999999999993</v>
      </c>
      <c r="AE4353" s="2">
        <f t="shared" si="409"/>
        <v>3049.7999999999993</v>
      </c>
      <c r="AG4353" t="str">
        <f t="shared" si="410"/>
        <v/>
      </c>
    </row>
    <row r="4354" spans="1:34">
      <c r="A4354">
        <v>4353</v>
      </c>
      <c r="C4354">
        <v>549</v>
      </c>
      <c r="D4354">
        <v>818</v>
      </c>
      <c r="E4354" t="s">
        <v>605</v>
      </c>
      <c r="F4354" t="s">
        <v>929</v>
      </c>
      <c r="G4354">
        <v>54.446609500000001</v>
      </c>
      <c r="H4354">
        <v>128.6165924</v>
      </c>
      <c r="M4354" t="s">
        <v>60</v>
      </c>
      <c r="N4354">
        <v>-14</v>
      </c>
      <c r="O4354">
        <v>-24</v>
      </c>
      <c r="P4354">
        <f t="shared" si="411"/>
        <v>10</v>
      </c>
      <c r="Q4354" t="s">
        <v>885</v>
      </c>
      <c r="R4354">
        <v>2</v>
      </c>
      <c r="S4354">
        <f t="shared" ref="S4354:S4417" si="412">IF(R4354=1,0,P4354)</f>
        <v>10</v>
      </c>
      <c r="T4354">
        <f t="shared" ref="T4354:T4417" si="413">IF(R4354=1,P4354,0)</f>
        <v>0</v>
      </c>
      <c r="U4354" t="s">
        <v>1003</v>
      </c>
      <c r="V4354" t="s">
        <v>623</v>
      </c>
      <c r="Z4354" s="118">
        <v>1.38</v>
      </c>
      <c r="AA4354" s="106">
        <v>0</v>
      </c>
      <c r="AB4354" s="120">
        <v>1.7</v>
      </c>
      <c r="AC4354" s="2">
        <f t="shared" ref="AC4354:AC4417" si="414">Z4354*AB4354/100*P4354*100*100*((100-AA4354)/100)</f>
        <v>2345.9999999999995</v>
      </c>
      <c r="AE4354" s="2">
        <f t="shared" ref="AE4354:AE4417" si="415">Z4354*AB4354/100*P4354*100*100*((100-AA4354)/100)</f>
        <v>2345.9999999999995</v>
      </c>
      <c r="AG4354" t="str">
        <f t="shared" ref="AG4354:AG4417" si="416">IF(D4353&lt;&gt;D4354,1,"")</f>
        <v/>
      </c>
    </row>
    <row r="4355" spans="1:34">
      <c r="A4355">
        <v>4354</v>
      </c>
      <c r="C4355">
        <v>549</v>
      </c>
      <c r="D4355">
        <v>818</v>
      </c>
      <c r="E4355" t="s">
        <v>605</v>
      </c>
      <c r="F4355" t="s">
        <v>929</v>
      </c>
      <c r="G4355">
        <v>54.446609500000001</v>
      </c>
      <c r="H4355">
        <v>128.6165924</v>
      </c>
      <c r="M4355" t="s">
        <v>130</v>
      </c>
      <c r="N4355">
        <v>-24</v>
      </c>
      <c r="O4355">
        <v>-33</v>
      </c>
      <c r="P4355">
        <f t="shared" si="411"/>
        <v>9</v>
      </c>
      <c r="Q4355" t="s">
        <v>89</v>
      </c>
      <c r="R4355">
        <v>2</v>
      </c>
      <c r="S4355">
        <f t="shared" si="412"/>
        <v>9</v>
      </c>
      <c r="T4355">
        <f t="shared" si="413"/>
        <v>0</v>
      </c>
      <c r="U4355" t="s">
        <v>1003</v>
      </c>
      <c r="V4355" t="s">
        <v>623</v>
      </c>
      <c r="Z4355" s="118">
        <v>1.38</v>
      </c>
      <c r="AA4355" s="106">
        <v>0</v>
      </c>
      <c r="AB4355" s="120">
        <v>0.54</v>
      </c>
      <c r="AC4355" s="2">
        <f t="shared" si="414"/>
        <v>670.67999999999984</v>
      </c>
      <c r="AE4355" s="2">
        <f t="shared" si="415"/>
        <v>670.67999999999984</v>
      </c>
      <c r="AG4355" t="str">
        <f t="shared" si="416"/>
        <v/>
      </c>
    </row>
    <row r="4356" spans="1:34" s="9" customFormat="1">
      <c r="A4356">
        <v>4355</v>
      </c>
      <c r="C4356">
        <v>549</v>
      </c>
      <c r="D4356">
        <v>818</v>
      </c>
      <c r="E4356" s="9" t="s">
        <v>605</v>
      </c>
      <c r="F4356" t="s">
        <v>929</v>
      </c>
      <c r="G4356" s="9">
        <v>54.446609500000001</v>
      </c>
      <c r="H4356" s="9">
        <v>128.6165924</v>
      </c>
      <c r="M4356" s="9" t="s">
        <v>798</v>
      </c>
      <c r="N4356" s="9">
        <v>-33</v>
      </c>
      <c r="O4356" s="9">
        <v>-46</v>
      </c>
      <c r="P4356">
        <f t="shared" si="411"/>
        <v>13</v>
      </c>
      <c r="Q4356" s="9" t="s">
        <v>89</v>
      </c>
      <c r="R4356" s="9">
        <v>2</v>
      </c>
      <c r="S4356" s="9">
        <f t="shared" si="412"/>
        <v>13</v>
      </c>
      <c r="T4356" s="9">
        <f t="shared" si="413"/>
        <v>0</v>
      </c>
      <c r="U4356" t="s">
        <v>1003</v>
      </c>
      <c r="V4356" t="s">
        <v>623</v>
      </c>
      <c r="Z4356" s="118">
        <v>1.63</v>
      </c>
      <c r="AA4356" s="106">
        <v>0</v>
      </c>
      <c r="AB4356" s="120">
        <v>0.55000000000000004</v>
      </c>
      <c r="AC4356" s="2">
        <f t="shared" si="414"/>
        <v>1165.4499999999998</v>
      </c>
      <c r="AE4356" s="11">
        <f t="shared" si="415"/>
        <v>1165.4499999999998</v>
      </c>
      <c r="AG4356" t="str">
        <f t="shared" si="416"/>
        <v/>
      </c>
      <c r="AH4356"/>
    </row>
    <row r="4357" spans="1:34">
      <c r="A4357">
        <v>4356</v>
      </c>
      <c r="C4357">
        <v>66</v>
      </c>
      <c r="D4357">
        <v>819</v>
      </c>
      <c r="E4357" t="s">
        <v>910</v>
      </c>
      <c r="F4357" t="s">
        <v>931</v>
      </c>
      <c r="G4357">
        <v>54.445449830000001</v>
      </c>
      <c r="H4357">
        <v>128.6226044</v>
      </c>
      <c r="M4357" t="s">
        <v>657</v>
      </c>
      <c r="N4357">
        <v>10.5</v>
      </c>
      <c r="O4357">
        <v>9</v>
      </c>
      <c r="P4357">
        <f t="shared" si="411"/>
        <v>1.5</v>
      </c>
      <c r="Q4357" t="s">
        <v>35</v>
      </c>
      <c r="R4357">
        <v>1</v>
      </c>
      <c r="S4357">
        <f t="shared" si="412"/>
        <v>0</v>
      </c>
      <c r="T4357">
        <f t="shared" si="413"/>
        <v>1.5</v>
      </c>
      <c r="W4357">
        <f>SUM(S4357:S4361)</f>
        <v>40</v>
      </c>
      <c r="X4357">
        <f>SUM(T4357:T4361)</f>
        <v>10.5</v>
      </c>
      <c r="Y4357">
        <f>X4357+W4357</f>
        <v>50.5</v>
      </c>
      <c r="Z4357" s="118">
        <v>0.08</v>
      </c>
      <c r="AA4357">
        <v>0</v>
      </c>
      <c r="AB4357" s="120">
        <v>42.07</v>
      </c>
      <c r="AC4357" s="2">
        <f t="shared" si="414"/>
        <v>504.84</v>
      </c>
      <c r="AD4357" s="2">
        <f>SUM(AC4357:AC4361)</f>
        <v>14609.27</v>
      </c>
      <c r="AE4357" s="2">
        <f t="shared" si="415"/>
        <v>504.84</v>
      </c>
      <c r="AF4357" s="2">
        <f>SUM(AE4357:AE4361)</f>
        <v>14609.27</v>
      </c>
      <c r="AG4357">
        <f t="shared" si="416"/>
        <v>1</v>
      </c>
    </row>
    <row r="4358" spans="1:34">
      <c r="A4358">
        <v>4357</v>
      </c>
      <c r="C4358">
        <v>66</v>
      </c>
      <c r="D4358">
        <v>819</v>
      </c>
      <c r="E4358" t="s">
        <v>910</v>
      </c>
      <c r="F4358" t="s">
        <v>931</v>
      </c>
      <c r="G4358">
        <v>54.445449830000001</v>
      </c>
      <c r="H4358">
        <v>128.6226044</v>
      </c>
      <c r="M4358" t="s">
        <v>606</v>
      </c>
      <c r="N4358">
        <v>9</v>
      </c>
      <c r="O4358">
        <v>2</v>
      </c>
      <c r="P4358">
        <f t="shared" si="411"/>
        <v>7</v>
      </c>
      <c r="Q4358" t="s">
        <v>35</v>
      </c>
      <c r="R4358">
        <v>1</v>
      </c>
      <c r="S4358">
        <f t="shared" si="412"/>
        <v>0</v>
      </c>
      <c r="T4358">
        <f t="shared" si="413"/>
        <v>7</v>
      </c>
      <c r="Z4358" s="118">
        <v>0.12</v>
      </c>
      <c r="AA4358">
        <v>0</v>
      </c>
      <c r="AB4358" s="120">
        <v>42.07</v>
      </c>
      <c r="AC4358" s="2">
        <f t="shared" si="414"/>
        <v>3533.8800000000006</v>
      </c>
      <c r="AE4358" s="2">
        <f t="shared" si="415"/>
        <v>3533.8800000000006</v>
      </c>
      <c r="AG4358" t="str">
        <f t="shared" si="416"/>
        <v/>
      </c>
    </row>
    <row r="4359" spans="1:34">
      <c r="A4359">
        <v>4358</v>
      </c>
      <c r="C4359">
        <v>66</v>
      </c>
      <c r="D4359">
        <v>819</v>
      </c>
      <c r="E4359" t="s">
        <v>910</v>
      </c>
      <c r="F4359" t="s">
        <v>931</v>
      </c>
      <c r="G4359">
        <v>54.445449830000001</v>
      </c>
      <c r="H4359">
        <v>128.6226044</v>
      </c>
      <c r="M4359" t="s">
        <v>15</v>
      </c>
      <c r="N4359">
        <v>2</v>
      </c>
      <c r="O4359">
        <v>0</v>
      </c>
      <c r="P4359">
        <f t="shared" si="411"/>
        <v>2</v>
      </c>
      <c r="Q4359" t="s">
        <v>35</v>
      </c>
      <c r="R4359">
        <v>1</v>
      </c>
      <c r="S4359">
        <f t="shared" si="412"/>
        <v>0</v>
      </c>
      <c r="T4359">
        <f t="shared" si="413"/>
        <v>2</v>
      </c>
      <c r="Z4359" s="118">
        <v>0.21</v>
      </c>
      <c r="AA4359">
        <v>0</v>
      </c>
      <c r="AB4359" s="120">
        <v>35.51</v>
      </c>
      <c r="AC4359" s="2">
        <f t="shared" si="414"/>
        <v>1491.4199999999998</v>
      </c>
      <c r="AE4359" s="2">
        <f t="shared" si="415"/>
        <v>1491.4199999999998</v>
      </c>
      <c r="AG4359" t="str">
        <f t="shared" si="416"/>
        <v/>
      </c>
    </row>
    <row r="4360" spans="1:34">
      <c r="A4360">
        <v>4359</v>
      </c>
      <c r="C4360">
        <v>79</v>
      </c>
      <c r="D4360">
        <v>819</v>
      </c>
      <c r="E4360" t="s">
        <v>910</v>
      </c>
      <c r="F4360" t="s">
        <v>931</v>
      </c>
      <c r="G4360">
        <v>54.445449830000001</v>
      </c>
      <c r="H4360">
        <v>128.6226044</v>
      </c>
      <c r="M4360" t="s">
        <v>104</v>
      </c>
      <c r="N4360">
        <v>0</v>
      </c>
      <c r="O4360">
        <v>-13</v>
      </c>
      <c r="P4360">
        <f t="shared" si="411"/>
        <v>13</v>
      </c>
      <c r="Q4360" t="s">
        <v>616</v>
      </c>
      <c r="R4360">
        <v>2</v>
      </c>
      <c r="S4360">
        <f t="shared" si="412"/>
        <v>13</v>
      </c>
      <c r="T4360">
        <f t="shared" si="413"/>
        <v>0</v>
      </c>
      <c r="U4360" t="s">
        <v>1003</v>
      </c>
      <c r="V4360" t="s">
        <v>1005</v>
      </c>
      <c r="Z4360" s="118">
        <v>1.01</v>
      </c>
      <c r="AA4360">
        <v>0</v>
      </c>
      <c r="AB4360" s="120">
        <v>3.85</v>
      </c>
      <c r="AC4360" s="2">
        <f t="shared" si="414"/>
        <v>5055.0500000000011</v>
      </c>
      <c r="AE4360" s="2">
        <f t="shared" si="415"/>
        <v>5055.0500000000011</v>
      </c>
      <c r="AG4360" t="str">
        <f t="shared" si="416"/>
        <v/>
      </c>
    </row>
    <row r="4361" spans="1:34" s="9" customFormat="1">
      <c r="A4361">
        <v>4360</v>
      </c>
      <c r="C4361">
        <v>79</v>
      </c>
      <c r="D4361">
        <v>819</v>
      </c>
      <c r="E4361" s="9" t="s">
        <v>910</v>
      </c>
      <c r="F4361" t="s">
        <v>931</v>
      </c>
      <c r="G4361" s="9">
        <v>54.445449830000001</v>
      </c>
      <c r="H4361" s="9">
        <v>128.6226044</v>
      </c>
      <c r="M4361" s="9" t="s">
        <v>28</v>
      </c>
      <c r="N4361" s="9">
        <v>-13</v>
      </c>
      <c r="O4361" s="9">
        <v>-40</v>
      </c>
      <c r="P4361">
        <f t="shared" si="411"/>
        <v>27</v>
      </c>
      <c r="Q4361" s="9" t="s">
        <v>21</v>
      </c>
      <c r="R4361" s="9">
        <v>2</v>
      </c>
      <c r="S4361" s="9">
        <f t="shared" si="412"/>
        <v>27</v>
      </c>
      <c r="T4361" s="9">
        <f t="shared" si="413"/>
        <v>0</v>
      </c>
      <c r="U4361" t="s">
        <v>1003</v>
      </c>
      <c r="V4361" t="s">
        <v>1005</v>
      </c>
      <c r="Z4361" s="118">
        <v>1.44</v>
      </c>
      <c r="AA4361" s="106">
        <v>25</v>
      </c>
      <c r="AB4361" s="120">
        <v>1.38</v>
      </c>
      <c r="AC4361" s="2">
        <f t="shared" si="414"/>
        <v>4024.079999999999</v>
      </c>
      <c r="AE4361" s="11">
        <f t="shared" si="415"/>
        <v>4024.079999999999</v>
      </c>
      <c r="AG4361" t="str">
        <f t="shared" si="416"/>
        <v/>
      </c>
      <c r="AH4361"/>
    </row>
    <row r="4362" spans="1:34">
      <c r="A4362">
        <v>4361</v>
      </c>
      <c r="C4362">
        <v>112</v>
      </c>
      <c r="D4362">
        <v>820</v>
      </c>
      <c r="E4362" t="s">
        <v>605</v>
      </c>
      <c r="F4362" t="s">
        <v>929</v>
      </c>
      <c r="G4362">
        <v>54.556060789999997</v>
      </c>
      <c r="H4362">
        <v>128.5148926</v>
      </c>
      <c r="M4362" t="s">
        <v>89</v>
      </c>
      <c r="N4362">
        <v>19</v>
      </c>
      <c r="O4362">
        <v>18</v>
      </c>
      <c r="P4362">
        <f t="shared" si="411"/>
        <v>1</v>
      </c>
      <c r="Q4362" t="s">
        <v>35</v>
      </c>
      <c r="R4362">
        <v>1</v>
      </c>
      <c r="S4362">
        <f t="shared" si="412"/>
        <v>0</v>
      </c>
      <c r="T4362">
        <f t="shared" si="413"/>
        <v>1</v>
      </c>
      <c r="W4362">
        <f>SUM(S4362:S4368)</f>
        <v>55</v>
      </c>
      <c r="X4362">
        <f>SUM(T4362:T4368)</f>
        <v>19</v>
      </c>
      <c r="Y4362">
        <f>X4362+W4362</f>
        <v>74</v>
      </c>
      <c r="Z4362" s="118">
        <v>0.14000000000000001</v>
      </c>
      <c r="AA4362">
        <v>0</v>
      </c>
      <c r="AB4362" s="120">
        <v>43.21</v>
      </c>
      <c r="AC4362" s="2">
        <f t="shared" si="414"/>
        <v>604.94000000000005</v>
      </c>
      <c r="AD4362" s="2">
        <f>SUM(AC4362:AC4368)</f>
        <v>23368.92</v>
      </c>
      <c r="AE4362" s="2">
        <f t="shared" si="415"/>
        <v>604.94000000000005</v>
      </c>
      <c r="AF4362" s="2">
        <f>SUM(AE4362:AE4368)</f>
        <v>23368.92</v>
      </c>
      <c r="AG4362">
        <f t="shared" si="416"/>
        <v>1</v>
      </c>
    </row>
    <row r="4363" spans="1:34">
      <c r="A4363">
        <v>4362</v>
      </c>
      <c r="C4363">
        <v>112</v>
      </c>
      <c r="D4363">
        <v>820</v>
      </c>
      <c r="E4363" t="s">
        <v>605</v>
      </c>
      <c r="F4363" t="s">
        <v>929</v>
      </c>
      <c r="G4363">
        <v>54.556060789999997</v>
      </c>
      <c r="H4363">
        <v>128.5148926</v>
      </c>
      <c r="M4363" t="s">
        <v>606</v>
      </c>
      <c r="N4363">
        <v>18</v>
      </c>
      <c r="O4363">
        <v>8</v>
      </c>
      <c r="P4363">
        <f t="shared" ref="P4363:P4426" si="417">ABS(N4363-O4363)</f>
        <v>10</v>
      </c>
      <c r="Q4363" t="s">
        <v>35</v>
      </c>
      <c r="R4363">
        <v>1</v>
      </c>
      <c r="S4363">
        <f t="shared" si="412"/>
        <v>0</v>
      </c>
      <c r="T4363">
        <f t="shared" si="413"/>
        <v>10</v>
      </c>
      <c r="Z4363" s="118">
        <v>0.14000000000000001</v>
      </c>
      <c r="AA4363">
        <v>0</v>
      </c>
      <c r="AB4363" s="120">
        <v>43.21</v>
      </c>
      <c r="AC4363" s="2">
        <f t="shared" si="414"/>
        <v>6049.4</v>
      </c>
      <c r="AE4363" s="2">
        <f t="shared" si="415"/>
        <v>6049.4</v>
      </c>
      <c r="AG4363" t="str">
        <f t="shared" si="416"/>
        <v/>
      </c>
    </row>
    <row r="4364" spans="1:34">
      <c r="A4364">
        <v>4363</v>
      </c>
      <c r="C4364">
        <v>112</v>
      </c>
      <c r="D4364">
        <v>820</v>
      </c>
      <c r="E4364" t="s">
        <v>605</v>
      </c>
      <c r="F4364" t="s">
        <v>929</v>
      </c>
      <c r="G4364">
        <v>54.556060789999997</v>
      </c>
      <c r="H4364">
        <v>128.5148926</v>
      </c>
      <c r="M4364" t="s">
        <v>90</v>
      </c>
      <c r="N4364">
        <v>8</v>
      </c>
      <c r="O4364">
        <v>0</v>
      </c>
      <c r="P4364">
        <f t="shared" si="417"/>
        <v>8</v>
      </c>
      <c r="Q4364" t="s">
        <v>35</v>
      </c>
      <c r="R4364">
        <v>1</v>
      </c>
      <c r="S4364">
        <f t="shared" si="412"/>
        <v>0</v>
      </c>
      <c r="T4364">
        <f t="shared" si="413"/>
        <v>8</v>
      </c>
      <c r="Z4364" s="118">
        <v>0.14000000000000001</v>
      </c>
      <c r="AA4364">
        <v>0</v>
      </c>
      <c r="AB4364" s="120">
        <v>36.65</v>
      </c>
      <c r="AC4364" s="2">
        <f t="shared" si="414"/>
        <v>4104.8</v>
      </c>
      <c r="AE4364" s="2">
        <f t="shared" si="415"/>
        <v>4104.8</v>
      </c>
      <c r="AG4364" t="str">
        <f t="shared" si="416"/>
        <v/>
      </c>
    </row>
    <row r="4365" spans="1:34">
      <c r="A4365">
        <v>4364</v>
      </c>
      <c r="C4365">
        <v>125</v>
      </c>
      <c r="D4365">
        <v>820</v>
      </c>
      <c r="E4365" t="s">
        <v>605</v>
      </c>
      <c r="F4365" t="s">
        <v>929</v>
      </c>
      <c r="G4365">
        <v>54.556060789999997</v>
      </c>
      <c r="H4365">
        <v>128.5148926</v>
      </c>
      <c r="M4365" t="s">
        <v>16</v>
      </c>
      <c r="N4365">
        <v>0</v>
      </c>
      <c r="O4365">
        <v>-2</v>
      </c>
      <c r="P4365">
        <f t="shared" si="417"/>
        <v>2</v>
      </c>
      <c r="Q4365" t="s">
        <v>616</v>
      </c>
      <c r="R4365">
        <v>2</v>
      </c>
      <c r="S4365">
        <f t="shared" si="412"/>
        <v>2</v>
      </c>
      <c r="T4365">
        <f t="shared" si="413"/>
        <v>0</v>
      </c>
      <c r="U4365" t="s">
        <v>1003</v>
      </c>
      <c r="V4365" t="s">
        <v>1005</v>
      </c>
      <c r="Z4365" s="118">
        <v>1.31</v>
      </c>
      <c r="AA4365">
        <v>0</v>
      </c>
      <c r="AB4365" s="120">
        <v>4.74</v>
      </c>
      <c r="AC4365" s="2">
        <f t="shared" si="414"/>
        <v>1241.8800000000001</v>
      </c>
      <c r="AE4365" s="2">
        <f t="shared" si="415"/>
        <v>1241.8800000000001</v>
      </c>
      <c r="AG4365" t="str">
        <f t="shared" si="416"/>
        <v/>
      </c>
    </row>
    <row r="4366" spans="1:34">
      <c r="A4366">
        <v>4365</v>
      </c>
      <c r="C4366">
        <v>125</v>
      </c>
      <c r="D4366">
        <v>820</v>
      </c>
      <c r="E4366" t="s">
        <v>605</v>
      </c>
      <c r="F4366" t="s">
        <v>929</v>
      </c>
      <c r="G4366">
        <v>54.556060789999997</v>
      </c>
      <c r="H4366">
        <v>128.5148926</v>
      </c>
      <c r="M4366" t="s">
        <v>18</v>
      </c>
      <c r="N4366">
        <v>-2</v>
      </c>
      <c r="O4366">
        <v>-22</v>
      </c>
      <c r="P4366">
        <f t="shared" si="417"/>
        <v>20</v>
      </c>
      <c r="Q4366" t="s">
        <v>604</v>
      </c>
      <c r="R4366">
        <v>2</v>
      </c>
      <c r="S4366">
        <f t="shared" si="412"/>
        <v>20</v>
      </c>
      <c r="T4366">
        <f t="shared" si="413"/>
        <v>0</v>
      </c>
      <c r="U4366" t="s">
        <v>1003</v>
      </c>
      <c r="V4366" t="s">
        <v>1005</v>
      </c>
      <c r="Z4366" s="118">
        <v>1.38</v>
      </c>
      <c r="AA4366">
        <v>0</v>
      </c>
      <c r="AB4366" s="120">
        <v>1.7</v>
      </c>
      <c r="AC4366" s="2">
        <f t="shared" si="414"/>
        <v>4691.9999999999991</v>
      </c>
      <c r="AE4366" s="2">
        <f t="shared" si="415"/>
        <v>4691.9999999999991</v>
      </c>
      <c r="AG4366" t="str">
        <f t="shared" si="416"/>
        <v/>
      </c>
    </row>
    <row r="4367" spans="1:34">
      <c r="A4367">
        <v>4366</v>
      </c>
      <c r="C4367">
        <v>125</v>
      </c>
      <c r="D4367">
        <v>820</v>
      </c>
      <c r="E4367" t="s">
        <v>605</v>
      </c>
      <c r="F4367" t="s">
        <v>929</v>
      </c>
      <c r="G4367">
        <v>54.556060789999997</v>
      </c>
      <c r="H4367">
        <v>128.5148926</v>
      </c>
      <c r="M4367" t="s">
        <v>101</v>
      </c>
      <c r="N4367">
        <v>-22</v>
      </c>
      <c r="O4367">
        <v>-55</v>
      </c>
      <c r="P4367">
        <f t="shared" si="417"/>
        <v>33</v>
      </c>
      <c r="Q4367" t="s">
        <v>616</v>
      </c>
      <c r="R4367">
        <v>2</v>
      </c>
      <c r="S4367">
        <f t="shared" si="412"/>
        <v>33</v>
      </c>
      <c r="T4367">
        <f t="shared" si="413"/>
        <v>0</v>
      </c>
      <c r="U4367" t="s">
        <v>1003</v>
      </c>
      <c r="V4367" t="s">
        <v>1005</v>
      </c>
      <c r="Z4367" s="118">
        <v>1.19</v>
      </c>
      <c r="AA4367">
        <v>0</v>
      </c>
      <c r="AB4367" s="120">
        <v>1.7</v>
      </c>
      <c r="AC4367" s="2">
        <f t="shared" si="414"/>
        <v>6675.8999999999987</v>
      </c>
      <c r="AE4367" s="2">
        <f t="shared" si="415"/>
        <v>6675.8999999999987</v>
      </c>
      <c r="AG4367" t="str">
        <f t="shared" si="416"/>
        <v/>
      </c>
    </row>
    <row r="4368" spans="1:34" s="9" customFormat="1">
      <c r="A4368">
        <v>4367</v>
      </c>
      <c r="C4368">
        <v>125</v>
      </c>
      <c r="D4368">
        <v>820</v>
      </c>
      <c r="E4368" s="9" t="s">
        <v>605</v>
      </c>
      <c r="F4368" t="s">
        <v>929</v>
      </c>
      <c r="G4368" s="9">
        <v>54.556060789999997</v>
      </c>
      <c r="H4368" s="9">
        <v>128.5148926</v>
      </c>
      <c r="M4368" s="9" t="s">
        <v>21</v>
      </c>
      <c r="N4368" s="9">
        <v>-55</v>
      </c>
      <c r="O4368" s="9">
        <v>-55</v>
      </c>
      <c r="P4368">
        <f t="shared" si="417"/>
        <v>0</v>
      </c>
      <c r="Q4368" s="9" t="s">
        <v>604</v>
      </c>
      <c r="R4368" s="9">
        <v>2</v>
      </c>
      <c r="S4368" s="9">
        <f t="shared" si="412"/>
        <v>0</v>
      </c>
      <c r="T4368" s="9">
        <f t="shared" si="413"/>
        <v>0</v>
      </c>
      <c r="U4368" t="s">
        <v>1003</v>
      </c>
      <c r="V4368" t="s">
        <v>1005</v>
      </c>
      <c r="Z4368" s="118">
        <v>1.63</v>
      </c>
      <c r="AA4368" s="9">
        <v>10</v>
      </c>
      <c r="AB4368" s="120">
        <v>0.55000000000000004</v>
      </c>
      <c r="AC4368" s="2">
        <f t="shared" si="414"/>
        <v>0</v>
      </c>
      <c r="AE4368" s="11">
        <f t="shared" si="415"/>
        <v>0</v>
      </c>
      <c r="AG4368" t="str">
        <f t="shared" si="416"/>
        <v/>
      </c>
      <c r="AH4368"/>
    </row>
    <row r="4369" spans="1:34">
      <c r="A4369">
        <v>4368</v>
      </c>
      <c r="C4369">
        <v>65</v>
      </c>
      <c r="D4369">
        <v>821</v>
      </c>
      <c r="E4369" t="s">
        <v>914</v>
      </c>
      <c r="F4369" t="s">
        <v>931</v>
      </c>
      <c r="G4369">
        <v>54.445560460000003</v>
      </c>
      <c r="H4369">
        <v>128.63169859999999</v>
      </c>
      <c r="M4369" t="s">
        <v>89</v>
      </c>
      <c r="N4369">
        <v>17</v>
      </c>
      <c r="O4369">
        <v>16</v>
      </c>
      <c r="P4369">
        <f t="shared" si="417"/>
        <v>1</v>
      </c>
      <c r="Q4369" t="s">
        <v>35</v>
      </c>
      <c r="R4369">
        <v>1</v>
      </c>
      <c r="S4369">
        <f t="shared" si="412"/>
        <v>0</v>
      </c>
      <c r="T4369">
        <f t="shared" si="413"/>
        <v>1</v>
      </c>
      <c r="W4369">
        <f>SUM(S4369:S4373)</f>
        <v>55</v>
      </c>
      <c r="X4369">
        <f>SUM(T4369:T4373)</f>
        <v>17</v>
      </c>
      <c r="Y4369">
        <f>X4369+W4369</f>
        <v>72</v>
      </c>
      <c r="Z4369" s="118">
        <v>0.12</v>
      </c>
      <c r="AA4369">
        <v>0</v>
      </c>
      <c r="AB4369" s="120">
        <v>42.07</v>
      </c>
      <c r="AC4369" s="2">
        <f t="shared" si="414"/>
        <v>504.84</v>
      </c>
      <c r="AD4369" s="2">
        <f>SUM(AC4369:AC4373)</f>
        <v>20764.487999999998</v>
      </c>
      <c r="AE4369" s="2">
        <f t="shared" si="415"/>
        <v>504.84</v>
      </c>
      <c r="AF4369" s="2">
        <f>SUM(AE4369:AE4373)</f>
        <v>20764.487999999998</v>
      </c>
      <c r="AG4369">
        <f t="shared" si="416"/>
        <v>1</v>
      </c>
    </row>
    <row r="4370" spans="1:34">
      <c r="A4370">
        <v>4369</v>
      </c>
      <c r="C4370">
        <v>65</v>
      </c>
      <c r="D4370">
        <v>821</v>
      </c>
      <c r="E4370" t="s">
        <v>914</v>
      </c>
      <c r="F4370" t="s">
        <v>931</v>
      </c>
      <c r="G4370">
        <v>54.445560460000003</v>
      </c>
      <c r="H4370">
        <v>128.63169859999999</v>
      </c>
      <c r="M4370" t="s">
        <v>606</v>
      </c>
      <c r="N4370">
        <v>16</v>
      </c>
      <c r="O4370">
        <v>2</v>
      </c>
      <c r="P4370">
        <f t="shared" si="417"/>
        <v>14</v>
      </c>
      <c r="Q4370" t="s">
        <v>35</v>
      </c>
      <c r="R4370">
        <v>1</v>
      </c>
      <c r="S4370">
        <f t="shared" si="412"/>
        <v>0</v>
      </c>
      <c r="T4370">
        <f t="shared" si="413"/>
        <v>14</v>
      </c>
      <c r="Z4370" s="118">
        <v>0.12</v>
      </c>
      <c r="AA4370">
        <v>0</v>
      </c>
      <c r="AB4370" s="120">
        <v>42.07</v>
      </c>
      <c r="AC4370" s="2">
        <f t="shared" si="414"/>
        <v>7067.7600000000011</v>
      </c>
      <c r="AE4370" s="2">
        <f t="shared" si="415"/>
        <v>7067.7600000000011</v>
      </c>
      <c r="AG4370" t="str">
        <f t="shared" si="416"/>
        <v/>
      </c>
    </row>
    <row r="4371" spans="1:34">
      <c r="A4371">
        <v>4370</v>
      </c>
      <c r="C4371">
        <v>65</v>
      </c>
      <c r="D4371">
        <v>821</v>
      </c>
      <c r="E4371" t="s">
        <v>914</v>
      </c>
      <c r="F4371" t="s">
        <v>931</v>
      </c>
      <c r="G4371">
        <v>54.445560460000003</v>
      </c>
      <c r="H4371">
        <v>128.63169859999999</v>
      </c>
      <c r="M4371" t="s">
        <v>15</v>
      </c>
      <c r="N4371">
        <v>2</v>
      </c>
      <c r="O4371">
        <v>0</v>
      </c>
      <c r="P4371">
        <f t="shared" si="417"/>
        <v>2</v>
      </c>
      <c r="Q4371" t="s">
        <v>35</v>
      </c>
      <c r="R4371">
        <v>1</v>
      </c>
      <c r="S4371">
        <f t="shared" si="412"/>
        <v>0</v>
      </c>
      <c r="T4371">
        <f t="shared" si="413"/>
        <v>2</v>
      </c>
      <c r="Z4371" s="118">
        <v>0.21</v>
      </c>
      <c r="AA4371">
        <v>0</v>
      </c>
      <c r="AB4371" s="120">
        <v>35.51</v>
      </c>
      <c r="AC4371" s="2">
        <f t="shared" si="414"/>
        <v>1491.4199999999998</v>
      </c>
      <c r="AE4371" s="2">
        <f t="shared" si="415"/>
        <v>1491.4199999999998</v>
      </c>
      <c r="AG4371" t="str">
        <f t="shared" si="416"/>
        <v/>
      </c>
    </row>
    <row r="4372" spans="1:34">
      <c r="A4372">
        <v>4371</v>
      </c>
      <c r="C4372">
        <v>78</v>
      </c>
      <c r="D4372">
        <v>821</v>
      </c>
      <c r="E4372" t="s">
        <v>914</v>
      </c>
      <c r="F4372" t="s">
        <v>931</v>
      </c>
      <c r="G4372">
        <v>54.445560460000003</v>
      </c>
      <c r="H4372">
        <v>128.63169859999999</v>
      </c>
      <c r="M4372" t="s">
        <v>101</v>
      </c>
      <c r="N4372">
        <v>0</v>
      </c>
      <c r="O4372">
        <v>-13</v>
      </c>
      <c r="P4372">
        <f t="shared" si="417"/>
        <v>13</v>
      </c>
      <c r="Q4372" t="s">
        <v>899</v>
      </c>
      <c r="R4372">
        <v>2</v>
      </c>
      <c r="S4372">
        <f t="shared" si="412"/>
        <v>13</v>
      </c>
      <c r="T4372">
        <f t="shared" si="413"/>
        <v>0</v>
      </c>
      <c r="U4372" t="s">
        <v>1003</v>
      </c>
      <c r="V4372" t="s">
        <v>1005</v>
      </c>
      <c r="Z4372" s="118">
        <v>1.56</v>
      </c>
      <c r="AA4372">
        <v>5</v>
      </c>
      <c r="AB4372" s="120">
        <v>1.38</v>
      </c>
      <c r="AC4372" s="2">
        <f t="shared" si="414"/>
        <v>2658.7079999999996</v>
      </c>
      <c r="AE4372" s="2">
        <f t="shared" si="415"/>
        <v>2658.7079999999996</v>
      </c>
      <c r="AG4372" t="str">
        <f t="shared" si="416"/>
        <v/>
      </c>
    </row>
    <row r="4373" spans="1:34" s="9" customFormat="1">
      <c r="A4373">
        <v>4372</v>
      </c>
      <c r="C4373">
        <v>78</v>
      </c>
      <c r="D4373">
        <v>821</v>
      </c>
      <c r="E4373" s="9" t="s">
        <v>914</v>
      </c>
      <c r="F4373" t="s">
        <v>931</v>
      </c>
      <c r="G4373" s="9">
        <v>54.445560460000003</v>
      </c>
      <c r="H4373" s="9">
        <v>128.63169859999999</v>
      </c>
      <c r="M4373" s="9" t="s">
        <v>849</v>
      </c>
      <c r="N4373" s="9">
        <v>-13</v>
      </c>
      <c r="O4373" s="9">
        <v>-55</v>
      </c>
      <c r="P4373">
        <f t="shared" si="417"/>
        <v>42</v>
      </c>
      <c r="Q4373" s="9" t="s">
        <v>21</v>
      </c>
      <c r="R4373" s="9">
        <v>2</v>
      </c>
      <c r="S4373" s="9">
        <f t="shared" si="412"/>
        <v>42</v>
      </c>
      <c r="T4373" s="9">
        <f t="shared" si="413"/>
        <v>0</v>
      </c>
      <c r="U4373" t="s">
        <v>1003</v>
      </c>
      <c r="V4373" t="s">
        <v>1005</v>
      </c>
      <c r="Z4373" s="118">
        <v>1.56</v>
      </c>
      <c r="AA4373" s="9">
        <v>0</v>
      </c>
      <c r="AB4373" s="120">
        <v>1.38</v>
      </c>
      <c r="AC4373" s="2">
        <f t="shared" si="414"/>
        <v>9041.76</v>
      </c>
      <c r="AE4373" s="11">
        <f t="shared" si="415"/>
        <v>9041.76</v>
      </c>
      <c r="AG4373" t="str">
        <f t="shared" si="416"/>
        <v/>
      </c>
      <c r="AH4373"/>
    </row>
    <row r="4374" spans="1:34">
      <c r="A4374">
        <v>4373</v>
      </c>
      <c r="C4374">
        <v>394</v>
      </c>
      <c r="D4374">
        <v>822</v>
      </c>
      <c r="E4374" t="s">
        <v>619</v>
      </c>
      <c r="F4374" t="s">
        <v>930</v>
      </c>
      <c r="G4374">
        <v>53.551601410000004</v>
      </c>
      <c r="H4374">
        <v>129.5278931</v>
      </c>
      <c r="M4374" t="s">
        <v>89</v>
      </c>
      <c r="N4374">
        <v>5</v>
      </c>
      <c r="O4374">
        <v>4</v>
      </c>
      <c r="P4374">
        <f t="shared" si="417"/>
        <v>1</v>
      </c>
      <c r="Q4374" t="s">
        <v>35</v>
      </c>
      <c r="R4374">
        <v>1</v>
      </c>
      <c r="S4374">
        <f t="shared" si="412"/>
        <v>0</v>
      </c>
      <c r="T4374">
        <f t="shared" si="413"/>
        <v>1</v>
      </c>
      <c r="W4374">
        <f>SUM(S4374:S4379)</f>
        <v>50</v>
      </c>
      <c r="X4374">
        <f>SUM(T4374:T4379)</f>
        <v>5</v>
      </c>
      <c r="Y4374">
        <f>X4374+W4374</f>
        <v>55</v>
      </c>
      <c r="Z4374" s="118">
        <v>0.16</v>
      </c>
      <c r="AA4374">
        <v>0</v>
      </c>
      <c r="AB4374" s="120">
        <v>37.4</v>
      </c>
      <c r="AC4374" s="2">
        <f t="shared" si="414"/>
        <v>598.4</v>
      </c>
      <c r="AD4374" s="2">
        <f>SUM(AC4374:AC4379)</f>
        <v>16967.28</v>
      </c>
      <c r="AE4374" s="2">
        <f t="shared" si="415"/>
        <v>598.4</v>
      </c>
      <c r="AF4374" s="2">
        <f>SUM(AE4374:AE4379)</f>
        <v>16967.28</v>
      </c>
      <c r="AG4374">
        <f t="shared" si="416"/>
        <v>1</v>
      </c>
    </row>
    <row r="4375" spans="1:34">
      <c r="A4375">
        <v>4374</v>
      </c>
      <c r="C4375">
        <v>394</v>
      </c>
      <c r="D4375">
        <v>822</v>
      </c>
      <c r="E4375" t="s">
        <v>619</v>
      </c>
      <c r="F4375" t="s">
        <v>930</v>
      </c>
      <c r="G4375">
        <v>53.551601410000004</v>
      </c>
      <c r="H4375">
        <v>129.5278931</v>
      </c>
      <c r="M4375" t="s">
        <v>14</v>
      </c>
      <c r="N4375">
        <v>4</v>
      </c>
      <c r="O4375">
        <v>1</v>
      </c>
      <c r="P4375">
        <f t="shared" si="417"/>
        <v>3</v>
      </c>
      <c r="Q4375" t="s">
        <v>35</v>
      </c>
      <c r="R4375">
        <v>1</v>
      </c>
      <c r="S4375">
        <f t="shared" si="412"/>
        <v>0</v>
      </c>
      <c r="T4375">
        <f t="shared" si="413"/>
        <v>3</v>
      </c>
      <c r="Z4375" s="118">
        <v>0.16</v>
      </c>
      <c r="AA4375">
        <v>0</v>
      </c>
      <c r="AB4375" s="120">
        <v>37.4</v>
      </c>
      <c r="AC4375" s="2">
        <f t="shared" si="414"/>
        <v>1795.1999999999998</v>
      </c>
      <c r="AE4375" s="2">
        <f t="shared" si="415"/>
        <v>1795.1999999999998</v>
      </c>
      <c r="AG4375" t="str">
        <f t="shared" si="416"/>
        <v/>
      </c>
    </row>
    <row r="4376" spans="1:34">
      <c r="A4376">
        <v>4375</v>
      </c>
      <c r="C4376">
        <v>394</v>
      </c>
      <c r="D4376">
        <v>822</v>
      </c>
      <c r="E4376" t="s">
        <v>619</v>
      </c>
      <c r="F4376" t="s">
        <v>930</v>
      </c>
      <c r="G4376">
        <v>53.551601410000004</v>
      </c>
      <c r="H4376">
        <v>129.5278931</v>
      </c>
      <c r="M4376" t="s">
        <v>57</v>
      </c>
      <c r="N4376">
        <v>1</v>
      </c>
      <c r="O4376">
        <v>0</v>
      </c>
      <c r="P4376">
        <f t="shared" si="417"/>
        <v>1</v>
      </c>
      <c r="Q4376" t="s">
        <v>35</v>
      </c>
      <c r="R4376">
        <v>1</v>
      </c>
      <c r="S4376">
        <f t="shared" si="412"/>
        <v>0</v>
      </c>
      <c r="T4376">
        <f t="shared" si="413"/>
        <v>1</v>
      </c>
      <c r="Z4376" s="118">
        <v>0.16</v>
      </c>
      <c r="AA4376">
        <v>0</v>
      </c>
      <c r="AB4376" s="120">
        <v>30.85</v>
      </c>
      <c r="AC4376" s="2">
        <f t="shared" si="414"/>
        <v>493.6</v>
      </c>
      <c r="AE4376" s="2">
        <f t="shared" si="415"/>
        <v>493.6</v>
      </c>
      <c r="AG4376" t="str">
        <f t="shared" si="416"/>
        <v/>
      </c>
    </row>
    <row r="4377" spans="1:34">
      <c r="A4377">
        <v>4376</v>
      </c>
      <c r="C4377">
        <v>441</v>
      </c>
      <c r="D4377">
        <v>822</v>
      </c>
      <c r="E4377" t="s">
        <v>619</v>
      </c>
      <c r="F4377" t="s">
        <v>930</v>
      </c>
      <c r="G4377">
        <v>53.551601410000004</v>
      </c>
      <c r="H4377">
        <v>129.5278931</v>
      </c>
      <c r="M4377" t="s">
        <v>32</v>
      </c>
      <c r="N4377">
        <v>0</v>
      </c>
      <c r="O4377">
        <v>-13</v>
      </c>
      <c r="P4377">
        <f t="shared" si="417"/>
        <v>13</v>
      </c>
      <c r="Q4377" t="s">
        <v>604</v>
      </c>
      <c r="R4377">
        <v>2</v>
      </c>
      <c r="S4377">
        <f t="shared" si="412"/>
        <v>13</v>
      </c>
      <c r="T4377">
        <f t="shared" si="413"/>
        <v>0</v>
      </c>
      <c r="U4377" t="s">
        <v>1003</v>
      </c>
      <c r="V4377" t="s">
        <v>623</v>
      </c>
      <c r="Z4377" s="118">
        <v>1.45</v>
      </c>
      <c r="AA4377" s="106">
        <v>0</v>
      </c>
      <c r="AB4377" s="120">
        <v>1.2</v>
      </c>
      <c r="AC4377" s="2">
        <f t="shared" si="414"/>
        <v>2261.9999999999995</v>
      </c>
      <c r="AE4377" s="2">
        <f t="shared" si="415"/>
        <v>2261.9999999999995</v>
      </c>
      <c r="AG4377" t="str">
        <f t="shared" si="416"/>
        <v/>
      </c>
    </row>
    <row r="4378" spans="1:34">
      <c r="A4378">
        <v>4377</v>
      </c>
      <c r="C4378">
        <v>441</v>
      </c>
      <c r="D4378">
        <v>822</v>
      </c>
      <c r="E4378" t="s">
        <v>619</v>
      </c>
      <c r="F4378" t="s">
        <v>930</v>
      </c>
      <c r="G4378">
        <v>53.551601410000004</v>
      </c>
      <c r="H4378">
        <v>129.5278931</v>
      </c>
      <c r="M4378" t="s">
        <v>34</v>
      </c>
      <c r="N4378">
        <v>-13</v>
      </c>
      <c r="O4378">
        <v>-21</v>
      </c>
      <c r="P4378">
        <f t="shared" si="417"/>
        <v>8</v>
      </c>
      <c r="Q4378" t="s">
        <v>191</v>
      </c>
      <c r="R4378">
        <v>2</v>
      </c>
      <c r="S4378">
        <f t="shared" si="412"/>
        <v>8</v>
      </c>
      <c r="T4378">
        <f t="shared" si="413"/>
        <v>0</v>
      </c>
      <c r="U4378" t="s">
        <v>1003</v>
      </c>
      <c r="V4378" t="s">
        <v>623</v>
      </c>
      <c r="Z4378" s="118">
        <v>1.45</v>
      </c>
      <c r="AA4378" s="106">
        <v>0</v>
      </c>
      <c r="AB4378" s="120">
        <v>1.2</v>
      </c>
      <c r="AC4378" s="2">
        <f t="shared" si="414"/>
        <v>1391.9999999999998</v>
      </c>
      <c r="AE4378" s="2">
        <f t="shared" si="415"/>
        <v>1391.9999999999998</v>
      </c>
      <c r="AG4378" t="str">
        <f t="shared" si="416"/>
        <v/>
      </c>
    </row>
    <row r="4379" spans="1:34" s="9" customFormat="1">
      <c r="A4379">
        <v>4378</v>
      </c>
      <c r="C4379">
        <v>441</v>
      </c>
      <c r="D4379">
        <v>822</v>
      </c>
      <c r="E4379" s="9" t="s">
        <v>619</v>
      </c>
      <c r="F4379" t="s">
        <v>930</v>
      </c>
      <c r="G4379" s="9">
        <v>53.551601410000004</v>
      </c>
      <c r="H4379" s="9">
        <v>129.5278931</v>
      </c>
      <c r="M4379" s="9" t="s">
        <v>687</v>
      </c>
      <c r="N4379" s="9">
        <v>-21</v>
      </c>
      <c r="O4379" s="9">
        <v>-50</v>
      </c>
      <c r="P4379">
        <f t="shared" si="417"/>
        <v>29</v>
      </c>
      <c r="Q4379" s="9" t="s">
        <v>604</v>
      </c>
      <c r="R4379" s="9">
        <v>2</v>
      </c>
      <c r="S4379" s="9">
        <f t="shared" si="412"/>
        <v>29</v>
      </c>
      <c r="T4379" s="9">
        <f t="shared" si="413"/>
        <v>0</v>
      </c>
      <c r="U4379" t="s">
        <v>1003</v>
      </c>
      <c r="V4379" t="s">
        <v>623</v>
      </c>
      <c r="Z4379" s="118">
        <v>1.07</v>
      </c>
      <c r="AA4379" s="106">
        <v>0</v>
      </c>
      <c r="AB4379" s="120">
        <v>3.36</v>
      </c>
      <c r="AC4379" s="2">
        <f t="shared" si="414"/>
        <v>10426.080000000002</v>
      </c>
      <c r="AE4379" s="11">
        <f t="shared" si="415"/>
        <v>10426.080000000002</v>
      </c>
      <c r="AG4379" t="str">
        <f t="shared" si="416"/>
        <v/>
      </c>
      <c r="AH4379"/>
    </row>
    <row r="4380" spans="1:34">
      <c r="A4380">
        <v>4379</v>
      </c>
      <c r="C4380">
        <v>301</v>
      </c>
      <c r="D4380">
        <v>823</v>
      </c>
      <c r="E4380" t="s">
        <v>909</v>
      </c>
      <c r="F4380" t="s">
        <v>931</v>
      </c>
      <c r="G4380">
        <v>55.22021866</v>
      </c>
      <c r="H4380">
        <v>127.88050079999999</v>
      </c>
      <c r="M4380" t="s">
        <v>13</v>
      </c>
      <c r="N4380">
        <v>9</v>
      </c>
      <c r="O4380">
        <v>7</v>
      </c>
      <c r="P4380">
        <f t="shared" si="417"/>
        <v>2</v>
      </c>
      <c r="Q4380" t="s">
        <v>35</v>
      </c>
      <c r="R4380">
        <v>1</v>
      </c>
      <c r="S4380">
        <f t="shared" si="412"/>
        <v>0</v>
      </c>
      <c r="T4380">
        <f t="shared" si="413"/>
        <v>2</v>
      </c>
      <c r="W4380">
        <f>SUM(S4380:S4385)</f>
        <v>45</v>
      </c>
      <c r="X4380">
        <f>SUM(T4380:T4385)</f>
        <v>9</v>
      </c>
      <c r="Y4380">
        <f>X4380+W4380</f>
        <v>54</v>
      </c>
      <c r="Z4380" s="118">
        <v>0.12</v>
      </c>
      <c r="AA4380">
        <v>0</v>
      </c>
      <c r="AB4380" s="120">
        <v>42.07</v>
      </c>
      <c r="AC4380" s="2">
        <f t="shared" si="414"/>
        <v>1009.68</v>
      </c>
      <c r="AD4380" s="2">
        <f>SUM(AC4380:AC4385)</f>
        <v>13884.132</v>
      </c>
      <c r="AE4380" s="2">
        <f t="shared" si="415"/>
        <v>1009.68</v>
      </c>
      <c r="AF4380" s="2">
        <f>SUM(AE4380:AE4385)</f>
        <v>13884.132</v>
      </c>
      <c r="AG4380">
        <f t="shared" si="416"/>
        <v>1</v>
      </c>
    </row>
    <row r="4381" spans="1:34">
      <c r="A4381">
        <v>4380</v>
      </c>
      <c r="C4381">
        <v>301</v>
      </c>
      <c r="D4381">
        <v>823</v>
      </c>
      <c r="E4381" t="s">
        <v>909</v>
      </c>
      <c r="F4381" t="s">
        <v>931</v>
      </c>
      <c r="G4381">
        <v>55.22021866</v>
      </c>
      <c r="H4381">
        <v>127.88050079999999</v>
      </c>
      <c r="M4381" t="s">
        <v>606</v>
      </c>
      <c r="N4381">
        <v>7</v>
      </c>
      <c r="O4381">
        <v>4</v>
      </c>
      <c r="P4381">
        <f t="shared" si="417"/>
        <v>3</v>
      </c>
      <c r="Q4381" t="s">
        <v>35</v>
      </c>
      <c r="R4381">
        <v>1</v>
      </c>
      <c r="S4381">
        <f t="shared" si="412"/>
        <v>0</v>
      </c>
      <c r="T4381">
        <f t="shared" si="413"/>
        <v>3</v>
      </c>
      <c r="Z4381" s="118">
        <v>0.12</v>
      </c>
      <c r="AA4381">
        <v>0</v>
      </c>
      <c r="AB4381" s="120">
        <v>42.07</v>
      </c>
      <c r="AC4381" s="2">
        <f t="shared" si="414"/>
        <v>1514.52</v>
      </c>
      <c r="AE4381" s="2">
        <f t="shared" si="415"/>
        <v>1514.52</v>
      </c>
      <c r="AG4381" t="str">
        <f t="shared" si="416"/>
        <v/>
      </c>
    </row>
    <row r="4382" spans="1:34">
      <c r="A4382">
        <v>4381</v>
      </c>
      <c r="C4382">
        <v>301</v>
      </c>
      <c r="D4382">
        <v>823</v>
      </c>
      <c r="E4382" t="s">
        <v>909</v>
      </c>
      <c r="F4382" t="s">
        <v>931</v>
      </c>
      <c r="G4382">
        <v>55.22021866</v>
      </c>
      <c r="H4382">
        <v>127.88050079999999</v>
      </c>
      <c r="M4382" t="s">
        <v>90</v>
      </c>
      <c r="N4382">
        <v>4</v>
      </c>
      <c r="O4382">
        <v>0</v>
      </c>
      <c r="P4382">
        <f t="shared" si="417"/>
        <v>4</v>
      </c>
      <c r="Q4382" t="s">
        <v>35</v>
      </c>
      <c r="R4382">
        <v>1</v>
      </c>
      <c r="S4382">
        <f t="shared" si="412"/>
        <v>0</v>
      </c>
      <c r="T4382">
        <f t="shared" si="413"/>
        <v>4</v>
      </c>
      <c r="Z4382" s="118">
        <v>0.21</v>
      </c>
      <c r="AA4382">
        <v>0</v>
      </c>
      <c r="AB4382" s="120">
        <v>35.51</v>
      </c>
      <c r="AC4382" s="2">
        <f t="shared" si="414"/>
        <v>2982.8399999999997</v>
      </c>
      <c r="AE4382" s="2">
        <f t="shared" si="415"/>
        <v>2982.8399999999997</v>
      </c>
      <c r="AG4382" t="str">
        <f t="shared" si="416"/>
        <v/>
      </c>
    </row>
    <row r="4383" spans="1:34">
      <c r="A4383">
        <v>4382</v>
      </c>
      <c r="C4383">
        <v>330</v>
      </c>
      <c r="D4383">
        <v>823</v>
      </c>
      <c r="E4383" t="s">
        <v>909</v>
      </c>
      <c r="F4383" t="s">
        <v>931</v>
      </c>
      <c r="G4383">
        <v>55.22021866</v>
      </c>
      <c r="H4383">
        <v>127.88050079999999</v>
      </c>
      <c r="M4383" t="s">
        <v>104</v>
      </c>
      <c r="N4383">
        <v>0</v>
      </c>
      <c r="O4383">
        <v>-9</v>
      </c>
      <c r="P4383">
        <f t="shared" si="417"/>
        <v>9</v>
      </c>
      <c r="Q4383" t="s">
        <v>885</v>
      </c>
      <c r="R4383">
        <v>2</v>
      </c>
      <c r="S4383">
        <f t="shared" si="412"/>
        <v>9</v>
      </c>
      <c r="T4383">
        <f t="shared" si="413"/>
        <v>0</v>
      </c>
      <c r="U4383" t="s">
        <v>1003</v>
      </c>
      <c r="V4383" t="s">
        <v>623</v>
      </c>
      <c r="Z4383" s="118">
        <v>1.03</v>
      </c>
      <c r="AA4383">
        <v>20</v>
      </c>
      <c r="AB4383" s="120">
        <v>3.85</v>
      </c>
      <c r="AC4383" s="2">
        <f t="shared" si="414"/>
        <v>2855.1600000000003</v>
      </c>
      <c r="AE4383" s="2">
        <f t="shared" si="415"/>
        <v>2855.1600000000003</v>
      </c>
      <c r="AG4383" t="str">
        <f t="shared" si="416"/>
        <v/>
      </c>
    </row>
    <row r="4384" spans="1:34">
      <c r="A4384">
        <v>4383</v>
      </c>
      <c r="C4384">
        <v>330</v>
      </c>
      <c r="D4384">
        <v>823</v>
      </c>
      <c r="E4384" t="s">
        <v>909</v>
      </c>
      <c r="F4384" t="s">
        <v>931</v>
      </c>
      <c r="G4384">
        <v>55.22021866</v>
      </c>
      <c r="H4384">
        <v>127.88050079999999</v>
      </c>
      <c r="M4384" t="s">
        <v>615</v>
      </c>
      <c r="N4384">
        <v>-9</v>
      </c>
      <c r="O4384">
        <v>-36</v>
      </c>
      <c r="P4384">
        <f t="shared" si="417"/>
        <v>27</v>
      </c>
      <c r="Q4384" t="s">
        <v>884</v>
      </c>
      <c r="R4384">
        <v>2</v>
      </c>
      <c r="S4384">
        <f t="shared" si="412"/>
        <v>27</v>
      </c>
      <c r="T4384">
        <f t="shared" si="413"/>
        <v>0</v>
      </c>
      <c r="U4384" t="s">
        <v>1003</v>
      </c>
      <c r="V4384" t="s">
        <v>623</v>
      </c>
      <c r="Z4384" s="118">
        <v>1.56</v>
      </c>
      <c r="AA4384">
        <v>30</v>
      </c>
      <c r="AB4384" s="120">
        <v>1.38</v>
      </c>
      <c r="AC4384" s="2">
        <f t="shared" si="414"/>
        <v>4068.7920000000008</v>
      </c>
      <c r="AE4384" s="2">
        <f t="shared" si="415"/>
        <v>4068.7920000000008</v>
      </c>
      <c r="AG4384" t="str">
        <f t="shared" si="416"/>
        <v/>
      </c>
    </row>
    <row r="4385" spans="1:34" s="9" customFormat="1">
      <c r="A4385">
        <v>4384</v>
      </c>
      <c r="C4385">
        <v>330</v>
      </c>
      <c r="D4385">
        <v>823</v>
      </c>
      <c r="E4385" s="9" t="s">
        <v>909</v>
      </c>
      <c r="F4385" t="s">
        <v>931</v>
      </c>
      <c r="G4385" s="9">
        <v>55.22021866</v>
      </c>
      <c r="H4385" s="9">
        <v>127.88050079999999</v>
      </c>
      <c r="M4385" s="9" t="s">
        <v>28</v>
      </c>
      <c r="N4385" s="9">
        <v>-36</v>
      </c>
      <c r="O4385" s="9">
        <v>-45</v>
      </c>
      <c r="P4385">
        <f t="shared" si="417"/>
        <v>9</v>
      </c>
      <c r="Q4385" s="9" t="s">
        <v>609</v>
      </c>
      <c r="R4385" s="9">
        <v>2</v>
      </c>
      <c r="S4385" s="9">
        <f t="shared" si="412"/>
        <v>9</v>
      </c>
      <c r="T4385" s="9">
        <f t="shared" si="413"/>
        <v>0</v>
      </c>
      <c r="U4385" t="s">
        <v>1003</v>
      </c>
      <c r="V4385" t="s">
        <v>623</v>
      </c>
      <c r="Z4385" s="118">
        <v>1.56</v>
      </c>
      <c r="AA4385" s="9">
        <v>25</v>
      </c>
      <c r="AB4385" s="120">
        <v>1.38</v>
      </c>
      <c r="AC4385" s="2">
        <f t="shared" si="414"/>
        <v>1453.1399999999999</v>
      </c>
      <c r="AE4385" s="11">
        <f t="shared" si="415"/>
        <v>1453.1399999999999</v>
      </c>
      <c r="AG4385" t="str">
        <f t="shared" si="416"/>
        <v/>
      </c>
      <c r="AH4385"/>
    </row>
    <row r="4386" spans="1:34">
      <c r="A4386">
        <v>4385</v>
      </c>
      <c r="C4386">
        <v>502</v>
      </c>
      <c r="D4386">
        <v>824</v>
      </c>
      <c r="E4386" t="s">
        <v>605</v>
      </c>
      <c r="F4386" t="s">
        <v>929</v>
      </c>
      <c r="G4386">
        <v>54.416671749999999</v>
      </c>
      <c r="H4386">
        <v>128.71040339999999</v>
      </c>
      <c r="M4386" t="s">
        <v>89</v>
      </c>
      <c r="N4386">
        <v>7</v>
      </c>
      <c r="O4386">
        <v>6</v>
      </c>
      <c r="P4386">
        <f t="shared" si="417"/>
        <v>1</v>
      </c>
      <c r="Q4386" t="s">
        <v>35</v>
      </c>
      <c r="R4386">
        <v>1</v>
      </c>
      <c r="S4386">
        <f t="shared" si="412"/>
        <v>0</v>
      </c>
      <c r="T4386">
        <f t="shared" si="413"/>
        <v>1</v>
      </c>
      <c r="W4386">
        <f>SUM(S4386:S4390)</f>
        <v>423</v>
      </c>
      <c r="X4386">
        <f>SUM(T4386:T4390)</f>
        <v>7</v>
      </c>
      <c r="Y4386">
        <f>X4386+W4386</f>
        <v>430</v>
      </c>
      <c r="Z4386" s="118">
        <v>0.14000000000000001</v>
      </c>
      <c r="AA4386">
        <v>0</v>
      </c>
      <c r="AB4386" s="120">
        <v>43.21</v>
      </c>
      <c r="AC4386" s="2">
        <f t="shared" si="414"/>
        <v>604.94000000000005</v>
      </c>
      <c r="AD4386" s="2">
        <f>SUM(AC4386:AC4390)</f>
        <v>11021.004000000001</v>
      </c>
      <c r="AE4386" s="2">
        <f t="shared" si="415"/>
        <v>604.94000000000005</v>
      </c>
      <c r="AF4386" s="2">
        <f>SUM(AE4386:AE4390)</f>
        <v>11021.004000000001</v>
      </c>
      <c r="AG4386">
        <f t="shared" si="416"/>
        <v>1</v>
      </c>
    </row>
    <row r="4387" spans="1:34">
      <c r="A4387">
        <v>4386</v>
      </c>
      <c r="C4387">
        <v>502</v>
      </c>
      <c r="D4387">
        <v>824</v>
      </c>
      <c r="E4387" t="s">
        <v>605</v>
      </c>
      <c r="F4387" t="s">
        <v>929</v>
      </c>
      <c r="G4387">
        <v>54.416671749999999</v>
      </c>
      <c r="H4387">
        <v>128.71040339999999</v>
      </c>
      <c r="M4387" t="s">
        <v>606</v>
      </c>
      <c r="N4387">
        <v>6</v>
      </c>
      <c r="O4387">
        <v>2</v>
      </c>
      <c r="P4387">
        <f t="shared" si="417"/>
        <v>4</v>
      </c>
      <c r="Q4387" t="s">
        <v>35</v>
      </c>
      <c r="R4387">
        <v>1</v>
      </c>
      <c r="S4387">
        <f t="shared" si="412"/>
        <v>0</v>
      </c>
      <c r="T4387">
        <f t="shared" si="413"/>
        <v>4</v>
      </c>
      <c r="Z4387" s="118">
        <v>0.14000000000000001</v>
      </c>
      <c r="AA4387">
        <v>0</v>
      </c>
      <c r="AB4387" s="120">
        <v>43.21</v>
      </c>
      <c r="AC4387" s="2">
        <f t="shared" si="414"/>
        <v>2419.7600000000002</v>
      </c>
      <c r="AE4387" s="2">
        <f t="shared" si="415"/>
        <v>2419.7600000000002</v>
      </c>
      <c r="AG4387" t="str">
        <f t="shared" si="416"/>
        <v/>
      </c>
    </row>
    <row r="4388" spans="1:34">
      <c r="A4388">
        <v>4387</v>
      </c>
      <c r="C4388">
        <v>502</v>
      </c>
      <c r="D4388">
        <v>824</v>
      </c>
      <c r="E4388" t="s">
        <v>605</v>
      </c>
      <c r="F4388" t="s">
        <v>929</v>
      </c>
      <c r="G4388">
        <v>54.416671749999999</v>
      </c>
      <c r="H4388">
        <v>128.71040339999999</v>
      </c>
      <c r="M4388" t="s">
        <v>15</v>
      </c>
      <c r="N4388">
        <v>2</v>
      </c>
      <c r="O4388">
        <v>0</v>
      </c>
      <c r="P4388">
        <f t="shared" si="417"/>
        <v>2</v>
      </c>
      <c r="Q4388" t="s">
        <v>35</v>
      </c>
      <c r="R4388">
        <v>1</v>
      </c>
      <c r="S4388">
        <f t="shared" si="412"/>
        <v>0</v>
      </c>
      <c r="T4388">
        <f t="shared" si="413"/>
        <v>2</v>
      </c>
      <c r="Z4388" s="118">
        <v>0.14000000000000001</v>
      </c>
      <c r="AA4388">
        <v>0</v>
      </c>
      <c r="AB4388" s="120">
        <v>36.65</v>
      </c>
      <c r="AC4388" s="2">
        <f t="shared" si="414"/>
        <v>1026.2</v>
      </c>
      <c r="AE4388" s="2">
        <f t="shared" si="415"/>
        <v>1026.2</v>
      </c>
      <c r="AG4388" t="str">
        <f t="shared" si="416"/>
        <v/>
      </c>
      <c r="AH4388" s="89"/>
    </row>
    <row r="4389" spans="1:34">
      <c r="A4389">
        <v>4388</v>
      </c>
      <c r="C4389">
        <v>550</v>
      </c>
      <c r="D4389">
        <v>824</v>
      </c>
      <c r="E4389" t="s">
        <v>605</v>
      </c>
      <c r="F4389" t="s">
        <v>929</v>
      </c>
      <c r="G4389">
        <v>54.416671749999999</v>
      </c>
      <c r="H4389">
        <v>128.71040339999999</v>
      </c>
      <c r="M4389" t="s">
        <v>18</v>
      </c>
      <c r="N4389">
        <v>0</v>
      </c>
      <c r="O4389">
        <v>-12</v>
      </c>
      <c r="P4389">
        <f t="shared" si="417"/>
        <v>12</v>
      </c>
      <c r="Q4389" t="s">
        <v>611</v>
      </c>
      <c r="R4389">
        <v>2</v>
      </c>
      <c r="S4389">
        <f t="shared" si="412"/>
        <v>12</v>
      </c>
      <c r="T4389">
        <f t="shared" si="413"/>
        <v>0</v>
      </c>
      <c r="U4389" t="s">
        <v>1003</v>
      </c>
      <c r="V4389" t="s">
        <v>623</v>
      </c>
      <c r="Z4389" s="118">
        <v>1.38</v>
      </c>
      <c r="AA4389">
        <v>70</v>
      </c>
      <c r="AB4389" s="120">
        <v>1.7</v>
      </c>
      <c r="AC4389" s="2">
        <f t="shared" si="414"/>
        <v>844.55999999999983</v>
      </c>
      <c r="AE4389" s="2">
        <f t="shared" si="415"/>
        <v>844.55999999999983</v>
      </c>
      <c r="AG4389" t="str">
        <f t="shared" si="416"/>
        <v/>
      </c>
    </row>
    <row r="4390" spans="1:34" s="9" customFormat="1">
      <c r="A4390">
        <v>4389</v>
      </c>
      <c r="C4390">
        <v>550</v>
      </c>
      <c r="D4390">
        <v>824</v>
      </c>
      <c r="E4390" s="9" t="s">
        <v>605</v>
      </c>
      <c r="F4390" t="s">
        <v>929</v>
      </c>
      <c r="G4390" s="9">
        <v>54.416671749999999</v>
      </c>
      <c r="H4390" s="9">
        <v>128.71040339999999</v>
      </c>
      <c r="M4390" s="9" t="s">
        <v>19</v>
      </c>
      <c r="N4390" s="9">
        <v>-12</v>
      </c>
      <c r="O4390" s="9">
        <v>-423</v>
      </c>
      <c r="P4390">
        <f t="shared" si="417"/>
        <v>411</v>
      </c>
      <c r="Q4390" s="9" t="s">
        <v>191</v>
      </c>
      <c r="R4390" s="9">
        <v>2</v>
      </c>
      <c r="S4390" s="9">
        <f t="shared" si="412"/>
        <v>411</v>
      </c>
      <c r="T4390" s="9">
        <f t="shared" si="413"/>
        <v>0</v>
      </c>
      <c r="U4390" t="s">
        <v>1003</v>
      </c>
      <c r="V4390" t="s">
        <v>623</v>
      </c>
      <c r="Z4390" s="118">
        <v>1.38</v>
      </c>
      <c r="AA4390" s="9">
        <v>80</v>
      </c>
      <c r="AB4390" s="120">
        <v>0.54</v>
      </c>
      <c r="AC4390" s="2">
        <f t="shared" si="414"/>
        <v>6125.5440000000008</v>
      </c>
      <c r="AE4390" s="11">
        <f t="shared" si="415"/>
        <v>6125.5440000000008</v>
      </c>
      <c r="AG4390" t="str">
        <f t="shared" si="416"/>
        <v/>
      </c>
      <c r="AH4390"/>
    </row>
    <row r="4391" spans="1:34">
      <c r="A4391">
        <v>4390</v>
      </c>
      <c r="C4391">
        <v>503</v>
      </c>
      <c r="D4391">
        <v>825</v>
      </c>
      <c r="E4391" t="s">
        <v>605</v>
      </c>
      <c r="F4391" t="s">
        <v>929</v>
      </c>
      <c r="G4391">
        <v>54.416671749999999</v>
      </c>
      <c r="H4391">
        <v>128.71049500000001</v>
      </c>
      <c r="M4391" t="s">
        <v>89</v>
      </c>
      <c r="N4391">
        <v>7</v>
      </c>
      <c r="O4391">
        <v>6</v>
      </c>
      <c r="P4391">
        <f t="shared" si="417"/>
        <v>1</v>
      </c>
      <c r="Q4391" t="s">
        <v>35</v>
      </c>
      <c r="R4391">
        <v>1</v>
      </c>
      <c r="S4391">
        <f t="shared" si="412"/>
        <v>0</v>
      </c>
      <c r="T4391">
        <f t="shared" si="413"/>
        <v>1</v>
      </c>
      <c r="W4391">
        <f>SUM(S4391:S4395)</f>
        <v>423</v>
      </c>
      <c r="X4391">
        <f>SUM(T4391:T4395)</f>
        <v>7</v>
      </c>
      <c r="Y4391">
        <f>X4391+W4391</f>
        <v>430</v>
      </c>
      <c r="Z4391" s="118">
        <v>0.14000000000000001</v>
      </c>
      <c r="AA4391">
        <v>0</v>
      </c>
      <c r="AB4391" s="120">
        <v>43.21</v>
      </c>
      <c r="AC4391" s="2">
        <f t="shared" si="414"/>
        <v>604.94000000000005</v>
      </c>
      <c r="AD4391" s="2">
        <f>SUM(AC4391:AC4395)</f>
        <v>11021.004000000001</v>
      </c>
      <c r="AE4391" s="2">
        <f t="shared" si="415"/>
        <v>604.94000000000005</v>
      </c>
      <c r="AF4391" s="2">
        <f>SUM(AE4391:AE4395)</f>
        <v>11021.004000000001</v>
      </c>
      <c r="AG4391">
        <f t="shared" si="416"/>
        <v>1</v>
      </c>
    </row>
    <row r="4392" spans="1:34">
      <c r="A4392">
        <v>4391</v>
      </c>
      <c r="C4392">
        <v>503</v>
      </c>
      <c r="D4392">
        <v>825</v>
      </c>
      <c r="E4392" t="s">
        <v>605</v>
      </c>
      <c r="F4392" t="s">
        <v>929</v>
      </c>
      <c r="G4392">
        <v>54.416671749999999</v>
      </c>
      <c r="H4392">
        <v>128.71049500000001</v>
      </c>
      <c r="M4392" t="s">
        <v>606</v>
      </c>
      <c r="N4392">
        <v>6</v>
      </c>
      <c r="O4392">
        <v>2</v>
      </c>
      <c r="P4392">
        <f t="shared" si="417"/>
        <v>4</v>
      </c>
      <c r="Q4392" t="s">
        <v>35</v>
      </c>
      <c r="R4392">
        <v>1</v>
      </c>
      <c r="S4392">
        <f t="shared" si="412"/>
        <v>0</v>
      </c>
      <c r="T4392">
        <f t="shared" si="413"/>
        <v>4</v>
      </c>
      <c r="Z4392" s="118">
        <v>0.14000000000000001</v>
      </c>
      <c r="AA4392">
        <v>0</v>
      </c>
      <c r="AB4392" s="120">
        <v>43.21</v>
      </c>
      <c r="AC4392" s="2">
        <f t="shared" si="414"/>
        <v>2419.7600000000002</v>
      </c>
      <c r="AE4392" s="2">
        <f t="shared" si="415"/>
        <v>2419.7600000000002</v>
      </c>
      <c r="AG4392" t="str">
        <f t="shared" si="416"/>
        <v/>
      </c>
    </row>
    <row r="4393" spans="1:34">
      <c r="A4393">
        <v>4392</v>
      </c>
      <c r="C4393">
        <v>503</v>
      </c>
      <c r="D4393">
        <v>825</v>
      </c>
      <c r="E4393" t="s">
        <v>605</v>
      </c>
      <c r="F4393" t="s">
        <v>929</v>
      </c>
      <c r="G4393">
        <v>54.416671749999999</v>
      </c>
      <c r="H4393">
        <v>128.71049500000001</v>
      </c>
      <c r="M4393" t="s">
        <v>15</v>
      </c>
      <c r="N4393">
        <v>2</v>
      </c>
      <c r="O4393">
        <v>0</v>
      </c>
      <c r="P4393">
        <f t="shared" si="417"/>
        <v>2</v>
      </c>
      <c r="Q4393" t="s">
        <v>35</v>
      </c>
      <c r="R4393">
        <v>1</v>
      </c>
      <c r="S4393">
        <f t="shared" si="412"/>
        <v>0</v>
      </c>
      <c r="T4393">
        <f t="shared" si="413"/>
        <v>2</v>
      </c>
      <c r="Z4393" s="118">
        <v>0.14000000000000001</v>
      </c>
      <c r="AA4393">
        <v>0</v>
      </c>
      <c r="AB4393" s="120">
        <v>36.65</v>
      </c>
      <c r="AC4393" s="2">
        <f t="shared" si="414"/>
        <v>1026.2</v>
      </c>
      <c r="AE4393" s="2">
        <f t="shared" si="415"/>
        <v>1026.2</v>
      </c>
      <c r="AG4393" t="str">
        <f t="shared" si="416"/>
        <v/>
      </c>
    </row>
    <row r="4394" spans="1:34">
      <c r="A4394">
        <v>4393</v>
      </c>
      <c r="C4394">
        <v>551</v>
      </c>
      <c r="D4394">
        <v>825</v>
      </c>
      <c r="E4394" t="s">
        <v>605</v>
      </c>
      <c r="F4394" t="s">
        <v>929</v>
      </c>
      <c r="G4394">
        <v>54.416671749999999</v>
      </c>
      <c r="H4394">
        <v>128.71049500000001</v>
      </c>
      <c r="M4394" t="s">
        <v>18</v>
      </c>
      <c r="N4394">
        <v>0</v>
      </c>
      <c r="O4394">
        <v>-12</v>
      </c>
      <c r="P4394">
        <f t="shared" si="417"/>
        <v>12</v>
      </c>
      <c r="Q4394" t="s">
        <v>611</v>
      </c>
      <c r="R4394">
        <v>2</v>
      </c>
      <c r="S4394">
        <f t="shared" si="412"/>
        <v>12</v>
      </c>
      <c r="T4394">
        <f t="shared" si="413"/>
        <v>0</v>
      </c>
      <c r="U4394" t="s">
        <v>1003</v>
      </c>
      <c r="V4394" t="s">
        <v>623</v>
      </c>
      <c r="Z4394" s="118">
        <v>1.38</v>
      </c>
      <c r="AA4394">
        <v>70</v>
      </c>
      <c r="AB4394" s="120">
        <v>1.7</v>
      </c>
      <c r="AC4394" s="2">
        <f t="shared" si="414"/>
        <v>844.55999999999983</v>
      </c>
      <c r="AE4394" s="2">
        <f t="shared" si="415"/>
        <v>844.55999999999983</v>
      </c>
      <c r="AG4394" t="str">
        <f t="shared" si="416"/>
        <v/>
      </c>
    </row>
    <row r="4395" spans="1:34" s="9" customFormat="1">
      <c r="A4395">
        <v>4394</v>
      </c>
      <c r="C4395">
        <v>551</v>
      </c>
      <c r="D4395">
        <v>825</v>
      </c>
      <c r="E4395" s="9" t="s">
        <v>605</v>
      </c>
      <c r="F4395" t="s">
        <v>929</v>
      </c>
      <c r="G4395" s="9">
        <v>54.416671749999999</v>
      </c>
      <c r="H4395" s="9">
        <v>128.71049500000001</v>
      </c>
      <c r="M4395" s="9" t="s">
        <v>19</v>
      </c>
      <c r="N4395" s="9">
        <v>-12</v>
      </c>
      <c r="O4395" s="9">
        <v>-423</v>
      </c>
      <c r="P4395">
        <f t="shared" si="417"/>
        <v>411</v>
      </c>
      <c r="Q4395" s="9" t="s">
        <v>191</v>
      </c>
      <c r="R4395" s="9">
        <v>2</v>
      </c>
      <c r="S4395" s="9">
        <f t="shared" si="412"/>
        <v>411</v>
      </c>
      <c r="T4395" s="9">
        <f t="shared" si="413"/>
        <v>0</v>
      </c>
      <c r="U4395" t="s">
        <v>1003</v>
      </c>
      <c r="V4395" t="s">
        <v>1005</v>
      </c>
      <c r="Z4395" s="118">
        <v>1.38</v>
      </c>
      <c r="AA4395" s="9">
        <v>80</v>
      </c>
      <c r="AB4395" s="120">
        <v>0.54</v>
      </c>
      <c r="AC4395" s="2">
        <f t="shared" si="414"/>
        <v>6125.5440000000008</v>
      </c>
      <c r="AE4395" s="11">
        <f t="shared" si="415"/>
        <v>6125.5440000000008</v>
      </c>
      <c r="AG4395" t="str">
        <f t="shared" si="416"/>
        <v/>
      </c>
      <c r="AH4395"/>
    </row>
    <row r="4396" spans="1:34">
      <c r="A4396">
        <v>4395</v>
      </c>
      <c r="C4396">
        <v>334</v>
      </c>
      <c r="D4396">
        <v>826</v>
      </c>
      <c r="E4396" t="s">
        <v>909</v>
      </c>
      <c r="F4396" t="s">
        <v>931</v>
      </c>
      <c r="G4396">
        <v>52.072608950000003</v>
      </c>
      <c r="H4396">
        <v>131.07659910000001</v>
      </c>
      <c r="M4396" t="s">
        <v>89</v>
      </c>
      <c r="N4396">
        <v>28</v>
      </c>
      <c r="O4396">
        <v>27.5</v>
      </c>
      <c r="P4396">
        <f t="shared" si="417"/>
        <v>0.5</v>
      </c>
      <c r="Q4396" t="s">
        <v>35</v>
      </c>
      <c r="R4396">
        <v>1</v>
      </c>
      <c r="S4396">
        <f t="shared" si="412"/>
        <v>0</v>
      </c>
      <c r="T4396">
        <f t="shared" si="413"/>
        <v>0.5</v>
      </c>
      <c r="W4396">
        <f>SUM(S4396:S4400)</f>
        <v>50</v>
      </c>
      <c r="X4396">
        <f>SUM(T4396:T4400)</f>
        <v>28</v>
      </c>
      <c r="Y4396">
        <f>X4396+W4396</f>
        <v>78</v>
      </c>
      <c r="Z4396" s="118">
        <v>0.12</v>
      </c>
      <c r="AA4396">
        <v>0</v>
      </c>
      <c r="AB4396" s="120">
        <v>42.07</v>
      </c>
      <c r="AC4396" s="2">
        <f t="shared" si="414"/>
        <v>252.42</v>
      </c>
      <c r="AD4396" s="2">
        <f>SUM(AC4396:AC4400)</f>
        <v>26989.77</v>
      </c>
      <c r="AE4396" s="2">
        <f t="shared" si="415"/>
        <v>252.42</v>
      </c>
      <c r="AF4396" s="2">
        <f>SUM(AE4396:AE4400)</f>
        <v>26989.77</v>
      </c>
      <c r="AG4396">
        <f t="shared" si="416"/>
        <v>1</v>
      </c>
    </row>
    <row r="4397" spans="1:34">
      <c r="A4397">
        <v>4396</v>
      </c>
      <c r="C4397">
        <v>334</v>
      </c>
      <c r="D4397">
        <v>826</v>
      </c>
      <c r="E4397" t="s">
        <v>909</v>
      </c>
      <c r="F4397" t="s">
        <v>931</v>
      </c>
      <c r="G4397">
        <v>52.072608950000003</v>
      </c>
      <c r="H4397">
        <v>131.07659910000001</v>
      </c>
      <c r="M4397" t="s">
        <v>606</v>
      </c>
      <c r="N4397">
        <v>27.5</v>
      </c>
      <c r="O4397">
        <v>27</v>
      </c>
      <c r="P4397">
        <f t="shared" si="417"/>
        <v>0.5</v>
      </c>
      <c r="Q4397" t="s">
        <v>35</v>
      </c>
      <c r="R4397">
        <v>1</v>
      </c>
      <c r="S4397">
        <f t="shared" si="412"/>
        <v>0</v>
      </c>
      <c r="T4397">
        <f t="shared" si="413"/>
        <v>0.5</v>
      </c>
      <c r="Z4397" s="118">
        <v>0.12</v>
      </c>
      <c r="AA4397">
        <v>0</v>
      </c>
      <c r="AB4397" s="120">
        <v>42.07</v>
      </c>
      <c r="AC4397" s="2">
        <f t="shared" si="414"/>
        <v>252.42</v>
      </c>
      <c r="AE4397" s="2">
        <f t="shared" si="415"/>
        <v>252.42</v>
      </c>
      <c r="AG4397" t="str">
        <f t="shared" si="416"/>
        <v/>
      </c>
    </row>
    <row r="4398" spans="1:34">
      <c r="A4398">
        <v>4397</v>
      </c>
      <c r="C4398">
        <v>334</v>
      </c>
      <c r="D4398">
        <v>826</v>
      </c>
      <c r="E4398" t="s">
        <v>909</v>
      </c>
      <c r="F4398" t="s">
        <v>931</v>
      </c>
      <c r="G4398">
        <v>52.072608950000003</v>
      </c>
      <c r="H4398">
        <v>131.07659910000001</v>
      </c>
      <c r="M4398" t="s">
        <v>57</v>
      </c>
      <c r="N4398">
        <v>27</v>
      </c>
      <c r="O4398">
        <v>0</v>
      </c>
      <c r="P4398">
        <f t="shared" si="417"/>
        <v>27</v>
      </c>
      <c r="Q4398" t="s">
        <v>35</v>
      </c>
      <c r="R4398">
        <v>1</v>
      </c>
      <c r="S4398">
        <f t="shared" si="412"/>
        <v>0</v>
      </c>
      <c r="T4398">
        <f t="shared" si="413"/>
        <v>27</v>
      </c>
      <c r="Z4398" s="118">
        <v>0.21</v>
      </c>
      <c r="AA4398">
        <v>0</v>
      </c>
      <c r="AB4398" s="120">
        <v>35.51</v>
      </c>
      <c r="AC4398" s="2">
        <f t="shared" si="414"/>
        <v>20134.170000000002</v>
      </c>
      <c r="AE4398" s="2">
        <f t="shared" si="415"/>
        <v>20134.170000000002</v>
      </c>
      <c r="AG4398" t="str">
        <f t="shared" si="416"/>
        <v/>
      </c>
    </row>
    <row r="4399" spans="1:34">
      <c r="A4399">
        <v>4398</v>
      </c>
      <c r="C4399">
        <v>364</v>
      </c>
      <c r="D4399">
        <v>826</v>
      </c>
      <c r="E4399" t="s">
        <v>909</v>
      </c>
      <c r="F4399" t="s">
        <v>931</v>
      </c>
      <c r="G4399">
        <v>52.072608950000003</v>
      </c>
      <c r="H4399">
        <v>131.07659910000001</v>
      </c>
      <c r="M4399" t="s">
        <v>28</v>
      </c>
      <c r="N4399">
        <v>-2</v>
      </c>
      <c r="O4399">
        <v>-27</v>
      </c>
      <c r="P4399">
        <f t="shared" si="417"/>
        <v>25</v>
      </c>
      <c r="Q4399" t="s">
        <v>616</v>
      </c>
      <c r="R4399">
        <v>2</v>
      </c>
      <c r="S4399">
        <f t="shared" si="412"/>
        <v>25</v>
      </c>
      <c r="T4399">
        <f t="shared" si="413"/>
        <v>0</v>
      </c>
      <c r="U4399" t="s">
        <v>1003</v>
      </c>
      <c r="V4399" t="s">
        <v>1005</v>
      </c>
      <c r="Z4399" s="118">
        <v>1.56</v>
      </c>
      <c r="AA4399">
        <v>35</v>
      </c>
      <c r="AB4399" s="120">
        <v>1.38</v>
      </c>
      <c r="AC4399" s="2">
        <f t="shared" si="414"/>
        <v>3498.3</v>
      </c>
      <c r="AE4399" s="2">
        <f t="shared" si="415"/>
        <v>3498.3</v>
      </c>
      <c r="AG4399" t="str">
        <f t="shared" si="416"/>
        <v/>
      </c>
    </row>
    <row r="4400" spans="1:34" s="9" customFormat="1">
      <c r="A4400">
        <v>4399</v>
      </c>
      <c r="C4400">
        <v>364</v>
      </c>
      <c r="D4400">
        <v>826</v>
      </c>
      <c r="E4400" s="9" t="s">
        <v>909</v>
      </c>
      <c r="F4400" t="s">
        <v>931</v>
      </c>
      <c r="G4400" s="9">
        <v>52.072608950000003</v>
      </c>
      <c r="H4400" s="9">
        <v>131.07659910000001</v>
      </c>
      <c r="M4400" s="9" t="s">
        <v>159</v>
      </c>
      <c r="N4400" s="9">
        <v>-27</v>
      </c>
      <c r="O4400" s="9">
        <v>-52</v>
      </c>
      <c r="P4400">
        <f t="shared" si="417"/>
        <v>25</v>
      </c>
      <c r="Q4400" s="9" t="s">
        <v>616</v>
      </c>
      <c r="R4400" s="9">
        <v>2</v>
      </c>
      <c r="S4400" s="9">
        <f t="shared" si="412"/>
        <v>25</v>
      </c>
      <c r="T4400" s="9">
        <f t="shared" si="413"/>
        <v>0</v>
      </c>
      <c r="U4400" t="s">
        <v>1003</v>
      </c>
      <c r="V4400" t="s">
        <v>1005</v>
      </c>
      <c r="Z4400" s="118">
        <v>1.56</v>
      </c>
      <c r="AA4400" s="9">
        <v>47</v>
      </c>
      <c r="AB4400" s="120">
        <v>1.38</v>
      </c>
      <c r="AC4400" s="2">
        <f t="shared" si="414"/>
        <v>2852.46</v>
      </c>
      <c r="AE4400" s="11">
        <f t="shared" si="415"/>
        <v>2852.46</v>
      </c>
      <c r="AG4400" t="str">
        <f t="shared" si="416"/>
        <v/>
      </c>
      <c r="AH4400"/>
    </row>
    <row r="4401" spans="1:34">
      <c r="A4401">
        <v>4400</v>
      </c>
      <c r="C4401">
        <v>495</v>
      </c>
      <c r="D4401">
        <v>827</v>
      </c>
      <c r="E4401" t="s">
        <v>416</v>
      </c>
      <c r="F4401" t="s">
        <v>932</v>
      </c>
      <c r="G4401">
        <v>54.558860780000003</v>
      </c>
      <c r="H4401">
        <v>128.66979979999999</v>
      </c>
      <c r="M4401" t="s">
        <v>89</v>
      </c>
      <c r="N4401">
        <v>5</v>
      </c>
      <c r="O4401">
        <v>4</v>
      </c>
      <c r="P4401">
        <f t="shared" si="417"/>
        <v>1</v>
      </c>
      <c r="Q4401" t="s">
        <v>35</v>
      </c>
      <c r="R4401">
        <v>1</v>
      </c>
      <c r="S4401">
        <f t="shared" si="412"/>
        <v>0</v>
      </c>
      <c r="T4401">
        <f t="shared" si="413"/>
        <v>1</v>
      </c>
      <c r="W4401">
        <f>SUM(S4401:S4408)</f>
        <v>55</v>
      </c>
      <c r="X4401">
        <f>SUM(T4401:T4408)</f>
        <v>5</v>
      </c>
      <c r="Y4401">
        <f>X4401+W4401</f>
        <v>60</v>
      </c>
      <c r="Z4401" s="118">
        <v>0.11</v>
      </c>
      <c r="AA4401">
        <v>0</v>
      </c>
      <c r="AB4401" s="120">
        <v>25.58</v>
      </c>
      <c r="AC4401" s="2">
        <f t="shared" si="414"/>
        <v>281.37999999999994</v>
      </c>
      <c r="AD4401" s="2">
        <f>SUM(AC4401:AC4408)</f>
        <v>17919.744000000002</v>
      </c>
      <c r="AE4401" s="2">
        <f t="shared" si="415"/>
        <v>281.37999999999994</v>
      </c>
      <c r="AF4401" s="2">
        <f>SUM(AE4401:AE4408)</f>
        <v>17919.744000000002</v>
      </c>
      <c r="AG4401">
        <f t="shared" si="416"/>
        <v>1</v>
      </c>
    </row>
    <row r="4402" spans="1:34">
      <c r="A4402">
        <v>4401</v>
      </c>
      <c r="C4402">
        <v>495</v>
      </c>
      <c r="D4402">
        <v>827</v>
      </c>
      <c r="E4402" t="s">
        <v>416</v>
      </c>
      <c r="F4402" t="s">
        <v>932</v>
      </c>
      <c r="G4402">
        <v>54.558860780000003</v>
      </c>
      <c r="H4402">
        <v>128.66979979999999</v>
      </c>
      <c r="M4402" t="s">
        <v>606</v>
      </c>
      <c r="N4402">
        <v>4</v>
      </c>
      <c r="O4402">
        <v>2</v>
      </c>
      <c r="P4402">
        <f t="shared" si="417"/>
        <v>2</v>
      </c>
      <c r="Q4402" t="s">
        <v>35</v>
      </c>
      <c r="R4402">
        <v>1</v>
      </c>
      <c r="S4402">
        <f t="shared" si="412"/>
        <v>0</v>
      </c>
      <c r="T4402">
        <f t="shared" si="413"/>
        <v>2</v>
      </c>
      <c r="Z4402" s="118">
        <v>0.11</v>
      </c>
      <c r="AA4402">
        <v>0</v>
      </c>
      <c r="AB4402" s="120">
        <v>25.58</v>
      </c>
      <c r="AC4402" s="2">
        <f t="shared" si="414"/>
        <v>562.75999999999988</v>
      </c>
      <c r="AE4402" s="2">
        <f t="shared" si="415"/>
        <v>562.75999999999988</v>
      </c>
      <c r="AG4402" t="str">
        <f t="shared" si="416"/>
        <v/>
      </c>
    </row>
    <row r="4403" spans="1:34">
      <c r="A4403">
        <v>4402</v>
      </c>
      <c r="C4403">
        <v>495</v>
      </c>
      <c r="D4403">
        <v>827</v>
      </c>
      <c r="E4403" t="s">
        <v>416</v>
      </c>
      <c r="F4403" t="s">
        <v>932</v>
      </c>
      <c r="G4403">
        <v>54.558860780000003</v>
      </c>
      <c r="H4403">
        <v>128.66979979999999</v>
      </c>
      <c r="M4403" t="s">
        <v>15</v>
      </c>
      <c r="N4403">
        <v>2</v>
      </c>
      <c r="O4403">
        <v>0</v>
      </c>
      <c r="P4403">
        <f t="shared" si="417"/>
        <v>2</v>
      </c>
      <c r="Q4403" t="s">
        <v>35</v>
      </c>
      <c r="R4403">
        <v>1</v>
      </c>
      <c r="S4403">
        <f t="shared" si="412"/>
        <v>0</v>
      </c>
      <c r="T4403">
        <f t="shared" si="413"/>
        <v>2</v>
      </c>
      <c r="Z4403" s="118">
        <v>0.55000000000000004</v>
      </c>
      <c r="AA4403">
        <v>0</v>
      </c>
      <c r="AB4403" s="120">
        <v>19.02</v>
      </c>
      <c r="AC4403" s="2">
        <f t="shared" si="414"/>
        <v>2092.2000000000003</v>
      </c>
      <c r="AE4403" s="2">
        <f t="shared" si="415"/>
        <v>2092.2000000000003</v>
      </c>
      <c r="AG4403" t="str">
        <f t="shared" si="416"/>
        <v/>
      </c>
    </row>
    <row r="4404" spans="1:34">
      <c r="A4404">
        <v>4403</v>
      </c>
      <c r="C4404">
        <v>543</v>
      </c>
      <c r="D4404">
        <v>827</v>
      </c>
      <c r="E4404" t="s">
        <v>416</v>
      </c>
      <c r="F4404" t="s">
        <v>932</v>
      </c>
      <c r="G4404">
        <v>54.558860780000003</v>
      </c>
      <c r="H4404">
        <v>128.66979979999999</v>
      </c>
      <c r="M4404" t="s">
        <v>104</v>
      </c>
      <c r="N4404">
        <v>0</v>
      </c>
      <c r="O4404">
        <v>-8</v>
      </c>
      <c r="P4404">
        <f t="shared" si="417"/>
        <v>8</v>
      </c>
      <c r="Q4404" t="s">
        <v>885</v>
      </c>
      <c r="R4404">
        <v>2</v>
      </c>
      <c r="S4404">
        <f t="shared" si="412"/>
        <v>8</v>
      </c>
      <c r="T4404">
        <f t="shared" si="413"/>
        <v>0</v>
      </c>
      <c r="U4404" t="s">
        <v>1025</v>
      </c>
      <c r="V4404" t="s">
        <v>856</v>
      </c>
      <c r="Z4404" s="118">
        <v>0.97</v>
      </c>
      <c r="AA4404" s="106">
        <v>20</v>
      </c>
      <c r="AB4404" s="120">
        <v>7.94</v>
      </c>
      <c r="AC4404" s="2">
        <f t="shared" si="414"/>
        <v>4929.152000000001</v>
      </c>
      <c r="AE4404" s="2">
        <f t="shared" si="415"/>
        <v>4929.152000000001</v>
      </c>
      <c r="AG4404" t="str">
        <f t="shared" si="416"/>
        <v/>
      </c>
    </row>
    <row r="4405" spans="1:34">
      <c r="A4405">
        <v>4404</v>
      </c>
      <c r="C4405">
        <v>543</v>
      </c>
      <c r="D4405">
        <v>827</v>
      </c>
      <c r="E4405" t="s">
        <v>416</v>
      </c>
      <c r="F4405" t="s">
        <v>932</v>
      </c>
      <c r="G4405">
        <v>54.558860780000003</v>
      </c>
      <c r="H4405">
        <v>128.66979979999999</v>
      </c>
      <c r="M4405" t="s">
        <v>28</v>
      </c>
      <c r="N4405">
        <v>-8</v>
      </c>
      <c r="O4405">
        <v>-41</v>
      </c>
      <c r="P4405">
        <f t="shared" si="417"/>
        <v>33</v>
      </c>
      <c r="Q4405" t="s">
        <v>883</v>
      </c>
      <c r="R4405">
        <v>2</v>
      </c>
      <c r="S4405">
        <f t="shared" si="412"/>
        <v>33</v>
      </c>
      <c r="T4405">
        <f t="shared" si="413"/>
        <v>0</v>
      </c>
      <c r="U4405" t="s">
        <v>1025</v>
      </c>
      <c r="V4405" t="s">
        <v>856</v>
      </c>
      <c r="Z4405" s="118">
        <v>1.1000000000000001</v>
      </c>
      <c r="AA4405" s="106">
        <v>20</v>
      </c>
      <c r="AB4405" s="120">
        <v>2.84</v>
      </c>
      <c r="AC4405" s="2">
        <f t="shared" si="414"/>
        <v>8247.36</v>
      </c>
      <c r="AE4405" s="2">
        <f t="shared" si="415"/>
        <v>8247.36</v>
      </c>
      <c r="AG4405" t="str">
        <f t="shared" si="416"/>
        <v/>
      </c>
    </row>
    <row r="4406" spans="1:34">
      <c r="A4406">
        <v>4405</v>
      </c>
      <c r="C4406">
        <v>543</v>
      </c>
      <c r="D4406">
        <v>827</v>
      </c>
      <c r="E4406" t="s">
        <v>416</v>
      </c>
      <c r="F4406" t="s">
        <v>932</v>
      </c>
      <c r="G4406">
        <v>54.558860780000003</v>
      </c>
      <c r="H4406">
        <v>128.66979979999999</v>
      </c>
      <c r="M4406" t="s">
        <v>850</v>
      </c>
      <c r="N4406">
        <v>-41</v>
      </c>
      <c r="O4406">
        <v>-42</v>
      </c>
      <c r="P4406">
        <f t="shared" si="417"/>
        <v>1</v>
      </c>
      <c r="Q4406" t="s">
        <v>883</v>
      </c>
      <c r="R4406">
        <v>2</v>
      </c>
      <c r="S4406">
        <f t="shared" si="412"/>
        <v>1</v>
      </c>
      <c r="T4406">
        <f t="shared" si="413"/>
        <v>0</v>
      </c>
      <c r="U4406" t="s">
        <v>1025</v>
      </c>
      <c r="V4406" t="s">
        <v>856</v>
      </c>
      <c r="Z4406" s="118">
        <v>0.97</v>
      </c>
      <c r="AA4406" s="106">
        <v>20</v>
      </c>
      <c r="AB4406" s="120">
        <v>7.94</v>
      </c>
      <c r="AC4406" s="2">
        <f t="shared" si="414"/>
        <v>616.14400000000012</v>
      </c>
      <c r="AE4406" s="2">
        <f t="shared" si="415"/>
        <v>616.14400000000012</v>
      </c>
      <c r="AG4406" t="str">
        <f t="shared" si="416"/>
        <v/>
      </c>
    </row>
    <row r="4407" spans="1:34">
      <c r="A4407">
        <v>4406</v>
      </c>
      <c r="C4407">
        <v>543</v>
      </c>
      <c r="D4407">
        <v>827</v>
      </c>
      <c r="E4407" t="s">
        <v>416</v>
      </c>
      <c r="F4407" t="s">
        <v>932</v>
      </c>
      <c r="G4407">
        <v>54.558860780000003</v>
      </c>
      <c r="H4407">
        <v>128.66979979999999</v>
      </c>
      <c r="M4407" t="s">
        <v>851</v>
      </c>
      <c r="N4407">
        <v>-42</v>
      </c>
      <c r="O4407">
        <v>-43</v>
      </c>
      <c r="P4407">
        <f t="shared" si="417"/>
        <v>1</v>
      </c>
      <c r="Q4407" t="s">
        <v>609</v>
      </c>
      <c r="R4407">
        <v>2</v>
      </c>
      <c r="S4407">
        <f t="shared" si="412"/>
        <v>1</v>
      </c>
      <c r="T4407">
        <f t="shared" si="413"/>
        <v>0</v>
      </c>
      <c r="U4407" t="s">
        <v>1026</v>
      </c>
      <c r="V4407" t="s">
        <v>21</v>
      </c>
      <c r="Z4407" s="118">
        <v>0.97</v>
      </c>
      <c r="AA4407" s="106">
        <v>40</v>
      </c>
      <c r="AB4407" s="120">
        <v>7.94</v>
      </c>
      <c r="AC4407" s="2">
        <f t="shared" si="414"/>
        <v>462.108</v>
      </c>
      <c r="AE4407" s="2">
        <f t="shared" si="415"/>
        <v>462.108</v>
      </c>
      <c r="AG4407" t="str">
        <f t="shared" si="416"/>
        <v/>
      </c>
    </row>
    <row r="4408" spans="1:34" s="9" customFormat="1">
      <c r="A4408">
        <v>4407</v>
      </c>
      <c r="C4408">
        <v>543</v>
      </c>
      <c r="D4408">
        <v>827</v>
      </c>
      <c r="E4408" s="9" t="s">
        <v>416</v>
      </c>
      <c r="F4408" t="s">
        <v>932</v>
      </c>
      <c r="G4408" s="9">
        <v>54.558860780000003</v>
      </c>
      <c r="H4408" s="9">
        <v>128.66979979999999</v>
      </c>
      <c r="M4408" s="9" t="s">
        <v>20</v>
      </c>
      <c r="N4408" s="9">
        <v>-43</v>
      </c>
      <c r="O4408" s="9">
        <v>-55</v>
      </c>
      <c r="P4408">
        <f t="shared" si="417"/>
        <v>12</v>
      </c>
      <c r="Q4408" s="9" t="s">
        <v>609</v>
      </c>
      <c r="R4408" s="9">
        <v>2</v>
      </c>
      <c r="S4408" s="9">
        <f t="shared" si="412"/>
        <v>12</v>
      </c>
      <c r="T4408" s="9">
        <f t="shared" si="413"/>
        <v>0</v>
      </c>
      <c r="U4408" t="s">
        <v>1026</v>
      </c>
      <c r="V4408" t="s">
        <v>21</v>
      </c>
      <c r="Z4408" s="118">
        <v>1.1000000000000001</v>
      </c>
      <c r="AA4408" s="106">
        <v>40</v>
      </c>
      <c r="AB4408" s="120">
        <v>0.92</v>
      </c>
      <c r="AC4408" s="2">
        <f t="shared" si="414"/>
        <v>728.64</v>
      </c>
      <c r="AE4408" s="11">
        <f t="shared" si="415"/>
        <v>728.64</v>
      </c>
      <c r="AG4408" t="str">
        <f t="shared" si="416"/>
        <v/>
      </c>
      <c r="AH4408"/>
    </row>
    <row r="4409" spans="1:34">
      <c r="A4409">
        <v>4408</v>
      </c>
      <c r="C4409">
        <v>496</v>
      </c>
      <c r="D4409">
        <v>828</v>
      </c>
      <c r="E4409" t="s">
        <v>909</v>
      </c>
      <c r="F4409" t="s">
        <v>931</v>
      </c>
      <c r="G4409">
        <v>54.421890259999998</v>
      </c>
      <c r="H4409">
        <v>128.80990600000001</v>
      </c>
      <c r="M4409" t="s">
        <v>89</v>
      </c>
      <c r="N4409">
        <v>17</v>
      </c>
      <c r="O4409">
        <v>16</v>
      </c>
      <c r="P4409">
        <f t="shared" si="417"/>
        <v>1</v>
      </c>
      <c r="Q4409" t="s">
        <v>35</v>
      </c>
      <c r="R4409">
        <v>1</v>
      </c>
      <c r="S4409">
        <f t="shared" si="412"/>
        <v>0</v>
      </c>
      <c r="T4409">
        <f t="shared" si="413"/>
        <v>1</v>
      </c>
      <c r="W4409">
        <f>SUM(S4409:S4414)</f>
        <v>40</v>
      </c>
      <c r="X4409">
        <f>SUM(T4409:T4414)</f>
        <v>17</v>
      </c>
      <c r="Y4409">
        <f>X4409+W4409</f>
        <v>57</v>
      </c>
      <c r="Z4409" s="118">
        <v>0.12</v>
      </c>
      <c r="AA4409">
        <v>0</v>
      </c>
      <c r="AB4409" s="120">
        <v>42.07</v>
      </c>
      <c r="AC4409" s="2">
        <f t="shared" si="414"/>
        <v>504.84</v>
      </c>
      <c r="AD4409" s="2">
        <f>SUM(AC4409:AC4414)</f>
        <v>17711.682000000001</v>
      </c>
      <c r="AE4409" s="2">
        <f t="shared" si="415"/>
        <v>504.84</v>
      </c>
      <c r="AF4409" s="2">
        <f>SUM(AE4409:AE4414)</f>
        <v>17711.682000000001</v>
      </c>
      <c r="AG4409">
        <f t="shared" si="416"/>
        <v>1</v>
      </c>
    </row>
    <row r="4410" spans="1:34">
      <c r="A4410">
        <v>4409</v>
      </c>
      <c r="C4410">
        <v>496</v>
      </c>
      <c r="D4410">
        <v>828</v>
      </c>
      <c r="E4410" t="s">
        <v>909</v>
      </c>
      <c r="F4410" t="s">
        <v>931</v>
      </c>
      <c r="G4410">
        <v>54.421890259999998</v>
      </c>
      <c r="H4410">
        <v>128.80990600000001</v>
      </c>
      <c r="M4410" t="s">
        <v>15</v>
      </c>
      <c r="N4410">
        <v>16</v>
      </c>
      <c r="O4410">
        <v>14</v>
      </c>
      <c r="P4410">
        <f t="shared" si="417"/>
        <v>2</v>
      </c>
      <c r="Q4410" t="s">
        <v>35</v>
      </c>
      <c r="R4410">
        <v>1</v>
      </c>
      <c r="S4410">
        <f t="shared" si="412"/>
        <v>0</v>
      </c>
      <c r="T4410">
        <f t="shared" si="413"/>
        <v>2</v>
      </c>
      <c r="Z4410" s="118">
        <v>0.21</v>
      </c>
      <c r="AA4410">
        <v>0</v>
      </c>
      <c r="AB4410" s="120">
        <v>35.51</v>
      </c>
      <c r="AC4410" s="2">
        <f t="shared" si="414"/>
        <v>1491.4199999999998</v>
      </c>
      <c r="AE4410" s="2">
        <f t="shared" si="415"/>
        <v>1491.4199999999998</v>
      </c>
      <c r="AG4410" t="str">
        <f t="shared" si="416"/>
        <v/>
      </c>
    </row>
    <row r="4411" spans="1:34">
      <c r="A4411">
        <v>4410</v>
      </c>
      <c r="C4411">
        <v>496</v>
      </c>
      <c r="D4411">
        <v>828</v>
      </c>
      <c r="E4411" t="s">
        <v>909</v>
      </c>
      <c r="F4411" t="s">
        <v>931</v>
      </c>
      <c r="G4411">
        <v>54.421890259999998</v>
      </c>
      <c r="H4411">
        <v>128.80990600000001</v>
      </c>
      <c r="M4411" t="s">
        <v>90</v>
      </c>
      <c r="N4411">
        <v>14</v>
      </c>
      <c r="O4411">
        <v>3</v>
      </c>
      <c r="P4411">
        <f t="shared" si="417"/>
        <v>11</v>
      </c>
      <c r="Q4411" t="s">
        <v>35</v>
      </c>
      <c r="R4411">
        <v>1</v>
      </c>
      <c r="S4411">
        <f t="shared" si="412"/>
        <v>0</v>
      </c>
      <c r="T4411">
        <f t="shared" si="413"/>
        <v>11</v>
      </c>
      <c r="Z4411" s="118">
        <v>0.21</v>
      </c>
      <c r="AA4411">
        <v>0</v>
      </c>
      <c r="AB4411" s="120">
        <v>35.51</v>
      </c>
      <c r="AC4411" s="2">
        <f t="shared" si="414"/>
        <v>8202.8100000000013</v>
      </c>
      <c r="AE4411" s="2">
        <f t="shared" si="415"/>
        <v>8202.8100000000013</v>
      </c>
      <c r="AG4411" t="str">
        <f t="shared" si="416"/>
        <v/>
      </c>
    </row>
    <row r="4412" spans="1:34">
      <c r="A4412">
        <v>4411</v>
      </c>
      <c r="C4412">
        <v>496</v>
      </c>
      <c r="D4412">
        <v>828</v>
      </c>
      <c r="E4412" t="s">
        <v>909</v>
      </c>
      <c r="F4412" t="s">
        <v>931</v>
      </c>
      <c r="G4412">
        <v>54.421890259999998</v>
      </c>
      <c r="H4412">
        <v>128.80990600000001</v>
      </c>
      <c r="M4412" t="s">
        <v>15</v>
      </c>
      <c r="N4412">
        <v>3</v>
      </c>
      <c r="O4412">
        <v>0</v>
      </c>
      <c r="P4412">
        <f t="shared" si="417"/>
        <v>3</v>
      </c>
      <c r="Q4412" t="s">
        <v>35</v>
      </c>
      <c r="R4412">
        <v>1</v>
      </c>
      <c r="S4412">
        <f t="shared" si="412"/>
        <v>0</v>
      </c>
      <c r="T4412">
        <f t="shared" si="413"/>
        <v>3</v>
      </c>
      <c r="Z4412" s="118">
        <v>0.21</v>
      </c>
      <c r="AA4412">
        <v>0</v>
      </c>
      <c r="AB4412" s="120">
        <v>35.51</v>
      </c>
      <c r="AC4412" s="2">
        <f t="shared" si="414"/>
        <v>2237.1299999999997</v>
      </c>
      <c r="AE4412" s="2">
        <f t="shared" si="415"/>
        <v>2237.1299999999997</v>
      </c>
      <c r="AG4412" t="str">
        <f t="shared" si="416"/>
        <v/>
      </c>
    </row>
    <row r="4413" spans="1:34">
      <c r="A4413">
        <v>4412</v>
      </c>
      <c r="C4413">
        <v>544</v>
      </c>
      <c r="D4413">
        <v>828</v>
      </c>
      <c r="E4413" t="s">
        <v>909</v>
      </c>
      <c r="F4413" t="s">
        <v>931</v>
      </c>
      <c r="G4413">
        <v>54.421890259999998</v>
      </c>
      <c r="H4413">
        <v>128.80990600000001</v>
      </c>
      <c r="M4413" t="s">
        <v>795</v>
      </c>
      <c r="N4413">
        <v>0</v>
      </c>
      <c r="O4413">
        <v>-1</v>
      </c>
      <c r="P4413">
        <f t="shared" si="417"/>
        <v>1</v>
      </c>
      <c r="Q4413" t="s">
        <v>885</v>
      </c>
      <c r="R4413">
        <v>2</v>
      </c>
      <c r="S4413">
        <f t="shared" si="412"/>
        <v>1</v>
      </c>
      <c r="T4413">
        <f t="shared" si="413"/>
        <v>0</v>
      </c>
      <c r="U4413" t="s">
        <v>1026</v>
      </c>
      <c r="V4413" t="s">
        <v>21</v>
      </c>
      <c r="Z4413" s="118">
        <v>1.03</v>
      </c>
      <c r="AA4413" s="106">
        <v>40</v>
      </c>
      <c r="AB4413" s="120">
        <v>3.85</v>
      </c>
      <c r="AC4413" s="2">
        <f t="shared" si="414"/>
        <v>237.93000000000004</v>
      </c>
      <c r="AE4413" s="2">
        <f t="shared" si="415"/>
        <v>237.93000000000004</v>
      </c>
      <c r="AG4413" t="str">
        <f t="shared" si="416"/>
        <v/>
      </c>
    </row>
    <row r="4414" spans="1:34" s="9" customFormat="1">
      <c r="A4414">
        <v>4413</v>
      </c>
      <c r="C4414">
        <v>544</v>
      </c>
      <c r="D4414">
        <v>828</v>
      </c>
      <c r="E4414" s="9" t="s">
        <v>909</v>
      </c>
      <c r="F4414" t="s">
        <v>931</v>
      </c>
      <c r="G4414" s="9">
        <v>54.421890259999998</v>
      </c>
      <c r="H4414" s="9">
        <v>128.80990600000001</v>
      </c>
      <c r="M4414" s="9" t="s">
        <v>28</v>
      </c>
      <c r="N4414" s="9">
        <v>-1</v>
      </c>
      <c r="O4414" s="9">
        <v>-40</v>
      </c>
      <c r="P4414">
        <f t="shared" si="417"/>
        <v>39</v>
      </c>
      <c r="Q4414" s="9" t="s">
        <v>885</v>
      </c>
      <c r="R4414" s="9">
        <v>2</v>
      </c>
      <c r="S4414" s="9">
        <f t="shared" si="412"/>
        <v>39</v>
      </c>
      <c r="T4414" s="9">
        <f t="shared" si="413"/>
        <v>0</v>
      </c>
      <c r="U4414" t="s">
        <v>1026</v>
      </c>
      <c r="V4414" t="s">
        <v>21</v>
      </c>
      <c r="Z4414" s="118">
        <v>1.56</v>
      </c>
      <c r="AA4414" s="106">
        <v>40</v>
      </c>
      <c r="AB4414" s="120">
        <v>1.38</v>
      </c>
      <c r="AC4414" s="2">
        <f t="shared" si="414"/>
        <v>5037.5520000000006</v>
      </c>
      <c r="AE4414" s="11">
        <f t="shared" si="415"/>
        <v>5037.5520000000006</v>
      </c>
      <c r="AG4414" t="str">
        <f t="shared" si="416"/>
        <v/>
      </c>
      <c r="AH4414"/>
    </row>
    <row r="4415" spans="1:34">
      <c r="A4415">
        <v>4414</v>
      </c>
      <c r="C4415">
        <v>485</v>
      </c>
      <c r="D4415">
        <v>829</v>
      </c>
      <c r="E4415" t="s">
        <v>909</v>
      </c>
      <c r="F4415" t="s">
        <v>931</v>
      </c>
      <c r="G4415">
        <v>54.421970369999997</v>
      </c>
      <c r="H4415">
        <v>128.80990600000001</v>
      </c>
      <c r="M4415" t="s">
        <v>89</v>
      </c>
      <c r="N4415">
        <v>17</v>
      </c>
      <c r="O4415">
        <v>16</v>
      </c>
      <c r="P4415">
        <f t="shared" si="417"/>
        <v>1</v>
      </c>
      <c r="Q4415" t="s">
        <v>35</v>
      </c>
      <c r="R4415">
        <v>1</v>
      </c>
      <c r="S4415">
        <f t="shared" si="412"/>
        <v>0</v>
      </c>
      <c r="T4415">
        <f t="shared" si="413"/>
        <v>1</v>
      </c>
      <c r="W4415">
        <f>SUM(S4415:S4420)</f>
        <v>40</v>
      </c>
      <c r="X4415">
        <f>SUM(T4415:T4420)</f>
        <v>17</v>
      </c>
      <c r="Y4415">
        <f>X4415+W4415</f>
        <v>57</v>
      </c>
      <c r="Z4415" s="118">
        <v>0.12</v>
      </c>
      <c r="AA4415">
        <v>0</v>
      </c>
      <c r="AB4415" s="120">
        <v>42.07</v>
      </c>
      <c r="AC4415" s="2">
        <f t="shared" si="414"/>
        <v>504.84</v>
      </c>
      <c r="AD4415" s="2">
        <f>SUM(AC4415:AC4420)</f>
        <v>18590.929</v>
      </c>
      <c r="AE4415" s="2">
        <f t="shared" si="415"/>
        <v>504.84</v>
      </c>
      <c r="AF4415" s="2">
        <f>SUM(AE4415:AE4420)</f>
        <v>18590.929</v>
      </c>
      <c r="AG4415">
        <f t="shared" si="416"/>
        <v>1</v>
      </c>
    </row>
    <row r="4416" spans="1:34">
      <c r="A4416">
        <v>4415</v>
      </c>
      <c r="C4416">
        <v>485</v>
      </c>
      <c r="D4416">
        <v>829</v>
      </c>
      <c r="E4416" t="s">
        <v>909</v>
      </c>
      <c r="F4416" t="s">
        <v>931</v>
      </c>
      <c r="G4416">
        <v>54.421970369999997</v>
      </c>
      <c r="H4416">
        <v>128.80990600000001</v>
      </c>
      <c r="M4416" t="s">
        <v>15</v>
      </c>
      <c r="N4416">
        <v>16</v>
      </c>
      <c r="O4416">
        <v>14</v>
      </c>
      <c r="P4416">
        <f t="shared" si="417"/>
        <v>2</v>
      </c>
      <c r="Q4416" t="s">
        <v>35</v>
      </c>
      <c r="R4416">
        <v>1</v>
      </c>
      <c r="S4416">
        <f t="shared" si="412"/>
        <v>0</v>
      </c>
      <c r="T4416">
        <f t="shared" si="413"/>
        <v>2</v>
      </c>
      <c r="Z4416" s="118">
        <v>0.21</v>
      </c>
      <c r="AA4416">
        <v>0</v>
      </c>
      <c r="AB4416" s="120">
        <v>35.51</v>
      </c>
      <c r="AC4416" s="2">
        <f t="shared" si="414"/>
        <v>1491.4199999999998</v>
      </c>
      <c r="AE4416" s="2">
        <f t="shared" si="415"/>
        <v>1491.4199999999998</v>
      </c>
      <c r="AG4416" t="str">
        <f t="shared" si="416"/>
        <v/>
      </c>
    </row>
    <row r="4417" spans="1:34">
      <c r="A4417">
        <v>4416</v>
      </c>
      <c r="C4417">
        <v>485</v>
      </c>
      <c r="D4417">
        <v>829</v>
      </c>
      <c r="E4417" t="s">
        <v>909</v>
      </c>
      <c r="F4417" t="s">
        <v>931</v>
      </c>
      <c r="G4417">
        <v>54.421970369999997</v>
      </c>
      <c r="H4417">
        <v>128.80990600000001</v>
      </c>
      <c r="M4417" t="s">
        <v>90</v>
      </c>
      <c r="N4417">
        <v>14</v>
      </c>
      <c r="O4417">
        <v>3</v>
      </c>
      <c r="P4417">
        <f t="shared" si="417"/>
        <v>11</v>
      </c>
      <c r="Q4417" t="s">
        <v>35</v>
      </c>
      <c r="R4417">
        <v>1</v>
      </c>
      <c r="S4417">
        <f t="shared" si="412"/>
        <v>0</v>
      </c>
      <c r="T4417">
        <f t="shared" si="413"/>
        <v>11</v>
      </c>
      <c r="Z4417" s="118">
        <v>0.21</v>
      </c>
      <c r="AA4417">
        <v>0</v>
      </c>
      <c r="AB4417" s="120">
        <v>35.51</v>
      </c>
      <c r="AC4417" s="2">
        <f t="shared" si="414"/>
        <v>8202.8100000000013</v>
      </c>
      <c r="AE4417" s="2">
        <f t="shared" si="415"/>
        <v>8202.8100000000013</v>
      </c>
      <c r="AG4417" t="str">
        <f t="shared" si="416"/>
        <v/>
      </c>
    </row>
    <row r="4418" spans="1:34">
      <c r="A4418">
        <v>4417</v>
      </c>
      <c r="C4418">
        <v>485</v>
      </c>
      <c r="D4418">
        <v>829</v>
      </c>
      <c r="E4418" t="s">
        <v>909</v>
      </c>
      <c r="F4418" t="s">
        <v>931</v>
      </c>
      <c r="G4418">
        <v>54.421970369999997</v>
      </c>
      <c r="H4418">
        <v>128.80990600000001</v>
      </c>
      <c r="M4418" t="s">
        <v>15</v>
      </c>
      <c r="N4418">
        <v>3</v>
      </c>
      <c r="O4418">
        <v>0</v>
      </c>
      <c r="P4418">
        <f t="shared" si="417"/>
        <v>3</v>
      </c>
      <c r="Q4418" t="s">
        <v>35</v>
      </c>
      <c r="R4418">
        <v>1</v>
      </c>
      <c r="S4418">
        <f t="shared" ref="S4418:S4481" si="418">IF(R4418=1,0,P4418)</f>
        <v>0</v>
      </c>
      <c r="T4418">
        <f t="shared" ref="T4418:T4481" si="419">IF(R4418=1,P4418,0)</f>
        <v>3</v>
      </c>
      <c r="Z4418" s="118">
        <v>0.21</v>
      </c>
      <c r="AA4418">
        <v>0</v>
      </c>
      <c r="AB4418" s="120">
        <v>35.51</v>
      </c>
      <c r="AC4418" s="2">
        <f t="shared" ref="AC4418:AC4481" si="420">Z4418*AB4418/100*P4418*100*100*((100-AA4418)/100)</f>
        <v>2237.1299999999997</v>
      </c>
      <c r="AE4418" s="2">
        <f t="shared" ref="AE4418:AE4481" si="421">Z4418*AB4418/100*P4418*100*100*((100-AA4418)/100)</f>
        <v>2237.1299999999997</v>
      </c>
      <c r="AG4418" t="str">
        <f t="shared" ref="AG4418:AG4481" si="422">IF(D4417&lt;&gt;D4418,1,"")</f>
        <v/>
      </c>
      <c r="AH4418" s="102"/>
    </row>
    <row r="4419" spans="1:34">
      <c r="A4419">
        <v>4418</v>
      </c>
      <c r="C4419">
        <v>533</v>
      </c>
      <c r="D4419">
        <v>829</v>
      </c>
      <c r="E4419" t="s">
        <v>909</v>
      </c>
      <c r="F4419" t="s">
        <v>931</v>
      </c>
      <c r="G4419">
        <v>54.421970369999997</v>
      </c>
      <c r="H4419">
        <v>128.80990600000001</v>
      </c>
      <c r="M4419" t="s">
        <v>795</v>
      </c>
      <c r="N4419">
        <v>0</v>
      </c>
      <c r="O4419">
        <v>-1</v>
      </c>
      <c r="P4419">
        <f t="shared" si="417"/>
        <v>1</v>
      </c>
      <c r="Q4419" t="s">
        <v>885</v>
      </c>
      <c r="R4419">
        <v>2</v>
      </c>
      <c r="S4419">
        <f t="shared" si="418"/>
        <v>1</v>
      </c>
      <c r="T4419">
        <f t="shared" si="419"/>
        <v>0</v>
      </c>
      <c r="U4419" t="s">
        <v>1003</v>
      </c>
      <c r="V4419" t="s">
        <v>918</v>
      </c>
      <c r="Z4419" s="118">
        <v>1.03</v>
      </c>
      <c r="AA4419" s="106">
        <v>30</v>
      </c>
      <c r="AB4419" s="120">
        <v>3.85</v>
      </c>
      <c r="AC4419" s="2">
        <f t="shared" si="420"/>
        <v>277.58500000000004</v>
      </c>
      <c r="AE4419" s="2">
        <f t="shared" si="421"/>
        <v>277.58500000000004</v>
      </c>
      <c r="AG4419" t="str">
        <f t="shared" si="422"/>
        <v/>
      </c>
      <c r="AH4419" s="102"/>
    </row>
    <row r="4420" spans="1:34" s="9" customFormat="1">
      <c r="A4420">
        <v>4419</v>
      </c>
      <c r="C4420">
        <v>533</v>
      </c>
      <c r="D4420">
        <v>829</v>
      </c>
      <c r="E4420" s="9" t="s">
        <v>909</v>
      </c>
      <c r="F4420" t="s">
        <v>931</v>
      </c>
      <c r="G4420" s="9">
        <v>54.421970369999997</v>
      </c>
      <c r="H4420" s="9">
        <v>128.80990600000001</v>
      </c>
      <c r="M4420" s="9" t="s">
        <v>28</v>
      </c>
      <c r="N4420" s="9">
        <v>-1</v>
      </c>
      <c r="O4420" s="9">
        <v>-40</v>
      </c>
      <c r="P4420">
        <f t="shared" si="417"/>
        <v>39</v>
      </c>
      <c r="Q4420" s="9" t="s">
        <v>885</v>
      </c>
      <c r="R4420" s="9">
        <v>2</v>
      </c>
      <c r="S4420" s="9">
        <f t="shared" si="418"/>
        <v>39</v>
      </c>
      <c r="T4420" s="9">
        <f t="shared" si="419"/>
        <v>0</v>
      </c>
      <c r="U4420" t="s">
        <v>1003</v>
      </c>
      <c r="V4420" t="s">
        <v>918</v>
      </c>
      <c r="Z4420" s="118">
        <v>1.56</v>
      </c>
      <c r="AA4420" s="106">
        <v>30</v>
      </c>
      <c r="AB4420" s="120">
        <v>1.38</v>
      </c>
      <c r="AC4420" s="2">
        <f t="shared" si="420"/>
        <v>5877.1440000000011</v>
      </c>
      <c r="AE4420" s="11">
        <f t="shared" si="421"/>
        <v>5877.1440000000011</v>
      </c>
      <c r="AG4420" t="str">
        <f t="shared" si="422"/>
        <v/>
      </c>
      <c r="AH4420" s="102"/>
    </row>
    <row r="4421" spans="1:34">
      <c r="A4421">
        <v>4420</v>
      </c>
      <c r="C4421">
        <v>231</v>
      </c>
      <c r="D4421">
        <v>830</v>
      </c>
      <c r="E4421" t="s">
        <v>607</v>
      </c>
      <c r="F4421" t="s">
        <v>929</v>
      </c>
      <c r="G4421">
        <v>53.626010890000003</v>
      </c>
      <c r="H4421">
        <v>129.60809330000001</v>
      </c>
      <c r="M4421" t="s">
        <v>13</v>
      </c>
      <c r="N4421">
        <v>23</v>
      </c>
      <c r="O4421">
        <v>21</v>
      </c>
      <c r="P4421">
        <f t="shared" si="417"/>
        <v>2</v>
      </c>
      <c r="Q4421" t="s">
        <v>35</v>
      </c>
      <c r="R4421">
        <v>1</v>
      </c>
      <c r="S4421">
        <f t="shared" si="418"/>
        <v>0</v>
      </c>
      <c r="T4421">
        <f t="shared" si="419"/>
        <v>2</v>
      </c>
      <c r="W4421">
        <f>SUM(S4421:S4425)</f>
        <v>40</v>
      </c>
      <c r="X4421">
        <f>SUM(T4421:T4425)</f>
        <v>23</v>
      </c>
      <c r="Y4421">
        <f>X4421+W4421</f>
        <v>63</v>
      </c>
      <c r="Z4421" s="118">
        <v>0.11</v>
      </c>
      <c r="AA4421">
        <v>0</v>
      </c>
      <c r="AB4421" s="120">
        <v>45.06</v>
      </c>
      <c r="AC4421" s="2">
        <f t="shared" si="420"/>
        <v>991.31999999999994</v>
      </c>
      <c r="AD4421" s="2">
        <f>SUM(AC4421:AC4425)</f>
        <v>22745.673199999997</v>
      </c>
      <c r="AE4421" s="2">
        <f t="shared" si="421"/>
        <v>991.31999999999994</v>
      </c>
      <c r="AF4421" s="2">
        <f>SUM(AE4421:AE4425)</f>
        <v>22745.673199999997</v>
      </c>
      <c r="AG4421">
        <f t="shared" si="422"/>
        <v>1</v>
      </c>
    </row>
    <row r="4422" spans="1:34">
      <c r="A4422">
        <v>4421</v>
      </c>
      <c r="C4422">
        <v>231</v>
      </c>
      <c r="D4422">
        <v>830</v>
      </c>
      <c r="E4422" t="s">
        <v>607</v>
      </c>
      <c r="F4422" t="s">
        <v>929</v>
      </c>
      <c r="G4422">
        <v>53.626010890000003</v>
      </c>
      <c r="H4422">
        <v>129.60809330000001</v>
      </c>
      <c r="M4422" t="s">
        <v>14</v>
      </c>
      <c r="N4422">
        <v>21</v>
      </c>
      <c r="O4422">
        <v>15</v>
      </c>
      <c r="P4422">
        <f t="shared" si="417"/>
        <v>6</v>
      </c>
      <c r="Q4422" t="s">
        <v>35</v>
      </c>
      <c r="R4422">
        <v>1</v>
      </c>
      <c r="S4422">
        <f t="shared" si="418"/>
        <v>0</v>
      </c>
      <c r="T4422">
        <f t="shared" si="419"/>
        <v>6</v>
      </c>
      <c r="Z4422" s="118">
        <v>0.11</v>
      </c>
      <c r="AA4422">
        <v>0</v>
      </c>
      <c r="AB4422" s="120">
        <v>45.06</v>
      </c>
      <c r="AC4422" s="2">
        <f t="shared" si="420"/>
        <v>2973.96</v>
      </c>
      <c r="AE4422" s="2">
        <f t="shared" si="421"/>
        <v>2973.96</v>
      </c>
      <c r="AG4422" t="str">
        <f t="shared" si="422"/>
        <v/>
      </c>
    </row>
    <row r="4423" spans="1:34">
      <c r="A4423">
        <v>4422</v>
      </c>
      <c r="C4423">
        <v>231</v>
      </c>
      <c r="D4423">
        <v>830</v>
      </c>
      <c r="E4423" t="s">
        <v>607</v>
      </c>
      <c r="F4423" t="s">
        <v>929</v>
      </c>
      <c r="G4423">
        <v>53.626010890000003</v>
      </c>
      <c r="H4423">
        <v>129.60809330000001</v>
      </c>
      <c r="M4423" t="s">
        <v>90</v>
      </c>
      <c r="N4423">
        <v>15</v>
      </c>
      <c r="O4423">
        <v>0</v>
      </c>
      <c r="P4423">
        <f t="shared" si="417"/>
        <v>15</v>
      </c>
      <c r="Q4423" t="s">
        <v>35</v>
      </c>
      <c r="R4423">
        <v>1</v>
      </c>
      <c r="S4423">
        <f t="shared" si="418"/>
        <v>0</v>
      </c>
      <c r="T4423">
        <f t="shared" si="419"/>
        <v>15</v>
      </c>
      <c r="Z4423" s="118">
        <v>0.11</v>
      </c>
      <c r="AA4423">
        <v>0</v>
      </c>
      <c r="AB4423" s="120">
        <v>38.51</v>
      </c>
      <c r="AC4423" s="2">
        <f t="shared" si="420"/>
        <v>6354.15</v>
      </c>
      <c r="AE4423" s="2">
        <f t="shared" si="421"/>
        <v>6354.15</v>
      </c>
      <c r="AG4423" t="str">
        <f t="shared" si="422"/>
        <v/>
      </c>
    </row>
    <row r="4424" spans="1:34">
      <c r="A4424">
        <v>4423</v>
      </c>
      <c r="C4424">
        <v>244</v>
      </c>
      <c r="D4424">
        <v>830</v>
      </c>
      <c r="E4424" t="s">
        <v>607</v>
      </c>
      <c r="F4424" t="s">
        <v>929</v>
      </c>
      <c r="G4424">
        <v>53.626010890000003</v>
      </c>
      <c r="H4424">
        <v>129.60809330000001</v>
      </c>
      <c r="M4424" t="s">
        <v>17</v>
      </c>
      <c r="N4424">
        <v>0</v>
      </c>
      <c r="O4424">
        <v>-22</v>
      </c>
      <c r="P4424">
        <f t="shared" si="417"/>
        <v>22</v>
      </c>
      <c r="Q4424" t="s">
        <v>616</v>
      </c>
      <c r="R4424">
        <v>2</v>
      </c>
      <c r="S4424">
        <f t="shared" si="418"/>
        <v>22</v>
      </c>
      <c r="T4424">
        <f t="shared" si="419"/>
        <v>0</v>
      </c>
      <c r="U4424" t="s">
        <v>1003</v>
      </c>
      <c r="V4424" t="s">
        <v>918</v>
      </c>
      <c r="Z4424" s="118">
        <v>0.86</v>
      </c>
      <c r="AA4424">
        <v>2</v>
      </c>
      <c r="AB4424" s="120">
        <v>3.92</v>
      </c>
      <c r="AC4424" s="2">
        <f t="shared" si="420"/>
        <v>7268.3071999999993</v>
      </c>
      <c r="AE4424" s="2">
        <f t="shared" si="421"/>
        <v>7268.3071999999993</v>
      </c>
      <c r="AG4424" t="str">
        <f t="shared" si="422"/>
        <v/>
      </c>
      <c r="AH4424" s="102"/>
    </row>
    <row r="4425" spans="1:34" s="9" customFormat="1">
      <c r="A4425">
        <v>4424</v>
      </c>
      <c r="C4425">
        <v>244</v>
      </c>
      <c r="D4425">
        <v>830</v>
      </c>
      <c r="E4425" s="9" t="s">
        <v>607</v>
      </c>
      <c r="F4425" t="s">
        <v>929</v>
      </c>
      <c r="G4425" s="9">
        <v>53.626010890000003</v>
      </c>
      <c r="H4425" s="9">
        <v>129.60809330000001</v>
      </c>
      <c r="M4425" s="9" t="s">
        <v>17</v>
      </c>
      <c r="N4425" s="9">
        <v>-22</v>
      </c>
      <c r="O4425" s="9">
        <v>-40</v>
      </c>
      <c r="P4425">
        <f t="shared" si="417"/>
        <v>18</v>
      </c>
      <c r="Q4425" s="9" t="s">
        <v>604</v>
      </c>
      <c r="R4425" s="9">
        <v>2</v>
      </c>
      <c r="S4425" s="9">
        <f t="shared" si="418"/>
        <v>18</v>
      </c>
      <c r="T4425" s="9">
        <f t="shared" si="419"/>
        <v>0</v>
      </c>
      <c r="U4425" t="s">
        <v>1003</v>
      </c>
      <c r="V4425" t="s">
        <v>918</v>
      </c>
      <c r="Z4425" s="118">
        <v>0.86</v>
      </c>
      <c r="AA4425" s="9">
        <v>15</v>
      </c>
      <c r="AB4425" s="120">
        <v>3.92</v>
      </c>
      <c r="AC4425" s="2">
        <f t="shared" si="420"/>
        <v>5157.9359999999997</v>
      </c>
      <c r="AE4425" s="11">
        <f t="shared" si="421"/>
        <v>5157.9359999999997</v>
      </c>
      <c r="AG4425" t="str">
        <f t="shared" si="422"/>
        <v/>
      </c>
      <c r="AH4425" s="102"/>
    </row>
    <row r="4426" spans="1:34">
      <c r="A4426">
        <v>4425</v>
      </c>
      <c r="C4426">
        <v>232</v>
      </c>
      <c r="D4426">
        <v>831</v>
      </c>
      <c r="E4426" t="s">
        <v>605</v>
      </c>
      <c r="F4426" t="s">
        <v>929</v>
      </c>
      <c r="G4426">
        <v>55.164218900000002</v>
      </c>
      <c r="H4426">
        <v>128.07159419999999</v>
      </c>
      <c r="M4426" t="s">
        <v>89</v>
      </c>
      <c r="N4426">
        <v>5</v>
      </c>
      <c r="O4426">
        <v>3</v>
      </c>
      <c r="P4426">
        <f t="shared" si="417"/>
        <v>2</v>
      </c>
      <c r="Q4426" t="s">
        <v>35</v>
      </c>
      <c r="R4426">
        <v>1</v>
      </c>
      <c r="S4426">
        <f t="shared" si="418"/>
        <v>0</v>
      </c>
      <c r="T4426">
        <f t="shared" si="419"/>
        <v>2</v>
      </c>
      <c r="W4426">
        <f>SUM(S4426:S4431)</f>
        <v>42</v>
      </c>
      <c r="X4426">
        <f>SUM(T4426:T4431)</f>
        <v>5</v>
      </c>
      <c r="Y4426">
        <f>X4426+W4426</f>
        <v>47</v>
      </c>
      <c r="Z4426" s="118">
        <v>0.14000000000000001</v>
      </c>
      <c r="AA4426">
        <v>0</v>
      </c>
      <c r="AB4426" s="120">
        <v>43.21</v>
      </c>
      <c r="AC4426" s="2">
        <f t="shared" si="420"/>
        <v>1209.8800000000001</v>
      </c>
      <c r="AD4426" s="2">
        <f>SUM(AC4426:AC4431)</f>
        <v>9569.7340000000004</v>
      </c>
      <c r="AE4426" s="2">
        <f t="shared" si="421"/>
        <v>1209.8800000000001</v>
      </c>
      <c r="AF4426" s="2">
        <f>SUM(AE4426:AE4431)</f>
        <v>9569.7340000000004</v>
      </c>
      <c r="AG4426">
        <f t="shared" si="422"/>
        <v>1</v>
      </c>
      <c r="AH4426" s="102"/>
    </row>
    <row r="4427" spans="1:34">
      <c r="A4427">
        <v>4426</v>
      </c>
      <c r="C4427">
        <v>232</v>
      </c>
      <c r="D4427">
        <v>831</v>
      </c>
      <c r="E4427" t="s">
        <v>605</v>
      </c>
      <c r="F4427" t="s">
        <v>929</v>
      </c>
      <c r="G4427">
        <v>55.164218900000002</v>
      </c>
      <c r="H4427">
        <v>128.07159419999999</v>
      </c>
      <c r="M4427" t="s">
        <v>606</v>
      </c>
      <c r="N4427">
        <v>3</v>
      </c>
      <c r="O4427">
        <v>0</v>
      </c>
      <c r="P4427">
        <f t="shared" ref="P4427:P4490" si="423">ABS(N4427-O4427)</f>
        <v>3</v>
      </c>
      <c r="Q4427" t="s">
        <v>35</v>
      </c>
      <c r="R4427">
        <v>1</v>
      </c>
      <c r="S4427">
        <f t="shared" si="418"/>
        <v>0</v>
      </c>
      <c r="T4427">
        <f t="shared" si="419"/>
        <v>3</v>
      </c>
      <c r="Z4427" s="118">
        <v>0.14000000000000001</v>
      </c>
      <c r="AA4427">
        <v>0</v>
      </c>
      <c r="AB4427" s="120">
        <v>43.21</v>
      </c>
      <c r="AC4427" s="2">
        <f t="shared" si="420"/>
        <v>1814.8200000000002</v>
      </c>
      <c r="AE4427" s="2">
        <f t="shared" si="421"/>
        <v>1814.8200000000002</v>
      </c>
      <c r="AG4427" t="str">
        <f t="shared" si="422"/>
        <v/>
      </c>
    </row>
    <row r="4428" spans="1:34">
      <c r="A4428">
        <v>4427</v>
      </c>
      <c r="C4428">
        <v>245</v>
      </c>
      <c r="D4428">
        <v>831</v>
      </c>
      <c r="E4428" t="s">
        <v>605</v>
      </c>
      <c r="F4428" t="s">
        <v>929</v>
      </c>
      <c r="G4428">
        <v>55.164218900000002</v>
      </c>
      <c r="H4428">
        <v>128.07159419999999</v>
      </c>
      <c r="M4428" t="s">
        <v>16</v>
      </c>
      <c r="N4428">
        <v>0</v>
      </c>
      <c r="O4428">
        <v>-6</v>
      </c>
      <c r="P4428">
        <f t="shared" si="423"/>
        <v>6</v>
      </c>
      <c r="Q4428" t="s">
        <v>609</v>
      </c>
      <c r="R4428">
        <v>2</v>
      </c>
      <c r="S4428">
        <f t="shared" si="418"/>
        <v>6</v>
      </c>
      <c r="T4428">
        <f t="shared" si="419"/>
        <v>0</v>
      </c>
      <c r="U4428" t="s">
        <v>1003</v>
      </c>
      <c r="V4428" t="s">
        <v>918</v>
      </c>
      <c r="Z4428" s="118">
        <v>1.31</v>
      </c>
      <c r="AA4428">
        <v>15</v>
      </c>
      <c r="AB4428" s="120">
        <v>4.74</v>
      </c>
      <c r="AC4428" s="2">
        <f t="shared" si="420"/>
        <v>3166.7939999999999</v>
      </c>
      <c r="AE4428" s="2">
        <f t="shared" si="421"/>
        <v>3166.7939999999999</v>
      </c>
      <c r="AG4428" t="str">
        <f t="shared" si="422"/>
        <v/>
      </c>
    </row>
    <row r="4429" spans="1:34">
      <c r="A4429">
        <v>4428</v>
      </c>
      <c r="C4429">
        <v>245</v>
      </c>
      <c r="D4429">
        <v>831</v>
      </c>
      <c r="E4429" t="s">
        <v>605</v>
      </c>
      <c r="F4429" t="s">
        <v>929</v>
      </c>
      <c r="G4429">
        <v>55.164218900000002</v>
      </c>
      <c r="H4429">
        <v>128.07159419999999</v>
      </c>
      <c r="M4429" t="s">
        <v>18</v>
      </c>
      <c r="N4429">
        <v>-6</v>
      </c>
      <c r="O4429">
        <v>-28</v>
      </c>
      <c r="P4429">
        <f t="shared" si="423"/>
        <v>22</v>
      </c>
      <c r="Q4429" t="s">
        <v>604</v>
      </c>
      <c r="R4429">
        <v>2</v>
      </c>
      <c r="S4429">
        <f t="shared" si="418"/>
        <v>22</v>
      </c>
      <c r="T4429">
        <f t="shared" si="419"/>
        <v>0</v>
      </c>
      <c r="U4429" t="s">
        <v>1003</v>
      </c>
      <c r="V4429" t="s">
        <v>918</v>
      </c>
      <c r="Z4429" s="118">
        <v>1.38</v>
      </c>
      <c r="AA4429">
        <v>60</v>
      </c>
      <c r="AB4429" s="120">
        <v>1.7</v>
      </c>
      <c r="AC4429" s="2">
        <f t="shared" si="420"/>
        <v>2064.48</v>
      </c>
      <c r="AE4429" s="2">
        <f t="shared" si="421"/>
        <v>2064.48</v>
      </c>
      <c r="AG4429" t="str">
        <f t="shared" si="422"/>
        <v/>
      </c>
    </row>
    <row r="4430" spans="1:34">
      <c r="A4430">
        <v>4429</v>
      </c>
      <c r="C4430">
        <v>245</v>
      </c>
      <c r="D4430">
        <v>831</v>
      </c>
      <c r="E4430" t="s">
        <v>605</v>
      </c>
      <c r="F4430" t="s">
        <v>929</v>
      </c>
      <c r="G4430">
        <v>55.164218900000002</v>
      </c>
      <c r="H4430">
        <v>128.07159419999999</v>
      </c>
      <c r="M4430" t="s">
        <v>608</v>
      </c>
      <c r="N4430">
        <v>-28</v>
      </c>
      <c r="O4430">
        <v>-42</v>
      </c>
      <c r="P4430">
        <f t="shared" si="423"/>
        <v>14</v>
      </c>
      <c r="Q4430" t="s">
        <v>611</v>
      </c>
      <c r="R4430">
        <v>2</v>
      </c>
      <c r="S4430">
        <f t="shared" si="418"/>
        <v>14</v>
      </c>
      <c r="T4430">
        <f t="shared" si="419"/>
        <v>0</v>
      </c>
      <c r="U4430" t="s">
        <v>1003</v>
      </c>
      <c r="V4430" t="s">
        <v>918</v>
      </c>
      <c r="Z4430" s="118">
        <v>1.38</v>
      </c>
      <c r="AA4430">
        <v>60</v>
      </c>
      <c r="AB4430" s="120">
        <v>1.7</v>
      </c>
      <c r="AC4430" s="2">
        <f t="shared" si="420"/>
        <v>1313.76</v>
      </c>
      <c r="AE4430" s="2">
        <f t="shared" si="421"/>
        <v>1313.76</v>
      </c>
      <c r="AG4430" t="str">
        <f t="shared" si="422"/>
        <v/>
      </c>
    </row>
    <row r="4431" spans="1:34" s="9" customFormat="1">
      <c r="A4431">
        <v>4430</v>
      </c>
      <c r="C4431">
        <v>245</v>
      </c>
      <c r="D4431">
        <v>831</v>
      </c>
      <c r="E4431" s="9" t="s">
        <v>605</v>
      </c>
      <c r="F4431" t="s">
        <v>929</v>
      </c>
      <c r="G4431" s="9">
        <v>55.164218900000002</v>
      </c>
      <c r="H4431" s="9">
        <v>128.07159419999999</v>
      </c>
      <c r="M4431" s="9" t="s">
        <v>19</v>
      </c>
      <c r="N4431" s="9">
        <v>-42</v>
      </c>
      <c r="O4431" s="9">
        <v>-42</v>
      </c>
      <c r="P4431">
        <f t="shared" si="423"/>
        <v>0</v>
      </c>
      <c r="Q4431" s="9" t="s">
        <v>611</v>
      </c>
      <c r="R4431" s="9">
        <v>2</v>
      </c>
      <c r="S4431" s="9">
        <f t="shared" si="418"/>
        <v>0</v>
      </c>
      <c r="T4431" s="9">
        <f t="shared" si="419"/>
        <v>0</v>
      </c>
      <c r="U4431" t="s">
        <v>1003</v>
      </c>
      <c r="V4431" t="s">
        <v>918</v>
      </c>
      <c r="Z4431" s="118">
        <v>1.38</v>
      </c>
      <c r="AA4431" s="9">
        <v>50</v>
      </c>
      <c r="AB4431" s="120">
        <v>0.54</v>
      </c>
      <c r="AC4431" s="2">
        <f t="shared" si="420"/>
        <v>0</v>
      </c>
      <c r="AE4431" s="11">
        <f t="shared" si="421"/>
        <v>0</v>
      </c>
      <c r="AG4431" t="str">
        <f t="shared" si="422"/>
        <v/>
      </c>
      <c r="AH4431"/>
    </row>
    <row r="4432" spans="1:34">
      <c r="A4432">
        <v>4431</v>
      </c>
      <c r="C4432">
        <v>229</v>
      </c>
      <c r="D4432">
        <v>832</v>
      </c>
      <c r="E4432" t="s">
        <v>619</v>
      </c>
      <c r="F4432" t="s">
        <v>930</v>
      </c>
      <c r="G4432">
        <v>55.227439879999999</v>
      </c>
      <c r="H4432">
        <v>128.00909419999999</v>
      </c>
      <c r="M4432" t="s">
        <v>13</v>
      </c>
      <c r="N4432">
        <v>7</v>
      </c>
      <c r="O4432">
        <v>6</v>
      </c>
      <c r="P4432">
        <f t="shared" si="423"/>
        <v>1</v>
      </c>
      <c r="Q4432" t="s">
        <v>35</v>
      </c>
      <c r="R4432">
        <v>1</v>
      </c>
      <c r="S4432">
        <f t="shared" si="418"/>
        <v>0</v>
      </c>
      <c r="T4432">
        <f t="shared" si="419"/>
        <v>1</v>
      </c>
      <c r="W4432">
        <f>SUM(S4432:S4437)</f>
        <v>46</v>
      </c>
      <c r="X4432">
        <f>SUM(T4432:T4437)</f>
        <v>7</v>
      </c>
      <c r="Y4432">
        <f>X4432+W4432</f>
        <v>53</v>
      </c>
      <c r="Z4432" s="118">
        <v>0.16</v>
      </c>
      <c r="AA4432">
        <v>0</v>
      </c>
      <c r="AB4432" s="120">
        <v>37.4</v>
      </c>
      <c r="AC4432" s="2">
        <f t="shared" si="420"/>
        <v>598.4</v>
      </c>
      <c r="AD4432" s="2">
        <f>SUM(AC4432:AC4437)</f>
        <v>7468.7847999999994</v>
      </c>
      <c r="AE4432" s="2">
        <f t="shared" si="421"/>
        <v>598.4</v>
      </c>
      <c r="AF4432" s="2">
        <f>SUM(AE4432:AE4437)</f>
        <v>7468.7847999999994</v>
      </c>
      <c r="AG4432">
        <f t="shared" si="422"/>
        <v>1</v>
      </c>
    </row>
    <row r="4433" spans="1:34">
      <c r="A4433">
        <v>4432</v>
      </c>
      <c r="C4433">
        <v>229</v>
      </c>
      <c r="D4433">
        <v>832</v>
      </c>
      <c r="E4433" t="s">
        <v>619</v>
      </c>
      <c r="F4433" t="s">
        <v>930</v>
      </c>
      <c r="G4433">
        <v>55.227439879999999</v>
      </c>
      <c r="H4433">
        <v>128.00909419999999</v>
      </c>
      <c r="M4433" t="s">
        <v>14</v>
      </c>
      <c r="N4433">
        <v>6</v>
      </c>
      <c r="O4433">
        <v>4</v>
      </c>
      <c r="P4433">
        <f t="shared" si="423"/>
        <v>2</v>
      </c>
      <c r="Q4433" t="s">
        <v>35</v>
      </c>
      <c r="R4433">
        <v>1</v>
      </c>
      <c r="S4433">
        <f t="shared" si="418"/>
        <v>0</v>
      </c>
      <c r="T4433">
        <f t="shared" si="419"/>
        <v>2</v>
      </c>
      <c r="Z4433" s="118">
        <v>0.16</v>
      </c>
      <c r="AA4433">
        <v>0</v>
      </c>
      <c r="AB4433" s="120">
        <v>37.4</v>
      </c>
      <c r="AC4433" s="2">
        <f t="shared" si="420"/>
        <v>1196.8</v>
      </c>
      <c r="AE4433" s="2">
        <f t="shared" si="421"/>
        <v>1196.8</v>
      </c>
      <c r="AG4433" t="str">
        <f t="shared" si="422"/>
        <v/>
      </c>
    </row>
    <row r="4434" spans="1:34">
      <c r="A4434">
        <v>4433</v>
      </c>
      <c r="C4434">
        <v>229</v>
      </c>
      <c r="D4434">
        <v>832</v>
      </c>
      <c r="E4434" t="s">
        <v>619</v>
      </c>
      <c r="F4434" t="s">
        <v>930</v>
      </c>
      <c r="G4434">
        <v>55.227439879999999</v>
      </c>
      <c r="H4434">
        <v>128.00909419999999</v>
      </c>
      <c r="M4434" t="s">
        <v>15</v>
      </c>
      <c r="N4434">
        <v>4</v>
      </c>
      <c r="O4434">
        <v>0</v>
      </c>
      <c r="P4434">
        <f t="shared" si="423"/>
        <v>4</v>
      </c>
      <c r="Q4434" t="s">
        <v>35</v>
      </c>
      <c r="R4434">
        <v>1</v>
      </c>
      <c r="S4434">
        <f t="shared" si="418"/>
        <v>0</v>
      </c>
      <c r="T4434">
        <f t="shared" si="419"/>
        <v>4</v>
      </c>
      <c r="Z4434" s="118">
        <v>0.16</v>
      </c>
      <c r="AA4434">
        <v>0</v>
      </c>
      <c r="AB4434" s="120">
        <v>30.85</v>
      </c>
      <c r="AC4434" s="2">
        <f t="shared" si="420"/>
        <v>1974.4</v>
      </c>
      <c r="AE4434" s="2">
        <f t="shared" si="421"/>
        <v>1974.4</v>
      </c>
      <c r="AG4434" t="str">
        <f t="shared" si="422"/>
        <v/>
      </c>
      <c r="AH4434" s="102"/>
    </row>
    <row r="4435" spans="1:34">
      <c r="A4435">
        <v>4434</v>
      </c>
      <c r="C4435">
        <v>242</v>
      </c>
      <c r="D4435">
        <v>832</v>
      </c>
      <c r="E4435" t="s">
        <v>619</v>
      </c>
      <c r="F4435" t="s">
        <v>930</v>
      </c>
      <c r="G4435">
        <v>55.227439879999999</v>
      </c>
      <c r="H4435">
        <v>128.00909419999999</v>
      </c>
      <c r="M4435" t="s">
        <v>16</v>
      </c>
      <c r="N4435">
        <v>0</v>
      </c>
      <c r="O4435">
        <v>-4</v>
      </c>
      <c r="P4435">
        <f t="shared" si="423"/>
        <v>4</v>
      </c>
      <c r="Q4435" t="s">
        <v>604</v>
      </c>
      <c r="R4435">
        <v>2</v>
      </c>
      <c r="S4435">
        <f t="shared" si="418"/>
        <v>4</v>
      </c>
      <c r="T4435">
        <f t="shared" si="419"/>
        <v>0</v>
      </c>
      <c r="U4435" t="s">
        <v>1003</v>
      </c>
      <c r="V4435" t="s">
        <v>918</v>
      </c>
      <c r="Z4435" s="118">
        <v>1.24</v>
      </c>
      <c r="AA4435">
        <v>17</v>
      </c>
      <c r="AB4435" s="120">
        <v>3.36</v>
      </c>
      <c r="AC4435" s="2">
        <f t="shared" si="420"/>
        <v>1383.2447999999997</v>
      </c>
      <c r="AE4435" s="2">
        <f t="shared" si="421"/>
        <v>1383.2447999999997</v>
      </c>
      <c r="AG4435" t="str">
        <f t="shared" si="422"/>
        <v/>
      </c>
      <c r="AH4435" s="102"/>
    </row>
    <row r="4436" spans="1:34">
      <c r="A4436">
        <v>4435</v>
      </c>
      <c r="C4436">
        <v>242</v>
      </c>
      <c r="D4436">
        <v>832</v>
      </c>
      <c r="E4436" t="s">
        <v>619</v>
      </c>
      <c r="F4436" t="s">
        <v>930</v>
      </c>
      <c r="G4436">
        <v>55.227439879999999</v>
      </c>
      <c r="H4436">
        <v>128.00909419999999</v>
      </c>
      <c r="M4436" t="s">
        <v>101</v>
      </c>
      <c r="N4436">
        <v>-4</v>
      </c>
      <c r="O4436">
        <v>-17</v>
      </c>
      <c r="P4436">
        <f t="shared" si="423"/>
        <v>13</v>
      </c>
      <c r="Q4436" t="s">
        <v>604</v>
      </c>
      <c r="R4436">
        <v>2</v>
      </c>
      <c r="S4436">
        <f t="shared" si="418"/>
        <v>13</v>
      </c>
      <c r="T4436">
        <f t="shared" si="419"/>
        <v>0</v>
      </c>
      <c r="U4436" t="s">
        <v>1003</v>
      </c>
      <c r="V4436" t="s">
        <v>918</v>
      </c>
      <c r="Z4436" s="118">
        <v>1.45</v>
      </c>
      <c r="AA4436">
        <v>40</v>
      </c>
      <c r="AB4436" s="120">
        <v>1.2</v>
      </c>
      <c r="AC4436" s="2">
        <f t="shared" si="420"/>
        <v>1357.1999999999996</v>
      </c>
      <c r="AE4436" s="2">
        <f t="shared" si="421"/>
        <v>1357.1999999999996</v>
      </c>
      <c r="AG4436" t="str">
        <f t="shared" si="422"/>
        <v/>
      </c>
      <c r="AH4436" s="102"/>
    </row>
    <row r="4437" spans="1:34" s="9" customFormat="1">
      <c r="A4437">
        <v>4436</v>
      </c>
      <c r="C4437">
        <v>242</v>
      </c>
      <c r="D4437">
        <v>832</v>
      </c>
      <c r="E4437" s="9" t="s">
        <v>619</v>
      </c>
      <c r="F4437" t="s">
        <v>930</v>
      </c>
      <c r="G4437" s="9">
        <v>55.227439879999999</v>
      </c>
      <c r="H4437" s="9">
        <v>128.00909419999999</v>
      </c>
      <c r="M4437" s="9" t="s">
        <v>19</v>
      </c>
      <c r="N4437" s="9">
        <v>-17</v>
      </c>
      <c r="O4437" s="9">
        <v>-46</v>
      </c>
      <c r="P4437">
        <f t="shared" si="423"/>
        <v>29</v>
      </c>
      <c r="Q4437" s="9" t="s">
        <v>604</v>
      </c>
      <c r="R4437" s="9">
        <v>2</v>
      </c>
      <c r="S4437" s="9">
        <f t="shared" si="418"/>
        <v>29</v>
      </c>
      <c r="T4437" s="9">
        <f t="shared" si="419"/>
        <v>0</v>
      </c>
      <c r="U4437" t="s">
        <v>1003</v>
      </c>
      <c r="V4437" t="s">
        <v>1005</v>
      </c>
      <c r="Z4437" s="118">
        <v>1.45</v>
      </c>
      <c r="AA4437" s="9">
        <v>40</v>
      </c>
      <c r="AB4437" s="120">
        <v>0.38</v>
      </c>
      <c r="AC4437" s="2">
        <f t="shared" si="420"/>
        <v>958.7399999999999</v>
      </c>
      <c r="AE4437" s="11">
        <f t="shared" si="421"/>
        <v>958.7399999999999</v>
      </c>
      <c r="AG4437" t="str">
        <f t="shared" si="422"/>
        <v/>
      </c>
      <c r="AH4437"/>
    </row>
    <row r="4438" spans="1:34">
      <c r="A4438">
        <v>4437</v>
      </c>
      <c r="C4438">
        <v>244</v>
      </c>
      <c r="D4438">
        <v>833</v>
      </c>
      <c r="E4438" t="s">
        <v>607</v>
      </c>
      <c r="F4438" t="s">
        <v>929</v>
      </c>
      <c r="G4438">
        <v>53.782478330000004</v>
      </c>
      <c r="H4438">
        <v>129.45750430000001</v>
      </c>
      <c r="M4438" t="s">
        <v>13</v>
      </c>
      <c r="N4438">
        <v>18</v>
      </c>
      <c r="O4438">
        <v>17</v>
      </c>
      <c r="P4438">
        <f t="shared" si="423"/>
        <v>1</v>
      </c>
      <c r="Q4438" t="s">
        <v>35</v>
      </c>
      <c r="R4438">
        <v>1</v>
      </c>
      <c r="S4438">
        <f t="shared" si="418"/>
        <v>0</v>
      </c>
      <c r="T4438">
        <f t="shared" si="419"/>
        <v>1</v>
      </c>
      <c r="W4438">
        <f>SUM(S4438:S4443)</f>
        <v>17</v>
      </c>
      <c r="X4438">
        <f>SUM(T4438:T4443)</f>
        <v>18</v>
      </c>
      <c r="Y4438">
        <f>X4438+W4438</f>
        <v>35</v>
      </c>
      <c r="Z4438" s="118">
        <v>0.11</v>
      </c>
      <c r="AA4438">
        <v>0</v>
      </c>
      <c r="AB4438" s="120">
        <v>45.06</v>
      </c>
      <c r="AC4438" s="2">
        <f t="shared" si="420"/>
        <v>495.65999999999997</v>
      </c>
      <c r="AD4438" s="2">
        <f>SUM(AC4438:AC4443)</f>
        <v>12753.723699999997</v>
      </c>
      <c r="AE4438" s="2">
        <f t="shared" si="421"/>
        <v>495.65999999999997</v>
      </c>
      <c r="AF4438" s="2">
        <f>SUM(AE4438:AE4443)</f>
        <v>12753.723699999997</v>
      </c>
      <c r="AG4438">
        <f t="shared" si="422"/>
        <v>1</v>
      </c>
    </row>
    <row r="4439" spans="1:34">
      <c r="A4439">
        <v>4438</v>
      </c>
      <c r="C4439">
        <v>244</v>
      </c>
      <c r="D4439">
        <v>833</v>
      </c>
      <c r="E4439" t="s">
        <v>607</v>
      </c>
      <c r="F4439" t="s">
        <v>929</v>
      </c>
      <c r="G4439">
        <v>53.782478330000004</v>
      </c>
      <c r="H4439">
        <v>129.45750430000001</v>
      </c>
      <c r="M4439" t="s">
        <v>14</v>
      </c>
      <c r="N4439">
        <v>17</v>
      </c>
      <c r="O4439">
        <v>10</v>
      </c>
      <c r="P4439">
        <f t="shared" si="423"/>
        <v>7</v>
      </c>
      <c r="Q4439" t="s">
        <v>35</v>
      </c>
      <c r="R4439">
        <v>1</v>
      </c>
      <c r="S4439">
        <f t="shared" si="418"/>
        <v>0</v>
      </c>
      <c r="T4439">
        <f t="shared" si="419"/>
        <v>7</v>
      </c>
      <c r="Z4439" s="118">
        <v>0.11</v>
      </c>
      <c r="AA4439">
        <v>0</v>
      </c>
      <c r="AB4439" s="120">
        <v>45.06</v>
      </c>
      <c r="AC4439" s="2">
        <f t="shared" si="420"/>
        <v>3469.62</v>
      </c>
      <c r="AE4439" s="2">
        <f t="shared" si="421"/>
        <v>3469.62</v>
      </c>
      <c r="AG4439" t="str">
        <f t="shared" si="422"/>
        <v/>
      </c>
    </row>
    <row r="4440" spans="1:34">
      <c r="A4440">
        <v>4439</v>
      </c>
      <c r="C4440">
        <v>244</v>
      </c>
      <c r="D4440">
        <v>833</v>
      </c>
      <c r="E4440" t="s">
        <v>607</v>
      </c>
      <c r="F4440" t="s">
        <v>929</v>
      </c>
      <c r="G4440">
        <v>53.782478330000004</v>
      </c>
      <c r="H4440">
        <v>129.45750430000001</v>
      </c>
      <c r="M4440" t="s">
        <v>90</v>
      </c>
      <c r="N4440">
        <v>10</v>
      </c>
      <c r="O4440">
        <v>0</v>
      </c>
      <c r="P4440">
        <f t="shared" si="423"/>
        <v>10</v>
      </c>
      <c r="Q4440" t="s">
        <v>35</v>
      </c>
      <c r="R4440">
        <v>1</v>
      </c>
      <c r="S4440">
        <f t="shared" si="418"/>
        <v>0</v>
      </c>
      <c r="T4440">
        <f t="shared" si="419"/>
        <v>10</v>
      </c>
      <c r="Z4440" s="118">
        <v>0.11</v>
      </c>
      <c r="AA4440">
        <v>0</v>
      </c>
      <c r="AB4440" s="120">
        <v>38.51</v>
      </c>
      <c r="AC4440" s="2">
        <f t="shared" si="420"/>
        <v>4236.0999999999985</v>
      </c>
      <c r="AE4440" s="2">
        <f t="shared" si="421"/>
        <v>4236.0999999999985</v>
      </c>
      <c r="AG4440" t="str">
        <f t="shared" si="422"/>
        <v/>
      </c>
      <c r="AH4440" s="102"/>
    </row>
    <row r="4441" spans="1:34">
      <c r="A4441">
        <v>4440</v>
      </c>
      <c r="C4441">
        <v>272</v>
      </c>
      <c r="D4441">
        <v>833</v>
      </c>
      <c r="E4441" t="s">
        <v>607</v>
      </c>
      <c r="F4441" t="s">
        <v>929</v>
      </c>
      <c r="G4441">
        <v>53.782478330000004</v>
      </c>
      <c r="H4441">
        <v>129.45750430000001</v>
      </c>
      <c r="M4441" t="s">
        <v>17</v>
      </c>
      <c r="N4441">
        <v>0</v>
      </c>
      <c r="O4441">
        <v>-12</v>
      </c>
      <c r="P4441">
        <f t="shared" si="423"/>
        <v>12</v>
      </c>
      <c r="Q4441" t="s">
        <v>616</v>
      </c>
      <c r="R4441">
        <v>2</v>
      </c>
      <c r="S4441">
        <f t="shared" si="418"/>
        <v>12</v>
      </c>
      <c r="T4441">
        <f t="shared" si="419"/>
        <v>0</v>
      </c>
      <c r="U4441" t="s">
        <v>1003</v>
      </c>
      <c r="V4441" t="s">
        <v>1005</v>
      </c>
      <c r="Z4441" s="118">
        <v>0.86</v>
      </c>
      <c r="AA4441">
        <v>2</v>
      </c>
      <c r="AB4441" s="120">
        <v>3.92</v>
      </c>
      <c r="AC4441" s="2">
        <f t="shared" si="420"/>
        <v>3964.5311999999999</v>
      </c>
      <c r="AE4441" s="2">
        <f t="shared" si="421"/>
        <v>3964.5311999999999</v>
      </c>
      <c r="AG4441" t="str">
        <f t="shared" si="422"/>
        <v/>
      </c>
      <c r="AH4441" s="102"/>
    </row>
    <row r="4442" spans="1:34">
      <c r="A4442">
        <v>4441</v>
      </c>
      <c r="C4442">
        <v>272</v>
      </c>
      <c r="D4442">
        <v>833</v>
      </c>
      <c r="E4442" t="s">
        <v>607</v>
      </c>
      <c r="F4442" t="s">
        <v>929</v>
      </c>
      <c r="G4442">
        <v>53.782478330000004</v>
      </c>
      <c r="H4442">
        <v>129.45750430000001</v>
      </c>
      <c r="M4442" t="s">
        <v>161</v>
      </c>
      <c r="N4442">
        <v>-12</v>
      </c>
      <c r="O4442">
        <v>-17</v>
      </c>
      <c r="P4442">
        <f t="shared" si="423"/>
        <v>5</v>
      </c>
      <c r="Q4442" t="s">
        <v>618</v>
      </c>
      <c r="R4442">
        <v>2</v>
      </c>
      <c r="S4442">
        <f t="shared" si="418"/>
        <v>5</v>
      </c>
      <c r="T4442">
        <f t="shared" si="419"/>
        <v>0</v>
      </c>
      <c r="U4442" t="s">
        <v>1003</v>
      </c>
      <c r="V4442" t="s">
        <v>918</v>
      </c>
      <c r="Z4442" s="118">
        <v>1.71</v>
      </c>
      <c r="AA4442">
        <v>45</v>
      </c>
      <c r="AB4442" s="120">
        <v>1.25</v>
      </c>
      <c r="AC4442" s="2">
        <f t="shared" si="420"/>
        <v>587.81250000000023</v>
      </c>
      <c r="AE4442" s="2">
        <f t="shared" si="421"/>
        <v>587.81250000000023</v>
      </c>
      <c r="AG4442" t="str">
        <f t="shared" si="422"/>
        <v/>
      </c>
      <c r="AH4442" s="102"/>
    </row>
    <row r="4443" spans="1:34" s="9" customFormat="1">
      <c r="A4443">
        <v>4442</v>
      </c>
      <c r="C4443">
        <v>272</v>
      </c>
      <c r="D4443">
        <v>833</v>
      </c>
      <c r="E4443" s="9" t="s">
        <v>607</v>
      </c>
      <c r="F4443" t="s">
        <v>929</v>
      </c>
      <c r="G4443" s="9">
        <v>53.782478330000004</v>
      </c>
      <c r="H4443" s="9">
        <v>129.45750430000001</v>
      </c>
      <c r="M4443" s="9" t="s">
        <v>416</v>
      </c>
      <c r="N4443" s="9">
        <v>-17</v>
      </c>
      <c r="O4443" s="9">
        <v>-17</v>
      </c>
      <c r="P4443">
        <f t="shared" si="423"/>
        <v>0</v>
      </c>
      <c r="R4443" s="9">
        <v>2</v>
      </c>
      <c r="S4443" s="9">
        <f t="shared" si="418"/>
        <v>0</v>
      </c>
      <c r="T4443" s="9">
        <f t="shared" si="419"/>
        <v>0</v>
      </c>
      <c r="U4443" t="s">
        <v>1003</v>
      </c>
      <c r="V4443" t="s">
        <v>918</v>
      </c>
      <c r="Z4443" s="118">
        <v>0</v>
      </c>
      <c r="AA4443" s="9">
        <v>0</v>
      </c>
      <c r="AB4443" s="120"/>
      <c r="AC4443" s="2">
        <f t="shared" si="420"/>
        <v>0</v>
      </c>
      <c r="AE4443" s="11">
        <f t="shared" si="421"/>
        <v>0</v>
      </c>
      <c r="AG4443" t="str">
        <f t="shared" si="422"/>
        <v/>
      </c>
      <c r="AH4443" s="102"/>
    </row>
    <row r="4444" spans="1:34">
      <c r="A4444">
        <v>4443</v>
      </c>
      <c r="C4444">
        <v>242</v>
      </c>
      <c r="D4444">
        <v>834</v>
      </c>
      <c r="E4444" t="s">
        <v>619</v>
      </c>
      <c r="F4444" t="s">
        <v>930</v>
      </c>
      <c r="G4444">
        <v>55.178859709999998</v>
      </c>
      <c r="H4444">
        <v>128.07220459999999</v>
      </c>
      <c r="M4444" t="s">
        <v>610</v>
      </c>
      <c r="N4444">
        <v>9</v>
      </c>
      <c r="O4444">
        <v>7</v>
      </c>
      <c r="P4444">
        <f t="shared" si="423"/>
        <v>2</v>
      </c>
      <c r="Q4444" t="s">
        <v>35</v>
      </c>
      <c r="R4444">
        <v>1</v>
      </c>
      <c r="S4444">
        <f t="shared" si="418"/>
        <v>0</v>
      </c>
      <c r="T4444">
        <f t="shared" si="419"/>
        <v>2</v>
      </c>
      <c r="W4444">
        <f>SUM(S4444:S4449)</f>
        <v>19</v>
      </c>
      <c r="X4444">
        <f>SUM(T4444:T4449)</f>
        <v>9</v>
      </c>
      <c r="Y4444">
        <f>X4444+W4444</f>
        <v>28</v>
      </c>
      <c r="Z4444" s="118">
        <v>0.16</v>
      </c>
      <c r="AA4444">
        <v>0</v>
      </c>
      <c r="AB4444" s="120">
        <v>37.4</v>
      </c>
      <c r="AC4444" s="2">
        <f t="shared" si="420"/>
        <v>1196.8</v>
      </c>
      <c r="AD4444" s="2">
        <f>SUM(AC4444:AC4449)</f>
        <v>7388.72</v>
      </c>
      <c r="AE4444" s="2">
        <f t="shared" si="421"/>
        <v>1196.8</v>
      </c>
      <c r="AF4444" s="2">
        <f>SUM(AE4444:AE4449)</f>
        <v>7388.72</v>
      </c>
      <c r="AG4444">
        <f t="shared" si="422"/>
        <v>1</v>
      </c>
    </row>
    <row r="4445" spans="1:34">
      <c r="A4445">
        <v>4444</v>
      </c>
      <c r="C4445">
        <v>242</v>
      </c>
      <c r="D4445">
        <v>834</v>
      </c>
      <c r="E4445" t="s">
        <v>619</v>
      </c>
      <c r="F4445" t="s">
        <v>930</v>
      </c>
      <c r="G4445">
        <v>55.178859709999998</v>
      </c>
      <c r="H4445">
        <v>128.07220459999999</v>
      </c>
      <c r="M4445" t="s">
        <v>14</v>
      </c>
      <c r="N4445">
        <v>7</v>
      </c>
      <c r="O4445">
        <v>1</v>
      </c>
      <c r="P4445">
        <f t="shared" si="423"/>
        <v>6</v>
      </c>
      <c r="Q4445" t="s">
        <v>35</v>
      </c>
      <c r="R4445">
        <v>1</v>
      </c>
      <c r="S4445">
        <f t="shared" si="418"/>
        <v>0</v>
      </c>
      <c r="T4445">
        <f t="shared" si="419"/>
        <v>6</v>
      </c>
      <c r="Z4445" s="118">
        <v>0.16</v>
      </c>
      <c r="AA4445">
        <v>0</v>
      </c>
      <c r="AB4445" s="120">
        <v>37.4</v>
      </c>
      <c r="AC4445" s="2">
        <f t="shared" si="420"/>
        <v>3590.3999999999996</v>
      </c>
      <c r="AE4445" s="2">
        <f t="shared" si="421"/>
        <v>3590.3999999999996</v>
      </c>
      <c r="AG4445" t="str">
        <f t="shared" si="422"/>
        <v/>
      </c>
    </row>
    <row r="4446" spans="1:34">
      <c r="A4446">
        <v>4445</v>
      </c>
      <c r="C4446">
        <v>242</v>
      </c>
      <c r="D4446">
        <v>834</v>
      </c>
      <c r="E4446" t="s">
        <v>619</v>
      </c>
      <c r="F4446" t="s">
        <v>930</v>
      </c>
      <c r="G4446">
        <v>55.178859709999998</v>
      </c>
      <c r="H4446">
        <v>128.07220459999999</v>
      </c>
      <c r="M4446" t="s">
        <v>90</v>
      </c>
      <c r="N4446">
        <v>1</v>
      </c>
      <c r="O4446">
        <v>0</v>
      </c>
      <c r="P4446">
        <f t="shared" si="423"/>
        <v>1</v>
      </c>
      <c r="Q4446" t="s">
        <v>35</v>
      </c>
      <c r="R4446">
        <v>1</v>
      </c>
      <c r="S4446">
        <f t="shared" si="418"/>
        <v>0</v>
      </c>
      <c r="T4446">
        <f t="shared" si="419"/>
        <v>1</v>
      </c>
      <c r="Z4446" s="118">
        <v>0.16</v>
      </c>
      <c r="AA4446">
        <v>0</v>
      </c>
      <c r="AB4446" s="120">
        <v>30.85</v>
      </c>
      <c r="AC4446" s="2">
        <f t="shared" si="420"/>
        <v>493.6</v>
      </c>
      <c r="AE4446" s="2">
        <f t="shared" si="421"/>
        <v>493.6</v>
      </c>
      <c r="AG4446" t="str">
        <f t="shared" si="422"/>
        <v/>
      </c>
    </row>
    <row r="4447" spans="1:34">
      <c r="A4447">
        <v>4446</v>
      </c>
      <c r="C4447">
        <v>268</v>
      </c>
      <c r="D4447">
        <v>834</v>
      </c>
      <c r="E4447" t="s">
        <v>619</v>
      </c>
      <c r="F4447" t="s">
        <v>930</v>
      </c>
      <c r="G4447">
        <v>55.178859709999998</v>
      </c>
      <c r="H4447">
        <v>128.07220459999999</v>
      </c>
      <c r="M4447" t="s">
        <v>608</v>
      </c>
      <c r="N4447">
        <v>0</v>
      </c>
      <c r="O4447">
        <v>-9</v>
      </c>
      <c r="P4447">
        <f t="shared" si="423"/>
        <v>9</v>
      </c>
      <c r="Q4447" t="s">
        <v>89</v>
      </c>
      <c r="R4447">
        <v>2</v>
      </c>
      <c r="S4447">
        <f t="shared" si="418"/>
        <v>9</v>
      </c>
      <c r="T4447">
        <f t="shared" si="419"/>
        <v>0</v>
      </c>
      <c r="U4447" t="s">
        <v>1003</v>
      </c>
      <c r="V4447" t="s">
        <v>918</v>
      </c>
      <c r="Z4447" s="118">
        <v>1.03</v>
      </c>
      <c r="AA4447">
        <v>20</v>
      </c>
      <c r="AB4447" s="120">
        <v>1.2</v>
      </c>
      <c r="AC4447" s="2">
        <f t="shared" si="420"/>
        <v>889.92</v>
      </c>
      <c r="AE4447" s="2">
        <f t="shared" si="421"/>
        <v>889.92</v>
      </c>
      <c r="AG4447" t="str">
        <f t="shared" si="422"/>
        <v/>
      </c>
      <c r="AH4447" s="102"/>
    </row>
    <row r="4448" spans="1:34">
      <c r="A4448">
        <v>4447</v>
      </c>
      <c r="C4448">
        <v>268</v>
      </c>
      <c r="D4448">
        <v>834</v>
      </c>
      <c r="E4448" t="s">
        <v>619</v>
      </c>
      <c r="F4448" t="s">
        <v>930</v>
      </c>
      <c r="G4448">
        <v>55.178859709999998</v>
      </c>
      <c r="H4448">
        <v>128.07220459999999</v>
      </c>
      <c r="M4448" t="s">
        <v>101</v>
      </c>
      <c r="N4448">
        <v>-9</v>
      </c>
      <c r="O4448">
        <v>-19</v>
      </c>
      <c r="P4448">
        <f t="shared" si="423"/>
        <v>10</v>
      </c>
      <c r="Q4448" t="s">
        <v>89</v>
      </c>
      <c r="R4448">
        <v>2</v>
      </c>
      <c r="S4448">
        <f t="shared" si="418"/>
        <v>10</v>
      </c>
      <c r="T4448">
        <f t="shared" si="419"/>
        <v>0</v>
      </c>
      <c r="U4448" t="s">
        <v>1003</v>
      </c>
      <c r="V4448" t="s">
        <v>918</v>
      </c>
      <c r="Z4448" s="118">
        <v>1.45</v>
      </c>
      <c r="AA4448">
        <v>30</v>
      </c>
      <c r="AB4448" s="120">
        <v>1.2</v>
      </c>
      <c r="AC4448" s="2">
        <f t="shared" si="420"/>
        <v>1217.9999999999998</v>
      </c>
      <c r="AE4448" s="2">
        <f t="shared" si="421"/>
        <v>1217.9999999999998</v>
      </c>
      <c r="AG4448" t="str">
        <f t="shared" si="422"/>
        <v/>
      </c>
      <c r="AH4448" s="102"/>
    </row>
    <row r="4449" spans="1:34" s="9" customFormat="1">
      <c r="A4449">
        <v>4448</v>
      </c>
      <c r="C4449">
        <v>268</v>
      </c>
      <c r="D4449">
        <v>834</v>
      </c>
      <c r="E4449" s="9" t="s">
        <v>619</v>
      </c>
      <c r="F4449" t="s">
        <v>930</v>
      </c>
      <c r="G4449" s="9">
        <v>55.178859709999998</v>
      </c>
      <c r="H4449" s="9">
        <v>128.07220459999999</v>
      </c>
      <c r="M4449" s="9" t="s">
        <v>19</v>
      </c>
      <c r="N4449" s="9">
        <v>-19</v>
      </c>
      <c r="O4449" s="9">
        <v>-19</v>
      </c>
      <c r="P4449">
        <f t="shared" si="423"/>
        <v>0</v>
      </c>
      <c r="Q4449" s="9" t="s">
        <v>89</v>
      </c>
      <c r="R4449" s="9">
        <v>2</v>
      </c>
      <c r="S4449" s="9">
        <f t="shared" si="418"/>
        <v>0</v>
      </c>
      <c r="T4449" s="9">
        <f t="shared" si="419"/>
        <v>0</v>
      </c>
      <c r="U4449" t="s">
        <v>1003</v>
      </c>
      <c r="V4449" t="s">
        <v>1005</v>
      </c>
      <c r="Z4449" s="118">
        <v>1.45</v>
      </c>
      <c r="AA4449" s="9">
        <v>30</v>
      </c>
      <c r="AB4449" s="120">
        <v>0.38</v>
      </c>
      <c r="AC4449" s="2">
        <f t="shared" si="420"/>
        <v>0</v>
      </c>
      <c r="AE4449" s="11">
        <f t="shared" si="421"/>
        <v>0</v>
      </c>
      <c r="AG4449" t="str">
        <f t="shared" si="422"/>
        <v/>
      </c>
      <c r="AH4449" s="102"/>
    </row>
    <row r="4450" spans="1:34">
      <c r="A4450">
        <v>4449</v>
      </c>
      <c r="C4450">
        <v>245</v>
      </c>
      <c r="D4450">
        <v>835</v>
      </c>
      <c r="E4450" t="s">
        <v>619</v>
      </c>
      <c r="F4450" t="s">
        <v>930</v>
      </c>
      <c r="G4450">
        <v>55.192470550000003</v>
      </c>
      <c r="H4450">
        <v>128.0606995</v>
      </c>
      <c r="M4450" t="s">
        <v>610</v>
      </c>
      <c r="N4450">
        <v>11</v>
      </c>
      <c r="O4450">
        <v>10</v>
      </c>
      <c r="P4450">
        <f t="shared" si="423"/>
        <v>1</v>
      </c>
      <c r="Q4450" t="s">
        <v>35</v>
      </c>
      <c r="R4450">
        <v>1</v>
      </c>
      <c r="S4450">
        <f t="shared" si="418"/>
        <v>0</v>
      </c>
      <c r="T4450">
        <f t="shared" si="419"/>
        <v>1</v>
      </c>
      <c r="W4450">
        <f>SUM(S4450:S4455)</f>
        <v>25</v>
      </c>
      <c r="X4450">
        <f>SUM(T4450:T4455)</f>
        <v>11</v>
      </c>
      <c r="Y4450">
        <f>X4450+W4450</f>
        <v>36</v>
      </c>
      <c r="Z4450" s="118">
        <v>0.16</v>
      </c>
      <c r="AA4450">
        <v>0</v>
      </c>
      <c r="AB4450" s="120">
        <v>37.4</v>
      </c>
      <c r="AC4450" s="2">
        <f t="shared" si="420"/>
        <v>598.4</v>
      </c>
      <c r="AD4450" s="2">
        <f>SUM(AC4450:AC4455)</f>
        <v>10033.759999999998</v>
      </c>
      <c r="AE4450" s="2">
        <f t="shared" si="421"/>
        <v>598.4</v>
      </c>
      <c r="AF4450" s="2">
        <f>SUM(AE4450:AE4455)</f>
        <v>10033.759999999998</v>
      </c>
      <c r="AG4450">
        <f t="shared" si="422"/>
        <v>1</v>
      </c>
    </row>
    <row r="4451" spans="1:34">
      <c r="A4451">
        <v>4450</v>
      </c>
      <c r="C4451">
        <v>245</v>
      </c>
      <c r="D4451">
        <v>835</v>
      </c>
      <c r="E4451" t="s">
        <v>619</v>
      </c>
      <c r="F4451" t="s">
        <v>930</v>
      </c>
      <c r="G4451">
        <v>55.192470550000003</v>
      </c>
      <c r="H4451">
        <v>128.0606995</v>
      </c>
      <c r="M4451" t="s">
        <v>14</v>
      </c>
      <c r="N4451">
        <v>10</v>
      </c>
      <c r="O4451">
        <v>2</v>
      </c>
      <c r="P4451">
        <f t="shared" si="423"/>
        <v>8</v>
      </c>
      <c r="Q4451" t="s">
        <v>35</v>
      </c>
      <c r="R4451">
        <v>1</v>
      </c>
      <c r="S4451">
        <f t="shared" si="418"/>
        <v>0</v>
      </c>
      <c r="T4451">
        <f t="shared" si="419"/>
        <v>8</v>
      </c>
      <c r="Z4451" s="118">
        <v>0.16</v>
      </c>
      <c r="AA4451">
        <v>0</v>
      </c>
      <c r="AB4451" s="120">
        <v>37.4</v>
      </c>
      <c r="AC4451" s="2">
        <f t="shared" si="420"/>
        <v>4787.2</v>
      </c>
      <c r="AE4451" s="2">
        <f t="shared" si="421"/>
        <v>4787.2</v>
      </c>
      <c r="AG4451" t="str">
        <f t="shared" si="422"/>
        <v/>
      </c>
    </row>
    <row r="4452" spans="1:34">
      <c r="A4452">
        <v>4451</v>
      </c>
      <c r="C4452">
        <v>245</v>
      </c>
      <c r="D4452">
        <v>835</v>
      </c>
      <c r="E4452" t="s">
        <v>619</v>
      </c>
      <c r="F4452" t="s">
        <v>930</v>
      </c>
      <c r="G4452">
        <v>55.192470550000003</v>
      </c>
      <c r="H4452">
        <v>128.0606995</v>
      </c>
      <c r="M4452" t="s">
        <v>90</v>
      </c>
      <c r="N4452">
        <v>2</v>
      </c>
      <c r="O4452">
        <v>0</v>
      </c>
      <c r="P4452">
        <f t="shared" si="423"/>
        <v>2</v>
      </c>
      <c r="Q4452" t="s">
        <v>35</v>
      </c>
      <c r="R4452">
        <v>1</v>
      </c>
      <c r="S4452">
        <f t="shared" si="418"/>
        <v>0</v>
      </c>
      <c r="T4452">
        <f t="shared" si="419"/>
        <v>2</v>
      </c>
      <c r="Z4452" s="118">
        <v>0.16</v>
      </c>
      <c r="AA4452">
        <v>0</v>
      </c>
      <c r="AB4452" s="120">
        <v>30.85</v>
      </c>
      <c r="AC4452" s="2">
        <f t="shared" si="420"/>
        <v>987.2</v>
      </c>
      <c r="AE4452" s="2">
        <f t="shared" si="421"/>
        <v>987.2</v>
      </c>
      <c r="AG4452" t="str">
        <f t="shared" si="422"/>
        <v/>
      </c>
    </row>
    <row r="4453" spans="1:34">
      <c r="A4453">
        <v>4452</v>
      </c>
      <c r="C4453">
        <v>273</v>
      </c>
      <c r="D4453">
        <v>835</v>
      </c>
      <c r="E4453" t="s">
        <v>619</v>
      </c>
      <c r="F4453" t="s">
        <v>930</v>
      </c>
      <c r="G4453">
        <v>55.192470550000003</v>
      </c>
      <c r="H4453">
        <v>128.0606995</v>
      </c>
      <c r="M4453" t="s">
        <v>32</v>
      </c>
      <c r="N4453">
        <v>0</v>
      </c>
      <c r="O4453">
        <v>-13</v>
      </c>
      <c r="P4453">
        <f t="shared" si="423"/>
        <v>13</v>
      </c>
      <c r="Q4453" t="s">
        <v>89</v>
      </c>
      <c r="R4453">
        <v>2</v>
      </c>
      <c r="S4453">
        <f t="shared" si="418"/>
        <v>13</v>
      </c>
      <c r="T4453">
        <f t="shared" si="419"/>
        <v>0</v>
      </c>
      <c r="U4453" t="s">
        <v>1003</v>
      </c>
      <c r="V4453" t="s">
        <v>1005</v>
      </c>
      <c r="Z4453" s="118">
        <v>1.45</v>
      </c>
      <c r="AA4453">
        <v>12</v>
      </c>
      <c r="AB4453" s="120">
        <v>1.2</v>
      </c>
      <c r="AC4453" s="2">
        <f t="shared" si="420"/>
        <v>1990.5599999999997</v>
      </c>
      <c r="AE4453" s="2">
        <f t="shared" si="421"/>
        <v>1990.5599999999997</v>
      </c>
      <c r="AG4453" t="str">
        <f t="shared" si="422"/>
        <v/>
      </c>
    </row>
    <row r="4454" spans="1:34">
      <c r="A4454">
        <v>4453</v>
      </c>
      <c r="C4454">
        <v>273</v>
      </c>
      <c r="D4454">
        <v>835</v>
      </c>
      <c r="E4454" t="s">
        <v>619</v>
      </c>
      <c r="F4454" t="s">
        <v>930</v>
      </c>
      <c r="G4454">
        <v>55.192470550000003</v>
      </c>
      <c r="H4454">
        <v>128.0606995</v>
      </c>
      <c r="M4454" t="s">
        <v>34</v>
      </c>
      <c r="N4454">
        <v>-13</v>
      </c>
      <c r="O4454">
        <v>-25</v>
      </c>
      <c r="P4454">
        <f t="shared" si="423"/>
        <v>12</v>
      </c>
      <c r="Q4454" t="s">
        <v>89</v>
      </c>
      <c r="R4454">
        <v>2</v>
      </c>
      <c r="S4454">
        <f t="shared" si="418"/>
        <v>12</v>
      </c>
      <c r="T4454">
        <f t="shared" si="419"/>
        <v>0</v>
      </c>
      <c r="U4454" t="s">
        <v>1003</v>
      </c>
      <c r="V4454" t="s">
        <v>623</v>
      </c>
      <c r="Z4454" s="118">
        <v>1.45</v>
      </c>
      <c r="AA4454">
        <v>20</v>
      </c>
      <c r="AB4454" s="120">
        <v>1.2</v>
      </c>
      <c r="AC4454" s="2">
        <f t="shared" si="420"/>
        <v>1670.4</v>
      </c>
      <c r="AE4454" s="2">
        <f t="shared" si="421"/>
        <v>1670.4</v>
      </c>
      <c r="AG4454" t="str">
        <f t="shared" si="422"/>
        <v/>
      </c>
    </row>
    <row r="4455" spans="1:34" s="9" customFormat="1">
      <c r="A4455">
        <v>4454</v>
      </c>
      <c r="C4455">
        <v>273</v>
      </c>
      <c r="D4455">
        <v>835</v>
      </c>
      <c r="E4455" s="9" t="s">
        <v>619</v>
      </c>
      <c r="F4455" t="s">
        <v>930</v>
      </c>
      <c r="G4455" s="9">
        <v>55.192470550000003</v>
      </c>
      <c r="H4455" s="9">
        <v>128.0606995</v>
      </c>
      <c r="M4455" s="9" t="s">
        <v>19</v>
      </c>
      <c r="N4455" s="9">
        <v>-25</v>
      </c>
      <c r="O4455" s="9">
        <v>-25</v>
      </c>
      <c r="P4455">
        <f t="shared" si="423"/>
        <v>0</v>
      </c>
      <c r="Q4455" s="9" t="s">
        <v>89</v>
      </c>
      <c r="R4455" s="9">
        <v>2</v>
      </c>
      <c r="S4455" s="9">
        <f t="shared" si="418"/>
        <v>0</v>
      </c>
      <c r="T4455" s="9">
        <f t="shared" si="419"/>
        <v>0</v>
      </c>
      <c r="U4455" t="s">
        <v>1003</v>
      </c>
      <c r="V4455" t="s">
        <v>623</v>
      </c>
      <c r="Z4455" s="118">
        <v>1.45</v>
      </c>
      <c r="AA4455" s="9">
        <v>20</v>
      </c>
      <c r="AB4455" s="120">
        <v>0.38</v>
      </c>
      <c r="AC4455" s="2">
        <f t="shared" si="420"/>
        <v>0</v>
      </c>
      <c r="AE4455" s="11">
        <f t="shared" si="421"/>
        <v>0</v>
      </c>
      <c r="AG4455" t="str">
        <f t="shared" si="422"/>
        <v/>
      </c>
      <c r="AH4455"/>
    </row>
    <row r="4456" spans="1:34">
      <c r="A4456">
        <v>4455</v>
      </c>
      <c r="C4456">
        <v>69</v>
      </c>
      <c r="D4456">
        <v>836</v>
      </c>
      <c r="E4456" t="s">
        <v>607</v>
      </c>
      <c r="F4456" t="s">
        <v>929</v>
      </c>
      <c r="G4456">
        <v>54.56858063</v>
      </c>
      <c r="H4456">
        <v>128.6916962</v>
      </c>
      <c r="M4456" t="s">
        <v>656</v>
      </c>
      <c r="N4456">
        <v>28</v>
      </c>
      <c r="O4456">
        <v>26</v>
      </c>
      <c r="P4456">
        <f t="shared" si="423"/>
        <v>2</v>
      </c>
      <c r="Q4456" t="s">
        <v>35</v>
      </c>
      <c r="R4456">
        <v>1</v>
      </c>
      <c r="S4456">
        <f t="shared" si="418"/>
        <v>0</v>
      </c>
      <c r="T4456">
        <f t="shared" si="419"/>
        <v>2</v>
      </c>
      <c r="W4456">
        <f>SUM(S4456:S4463)</f>
        <v>40</v>
      </c>
      <c r="X4456">
        <f>SUM(T4456:T4463)</f>
        <v>28</v>
      </c>
      <c r="Y4456">
        <f>X4456+W4456</f>
        <v>68</v>
      </c>
      <c r="Z4456" s="118">
        <v>0</v>
      </c>
      <c r="AA4456">
        <v>0</v>
      </c>
      <c r="AC4456" s="2">
        <f t="shared" si="420"/>
        <v>0</v>
      </c>
      <c r="AD4456" s="2">
        <f>SUM(AC4456:AC4463)</f>
        <v>26127.766000000003</v>
      </c>
      <c r="AE4456" s="2">
        <f t="shared" si="421"/>
        <v>0</v>
      </c>
      <c r="AF4456" s="2">
        <f>SUM(AE4456:AE4463)</f>
        <v>26127.766000000003</v>
      </c>
      <c r="AG4456">
        <f t="shared" si="422"/>
        <v>1</v>
      </c>
    </row>
    <row r="4457" spans="1:34">
      <c r="A4457">
        <v>4456</v>
      </c>
      <c r="C4457">
        <v>69</v>
      </c>
      <c r="D4457">
        <v>836</v>
      </c>
      <c r="E4457" t="s">
        <v>607</v>
      </c>
      <c r="F4457" t="s">
        <v>929</v>
      </c>
      <c r="G4457">
        <v>54.56858063</v>
      </c>
      <c r="H4457">
        <v>128.6916962</v>
      </c>
      <c r="M4457" t="s">
        <v>14</v>
      </c>
      <c r="N4457">
        <v>26</v>
      </c>
      <c r="O4457">
        <v>2</v>
      </c>
      <c r="P4457">
        <f t="shared" si="423"/>
        <v>24</v>
      </c>
      <c r="Q4457" t="s">
        <v>35</v>
      </c>
      <c r="R4457">
        <v>1</v>
      </c>
      <c r="S4457">
        <f t="shared" si="418"/>
        <v>0</v>
      </c>
      <c r="T4457">
        <f t="shared" si="419"/>
        <v>24</v>
      </c>
      <c r="Z4457" s="118">
        <v>0.11</v>
      </c>
      <c r="AA4457">
        <v>0</v>
      </c>
      <c r="AB4457" s="120">
        <v>45.06</v>
      </c>
      <c r="AC4457" s="2">
        <f t="shared" si="420"/>
        <v>11895.84</v>
      </c>
      <c r="AE4457" s="2">
        <f t="shared" si="421"/>
        <v>11895.84</v>
      </c>
      <c r="AG4457" t="str">
        <f t="shared" si="422"/>
        <v/>
      </c>
    </row>
    <row r="4458" spans="1:34">
      <c r="A4458">
        <v>4457</v>
      </c>
      <c r="C4458">
        <v>69</v>
      </c>
      <c r="D4458">
        <v>836</v>
      </c>
      <c r="E4458" t="s">
        <v>607</v>
      </c>
      <c r="F4458" t="s">
        <v>929</v>
      </c>
      <c r="G4458">
        <v>54.56858063</v>
      </c>
      <c r="H4458">
        <v>128.6916962</v>
      </c>
      <c r="M4458" t="s">
        <v>15</v>
      </c>
      <c r="N4458">
        <v>2</v>
      </c>
      <c r="O4458">
        <v>0</v>
      </c>
      <c r="P4458">
        <f t="shared" si="423"/>
        <v>2</v>
      </c>
      <c r="Q4458" t="s">
        <v>35</v>
      </c>
      <c r="R4458">
        <v>1</v>
      </c>
      <c r="S4458">
        <f t="shared" si="418"/>
        <v>0</v>
      </c>
      <c r="T4458">
        <f t="shared" si="419"/>
        <v>2</v>
      </c>
      <c r="Z4458" s="118">
        <v>0.11</v>
      </c>
      <c r="AA4458">
        <v>0</v>
      </c>
      <c r="AB4458" s="120">
        <v>38.51</v>
      </c>
      <c r="AC4458" s="2">
        <f t="shared" si="420"/>
        <v>847.21999999999991</v>
      </c>
      <c r="AE4458" s="2">
        <f t="shared" si="421"/>
        <v>847.21999999999991</v>
      </c>
      <c r="AG4458" t="str">
        <f t="shared" si="422"/>
        <v/>
      </c>
    </row>
    <row r="4459" spans="1:34">
      <c r="A4459">
        <v>4458</v>
      </c>
      <c r="C4459">
        <v>82</v>
      </c>
      <c r="D4459">
        <v>836</v>
      </c>
      <c r="E4459" t="s">
        <v>607</v>
      </c>
      <c r="F4459" t="s">
        <v>929</v>
      </c>
      <c r="G4459">
        <v>54.56858063</v>
      </c>
      <c r="H4459">
        <v>128.6916962</v>
      </c>
      <c r="M4459" t="s">
        <v>16</v>
      </c>
      <c r="N4459">
        <v>0</v>
      </c>
      <c r="O4459">
        <v>-3</v>
      </c>
      <c r="P4459">
        <f t="shared" si="423"/>
        <v>3</v>
      </c>
      <c r="Q4459" t="s">
        <v>89</v>
      </c>
      <c r="R4459">
        <v>2</v>
      </c>
      <c r="S4459">
        <f t="shared" si="418"/>
        <v>3</v>
      </c>
      <c r="T4459">
        <f t="shared" si="419"/>
        <v>0</v>
      </c>
      <c r="U4459" t="s">
        <v>1003</v>
      </c>
      <c r="V4459" t="s">
        <v>623</v>
      </c>
      <c r="Z4459" s="118">
        <v>0.93</v>
      </c>
      <c r="AA4459">
        <v>0</v>
      </c>
      <c r="AB4459" s="120">
        <v>10.95</v>
      </c>
      <c r="AC4459" s="2">
        <f t="shared" si="420"/>
        <v>3055.05</v>
      </c>
      <c r="AE4459" s="2">
        <f t="shared" si="421"/>
        <v>3055.05</v>
      </c>
      <c r="AG4459" t="str">
        <f t="shared" si="422"/>
        <v/>
      </c>
    </row>
    <row r="4460" spans="1:34">
      <c r="A4460">
        <v>4459</v>
      </c>
      <c r="C4460">
        <v>82</v>
      </c>
      <c r="D4460">
        <v>836</v>
      </c>
      <c r="E4460" t="s">
        <v>607</v>
      </c>
      <c r="F4460" t="s">
        <v>929</v>
      </c>
      <c r="G4460">
        <v>54.56858063</v>
      </c>
      <c r="H4460">
        <v>128.6916962</v>
      </c>
      <c r="M4460" t="s">
        <v>17</v>
      </c>
      <c r="N4460">
        <v>-3</v>
      </c>
      <c r="O4460">
        <v>-5</v>
      </c>
      <c r="P4460">
        <f t="shared" si="423"/>
        <v>2</v>
      </c>
      <c r="Q4460" t="s">
        <v>616</v>
      </c>
      <c r="R4460">
        <v>2</v>
      </c>
      <c r="S4460">
        <f t="shared" si="418"/>
        <v>2</v>
      </c>
      <c r="T4460">
        <f t="shared" si="419"/>
        <v>0</v>
      </c>
      <c r="U4460" t="s">
        <v>1026</v>
      </c>
      <c r="V4460" t="s">
        <v>1005</v>
      </c>
      <c r="Z4460" s="118">
        <v>0.86</v>
      </c>
      <c r="AA4460">
        <v>0</v>
      </c>
      <c r="AB4460" s="120">
        <v>3.92</v>
      </c>
      <c r="AC4460" s="2">
        <f t="shared" si="420"/>
        <v>674.24</v>
      </c>
      <c r="AE4460" s="2">
        <f t="shared" si="421"/>
        <v>674.24</v>
      </c>
      <c r="AG4460" t="str">
        <f t="shared" si="422"/>
        <v/>
      </c>
    </row>
    <row r="4461" spans="1:34">
      <c r="A4461">
        <v>4460</v>
      </c>
      <c r="C4461">
        <v>82</v>
      </c>
      <c r="D4461">
        <v>836</v>
      </c>
      <c r="E4461" t="s">
        <v>607</v>
      </c>
      <c r="F4461" t="s">
        <v>929</v>
      </c>
      <c r="G4461">
        <v>54.56858063</v>
      </c>
      <c r="H4461">
        <v>128.6916962</v>
      </c>
      <c r="M4461" t="s">
        <v>59</v>
      </c>
      <c r="N4461">
        <v>-5</v>
      </c>
      <c r="O4461">
        <v>-9</v>
      </c>
      <c r="P4461">
        <f t="shared" si="423"/>
        <v>4</v>
      </c>
      <c r="Q4461" t="s">
        <v>611</v>
      </c>
      <c r="R4461">
        <v>2</v>
      </c>
      <c r="S4461">
        <f t="shared" si="418"/>
        <v>4</v>
      </c>
      <c r="T4461">
        <f t="shared" si="419"/>
        <v>0</v>
      </c>
      <c r="U4461" t="s">
        <v>1026</v>
      </c>
      <c r="V4461" t="s">
        <v>1005</v>
      </c>
      <c r="Z4461" s="118">
        <v>1.17</v>
      </c>
      <c r="AA4461">
        <v>0</v>
      </c>
      <c r="AB4461" s="120">
        <v>3.92</v>
      </c>
      <c r="AC4461" s="2">
        <f t="shared" si="420"/>
        <v>1834.5599999999997</v>
      </c>
      <c r="AE4461" s="2">
        <f t="shared" si="421"/>
        <v>1834.5599999999997</v>
      </c>
      <c r="AG4461" t="str">
        <f t="shared" si="422"/>
        <v/>
      </c>
    </row>
    <row r="4462" spans="1:34">
      <c r="A4462">
        <v>4461</v>
      </c>
      <c r="C4462">
        <v>82</v>
      </c>
      <c r="D4462">
        <v>836</v>
      </c>
      <c r="E4462" t="s">
        <v>607</v>
      </c>
      <c r="F4462" t="s">
        <v>929</v>
      </c>
      <c r="G4462">
        <v>54.56858063</v>
      </c>
      <c r="H4462">
        <v>128.6916962</v>
      </c>
      <c r="M4462" t="s">
        <v>60</v>
      </c>
      <c r="N4462">
        <v>-9</v>
      </c>
      <c r="O4462">
        <v>-16</v>
      </c>
      <c r="P4462">
        <f t="shared" si="423"/>
        <v>7</v>
      </c>
      <c r="Q4462" t="s">
        <v>609</v>
      </c>
      <c r="R4462">
        <v>2</v>
      </c>
      <c r="S4462">
        <f t="shared" si="418"/>
        <v>7</v>
      </c>
      <c r="T4462">
        <f t="shared" si="419"/>
        <v>0</v>
      </c>
      <c r="U4462" t="s">
        <v>1026</v>
      </c>
      <c r="V4462" t="s">
        <v>1005</v>
      </c>
      <c r="Z4462" s="118">
        <v>1.17</v>
      </c>
      <c r="AA4462">
        <v>5</v>
      </c>
      <c r="AB4462" s="120">
        <v>3.92</v>
      </c>
      <c r="AC4462" s="2">
        <f t="shared" si="420"/>
        <v>3049.9559999999992</v>
      </c>
      <c r="AE4462" s="2">
        <f t="shared" si="421"/>
        <v>3049.9559999999992</v>
      </c>
      <c r="AG4462" t="str">
        <f t="shared" si="422"/>
        <v/>
      </c>
    </row>
    <row r="4463" spans="1:34" s="9" customFormat="1">
      <c r="A4463">
        <v>4462</v>
      </c>
      <c r="C4463">
        <v>82</v>
      </c>
      <c r="D4463">
        <v>836</v>
      </c>
      <c r="E4463" s="9" t="s">
        <v>607</v>
      </c>
      <c r="F4463" t="s">
        <v>929</v>
      </c>
      <c r="G4463" s="9">
        <v>54.56858063</v>
      </c>
      <c r="H4463" s="9">
        <v>128.6916962</v>
      </c>
      <c r="M4463" s="9" t="s">
        <v>19</v>
      </c>
      <c r="N4463" s="9">
        <v>-16</v>
      </c>
      <c r="O4463" s="9">
        <v>-40</v>
      </c>
      <c r="P4463">
        <f t="shared" si="423"/>
        <v>24</v>
      </c>
      <c r="Q4463" s="9" t="s">
        <v>609</v>
      </c>
      <c r="R4463" s="9">
        <v>2</v>
      </c>
      <c r="S4463" s="9">
        <f t="shared" si="418"/>
        <v>24</v>
      </c>
      <c r="T4463" s="9">
        <f t="shared" si="419"/>
        <v>0</v>
      </c>
      <c r="U4463" t="s">
        <v>1003</v>
      </c>
      <c r="V4463" t="s">
        <v>1005</v>
      </c>
      <c r="Z4463" s="118">
        <v>1.71</v>
      </c>
      <c r="AA4463" s="9">
        <v>7</v>
      </c>
      <c r="AB4463" s="120">
        <v>1.25</v>
      </c>
      <c r="AC4463" s="2">
        <f t="shared" si="420"/>
        <v>4770.9000000000005</v>
      </c>
      <c r="AE4463" s="11">
        <f t="shared" si="421"/>
        <v>4770.9000000000005</v>
      </c>
      <c r="AG4463" t="str">
        <f t="shared" si="422"/>
        <v/>
      </c>
      <c r="AH4463"/>
    </row>
    <row r="4464" spans="1:34">
      <c r="A4464">
        <v>4463</v>
      </c>
      <c r="C4464">
        <v>70</v>
      </c>
      <c r="D4464">
        <v>837</v>
      </c>
      <c r="E4464" t="s">
        <v>910</v>
      </c>
      <c r="F4464" t="s">
        <v>931</v>
      </c>
      <c r="G4464">
        <v>54.568698879999999</v>
      </c>
      <c r="H4464">
        <v>128.69670099999999</v>
      </c>
      <c r="M4464" t="s">
        <v>661</v>
      </c>
      <c r="N4464">
        <v>28</v>
      </c>
      <c r="O4464">
        <v>25</v>
      </c>
      <c r="P4464">
        <f t="shared" si="423"/>
        <v>3</v>
      </c>
      <c r="Q4464" t="s">
        <v>35</v>
      </c>
      <c r="R4464">
        <v>1</v>
      </c>
      <c r="S4464">
        <f t="shared" si="418"/>
        <v>0</v>
      </c>
      <c r="T4464">
        <f t="shared" si="419"/>
        <v>3</v>
      </c>
      <c r="W4464">
        <f>SUM(S4464:S4468)</f>
        <v>55</v>
      </c>
      <c r="X4464">
        <f>SUM(T4464:T4468)</f>
        <v>28</v>
      </c>
      <c r="Y4464">
        <f>X4464+W4464</f>
        <v>83</v>
      </c>
      <c r="Z4464" s="118">
        <v>0.08</v>
      </c>
      <c r="AA4464">
        <v>0</v>
      </c>
      <c r="AB4464" s="120">
        <v>42.07</v>
      </c>
      <c r="AC4464" s="2">
        <f t="shared" si="420"/>
        <v>1009.68</v>
      </c>
      <c r="AD4464" s="2">
        <f>SUM(AC4464:AC4468)</f>
        <v>29300.684999999998</v>
      </c>
      <c r="AE4464" s="2">
        <f t="shared" si="421"/>
        <v>1009.68</v>
      </c>
      <c r="AF4464" s="2">
        <f>SUM(AE4464:AE4468)</f>
        <v>29300.684999999998</v>
      </c>
      <c r="AG4464">
        <f t="shared" si="422"/>
        <v>1</v>
      </c>
    </row>
    <row r="4465" spans="1:34">
      <c r="A4465">
        <v>4464</v>
      </c>
      <c r="C4465">
        <v>70</v>
      </c>
      <c r="D4465">
        <v>837</v>
      </c>
      <c r="E4465" t="s">
        <v>910</v>
      </c>
      <c r="F4465" t="s">
        <v>931</v>
      </c>
      <c r="G4465">
        <v>54.568698879999999</v>
      </c>
      <c r="H4465">
        <v>128.69670099999999</v>
      </c>
      <c r="M4465" t="s">
        <v>606</v>
      </c>
      <c r="N4465">
        <v>25</v>
      </c>
      <c r="O4465">
        <v>18</v>
      </c>
      <c r="P4465">
        <f t="shared" si="423"/>
        <v>7</v>
      </c>
      <c r="Q4465" t="s">
        <v>35</v>
      </c>
      <c r="R4465">
        <v>1</v>
      </c>
      <c r="S4465">
        <f t="shared" si="418"/>
        <v>0</v>
      </c>
      <c r="T4465">
        <f t="shared" si="419"/>
        <v>7</v>
      </c>
      <c r="Z4465" s="118">
        <v>0.12</v>
      </c>
      <c r="AA4465">
        <v>0</v>
      </c>
      <c r="AB4465" s="120">
        <v>42.07</v>
      </c>
      <c r="AC4465" s="2">
        <f t="shared" si="420"/>
        <v>3533.8800000000006</v>
      </c>
      <c r="AE4465" s="2">
        <f t="shared" si="421"/>
        <v>3533.8800000000006</v>
      </c>
      <c r="AG4465" t="str">
        <f t="shared" si="422"/>
        <v/>
      </c>
    </row>
    <row r="4466" spans="1:34">
      <c r="A4466">
        <v>4465</v>
      </c>
      <c r="C4466">
        <v>70</v>
      </c>
      <c r="D4466">
        <v>837</v>
      </c>
      <c r="E4466" t="s">
        <v>910</v>
      </c>
      <c r="F4466" t="s">
        <v>931</v>
      </c>
      <c r="G4466">
        <v>54.568698879999999</v>
      </c>
      <c r="H4466">
        <v>128.69670099999999</v>
      </c>
      <c r="M4466" t="s">
        <v>15</v>
      </c>
      <c r="N4466">
        <v>18</v>
      </c>
      <c r="O4466">
        <v>0</v>
      </c>
      <c r="P4466">
        <f t="shared" si="423"/>
        <v>18</v>
      </c>
      <c r="Q4466" t="s">
        <v>35</v>
      </c>
      <c r="R4466">
        <v>1</v>
      </c>
      <c r="S4466">
        <f t="shared" si="418"/>
        <v>0</v>
      </c>
      <c r="T4466">
        <f t="shared" si="419"/>
        <v>18</v>
      </c>
      <c r="Z4466" s="118">
        <v>0.21</v>
      </c>
      <c r="AA4466">
        <v>0</v>
      </c>
      <c r="AB4466" s="120">
        <v>35.51</v>
      </c>
      <c r="AC4466" s="2">
        <f t="shared" si="420"/>
        <v>13422.779999999997</v>
      </c>
      <c r="AE4466" s="2">
        <f t="shared" si="421"/>
        <v>13422.779999999997</v>
      </c>
      <c r="AG4466" t="str">
        <f t="shared" si="422"/>
        <v/>
      </c>
    </row>
    <row r="4467" spans="1:34">
      <c r="A4467">
        <v>4466</v>
      </c>
      <c r="C4467">
        <v>83</v>
      </c>
      <c r="D4467">
        <v>837</v>
      </c>
      <c r="E4467" t="s">
        <v>910</v>
      </c>
      <c r="F4467" t="s">
        <v>931</v>
      </c>
      <c r="G4467">
        <v>54.568698879999999</v>
      </c>
      <c r="H4467">
        <v>128.69670099999999</v>
      </c>
      <c r="M4467" t="s">
        <v>104</v>
      </c>
      <c r="N4467">
        <v>0</v>
      </c>
      <c r="O4467">
        <v>-22</v>
      </c>
      <c r="P4467">
        <f t="shared" si="423"/>
        <v>22</v>
      </c>
      <c r="Q4467" t="s">
        <v>899</v>
      </c>
      <c r="R4467">
        <v>2</v>
      </c>
      <c r="S4467">
        <f t="shared" si="418"/>
        <v>22</v>
      </c>
      <c r="T4467">
        <f t="shared" si="419"/>
        <v>0</v>
      </c>
      <c r="U4467" t="s">
        <v>1003</v>
      </c>
      <c r="V4467" t="s">
        <v>1005</v>
      </c>
      <c r="Z4467" s="118">
        <v>1.01</v>
      </c>
      <c r="AA4467" s="106">
        <v>25</v>
      </c>
      <c r="AB4467" s="120">
        <v>3.85</v>
      </c>
      <c r="AC4467" s="2">
        <f t="shared" si="420"/>
        <v>6416.0250000000005</v>
      </c>
      <c r="AE4467" s="2">
        <f t="shared" si="421"/>
        <v>6416.0250000000005</v>
      </c>
      <c r="AG4467" t="str">
        <f t="shared" si="422"/>
        <v/>
      </c>
    </row>
    <row r="4468" spans="1:34" s="9" customFormat="1">
      <c r="A4468">
        <v>4467</v>
      </c>
      <c r="C4468">
        <v>83</v>
      </c>
      <c r="D4468">
        <v>837</v>
      </c>
      <c r="E4468" s="9" t="s">
        <v>910</v>
      </c>
      <c r="F4468" t="s">
        <v>931</v>
      </c>
      <c r="G4468" s="9">
        <v>54.568698879999999</v>
      </c>
      <c r="H4468" s="9">
        <v>128.69670099999999</v>
      </c>
      <c r="M4468" s="9" t="s">
        <v>28</v>
      </c>
      <c r="N4468" s="9">
        <v>-22</v>
      </c>
      <c r="O4468" s="9">
        <v>-55</v>
      </c>
      <c r="P4468">
        <f t="shared" si="423"/>
        <v>33</v>
      </c>
      <c r="Q4468" s="9" t="s">
        <v>899</v>
      </c>
      <c r="R4468" s="9">
        <v>2</v>
      </c>
      <c r="S4468" s="9">
        <f t="shared" si="418"/>
        <v>33</v>
      </c>
      <c r="T4468" s="9">
        <f t="shared" si="419"/>
        <v>0</v>
      </c>
      <c r="U4468" t="s">
        <v>1003</v>
      </c>
      <c r="V4468" t="s">
        <v>1005</v>
      </c>
      <c r="Z4468" s="118">
        <v>1.44</v>
      </c>
      <c r="AA4468" s="106">
        <v>25</v>
      </c>
      <c r="AB4468" s="120">
        <v>1.38</v>
      </c>
      <c r="AC4468" s="2">
        <f t="shared" si="420"/>
        <v>4918.32</v>
      </c>
      <c r="AE4468" s="11">
        <f t="shared" si="421"/>
        <v>4918.32</v>
      </c>
      <c r="AG4468" t="str">
        <f t="shared" si="422"/>
        <v/>
      </c>
      <c r="AH4468"/>
    </row>
    <row r="4469" spans="1:34">
      <c r="A4469">
        <v>4468</v>
      </c>
      <c r="C4469">
        <v>486</v>
      </c>
      <c r="D4469">
        <v>838</v>
      </c>
      <c r="E4469" t="s">
        <v>607</v>
      </c>
      <c r="F4469" t="s">
        <v>929</v>
      </c>
      <c r="G4469">
        <v>54.383338930000001</v>
      </c>
      <c r="H4469">
        <v>128.8869019</v>
      </c>
      <c r="M4469" t="s">
        <v>89</v>
      </c>
      <c r="N4469">
        <v>9</v>
      </c>
      <c r="O4469">
        <v>8</v>
      </c>
      <c r="P4469">
        <f t="shared" si="423"/>
        <v>1</v>
      </c>
      <c r="Q4469" t="s">
        <v>35</v>
      </c>
      <c r="R4469">
        <v>1</v>
      </c>
      <c r="S4469">
        <f t="shared" si="418"/>
        <v>0</v>
      </c>
      <c r="T4469">
        <f t="shared" si="419"/>
        <v>1</v>
      </c>
      <c r="W4469">
        <f>SUM(S4469:S4476)</f>
        <v>60</v>
      </c>
      <c r="X4469">
        <f>SUM(T4469:T4476)</f>
        <v>9</v>
      </c>
      <c r="Y4469">
        <f>X4469+W4469</f>
        <v>69</v>
      </c>
      <c r="Z4469" s="118">
        <v>0.11</v>
      </c>
      <c r="AA4469">
        <v>0</v>
      </c>
      <c r="AB4469" s="120">
        <v>45.06</v>
      </c>
      <c r="AC4469" s="2">
        <f t="shared" si="420"/>
        <v>495.65999999999997</v>
      </c>
      <c r="AD4469" s="2">
        <f>SUM(AC4469:AC4476)</f>
        <v>23594.950249999998</v>
      </c>
      <c r="AE4469" s="2">
        <f t="shared" si="421"/>
        <v>495.65999999999997</v>
      </c>
      <c r="AF4469" s="2">
        <f>SUM(AE4469:AE4476)</f>
        <v>23594.950249999998</v>
      </c>
      <c r="AG4469">
        <f t="shared" si="422"/>
        <v>1</v>
      </c>
    </row>
    <row r="4470" spans="1:34">
      <c r="A4470">
        <v>4469</v>
      </c>
      <c r="C4470">
        <v>486</v>
      </c>
      <c r="D4470">
        <v>838</v>
      </c>
      <c r="E4470" t="s">
        <v>607</v>
      </c>
      <c r="F4470" t="s">
        <v>929</v>
      </c>
      <c r="G4470">
        <v>54.383338930000001</v>
      </c>
      <c r="H4470">
        <v>128.8869019</v>
      </c>
      <c r="M4470" t="s">
        <v>14</v>
      </c>
      <c r="N4470">
        <v>8</v>
      </c>
      <c r="O4470">
        <v>2</v>
      </c>
      <c r="P4470">
        <f t="shared" si="423"/>
        <v>6</v>
      </c>
      <c r="Q4470" t="s">
        <v>35</v>
      </c>
      <c r="R4470">
        <v>1</v>
      </c>
      <c r="S4470">
        <f t="shared" si="418"/>
        <v>0</v>
      </c>
      <c r="T4470">
        <f t="shared" si="419"/>
        <v>6</v>
      </c>
      <c r="Z4470" s="118">
        <v>0.11</v>
      </c>
      <c r="AA4470">
        <v>0</v>
      </c>
      <c r="AB4470" s="120">
        <v>45.06</v>
      </c>
      <c r="AC4470" s="2">
        <f t="shared" si="420"/>
        <v>2973.96</v>
      </c>
      <c r="AE4470" s="2">
        <f t="shared" si="421"/>
        <v>2973.96</v>
      </c>
      <c r="AG4470" t="str">
        <f t="shared" si="422"/>
        <v/>
      </c>
    </row>
    <row r="4471" spans="1:34">
      <c r="A4471">
        <v>4470</v>
      </c>
      <c r="C4471">
        <v>486</v>
      </c>
      <c r="D4471">
        <v>838</v>
      </c>
      <c r="E4471" t="s">
        <v>607</v>
      </c>
      <c r="F4471" t="s">
        <v>929</v>
      </c>
      <c r="G4471">
        <v>54.383338930000001</v>
      </c>
      <c r="H4471">
        <v>128.8869019</v>
      </c>
      <c r="M4471" t="s">
        <v>15</v>
      </c>
      <c r="N4471">
        <v>2</v>
      </c>
      <c r="O4471">
        <v>0</v>
      </c>
      <c r="P4471">
        <f t="shared" si="423"/>
        <v>2</v>
      </c>
      <c r="Q4471" t="s">
        <v>35</v>
      </c>
      <c r="R4471">
        <v>1</v>
      </c>
      <c r="S4471">
        <f t="shared" si="418"/>
        <v>0</v>
      </c>
      <c r="T4471">
        <f t="shared" si="419"/>
        <v>2</v>
      </c>
      <c r="Z4471" s="118">
        <v>0.11</v>
      </c>
      <c r="AA4471">
        <v>0</v>
      </c>
      <c r="AB4471" s="120">
        <v>38.51</v>
      </c>
      <c r="AC4471" s="2">
        <f t="shared" si="420"/>
        <v>847.21999999999991</v>
      </c>
      <c r="AE4471" s="2">
        <f t="shared" si="421"/>
        <v>847.21999999999991</v>
      </c>
      <c r="AG4471" t="str">
        <f t="shared" si="422"/>
        <v/>
      </c>
      <c r="AH4471" s="102"/>
    </row>
    <row r="4472" spans="1:34">
      <c r="A4472">
        <v>4471</v>
      </c>
      <c r="C4472">
        <v>534</v>
      </c>
      <c r="D4472">
        <v>838</v>
      </c>
      <c r="E4472" t="s">
        <v>607</v>
      </c>
      <c r="F4472" t="s">
        <v>929</v>
      </c>
      <c r="G4472">
        <v>54.383338930000001</v>
      </c>
      <c r="H4472">
        <v>128.8869019</v>
      </c>
      <c r="M4472" t="s">
        <v>16</v>
      </c>
      <c r="N4472">
        <v>0</v>
      </c>
      <c r="O4472">
        <v>-3.5</v>
      </c>
      <c r="P4472">
        <f t="shared" si="423"/>
        <v>3.5</v>
      </c>
      <c r="Q4472" t="s">
        <v>885</v>
      </c>
      <c r="R4472">
        <v>2</v>
      </c>
      <c r="S4472">
        <f t="shared" si="418"/>
        <v>3.5</v>
      </c>
      <c r="T4472">
        <f t="shared" si="419"/>
        <v>0</v>
      </c>
      <c r="U4472" t="s">
        <v>1003</v>
      </c>
      <c r="V4472" t="s">
        <v>1005</v>
      </c>
      <c r="Z4472" s="118">
        <v>0.93</v>
      </c>
      <c r="AA4472">
        <v>5</v>
      </c>
      <c r="AB4472" s="120">
        <v>10.95</v>
      </c>
      <c r="AC4472" s="2">
        <f t="shared" si="420"/>
        <v>3386.0137500000001</v>
      </c>
      <c r="AE4472" s="2">
        <f t="shared" si="421"/>
        <v>3386.0137500000001</v>
      </c>
      <c r="AG4472" t="str">
        <f t="shared" si="422"/>
        <v/>
      </c>
      <c r="AH4472" s="102"/>
    </row>
    <row r="4473" spans="1:34">
      <c r="A4473">
        <v>4472</v>
      </c>
      <c r="C4473">
        <v>534</v>
      </c>
      <c r="D4473">
        <v>838</v>
      </c>
      <c r="E4473" t="s">
        <v>607</v>
      </c>
      <c r="F4473" t="s">
        <v>929</v>
      </c>
      <c r="G4473">
        <v>54.383338930000001</v>
      </c>
      <c r="H4473">
        <v>128.8869019</v>
      </c>
      <c r="M4473" t="s">
        <v>18</v>
      </c>
      <c r="N4473">
        <v>-3.5</v>
      </c>
      <c r="O4473">
        <v>-14</v>
      </c>
      <c r="P4473">
        <f t="shared" si="423"/>
        <v>10.5</v>
      </c>
      <c r="Q4473" t="s">
        <v>885</v>
      </c>
      <c r="R4473">
        <v>2</v>
      </c>
      <c r="S4473">
        <f t="shared" si="418"/>
        <v>10.5</v>
      </c>
      <c r="T4473">
        <f t="shared" si="419"/>
        <v>0</v>
      </c>
      <c r="U4473" t="s">
        <v>1003</v>
      </c>
      <c r="V4473" t="s">
        <v>21</v>
      </c>
      <c r="Z4473" s="118">
        <v>1.17</v>
      </c>
      <c r="AA4473">
        <v>5</v>
      </c>
      <c r="AB4473" s="120">
        <v>3.92</v>
      </c>
      <c r="AC4473" s="2">
        <f t="shared" si="420"/>
        <v>4574.9339999999993</v>
      </c>
      <c r="AE4473" s="2">
        <f t="shared" si="421"/>
        <v>4574.9339999999993</v>
      </c>
      <c r="AG4473" t="str">
        <f t="shared" si="422"/>
        <v/>
      </c>
      <c r="AH4473" s="102"/>
    </row>
    <row r="4474" spans="1:34">
      <c r="A4474">
        <v>4473</v>
      </c>
      <c r="C4474">
        <v>534</v>
      </c>
      <c r="D4474">
        <v>838</v>
      </c>
      <c r="E4474" t="s">
        <v>607</v>
      </c>
      <c r="F4474" t="s">
        <v>929</v>
      </c>
      <c r="G4474">
        <v>54.383338930000001</v>
      </c>
      <c r="H4474">
        <v>128.8869019</v>
      </c>
      <c r="M4474" t="s">
        <v>608</v>
      </c>
      <c r="N4474">
        <v>-14</v>
      </c>
      <c r="O4474">
        <v>-39</v>
      </c>
      <c r="P4474">
        <f t="shared" si="423"/>
        <v>25</v>
      </c>
      <c r="Q4474" t="s">
        <v>885</v>
      </c>
      <c r="R4474">
        <v>2</v>
      </c>
      <c r="S4474">
        <f t="shared" si="418"/>
        <v>25</v>
      </c>
      <c r="T4474">
        <f t="shared" si="419"/>
        <v>0</v>
      </c>
      <c r="U4474" t="s">
        <v>1003</v>
      </c>
      <c r="V4474" t="s">
        <v>21</v>
      </c>
      <c r="Z4474" s="118">
        <v>1.17</v>
      </c>
      <c r="AA4474">
        <v>15</v>
      </c>
      <c r="AB4474" s="120">
        <v>3.92</v>
      </c>
      <c r="AC4474" s="2">
        <f t="shared" si="420"/>
        <v>9746.0999999999985</v>
      </c>
      <c r="AE4474" s="2">
        <f t="shared" si="421"/>
        <v>9746.0999999999985</v>
      </c>
      <c r="AG4474" t="str">
        <f t="shared" si="422"/>
        <v/>
      </c>
    </row>
    <row r="4475" spans="1:34">
      <c r="A4475">
        <v>4474</v>
      </c>
      <c r="C4475">
        <v>534</v>
      </c>
      <c r="D4475">
        <v>838</v>
      </c>
      <c r="E4475" t="s">
        <v>607</v>
      </c>
      <c r="F4475" t="s">
        <v>929</v>
      </c>
      <c r="G4475">
        <v>54.383338930000001</v>
      </c>
      <c r="H4475">
        <v>128.8869019</v>
      </c>
      <c r="M4475" t="s">
        <v>19</v>
      </c>
      <c r="N4475">
        <v>-39</v>
      </c>
      <c r="O4475">
        <v>-60</v>
      </c>
      <c r="P4475">
        <f t="shared" si="423"/>
        <v>21</v>
      </c>
      <c r="Q4475" t="s">
        <v>191</v>
      </c>
      <c r="R4475">
        <v>2</v>
      </c>
      <c r="S4475">
        <f t="shared" si="418"/>
        <v>21</v>
      </c>
      <c r="T4475">
        <f t="shared" si="419"/>
        <v>0</v>
      </c>
      <c r="U4475" t="s">
        <v>1003</v>
      </c>
      <c r="V4475" t="s">
        <v>623</v>
      </c>
      <c r="Z4475" s="118">
        <v>1.71</v>
      </c>
      <c r="AA4475">
        <v>65</v>
      </c>
      <c r="AB4475" s="120">
        <v>1.25</v>
      </c>
      <c r="AC4475" s="2">
        <f t="shared" si="420"/>
        <v>1571.0625</v>
      </c>
      <c r="AE4475" s="2">
        <f t="shared" si="421"/>
        <v>1571.0625</v>
      </c>
      <c r="AG4475" t="str">
        <f t="shared" si="422"/>
        <v/>
      </c>
    </row>
    <row r="4476" spans="1:34" s="9" customFormat="1">
      <c r="A4476">
        <v>4475</v>
      </c>
      <c r="C4476">
        <v>534</v>
      </c>
      <c r="D4476">
        <v>838</v>
      </c>
      <c r="E4476" s="9" t="s">
        <v>607</v>
      </c>
      <c r="F4476" t="s">
        <v>929</v>
      </c>
      <c r="G4476" s="9">
        <v>54.383338930000001</v>
      </c>
      <c r="H4476" s="9">
        <v>128.8869019</v>
      </c>
      <c r="M4476" s="9" t="s">
        <v>21</v>
      </c>
      <c r="N4476" s="9">
        <v>-60</v>
      </c>
      <c r="O4476" s="9">
        <v>-60</v>
      </c>
      <c r="P4476">
        <f t="shared" si="423"/>
        <v>0</v>
      </c>
      <c r="Q4476" s="9" t="s">
        <v>191</v>
      </c>
      <c r="R4476" s="9">
        <v>2</v>
      </c>
      <c r="S4476" s="9">
        <f t="shared" si="418"/>
        <v>0</v>
      </c>
      <c r="T4476" s="9">
        <f t="shared" si="419"/>
        <v>0</v>
      </c>
      <c r="U4476" t="s">
        <v>1003</v>
      </c>
      <c r="V4476" t="s">
        <v>623</v>
      </c>
      <c r="Z4476" s="118">
        <v>1.74</v>
      </c>
      <c r="AA4476" s="9">
        <v>65</v>
      </c>
      <c r="AB4476" s="120">
        <v>1.27</v>
      </c>
      <c r="AC4476" s="2">
        <f t="shared" si="420"/>
        <v>0</v>
      </c>
      <c r="AE4476" s="11">
        <f t="shared" si="421"/>
        <v>0</v>
      </c>
      <c r="AG4476" t="str">
        <f t="shared" si="422"/>
        <v/>
      </c>
      <c r="AH4476"/>
    </row>
    <row r="4477" spans="1:34">
      <c r="A4477">
        <v>4476</v>
      </c>
      <c r="C4477">
        <v>333</v>
      </c>
      <c r="D4477">
        <v>839</v>
      </c>
      <c r="E4477" t="s">
        <v>607</v>
      </c>
      <c r="F4477" t="s">
        <v>929</v>
      </c>
      <c r="G4477">
        <v>55.252300259999998</v>
      </c>
      <c r="H4477">
        <v>128.02940369999999</v>
      </c>
      <c r="M4477" t="s">
        <v>610</v>
      </c>
      <c r="N4477">
        <v>4</v>
      </c>
      <c r="O4477">
        <v>2</v>
      </c>
      <c r="P4477">
        <f t="shared" si="423"/>
        <v>2</v>
      </c>
      <c r="Q4477" t="s">
        <v>35</v>
      </c>
      <c r="R4477">
        <v>1</v>
      </c>
      <c r="S4477">
        <f t="shared" si="418"/>
        <v>0</v>
      </c>
      <c r="T4477">
        <f t="shared" si="419"/>
        <v>2</v>
      </c>
      <c r="W4477">
        <f>SUM(S4477:S4482)</f>
        <v>50</v>
      </c>
      <c r="X4477">
        <f>SUM(T4477:T4482)</f>
        <v>4</v>
      </c>
      <c r="Y4477">
        <f>X4477+W4477</f>
        <v>54</v>
      </c>
      <c r="Z4477" s="118">
        <v>0.11</v>
      </c>
      <c r="AA4477">
        <v>0</v>
      </c>
      <c r="AB4477" s="120">
        <v>45.06</v>
      </c>
      <c r="AC4477" s="2">
        <f t="shared" si="420"/>
        <v>991.31999999999994</v>
      </c>
      <c r="AD4477" s="2">
        <f>SUM(AC4477:AC4482)</f>
        <v>10468.0965</v>
      </c>
      <c r="AE4477" s="2">
        <f t="shared" si="421"/>
        <v>991.31999999999994</v>
      </c>
      <c r="AF4477" s="2">
        <f>SUM(AE4477:AE4482)</f>
        <v>10468.0965</v>
      </c>
      <c r="AG4477">
        <f t="shared" si="422"/>
        <v>1</v>
      </c>
    </row>
    <row r="4478" spans="1:34">
      <c r="A4478">
        <v>4477</v>
      </c>
      <c r="C4478">
        <v>333</v>
      </c>
      <c r="D4478">
        <v>839</v>
      </c>
      <c r="E4478" t="s">
        <v>607</v>
      </c>
      <c r="F4478" t="s">
        <v>929</v>
      </c>
      <c r="G4478">
        <v>55.252300259999998</v>
      </c>
      <c r="H4478">
        <v>128.02940369999999</v>
      </c>
      <c r="M4478" t="s">
        <v>14</v>
      </c>
      <c r="N4478">
        <v>2</v>
      </c>
      <c r="O4478">
        <v>0</v>
      </c>
      <c r="P4478">
        <f t="shared" si="423"/>
        <v>2</v>
      </c>
      <c r="Q4478" t="s">
        <v>35</v>
      </c>
      <c r="R4478">
        <v>1</v>
      </c>
      <c r="S4478">
        <f t="shared" si="418"/>
        <v>0</v>
      </c>
      <c r="T4478">
        <f t="shared" si="419"/>
        <v>2</v>
      </c>
      <c r="Z4478" s="118">
        <v>0.11</v>
      </c>
      <c r="AA4478">
        <v>0</v>
      </c>
      <c r="AB4478" s="120">
        <v>45.06</v>
      </c>
      <c r="AC4478" s="2">
        <f t="shared" si="420"/>
        <v>991.31999999999994</v>
      </c>
      <c r="AE4478" s="2">
        <f t="shared" si="421"/>
        <v>991.31999999999994</v>
      </c>
      <c r="AG4478" t="str">
        <f t="shared" si="422"/>
        <v/>
      </c>
    </row>
    <row r="4479" spans="1:34">
      <c r="A4479">
        <v>4478</v>
      </c>
      <c r="C4479">
        <v>363</v>
      </c>
      <c r="D4479">
        <v>839</v>
      </c>
      <c r="E4479" t="s">
        <v>607</v>
      </c>
      <c r="F4479" t="s">
        <v>929</v>
      </c>
      <c r="G4479">
        <v>55.252300259999998</v>
      </c>
      <c r="H4479">
        <v>128.02940369999999</v>
      </c>
      <c r="M4479" t="s">
        <v>16</v>
      </c>
      <c r="N4479">
        <v>0</v>
      </c>
      <c r="O4479">
        <v>-1</v>
      </c>
      <c r="P4479">
        <f t="shared" si="423"/>
        <v>1</v>
      </c>
      <c r="Q4479" t="s">
        <v>609</v>
      </c>
      <c r="R4479">
        <v>2</v>
      </c>
      <c r="S4479">
        <f t="shared" si="418"/>
        <v>1</v>
      </c>
      <c r="T4479">
        <f t="shared" si="419"/>
        <v>0</v>
      </c>
      <c r="U4479" t="s">
        <v>1003</v>
      </c>
      <c r="V4479" t="s">
        <v>623</v>
      </c>
      <c r="Z4479" s="118">
        <v>0.93</v>
      </c>
      <c r="AA4479">
        <v>5</v>
      </c>
      <c r="AB4479" s="120">
        <v>10.95</v>
      </c>
      <c r="AC4479" s="2">
        <f t="shared" si="420"/>
        <v>967.4325</v>
      </c>
      <c r="AE4479" s="2">
        <f t="shared" si="421"/>
        <v>967.4325</v>
      </c>
      <c r="AG4479" t="str">
        <f t="shared" si="422"/>
        <v/>
      </c>
    </row>
    <row r="4480" spans="1:34">
      <c r="A4480">
        <v>4479</v>
      </c>
      <c r="C4480">
        <v>363</v>
      </c>
      <c r="D4480">
        <v>839</v>
      </c>
      <c r="E4480" t="s">
        <v>607</v>
      </c>
      <c r="F4480" t="s">
        <v>929</v>
      </c>
      <c r="G4480">
        <v>55.252300259999998</v>
      </c>
      <c r="H4480">
        <v>128.02940369999999</v>
      </c>
      <c r="M4480" t="s">
        <v>18</v>
      </c>
      <c r="N4480">
        <v>-1</v>
      </c>
      <c r="O4480">
        <v>-18</v>
      </c>
      <c r="P4480">
        <f t="shared" si="423"/>
        <v>17</v>
      </c>
      <c r="Q4480" t="s">
        <v>609</v>
      </c>
      <c r="R4480">
        <v>2</v>
      </c>
      <c r="S4480">
        <f t="shared" si="418"/>
        <v>17</v>
      </c>
      <c r="T4480">
        <f t="shared" si="419"/>
        <v>0</v>
      </c>
      <c r="U4480" t="s">
        <v>1003</v>
      </c>
      <c r="V4480" t="s">
        <v>623</v>
      </c>
      <c r="Z4480" s="118">
        <v>1.17</v>
      </c>
      <c r="AA4480">
        <v>55</v>
      </c>
      <c r="AB4480" s="120">
        <v>3.92</v>
      </c>
      <c r="AC4480" s="2">
        <f t="shared" si="420"/>
        <v>3508.5959999999995</v>
      </c>
      <c r="AE4480" s="2">
        <f t="shared" si="421"/>
        <v>3508.5959999999995</v>
      </c>
      <c r="AG4480" t="str">
        <f t="shared" si="422"/>
        <v/>
      </c>
    </row>
    <row r="4481" spans="1:34">
      <c r="A4481">
        <v>4480</v>
      </c>
      <c r="C4481">
        <v>363</v>
      </c>
      <c r="D4481">
        <v>839</v>
      </c>
      <c r="E4481" t="s">
        <v>607</v>
      </c>
      <c r="F4481" t="s">
        <v>929</v>
      </c>
      <c r="G4481">
        <v>55.252300259999998</v>
      </c>
      <c r="H4481">
        <v>128.02940369999999</v>
      </c>
      <c r="M4481" t="s">
        <v>608</v>
      </c>
      <c r="N4481">
        <v>-18</v>
      </c>
      <c r="O4481">
        <v>-31</v>
      </c>
      <c r="P4481">
        <f t="shared" si="423"/>
        <v>13</v>
      </c>
      <c r="Q4481" t="s">
        <v>611</v>
      </c>
      <c r="R4481">
        <v>2</v>
      </c>
      <c r="S4481">
        <f t="shared" si="418"/>
        <v>13</v>
      </c>
      <c r="T4481">
        <f t="shared" si="419"/>
        <v>0</v>
      </c>
      <c r="U4481" t="s">
        <v>1003</v>
      </c>
      <c r="V4481" t="s">
        <v>623</v>
      </c>
      <c r="Z4481" s="118">
        <v>1.17</v>
      </c>
      <c r="AA4481">
        <v>60</v>
      </c>
      <c r="AB4481" s="120">
        <v>3.92</v>
      </c>
      <c r="AC4481" s="2">
        <f t="shared" si="420"/>
        <v>2384.9279999999999</v>
      </c>
      <c r="AE4481" s="2">
        <f t="shared" si="421"/>
        <v>2384.9279999999999</v>
      </c>
      <c r="AG4481" t="str">
        <f t="shared" si="422"/>
        <v/>
      </c>
    </row>
    <row r="4482" spans="1:34" s="9" customFormat="1">
      <c r="A4482">
        <v>4481</v>
      </c>
      <c r="C4482">
        <v>363</v>
      </c>
      <c r="D4482">
        <v>839</v>
      </c>
      <c r="E4482" s="9" t="s">
        <v>607</v>
      </c>
      <c r="F4482" t="s">
        <v>929</v>
      </c>
      <c r="G4482" s="9">
        <v>55.252300259999998</v>
      </c>
      <c r="H4482" s="9">
        <v>128.02940369999999</v>
      </c>
      <c r="M4482" s="9" t="s">
        <v>19</v>
      </c>
      <c r="N4482" s="9">
        <v>-31</v>
      </c>
      <c r="O4482" s="9">
        <v>-50</v>
      </c>
      <c r="P4482">
        <f t="shared" si="423"/>
        <v>19</v>
      </c>
      <c r="Q4482" s="9" t="s">
        <v>604</v>
      </c>
      <c r="R4482" s="9">
        <v>2</v>
      </c>
      <c r="S4482" s="9">
        <f t="shared" ref="S4482:S4545" si="424">IF(R4482=1,0,P4482)</f>
        <v>19</v>
      </c>
      <c r="T4482" s="9">
        <f t="shared" ref="T4482:T4545" si="425">IF(R4482=1,P4482,0)</f>
        <v>0</v>
      </c>
      <c r="U4482" t="s">
        <v>1003</v>
      </c>
      <c r="V4482" t="s">
        <v>623</v>
      </c>
      <c r="Z4482" s="118">
        <v>1.71</v>
      </c>
      <c r="AA4482" s="9">
        <v>60</v>
      </c>
      <c r="AB4482" s="120">
        <v>1.25</v>
      </c>
      <c r="AC4482" s="2">
        <f t="shared" ref="AC4482:AC4545" si="426">Z4482*AB4482/100*P4482*100*100*((100-AA4482)/100)</f>
        <v>1624.5000000000002</v>
      </c>
      <c r="AE4482" s="11">
        <f t="shared" ref="AE4482:AE4545" si="427">Z4482*AB4482/100*P4482*100*100*((100-AA4482)/100)</f>
        <v>1624.5000000000002</v>
      </c>
      <c r="AG4482" t="str">
        <f t="shared" ref="AG4482:AG4545" si="428">IF(D4481&lt;&gt;D4482,1,"")</f>
        <v/>
      </c>
      <c r="AH4482"/>
    </row>
    <row r="4483" spans="1:34">
      <c r="A4483">
        <v>4482</v>
      </c>
      <c r="C4483">
        <v>71</v>
      </c>
      <c r="D4483">
        <v>840</v>
      </c>
      <c r="E4483" t="s">
        <v>416</v>
      </c>
      <c r="F4483" t="s">
        <v>932</v>
      </c>
      <c r="G4483">
        <v>54.546699519999997</v>
      </c>
      <c r="H4483">
        <v>128.73890689999999</v>
      </c>
      <c r="M4483" t="s">
        <v>656</v>
      </c>
      <c r="N4483">
        <v>1.5</v>
      </c>
      <c r="O4483">
        <v>1</v>
      </c>
      <c r="P4483">
        <f t="shared" si="423"/>
        <v>0.5</v>
      </c>
      <c r="Q4483" t="s">
        <v>35</v>
      </c>
      <c r="R4483">
        <v>1</v>
      </c>
      <c r="S4483">
        <f t="shared" si="424"/>
        <v>0</v>
      </c>
      <c r="T4483">
        <f t="shared" si="425"/>
        <v>0.5</v>
      </c>
      <c r="W4483">
        <f>SUM(S4483:S4485)</f>
        <v>35</v>
      </c>
      <c r="X4483">
        <f>SUM(T4483:T4485)</f>
        <v>1.5</v>
      </c>
      <c r="Y4483">
        <f>X4483+W4483</f>
        <v>36.5</v>
      </c>
      <c r="Z4483" s="118">
        <v>0.11</v>
      </c>
      <c r="AA4483">
        <v>0</v>
      </c>
      <c r="AC4483" s="2">
        <f t="shared" si="426"/>
        <v>0</v>
      </c>
      <c r="AD4483" s="2">
        <f>SUM(AC4483:AC4485)</f>
        <v>5748.3799999999992</v>
      </c>
      <c r="AE4483" s="2">
        <f t="shared" si="427"/>
        <v>0</v>
      </c>
      <c r="AF4483" s="2">
        <f>SUM(AE4483:AE4485)</f>
        <v>5748.3799999999992</v>
      </c>
      <c r="AG4483">
        <f t="shared" si="428"/>
        <v>1</v>
      </c>
    </row>
    <row r="4484" spans="1:34">
      <c r="A4484">
        <v>4483</v>
      </c>
      <c r="C4484">
        <v>71</v>
      </c>
      <c r="D4484">
        <v>840</v>
      </c>
      <c r="E4484" t="s">
        <v>416</v>
      </c>
      <c r="F4484" t="s">
        <v>932</v>
      </c>
      <c r="G4484">
        <v>54.546699519999997</v>
      </c>
      <c r="H4484">
        <v>128.73890689999999</v>
      </c>
      <c r="M4484" t="s">
        <v>612</v>
      </c>
      <c r="N4484">
        <v>1</v>
      </c>
      <c r="O4484">
        <v>0</v>
      </c>
      <c r="P4484">
        <f t="shared" si="423"/>
        <v>1</v>
      </c>
      <c r="Q4484" t="s">
        <v>35</v>
      </c>
      <c r="R4484">
        <v>1</v>
      </c>
      <c r="S4484">
        <f t="shared" si="424"/>
        <v>0</v>
      </c>
      <c r="T4484">
        <f t="shared" si="425"/>
        <v>1</v>
      </c>
      <c r="Z4484" s="118">
        <v>0.11</v>
      </c>
      <c r="AA4484">
        <v>0</v>
      </c>
      <c r="AB4484" s="120">
        <v>25.58</v>
      </c>
      <c r="AC4484" s="2">
        <f t="shared" si="426"/>
        <v>281.37999999999994</v>
      </c>
      <c r="AE4484" s="2">
        <f t="shared" si="427"/>
        <v>281.37999999999994</v>
      </c>
      <c r="AG4484" t="str">
        <f t="shared" si="428"/>
        <v/>
      </c>
    </row>
    <row r="4485" spans="1:34" s="9" customFormat="1">
      <c r="A4485">
        <v>4484</v>
      </c>
      <c r="C4485">
        <v>84</v>
      </c>
      <c r="D4485">
        <v>840</v>
      </c>
      <c r="E4485" s="9" t="s">
        <v>416</v>
      </c>
      <c r="F4485" t="s">
        <v>932</v>
      </c>
      <c r="G4485" s="9">
        <v>54.546699519999997</v>
      </c>
      <c r="H4485" s="9">
        <v>128.73890689999999</v>
      </c>
      <c r="M4485" s="9" t="s">
        <v>177</v>
      </c>
      <c r="N4485" s="9">
        <v>0</v>
      </c>
      <c r="O4485" s="9">
        <v>-35</v>
      </c>
      <c r="P4485">
        <f t="shared" si="423"/>
        <v>35</v>
      </c>
      <c r="Q4485" s="9" t="s">
        <v>191</v>
      </c>
      <c r="R4485" s="9">
        <v>2</v>
      </c>
      <c r="S4485" s="9">
        <f t="shared" si="424"/>
        <v>35</v>
      </c>
      <c r="T4485" s="9">
        <f t="shared" si="425"/>
        <v>0</v>
      </c>
      <c r="U4485" t="s">
        <v>1003</v>
      </c>
      <c r="V4485" t="s">
        <v>623</v>
      </c>
      <c r="Z4485" s="118">
        <v>1.1000000000000001</v>
      </c>
      <c r="AA4485" s="9">
        <v>50</v>
      </c>
      <c r="AB4485" s="120">
        <v>2.84</v>
      </c>
      <c r="AC4485" s="2">
        <f t="shared" si="426"/>
        <v>5466.9999999999991</v>
      </c>
      <c r="AE4485" s="11">
        <f t="shared" si="427"/>
        <v>5466.9999999999991</v>
      </c>
      <c r="AG4485" t="str">
        <f t="shared" si="428"/>
        <v/>
      </c>
      <c r="AH4485"/>
    </row>
    <row r="4486" spans="1:34">
      <c r="A4486">
        <v>4485</v>
      </c>
      <c r="C4486">
        <v>494</v>
      </c>
      <c r="D4486">
        <v>841</v>
      </c>
      <c r="E4486" t="s">
        <v>619</v>
      </c>
      <c r="F4486" t="s">
        <v>930</v>
      </c>
      <c r="G4486">
        <v>54.619689940000001</v>
      </c>
      <c r="H4486">
        <v>128.70460510000001</v>
      </c>
      <c r="M4486" t="s">
        <v>89</v>
      </c>
      <c r="N4486">
        <v>3</v>
      </c>
      <c r="O4486">
        <v>2</v>
      </c>
      <c r="P4486">
        <f t="shared" si="423"/>
        <v>1</v>
      </c>
      <c r="Q4486" t="s">
        <v>35</v>
      </c>
      <c r="R4486">
        <v>1</v>
      </c>
      <c r="S4486">
        <f t="shared" si="424"/>
        <v>0</v>
      </c>
      <c r="T4486">
        <f t="shared" si="425"/>
        <v>1</v>
      </c>
      <c r="W4486">
        <f>SUM(S4486:S4492)</f>
        <v>40</v>
      </c>
      <c r="X4486">
        <f>SUM(T4486:T4492)</f>
        <v>3</v>
      </c>
      <c r="Y4486">
        <f>X4486+W4486</f>
        <v>43</v>
      </c>
      <c r="Z4486" s="118">
        <v>0.16</v>
      </c>
      <c r="AA4486">
        <v>0</v>
      </c>
      <c r="AB4486" s="120">
        <v>37.4</v>
      </c>
      <c r="AC4486" s="2">
        <f t="shared" si="426"/>
        <v>598.4</v>
      </c>
      <c r="AD4486" s="2">
        <f>SUM(AC4486:AC4492)</f>
        <v>2917.7779999999998</v>
      </c>
      <c r="AE4486" s="2">
        <f t="shared" si="427"/>
        <v>598.4</v>
      </c>
      <c r="AF4486" s="2">
        <f>SUM(AE4486:AE4492)</f>
        <v>2917.7779999999998</v>
      </c>
      <c r="AG4486">
        <f t="shared" si="428"/>
        <v>1</v>
      </c>
    </row>
    <row r="4487" spans="1:34">
      <c r="A4487">
        <v>4486</v>
      </c>
      <c r="C4487">
        <v>494</v>
      </c>
      <c r="D4487">
        <v>841</v>
      </c>
      <c r="E4487" t="s">
        <v>619</v>
      </c>
      <c r="F4487" t="s">
        <v>930</v>
      </c>
      <c r="G4487">
        <v>54.619689940000001</v>
      </c>
      <c r="H4487">
        <v>128.70460510000001</v>
      </c>
      <c r="M4487" t="s">
        <v>14</v>
      </c>
      <c r="N4487">
        <v>2</v>
      </c>
      <c r="O4487">
        <v>1</v>
      </c>
      <c r="P4487">
        <f t="shared" si="423"/>
        <v>1</v>
      </c>
      <c r="Q4487" t="s">
        <v>35</v>
      </c>
      <c r="R4487">
        <v>1</v>
      </c>
      <c r="S4487">
        <f t="shared" si="424"/>
        <v>0</v>
      </c>
      <c r="T4487">
        <f t="shared" si="425"/>
        <v>1</v>
      </c>
      <c r="Z4487" s="118">
        <v>0.16</v>
      </c>
      <c r="AA4487">
        <v>0</v>
      </c>
      <c r="AB4487" s="120">
        <v>37.4</v>
      </c>
      <c r="AC4487" s="2">
        <f t="shared" si="426"/>
        <v>598.4</v>
      </c>
      <c r="AE4487" s="2">
        <f t="shared" si="427"/>
        <v>598.4</v>
      </c>
      <c r="AG4487" t="str">
        <f t="shared" si="428"/>
        <v/>
      </c>
    </row>
    <row r="4488" spans="1:34">
      <c r="A4488">
        <v>4487</v>
      </c>
      <c r="C4488">
        <v>494</v>
      </c>
      <c r="D4488">
        <v>841</v>
      </c>
      <c r="E4488" t="s">
        <v>619</v>
      </c>
      <c r="F4488" t="s">
        <v>930</v>
      </c>
      <c r="G4488">
        <v>54.619689940000001</v>
      </c>
      <c r="H4488">
        <v>128.70460510000001</v>
      </c>
      <c r="M4488" t="s">
        <v>15</v>
      </c>
      <c r="N4488">
        <v>1</v>
      </c>
      <c r="O4488">
        <v>0</v>
      </c>
      <c r="P4488">
        <f t="shared" si="423"/>
        <v>1</v>
      </c>
      <c r="Q4488" t="s">
        <v>35</v>
      </c>
      <c r="R4488">
        <v>1</v>
      </c>
      <c r="S4488">
        <f t="shared" si="424"/>
        <v>0</v>
      </c>
      <c r="T4488">
        <f t="shared" si="425"/>
        <v>1</v>
      </c>
      <c r="Z4488" s="118">
        <v>0.16</v>
      </c>
      <c r="AA4488">
        <v>0</v>
      </c>
      <c r="AB4488" s="120">
        <v>30.85</v>
      </c>
      <c r="AC4488" s="2">
        <f t="shared" si="426"/>
        <v>493.6</v>
      </c>
      <c r="AE4488" s="2">
        <f t="shared" si="427"/>
        <v>493.6</v>
      </c>
      <c r="AG4488" t="str">
        <f t="shared" si="428"/>
        <v/>
      </c>
    </row>
    <row r="4489" spans="1:34">
      <c r="A4489">
        <v>4488</v>
      </c>
      <c r="C4489">
        <v>542</v>
      </c>
      <c r="D4489">
        <v>841</v>
      </c>
      <c r="E4489" t="s">
        <v>619</v>
      </c>
      <c r="F4489" t="s">
        <v>930</v>
      </c>
      <c r="G4489">
        <v>54.619689940000001</v>
      </c>
      <c r="H4489">
        <v>128.70460510000001</v>
      </c>
      <c r="M4489" t="s">
        <v>16</v>
      </c>
      <c r="N4489">
        <v>0</v>
      </c>
      <c r="O4489">
        <v>-0.5</v>
      </c>
      <c r="P4489">
        <f t="shared" si="423"/>
        <v>0.5</v>
      </c>
      <c r="Q4489" t="s">
        <v>885</v>
      </c>
      <c r="R4489">
        <v>2</v>
      </c>
      <c r="S4489">
        <f t="shared" si="424"/>
        <v>0.5</v>
      </c>
      <c r="T4489">
        <f t="shared" si="425"/>
        <v>0</v>
      </c>
      <c r="U4489" t="s">
        <v>1003</v>
      </c>
      <c r="V4489" t="s">
        <v>623</v>
      </c>
      <c r="Z4489" s="118">
        <v>1.24</v>
      </c>
      <c r="AA4489">
        <v>5</v>
      </c>
      <c r="AB4489" s="120">
        <v>3.36</v>
      </c>
      <c r="AC4489" s="2">
        <f t="shared" si="426"/>
        <v>197.90399999999997</v>
      </c>
      <c r="AE4489" s="2">
        <f t="shared" si="427"/>
        <v>197.90399999999997</v>
      </c>
      <c r="AG4489" t="str">
        <f t="shared" si="428"/>
        <v/>
      </c>
    </row>
    <row r="4490" spans="1:34">
      <c r="A4490">
        <v>4489</v>
      </c>
      <c r="C4490">
        <v>542</v>
      </c>
      <c r="D4490">
        <v>841</v>
      </c>
      <c r="E4490" t="s">
        <v>619</v>
      </c>
      <c r="F4490" t="s">
        <v>930</v>
      </c>
      <c r="G4490">
        <v>54.619689940000001</v>
      </c>
      <c r="H4490">
        <v>128.70460510000001</v>
      </c>
      <c r="M4490" t="s">
        <v>18</v>
      </c>
      <c r="N4490">
        <v>-0.5</v>
      </c>
      <c r="O4490">
        <v>-6</v>
      </c>
      <c r="P4490">
        <f t="shared" si="423"/>
        <v>5.5</v>
      </c>
      <c r="Q4490" t="s">
        <v>885</v>
      </c>
      <c r="R4490">
        <v>2</v>
      </c>
      <c r="S4490">
        <f t="shared" si="424"/>
        <v>5.5</v>
      </c>
      <c r="T4490">
        <f t="shared" si="425"/>
        <v>0</v>
      </c>
      <c r="U4490" t="s">
        <v>1003</v>
      </c>
      <c r="V4490" t="s">
        <v>623</v>
      </c>
      <c r="Z4490" s="118">
        <v>1.03</v>
      </c>
      <c r="AA4490">
        <v>65</v>
      </c>
      <c r="AB4490" s="120">
        <v>1.2</v>
      </c>
      <c r="AC4490" s="2">
        <f t="shared" si="426"/>
        <v>237.92999999999998</v>
      </c>
      <c r="AE4490" s="2">
        <f t="shared" si="427"/>
        <v>237.92999999999998</v>
      </c>
      <c r="AG4490" t="str">
        <f t="shared" si="428"/>
        <v/>
      </c>
    </row>
    <row r="4491" spans="1:34">
      <c r="A4491">
        <v>4490</v>
      </c>
      <c r="C4491">
        <v>542</v>
      </c>
      <c r="D4491">
        <v>841</v>
      </c>
      <c r="E4491" t="s">
        <v>619</v>
      </c>
      <c r="F4491" t="s">
        <v>930</v>
      </c>
      <c r="G4491">
        <v>54.619689940000001</v>
      </c>
      <c r="H4491">
        <v>128.70460510000001</v>
      </c>
      <c r="M4491" t="s">
        <v>101</v>
      </c>
      <c r="N4491">
        <v>-6</v>
      </c>
      <c r="O4491">
        <v>-19</v>
      </c>
      <c r="P4491">
        <f t="shared" ref="P4491:P4554" si="429">ABS(N4491-O4491)</f>
        <v>13</v>
      </c>
      <c r="Q4491" t="s">
        <v>604</v>
      </c>
      <c r="R4491">
        <v>2</v>
      </c>
      <c r="S4491">
        <f t="shared" si="424"/>
        <v>13</v>
      </c>
      <c r="T4491">
        <f t="shared" si="425"/>
        <v>0</v>
      </c>
      <c r="U4491" t="s">
        <v>1006</v>
      </c>
      <c r="V4491" t="s">
        <v>856</v>
      </c>
      <c r="Z4491" s="118">
        <v>1.45</v>
      </c>
      <c r="AA4491">
        <v>75</v>
      </c>
      <c r="AB4491" s="120">
        <v>1.2</v>
      </c>
      <c r="AC4491" s="2">
        <f t="shared" si="426"/>
        <v>565.49999999999989</v>
      </c>
      <c r="AE4491" s="2">
        <f t="shared" si="427"/>
        <v>565.49999999999989</v>
      </c>
      <c r="AG4491" t="str">
        <f t="shared" si="428"/>
        <v/>
      </c>
    </row>
    <row r="4492" spans="1:34" s="9" customFormat="1">
      <c r="A4492">
        <v>4491</v>
      </c>
      <c r="C4492">
        <v>542</v>
      </c>
      <c r="D4492">
        <v>841</v>
      </c>
      <c r="E4492" s="9" t="s">
        <v>619</v>
      </c>
      <c r="F4492" t="s">
        <v>930</v>
      </c>
      <c r="G4492" s="9">
        <v>54.619689940000001</v>
      </c>
      <c r="H4492" s="9">
        <v>128.70460510000001</v>
      </c>
      <c r="M4492" s="9" t="s">
        <v>21</v>
      </c>
      <c r="N4492" s="9">
        <v>-19</v>
      </c>
      <c r="O4492" s="9">
        <v>-40</v>
      </c>
      <c r="P4492">
        <f t="shared" si="429"/>
        <v>21</v>
      </c>
      <c r="Q4492" s="9" t="s">
        <v>191</v>
      </c>
      <c r="R4492" s="9">
        <v>2</v>
      </c>
      <c r="S4492" s="9">
        <f t="shared" si="424"/>
        <v>21</v>
      </c>
      <c r="T4492" s="9">
        <f t="shared" si="425"/>
        <v>0</v>
      </c>
      <c r="U4492" t="s">
        <v>1006</v>
      </c>
      <c r="V4492" t="s">
        <v>856</v>
      </c>
      <c r="Z4492" s="118">
        <v>1.38</v>
      </c>
      <c r="AA4492" s="9">
        <v>80</v>
      </c>
      <c r="AB4492" s="120">
        <v>0.39</v>
      </c>
      <c r="AC4492" s="2">
        <f t="shared" si="426"/>
        <v>226.04400000000001</v>
      </c>
      <c r="AE4492" s="11">
        <f t="shared" si="427"/>
        <v>226.04400000000001</v>
      </c>
      <c r="AG4492" t="str">
        <f t="shared" si="428"/>
        <v/>
      </c>
      <c r="AH4492"/>
    </row>
    <row r="4493" spans="1:34">
      <c r="A4493">
        <v>4492</v>
      </c>
      <c r="C4493">
        <v>497</v>
      </c>
      <c r="D4493">
        <v>842</v>
      </c>
      <c r="E4493" t="s">
        <v>605</v>
      </c>
      <c r="F4493" t="s">
        <v>929</v>
      </c>
      <c r="G4493">
        <v>54.706050869999999</v>
      </c>
      <c r="H4493">
        <v>128.75570680000001</v>
      </c>
      <c r="M4493" t="s">
        <v>89</v>
      </c>
      <c r="N4493">
        <v>14</v>
      </c>
      <c r="O4493">
        <v>12</v>
      </c>
      <c r="P4493">
        <f t="shared" si="429"/>
        <v>2</v>
      </c>
      <c r="Q4493" t="s">
        <v>35</v>
      </c>
      <c r="R4493">
        <v>1</v>
      </c>
      <c r="S4493">
        <f t="shared" si="424"/>
        <v>0</v>
      </c>
      <c r="T4493">
        <f t="shared" si="425"/>
        <v>2</v>
      </c>
      <c r="W4493">
        <f>SUM(S4493:S4499)</f>
        <v>63</v>
      </c>
      <c r="X4493">
        <f>SUM(T4493:T4499)</f>
        <v>14</v>
      </c>
      <c r="Y4493">
        <f>X4493+W4493</f>
        <v>77</v>
      </c>
      <c r="Z4493" s="118">
        <v>0.14000000000000001</v>
      </c>
      <c r="AA4493">
        <v>0</v>
      </c>
      <c r="AB4493" s="120">
        <v>43.21</v>
      </c>
      <c r="AC4493" s="2">
        <f t="shared" si="426"/>
        <v>1209.8800000000001</v>
      </c>
      <c r="AD4493" s="2">
        <f>SUM(AC4493:AC4499)</f>
        <v>14873.269999999999</v>
      </c>
      <c r="AE4493" s="2">
        <f t="shared" si="427"/>
        <v>1209.8800000000001</v>
      </c>
      <c r="AF4493" s="2">
        <f>SUM(AE4493:AE4499)</f>
        <v>14873.269999999999</v>
      </c>
      <c r="AG4493">
        <f t="shared" si="428"/>
        <v>1</v>
      </c>
    </row>
    <row r="4494" spans="1:34">
      <c r="A4494">
        <v>4493</v>
      </c>
      <c r="C4494">
        <v>497</v>
      </c>
      <c r="D4494">
        <v>842</v>
      </c>
      <c r="E4494" t="s">
        <v>605</v>
      </c>
      <c r="F4494" t="s">
        <v>929</v>
      </c>
      <c r="G4494">
        <v>54.706050869999999</v>
      </c>
      <c r="H4494">
        <v>128.75570680000001</v>
      </c>
      <c r="M4494" t="s">
        <v>606</v>
      </c>
      <c r="N4494">
        <v>12</v>
      </c>
      <c r="O4494">
        <v>5</v>
      </c>
      <c r="P4494">
        <f t="shared" si="429"/>
        <v>7</v>
      </c>
      <c r="Q4494" t="s">
        <v>35</v>
      </c>
      <c r="R4494">
        <v>1</v>
      </c>
      <c r="S4494">
        <f t="shared" si="424"/>
        <v>0</v>
      </c>
      <c r="T4494">
        <f t="shared" si="425"/>
        <v>7</v>
      </c>
      <c r="Z4494" s="118">
        <v>0.14000000000000001</v>
      </c>
      <c r="AA4494">
        <v>0</v>
      </c>
      <c r="AB4494" s="120">
        <v>43.21</v>
      </c>
      <c r="AC4494" s="2">
        <f t="shared" si="426"/>
        <v>4234.5800000000008</v>
      </c>
      <c r="AE4494" s="2">
        <f t="shared" si="427"/>
        <v>4234.5800000000008</v>
      </c>
      <c r="AG4494" t="str">
        <f t="shared" si="428"/>
        <v/>
      </c>
    </row>
    <row r="4495" spans="1:34">
      <c r="A4495">
        <v>4494</v>
      </c>
      <c r="C4495">
        <v>497</v>
      </c>
      <c r="D4495">
        <v>842</v>
      </c>
      <c r="E4495" t="s">
        <v>605</v>
      </c>
      <c r="F4495" t="s">
        <v>929</v>
      </c>
      <c r="G4495">
        <v>54.706050869999999</v>
      </c>
      <c r="H4495">
        <v>128.75570680000001</v>
      </c>
      <c r="M4495" t="s">
        <v>57</v>
      </c>
      <c r="N4495">
        <v>5</v>
      </c>
      <c r="O4495">
        <v>0</v>
      </c>
      <c r="P4495">
        <f t="shared" si="429"/>
        <v>5</v>
      </c>
      <c r="Q4495" t="s">
        <v>35</v>
      </c>
      <c r="R4495">
        <v>1</v>
      </c>
      <c r="S4495">
        <f t="shared" si="424"/>
        <v>0</v>
      </c>
      <c r="T4495">
        <f t="shared" si="425"/>
        <v>5</v>
      </c>
      <c r="Z4495" s="118">
        <v>0.14000000000000001</v>
      </c>
      <c r="AA4495">
        <v>0</v>
      </c>
      <c r="AB4495" s="120">
        <v>36.65</v>
      </c>
      <c r="AC4495" s="2">
        <f t="shared" si="426"/>
        <v>2565.5</v>
      </c>
      <c r="AE4495" s="2">
        <f t="shared" si="427"/>
        <v>2565.5</v>
      </c>
      <c r="AG4495" t="str">
        <f t="shared" si="428"/>
        <v/>
      </c>
    </row>
    <row r="4496" spans="1:34">
      <c r="A4496">
        <v>4495</v>
      </c>
      <c r="C4496">
        <v>545</v>
      </c>
      <c r="D4496">
        <v>842</v>
      </c>
      <c r="E4496" t="s">
        <v>605</v>
      </c>
      <c r="F4496" t="s">
        <v>929</v>
      </c>
      <c r="G4496">
        <v>54.706050869999999</v>
      </c>
      <c r="H4496">
        <v>128.75570680000001</v>
      </c>
      <c r="M4496" t="s">
        <v>16</v>
      </c>
      <c r="N4496">
        <v>0</v>
      </c>
      <c r="O4496">
        <v>-5</v>
      </c>
      <c r="P4496">
        <f t="shared" si="429"/>
        <v>5</v>
      </c>
      <c r="Q4496" t="s">
        <v>611</v>
      </c>
      <c r="R4496">
        <v>2</v>
      </c>
      <c r="S4496">
        <f t="shared" si="424"/>
        <v>5</v>
      </c>
      <c r="T4496">
        <f t="shared" si="425"/>
        <v>0</v>
      </c>
      <c r="U4496" t="s">
        <v>1026</v>
      </c>
      <c r="V4496" t="s">
        <v>1005</v>
      </c>
      <c r="Z4496" s="118">
        <v>1.31</v>
      </c>
      <c r="AA4496">
        <v>40</v>
      </c>
      <c r="AB4496" s="120">
        <v>4.74</v>
      </c>
      <c r="AC4496" s="2">
        <f t="shared" si="426"/>
        <v>1862.8200000000002</v>
      </c>
      <c r="AE4496" s="2">
        <f t="shared" si="427"/>
        <v>1862.8200000000002</v>
      </c>
      <c r="AG4496" t="str">
        <f t="shared" si="428"/>
        <v/>
      </c>
    </row>
    <row r="4497" spans="1:34">
      <c r="A4497">
        <v>4496</v>
      </c>
      <c r="C4497">
        <v>545</v>
      </c>
      <c r="D4497">
        <v>842</v>
      </c>
      <c r="E4497" t="s">
        <v>605</v>
      </c>
      <c r="F4497" t="s">
        <v>929</v>
      </c>
      <c r="G4497">
        <v>54.706050869999999</v>
      </c>
      <c r="H4497">
        <v>128.75570680000001</v>
      </c>
      <c r="M4497" t="s">
        <v>59</v>
      </c>
      <c r="N4497">
        <v>-5</v>
      </c>
      <c r="O4497">
        <v>-20</v>
      </c>
      <c r="P4497">
        <f t="shared" si="429"/>
        <v>15</v>
      </c>
      <c r="Q4497" t="s">
        <v>609</v>
      </c>
      <c r="R4497">
        <v>2</v>
      </c>
      <c r="S4497">
        <f t="shared" si="424"/>
        <v>15</v>
      </c>
      <c r="T4497">
        <f t="shared" si="425"/>
        <v>0</v>
      </c>
      <c r="U4497" t="s">
        <v>1026</v>
      </c>
      <c r="V4497" t="s">
        <v>1005</v>
      </c>
      <c r="Z4497" s="118">
        <v>1.38</v>
      </c>
      <c r="AA4497">
        <v>45</v>
      </c>
      <c r="AB4497" s="120">
        <v>1.7</v>
      </c>
      <c r="AC4497" s="2">
        <f t="shared" si="426"/>
        <v>1935.4499999999996</v>
      </c>
      <c r="AE4497" s="2">
        <f t="shared" si="427"/>
        <v>1935.4499999999996</v>
      </c>
      <c r="AG4497" t="str">
        <f t="shared" si="428"/>
        <v/>
      </c>
    </row>
    <row r="4498" spans="1:34">
      <c r="A4498">
        <v>4497</v>
      </c>
      <c r="C4498">
        <v>545</v>
      </c>
      <c r="D4498">
        <v>842</v>
      </c>
      <c r="E4498" t="s">
        <v>605</v>
      </c>
      <c r="F4498" t="s">
        <v>929</v>
      </c>
      <c r="G4498">
        <v>54.706050869999999</v>
      </c>
      <c r="H4498">
        <v>128.75570680000001</v>
      </c>
      <c r="M4498" t="s">
        <v>60</v>
      </c>
      <c r="N4498">
        <v>-20</v>
      </c>
      <c r="O4498">
        <v>-35</v>
      </c>
      <c r="P4498">
        <f t="shared" si="429"/>
        <v>15</v>
      </c>
      <c r="Q4498" t="s">
        <v>609</v>
      </c>
      <c r="R4498">
        <v>2</v>
      </c>
      <c r="S4498">
        <f t="shared" si="424"/>
        <v>15</v>
      </c>
      <c r="T4498">
        <f t="shared" si="425"/>
        <v>0</v>
      </c>
      <c r="U4498" t="s">
        <v>1026</v>
      </c>
      <c r="V4498" t="s">
        <v>1005</v>
      </c>
      <c r="Z4498" s="118">
        <v>1.38</v>
      </c>
      <c r="AA4498">
        <v>45</v>
      </c>
      <c r="AB4498" s="120">
        <v>1.7</v>
      </c>
      <c r="AC4498" s="2">
        <f t="shared" si="426"/>
        <v>1935.4499999999996</v>
      </c>
      <c r="AE4498" s="2">
        <f t="shared" si="427"/>
        <v>1935.4499999999996</v>
      </c>
      <c r="AG4498" t="str">
        <f t="shared" si="428"/>
        <v/>
      </c>
    </row>
    <row r="4499" spans="1:34" s="9" customFormat="1">
      <c r="A4499">
        <v>4498</v>
      </c>
      <c r="C4499">
        <v>545</v>
      </c>
      <c r="D4499">
        <v>842</v>
      </c>
      <c r="E4499" s="9" t="s">
        <v>605</v>
      </c>
      <c r="F4499" t="s">
        <v>929</v>
      </c>
      <c r="G4499" s="9">
        <v>54.706050869999999</v>
      </c>
      <c r="H4499" s="9">
        <v>128.75570680000001</v>
      </c>
      <c r="M4499" s="9" t="s">
        <v>21</v>
      </c>
      <c r="N4499" s="9">
        <v>-35</v>
      </c>
      <c r="O4499" s="9">
        <v>-63</v>
      </c>
      <c r="P4499">
        <f t="shared" si="429"/>
        <v>28</v>
      </c>
      <c r="Q4499" s="9" t="s">
        <v>609</v>
      </c>
      <c r="R4499" s="9">
        <v>2</v>
      </c>
      <c r="S4499" s="9">
        <f t="shared" si="424"/>
        <v>28</v>
      </c>
      <c r="T4499" s="9">
        <f t="shared" si="425"/>
        <v>0</v>
      </c>
      <c r="U4499" t="s">
        <v>1026</v>
      </c>
      <c r="V4499" t="s">
        <v>1005</v>
      </c>
      <c r="Z4499" s="118">
        <v>1.63</v>
      </c>
      <c r="AA4499" s="9">
        <v>55</v>
      </c>
      <c r="AB4499" s="120">
        <v>0.55000000000000004</v>
      </c>
      <c r="AC4499" s="2">
        <f t="shared" si="426"/>
        <v>1129.5899999999999</v>
      </c>
      <c r="AE4499" s="11">
        <f t="shared" si="427"/>
        <v>1129.5899999999999</v>
      </c>
      <c r="AG4499" t="str">
        <f t="shared" si="428"/>
        <v/>
      </c>
      <c r="AH4499"/>
    </row>
    <row r="4500" spans="1:34">
      <c r="A4500">
        <v>4499</v>
      </c>
      <c r="C4500">
        <v>498</v>
      </c>
      <c r="D4500">
        <v>843</v>
      </c>
      <c r="E4500" t="s">
        <v>605</v>
      </c>
      <c r="F4500" t="s">
        <v>929</v>
      </c>
      <c r="G4500">
        <v>54.706218720000003</v>
      </c>
      <c r="H4500">
        <v>128.75750729999999</v>
      </c>
      <c r="M4500" t="s">
        <v>89</v>
      </c>
      <c r="N4500">
        <v>8</v>
      </c>
      <c r="O4500">
        <v>7</v>
      </c>
      <c r="P4500">
        <f t="shared" si="429"/>
        <v>1</v>
      </c>
      <c r="Q4500" t="s">
        <v>35</v>
      </c>
      <c r="R4500">
        <v>1</v>
      </c>
      <c r="S4500">
        <f t="shared" si="424"/>
        <v>0</v>
      </c>
      <c r="T4500">
        <f t="shared" si="425"/>
        <v>1</v>
      </c>
      <c r="W4500">
        <f>SUM(S4500:S4506)</f>
        <v>56</v>
      </c>
      <c r="X4500">
        <f>SUM(T4500:T4506)</f>
        <v>8</v>
      </c>
      <c r="Y4500">
        <f>X4500+W4500</f>
        <v>64</v>
      </c>
      <c r="Z4500" s="118">
        <v>0.14000000000000001</v>
      </c>
      <c r="AA4500">
        <v>0</v>
      </c>
      <c r="AB4500" s="120">
        <v>43.21</v>
      </c>
      <c r="AC4500" s="2">
        <f t="shared" si="426"/>
        <v>604.94000000000005</v>
      </c>
      <c r="AD4500" s="2">
        <f>SUM(AC4500:AC4506)</f>
        <v>11653.956</v>
      </c>
      <c r="AE4500" s="2">
        <f t="shared" si="427"/>
        <v>604.94000000000005</v>
      </c>
      <c r="AF4500" s="2">
        <f>SUM(AE4500:AE4506)</f>
        <v>11653.956</v>
      </c>
      <c r="AG4500">
        <f t="shared" si="428"/>
        <v>1</v>
      </c>
    </row>
    <row r="4501" spans="1:34">
      <c r="A4501">
        <v>4500</v>
      </c>
      <c r="C4501">
        <v>498</v>
      </c>
      <c r="D4501">
        <v>843</v>
      </c>
      <c r="E4501" t="s">
        <v>605</v>
      </c>
      <c r="F4501" t="s">
        <v>929</v>
      </c>
      <c r="G4501">
        <v>54.706218720000003</v>
      </c>
      <c r="H4501">
        <v>128.75750729999999</v>
      </c>
      <c r="M4501" t="s">
        <v>606</v>
      </c>
      <c r="N4501">
        <v>7</v>
      </c>
      <c r="O4501">
        <v>3</v>
      </c>
      <c r="P4501">
        <f t="shared" si="429"/>
        <v>4</v>
      </c>
      <c r="Q4501" t="s">
        <v>35</v>
      </c>
      <c r="R4501">
        <v>1</v>
      </c>
      <c r="S4501">
        <f t="shared" si="424"/>
        <v>0</v>
      </c>
      <c r="T4501">
        <f t="shared" si="425"/>
        <v>4</v>
      </c>
      <c r="Z4501" s="118">
        <v>0.14000000000000001</v>
      </c>
      <c r="AA4501">
        <v>0</v>
      </c>
      <c r="AB4501" s="120">
        <v>43.21</v>
      </c>
      <c r="AC4501" s="2">
        <f t="shared" si="426"/>
        <v>2419.7600000000002</v>
      </c>
      <c r="AE4501" s="2">
        <f t="shared" si="427"/>
        <v>2419.7600000000002</v>
      </c>
      <c r="AG4501" t="str">
        <f t="shared" si="428"/>
        <v/>
      </c>
    </row>
    <row r="4502" spans="1:34">
      <c r="A4502">
        <v>4501</v>
      </c>
      <c r="C4502">
        <v>498</v>
      </c>
      <c r="D4502">
        <v>843</v>
      </c>
      <c r="E4502" t="s">
        <v>605</v>
      </c>
      <c r="F4502" t="s">
        <v>929</v>
      </c>
      <c r="G4502">
        <v>54.706218720000003</v>
      </c>
      <c r="H4502">
        <v>128.75750729999999</v>
      </c>
      <c r="M4502" t="s">
        <v>57</v>
      </c>
      <c r="N4502">
        <v>3</v>
      </c>
      <c r="O4502">
        <v>0</v>
      </c>
      <c r="P4502">
        <f t="shared" si="429"/>
        <v>3</v>
      </c>
      <c r="Q4502" t="s">
        <v>35</v>
      </c>
      <c r="R4502">
        <v>1</v>
      </c>
      <c r="S4502">
        <f t="shared" si="424"/>
        <v>0</v>
      </c>
      <c r="T4502">
        <f t="shared" si="425"/>
        <v>3</v>
      </c>
      <c r="Z4502" s="118">
        <v>0.14000000000000001</v>
      </c>
      <c r="AA4502">
        <v>0</v>
      </c>
      <c r="AB4502" s="120">
        <v>36.65</v>
      </c>
      <c r="AC4502" s="2">
        <f t="shared" si="426"/>
        <v>1539.3000000000002</v>
      </c>
      <c r="AE4502" s="2">
        <f t="shared" si="427"/>
        <v>1539.3000000000002</v>
      </c>
      <c r="AG4502" t="str">
        <f t="shared" si="428"/>
        <v/>
      </c>
    </row>
    <row r="4503" spans="1:34">
      <c r="A4503">
        <v>4502</v>
      </c>
      <c r="C4503">
        <v>546</v>
      </c>
      <c r="D4503">
        <v>843</v>
      </c>
      <c r="E4503" t="s">
        <v>605</v>
      </c>
      <c r="F4503" t="s">
        <v>929</v>
      </c>
      <c r="G4503">
        <v>54.706218720000003</v>
      </c>
      <c r="H4503">
        <v>128.75750729999999</v>
      </c>
      <c r="M4503" t="s">
        <v>16</v>
      </c>
      <c r="N4503">
        <v>0</v>
      </c>
      <c r="O4503">
        <v>-7</v>
      </c>
      <c r="P4503">
        <f t="shared" si="429"/>
        <v>7</v>
      </c>
      <c r="Q4503" t="s">
        <v>609</v>
      </c>
      <c r="R4503">
        <v>2</v>
      </c>
      <c r="S4503">
        <f t="shared" si="424"/>
        <v>7</v>
      </c>
      <c r="T4503">
        <f t="shared" si="425"/>
        <v>0</v>
      </c>
      <c r="U4503" t="s">
        <v>1026</v>
      </c>
      <c r="V4503" t="s">
        <v>918</v>
      </c>
      <c r="Z4503" s="118">
        <v>1.31</v>
      </c>
      <c r="AA4503">
        <v>30</v>
      </c>
      <c r="AB4503" s="120">
        <v>4.74</v>
      </c>
      <c r="AC4503" s="2">
        <f t="shared" si="426"/>
        <v>3042.6059999999998</v>
      </c>
      <c r="AE4503" s="2">
        <f t="shared" si="427"/>
        <v>3042.6059999999998</v>
      </c>
      <c r="AG4503" t="str">
        <f t="shared" si="428"/>
        <v/>
      </c>
    </row>
    <row r="4504" spans="1:34">
      <c r="A4504">
        <v>4503</v>
      </c>
      <c r="C4504">
        <v>546</v>
      </c>
      <c r="D4504">
        <v>843</v>
      </c>
      <c r="E4504" t="s">
        <v>605</v>
      </c>
      <c r="F4504" t="s">
        <v>929</v>
      </c>
      <c r="G4504">
        <v>54.706218720000003</v>
      </c>
      <c r="H4504">
        <v>128.75750729999999</v>
      </c>
      <c r="M4504" t="s">
        <v>59</v>
      </c>
      <c r="N4504">
        <v>-7</v>
      </c>
      <c r="O4504">
        <v>-15</v>
      </c>
      <c r="P4504">
        <f t="shared" si="429"/>
        <v>8</v>
      </c>
      <c r="Q4504" t="s">
        <v>609</v>
      </c>
      <c r="R4504">
        <v>2</v>
      </c>
      <c r="S4504">
        <f t="shared" si="424"/>
        <v>8</v>
      </c>
      <c r="T4504">
        <f t="shared" si="425"/>
        <v>0</v>
      </c>
      <c r="U4504" t="s">
        <v>1026</v>
      </c>
      <c r="V4504" t="s">
        <v>918</v>
      </c>
      <c r="Z4504" s="118">
        <v>1.38</v>
      </c>
      <c r="AA4504">
        <v>40</v>
      </c>
      <c r="AB4504" s="120">
        <v>1.7</v>
      </c>
      <c r="AC4504" s="2">
        <f t="shared" si="426"/>
        <v>1126.0799999999997</v>
      </c>
      <c r="AE4504" s="2">
        <f t="shared" si="427"/>
        <v>1126.0799999999997</v>
      </c>
      <c r="AG4504" t="str">
        <f t="shared" si="428"/>
        <v/>
      </c>
    </row>
    <row r="4505" spans="1:34">
      <c r="A4505">
        <v>4504</v>
      </c>
      <c r="C4505">
        <v>546</v>
      </c>
      <c r="D4505">
        <v>843</v>
      </c>
      <c r="E4505" t="s">
        <v>605</v>
      </c>
      <c r="F4505" t="s">
        <v>929</v>
      </c>
      <c r="G4505">
        <v>54.706218720000003</v>
      </c>
      <c r="H4505">
        <v>128.75750729999999</v>
      </c>
      <c r="M4505" t="s">
        <v>60</v>
      </c>
      <c r="N4505">
        <v>-15</v>
      </c>
      <c r="O4505">
        <v>-37</v>
      </c>
      <c r="P4505">
        <f t="shared" si="429"/>
        <v>22</v>
      </c>
      <c r="Q4505" t="s">
        <v>609</v>
      </c>
      <c r="R4505">
        <v>2</v>
      </c>
      <c r="S4505">
        <f t="shared" si="424"/>
        <v>22</v>
      </c>
      <c r="T4505">
        <f t="shared" si="425"/>
        <v>0</v>
      </c>
      <c r="U4505" t="s">
        <v>1026</v>
      </c>
      <c r="V4505" t="s">
        <v>918</v>
      </c>
      <c r="Z4505" s="118">
        <v>1.38</v>
      </c>
      <c r="AA4505">
        <v>50</v>
      </c>
      <c r="AB4505" s="120">
        <v>1.7</v>
      </c>
      <c r="AC4505" s="2">
        <f t="shared" si="426"/>
        <v>2580.6</v>
      </c>
      <c r="AE4505" s="2">
        <f t="shared" si="427"/>
        <v>2580.6</v>
      </c>
      <c r="AG4505" t="str">
        <f t="shared" si="428"/>
        <v/>
      </c>
    </row>
    <row r="4506" spans="1:34" s="9" customFormat="1">
      <c r="A4506">
        <v>4505</v>
      </c>
      <c r="C4506">
        <v>546</v>
      </c>
      <c r="D4506">
        <v>843</v>
      </c>
      <c r="E4506" s="9" t="s">
        <v>605</v>
      </c>
      <c r="F4506" t="s">
        <v>929</v>
      </c>
      <c r="G4506" s="9">
        <v>54.706218720000003</v>
      </c>
      <c r="H4506" s="9">
        <v>128.75750729999999</v>
      </c>
      <c r="M4506" s="9" t="s">
        <v>21</v>
      </c>
      <c r="N4506" s="9">
        <v>-37</v>
      </c>
      <c r="O4506" s="9">
        <v>-56</v>
      </c>
      <c r="P4506">
        <f t="shared" si="429"/>
        <v>19</v>
      </c>
      <c r="Q4506" s="9" t="s">
        <v>604</v>
      </c>
      <c r="R4506" s="9">
        <v>2</v>
      </c>
      <c r="S4506" s="9">
        <f t="shared" si="424"/>
        <v>19</v>
      </c>
      <c r="T4506" s="9">
        <f t="shared" si="425"/>
        <v>0</v>
      </c>
      <c r="U4506" t="s">
        <v>1003</v>
      </c>
      <c r="V4506" t="s">
        <v>856</v>
      </c>
      <c r="Z4506" s="118">
        <v>1.63</v>
      </c>
      <c r="AA4506" s="9">
        <v>80</v>
      </c>
      <c r="AB4506" s="120">
        <v>0.55000000000000004</v>
      </c>
      <c r="AC4506" s="2">
        <f t="shared" si="426"/>
        <v>340.67</v>
      </c>
      <c r="AE4506" s="11">
        <f t="shared" si="427"/>
        <v>340.67</v>
      </c>
      <c r="AG4506" t="str">
        <f t="shared" si="428"/>
        <v/>
      </c>
      <c r="AH4506"/>
    </row>
    <row r="4507" spans="1:34">
      <c r="A4507">
        <v>4506</v>
      </c>
      <c r="C4507">
        <v>61</v>
      </c>
      <c r="D4507">
        <v>844</v>
      </c>
      <c r="E4507" t="s">
        <v>910</v>
      </c>
      <c r="F4507" t="s">
        <v>931</v>
      </c>
      <c r="G4507">
        <v>54.707981109999999</v>
      </c>
      <c r="H4507">
        <v>128.7908936</v>
      </c>
      <c r="M4507" t="s">
        <v>89</v>
      </c>
      <c r="N4507">
        <v>1</v>
      </c>
      <c r="O4507">
        <v>0</v>
      </c>
      <c r="P4507">
        <f t="shared" si="429"/>
        <v>1</v>
      </c>
      <c r="Q4507" t="s">
        <v>35</v>
      </c>
      <c r="R4507">
        <v>1</v>
      </c>
      <c r="S4507">
        <f t="shared" si="424"/>
        <v>0</v>
      </c>
      <c r="T4507">
        <f t="shared" si="425"/>
        <v>1</v>
      </c>
      <c r="W4507">
        <f>SUM(S4507:S4513)</f>
        <v>80</v>
      </c>
      <c r="X4507">
        <f>SUM(T4507:T4513)</f>
        <v>1</v>
      </c>
      <c r="Y4507">
        <f>X4507+W4507</f>
        <v>81</v>
      </c>
      <c r="Z4507" s="118">
        <v>0.08</v>
      </c>
      <c r="AA4507">
        <v>0</v>
      </c>
      <c r="AB4507" s="120">
        <v>42.07</v>
      </c>
      <c r="AC4507" s="2">
        <f t="shared" si="426"/>
        <v>336.55999999999995</v>
      </c>
      <c r="AD4507" s="2">
        <f>SUM(AC4507:AC4513)</f>
        <v>336.55999999999995</v>
      </c>
      <c r="AE4507" s="2">
        <f t="shared" si="427"/>
        <v>336.55999999999995</v>
      </c>
      <c r="AF4507" s="2">
        <f>SUM(AE4507:AE4513)</f>
        <v>336.55999999999995</v>
      </c>
      <c r="AG4507">
        <f t="shared" si="428"/>
        <v>1</v>
      </c>
    </row>
    <row r="4508" spans="1:34">
      <c r="A4508">
        <v>4507</v>
      </c>
      <c r="C4508">
        <v>74</v>
      </c>
      <c r="D4508">
        <v>844</v>
      </c>
      <c r="E4508" t="s">
        <v>910</v>
      </c>
      <c r="F4508" t="s">
        <v>931</v>
      </c>
      <c r="G4508">
        <v>54.707981109999999</v>
      </c>
      <c r="H4508">
        <v>128.7908936</v>
      </c>
      <c r="M4508" t="s">
        <v>746</v>
      </c>
      <c r="N4508">
        <v>0</v>
      </c>
      <c r="O4508">
        <v>-12</v>
      </c>
      <c r="P4508">
        <f t="shared" si="429"/>
        <v>12</v>
      </c>
      <c r="Q4508" t="s">
        <v>89</v>
      </c>
      <c r="R4508">
        <v>2</v>
      </c>
      <c r="S4508">
        <f t="shared" si="424"/>
        <v>12</v>
      </c>
      <c r="T4508">
        <f t="shared" si="425"/>
        <v>0</v>
      </c>
      <c r="U4508" t="s">
        <v>1003</v>
      </c>
      <c r="V4508" t="s">
        <v>856</v>
      </c>
      <c r="AA4508" s="106">
        <v>20</v>
      </c>
      <c r="AB4508" s="120">
        <v>3.85</v>
      </c>
      <c r="AC4508" s="2">
        <f t="shared" si="426"/>
        <v>0</v>
      </c>
      <c r="AE4508" s="2">
        <f t="shared" si="427"/>
        <v>0</v>
      </c>
      <c r="AG4508" t="str">
        <f t="shared" si="428"/>
        <v/>
      </c>
    </row>
    <row r="4509" spans="1:34">
      <c r="A4509">
        <v>4508</v>
      </c>
      <c r="C4509">
        <v>74</v>
      </c>
      <c r="D4509">
        <v>844</v>
      </c>
      <c r="E4509" t="s">
        <v>910</v>
      </c>
      <c r="F4509" t="s">
        <v>931</v>
      </c>
      <c r="G4509">
        <v>54.707981109999999</v>
      </c>
      <c r="H4509">
        <v>128.7908936</v>
      </c>
      <c r="M4509" t="s">
        <v>852</v>
      </c>
      <c r="N4509">
        <v>-12</v>
      </c>
      <c r="O4509">
        <v>-25</v>
      </c>
      <c r="P4509">
        <f t="shared" si="429"/>
        <v>13</v>
      </c>
      <c r="Q4509" t="s">
        <v>89</v>
      </c>
      <c r="R4509">
        <v>2</v>
      </c>
      <c r="S4509">
        <f t="shared" si="424"/>
        <v>13</v>
      </c>
      <c r="T4509">
        <f t="shared" si="425"/>
        <v>0</v>
      </c>
      <c r="U4509" t="s">
        <v>1003</v>
      </c>
      <c r="V4509" t="s">
        <v>856</v>
      </c>
      <c r="AA4509" s="106">
        <v>20</v>
      </c>
      <c r="AB4509" s="120">
        <v>1.2</v>
      </c>
      <c r="AC4509" s="2">
        <f t="shared" si="426"/>
        <v>0</v>
      </c>
      <c r="AE4509" s="2">
        <f t="shared" si="427"/>
        <v>0</v>
      </c>
      <c r="AG4509" t="str">
        <f t="shared" si="428"/>
        <v/>
      </c>
    </row>
    <row r="4510" spans="1:34">
      <c r="A4510">
        <v>4509</v>
      </c>
      <c r="C4510">
        <v>74</v>
      </c>
      <c r="D4510">
        <v>844</v>
      </c>
      <c r="E4510" t="s">
        <v>910</v>
      </c>
      <c r="F4510" t="s">
        <v>931</v>
      </c>
      <c r="G4510">
        <v>54.707981109999999</v>
      </c>
      <c r="H4510">
        <v>128.7908936</v>
      </c>
      <c r="M4510" t="s">
        <v>853</v>
      </c>
      <c r="N4510">
        <v>-25</v>
      </c>
      <c r="O4510">
        <v>-38</v>
      </c>
      <c r="P4510">
        <f t="shared" si="429"/>
        <v>13</v>
      </c>
      <c r="Q4510" t="s">
        <v>604</v>
      </c>
      <c r="R4510">
        <v>2</v>
      </c>
      <c r="S4510">
        <f t="shared" si="424"/>
        <v>13</v>
      </c>
      <c r="T4510">
        <f t="shared" si="425"/>
        <v>0</v>
      </c>
      <c r="U4510" t="s">
        <v>1026</v>
      </c>
      <c r="V4510" t="s">
        <v>918</v>
      </c>
      <c r="AA4510" s="106">
        <v>30</v>
      </c>
      <c r="AB4510" s="120">
        <v>1.2</v>
      </c>
      <c r="AC4510" s="2">
        <f t="shared" si="426"/>
        <v>0</v>
      </c>
      <c r="AE4510" s="2">
        <f t="shared" si="427"/>
        <v>0</v>
      </c>
      <c r="AG4510" t="str">
        <f t="shared" si="428"/>
        <v/>
      </c>
    </row>
    <row r="4511" spans="1:34">
      <c r="A4511">
        <v>4510</v>
      </c>
      <c r="C4511">
        <v>74</v>
      </c>
      <c r="D4511">
        <v>844</v>
      </c>
      <c r="E4511" t="s">
        <v>910</v>
      </c>
      <c r="F4511" t="s">
        <v>931</v>
      </c>
      <c r="G4511">
        <v>54.707981109999999</v>
      </c>
      <c r="H4511">
        <v>128.7908936</v>
      </c>
      <c r="M4511" t="s">
        <v>839</v>
      </c>
      <c r="N4511">
        <v>-38</v>
      </c>
      <c r="O4511">
        <v>-48</v>
      </c>
      <c r="P4511">
        <f t="shared" si="429"/>
        <v>10</v>
      </c>
      <c r="Q4511" t="s">
        <v>191</v>
      </c>
      <c r="R4511">
        <v>2</v>
      </c>
      <c r="S4511">
        <f t="shared" si="424"/>
        <v>10</v>
      </c>
      <c r="T4511">
        <f t="shared" si="425"/>
        <v>0</v>
      </c>
      <c r="U4511" t="s">
        <v>1026</v>
      </c>
      <c r="V4511" t="s">
        <v>918</v>
      </c>
      <c r="AA4511" s="106">
        <v>30</v>
      </c>
      <c r="AB4511" s="120">
        <v>0.45</v>
      </c>
      <c r="AC4511" s="2">
        <f t="shared" si="426"/>
        <v>0</v>
      </c>
      <c r="AE4511" s="2">
        <f t="shared" si="427"/>
        <v>0</v>
      </c>
      <c r="AG4511" t="str">
        <f t="shared" si="428"/>
        <v/>
      </c>
    </row>
    <row r="4512" spans="1:34">
      <c r="A4512">
        <v>4511</v>
      </c>
      <c r="C4512">
        <v>74</v>
      </c>
      <c r="D4512">
        <v>844</v>
      </c>
      <c r="E4512" t="s">
        <v>910</v>
      </c>
      <c r="F4512" t="s">
        <v>931</v>
      </c>
      <c r="G4512">
        <v>54.707981109999999</v>
      </c>
      <c r="H4512">
        <v>128.7908936</v>
      </c>
      <c r="M4512" t="s">
        <v>843</v>
      </c>
      <c r="N4512">
        <v>-48</v>
      </c>
      <c r="O4512">
        <v>-80</v>
      </c>
      <c r="P4512">
        <f t="shared" si="429"/>
        <v>32</v>
      </c>
      <c r="Q4512" t="s">
        <v>609</v>
      </c>
      <c r="R4512">
        <v>2</v>
      </c>
      <c r="S4512">
        <f t="shared" si="424"/>
        <v>32</v>
      </c>
      <c r="T4512">
        <f t="shared" si="425"/>
        <v>0</v>
      </c>
      <c r="U4512" t="s">
        <v>1026</v>
      </c>
      <c r="V4512" t="s">
        <v>918</v>
      </c>
      <c r="AA4512" s="106">
        <v>30</v>
      </c>
      <c r="AB4512" s="120">
        <v>0.45</v>
      </c>
      <c r="AC4512" s="2">
        <f t="shared" si="426"/>
        <v>0</v>
      </c>
      <c r="AE4512" s="2">
        <f t="shared" si="427"/>
        <v>0</v>
      </c>
      <c r="AG4512" t="str">
        <f t="shared" si="428"/>
        <v/>
      </c>
    </row>
    <row r="4513" spans="1:34" s="9" customFormat="1">
      <c r="A4513">
        <v>4512</v>
      </c>
      <c r="C4513">
        <v>61</v>
      </c>
      <c r="D4513">
        <v>844</v>
      </c>
      <c r="E4513" s="9" t="s">
        <v>910</v>
      </c>
      <c r="F4513" t="s">
        <v>931</v>
      </c>
      <c r="G4513" s="9">
        <v>54.707981109999999</v>
      </c>
      <c r="H4513" s="9">
        <v>128.7908936</v>
      </c>
      <c r="M4513" s="9" t="s">
        <v>612</v>
      </c>
      <c r="N4513" s="9">
        <v>0</v>
      </c>
      <c r="O4513" s="9">
        <v>0</v>
      </c>
      <c r="P4513">
        <f t="shared" si="429"/>
        <v>0</v>
      </c>
      <c r="Q4513" s="9" t="s">
        <v>35</v>
      </c>
      <c r="R4513" s="9">
        <v>1</v>
      </c>
      <c r="S4513" s="9">
        <f t="shared" si="424"/>
        <v>0</v>
      </c>
      <c r="T4513" s="9">
        <f t="shared" si="425"/>
        <v>0</v>
      </c>
      <c r="U4513"/>
      <c r="V4513"/>
      <c r="Z4513" s="118">
        <v>0.12</v>
      </c>
      <c r="AA4513" s="9">
        <v>0</v>
      </c>
      <c r="AB4513" s="120">
        <v>42.07</v>
      </c>
      <c r="AC4513" s="2">
        <f t="shared" si="426"/>
        <v>0</v>
      </c>
      <c r="AE4513" s="11">
        <f t="shared" si="427"/>
        <v>0</v>
      </c>
      <c r="AG4513" t="str">
        <f t="shared" si="428"/>
        <v/>
      </c>
      <c r="AH4513"/>
    </row>
    <row r="4514" spans="1:34">
      <c r="A4514">
        <v>4513</v>
      </c>
      <c r="C4514">
        <v>246</v>
      </c>
      <c r="D4514">
        <v>845</v>
      </c>
      <c r="E4514" t="s">
        <v>916</v>
      </c>
      <c r="F4514" t="s">
        <v>929</v>
      </c>
      <c r="G4514">
        <v>52.244449619999997</v>
      </c>
      <c r="H4514">
        <v>131.29310609999999</v>
      </c>
      <c r="M4514" t="s">
        <v>16</v>
      </c>
      <c r="N4514">
        <v>0</v>
      </c>
      <c r="O4514">
        <v>-8</v>
      </c>
      <c r="P4514">
        <f t="shared" si="429"/>
        <v>8</v>
      </c>
      <c r="Q4514" t="s">
        <v>616</v>
      </c>
      <c r="R4514">
        <v>2</v>
      </c>
      <c r="S4514">
        <f t="shared" si="424"/>
        <v>8</v>
      </c>
      <c r="T4514">
        <f t="shared" si="425"/>
        <v>0</v>
      </c>
      <c r="U4514" t="s">
        <v>1026</v>
      </c>
      <c r="V4514" t="s">
        <v>918</v>
      </c>
      <c r="W4514">
        <f>SUM(S4514:S4518)</f>
        <v>23</v>
      </c>
      <c r="X4514">
        <f>SUM(T4514:T4518)</f>
        <v>3</v>
      </c>
      <c r="Y4514">
        <f>X4514+W4514</f>
        <v>26</v>
      </c>
      <c r="Z4514" s="118">
        <v>0.93</v>
      </c>
      <c r="AA4514">
        <v>75</v>
      </c>
      <c r="AC4514" s="2">
        <f t="shared" si="426"/>
        <v>0</v>
      </c>
      <c r="AD4514" s="2">
        <f>SUM(AC4514:AC4518)</f>
        <v>0</v>
      </c>
      <c r="AE4514" s="2">
        <f t="shared" si="427"/>
        <v>0</v>
      </c>
      <c r="AF4514" s="2">
        <f>SUM(AE4514:AE4518)</f>
        <v>0</v>
      </c>
      <c r="AG4514">
        <f t="shared" si="428"/>
        <v>1</v>
      </c>
    </row>
    <row r="4515" spans="1:34">
      <c r="A4515">
        <v>4514</v>
      </c>
      <c r="C4515">
        <v>246</v>
      </c>
      <c r="D4515">
        <v>845</v>
      </c>
      <c r="E4515" t="s">
        <v>916</v>
      </c>
      <c r="F4515" t="s">
        <v>929</v>
      </c>
      <c r="G4515">
        <v>52.244449619999997</v>
      </c>
      <c r="H4515">
        <v>131.29310609999999</v>
      </c>
      <c r="M4515" t="s">
        <v>809</v>
      </c>
      <c r="N4515">
        <v>-23</v>
      </c>
      <c r="O4515">
        <v>-8</v>
      </c>
      <c r="P4515">
        <f t="shared" si="429"/>
        <v>15</v>
      </c>
      <c r="Q4515" t="s">
        <v>616</v>
      </c>
      <c r="R4515">
        <v>2</v>
      </c>
      <c r="S4515">
        <f t="shared" si="424"/>
        <v>15</v>
      </c>
      <c r="T4515">
        <f t="shared" si="425"/>
        <v>0</v>
      </c>
      <c r="U4515" t="s">
        <v>1026</v>
      </c>
      <c r="V4515" t="s">
        <v>918</v>
      </c>
      <c r="Z4515" s="118">
        <v>0.86</v>
      </c>
      <c r="AA4515">
        <v>80</v>
      </c>
      <c r="AC4515" s="2">
        <f t="shared" si="426"/>
        <v>0</v>
      </c>
      <c r="AE4515" s="2">
        <f t="shared" si="427"/>
        <v>0</v>
      </c>
      <c r="AG4515" t="str">
        <f t="shared" si="428"/>
        <v/>
      </c>
    </row>
    <row r="4516" spans="1:34">
      <c r="A4516">
        <v>4515</v>
      </c>
      <c r="C4516">
        <v>233</v>
      </c>
      <c r="D4516">
        <v>845</v>
      </c>
      <c r="E4516" t="s">
        <v>916</v>
      </c>
      <c r="F4516" t="s">
        <v>929</v>
      </c>
      <c r="G4516">
        <v>52.244449619999997</v>
      </c>
      <c r="H4516">
        <v>131.29310609999999</v>
      </c>
      <c r="M4516" t="s">
        <v>623</v>
      </c>
      <c r="N4516">
        <v>0</v>
      </c>
      <c r="O4516">
        <v>0</v>
      </c>
      <c r="P4516">
        <f t="shared" si="429"/>
        <v>0</v>
      </c>
      <c r="Q4516" t="s">
        <v>35</v>
      </c>
      <c r="R4516">
        <v>1</v>
      </c>
      <c r="S4516">
        <f t="shared" si="424"/>
        <v>0</v>
      </c>
      <c r="T4516">
        <f t="shared" si="425"/>
        <v>0</v>
      </c>
      <c r="Z4516" s="118">
        <v>0.11</v>
      </c>
      <c r="AA4516">
        <v>0</v>
      </c>
      <c r="AC4516" s="2">
        <f t="shared" si="426"/>
        <v>0</v>
      </c>
      <c r="AE4516" s="2">
        <f t="shared" si="427"/>
        <v>0</v>
      </c>
      <c r="AG4516" t="str">
        <f t="shared" si="428"/>
        <v/>
      </c>
    </row>
    <row r="4517" spans="1:34">
      <c r="A4517">
        <v>4516</v>
      </c>
      <c r="C4517">
        <v>233</v>
      </c>
      <c r="D4517">
        <v>845</v>
      </c>
      <c r="E4517" t="s">
        <v>916</v>
      </c>
      <c r="F4517" t="s">
        <v>929</v>
      </c>
      <c r="G4517">
        <v>52.244449619999997</v>
      </c>
      <c r="H4517">
        <v>131.29310609999999</v>
      </c>
      <c r="M4517" t="s">
        <v>90</v>
      </c>
      <c r="N4517">
        <v>3</v>
      </c>
      <c r="O4517">
        <v>0.5</v>
      </c>
      <c r="P4517">
        <f t="shared" si="429"/>
        <v>2.5</v>
      </c>
      <c r="Q4517" t="s">
        <v>35</v>
      </c>
      <c r="R4517">
        <v>1</v>
      </c>
      <c r="S4517">
        <f t="shared" si="424"/>
        <v>0</v>
      </c>
      <c r="T4517">
        <f t="shared" si="425"/>
        <v>2.5</v>
      </c>
      <c r="Z4517" s="118">
        <v>0.11</v>
      </c>
      <c r="AA4517">
        <v>0</v>
      </c>
      <c r="AC4517" s="2">
        <f t="shared" si="426"/>
        <v>0</v>
      </c>
      <c r="AE4517" s="2">
        <f t="shared" si="427"/>
        <v>0</v>
      </c>
      <c r="AG4517" t="str">
        <f t="shared" si="428"/>
        <v/>
      </c>
    </row>
    <row r="4518" spans="1:34" s="9" customFormat="1">
      <c r="A4518">
        <v>4517</v>
      </c>
      <c r="C4518">
        <v>233</v>
      </c>
      <c r="D4518">
        <v>845</v>
      </c>
      <c r="E4518" s="9" t="s">
        <v>916</v>
      </c>
      <c r="F4518" t="s">
        <v>929</v>
      </c>
      <c r="G4518" s="9">
        <v>52.244449619999997</v>
      </c>
      <c r="H4518" s="9">
        <v>131.29310609999999</v>
      </c>
      <c r="M4518" s="9" t="s">
        <v>89</v>
      </c>
      <c r="N4518" s="9">
        <v>0.5</v>
      </c>
      <c r="O4518" s="9">
        <v>0</v>
      </c>
      <c r="P4518">
        <f t="shared" si="429"/>
        <v>0.5</v>
      </c>
      <c r="Q4518" s="9" t="s">
        <v>35</v>
      </c>
      <c r="R4518" s="9">
        <v>1</v>
      </c>
      <c r="S4518" s="9">
        <f t="shared" si="424"/>
        <v>0</v>
      </c>
      <c r="T4518" s="9">
        <f t="shared" si="425"/>
        <v>0.5</v>
      </c>
      <c r="U4518"/>
      <c r="V4518"/>
      <c r="Z4518" s="118">
        <v>0.11</v>
      </c>
      <c r="AA4518" s="9">
        <v>0</v>
      </c>
      <c r="AB4518" s="120"/>
      <c r="AC4518" s="2">
        <f t="shared" si="426"/>
        <v>0</v>
      </c>
      <c r="AE4518" s="11">
        <f t="shared" si="427"/>
        <v>0</v>
      </c>
      <c r="AG4518" t="str">
        <f t="shared" si="428"/>
        <v/>
      </c>
      <c r="AH4518"/>
    </row>
    <row r="4519" spans="1:34">
      <c r="A4519">
        <v>4518</v>
      </c>
      <c r="C4519">
        <v>479</v>
      </c>
      <c r="D4519">
        <v>846</v>
      </c>
      <c r="E4519" t="s">
        <v>605</v>
      </c>
      <c r="F4519" t="s">
        <v>929</v>
      </c>
      <c r="G4519">
        <v>54.78927994</v>
      </c>
      <c r="H4519">
        <v>128.75320429999999</v>
      </c>
      <c r="M4519" t="s">
        <v>89</v>
      </c>
      <c r="N4519">
        <v>8</v>
      </c>
      <c r="O4519">
        <v>7</v>
      </c>
      <c r="P4519">
        <f t="shared" si="429"/>
        <v>1</v>
      </c>
      <c r="Q4519" t="s">
        <v>35</v>
      </c>
      <c r="R4519">
        <v>1</v>
      </c>
      <c r="S4519">
        <f t="shared" si="424"/>
        <v>0</v>
      </c>
      <c r="T4519">
        <f t="shared" si="425"/>
        <v>1</v>
      </c>
      <c r="W4519">
        <f>SUM(S4519:S4524)</f>
        <v>34</v>
      </c>
      <c r="X4519">
        <f>SUM(T4519:T4524)</f>
        <v>8</v>
      </c>
      <c r="Y4519">
        <f>X4519+W4519</f>
        <v>42</v>
      </c>
      <c r="Z4519" s="118">
        <v>0.14000000000000001</v>
      </c>
      <c r="AA4519">
        <v>0</v>
      </c>
      <c r="AB4519" s="120">
        <v>43.21</v>
      </c>
      <c r="AC4519" s="2">
        <f t="shared" si="426"/>
        <v>604.94000000000005</v>
      </c>
      <c r="AD4519" s="2">
        <f>SUM(AC4519:AC4524)</f>
        <v>7415.732</v>
      </c>
      <c r="AE4519" s="2">
        <f t="shared" si="427"/>
        <v>604.94000000000005</v>
      </c>
      <c r="AF4519" s="2">
        <f>SUM(AE4519:AE4524)</f>
        <v>7415.732</v>
      </c>
      <c r="AG4519">
        <f t="shared" si="428"/>
        <v>1</v>
      </c>
    </row>
    <row r="4520" spans="1:34">
      <c r="A4520">
        <v>4519</v>
      </c>
      <c r="C4520">
        <v>479</v>
      </c>
      <c r="D4520">
        <v>846</v>
      </c>
      <c r="E4520" t="s">
        <v>605</v>
      </c>
      <c r="F4520" t="s">
        <v>929</v>
      </c>
      <c r="G4520">
        <v>54.78927994</v>
      </c>
      <c r="H4520">
        <v>128.75320429999999</v>
      </c>
      <c r="M4520" t="s">
        <v>14</v>
      </c>
      <c r="N4520">
        <v>7</v>
      </c>
      <c r="O4520">
        <v>2</v>
      </c>
      <c r="P4520">
        <f t="shared" si="429"/>
        <v>5</v>
      </c>
      <c r="Q4520" t="s">
        <v>35</v>
      </c>
      <c r="R4520">
        <v>1</v>
      </c>
      <c r="S4520">
        <f t="shared" si="424"/>
        <v>0</v>
      </c>
      <c r="T4520">
        <f t="shared" si="425"/>
        <v>5</v>
      </c>
      <c r="Z4520" s="118">
        <v>0.14000000000000001</v>
      </c>
      <c r="AA4520">
        <v>0</v>
      </c>
      <c r="AB4520" s="120">
        <v>43.21</v>
      </c>
      <c r="AC4520" s="2">
        <f t="shared" si="426"/>
        <v>3024.7</v>
      </c>
      <c r="AE4520" s="2">
        <f t="shared" si="427"/>
        <v>3024.7</v>
      </c>
      <c r="AG4520" t="str">
        <f t="shared" si="428"/>
        <v/>
      </c>
    </row>
    <row r="4521" spans="1:34">
      <c r="A4521">
        <v>4520</v>
      </c>
      <c r="C4521">
        <v>479</v>
      </c>
      <c r="D4521">
        <v>846</v>
      </c>
      <c r="E4521" t="s">
        <v>605</v>
      </c>
      <c r="F4521" t="s">
        <v>929</v>
      </c>
      <c r="G4521">
        <v>54.78927994</v>
      </c>
      <c r="H4521">
        <v>128.75320429999999</v>
      </c>
      <c r="M4521" t="s">
        <v>15</v>
      </c>
      <c r="N4521">
        <v>2</v>
      </c>
      <c r="O4521">
        <v>0</v>
      </c>
      <c r="P4521">
        <f t="shared" si="429"/>
        <v>2</v>
      </c>
      <c r="Q4521" t="s">
        <v>35</v>
      </c>
      <c r="R4521">
        <v>1</v>
      </c>
      <c r="S4521">
        <f t="shared" si="424"/>
        <v>0</v>
      </c>
      <c r="T4521">
        <f t="shared" si="425"/>
        <v>2</v>
      </c>
      <c r="Z4521" s="118">
        <v>0.14000000000000001</v>
      </c>
      <c r="AA4521">
        <v>0</v>
      </c>
      <c r="AB4521" s="120">
        <v>36.65</v>
      </c>
      <c r="AC4521" s="2">
        <f t="shared" si="426"/>
        <v>1026.2</v>
      </c>
      <c r="AE4521" s="2">
        <f t="shared" si="427"/>
        <v>1026.2</v>
      </c>
      <c r="AG4521" t="str">
        <f t="shared" si="428"/>
        <v/>
      </c>
    </row>
    <row r="4522" spans="1:34">
      <c r="A4522">
        <v>4521</v>
      </c>
      <c r="C4522">
        <v>527</v>
      </c>
      <c r="D4522">
        <v>846</v>
      </c>
      <c r="E4522" t="s">
        <v>605</v>
      </c>
      <c r="F4522" t="s">
        <v>929</v>
      </c>
      <c r="G4522">
        <v>54.78927994</v>
      </c>
      <c r="H4522">
        <v>128.75320429999999</v>
      </c>
      <c r="M4522" t="s">
        <v>16</v>
      </c>
      <c r="N4522">
        <v>0</v>
      </c>
      <c r="O4522">
        <v>-6</v>
      </c>
      <c r="P4522">
        <f t="shared" si="429"/>
        <v>6</v>
      </c>
      <c r="Q4522" t="s">
        <v>885</v>
      </c>
      <c r="R4522">
        <v>2</v>
      </c>
      <c r="S4522">
        <f t="shared" si="424"/>
        <v>6</v>
      </c>
      <c r="T4522">
        <f t="shared" si="425"/>
        <v>0</v>
      </c>
      <c r="U4522" t="s">
        <v>1026</v>
      </c>
      <c r="V4522" t="s">
        <v>918</v>
      </c>
      <c r="Z4522" s="118">
        <v>1.31</v>
      </c>
      <c r="AA4522">
        <v>70</v>
      </c>
      <c r="AB4522" s="120">
        <v>4.74</v>
      </c>
      <c r="AC4522" s="2">
        <f t="shared" si="426"/>
        <v>1117.692</v>
      </c>
      <c r="AE4522" s="2">
        <f t="shared" si="427"/>
        <v>1117.692</v>
      </c>
      <c r="AG4522" t="str">
        <f t="shared" si="428"/>
        <v/>
      </c>
    </row>
    <row r="4523" spans="1:34">
      <c r="A4523">
        <v>4522</v>
      </c>
      <c r="C4523">
        <v>527</v>
      </c>
      <c r="D4523">
        <v>846</v>
      </c>
      <c r="E4523" t="s">
        <v>605</v>
      </c>
      <c r="F4523" t="s">
        <v>929</v>
      </c>
      <c r="G4523">
        <v>54.78927994</v>
      </c>
      <c r="H4523">
        <v>128.75320429999999</v>
      </c>
      <c r="M4523" t="s">
        <v>18</v>
      </c>
      <c r="N4523">
        <v>-6</v>
      </c>
      <c r="O4523">
        <v>-34</v>
      </c>
      <c r="P4523">
        <f t="shared" si="429"/>
        <v>28</v>
      </c>
      <c r="Q4523" t="s">
        <v>885</v>
      </c>
      <c r="R4523">
        <v>2</v>
      </c>
      <c r="S4523">
        <f t="shared" si="424"/>
        <v>28</v>
      </c>
      <c r="T4523">
        <f t="shared" si="425"/>
        <v>0</v>
      </c>
      <c r="U4523" t="s">
        <v>1003</v>
      </c>
      <c r="V4523" t="s">
        <v>1005</v>
      </c>
      <c r="Z4523" s="118">
        <v>1.38</v>
      </c>
      <c r="AA4523">
        <v>75</v>
      </c>
      <c r="AB4523" s="120">
        <v>1.7</v>
      </c>
      <c r="AC4523" s="2">
        <f t="shared" si="426"/>
        <v>1642.1999999999998</v>
      </c>
      <c r="AE4523" s="2">
        <f t="shared" si="427"/>
        <v>1642.1999999999998</v>
      </c>
      <c r="AG4523" t="str">
        <f t="shared" si="428"/>
        <v/>
      </c>
    </row>
    <row r="4524" spans="1:34" s="9" customFormat="1">
      <c r="A4524">
        <v>4523</v>
      </c>
      <c r="C4524">
        <v>527</v>
      </c>
      <c r="D4524">
        <v>846</v>
      </c>
      <c r="E4524" s="9" t="s">
        <v>605</v>
      </c>
      <c r="F4524" t="s">
        <v>929</v>
      </c>
      <c r="G4524" s="9">
        <v>54.78927994</v>
      </c>
      <c r="H4524" s="9">
        <v>128.75320429999999</v>
      </c>
      <c r="M4524" s="9" t="s">
        <v>130</v>
      </c>
      <c r="N4524" s="9">
        <v>-34</v>
      </c>
      <c r="O4524" s="9">
        <v>-34</v>
      </c>
      <c r="P4524">
        <f t="shared" si="429"/>
        <v>0</v>
      </c>
      <c r="Q4524" s="9" t="s">
        <v>604</v>
      </c>
      <c r="R4524" s="9">
        <v>2</v>
      </c>
      <c r="S4524" s="9">
        <f t="shared" si="424"/>
        <v>0</v>
      </c>
      <c r="T4524" s="9">
        <f t="shared" si="425"/>
        <v>0</v>
      </c>
      <c r="U4524" t="s">
        <v>1003</v>
      </c>
      <c r="V4524" t="s">
        <v>1005</v>
      </c>
      <c r="Z4524" s="118">
        <v>1.38</v>
      </c>
      <c r="AA4524" s="9">
        <v>85</v>
      </c>
      <c r="AB4524" s="120">
        <v>0.54</v>
      </c>
      <c r="AC4524" s="2">
        <f t="shared" si="426"/>
        <v>0</v>
      </c>
      <c r="AE4524" s="11">
        <f t="shared" si="427"/>
        <v>0</v>
      </c>
      <c r="AG4524" t="str">
        <f t="shared" si="428"/>
        <v/>
      </c>
      <c r="AH4524"/>
    </row>
    <row r="4525" spans="1:34">
      <c r="A4525">
        <v>4524</v>
      </c>
      <c r="C4525">
        <v>268</v>
      </c>
      <c r="D4525">
        <v>847</v>
      </c>
      <c r="E4525" t="s">
        <v>607</v>
      </c>
      <c r="F4525" t="s">
        <v>929</v>
      </c>
      <c r="G4525">
        <v>54.196319580000001</v>
      </c>
      <c r="H4525">
        <v>129.37901310000001</v>
      </c>
      <c r="M4525" t="s">
        <v>13</v>
      </c>
      <c r="N4525">
        <v>19</v>
      </c>
      <c r="O4525">
        <v>17</v>
      </c>
      <c r="P4525">
        <f t="shared" si="429"/>
        <v>2</v>
      </c>
      <c r="Q4525" t="s">
        <v>35</v>
      </c>
      <c r="R4525">
        <v>1</v>
      </c>
      <c r="S4525">
        <f t="shared" si="424"/>
        <v>0</v>
      </c>
      <c r="T4525">
        <f t="shared" si="425"/>
        <v>2</v>
      </c>
      <c r="W4525">
        <f>SUM(S4525:S4531)</f>
        <v>24</v>
      </c>
      <c r="X4525">
        <f>SUM(T4525:T4531)</f>
        <v>19</v>
      </c>
      <c r="Y4525">
        <f>X4525+W4525</f>
        <v>43</v>
      </c>
      <c r="Z4525" s="118">
        <v>0.11</v>
      </c>
      <c r="AA4525">
        <v>0</v>
      </c>
      <c r="AB4525" s="120">
        <v>45.06</v>
      </c>
      <c r="AC4525" s="2">
        <f t="shared" si="426"/>
        <v>991.31999999999994</v>
      </c>
      <c r="AD4525" s="2">
        <f>SUM(AC4525:AC4531)</f>
        <v>17733.818000000003</v>
      </c>
      <c r="AE4525" s="2">
        <f t="shared" si="427"/>
        <v>991.31999999999994</v>
      </c>
      <c r="AF4525" s="2">
        <f>SUM(AE4525:AE4531)</f>
        <v>17733.818000000003</v>
      </c>
      <c r="AG4525">
        <f t="shared" si="428"/>
        <v>1</v>
      </c>
    </row>
    <row r="4526" spans="1:34">
      <c r="A4526">
        <v>4525</v>
      </c>
      <c r="C4526">
        <v>268</v>
      </c>
      <c r="D4526">
        <v>847</v>
      </c>
      <c r="E4526" t="s">
        <v>607</v>
      </c>
      <c r="F4526" t="s">
        <v>929</v>
      </c>
      <c r="G4526">
        <v>54.196319580000001</v>
      </c>
      <c r="H4526">
        <v>129.37901310000001</v>
      </c>
      <c r="M4526" t="s">
        <v>606</v>
      </c>
      <c r="N4526">
        <v>17</v>
      </c>
      <c r="O4526">
        <v>7</v>
      </c>
      <c r="P4526">
        <f t="shared" si="429"/>
        <v>10</v>
      </c>
      <c r="Q4526" t="s">
        <v>35</v>
      </c>
      <c r="R4526">
        <v>1</v>
      </c>
      <c r="S4526">
        <f t="shared" si="424"/>
        <v>0</v>
      </c>
      <c r="T4526">
        <f t="shared" si="425"/>
        <v>10</v>
      </c>
      <c r="Z4526" s="118">
        <v>0.11</v>
      </c>
      <c r="AA4526">
        <v>0</v>
      </c>
      <c r="AB4526" s="120">
        <v>45.06</v>
      </c>
      <c r="AC4526" s="2">
        <f t="shared" si="426"/>
        <v>4956.6000000000004</v>
      </c>
      <c r="AE4526" s="2">
        <f t="shared" si="427"/>
        <v>4956.6000000000004</v>
      </c>
      <c r="AG4526" t="str">
        <f t="shared" si="428"/>
        <v/>
      </c>
    </row>
    <row r="4527" spans="1:34">
      <c r="A4527">
        <v>4526</v>
      </c>
      <c r="C4527">
        <v>268</v>
      </c>
      <c r="D4527">
        <v>847</v>
      </c>
      <c r="E4527" t="s">
        <v>607</v>
      </c>
      <c r="F4527" t="s">
        <v>929</v>
      </c>
      <c r="G4527">
        <v>54.196319580000001</v>
      </c>
      <c r="H4527">
        <v>129.37901310000001</v>
      </c>
      <c r="M4527" t="s">
        <v>14</v>
      </c>
      <c r="N4527">
        <v>7</v>
      </c>
      <c r="O4527">
        <v>2</v>
      </c>
      <c r="P4527">
        <f t="shared" si="429"/>
        <v>5</v>
      </c>
      <c r="Q4527" t="s">
        <v>35</v>
      </c>
      <c r="R4527">
        <v>1</v>
      </c>
      <c r="S4527">
        <f t="shared" si="424"/>
        <v>0</v>
      </c>
      <c r="T4527">
        <f t="shared" si="425"/>
        <v>5</v>
      </c>
      <c r="Z4527" s="118">
        <v>0.11</v>
      </c>
      <c r="AA4527">
        <v>0</v>
      </c>
      <c r="AB4527" s="120">
        <v>45.06</v>
      </c>
      <c r="AC4527" s="2">
        <f t="shared" si="426"/>
        <v>2478.3000000000002</v>
      </c>
      <c r="AE4527" s="2">
        <f t="shared" si="427"/>
        <v>2478.3000000000002</v>
      </c>
      <c r="AG4527" t="str">
        <f t="shared" si="428"/>
        <v/>
      </c>
    </row>
    <row r="4528" spans="1:34">
      <c r="A4528">
        <v>4527</v>
      </c>
      <c r="C4528">
        <v>268</v>
      </c>
      <c r="D4528">
        <v>847</v>
      </c>
      <c r="E4528" t="s">
        <v>607</v>
      </c>
      <c r="F4528" t="s">
        <v>929</v>
      </c>
      <c r="G4528">
        <v>54.196319580000001</v>
      </c>
      <c r="H4528">
        <v>129.37901310000001</v>
      </c>
      <c r="M4528" t="s">
        <v>15</v>
      </c>
      <c r="N4528">
        <v>2</v>
      </c>
      <c r="O4528">
        <v>0</v>
      </c>
      <c r="P4528">
        <f t="shared" si="429"/>
        <v>2</v>
      </c>
      <c r="Q4528" t="s">
        <v>35</v>
      </c>
      <c r="R4528">
        <v>1</v>
      </c>
      <c r="S4528">
        <f t="shared" si="424"/>
        <v>0</v>
      </c>
      <c r="T4528">
        <f t="shared" si="425"/>
        <v>2</v>
      </c>
      <c r="Z4528" s="118">
        <v>0.11</v>
      </c>
      <c r="AA4528">
        <v>0</v>
      </c>
      <c r="AB4528" s="120">
        <v>38.51</v>
      </c>
      <c r="AC4528" s="2">
        <f t="shared" si="426"/>
        <v>847.21999999999991</v>
      </c>
      <c r="AE4528" s="2">
        <f t="shared" si="427"/>
        <v>847.21999999999991</v>
      </c>
      <c r="AG4528" t="str">
        <f t="shared" si="428"/>
        <v/>
      </c>
    </row>
    <row r="4529" spans="1:34">
      <c r="A4529">
        <v>4528</v>
      </c>
      <c r="C4529">
        <v>296</v>
      </c>
      <c r="D4529">
        <v>847</v>
      </c>
      <c r="E4529" t="s">
        <v>607</v>
      </c>
      <c r="F4529" t="s">
        <v>929</v>
      </c>
      <c r="G4529">
        <v>54.196319580000001</v>
      </c>
      <c r="H4529">
        <v>129.37901310000001</v>
      </c>
      <c r="M4529" t="s">
        <v>104</v>
      </c>
      <c r="N4529">
        <v>0</v>
      </c>
      <c r="O4529">
        <v>-2</v>
      </c>
      <c r="P4529">
        <f t="shared" si="429"/>
        <v>2</v>
      </c>
      <c r="Q4529" t="s">
        <v>611</v>
      </c>
      <c r="R4529">
        <v>2</v>
      </c>
      <c r="S4529">
        <f t="shared" si="424"/>
        <v>2</v>
      </c>
      <c r="T4529">
        <f t="shared" si="425"/>
        <v>0</v>
      </c>
      <c r="U4529" t="s">
        <v>1003</v>
      </c>
      <c r="V4529" t="s">
        <v>1005</v>
      </c>
      <c r="Z4529" s="118">
        <v>0.93</v>
      </c>
      <c r="AA4529">
        <v>10</v>
      </c>
      <c r="AB4529" s="120">
        <v>10.95</v>
      </c>
      <c r="AC4529" s="2">
        <f t="shared" si="426"/>
        <v>1833.03</v>
      </c>
      <c r="AE4529" s="2">
        <f t="shared" si="427"/>
        <v>1833.03</v>
      </c>
      <c r="AG4529" t="str">
        <f t="shared" si="428"/>
        <v/>
      </c>
    </row>
    <row r="4530" spans="1:34">
      <c r="A4530">
        <v>4529</v>
      </c>
      <c r="C4530">
        <v>296</v>
      </c>
      <c r="D4530">
        <v>847</v>
      </c>
      <c r="E4530" t="s">
        <v>607</v>
      </c>
      <c r="F4530" t="s">
        <v>929</v>
      </c>
      <c r="G4530">
        <v>54.196319580000001</v>
      </c>
      <c r="H4530">
        <v>129.37901310000001</v>
      </c>
      <c r="M4530" t="s">
        <v>17</v>
      </c>
      <c r="N4530">
        <v>-2</v>
      </c>
      <c r="O4530">
        <v>-15</v>
      </c>
      <c r="P4530">
        <f t="shared" si="429"/>
        <v>13</v>
      </c>
      <c r="Q4530" t="s">
        <v>611</v>
      </c>
      <c r="R4530">
        <v>2</v>
      </c>
      <c r="S4530">
        <f t="shared" si="424"/>
        <v>13</v>
      </c>
      <c r="T4530">
        <f t="shared" si="425"/>
        <v>0</v>
      </c>
      <c r="U4530" t="s">
        <v>1003</v>
      </c>
      <c r="V4530" t="s">
        <v>1005</v>
      </c>
      <c r="Z4530" s="118">
        <v>0.86</v>
      </c>
      <c r="AA4530">
        <v>10</v>
      </c>
      <c r="AB4530" s="120">
        <v>3.92</v>
      </c>
      <c r="AC4530" s="2">
        <f t="shared" si="426"/>
        <v>3944.3039999999996</v>
      </c>
      <c r="AE4530" s="2">
        <f t="shared" si="427"/>
        <v>3944.3039999999996</v>
      </c>
      <c r="AG4530" t="str">
        <f t="shared" si="428"/>
        <v/>
      </c>
    </row>
    <row r="4531" spans="1:34" s="9" customFormat="1">
      <c r="A4531">
        <v>4530</v>
      </c>
      <c r="C4531">
        <v>296</v>
      </c>
      <c r="D4531">
        <v>847</v>
      </c>
      <c r="E4531" s="9" t="s">
        <v>607</v>
      </c>
      <c r="F4531" t="s">
        <v>929</v>
      </c>
      <c r="G4531" s="9">
        <v>54.196319580000001</v>
      </c>
      <c r="H4531" s="9">
        <v>129.37901310000001</v>
      </c>
      <c r="M4531" s="9" t="s">
        <v>29</v>
      </c>
      <c r="N4531" s="9">
        <v>-15</v>
      </c>
      <c r="O4531" s="9">
        <v>-24</v>
      </c>
      <c r="P4531">
        <f t="shared" si="429"/>
        <v>9</v>
      </c>
      <c r="Q4531" s="9" t="s">
        <v>611</v>
      </c>
      <c r="R4531" s="9">
        <v>2</v>
      </c>
      <c r="S4531" s="9">
        <f t="shared" si="424"/>
        <v>9</v>
      </c>
      <c r="T4531" s="9">
        <f t="shared" si="425"/>
        <v>0</v>
      </c>
      <c r="U4531" t="s">
        <v>1003</v>
      </c>
      <c r="V4531" t="s">
        <v>1005</v>
      </c>
      <c r="Z4531" s="118">
        <v>1.17</v>
      </c>
      <c r="AA4531" s="9">
        <v>35</v>
      </c>
      <c r="AB4531" s="120">
        <v>3.92</v>
      </c>
      <c r="AC4531" s="2">
        <f t="shared" si="426"/>
        <v>2683.0440000000003</v>
      </c>
      <c r="AE4531" s="11">
        <f t="shared" si="427"/>
        <v>2683.0440000000003</v>
      </c>
      <c r="AG4531" t="str">
        <f t="shared" si="428"/>
        <v/>
      </c>
      <c r="AH4531"/>
    </row>
    <row r="4532" spans="1:34">
      <c r="A4532">
        <v>4531</v>
      </c>
      <c r="C4532">
        <v>34</v>
      </c>
      <c r="D4532">
        <v>848</v>
      </c>
      <c r="E4532" t="s">
        <v>619</v>
      </c>
      <c r="F4532" t="s">
        <v>930</v>
      </c>
      <c r="G4532">
        <v>54.890949249999998</v>
      </c>
      <c r="H4532">
        <v>128.6916962</v>
      </c>
      <c r="M4532" t="s">
        <v>191</v>
      </c>
      <c r="N4532">
        <v>4</v>
      </c>
      <c r="O4532">
        <v>1</v>
      </c>
      <c r="P4532">
        <f t="shared" si="429"/>
        <v>3</v>
      </c>
      <c r="Q4532" t="s">
        <v>35</v>
      </c>
      <c r="R4532">
        <v>1</v>
      </c>
      <c r="S4532">
        <f t="shared" si="424"/>
        <v>0</v>
      </c>
      <c r="T4532">
        <f t="shared" si="425"/>
        <v>3</v>
      </c>
      <c r="W4532">
        <f>SUM(S4532:S4537)</f>
        <v>35</v>
      </c>
      <c r="X4532">
        <f>SUM(T4532:T4537)</f>
        <v>4</v>
      </c>
      <c r="Y4532">
        <f>X4532+W4532</f>
        <v>39</v>
      </c>
      <c r="Z4532" s="118">
        <v>0</v>
      </c>
      <c r="AA4532">
        <v>0</v>
      </c>
      <c r="AC4532" s="2">
        <f t="shared" si="426"/>
        <v>0</v>
      </c>
      <c r="AD4532" s="2">
        <f>SUM(AC4532:AC4537)</f>
        <v>2911.2400000000002</v>
      </c>
      <c r="AE4532" s="2">
        <f t="shared" si="427"/>
        <v>0</v>
      </c>
      <c r="AF4532" s="2">
        <f>SUM(AE4532:AE4537)</f>
        <v>2911.2400000000002</v>
      </c>
      <c r="AG4532">
        <f t="shared" si="428"/>
        <v>1</v>
      </c>
    </row>
    <row r="4533" spans="1:34">
      <c r="A4533">
        <v>4532</v>
      </c>
      <c r="C4533">
        <v>34</v>
      </c>
      <c r="D4533">
        <v>848</v>
      </c>
      <c r="E4533" t="s">
        <v>619</v>
      </c>
      <c r="F4533" t="s">
        <v>930</v>
      </c>
      <c r="G4533">
        <v>54.890949249999998</v>
      </c>
      <c r="H4533">
        <v>128.6916962</v>
      </c>
      <c r="M4533" t="s">
        <v>14</v>
      </c>
      <c r="N4533">
        <v>1</v>
      </c>
      <c r="O4533">
        <v>0.5</v>
      </c>
      <c r="P4533">
        <f t="shared" si="429"/>
        <v>0.5</v>
      </c>
      <c r="Q4533" t="s">
        <v>35</v>
      </c>
      <c r="R4533">
        <v>1</v>
      </c>
      <c r="S4533">
        <f t="shared" si="424"/>
        <v>0</v>
      </c>
      <c r="T4533">
        <f t="shared" si="425"/>
        <v>0.5</v>
      </c>
      <c r="Z4533" s="118">
        <v>0.16</v>
      </c>
      <c r="AA4533">
        <v>0</v>
      </c>
      <c r="AB4533" s="120">
        <v>37.4</v>
      </c>
      <c r="AC4533" s="2">
        <f t="shared" si="426"/>
        <v>299.2</v>
      </c>
      <c r="AE4533" s="2">
        <f t="shared" si="427"/>
        <v>299.2</v>
      </c>
      <c r="AG4533" t="str">
        <f t="shared" si="428"/>
        <v/>
      </c>
    </row>
    <row r="4534" spans="1:34">
      <c r="A4534">
        <v>4533</v>
      </c>
      <c r="C4534">
        <v>34</v>
      </c>
      <c r="D4534">
        <v>848</v>
      </c>
      <c r="E4534" t="s">
        <v>619</v>
      </c>
      <c r="F4534" t="s">
        <v>930</v>
      </c>
      <c r="G4534">
        <v>54.890949249999998</v>
      </c>
      <c r="H4534">
        <v>128.6916962</v>
      </c>
      <c r="M4534" t="s">
        <v>57</v>
      </c>
      <c r="N4534">
        <v>0.5</v>
      </c>
      <c r="O4534">
        <v>0</v>
      </c>
      <c r="P4534">
        <f t="shared" si="429"/>
        <v>0.5</v>
      </c>
      <c r="Q4534" t="s">
        <v>35</v>
      </c>
      <c r="R4534">
        <v>1</v>
      </c>
      <c r="S4534">
        <f t="shared" si="424"/>
        <v>0</v>
      </c>
      <c r="T4534">
        <f t="shared" si="425"/>
        <v>0.5</v>
      </c>
      <c r="Z4534" s="118">
        <v>0.16</v>
      </c>
      <c r="AA4534">
        <v>0</v>
      </c>
      <c r="AB4534" s="120">
        <v>30.85</v>
      </c>
      <c r="AC4534" s="2">
        <f t="shared" si="426"/>
        <v>246.8</v>
      </c>
      <c r="AE4534" s="2">
        <f t="shared" si="427"/>
        <v>246.8</v>
      </c>
      <c r="AG4534" t="str">
        <f t="shared" si="428"/>
        <v/>
      </c>
    </row>
    <row r="4535" spans="1:34">
      <c r="A4535">
        <v>4534</v>
      </c>
      <c r="C4535">
        <v>43</v>
      </c>
      <c r="D4535">
        <v>848</v>
      </c>
      <c r="E4535" t="s">
        <v>619</v>
      </c>
      <c r="F4535" t="s">
        <v>930</v>
      </c>
      <c r="G4535">
        <v>54.890949249999998</v>
      </c>
      <c r="H4535">
        <v>128.6916962</v>
      </c>
      <c r="M4535" t="s">
        <v>854</v>
      </c>
      <c r="N4535">
        <v>0</v>
      </c>
      <c r="O4535">
        <v>-10</v>
      </c>
      <c r="P4535">
        <f t="shared" si="429"/>
        <v>10</v>
      </c>
      <c r="Q4535" t="s">
        <v>888</v>
      </c>
      <c r="R4535">
        <v>2</v>
      </c>
      <c r="S4535">
        <f t="shared" si="424"/>
        <v>10</v>
      </c>
      <c r="T4535">
        <f t="shared" si="425"/>
        <v>0</v>
      </c>
      <c r="U4535" t="s">
        <v>1003</v>
      </c>
      <c r="V4535" t="s">
        <v>278</v>
      </c>
      <c r="Z4535" s="118">
        <v>1.45</v>
      </c>
      <c r="AA4535">
        <v>90</v>
      </c>
      <c r="AB4535" s="120">
        <v>1.2</v>
      </c>
      <c r="AC4535" s="2">
        <f t="shared" si="426"/>
        <v>174</v>
      </c>
      <c r="AE4535" s="2">
        <f t="shared" si="427"/>
        <v>174</v>
      </c>
      <c r="AG4535" t="str">
        <f t="shared" si="428"/>
        <v/>
      </c>
    </row>
    <row r="4536" spans="1:34">
      <c r="A4536">
        <v>4535</v>
      </c>
      <c r="C4536">
        <v>43</v>
      </c>
      <c r="D4536">
        <v>848</v>
      </c>
      <c r="E4536" t="s">
        <v>619</v>
      </c>
      <c r="F4536" t="s">
        <v>930</v>
      </c>
      <c r="G4536">
        <v>54.890949249999998</v>
      </c>
      <c r="H4536">
        <v>128.6916962</v>
      </c>
      <c r="M4536" t="s">
        <v>855</v>
      </c>
      <c r="N4536">
        <v>-10</v>
      </c>
      <c r="O4536">
        <v>-24</v>
      </c>
      <c r="P4536">
        <f t="shared" si="429"/>
        <v>14</v>
      </c>
      <c r="Q4536" t="s">
        <v>616</v>
      </c>
      <c r="R4536">
        <v>2</v>
      </c>
      <c r="S4536">
        <f t="shared" si="424"/>
        <v>14</v>
      </c>
      <c r="T4536">
        <f t="shared" si="425"/>
        <v>0</v>
      </c>
      <c r="U4536" t="s">
        <v>1003</v>
      </c>
      <c r="V4536" t="s">
        <v>278</v>
      </c>
      <c r="Z4536" s="118">
        <v>1.45</v>
      </c>
      <c r="AA4536">
        <v>20</v>
      </c>
      <c r="AB4536" s="120">
        <v>1.2</v>
      </c>
      <c r="AC4536" s="2">
        <f t="shared" si="426"/>
        <v>1948.8000000000002</v>
      </c>
      <c r="AE4536" s="2">
        <f t="shared" si="427"/>
        <v>1948.8000000000002</v>
      </c>
      <c r="AG4536" t="str">
        <f t="shared" si="428"/>
        <v/>
      </c>
    </row>
    <row r="4537" spans="1:34" s="9" customFormat="1">
      <c r="A4537">
        <v>4536</v>
      </c>
      <c r="C4537">
        <v>43</v>
      </c>
      <c r="D4537">
        <v>848</v>
      </c>
      <c r="E4537" s="9" t="s">
        <v>619</v>
      </c>
      <c r="F4537" t="s">
        <v>930</v>
      </c>
      <c r="G4537" s="9">
        <v>54.890949249999998</v>
      </c>
      <c r="H4537" s="9">
        <v>128.6916962</v>
      </c>
      <c r="M4537" s="9" t="s">
        <v>19</v>
      </c>
      <c r="N4537" s="9">
        <v>-24</v>
      </c>
      <c r="O4537" s="9">
        <v>-35</v>
      </c>
      <c r="P4537">
        <f t="shared" si="429"/>
        <v>11</v>
      </c>
      <c r="Q4537" s="9" t="s">
        <v>611</v>
      </c>
      <c r="R4537" s="9">
        <v>2</v>
      </c>
      <c r="S4537" s="9">
        <f t="shared" si="424"/>
        <v>11</v>
      </c>
      <c r="T4537" s="9">
        <f t="shared" si="425"/>
        <v>0</v>
      </c>
      <c r="U4537" t="s">
        <v>1003</v>
      </c>
      <c r="V4537" t="s">
        <v>1005</v>
      </c>
      <c r="Z4537" s="118">
        <v>1.45</v>
      </c>
      <c r="AA4537" s="9">
        <v>60</v>
      </c>
      <c r="AB4537" s="120">
        <v>0.38</v>
      </c>
      <c r="AC4537" s="2">
        <f t="shared" si="426"/>
        <v>242.43999999999997</v>
      </c>
      <c r="AE4537" s="11">
        <f t="shared" si="427"/>
        <v>242.43999999999997</v>
      </c>
      <c r="AG4537" t="str">
        <f t="shared" si="428"/>
        <v/>
      </c>
      <c r="AH4537"/>
    </row>
    <row r="4538" spans="1:34">
      <c r="A4538">
        <v>4537</v>
      </c>
      <c r="C4538">
        <v>330</v>
      </c>
      <c r="D4538">
        <v>849</v>
      </c>
      <c r="E4538" t="s">
        <v>909</v>
      </c>
      <c r="F4538" t="s">
        <v>931</v>
      </c>
      <c r="G4538">
        <v>55.411720279999997</v>
      </c>
      <c r="H4538">
        <v>128.17599490000001</v>
      </c>
      <c r="M4538" t="s">
        <v>13</v>
      </c>
      <c r="N4538">
        <v>13</v>
      </c>
      <c r="O4538">
        <v>12</v>
      </c>
      <c r="P4538">
        <f t="shared" si="429"/>
        <v>1</v>
      </c>
      <c r="Q4538" t="s">
        <v>35</v>
      </c>
      <c r="R4538">
        <v>1</v>
      </c>
      <c r="S4538">
        <f t="shared" si="424"/>
        <v>0</v>
      </c>
      <c r="T4538">
        <f t="shared" si="425"/>
        <v>1</v>
      </c>
      <c r="W4538">
        <f>SUM(S4538:S4543)</f>
        <v>59</v>
      </c>
      <c r="X4538">
        <f>SUM(T4538:T4543)</f>
        <v>13</v>
      </c>
      <c r="Y4538">
        <f>X4538+W4538</f>
        <v>72</v>
      </c>
      <c r="Z4538" s="118">
        <v>0.12</v>
      </c>
      <c r="AA4538">
        <v>0</v>
      </c>
      <c r="AB4538" s="120">
        <v>42.07</v>
      </c>
      <c r="AC4538" s="2">
        <f t="shared" si="426"/>
        <v>504.84</v>
      </c>
      <c r="AD4538" s="2">
        <f>SUM(AC4538:AC4543)</f>
        <v>12407.083499999999</v>
      </c>
      <c r="AE4538" s="2">
        <f t="shared" si="427"/>
        <v>504.84</v>
      </c>
      <c r="AF4538" s="2">
        <f>SUM(AE4538:AE4543)</f>
        <v>12407.083499999999</v>
      </c>
      <c r="AG4538">
        <f t="shared" si="428"/>
        <v>1</v>
      </c>
    </row>
    <row r="4539" spans="1:34">
      <c r="A4539">
        <v>4538</v>
      </c>
      <c r="C4539">
        <v>330</v>
      </c>
      <c r="D4539">
        <v>849</v>
      </c>
      <c r="E4539" t="s">
        <v>909</v>
      </c>
      <c r="F4539" t="s">
        <v>931</v>
      </c>
      <c r="G4539">
        <v>55.411720279999997</v>
      </c>
      <c r="H4539">
        <v>128.17599490000001</v>
      </c>
      <c r="M4539" t="s">
        <v>14</v>
      </c>
      <c r="N4539">
        <v>12</v>
      </c>
      <c r="O4539">
        <v>9</v>
      </c>
      <c r="P4539">
        <f t="shared" si="429"/>
        <v>3</v>
      </c>
      <c r="Q4539" t="s">
        <v>35</v>
      </c>
      <c r="R4539">
        <v>1</v>
      </c>
      <c r="S4539">
        <f t="shared" si="424"/>
        <v>0</v>
      </c>
      <c r="T4539">
        <f t="shared" si="425"/>
        <v>3</v>
      </c>
      <c r="Z4539" s="118">
        <v>0.12</v>
      </c>
      <c r="AA4539">
        <v>0</v>
      </c>
      <c r="AB4539" s="120">
        <v>42.07</v>
      </c>
      <c r="AC4539" s="2">
        <f t="shared" si="426"/>
        <v>1514.52</v>
      </c>
      <c r="AE4539" s="2">
        <f t="shared" si="427"/>
        <v>1514.52</v>
      </c>
      <c r="AG4539" t="str">
        <f t="shared" si="428"/>
        <v/>
      </c>
    </row>
    <row r="4540" spans="1:34">
      <c r="A4540">
        <v>4539</v>
      </c>
      <c r="C4540">
        <v>330</v>
      </c>
      <c r="D4540">
        <v>849</v>
      </c>
      <c r="E4540" t="s">
        <v>909</v>
      </c>
      <c r="F4540" t="s">
        <v>931</v>
      </c>
      <c r="G4540">
        <v>55.411720279999997</v>
      </c>
      <c r="H4540">
        <v>128.17599490000001</v>
      </c>
      <c r="M4540" t="s">
        <v>15</v>
      </c>
      <c r="N4540">
        <v>9</v>
      </c>
      <c r="O4540">
        <v>0</v>
      </c>
      <c r="P4540">
        <f t="shared" si="429"/>
        <v>9</v>
      </c>
      <c r="Q4540" t="s">
        <v>35</v>
      </c>
      <c r="R4540">
        <v>1</v>
      </c>
      <c r="S4540">
        <f t="shared" si="424"/>
        <v>0</v>
      </c>
      <c r="T4540">
        <f t="shared" si="425"/>
        <v>9</v>
      </c>
      <c r="Z4540" s="118">
        <v>0.21</v>
      </c>
      <c r="AA4540">
        <v>0</v>
      </c>
      <c r="AB4540" s="120">
        <v>35.51</v>
      </c>
      <c r="AC4540" s="2">
        <f t="shared" si="426"/>
        <v>6711.3899999999985</v>
      </c>
      <c r="AE4540" s="2">
        <f t="shared" si="427"/>
        <v>6711.3899999999985</v>
      </c>
      <c r="AG4540" t="str">
        <f t="shared" si="428"/>
        <v/>
      </c>
    </row>
    <row r="4541" spans="1:34">
      <c r="A4541">
        <v>4540</v>
      </c>
      <c r="C4541">
        <v>360</v>
      </c>
      <c r="D4541">
        <v>849</v>
      </c>
      <c r="E4541" t="s">
        <v>909</v>
      </c>
      <c r="F4541" t="s">
        <v>931</v>
      </c>
      <c r="G4541">
        <v>55.411720279999997</v>
      </c>
      <c r="H4541">
        <v>128.17599490000001</v>
      </c>
      <c r="M4541" t="s">
        <v>101</v>
      </c>
      <c r="N4541">
        <v>0</v>
      </c>
      <c r="O4541">
        <v>-14</v>
      </c>
      <c r="P4541">
        <f t="shared" si="429"/>
        <v>14</v>
      </c>
      <c r="Q4541" t="s">
        <v>611</v>
      </c>
      <c r="R4541">
        <v>2</v>
      </c>
      <c r="S4541">
        <f t="shared" si="424"/>
        <v>14</v>
      </c>
      <c r="T4541">
        <f t="shared" si="425"/>
        <v>0</v>
      </c>
      <c r="U4541" t="s">
        <v>1003</v>
      </c>
      <c r="V4541" t="s">
        <v>1005</v>
      </c>
      <c r="Z4541" s="118">
        <v>1.56</v>
      </c>
      <c r="AA4541">
        <v>60</v>
      </c>
      <c r="AB4541" s="120">
        <v>1.38</v>
      </c>
      <c r="AC4541" s="2">
        <f t="shared" si="426"/>
        <v>1205.5680000000002</v>
      </c>
      <c r="AE4541" s="2">
        <f t="shared" si="427"/>
        <v>1205.5680000000002</v>
      </c>
      <c r="AG4541" t="str">
        <f t="shared" si="428"/>
        <v/>
      </c>
    </row>
    <row r="4542" spans="1:34">
      <c r="A4542">
        <v>4541</v>
      </c>
      <c r="C4542">
        <v>360</v>
      </c>
      <c r="D4542">
        <v>849</v>
      </c>
      <c r="E4542" t="s">
        <v>909</v>
      </c>
      <c r="F4542" t="s">
        <v>931</v>
      </c>
      <c r="G4542">
        <v>55.411720279999997</v>
      </c>
      <c r="H4542">
        <v>128.17599490000001</v>
      </c>
      <c r="M4542" t="s">
        <v>28</v>
      </c>
      <c r="N4542">
        <v>-14</v>
      </c>
      <c r="O4542">
        <v>-40</v>
      </c>
      <c r="P4542">
        <f t="shared" si="429"/>
        <v>26</v>
      </c>
      <c r="Q4542" t="s">
        <v>611</v>
      </c>
      <c r="R4542">
        <v>2</v>
      </c>
      <c r="S4542">
        <f t="shared" si="424"/>
        <v>26</v>
      </c>
      <c r="T4542">
        <f t="shared" si="425"/>
        <v>0</v>
      </c>
      <c r="U4542" t="s">
        <v>1003</v>
      </c>
      <c r="V4542" t="s">
        <v>1005</v>
      </c>
      <c r="Z4542" s="118">
        <v>1.56</v>
      </c>
      <c r="AA4542">
        <v>65</v>
      </c>
      <c r="AB4542" s="120">
        <v>1.38</v>
      </c>
      <c r="AC4542" s="2">
        <f t="shared" si="426"/>
        <v>1959.0479999999998</v>
      </c>
      <c r="AE4542" s="2">
        <f t="shared" si="427"/>
        <v>1959.0479999999998</v>
      </c>
      <c r="AG4542" t="str">
        <f t="shared" si="428"/>
        <v/>
      </c>
    </row>
    <row r="4543" spans="1:34" s="9" customFormat="1">
      <c r="A4543">
        <v>4542</v>
      </c>
      <c r="C4543">
        <v>360</v>
      </c>
      <c r="D4543">
        <v>849</v>
      </c>
      <c r="E4543" s="9" t="s">
        <v>909</v>
      </c>
      <c r="F4543" t="s">
        <v>931</v>
      </c>
      <c r="G4543" s="9">
        <v>55.411720279999997</v>
      </c>
      <c r="H4543" s="9">
        <v>128.17599490000001</v>
      </c>
      <c r="M4543" s="9" t="s">
        <v>20</v>
      </c>
      <c r="N4543" s="9">
        <v>-40</v>
      </c>
      <c r="O4543" s="9">
        <v>-59</v>
      </c>
      <c r="P4543">
        <f t="shared" si="429"/>
        <v>19</v>
      </c>
      <c r="Q4543" s="9" t="s">
        <v>191</v>
      </c>
      <c r="R4543" s="9">
        <v>2</v>
      </c>
      <c r="S4543" s="9">
        <f t="shared" si="424"/>
        <v>19</v>
      </c>
      <c r="T4543" s="9">
        <f t="shared" si="425"/>
        <v>0</v>
      </c>
      <c r="U4543" t="s">
        <v>1003</v>
      </c>
      <c r="V4543" t="s">
        <v>1005</v>
      </c>
      <c r="Z4543" s="118">
        <v>1.71</v>
      </c>
      <c r="AA4543" s="9">
        <v>65</v>
      </c>
      <c r="AB4543" s="120">
        <v>0.45</v>
      </c>
      <c r="AC4543" s="2">
        <f t="shared" si="426"/>
        <v>511.71749999999997</v>
      </c>
      <c r="AE4543" s="11">
        <f t="shared" si="427"/>
        <v>511.71749999999997</v>
      </c>
      <c r="AG4543" t="str">
        <f t="shared" si="428"/>
        <v/>
      </c>
      <c r="AH4543"/>
    </row>
    <row r="4544" spans="1:34" s="9" customFormat="1">
      <c r="A4544">
        <v>4543</v>
      </c>
      <c r="C4544">
        <v>44</v>
      </c>
      <c r="D4544">
        <v>850</v>
      </c>
      <c r="E4544" s="9" t="s">
        <v>416</v>
      </c>
      <c r="F4544" t="s">
        <v>932</v>
      </c>
      <c r="G4544" s="9">
        <v>54.892360689999997</v>
      </c>
      <c r="H4544" s="9">
        <v>128.69560240000001</v>
      </c>
      <c r="M4544" s="9" t="s">
        <v>21</v>
      </c>
      <c r="N4544" s="9">
        <v>0</v>
      </c>
      <c r="O4544" s="9">
        <v>-20</v>
      </c>
      <c r="P4544">
        <f t="shared" si="429"/>
        <v>20</v>
      </c>
      <c r="Q4544" s="9" t="s">
        <v>616</v>
      </c>
      <c r="R4544" s="9">
        <v>2</v>
      </c>
      <c r="S4544" s="9">
        <f t="shared" si="424"/>
        <v>20</v>
      </c>
      <c r="T4544" s="9">
        <f t="shared" si="425"/>
        <v>0</v>
      </c>
      <c r="U4544" t="s">
        <v>1003</v>
      </c>
      <c r="V4544" t="s">
        <v>1005</v>
      </c>
      <c r="W4544" s="96">
        <f>SUM(S4544)</f>
        <v>20</v>
      </c>
      <c r="X4544" s="96">
        <f>SUM(T4544)</f>
        <v>0</v>
      </c>
      <c r="Y4544" s="96">
        <f>X4544+W4544</f>
        <v>20</v>
      </c>
      <c r="Z4544" s="118">
        <v>1.1000000000000001</v>
      </c>
      <c r="AA4544" s="9">
        <v>60</v>
      </c>
      <c r="AB4544" s="120">
        <v>0.92</v>
      </c>
      <c r="AC4544" s="2">
        <f t="shared" si="426"/>
        <v>809.60000000000025</v>
      </c>
      <c r="AE4544" s="11">
        <f t="shared" si="427"/>
        <v>809.60000000000025</v>
      </c>
      <c r="AG4544">
        <f t="shared" si="428"/>
        <v>1</v>
      </c>
      <c r="AH4544"/>
    </row>
    <row r="4545" spans="1:34">
      <c r="A4545">
        <v>4544</v>
      </c>
      <c r="C4545">
        <v>264</v>
      </c>
      <c r="D4545">
        <v>851</v>
      </c>
      <c r="E4545" t="s">
        <v>605</v>
      </c>
      <c r="F4545" t="s">
        <v>929</v>
      </c>
      <c r="G4545">
        <v>55.40229034</v>
      </c>
      <c r="H4545">
        <v>128.19360349999999</v>
      </c>
      <c r="M4545" t="s">
        <v>13</v>
      </c>
      <c r="N4545">
        <v>12</v>
      </c>
      <c r="O4545">
        <v>9</v>
      </c>
      <c r="P4545">
        <f t="shared" si="429"/>
        <v>3</v>
      </c>
      <c r="Q4545" t="s">
        <v>35</v>
      </c>
      <c r="R4545">
        <v>1</v>
      </c>
      <c r="S4545">
        <f t="shared" si="424"/>
        <v>0</v>
      </c>
      <c r="T4545">
        <f t="shared" si="425"/>
        <v>3</v>
      </c>
      <c r="W4545">
        <f>SUM(S4545:S4551)</f>
        <v>53</v>
      </c>
      <c r="X4545">
        <f>SUM(T4545:T4551)</f>
        <v>12</v>
      </c>
      <c r="Y4545">
        <f>X4545+W4545</f>
        <v>65</v>
      </c>
      <c r="Z4545" s="118">
        <v>0.14000000000000001</v>
      </c>
      <c r="AA4545">
        <v>0</v>
      </c>
      <c r="AB4545" s="120">
        <v>43.21</v>
      </c>
      <c r="AC4545" s="2">
        <f t="shared" si="426"/>
        <v>1814.8200000000002</v>
      </c>
      <c r="AD4545" s="2">
        <f>SUM(AC4545:AC4551)</f>
        <v>14456.018</v>
      </c>
      <c r="AE4545" s="2">
        <f t="shared" si="427"/>
        <v>1814.8200000000002</v>
      </c>
      <c r="AF4545" s="2">
        <f>SUM(AE4545:AE4551)</f>
        <v>14456.018</v>
      </c>
      <c r="AG4545">
        <f t="shared" si="428"/>
        <v>1</v>
      </c>
    </row>
    <row r="4546" spans="1:34">
      <c r="A4546">
        <v>4545</v>
      </c>
      <c r="C4546">
        <v>264</v>
      </c>
      <c r="D4546">
        <v>851</v>
      </c>
      <c r="E4546" t="s">
        <v>605</v>
      </c>
      <c r="F4546" t="s">
        <v>929</v>
      </c>
      <c r="G4546">
        <v>55.40229034</v>
      </c>
      <c r="H4546">
        <v>128.19360349999999</v>
      </c>
      <c r="M4546" t="s">
        <v>14</v>
      </c>
      <c r="N4546">
        <v>9</v>
      </c>
      <c r="O4546">
        <v>7</v>
      </c>
      <c r="P4546">
        <f t="shared" si="429"/>
        <v>2</v>
      </c>
      <c r="Q4546" t="s">
        <v>35</v>
      </c>
      <c r="R4546">
        <v>1</v>
      </c>
      <c r="S4546">
        <f t="shared" ref="S4546:S4609" si="430">IF(R4546=1,0,P4546)</f>
        <v>0</v>
      </c>
      <c r="T4546">
        <f t="shared" ref="T4546:T4609" si="431">IF(R4546=1,P4546,0)</f>
        <v>2</v>
      </c>
      <c r="Z4546" s="118">
        <v>0.14000000000000001</v>
      </c>
      <c r="AA4546">
        <v>0</v>
      </c>
      <c r="AB4546" s="120">
        <v>43.21</v>
      </c>
      <c r="AC4546" s="2">
        <f t="shared" ref="AC4546:AC4609" si="432">Z4546*AB4546/100*P4546*100*100*((100-AA4546)/100)</f>
        <v>1209.8800000000001</v>
      </c>
      <c r="AE4546" s="2">
        <f t="shared" ref="AE4546:AE4609" si="433">Z4546*AB4546/100*P4546*100*100*((100-AA4546)/100)</f>
        <v>1209.8800000000001</v>
      </c>
      <c r="AG4546" t="str">
        <f t="shared" ref="AG4546:AG4609" si="434">IF(D4545&lt;&gt;D4546,1,"")</f>
        <v/>
      </c>
    </row>
    <row r="4547" spans="1:34">
      <c r="A4547">
        <v>4546</v>
      </c>
      <c r="C4547">
        <v>264</v>
      </c>
      <c r="D4547">
        <v>851</v>
      </c>
      <c r="E4547" t="s">
        <v>605</v>
      </c>
      <c r="F4547" t="s">
        <v>929</v>
      </c>
      <c r="G4547">
        <v>55.40229034</v>
      </c>
      <c r="H4547">
        <v>128.19360349999999</v>
      </c>
      <c r="M4547" t="s">
        <v>15</v>
      </c>
      <c r="N4547">
        <v>7</v>
      </c>
      <c r="O4547">
        <v>0</v>
      </c>
      <c r="P4547">
        <f t="shared" si="429"/>
        <v>7</v>
      </c>
      <c r="Q4547" t="s">
        <v>35</v>
      </c>
      <c r="R4547">
        <v>1</v>
      </c>
      <c r="S4547">
        <f t="shared" si="430"/>
        <v>0</v>
      </c>
      <c r="T4547">
        <f t="shared" si="431"/>
        <v>7</v>
      </c>
      <c r="Z4547" s="118">
        <v>0.14000000000000001</v>
      </c>
      <c r="AA4547">
        <v>0</v>
      </c>
      <c r="AB4547" s="120">
        <v>36.65</v>
      </c>
      <c r="AC4547" s="2">
        <f t="shared" si="432"/>
        <v>3591.7000000000003</v>
      </c>
      <c r="AE4547" s="2">
        <f t="shared" si="433"/>
        <v>3591.7000000000003</v>
      </c>
      <c r="AG4547" t="str">
        <f t="shared" si="434"/>
        <v/>
      </c>
    </row>
    <row r="4548" spans="1:34">
      <c r="A4548">
        <v>4547</v>
      </c>
      <c r="C4548">
        <v>292</v>
      </c>
      <c r="D4548">
        <v>851</v>
      </c>
      <c r="E4548" t="s">
        <v>605</v>
      </c>
      <c r="F4548" t="s">
        <v>929</v>
      </c>
      <c r="G4548">
        <v>55.40229034</v>
      </c>
      <c r="H4548">
        <v>128.19360349999999</v>
      </c>
      <c r="M4548" t="s">
        <v>16</v>
      </c>
      <c r="N4548">
        <v>0</v>
      </c>
      <c r="O4548">
        <v>-3</v>
      </c>
      <c r="P4548">
        <f t="shared" si="429"/>
        <v>3</v>
      </c>
      <c r="Q4548" t="s">
        <v>609</v>
      </c>
      <c r="R4548">
        <v>2</v>
      </c>
      <c r="S4548">
        <f t="shared" si="430"/>
        <v>3</v>
      </c>
      <c r="T4548">
        <f t="shared" si="431"/>
        <v>0</v>
      </c>
      <c r="U4548" t="s">
        <v>1026</v>
      </c>
      <c r="V4548" t="s">
        <v>1005</v>
      </c>
      <c r="Z4548" s="118">
        <v>1.31</v>
      </c>
      <c r="AA4548">
        <v>10</v>
      </c>
      <c r="AB4548" s="120">
        <v>4.74</v>
      </c>
      <c r="AC4548" s="2">
        <f t="shared" si="432"/>
        <v>1676.538</v>
      </c>
      <c r="AE4548" s="2">
        <f t="shared" si="433"/>
        <v>1676.538</v>
      </c>
      <c r="AG4548" t="str">
        <f t="shared" si="434"/>
        <v/>
      </c>
    </row>
    <row r="4549" spans="1:34">
      <c r="A4549">
        <v>4548</v>
      </c>
      <c r="C4549">
        <v>292</v>
      </c>
      <c r="D4549">
        <v>851</v>
      </c>
      <c r="E4549" t="s">
        <v>605</v>
      </c>
      <c r="F4549" t="s">
        <v>929</v>
      </c>
      <c r="G4549">
        <v>55.40229034</v>
      </c>
      <c r="H4549">
        <v>128.19360349999999</v>
      </c>
      <c r="M4549" t="s">
        <v>18</v>
      </c>
      <c r="N4549">
        <v>-3</v>
      </c>
      <c r="O4549">
        <v>-21</v>
      </c>
      <c r="P4549">
        <f t="shared" si="429"/>
        <v>18</v>
      </c>
      <c r="Q4549" t="s">
        <v>611</v>
      </c>
      <c r="R4549">
        <v>2</v>
      </c>
      <c r="S4549">
        <f t="shared" si="430"/>
        <v>18</v>
      </c>
      <c r="T4549">
        <f t="shared" si="431"/>
        <v>0</v>
      </c>
      <c r="U4549" t="s">
        <v>1026</v>
      </c>
      <c r="V4549" t="s">
        <v>1005</v>
      </c>
      <c r="Z4549" s="118">
        <v>1.38</v>
      </c>
      <c r="AA4549">
        <v>30</v>
      </c>
      <c r="AB4549" s="120">
        <v>1.7</v>
      </c>
      <c r="AC4549" s="2">
        <f t="shared" si="432"/>
        <v>2955.9599999999987</v>
      </c>
      <c r="AE4549" s="2">
        <f t="shared" si="433"/>
        <v>2955.9599999999987</v>
      </c>
      <c r="AG4549" t="str">
        <f t="shared" si="434"/>
        <v/>
      </c>
    </row>
    <row r="4550" spans="1:34">
      <c r="A4550">
        <v>4549</v>
      </c>
      <c r="C4550">
        <v>292</v>
      </c>
      <c r="D4550">
        <v>851</v>
      </c>
      <c r="E4550" t="s">
        <v>605</v>
      </c>
      <c r="F4550" t="s">
        <v>929</v>
      </c>
      <c r="G4550">
        <v>55.40229034</v>
      </c>
      <c r="H4550">
        <v>128.19360349999999</v>
      </c>
      <c r="M4550" t="s">
        <v>608</v>
      </c>
      <c r="N4550">
        <v>-21</v>
      </c>
      <c r="O4550">
        <v>-38</v>
      </c>
      <c r="P4550">
        <f t="shared" si="429"/>
        <v>17</v>
      </c>
      <c r="Q4550" t="s">
        <v>604</v>
      </c>
      <c r="R4550">
        <v>2</v>
      </c>
      <c r="S4550">
        <f t="shared" si="430"/>
        <v>17</v>
      </c>
      <c r="T4550">
        <f t="shared" si="431"/>
        <v>0</v>
      </c>
      <c r="U4550" t="s">
        <v>1026</v>
      </c>
      <c r="V4550" t="s">
        <v>1005</v>
      </c>
      <c r="Z4550" s="118">
        <v>1.38</v>
      </c>
      <c r="AA4550">
        <v>35</v>
      </c>
      <c r="AB4550" s="120">
        <v>1.7</v>
      </c>
      <c r="AC4550" s="2">
        <f t="shared" si="432"/>
        <v>2592.3299999999995</v>
      </c>
      <c r="AE4550" s="2">
        <f t="shared" si="433"/>
        <v>2592.3299999999995</v>
      </c>
      <c r="AG4550" t="str">
        <f t="shared" si="434"/>
        <v/>
      </c>
    </row>
    <row r="4551" spans="1:34" s="9" customFormat="1">
      <c r="A4551">
        <v>4550</v>
      </c>
      <c r="C4551">
        <v>292</v>
      </c>
      <c r="D4551">
        <v>851</v>
      </c>
      <c r="E4551" s="9" t="s">
        <v>605</v>
      </c>
      <c r="F4551" t="s">
        <v>929</v>
      </c>
      <c r="G4551" s="9">
        <v>55.40229034</v>
      </c>
      <c r="H4551" s="9">
        <v>128.19360349999999</v>
      </c>
      <c r="M4551" s="9" t="s">
        <v>19</v>
      </c>
      <c r="N4551" s="9">
        <v>-38</v>
      </c>
      <c r="O4551" s="9">
        <v>-53</v>
      </c>
      <c r="P4551">
        <f t="shared" si="429"/>
        <v>15</v>
      </c>
      <c r="Q4551" s="9" t="s">
        <v>611</v>
      </c>
      <c r="R4551" s="9">
        <v>2</v>
      </c>
      <c r="S4551" s="9">
        <f t="shared" si="430"/>
        <v>15</v>
      </c>
      <c r="T4551" s="9">
        <f t="shared" si="431"/>
        <v>0</v>
      </c>
      <c r="U4551" t="s">
        <v>1026</v>
      </c>
      <c r="V4551" t="s">
        <v>1005</v>
      </c>
      <c r="Z4551" s="118">
        <v>1.38</v>
      </c>
      <c r="AA4551" s="9">
        <v>45</v>
      </c>
      <c r="AB4551" s="120">
        <v>0.54</v>
      </c>
      <c r="AC4551" s="2">
        <f t="shared" si="432"/>
        <v>614.79000000000008</v>
      </c>
      <c r="AE4551" s="11">
        <f t="shared" si="433"/>
        <v>614.79000000000008</v>
      </c>
      <c r="AG4551" t="str">
        <f t="shared" si="434"/>
        <v/>
      </c>
      <c r="AH4551"/>
    </row>
    <row r="4552" spans="1:34">
      <c r="A4552">
        <v>4551</v>
      </c>
      <c r="C4552">
        <v>327</v>
      </c>
      <c r="D4552">
        <v>852</v>
      </c>
      <c r="E4552" t="s">
        <v>619</v>
      </c>
      <c r="F4552" t="s">
        <v>930</v>
      </c>
      <c r="G4552">
        <v>55.404499049999998</v>
      </c>
      <c r="H4552">
        <v>128.19419859999999</v>
      </c>
      <c r="M4552" t="s">
        <v>13</v>
      </c>
      <c r="N4552">
        <v>18</v>
      </c>
      <c r="O4552">
        <v>16</v>
      </c>
      <c r="P4552">
        <f t="shared" si="429"/>
        <v>2</v>
      </c>
      <c r="Q4552" t="s">
        <v>35</v>
      </c>
      <c r="R4552">
        <v>1</v>
      </c>
      <c r="S4552">
        <f t="shared" si="430"/>
        <v>0</v>
      </c>
      <c r="T4552">
        <f t="shared" si="431"/>
        <v>2</v>
      </c>
      <c r="W4552">
        <f>SUM(S4552:S4558)</f>
        <v>43</v>
      </c>
      <c r="X4552">
        <f>SUM(T4552:T4558)</f>
        <v>18</v>
      </c>
      <c r="Y4552">
        <f>X4552+W4552</f>
        <v>61</v>
      </c>
      <c r="Z4552" s="118">
        <v>0.16</v>
      </c>
      <c r="AA4552">
        <v>0</v>
      </c>
      <c r="AB4552" s="120">
        <v>37.4</v>
      </c>
      <c r="AC4552" s="2">
        <f t="shared" si="432"/>
        <v>1196.8</v>
      </c>
      <c r="AD4552" s="2">
        <f>SUM(AC4552:AC4558)</f>
        <v>14159</v>
      </c>
      <c r="AE4552" s="2">
        <f t="shared" si="433"/>
        <v>1196.8</v>
      </c>
      <c r="AF4552" s="2">
        <f>SUM(AE4552:AE4558)</f>
        <v>14159</v>
      </c>
      <c r="AG4552">
        <f t="shared" si="434"/>
        <v>1</v>
      </c>
    </row>
    <row r="4553" spans="1:34">
      <c r="A4553">
        <v>4552</v>
      </c>
      <c r="C4553">
        <v>327</v>
      </c>
      <c r="D4553">
        <v>852</v>
      </c>
      <c r="E4553" t="s">
        <v>619</v>
      </c>
      <c r="F4553" t="s">
        <v>930</v>
      </c>
      <c r="G4553">
        <v>55.404499049999998</v>
      </c>
      <c r="H4553">
        <v>128.19419859999999</v>
      </c>
      <c r="M4553" t="s">
        <v>14</v>
      </c>
      <c r="N4553">
        <v>16</v>
      </c>
      <c r="O4553">
        <v>13</v>
      </c>
      <c r="P4553">
        <f t="shared" si="429"/>
        <v>3</v>
      </c>
      <c r="Q4553" t="s">
        <v>35</v>
      </c>
      <c r="R4553">
        <v>1</v>
      </c>
      <c r="S4553">
        <f t="shared" si="430"/>
        <v>0</v>
      </c>
      <c r="T4553">
        <f t="shared" si="431"/>
        <v>3</v>
      </c>
      <c r="Z4553" s="118">
        <v>0.16</v>
      </c>
      <c r="AA4553">
        <v>0</v>
      </c>
      <c r="AB4553" s="120">
        <v>37.4</v>
      </c>
      <c r="AC4553" s="2">
        <f t="shared" si="432"/>
        <v>1795.1999999999998</v>
      </c>
      <c r="AE4553" s="2">
        <f t="shared" si="433"/>
        <v>1795.1999999999998</v>
      </c>
      <c r="AG4553" t="str">
        <f t="shared" si="434"/>
        <v/>
      </c>
    </row>
    <row r="4554" spans="1:34">
      <c r="A4554">
        <v>4553</v>
      </c>
      <c r="C4554">
        <v>327</v>
      </c>
      <c r="D4554">
        <v>852</v>
      </c>
      <c r="E4554" t="s">
        <v>619</v>
      </c>
      <c r="F4554" t="s">
        <v>930</v>
      </c>
      <c r="G4554">
        <v>55.404499049999998</v>
      </c>
      <c r="H4554">
        <v>128.19419859999999</v>
      </c>
      <c r="M4554" t="s">
        <v>15</v>
      </c>
      <c r="N4554">
        <v>13</v>
      </c>
      <c r="O4554">
        <v>0</v>
      </c>
      <c r="P4554">
        <f t="shared" si="429"/>
        <v>13</v>
      </c>
      <c r="Q4554" t="s">
        <v>35</v>
      </c>
      <c r="R4554">
        <v>1</v>
      </c>
      <c r="S4554">
        <f t="shared" si="430"/>
        <v>0</v>
      </c>
      <c r="T4554">
        <f t="shared" si="431"/>
        <v>13</v>
      </c>
      <c r="Z4554" s="118">
        <v>0.16</v>
      </c>
      <c r="AA4554">
        <v>0</v>
      </c>
      <c r="AB4554" s="120">
        <v>30.85</v>
      </c>
      <c r="AC4554" s="2">
        <f t="shared" si="432"/>
        <v>6416.8000000000011</v>
      </c>
      <c r="AE4554" s="2">
        <f t="shared" si="433"/>
        <v>6416.8000000000011</v>
      </c>
      <c r="AG4554" t="str">
        <f t="shared" si="434"/>
        <v/>
      </c>
    </row>
    <row r="4555" spans="1:34">
      <c r="A4555">
        <v>4554</v>
      </c>
      <c r="C4555">
        <v>357</v>
      </c>
      <c r="D4555">
        <v>852</v>
      </c>
      <c r="E4555" t="s">
        <v>619</v>
      </c>
      <c r="F4555" t="s">
        <v>930</v>
      </c>
      <c r="G4555">
        <v>55.404499049999998</v>
      </c>
      <c r="H4555">
        <v>128.19419859999999</v>
      </c>
      <c r="M4555" t="s">
        <v>32</v>
      </c>
      <c r="N4555">
        <v>0</v>
      </c>
      <c r="O4555">
        <v>-12</v>
      </c>
      <c r="P4555">
        <f t="shared" ref="P4555:P4618" si="435">ABS(N4555-O4555)</f>
        <v>12</v>
      </c>
      <c r="Q4555" t="s">
        <v>89</v>
      </c>
      <c r="R4555">
        <v>2</v>
      </c>
      <c r="S4555">
        <f t="shared" si="430"/>
        <v>12</v>
      </c>
      <c r="T4555">
        <f t="shared" si="431"/>
        <v>0</v>
      </c>
      <c r="U4555" t="s">
        <v>1003</v>
      </c>
      <c r="V4555" t="s">
        <v>623</v>
      </c>
      <c r="Z4555" s="118">
        <v>1.45</v>
      </c>
      <c r="AA4555">
        <v>15</v>
      </c>
      <c r="AB4555" s="120">
        <v>1.2</v>
      </c>
      <c r="AC4555" s="2">
        <f t="shared" si="432"/>
        <v>1774.8</v>
      </c>
      <c r="AE4555" s="2">
        <f t="shared" si="433"/>
        <v>1774.8</v>
      </c>
      <c r="AG4555" t="str">
        <f t="shared" si="434"/>
        <v/>
      </c>
    </row>
    <row r="4556" spans="1:34">
      <c r="A4556">
        <v>4555</v>
      </c>
      <c r="C4556">
        <v>357</v>
      </c>
      <c r="D4556">
        <v>852</v>
      </c>
      <c r="E4556" t="s">
        <v>619</v>
      </c>
      <c r="F4556" t="s">
        <v>930</v>
      </c>
      <c r="G4556">
        <v>55.404499049999998</v>
      </c>
      <c r="H4556">
        <v>128.19419859999999</v>
      </c>
      <c r="M4556" t="s">
        <v>34</v>
      </c>
      <c r="N4556">
        <v>-12</v>
      </c>
      <c r="O4556">
        <v>-18</v>
      </c>
      <c r="P4556">
        <f t="shared" si="435"/>
        <v>6</v>
      </c>
      <c r="Q4556" t="s">
        <v>604</v>
      </c>
      <c r="R4556">
        <v>2</v>
      </c>
      <c r="S4556">
        <f t="shared" si="430"/>
        <v>6</v>
      </c>
      <c r="T4556">
        <f t="shared" si="431"/>
        <v>0</v>
      </c>
      <c r="U4556" t="s">
        <v>1003</v>
      </c>
      <c r="V4556" t="s">
        <v>918</v>
      </c>
      <c r="Z4556" s="118">
        <v>1.45</v>
      </c>
      <c r="AA4556">
        <v>25</v>
      </c>
      <c r="AB4556" s="120">
        <v>1.2</v>
      </c>
      <c r="AC4556" s="2">
        <f t="shared" si="432"/>
        <v>783</v>
      </c>
      <c r="AE4556" s="2">
        <f t="shared" si="433"/>
        <v>783</v>
      </c>
      <c r="AG4556" t="str">
        <f t="shared" si="434"/>
        <v/>
      </c>
    </row>
    <row r="4557" spans="1:34">
      <c r="A4557">
        <v>4556</v>
      </c>
      <c r="C4557">
        <v>357</v>
      </c>
      <c r="D4557">
        <v>852</v>
      </c>
      <c r="E4557" t="s">
        <v>619</v>
      </c>
      <c r="F4557" t="s">
        <v>930</v>
      </c>
      <c r="G4557">
        <v>55.404499049999998</v>
      </c>
      <c r="H4557">
        <v>128.19419859999999</v>
      </c>
      <c r="M4557" t="s">
        <v>75</v>
      </c>
      <c r="N4557">
        <v>-18</v>
      </c>
      <c r="O4557">
        <v>-31</v>
      </c>
      <c r="P4557">
        <f t="shared" si="435"/>
        <v>13</v>
      </c>
      <c r="Q4557" t="s">
        <v>885</v>
      </c>
      <c r="R4557">
        <v>2</v>
      </c>
      <c r="S4557">
        <f t="shared" si="430"/>
        <v>13</v>
      </c>
      <c r="T4557">
        <f t="shared" si="431"/>
        <v>0</v>
      </c>
      <c r="U4557" t="s">
        <v>1003</v>
      </c>
      <c r="V4557" t="s">
        <v>918</v>
      </c>
      <c r="Z4557" s="118">
        <v>1.45</v>
      </c>
      <c r="AA4557">
        <v>25</v>
      </c>
      <c r="AB4557" s="120">
        <v>1.2</v>
      </c>
      <c r="AC4557" s="2">
        <f t="shared" si="432"/>
        <v>1696.4999999999995</v>
      </c>
      <c r="AE4557" s="2">
        <f t="shared" si="433"/>
        <v>1696.4999999999995</v>
      </c>
      <c r="AG4557" t="str">
        <f t="shared" si="434"/>
        <v/>
      </c>
    </row>
    <row r="4558" spans="1:34" s="9" customFormat="1">
      <c r="A4558">
        <v>4557</v>
      </c>
      <c r="C4558">
        <v>357</v>
      </c>
      <c r="D4558">
        <v>852</v>
      </c>
      <c r="E4558" s="9" t="s">
        <v>619</v>
      </c>
      <c r="F4558" t="s">
        <v>930</v>
      </c>
      <c r="G4558" s="9">
        <v>55.404499049999998</v>
      </c>
      <c r="H4558" s="9">
        <v>128.19419859999999</v>
      </c>
      <c r="M4558" s="9" t="s">
        <v>19</v>
      </c>
      <c r="N4558" s="9">
        <v>-31</v>
      </c>
      <c r="O4558" s="9">
        <v>-43</v>
      </c>
      <c r="P4558">
        <f t="shared" si="435"/>
        <v>12</v>
      </c>
      <c r="Q4558" s="9" t="s">
        <v>604</v>
      </c>
      <c r="R4558" s="9">
        <v>2</v>
      </c>
      <c r="S4558" s="9">
        <f t="shared" si="430"/>
        <v>12</v>
      </c>
      <c r="T4558" s="9">
        <f t="shared" si="431"/>
        <v>0</v>
      </c>
      <c r="U4558" t="s">
        <v>1003</v>
      </c>
      <c r="V4558" t="s">
        <v>918</v>
      </c>
      <c r="Z4558" s="118">
        <v>1.45</v>
      </c>
      <c r="AA4558" s="9">
        <v>25</v>
      </c>
      <c r="AB4558" s="120">
        <v>0.38</v>
      </c>
      <c r="AC4558" s="2">
        <f t="shared" si="432"/>
        <v>495.89999999999986</v>
      </c>
      <c r="AE4558" s="11">
        <f t="shared" si="433"/>
        <v>495.89999999999986</v>
      </c>
      <c r="AG4558" t="str">
        <f t="shared" si="434"/>
        <v/>
      </c>
      <c r="AH4558"/>
    </row>
    <row r="4559" spans="1:34">
      <c r="A4559">
        <v>4558</v>
      </c>
      <c r="C4559">
        <v>252</v>
      </c>
      <c r="D4559">
        <v>853</v>
      </c>
      <c r="E4559" t="s">
        <v>909</v>
      </c>
      <c r="F4559" t="s">
        <v>931</v>
      </c>
      <c r="G4559">
        <v>55.407218929999999</v>
      </c>
      <c r="H4559">
        <v>128.21389769999999</v>
      </c>
      <c r="M4559" t="s">
        <v>13</v>
      </c>
      <c r="N4559">
        <v>9</v>
      </c>
      <c r="O4559">
        <v>6</v>
      </c>
      <c r="P4559">
        <f t="shared" si="435"/>
        <v>3</v>
      </c>
      <c r="Q4559" t="s">
        <v>35</v>
      </c>
      <c r="R4559">
        <v>1</v>
      </c>
      <c r="S4559">
        <f t="shared" si="430"/>
        <v>0</v>
      </c>
      <c r="T4559">
        <f t="shared" si="431"/>
        <v>3</v>
      </c>
      <c r="W4559">
        <f>SUM(S4559:S4565)</f>
        <v>52</v>
      </c>
      <c r="X4559">
        <f>SUM(T4559:T4565)</f>
        <v>9</v>
      </c>
      <c r="Y4559">
        <f>X4559+W4559</f>
        <v>61</v>
      </c>
      <c r="Z4559" s="118">
        <v>0.12</v>
      </c>
      <c r="AA4559">
        <v>0</v>
      </c>
      <c r="AB4559" s="120">
        <v>42.07</v>
      </c>
      <c r="AC4559" s="2">
        <f t="shared" si="432"/>
        <v>1514.52</v>
      </c>
      <c r="AD4559" s="2">
        <f>SUM(AC4559:AC4565)</f>
        <v>17488.75</v>
      </c>
      <c r="AE4559" s="2">
        <f t="shared" si="433"/>
        <v>1514.52</v>
      </c>
      <c r="AF4559" s="2">
        <f>SUM(AE4559:AE4565)</f>
        <v>17488.75</v>
      </c>
      <c r="AG4559">
        <f t="shared" si="434"/>
        <v>1</v>
      </c>
    </row>
    <row r="4560" spans="1:34">
      <c r="A4560">
        <v>4559</v>
      </c>
      <c r="C4560">
        <v>252</v>
      </c>
      <c r="D4560">
        <v>853</v>
      </c>
      <c r="E4560" t="s">
        <v>909</v>
      </c>
      <c r="F4560" t="s">
        <v>931</v>
      </c>
      <c r="G4560">
        <v>55.407218929999999</v>
      </c>
      <c r="H4560">
        <v>128.21389769999999</v>
      </c>
      <c r="M4560" t="s">
        <v>14</v>
      </c>
      <c r="N4560">
        <v>6</v>
      </c>
      <c r="O4560">
        <v>2</v>
      </c>
      <c r="P4560">
        <f t="shared" si="435"/>
        <v>4</v>
      </c>
      <c r="Q4560" t="s">
        <v>35</v>
      </c>
      <c r="R4560">
        <v>1</v>
      </c>
      <c r="S4560">
        <f t="shared" si="430"/>
        <v>0</v>
      </c>
      <c r="T4560">
        <f t="shared" si="431"/>
        <v>4</v>
      </c>
      <c r="Z4560" s="118">
        <v>0.12</v>
      </c>
      <c r="AA4560">
        <v>0</v>
      </c>
      <c r="AB4560" s="120">
        <v>42.07</v>
      </c>
      <c r="AC4560" s="2">
        <f t="shared" si="432"/>
        <v>2019.36</v>
      </c>
      <c r="AE4560" s="2">
        <f t="shared" si="433"/>
        <v>2019.36</v>
      </c>
      <c r="AG4560" t="str">
        <f t="shared" si="434"/>
        <v/>
      </c>
    </row>
    <row r="4561" spans="1:34">
      <c r="A4561">
        <v>4560</v>
      </c>
      <c r="C4561">
        <v>252</v>
      </c>
      <c r="D4561">
        <v>853</v>
      </c>
      <c r="E4561" t="s">
        <v>909</v>
      </c>
      <c r="F4561" t="s">
        <v>931</v>
      </c>
      <c r="G4561">
        <v>55.407218929999999</v>
      </c>
      <c r="H4561">
        <v>128.21389769999999</v>
      </c>
      <c r="M4561" t="s">
        <v>15</v>
      </c>
      <c r="N4561">
        <v>2</v>
      </c>
      <c r="O4561">
        <v>0</v>
      </c>
      <c r="P4561">
        <f t="shared" si="435"/>
        <v>2</v>
      </c>
      <c r="Q4561" t="s">
        <v>35</v>
      </c>
      <c r="R4561">
        <v>1</v>
      </c>
      <c r="S4561">
        <f t="shared" si="430"/>
        <v>0</v>
      </c>
      <c r="T4561">
        <f t="shared" si="431"/>
        <v>2</v>
      </c>
      <c r="Z4561" s="118">
        <v>0.21</v>
      </c>
      <c r="AA4561">
        <v>0</v>
      </c>
      <c r="AB4561" s="120">
        <v>35.51</v>
      </c>
      <c r="AC4561" s="2">
        <f t="shared" si="432"/>
        <v>1491.4199999999998</v>
      </c>
      <c r="AE4561" s="2">
        <f t="shared" si="433"/>
        <v>1491.4199999999998</v>
      </c>
      <c r="AG4561" t="str">
        <f t="shared" si="434"/>
        <v/>
      </c>
    </row>
    <row r="4562" spans="1:34">
      <c r="A4562">
        <v>4561</v>
      </c>
      <c r="C4562">
        <v>280</v>
      </c>
      <c r="D4562">
        <v>853</v>
      </c>
      <c r="E4562" t="s">
        <v>909</v>
      </c>
      <c r="F4562" t="s">
        <v>931</v>
      </c>
      <c r="G4562">
        <v>55.407218929999999</v>
      </c>
      <c r="H4562">
        <v>128.21389769999999</v>
      </c>
      <c r="M4562" t="s">
        <v>104</v>
      </c>
      <c r="N4562">
        <v>0</v>
      </c>
      <c r="O4562">
        <v>-7</v>
      </c>
      <c r="P4562">
        <f t="shared" si="435"/>
        <v>7</v>
      </c>
      <c r="Q4562" t="s">
        <v>885</v>
      </c>
      <c r="R4562">
        <v>2</v>
      </c>
      <c r="S4562">
        <f t="shared" si="430"/>
        <v>7</v>
      </c>
      <c r="T4562">
        <f t="shared" si="431"/>
        <v>0</v>
      </c>
      <c r="U4562" t="s">
        <v>1003</v>
      </c>
      <c r="V4562" t="s">
        <v>918</v>
      </c>
      <c r="Z4562" s="118">
        <v>1.03</v>
      </c>
      <c r="AA4562">
        <v>0</v>
      </c>
      <c r="AB4562" s="120">
        <v>3.85</v>
      </c>
      <c r="AC4562" s="2">
        <f t="shared" si="432"/>
        <v>2775.8500000000004</v>
      </c>
      <c r="AE4562" s="2">
        <f t="shared" si="433"/>
        <v>2775.8500000000004</v>
      </c>
      <c r="AG4562" t="str">
        <f t="shared" si="434"/>
        <v/>
      </c>
    </row>
    <row r="4563" spans="1:34">
      <c r="A4563">
        <v>4562</v>
      </c>
      <c r="C4563">
        <v>280</v>
      </c>
      <c r="D4563">
        <v>853</v>
      </c>
      <c r="E4563" t="s">
        <v>909</v>
      </c>
      <c r="F4563" t="s">
        <v>931</v>
      </c>
      <c r="G4563">
        <v>55.407218929999999</v>
      </c>
      <c r="H4563">
        <v>128.21389769999999</v>
      </c>
      <c r="M4563" t="s">
        <v>158</v>
      </c>
      <c r="N4563">
        <v>-7</v>
      </c>
      <c r="O4563">
        <v>-27</v>
      </c>
      <c r="P4563">
        <f t="shared" si="435"/>
        <v>20</v>
      </c>
      <c r="Q4563" t="s">
        <v>885</v>
      </c>
      <c r="R4563">
        <v>2</v>
      </c>
      <c r="S4563">
        <f t="shared" si="430"/>
        <v>20</v>
      </c>
      <c r="T4563">
        <f t="shared" si="431"/>
        <v>0</v>
      </c>
      <c r="U4563" t="s">
        <v>1003</v>
      </c>
      <c r="V4563" t="s">
        <v>21</v>
      </c>
      <c r="Z4563" s="118">
        <v>1.56</v>
      </c>
      <c r="AA4563">
        <v>0</v>
      </c>
      <c r="AB4563" s="120">
        <v>1.38</v>
      </c>
      <c r="AC4563" s="2">
        <f t="shared" si="432"/>
        <v>4305.6000000000004</v>
      </c>
      <c r="AE4563" s="2">
        <f t="shared" si="433"/>
        <v>4305.6000000000004</v>
      </c>
      <c r="AG4563" t="str">
        <f t="shared" si="434"/>
        <v/>
      </c>
    </row>
    <row r="4564" spans="1:34">
      <c r="A4564">
        <v>4563</v>
      </c>
      <c r="C4564">
        <v>280</v>
      </c>
      <c r="D4564">
        <v>853</v>
      </c>
      <c r="E4564" t="s">
        <v>909</v>
      </c>
      <c r="F4564" t="s">
        <v>931</v>
      </c>
      <c r="G4564">
        <v>55.407218929999999</v>
      </c>
      <c r="H4564">
        <v>128.21389769999999</v>
      </c>
      <c r="M4564" t="s">
        <v>159</v>
      </c>
      <c r="N4564">
        <v>-27</v>
      </c>
      <c r="O4564">
        <v>-52</v>
      </c>
      <c r="P4564">
        <f t="shared" si="435"/>
        <v>25</v>
      </c>
      <c r="Q4564" t="s">
        <v>884</v>
      </c>
      <c r="R4564">
        <v>2</v>
      </c>
      <c r="S4564">
        <f t="shared" si="430"/>
        <v>25</v>
      </c>
      <c r="T4564">
        <f t="shared" si="431"/>
        <v>0</v>
      </c>
      <c r="U4564" t="s">
        <v>1003</v>
      </c>
      <c r="V4564" t="s">
        <v>21</v>
      </c>
      <c r="Z4564" s="118">
        <v>1.56</v>
      </c>
      <c r="AA4564">
        <v>0</v>
      </c>
      <c r="AB4564" s="120">
        <v>1.38</v>
      </c>
      <c r="AC4564" s="2">
        <f t="shared" si="432"/>
        <v>5382</v>
      </c>
      <c r="AE4564" s="2">
        <f t="shared" si="433"/>
        <v>5382</v>
      </c>
      <c r="AG4564" t="str">
        <f t="shared" si="434"/>
        <v/>
      </c>
    </row>
    <row r="4565" spans="1:34" s="9" customFormat="1">
      <c r="A4565">
        <v>4564</v>
      </c>
      <c r="C4565">
        <v>280</v>
      </c>
      <c r="D4565">
        <v>853</v>
      </c>
      <c r="E4565" s="9" t="s">
        <v>909</v>
      </c>
      <c r="F4565" t="s">
        <v>931</v>
      </c>
      <c r="G4565" s="9">
        <v>55.407218929999999</v>
      </c>
      <c r="H4565" s="9">
        <v>128.21389769999999</v>
      </c>
      <c r="M4565" s="9" t="s">
        <v>21</v>
      </c>
      <c r="N4565" s="9">
        <v>-52</v>
      </c>
      <c r="O4565" s="9">
        <v>-52</v>
      </c>
      <c r="P4565">
        <f t="shared" si="435"/>
        <v>0</v>
      </c>
      <c r="Q4565" s="9" t="s">
        <v>885</v>
      </c>
      <c r="R4565" s="9">
        <v>2</v>
      </c>
      <c r="S4565" s="9">
        <f t="shared" si="430"/>
        <v>0</v>
      </c>
      <c r="T4565" s="9">
        <f t="shared" si="431"/>
        <v>0</v>
      </c>
      <c r="U4565" t="s">
        <v>1003</v>
      </c>
      <c r="V4565" t="s">
        <v>21</v>
      </c>
      <c r="Z4565" s="118">
        <v>1.26</v>
      </c>
      <c r="AA4565" s="9">
        <v>40</v>
      </c>
      <c r="AB4565" s="120">
        <v>0.45</v>
      </c>
      <c r="AC4565" s="2">
        <f t="shared" si="432"/>
        <v>0</v>
      </c>
      <c r="AE4565" s="11">
        <f t="shared" si="433"/>
        <v>0</v>
      </c>
      <c r="AG4565" t="str">
        <f t="shared" si="434"/>
        <v/>
      </c>
      <c r="AH4565"/>
    </row>
    <row r="4566" spans="1:34">
      <c r="A4566">
        <v>4565</v>
      </c>
      <c r="C4566">
        <v>332</v>
      </c>
      <c r="D4566">
        <v>854</v>
      </c>
      <c r="E4566" t="s">
        <v>607</v>
      </c>
      <c r="F4566" t="s">
        <v>929</v>
      </c>
      <c r="G4566">
        <v>53.889179230000003</v>
      </c>
      <c r="H4566">
        <v>129.7467499</v>
      </c>
      <c r="M4566" t="s">
        <v>13</v>
      </c>
      <c r="N4566">
        <v>13</v>
      </c>
      <c r="O4566">
        <v>12</v>
      </c>
      <c r="P4566">
        <f t="shared" si="435"/>
        <v>1</v>
      </c>
      <c r="Q4566" t="s">
        <v>35</v>
      </c>
      <c r="R4566">
        <v>1</v>
      </c>
      <c r="S4566">
        <f t="shared" si="430"/>
        <v>0</v>
      </c>
      <c r="T4566">
        <f t="shared" si="431"/>
        <v>1</v>
      </c>
      <c r="W4566">
        <f>SUM(S4566:S4571)</f>
        <v>30</v>
      </c>
      <c r="X4566">
        <f>SUM(T4566:T4571)</f>
        <v>13</v>
      </c>
      <c r="Y4566">
        <f>X4566+W4566</f>
        <v>43</v>
      </c>
      <c r="Z4566" s="118">
        <v>0.11</v>
      </c>
      <c r="AA4566">
        <v>0</v>
      </c>
      <c r="AB4566" s="120">
        <v>45.06</v>
      </c>
      <c r="AC4566" s="2">
        <f t="shared" si="432"/>
        <v>495.65999999999997</v>
      </c>
      <c r="AD4566" s="2">
        <f>SUM(AC4566:AC4571)</f>
        <v>14198.669999999998</v>
      </c>
      <c r="AE4566" s="2">
        <f t="shared" si="433"/>
        <v>495.65999999999997</v>
      </c>
      <c r="AF4566" s="2">
        <f>SUM(AE4566:AE4571)</f>
        <v>14198.669999999998</v>
      </c>
      <c r="AG4566">
        <f t="shared" si="434"/>
        <v>1</v>
      </c>
    </row>
    <row r="4567" spans="1:34">
      <c r="A4567">
        <v>4566</v>
      </c>
      <c r="C4567">
        <v>332</v>
      </c>
      <c r="D4567">
        <v>854</v>
      </c>
      <c r="E4567" t="s">
        <v>607</v>
      </c>
      <c r="F4567" t="s">
        <v>929</v>
      </c>
      <c r="G4567">
        <v>53.889179230000003</v>
      </c>
      <c r="H4567">
        <v>129.7467499</v>
      </c>
      <c r="M4567" t="s">
        <v>14</v>
      </c>
      <c r="N4567">
        <v>12</v>
      </c>
      <c r="O4567">
        <v>7</v>
      </c>
      <c r="P4567">
        <f t="shared" si="435"/>
        <v>5</v>
      </c>
      <c r="Q4567" t="s">
        <v>35</v>
      </c>
      <c r="R4567">
        <v>1</v>
      </c>
      <c r="S4567">
        <f t="shared" si="430"/>
        <v>0</v>
      </c>
      <c r="T4567">
        <f t="shared" si="431"/>
        <v>5</v>
      </c>
      <c r="Z4567" s="118">
        <v>0.11</v>
      </c>
      <c r="AA4567">
        <v>0</v>
      </c>
      <c r="AB4567" s="120">
        <v>45.06</v>
      </c>
      <c r="AC4567" s="2">
        <f t="shared" si="432"/>
        <v>2478.3000000000002</v>
      </c>
      <c r="AE4567" s="2">
        <f t="shared" si="433"/>
        <v>2478.3000000000002</v>
      </c>
      <c r="AG4567" t="str">
        <f t="shared" si="434"/>
        <v/>
      </c>
    </row>
    <row r="4568" spans="1:34">
      <c r="A4568">
        <v>4567</v>
      </c>
      <c r="C4568">
        <v>332</v>
      </c>
      <c r="D4568">
        <v>854</v>
      </c>
      <c r="E4568" t="s">
        <v>607</v>
      </c>
      <c r="F4568" t="s">
        <v>929</v>
      </c>
      <c r="G4568">
        <v>53.889179230000003</v>
      </c>
      <c r="H4568">
        <v>129.7467499</v>
      </c>
      <c r="M4568" t="s">
        <v>90</v>
      </c>
      <c r="N4568">
        <v>7</v>
      </c>
      <c r="O4568">
        <v>0</v>
      </c>
      <c r="P4568">
        <f t="shared" si="435"/>
        <v>7</v>
      </c>
      <c r="Q4568" t="s">
        <v>35</v>
      </c>
      <c r="R4568">
        <v>1</v>
      </c>
      <c r="S4568">
        <f t="shared" si="430"/>
        <v>0</v>
      </c>
      <c r="T4568">
        <f t="shared" si="431"/>
        <v>7</v>
      </c>
      <c r="Z4568" s="118">
        <v>0.11</v>
      </c>
      <c r="AA4568">
        <v>0</v>
      </c>
      <c r="AB4568" s="120">
        <v>38.51</v>
      </c>
      <c r="AC4568" s="2">
        <f t="shared" si="432"/>
        <v>2965.27</v>
      </c>
      <c r="AE4568" s="2">
        <f t="shared" si="433"/>
        <v>2965.27</v>
      </c>
      <c r="AG4568" t="str">
        <f t="shared" si="434"/>
        <v/>
      </c>
    </row>
    <row r="4569" spans="1:34">
      <c r="A4569">
        <v>4568</v>
      </c>
      <c r="C4569">
        <v>362</v>
      </c>
      <c r="D4569">
        <v>854</v>
      </c>
      <c r="E4569" t="s">
        <v>607</v>
      </c>
      <c r="F4569" t="s">
        <v>929</v>
      </c>
      <c r="G4569">
        <v>53.889179230000003</v>
      </c>
      <c r="H4569">
        <v>129.7467499</v>
      </c>
      <c r="M4569" t="s">
        <v>76</v>
      </c>
      <c r="N4569">
        <v>0</v>
      </c>
      <c r="O4569">
        <v>-14</v>
      </c>
      <c r="P4569">
        <f t="shared" si="435"/>
        <v>14</v>
      </c>
      <c r="Q4569" t="s">
        <v>616</v>
      </c>
      <c r="R4569">
        <v>2</v>
      </c>
      <c r="S4569">
        <f t="shared" si="430"/>
        <v>14</v>
      </c>
      <c r="T4569">
        <f t="shared" si="431"/>
        <v>0</v>
      </c>
      <c r="U4569" t="s">
        <v>1003</v>
      </c>
      <c r="V4569" t="s">
        <v>21</v>
      </c>
      <c r="Z4569" s="118">
        <v>0.86</v>
      </c>
      <c r="AA4569">
        <v>5</v>
      </c>
      <c r="AB4569" s="120">
        <v>3.92</v>
      </c>
      <c r="AC4569" s="2">
        <f t="shared" si="432"/>
        <v>4483.6959999999999</v>
      </c>
      <c r="AE4569" s="2">
        <f t="shared" si="433"/>
        <v>4483.6959999999999</v>
      </c>
      <c r="AG4569" t="str">
        <f t="shared" si="434"/>
        <v/>
      </c>
    </row>
    <row r="4570" spans="1:34">
      <c r="A4570">
        <v>4569</v>
      </c>
      <c r="C4570">
        <v>362</v>
      </c>
      <c r="D4570">
        <v>854</v>
      </c>
      <c r="E4570" t="s">
        <v>607</v>
      </c>
      <c r="F4570" t="s">
        <v>929</v>
      </c>
      <c r="G4570">
        <v>53.889179230000003</v>
      </c>
      <c r="H4570">
        <v>129.7467499</v>
      </c>
      <c r="M4570" t="s">
        <v>77</v>
      </c>
      <c r="N4570">
        <v>-14</v>
      </c>
      <c r="O4570">
        <v>-30</v>
      </c>
      <c r="P4570">
        <f t="shared" si="435"/>
        <v>16</v>
      </c>
      <c r="Q4570" t="s">
        <v>89</v>
      </c>
      <c r="R4570">
        <v>2</v>
      </c>
      <c r="S4570">
        <f t="shared" si="430"/>
        <v>16</v>
      </c>
      <c r="T4570">
        <f t="shared" si="431"/>
        <v>0</v>
      </c>
      <c r="U4570" t="s">
        <v>1003</v>
      </c>
      <c r="V4570" t="s">
        <v>918</v>
      </c>
      <c r="Z4570" s="118">
        <v>0.86</v>
      </c>
      <c r="AA4570">
        <v>30</v>
      </c>
      <c r="AB4570" s="120">
        <v>3.92</v>
      </c>
      <c r="AC4570" s="2">
        <f t="shared" si="432"/>
        <v>3775.7439999999997</v>
      </c>
      <c r="AE4570" s="2">
        <f t="shared" si="433"/>
        <v>3775.7439999999997</v>
      </c>
      <c r="AG4570" t="str">
        <f t="shared" si="434"/>
        <v/>
      </c>
    </row>
    <row r="4571" spans="1:34" s="9" customFormat="1">
      <c r="A4571">
        <v>4570</v>
      </c>
      <c r="C4571">
        <v>362</v>
      </c>
      <c r="D4571">
        <v>854</v>
      </c>
      <c r="E4571" s="9" t="s">
        <v>607</v>
      </c>
      <c r="F4571" t="s">
        <v>929</v>
      </c>
      <c r="G4571" s="9">
        <v>53.889179230000003</v>
      </c>
      <c r="H4571" s="9">
        <v>129.7467499</v>
      </c>
      <c r="M4571" s="9" t="s">
        <v>416</v>
      </c>
      <c r="N4571" s="9">
        <v>-30</v>
      </c>
      <c r="O4571" s="9">
        <v>-30</v>
      </c>
      <c r="P4571">
        <f t="shared" si="435"/>
        <v>0</v>
      </c>
      <c r="R4571" s="9">
        <v>2</v>
      </c>
      <c r="S4571" s="9">
        <f t="shared" si="430"/>
        <v>0</v>
      </c>
      <c r="T4571" s="9">
        <f t="shared" si="431"/>
        <v>0</v>
      </c>
      <c r="U4571" t="s">
        <v>1003</v>
      </c>
      <c r="V4571" t="s">
        <v>918</v>
      </c>
      <c r="Z4571" s="118">
        <v>0</v>
      </c>
      <c r="AA4571" s="9">
        <v>0</v>
      </c>
      <c r="AB4571" s="120"/>
      <c r="AC4571" s="2">
        <f t="shared" si="432"/>
        <v>0</v>
      </c>
      <c r="AE4571" s="11">
        <f t="shared" si="433"/>
        <v>0</v>
      </c>
      <c r="AG4571" t="str">
        <f t="shared" si="434"/>
        <v/>
      </c>
      <c r="AH4571"/>
    </row>
    <row r="4572" spans="1:34">
      <c r="A4572">
        <v>4571</v>
      </c>
      <c r="C4572">
        <v>449</v>
      </c>
      <c r="D4572">
        <v>855</v>
      </c>
      <c r="E4572" t="s">
        <v>605</v>
      </c>
      <c r="F4572" t="s">
        <v>929</v>
      </c>
      <c r="G4572">
        <v>54.202331540000003</v>
      </c>
      <c r="H4572">
        <v>129.46101379999999</v>
      </c>
      <c r="M4572" t="s">
        <v>191</v>
      </c>
      <c r="N4572">
        <v>1</v>
      </c>
      <c r="O4572">
        <v>0</v>
      </c>
      <c r="P4572">
        <f t="shared" si="435"/>
        <v>1</v>
      </c>
      <c r="Q4572" t="s">
        <v>35</v>
      </c>
      <c r="R4572">
        <v>1</v>
      </c>
      <c r="S4572">
        <f t="shared" si="430"/>
        <v>0</v>
      </c>
      <c r="T4572">
        <f t="shared" si="431"/>
        <v>1</v>
      </c>
      <c r="W4572">
        <f>SUM(S4572:S4573)</f>
        <v>45</v>
      </c>
      <c r="X4572">
        <f>SUM(T4572:T4573)</f>
        <v>1</v>
      </c>
      <c r="Y4572">
        <f>X4572+W4572</f>
        <v>46</v>
      </c>
      <c r="Z4572" s="118">
        <v>0</v>
      </c>
      <c r="AA4572">
        <v>0</v>
      </c>
      <c r="AC4572" s="2">
        <f t="shared" si="432"/>
        <v>0</v>
      </c>
      <c r="AD4572" s="2">
        <f>SUM(AC4572:AC4573)</f>
        <v>6655.4999999999991</v>
      </c>
      <c r="AE4572" s="2">
        <f t="shared" si="433"/>
        <v>0</v>
      </c>
      <c r="AF4572" s="2">
        <f>SUM(AE4572:AE4573)</f>
        <v>6655.4999999999991</v>
      </c>
      <c r="AG4572">
        <f t="shared" si="434"/>
        <v>1</v>
      </c>
    </row>
    <row r="4573" spans="1:34" s="9" customFormat="1">
      <c r="A4573">
        <v>4572</v>
      </c>
      <c r="C4573">
        <v>497</v>
      </c>
      <c r="D4573">
        <v>855</v>
      </c>
      <c r="E4573" s="9" t="s">
        <v>605</v>
      </c>
      <c r="F4573" t="s">
        <v>929</v>
      </c>
      <c r="G4573" s="9">
        <v>54.202331540000003</v>
      </c>
      <c r="H4573" s="9">
        <v>129.46101379999999</v>
      </c>
      <c r="M4573" s="9" t="s">
        <v>17</v>
      </c>
      <c r="N4573" s="9">
        <v>0</v>
      </c>
      <c r="O4573" s="9">
        <v>-45</v>
      </c>
      <c r="P4573">
        <f t="shared" si="435"/>
        <v>45</v>
      </c>
      <c r="Q4573" s="9" t="s">
        <v>880</v>
      </c>
      <c r="R4573" s="9">
        <v>2</v>
      </c>
      <c r="S4573" s="9">
        <f t="shared" si="430"/>
        <v>45</v>
      </c>
      <c r="T4573" s="9">
        <f t="shared" si="431"/>
        <v>0</v>
      </c>
      <c r="U4573" t="s">
        <v>1003</v>
      </c>
      <c r="V4573" t="s">
        <v>918</v>
      </c>
      <c r="Z4573" s="118">
        <v>0.87</v>
      </c>
      <c r="AA4573" s="9">
        <v>0</v>
      </c>
      <c r="AB4573" s="120">
        <v>1.7</v>
      </c>
      <c r="AC4573" s="2">
        <f t="shared" si="432"/>
        <v>6655.4999999999991</v>
      </c>
      <c r="AE4573" s="11">
        <f t="shared" si="433"/>
        <v>6655.4999999999991</v>
      </c>
      <c r="AG4573" t="str">
        <f t="shared" si="434"/>
        <v/>
      </c>
      <c r="AH4573"/>
    </row>
    <row r="4574" spans="1:34">
      <c r="A4574">
        <v>4573</v>
      </c>
      <c r="C4574">
        <v>450</v>
      </c>
      <c r="D4574">
        <v>856</v>
      </c>
      <c r="E4574" t="s">
        <v>605</v>
      </c>
      <c r="F4574" t="s">
        <v>929</v>
      </c>
      <c r="G4574">
        <v>54.202709200000001</v>
      </c>
      <c r="H4574">
        <v>129.4618988</v>
      </c>
      <c r="M4574" t="s">
        <v>606</v>
      </c>
      <c r="N4574">
        <v>5</v>
      </c>
      <c r="O4574">
        <v>0</v>
      </c>
      <c r="P4574">
        <f t="shared" si="435"/>
        <v>5</v>
      </c>
      <c r="Q4574" t="s">
        <v>35</v>
      </c>
      <c r="R4574">
        <v>1</v>
      </c>
      <c r="S4574">
        <f t="shared" si="430"/>
        <v>0</v>
      </c>
      <c r="T4574">
        <f t="shared" si="431"/>
        <v>5</v>
      </c>
      <c r="W4574">
        <f>SUM(S4574:S4577)</f>
        <v>45</v>
      </c>
      <c r="X4574">
        <f>SUM(T4574:T4577)</f>
        <v>5</v>
      </c>
      <c r="Y4574">
        <f>X4574+W4574</f>
        <v>50</v>
      </c>
      <c r="Z4574" s="118">
        <v>0.14000000000000001</v>
      </c>
      <c r="AA4574">
        <v>0</v>
      </c>
      <c r="AB4574" s="120">
        <v>43.21</v>
      </c>
      <c r="AC4574" s="2">
        <f t="shared" si="432"/>
        <v>3024.7</v>
      </c>
      <c r="AE4574" s="2">
        <f t="shared" si="433"/>
        <v>3024.7</v>
      </c>
      <c r="AG4574">
        <f t="shared" si="434"/>
        <v>1</v>
      </c>
    </row>
    <row r="4575" spans="1:34">
      <c r="A4575">
        <v>4574</v>
      </c>
      <c r="C4575">
        <v>498</v>
      </c>
      <c r="D4575">
        <v>856</v>
      </c>
      <c r="E4575" t="s">
        <v>605</v>
      </c>
      <c r="F4575" t="s">
        <v>929</v>
      </c>
      <c r="G4575">
        <v>54.202709200000001</v>
      </c>
      <c r="H4575">
        <v>129.4618988</v>
      </c>
      <c r="M4575" t="s">
        <v>104</v>
      </c>
      <c r="N4575">
        <v>0</v>
      </c>
      <c r="O4575">
        <v>-2</v>
      </c>
      <c r="P4575">
        <f t="shared" si="435"/>
        <v>2</v>
      </c>
      <c r="Q4575" t="s">
        <v>604</v>
      </c>
      <c r="R4575">
        <v>2</v>
      </c>
      <c r="S4575">
        <f t="shared" si="430"/>
        <v>2</v>
      </c>
      <c r="T4575">
        <f t="shared" si="431"/>
        <v>0</v>
      </c>
      <c r="U4575" t="s">
        <v>1003</v>
      </c>
      <c r="V4575" t="s">
        <v>918</v>
      </c>
      <c r="Z4575" s="118">
        <v>1.31</v>
      </c>
      <c r="AA4575">
        <v>0</v>
      </c>
      <c r="AB4575" s="120">
        <v>4.74</v>
      </c>
      <c r="AC4575" s="2">
        <f t="shared" si="432"/>
        <v>1241.8800000000001</v>
      </c>
      <c r="AE4575" s="2">
        <f t="shared" si="433"/>
        <v>1241.8800000000001</v>
      </c>
      <c r="AG4575" t="str">
        <f t="shared" si="434"/>
        <v/>
      </c>
    </row>
    <row r="4576" spans="1:34">
      <c r="A4576">
        <v>4575</v>
      </c>
      <c r="C4576">
        <v>498</v>
      </c>
      <c r="D4576">
        <v>856</v>
      </c>
      <c r="E4576" t="s">
        <v>605</v>
      </c>
      <c r="F4576" t="s">
        <v>929</v>
      </c>
      <c r="G4576">
        <v>54.202709200000001</v>
      </c>
      <c r="H4576">
        <v>129.4618988</v>
      </c>
      <c r="M4576" t="s">
        <v>18</v>
      </c>
      <c r="N4576">
        <v>-2</v>
      </c>
      <c r="O4576">
        <v>-45</v>
      </c>
      <c r="P4576">
        <f t="shared" si="435"/>
        <v>43</v>
      </c>
      <c r="Q4576" t="s">
        <v>604</v>
      </c>
      <c r="R4576">
        <v>2</v>
      </c>
      <c r="S4576">
        <f t="shared" si="430"/>
        <v>43</v>
      </c>
      <c r="T4576">
        <f t="shared" si="431"/>
        <v>0</v>
      </c>
      <c r="U4576" t="s">
        <v>1003</v>
      </c>
      <c r="V4576" t="s">
        <v>1005</v>
      </c>
      <c r="Z4576" s="118">
        <v>1.38</v>
      </c>
      <c r="AA4576">
        <v>35</v>
      </c>
      <c r="AB4576" s="120">
        <v>1.7</v>
      </c>
      <c r="AC4576" s="2">
        <f t="shared" si="432"/>
        <v>6557.07</v>
      </c>
      <c r="AE4576" s="2">
        <f t="shared" si="433"/>
        <v>6557.07</v>
      </c>
      <c r="AG4576" t="str">
        <f t="shared" si="434"/>
        <v/>
      </c>
    </row>
    <row r="4577" spans="1:34" s="9" customFormat="1">
      <c r="A4577">
        <v>4576</v>
      </c>
      <c r="C4577">
        <v>450</v>
      </c>
      <c r="D4577">
        <v>856</v>
      </c>
      <c r="E4577" s="9" t="s">
        <v>605</v>
      </c>
      <c r="F4577" t="s">
        <v>929</v>
      </c>
      <c r="G4577" s="9">
        <v>54.202709200000001</v>
      </c>
      <c r="H4577" s="9">
        <v>129.4618988</v>
      </c>
      <c r="M4577" s="9" t="s">
        <v>191</v>
      </c>
      <c r="N4577" s="9">
        <v>0</v>
      </c>
      <c r="O4577" s="9">
        <v>0</v>
      </c>
      <c r="P4577">
        <f t="shared" si="435"/>
        <v>0</v>
      </c>
      <c r="Q4577" s="9" t="s">
        <v>35</v>
      </c>
      <c r="R4577" s="9">
        <v>1</v>
      </c>
      <c r="S4577" s="9">
        <f t="shared" si="430"/>
        <v>0</v>
      </c>
      <c r="T4577" s="9">
        <f t="shared" si="431"/>
        <v>0</v>
      </c>
      <c r="U4577"/>
      <c r="V4577"/>
      <c r="Z4577" s="118">
        <v>0</v>
      </c>
      <c r="AA4577" s="9">
        <v>0</v>
      </c>
      <c r="AB4577" s="120"/>
      <c r="AC4577" s="2">
        <f t="shared" si="432"/>
        <v>0</v>
      </c>
      <c r="AE4577" s="11">
        <f t="shared" si="433"/>
        <v>0</v>
      </c>
      <c r="AG4577" t="str">
        <f t="shared" si="434"/>
        <v/>
      </c>
      <c r="AH4577"/>
    </row>
    <row r="4578" spans="1:34">
      <c r="A4578">
        <v>4577</v>
      </c>
      <c r="C4578">
        <v>448</v>
      </c>
      <c r="D4578">
        <v>857</v>
      </c>
      <c r="E4578" t="s">
        <v>605</v>
      </c>
      <c r="F4578" t="s">
        <v>929</v>
      </c>
      <c r="G4578">
        <v>54.122558589999997</v>
      </c>
      <c r="H4578">
        <v>129.55230710000001</v>
      </c>
      <c r="M4578" t="s">
        <v>191</v>
      </c>
      <c r="N4578">
        <v>3</v>
      </c>
      <c r="O4578">
        <v>2</v>
      </c>
      <c r="P4578">
        <f t="shared" si="435"/>
        <v>1</v>
      </c>
      <c r="Q4578" t="s">
        <v>35</v>
      </c>
      <c r="R4578">
        <v>1</v>
      </c>
      <c r="S4578">
        <f t="shared" si="430"/>
        <v>0</v>
      </c>
      <c r="T4578">
        <f t="shared" si="431"/>
        <v>1</v>
      </c>
      <c r="W4578">
        <f>SUM(S4578:S4580)</f>
        <v>25</v>
      </c>
      <c r="X4578">
        <f>SUM(T4578:T4580)</f>
        <v>3</v>
      </c>
      <c r="Y4578">
        <f>X4578+W4578</f>
        <v>28</v>
      </c>
      <c r="Z4578" s="118">
        <v>0</v>
      </c>
      <c r="AA4578">
        <v>0</v>
      </c>
      <c r="AC4578" s="2">
        <f t="shared" si="432"/>
        <v>0</v>
      </c>
      <c r="AD4578" s="2">
        <f>SUM(AC4578:AC4580)</f>
        <v>3058.63</v>
      </c>
      <c r="AE4578" s="2">
        <f t="shared" si="433"/>
        <v>0</v>
      </c>
      <c r="AF4578" s="2">
        <f>SUM(AE4578:AE4580)</f>
        <v>3058.63</v>
      </c>
      <c r="AG4578">
        <f t="shared" si="434"/>
        <v>1</v>
      </c>
    </row>
    <row r="4579" spans="1:34">
      <c r="A4579">
        <v>4578</v>
      </c>
      <c r="C4579">
        <v>448</v>
      </c>
      <c r="D4579">
        <v>857</v>
      </c>
      <c r="E4579" t="s">
        <v>605</v>
      </c>
      <c r="F4579" t="s">
        <v>929</v>
      </c>
      <c r="G4579">
        <v>54.122558589999997</v>
      </c>
      <c r="H4579">
        <v>129.55230710000001</v>
      </c>
      <c r="M4579" t="s">
        <v>14</v>
      </c>
      <c r="N4579">
        <v>2</v>
      </c>
      <c r="O4579">
        <v>0</v>
      </c>
      <c r="P4579">
        <f t="shared" si="435"/>
        <v>2</v>
      </c>
      <c r="Q4579" t="s">
        <v>35</v>
      </c>
      <c r="R4579">
        <v>1</v>
      </c>
      <c r="S4579">
        <f t="shared" si="430"/>
        <v>0</v>
      </c>
      <c r="T4579">
        <f t="shared" si="431"/>
        <v>2</v>
      </c>
      <c r="Z4579" s="118">
        <v>0.14000000000000001</v>
      </c>
      <c r="AA4579">
        <v>0</v>
      </c>
      <c r="AB4579" s="120">
        <v>43.21</v>
      </c>
      <c r="AC4579" s="2">
        <f t="shared" si="432"/>
        <v>1209.8800000000001</v>
      </c>
      <c r="AE4579" s="2">
        <f t="shared" si="433"/>
        <v>1209.8800000000001</v>
      </c>
      <c r="AG4579" t="str">
        <f t="shared" si="434"/>
        <v/>
      </c>
    </row>
    <row r="4580" spans="1:34" s="9" customFormat="1">
      <c r="A4580">
        <v>4579</v>
      </c>
      <c r="C4580">
        <v>496</v>
      </c>
      <c r="D4580">
        <v>857</v>
      </c>
      <c r="E4580" s="9" t="s">
        <v>605</v>
      </c>
      <c r="F4580" t="s">
        <v>929</v>
      </c>
      <c r="G4580" s="9">
        <v>54.122558589999997</v>
      </c>
      <c r="H4580" s="9">
        <v>129.55230710000001</v>
      </c>
      <c r="M4580" s="9" t="s">
        <v>17</v>
      </c>
      <c r="N4580" s="9">
        <v>0</v>
      </c>
      <c r="O4580" s="9">
        <v>-25</v>
      </c>
      <c r="P4580">
        <f t="shared" si="435"/>
        <v>25</v>
      </c>
      <c r="Q4580" s="9" t="s">
        <v>604</v>
      </c>
      <c r="R4580" s="9">
        <v>2</v>
      </c>
      <c r="S4580" s="9">
        <f t="shared" si="430"/>
        <v>25</v>
      </c>
      <c r="T4580" s="9">
        <f t="shared" si="431"/>
        <v>0</v>
      </c>
      <c r="U4580" t="s">
        <v>1003</v>
      </c>
      <c r="V4580" t="s">
        <v>1005</v>
      </c>
      <c r="Z4580" s="118">
        <v>0.87</v>
      </c>
      <c r="AA4580" s="9">
        <v>50</v>
      </c>
      <c r="AB4580" s="120">
        <v>1.7</v>
      </c>
      <c r="AC4580" s="2">
        <f t="shared" si="432"/>
        <v>1848.7499999999998</v>
      </c>
      <c r="AE4580" s="11">
        <f t="shared" si="433"/>
        <v>1848.7499999999998</v>
      </c>
      <c r="AG4580" t="str">
        <f t="shared" si="434"/>
        <v/>
      </c>
      <c r="AH4580"/>
    </row>
    <row r="4581" spans="1:34">
      <c r="A4581">
        <v>4580</v>
      </c>
      <c r="C4581">
        <v>317</v>
      </c>
      <c r="D4581">
        <v>858</v>
      </c>
      <c r="E4581" t="s">
        <v>607</v>
      </c>
      <c r="F4581" t="s">
        <v>929</v>
      </c>
      <c r="G4581">
        <v>54.123161320000001</v>
      </c>
      <c r="H4581">
        <v>129.5518951</v>
      </c>
      <c r="M4581" t="s">
        <v>89</v>
      </c>
      <c r="N4581">
        <v>10</v>
      </c>
      <c r="O4581">
        <v>8</v>
      </c>
      <c r="P4581">
        <f t="shared" si="435"/>
        <v>2</v>
      </c>
      <c r="Q4581" t="s">
        <v>35</v>
      </c>
      <c r="R4581">
        <v>1</v>
      </c>
      <c r="S4581">
        <f t="shared" si="430"/>
        <v>0</v>
      </c>
      <c r="T4581">
        <f t="shared" si="431"/>
        <v>2</v>
      </c>
      <c r="W4581">
        <f>SUM(S4581:S4584)</f>
        <v>20</v>
      </c>
      <c r="X4581">
        <f>SUM(T4581:T4584)</f>
        <v>10</v>
      </c>
      <c r="Y4581">
        <f>X4581+W4581</f>
        <v>30</v>
      </c>
      <c r="Z4581" s="118">
        <v>0.11</v>
      </c>
      <c r="AA4581">
        <v>0</v>
      </c>
      <c r="AB4581" s="120">
        <v>45.06</v>
      </c>
      <c r="AC4581" s="2">
        <f t="shared" si="432"/>
        <v>991.31999999999994</v>
      </c>
      <c r="AD4581" s="2">
        <f>SUM(AC4581:AC4584)</f>
        <v>9653.1499999999978</v>
      </c>
      <c r="AE4581" s="2">
        <f t="shared" si="433"/>
        <v>991.31999999999994</v>
      </c>
      <c r="AF4581" s="2">
        <f>SUM(AE4581:AE4584)</f>
        <v>9653.1499999999978</v>
      </c>
      <c r="AG4581">
        <f t="shared" si="434"/>
        <v>1</v>
      </c>
    </row>
    <row r="4582" spans="1:34">
      <c r="A4582">
        <v>4581</v>
      </c>
      <c r="C4582">
        <v>317</v>
      </c>
      <c r="D4582">
        <v>858</v>
      </c>
      <c r="E4582" t="s">
        <v>607</v>
      </c>
      <c r="F4582" t="s">
        <v>929</v>
      </c>
      <c r="G4582">
        <v>54.123161320000001</v>
      </c>
      <c r="H4582">
        <v>129.5518951</v>
      </c>
      <c r="M4582" t="s">
        <v>14</v>
      </c>
      <c r="N4582">
        <v>8</v>
      </c>
      <c r="O4582">
        <v>5</v>
      </c>
      <c r="P4582">
        <f t="shared" si="435"/>
        <v>3</v>
      </c>
      <c r="Q4582" t="s">
        <v>35</v>
      </c>
      <c r="R4582">
        <v>1</v>
      </c>
      <c r="S4582">
        <f t="shared" si="430"/>
        <v>0</v>
      </c>
      <c r="T4582">
        <f t="shared" si="431"/>
        <v>3</v>
      </c>
      <c r="Z4582" s="118">
        <v>0.11</v>
      </c>
      <c r="AA4582">
        <v>0</v>
      </c>
      <c r="AB4582" s="120">
        <v>45.06</v>
      </c>
      <c r="AC4582" s="2">
        <f t="shared" si="432"/>
        <v>1486.98</v>
      </c>
      <c r="AE4582" s="2">
        <f t="shared" si="433"/>
        <v>1486.98</v>
      </c>
      <c r="AG4582" t="str">
        <f t="shared" si="434"/>
        <v/>
      </c>
    </row>
    <row r="4583" spans="1:34">
      <c r="A4583">
        <v>4582</v>
      </c>
      <c r="C4583">
        <v>317</v>
      </c>
      <c r="D4583">
        <v>858</v>
      </c>
      <c r="E4583" t="s">
        <v>607</v>
      </c>
      <c r="F4583" t="s">
        <v>929</v>
      </c>
      <c r="G4583">
        <v>54.123161320000001</v>
      </c>
      <c r="H4583">
        <v>129.5518951</v>
      </c>
      <c r="M4583" t="s">
        <v>90</v>
      </c>
      <c r="N4583">
        <v>5</v>
      </c>
      <c r="O4583">
        <v>0</v>
      </c>
      <c r="P4583">
        <f t="shared" si="435"/>
        <v>5</v>
      </c>
      <c r="Q4583" t="s">
        <v>35</v>
      </c>
      <c r="R4583">
        <v>1</v>
      </c>
      <c r="S4583">
        <f t="shared" si="430"/>
        <v>0</v>
      </c>
      <c r="T4583">
        <f t="shared" si="431"/>
        <v>5</v>
      </c>
      <c r="Z4583" s="118">
        <v>0.11</v>
      </c>
      <c r="AA4583">
        <v>0</v>
      </c>
      <c r="AB4583" s="120">
        <v>38.51</v>
      </c>
      <c r="AC4583" s="2">
        <f t="shared" si="432"/>
        <v>2118.0499999999993</v>
      </c>
      <c r="AE4583" s="2">
        <f t="shared" si="433"/>
        <v>2118.0499999999993</v>
      </c>
      <c r="AG4583" t="str">
        <f t="shared" si="434"/>
        <v/>
      </c>
    </row>
    <row r="4584" spans="1:34" s="9" customFormat="1">
      <c r="A4584">
        <v>4583</v>
      </c>
      <c r="C4584">
        <v>347</v>
      </c>
      <c r="D4584">
        <v>858</v>
      </c>
      <c r="E4584" s="9" t="s">
        <v>607</v>
      </c>
      <c r="F4584" t="s">
        <v>929</v>
      </c>
      <c r="G4584" s="9">
        <v>54.123161320000001</v>
      </c>
      <c r="H4584" s="9">
        <v>129.5518951</v>
      </c>
      <c r="M4584" s="9" t="s">
        <v>17</v>
      </c>
      <c r="N4584" s="9">
        <v>0</v>
      </c>
      <c r="O4584" s="9">
        <v>-20</v>
      </c>
      <c r="P4584">
        <f t="shared" si="435"/>
        <v>20</v>
      </c>
      <c r="Q4584" s="9" t="s">
        <v>604</v>
      </c>
      <c r="R4584" s="9">
        <v>2</v>
      </c>
      <c r="S4584" s="9">
        <f t="shared" si="430"/>
        <v>20</v>
      </c>
      <c r="T4584" s="9">
        <f t="shared" si="431"/>
        <v>0</v>
      </c>
      <c r="U4584" t="s">
        <v>1003</v>
      </c>
      <c r="V4584" t="s">
        <v>1005</v>
      </c>
      <c r="Z4584" s="118">
        <v>0.86</v>
      </c>
      <c r="AA4584" s="9">
        <v>25</v>
      </c>
      <c r="AB4584" s="120">
        <v>3.92</v>
      </c>
      <c r="AC4584" s="2">
        <f t="shared" si="432"/>
        <v>5056.7999999999993</v>
      </c>
      <c r="AE4584" s="11">
        <f t="shared" si="433"/>
        <v>5056.7999999999993</v>
      </c>
      <c r="AG4584" t="str">
        <f t="shared" si="434"/>
        <v/>
      </c>
      <c r="AH4584"/>
    </row>
    <row r="4585" spans="1:34">
      <c r="A4585">
        <v>4584</v>
      </c>
      <c r="C4585">
        <v>62</v>
      </c>
      <c r="D4585">
        <v>859</v>
      </c>
      <c r="E4585" t="s">
        <v>416</v>
      </c>
      <c r="F4585" t="s">
        <v>932</v>
      </c>
      <c r="G4585">
        <v>54.829570769999997</v>
      </c>
      <c r="H4585">
        <v>128.8471069</v>
      </c>
      <c r="M4585" t="s">
        <v>89</v>
      </c>
      <c r="N4585">
        <v>2</v>
      </c>
      <c r="O4585">
        <v>1</v>
      </c>
      <c r="P4585">
        <f t="shared" si="435"/>
        <v>1</v>
      </c>
      <c r="Q4585" t="s">
        <v>35</v>
      </c>
      <c r="R4585">
        <v>1</v>
      </c>
      <c r="S4585">
        <f t="shared" si="430"/>
        <v>0</v>
      </c>
      <c r="T4585">
        <f t="shared" si="431"/>
        <v>1</v>
      </c>
      <c r="W4585">
        <f>SUM(S4585:S4588)</f>
        <v>85</v>
      </c>
      <c r="X4585">
        <f>SUM(T4585:T4588)</f>
        <v>2</v>
      </c>
      <c r="Y4585">
        <f>X4585+W4585</f>
        <v>87</v>
      </c>
      <c r="Z4585" s="118">
        <v>0.11</v>
      </c>
      <c r="AA4585">
        <v>0</v>
      </c>
      <c r="AB4585" s="120">
        <v>25.58</v>
      </c>
      <c r="AC4585" s="2">
        <f t="shared" si="432"/>
        <v>281.37999999999994</v>
      </c>
      <c r="AD4585" s="2">
        <f>SUM(AC4585:AC4588)</f>
        <v>9874.48</v>
      </c>
      <c r="AE4585" s="2">
        <f t="shared" si="433"/>
        <v>281.37999999999994</v>
      </c>
      <c r="AF4585" s="2">
        <f>SUM(AE4585:AE4588)</f>
        <v>9874.48</v>
      </c>
      <c r="AG4585">
        <f t="shared" si="434"/>
        <v>1</v>
      </c>
    </row>
    <row r="4586" spans="1:34">
      <c r="A4586">
        <v>4585</v>
      </c>
      <c r="C4586">
        <v>62</v>
      </c>
      <c r="D4586">
        <v>859</v>
      </c>
      <c r="E4586" t="s">
        <v>416</v>
      </c>
      <c r="F4586" t="s">
        <v>932</v>
      </c>
      <c r="G4586">
        <v>54.829570769999997</v>
      </c>
      <c r="H4586">
        <v>128.8471069</v>
      </c>
      <c r="M4586" t="s">
        <v>627</v>
      </c>
      <c r="N4586">
        <v>1</v>
      </c>
      <c r="O4586">
        <v>0</v>
      </c>
      <c r="P4586">
        <f t="shared" si="435"/>
        <v>1</v>
      </c>
      <c r="Q4586" t="s">
        <v>35</v>
      </c>
      <c r="R4586">
        <v>1</v>
      </c>
      <c r="S4586">
        <f t="shared" si="430"/>
        <v>0</v>
      </c>
      <c r="T4586">
        <f t="shared" si="431"/>
        <v>1</v>
      </c>
      <c r="Z4586" s="118">
        <v>0.55000000000000004</v>
      </c>
      <c r="AA4586">
        <v>0</v>
      </c>
      <c r="AB4586" s="120">
        <v>19.02</v>
      </c>
      <c r="AC4586" s="2">
        <f t="shared" si="432"/>
        <v>1046.1000000000001</v>
      </c>
      <c r="AE4586" s="2">
        <f t="shared" si="433"/>
        <v>1046.1000000000001</v>
      </c>
      <c r="AG4586" t="str">
        <f t="shared" si="434"/>
        <v/>
      </c>
    </row>
    <row r="4587" spans="1:34">
      <c r="A4587">
        <v>4586</v>
      </c>
      <c r="C4587">
        <v>75</v>
      </c>
      <c r="D4587">
        <v>859</v>
      </c>
      <c r="E4587" t="s">
        <v>416</v>
      </c>
      <c r="F4587" t="s">
        <v>932</v>
      </c>
      <c r="G4587">
        <v>54.829570769999997</v>
      </c>
      <c r="H4587">
        <v>128.8471069</v>
      </c>
      <c r="M4587" t="s">
        <v>19</v>
      </c>
      <c r="N4587">
        <v>0</v>
      </c>
      <c r="O4587">
        <v>-50</v>
      </c>
      <c r="P4587">
        <f t="shared" si="435"/>
        <v>50</v>
      </c>
      <c r="Q4587" t="s">
        <v>611</v>
      </c>
      <c r="R4587">
        <v>2</v>
      </c>
      <c r="S4587">
        <f t="shared" si="430"/>
        <v>50</v>
      </c>
      <c r="T4587">
        <f t="shared" si="431"/>
        <v>0</v>
      </c>
      <c r="U4587" t="s">
        <v>1003</v>
      </c>
      <c r="V4587" t="s">
        <v>1005</v>
      </c>
      <c r="Z4587" s="118">
        <v>1.1000000000000001</v>
      </c>
      <c r="AA4587">
        <v>0</v>
      </c>
      <c r="AB4587" s="120">
        <v>0.91</v>
      </c>
      <c r="AC4587" s="2">
        <f t="shared" si="432"/>
        <v>5005</v>
      </c>
      <c r="AE4587" s="2">
        <f t="shared" si="433"/>
        <v>5005</v>
      </c>
      <c r="AG4587" t="str">
        <f t="shared" si="434"/>
        <v/>
      </c>
    </row>
    <row r="4588" spans="1:34" s="9" customFormat="1">
      <c r="A4588">
        <v>4587</v>
      </c>
      <c r="C4588">
        <v>75</v>
      </c>
      <c r="D4588">
        <v>859</v>
      </c>
      <c r="E4588" s="9" t="s">
        <v>416</v>
      </c>
      <c r="F4588" t="s">
        <v>932</v>
      </c>
      <c r="G4588" s="9">
        <v>54.829570769999997</v>
      </c>
      <c r="H4588" s="9">
        <v>128.8471069</v>
      </c>
      <c r="M4588" s="9" t="s">
        <v>21</v>
      </c>
      <c r="N4588" s="9">
        <v>-50</v>
      </c>
      <c r="O4588" s="9">
        <v>-85</v>
      </c>
      <c r="P4588">
        <f t="shared" si="435"/>
        <v>35</v>
      </c>
      <c r="Q4588" s="9" t="s">
        <v>611</v>
      </c>
      <c r="R4588" s="9">
        <v>2</v>
      </c>
      <c r="S4588" s="9">
        <f t="shared" si="430"/>
        <v>35</v>
      </c>
      <c r="T4588" s="9">
        <f t="shared" si="431"/>
        <v>0</v>
      </c>
      <c r="U4588" t="s">
        <v>1003</v>
      </c>
      <c r="V4588" t="s">
        <v>1005</v>
      </c>
      <c r="Z4588" s="118">
        <v>1.1000000000000001</v>
      </c>
      <c r="AA4588" s="9">
        <v>0</v>
      </c>
      <c r="AB4588" s="120">
        <v>0.92</v>
      </c>
      <c r="AC4588" s="2">
        <f t="shared" si="432"/>
        <v>3542.0000000000009</v>
      </c>
      <c r="AE4588" s="11">
        <f t="shared" si="433"/>
        <v>3542.0000000000009</v>
      </c>
      <c r="AG4588" t="str">
        <f t="shared" si="434"/>
        <v/>
      </c>
      <c r="AH4588"/>
    </row>
    <row r="4589" spans="1:34">
      <c r="A4589">
        <v>4588</v>
      </c>
      <c r="C4589">
        <v>493</v>
      </c>
      <c r="D4589">
        <v>860</v>
      </c>
      <c r="E4589" t="s">
        <v>605</v>
      </c>
      <c r="F4589" t="s">
        <v>929</v>
      </c>
      <c r="G4589">
        <v>53.8199501</v>
      </c>
      <c r="H4589">
        <v>129.88490300000001</v>
      </c>
      <c r="M4589" t="s">
        <v>89</v>
      </c>
      <c r="N4589">
        <v>28</v>
      </c>
      <c r="O4589">
        <v>26</v>
      </c>
      <c r="P4589">
        <f t="shared" si="435"/>
        <v>2</v>
      </c>
      <c r="Q4589" t="s">
        <v>35</v>
      </c>
      <c r="R4589">
        <v>1</v>
      </c>
      <c r="S4589">
        <f t="shared" si="430"/>
        <v>0</v>
      </c>
      <c r="T4589">
        <f t="shared" si="431"/>
        <v>2</v>
      </c>
      <c r="W4589">
        <f>SUM(S4589:S4593)</f>
        <v>22</v>
      </c>
      <c r="X4589">
        <f>SUM(T4589:T4593)</f>
        <v>28</v>
      </c>
      <c r="Y4589">
        <f>X4589+W4589</f>
        <v>50</v>
      </c>
      <c r="Z4589" s="118">
        <v>0.14000000000000001</v>
      </c>
      <c r="AA4589">
        <v>0</v>
      </c>
      <c r="AB4589" s="120">
        <v>43.21</v>
      </c>
      <c r="AC4589" s="2">
        <f t="shared" si="432"/>
        <v>1209.8800000000001</v>
      </c>
      <c r="AD4589" s="2">
        <f>SUM(AC4589:AC4593)</f>
        <v>16891.11</v>
      </c>
      <c r="AE4589" s="2">
        <f t="shared" si="433"/>
        <v>1209.8800000000001</v>
      </c>
      <c r="AF4589" s="2">
        <f>SUM(AE4589:AE4593)</f>
        <v>16891.11</v>
      </c>
      <c r="AG4589">
        <f t="shared" si="434"/>
        <v>1</v>
      </c>
    </row>
    <row r="4590" spans="1:34">
      <c r="A4590">
        <v>4589</v>
      </c>
      <c r="C4590">
        <v>493</v>
      </c>
      <c r="D4590">
        <v>860</v>
      </c>
      <c r="E4590" t="s">
        <v>605</v>
      </c>
      <c r="F4590" t="s">
        <v>929</v>
      </c>
      <c r="G4590">
        <v>53.8199501</v>
      </c>
      <c r="H4590">
        <v>129.88490300000001</v>
      </c>
      <c r="M4590" t="s">
        <v>606</v>
      </c>
      <c r="N4590">
        <v>26</v>
      </c>
      <c r="O4590">
        <v>20</v>
      </c>
      <c r="P4590">
        <f t="shared" si="435"/>
        <v>6</v>
      </c>
      <c r="Q4590" t="s">
        <v>35</v>
      </c>
      <c r="R4590">
        <v>1</v>
      </c>
      <c r="S4590">
        <f t="shared" si="430"/>
        <v>0</v>
      </c>
      <c r="T4590">
        <f t="shared" si="431"/>
        <v>6</v>
      </c>
      <c r="Z4590" s="118">
        <v>0.14000000000000001</v>
      </c>
      <c r="AA4590">
        <v>0</v>
      </c>
      <c r="AB4590" s="120">
        <v>43.21</v>
      </c>
      <c r="AC4590" s="2">
        <f t="shared" si="432"/>
        <v>3629.6400000000003</v>
      </c>
      <c r="AE4590" s="2">
        <f t="shared" si="433"/>
        <v>3629.6400000000003</v>
      </c>
      <c r="AG4590" t="str">
        <f t="shared" si="434"/>
        <v/>
      </c>
    </row>
    <row r="4591" spans="1:34">
      <c r="A4591">
        <v>4590</v>
      </c>
      <c r="C4591">
        <v>493</v>
      </c>
      <c r="D4591">
        <v>860</v>
      </c>
      <c r="E4591" t="s">
        <v>605</v>
      </c>
      <c r="F4591" t="s">
        <v>929</v>
      </c>
      <c r="G4591">
        <v>53.8199501</v>
      </c>
      <c r="H4591">
        <v>129.88490300000001</v>
      </c>
      <c r="M4591" t="s">
        <v>15</v>
      </c>
      <c r="N4591">
        <v>20</v>
      </c>
      <c r="O4591">
        <v>0</v>
      </c>
      <c r="P4591">
        <f t="shared" si="435"/>
        <v>20</v>
      </c>
      <c r="Q4591" t="s">
        <v>35</v>
      </c>
      <c r="R4591">
        <v>1</v>
      </c>
      <c r="S4591">
        <f t="shared" si="430"/>
        <v>0</v>
      </c>
      <c r="T4591">
        <f t="shared" si="431"/>
        <v>20</v>
      </c>
      <c r="Z4591" s="118">
        <v>0.14000000000000001</v>
      </c>
      <c r="AA4591">
        <v>0</v>
      </c>
      <c r="AB4591" s="120">
        <v>36.65</v>
      </c>
      <c r="AC4591" s="2">
        <f t="shared" si="432"/>
        <v>10262</v>
      </c>
      <c r="AE4591" s="2">
        <f t="shared" si="433"/>
        <v>10262</v>
      </c>
      <c r="AG4591" t="str">
        <f t="shared" si="434"/>
        <v/>
      </c>
    </row>
    <row r="4592" spans="1:34">
      <c r="A4592">
        <v>4591</v>
      </c>
      <c r="C4592">
        <v>541</v>
      </c>
      <c r="D4592">
        <v>860</v>
      </c>
      <c r="E4592" t="s">
        <v>605</v>
      </c>
      <c r="F4592" t="s">
        <v>929</v>
      </c>
      <c r="G4592">
        <v>53.8199501</v>
      </c>
      <c r="H4592">
        <v>129.88490300000001</v>
      </c>
      <c r="M4592" t="s">
        <v>19</v>
      </c>
      <c r="N4592">
        <v>-22</v>
      </c>
      <c r="O4592">
        <v>-22</v>
      </c>
      <c r="P4592">
        <f t="shared" si="435"/>
        <v>0</v>
      </c>
      <c r="Q4592" t="s">
        <v>616</v>
      </c>
      <c r="R4592">
        <v>2</v>
      </c>
      <c r="S4592">
        <f t="shared" si="430"/>
        <v>0</v>
      </c>
      <c r="T4592">
        <f t="shared" si="431"/>
        <v>0</v>
      </c>
      <c r="U4592" t="s">
        <v>1003</v>
      </c>
      <c r="V4592" t="s">
        <v>856</v>
      </c>
      <c r="Z4592" s="118">
        <v>1.38</v>
      </c>
      <c r="AA4592">
        <v>65</v>
      </c>
      <c r="AB4592" s="120">
        <v>0.54</v>
      </c>
      <c r="AC4592" s="2">
        <f t="shared" si="432"/>
        <v>0</v>
      </c>
      <c r="AE4592" s="2">
        <f t="shared" si="433"/>
        <v>0</v>
      </c>
      <c r="AG4592" t="str">
        <f t="shared" si="434"/>
        <v/>
      </c>
    </row>
    <row r="4593" spans="1:34" s="9" customFormat="1">
      <c r="A4593">
        <v>4592</v>
      </c>
      <c r="C4593">
        <v>541</v>
      </c>
      <c r="D4593">
        <v>860</v>
      </c>
      <c r="E4593" s="9" t="s">
        <v>605</v>
      </c>
      <c r="F4593" t="s">
        <v>929</v>
      </c>
      <c r="G4593" s="9">
        <v>53.8199501</v>
      </c>
      <c r="H4593" s="9">
        <v>129.88490300000001</v>
      </c>
      <c r="M4593" s="9" t="s">
        <v>17</v>
      </c>
      <c r="N4593" s="9">
        <v>0</v>
      </c>
      <c r="O4593" s="9">
        <v>-22</v>
      </c>
      <c r="P4593">
        <f t="shared" si="435"/>
        <v>22</v>
      </c>
      <c r="Q4593" s="9" t="s">
        <v>616</v>
      </c>
      <c r="R4593" s="9">
        <v>2</v>
      </c>
      <c r="S4593" s="9">
        <f t="shared" si="430"/>
        <v>22</v>
      </c>
      <c r="T4593" s="9">
        <f t="shared" si="431"/>
        <v>0</v>
      </c>
      <c r="U4593" t="s">
        <v>1003</v>
      </c>
      <c r="V4593" t="s">
        <v>856</v>
      </c>
      <c r="Z4593" s="118">
        <v>0.87</v>
      </c>
      <c r="AA4593" s="9">
        <v>45</v>
      </c>
      <c r="AB4593" s="120">
        <v>1.7</v>
      </c>
      <c r="AC4593" s="2">
        <f t="shared" si="432"/>
        <v>1789.59</v>
      </c>
      <c r="AE4593" s="11">
        <f t="shared" si="433"/>
        <v>1789.59</v>
      </c>
      <c r="AG4593" t="str">
        <f t="shared" si="434"/>
        <v/>
      </c>
      <c r="AH4593"/>
    </row>
    <row r="4594" spans="1:34">
      <c r="A4594">
        <v>4593</v>
      </c>
      <c r="C4594">
        <v>241</v>
      </c>
      <c r="D4594">
        <v>861</v>
      </c>
      <c r="E4594" t="s">
        <v>607</v>
      </c>
      <c r="F4594" t="s">
        <v>929</v>
      </c>
      <c r="G4594">
        <v>54.120880130000003</v>
      </c>
      <c r="H4594">
        <v>129.59388730000001</v>
      </c>
      <c r="M4594" t="s">
        <v>13</v>
      </c>
      <c r="N4594">
        <v>16</v>
      </c>
      <c r="O4594">
        <v>15</v>
      </c>
      <c r="P4594">
        <f t="shared" si="435"/>
        <v>1</v>
      </c>
      <c r="Q4594" t="s">
        <v>35</v>
      </c>
      <c r="R4594">
        <v>1</v>
      </c>
      <c r="S4594">
        <f t="shared" si="430"/>
        <v>0</v>
      </c>
      <c r="T4594">
        <f t="shared" si="431"/>
        <v>1</v>
      </c>
      <c r="W4594">
        <f>SUM(S4594:S4600)</f>
        <v>37</v>
      </c>
      <c r="X4594">
        <f>SUM(T4594:T4600)</f>
        <v>16</v>
      </c>
      <c r="Y4594">
        <f>X4594+W4594</f>
        <v>53</v>
      </c>
      <c r="Z4594" s="118">
        <v>0.11</v>
      </c>
      <c r="AA4594">
        <v>0</v>
      </c>
      <c r="AB4594" s="120">
        <v>45.06</v>
      </c>
      <c r="AC4594" s="2">
        <f t="shared" si="432"/>
        <v>495.65999999999997</v>
      </c>
      <c r="AD4594" s="2">
        <f>SUM(AC4594:AC4600)</f>
        <v>23670.110999999997</v>
      </c>
      <c r="AE4594" s="2">
        <f t="shared" si="433"/>
        <v>495.65999999999997</v>
      </c>
      <c r="AF4594" s="2">
        <f>SUM(AE4594:AE4600)</f>
        <v>23670.110999999997</v>
      </c>
      <c r="AG4594">
        <f t="shared" si="434"/>
        <v>1</v>
      </c>
    </row>
    <row r="4595" spans="1:34">
      <c r="A4595">
        <v>4594</v>
      </c>
      <c r="C4595">
        <v>241</v>
      </c>
      <c r="D4595">
        <v>861</v>
      </c>
      <c r="E4595" t="s">
        <v>607</v>
      </c>
      <c r="F4595" t="s">
        <v>929</v>
      </c>
      <c r="G4595">
        <v>54.120880130000003</v>
      </c>
      <c r="H4595">
        <v>129.59388730000001</v>
      </c>
      <c r="M4595" t="s">
        <v>14</v>
      </c>
      <c r="N4595">
        <v>15</v>
      </c>
      <c r="O4595">
        <v>9</v>
      </c>
      <c r="P4595">
        <f t="shared" si="435"/>
        <v>6</v>
      </c>
      <c r="Q4595" t="s">
        <v>35</v>
      </c>
      <c r="R4595">
        <v>1</v>
      </c>
      <c r="S4595">
        <f t="shared" si="430"/>
        <v>0</v>
      </c>
      <c r="T4595">
        <f t="shared" si="431"/>
        <v>6</v>
      </c>
      <c r="Z4595" s="118">
        <v>0.11</v>
      </c>
      <c r="AA4595">
        <v>0</v>
      </c>
      <c r="AB4595" s="120">
        <v>45.06</v>
      </c>
      <c r="AC4595" s="2">
        <f t="shared" si="432"/>
        <v>2973.96</v>
      </c>
      <c r="AE4595" s="2">
        <f t="shared" si="433"/>
        <v>2973.96</v>
      </c>
      <c r="AG4595" t="str">
        <f t="shared" si="434"/>
        <v/>
      </c>
    </row>
    <row r="4596" spans="1:34">
      <c r="A4596">
        <v>4595</v>
      </c>
      <c r="C4596">
        <v>241</v>
      </c>
      <c r="D4596">
        <v>861</v>
      </c>
      <c r="E4596" t="s">
        <v>607</v>
      </c>
      <c r="F4596" t="s">
        <v>929</v>
      </c>
      <c r="G4596">
        <v>54.120880130000003</v>
      </c>
      <c r="H4596">
        <v>129.59388730000001</v>
      </c>
      <c r="M4596" t="s">
        <v>90</v>
      </c>
      <c r="N4596">
        <v>9</v>
      </c>
      <c r="O4596">
        <v>0</v>
      </c>
      <c r="P4596">
        <f t="shared" si="435"/>
        <v>9</v>
      </c>
      <c r="Q4596" t="s">
        <v>35</v>
      </c>
      <c r="R4596">
        <v>1</v>
      </c>
      <c r="S4596">
        <f t="shared" si="430"/>
        <v>0</v>
      </c>
      <c r="T4596">
        <f t="shared" si="431"/>
        <v>9</v>
      </c>
      <c r="Z4596" s="118">
        <v>0.11</v>
      </c>
      <c r="AA4596">
        <v>0</v>
      </c>
      <c r="AB4596" s="120">
        <v>38.51</v>
      </c>
      <c r="AC4596" s="2">
        <f t="shared" si="432"/>
        <v>3812.49</v>
      </c>
      <c r="AE4596" s="2">
        <f t="shared" si="433"/>
        <v>3812.49</v>
      </c>
      <c r="AG4596" t="str">
        <f t="shared" si="434"/>
        <v/>
      </c>
    </row>
    <row r="4597" spans="1:34">
      <c r="A4597">
        <v>4596</v>
      </c>
      <c r="C4597">
        <v>267</v>
      </c>
      <c r="D4597">
        <v>861</v>
      </c>
      <c r="E4597" t="s">
        <v>607</v>
      </c>
      <c r="F4597" t="s">
        <v>929</v>
      </c>
      <c r="G4597">
        <v>54.120880130000003</v>
      </c>
      <c r="H4597">
        <v>129.59388730000001</v>
      </c>
      <c r="M4597" t="s">
        <v>104</v>
      </c>
      <c r="N4597">
        <v>0</v>
      </c>
      <c r="O4597">
        <v>-5</v>
      </c>
      <c r="P4597">
        <f t="shared" si="435"/>
        <v>5</v>
      </c>
      <c r="Q4597" t="s">
        <v>89</v>
      </c>
      <c r="R4597">
        <v>2</v>
      </c>
      <c r="S4597">
        <f t="shared" si="430"/>
        <v>5</v>
      </c>
      <c r="T4597">
        <f t="shared" si="431"/>
        <v>0</v>
      </c>
      <c r="U4597" t="s">
        <v>1003</v>
      </c>
      <c r="V4597" t="s">
        <v>918</v>
      </c>
      <c r="Z4597" s="118">
        <v>0.93</v>
      </c>
      <c r="AA4597">
        <v>2</v>
      </c>
      <c r="AB4597" s="120">
        <v>10.95</v>
      </c>
      <c r="AC4597" s="2">
        <f t="shared" si="432"/>
        <v>4989.915</v>
      </c>
      <c r="AE4597" s="2">
        <f t="shared" si="433"/>
        <v>4989.915</v>
      </c>
      <c r="AG4597" t="str">
        <f t="shared" si="434"/>
        <v/>
      </c>
    </row>
    <row r="4598" spans="1:34">
      <c r="A4598">
        <v>4597</v>
      </c>
      <c r="C4598">
        <v>267</v>
      </c>
      <c r="D4598">
        <v>861</v>
      </c>
      <c r="E4598" t="s">
        <v>607</v>
      </c>
      <c r="F4598" t="s">
        <v>929</v>
      </c>
      <c r="G4598">
        <v>54.120880130000003</v>
      </c>
      <c r="H4598">
        <v>129.59388730000001</v>
      </c>
      <c r="M4598" t="s">
        <v>16</v>
      </c>
      <c r="N4598">
        <v>-5</v>
      </c>
      <c r="O4598">
        <v>-7</v>
      </c>
      <c r="P4598">
        <f t="shared" si="435"/>
        <v>2</v>
      </c>
      <c r="Q4598" t="s">
        <v>611</v>
      </c>
      <c r="R4598">
        <v>2</v>
      </c>
      <c r="S4598">
        <f t="shared" si="430"/>
        <v>2</v>
      </c>
      <c r="T4598">
        <f t="shared" si="431"/>
        <v>0</v>
      </c>
      <c r="U4598" t="s">
        <v>1003</v>
      </c>
      <c r="V4598" t="s">
        <v>918</v>
      </c>
      <c r="Z4598" s="118">
        <v>0.93</v>
      </c>
      <c r="AA4598">
        <v>2</v>
      </c>
      <c r="AB4598" s="120">
        <v>10.95</v>
      </c>
      <c r="AC4598" s="2">
        <f t="shared" si="432"/>
        <v>1995.9660000000001</v>
      </c>
      <c r="AE4598" s="2">
        <f t="shared" si="433"/>
        <v>1995.9660000000001</v>
      </c>
      <c r="AG4598" t="str">
        <f t="shared" si="434"/>
        <v/>
      </c>
    </row>
    <row r="4599" spans="1:34">
      <c r="A4599">
        <v>4598</v>
      </c>
      <c r="C4599">
        <v>267</v>
      </c>
      <c r="D4599">
        <v>861</v>
      </c>
      <c r="E4599" t="s">
        <v>607</v>
      </c>
      <c r="F4599" t="s">
        <v>929</v>
      </c>
      <c r="G4599">
        <v>54.120880130000003</v>
      </c>
      <c r="H4599">
        <v>129.59388730000001</v>
      </c>
      <c r="M4599" t="s">
        <v>17</v>
      </c>
      <c r="N4599">
        <v>-7</v>
      </c>
      <c r="O4599">
        <v>-20</v>
      </c>
      <c r="P4599">
        <f t="shared" si="435"/>
        <v>13</v>
      </c>
      <c r="Q4599" t="s">
        <v>89</v>
      </c>
      <c r="R4599">
        <v>2</v>
      </c>
      <c r="S4599">
        <f t="shared" si="430"/>
        <v>13</v>
      </c>
      <c r="T4599">
        <f t="shared" si="431"/>
        <v>0</v>
      </c>
      <c r="U4599" t="s">
        <v>1003</v>
      </c>
      <c r="V4599" t="s">
        <v>918</v>
      </c>
      <c r="Z4599" s="118">
        <v>0.86</v>
      </c>
      <c r="AA4599">
        <v>10</v>
      </c>
      <c r="AB4599" s="120">
        <v>3.92</v>
      </c>
      <c r="AC4599" s="2">
        <f t="shared" si="432"/>
        <v>3944.3039999999996</v>
      </c>
      <c r="AE4599" s="2">
        <f t="shared" si="433"/>
        <v>3944.3039999999996</v>
      </c>
      <c r="AG4599" t="str">
        <f t="shared" si="434"/>
        <v/>
      </c>
    </row>
    <row r="4600" spans="1:34" s="9" customFormat="1">
      <c r="A4600">
        <v>4599</v>
      </c>
      <c r="C4600">
        <v>267</v>
      </c>
      <c r="D4600">
        <v>861</v>
      </c>
      <c r="E4600" s="9" t="s">
        <v>607</v>
      </c>
      <c r="F4600" t="s">
        <v>929</v>
      </c>
      <c r="G4600" s="9">
        <v>54.120880130000003</v>
      </c>
      <c r="H4600" s="9">
        <v>129.59388730000001</v>
      </c>
      <c r="M4600" s="9" t="s">
        <v>18</v>
      </c>
      <c r="N4600" s="9">
        <v>-20</v>
      </c>
      <c r="O4600" s="9">
        <v>-37</v>
      </c>
      <c r="P4600">
        <f t="shared" si="435"/>
        <v>17</v>
      </c>
      <c r="Q4600" s="9" t="s">
        <v>604</v>
      </c>
      <c r="R4600" s="9">
        <v>2</v>
      </c>
      <c r="S4600" s="9">
        <f t="shared" si="430"/>
        <v>17</v>
      </c>
      <c r="T4600" s="9">
        <f t="shared" si="431"/>
        <v>0</v>
      </c>
      <c r="U4600" t="s">
        <v>1003</v>
      </c>
      <c r="V4600" t="s">
        <v>1005</v>
      </c>
      <c r="Z4600" s="118">
        <v>1.17</v>
      </c>
      <c r="AA4600" s="9">
        <v>30</v>
      </c>
      <c r="AB4600" s="120">
        <v>3.92</v>
      </c>
      <c r="AC4600" s="2">
        <f t="shared" si="432"/>
        <v>5457.8159999999989</v>
      </c>
      <c r="AE4600" s="11">
        <f t="shared" si="433"/>
        <v>5457.8159999999989</v>
      </c>
      <c r="AG4600" t="str">
        <f t="shared" si="434"/>
        <v/>
      </c>
      <c r="AH4600"/>
    </row>
    <row r="4601" spans="1:34">
      <c r="A4601">
        <v>4600</v>
      </c>
      <c r="C4601">
        <v>491</v>
      </c>
      <c r="D4601">
        <v>862</v>
      </c>
      <c r="E4601" t="s">
        <v>605</v>
      </c>
      <c r="F4601" t="s">
        <v>929</v>
      </c>
      <c r="G4601">
        <v>53.811779020000003</v>
      </c>
      <c r="H4601">
        <v>129.9107056</v>
      </c>
      <c r="M4601" t="s">
        <v>89</v>
      </c>
      <c r="N4601">
        <v>22</v>
      </c>
      <c r="O4601">
        <v>20</v>
      </c>
      <c r="P4601">
        <f t="shared" si="435"/>
        <v>2</v>
      </c>
      <c r="Q4601" t="s">
        <v>35</v>
      </c>
      <c r="R4601">
        <v>1</v>
      </c>
      <c r="S4601">
        <f t="shared" si="430"/>
        <v>0</v>
      </c>
      <c r="T4601">
        <f t="shared" si="431"/>
        <v>2</v>
      </c>
      <c r="W4601">
        <f>SUM(S4601:S4605)</f>
        <v>26</v>
      </c>
      <c r="X4601">
        <f>SUM(T4601:T4605)</f>
        <v>22</v>
      </c>
      <c r="Y4601">
        <f>X4601+W4601</f>
        <v>48</v>
      </c>
      <c r="Z4601" s="118">
        <v>0.14000000000000001</v>
      </c>
      <c r="AA4601">
        <v>0</v>
      </c>
      <c r="AB4601" s="120">
        <v>43.21</v>
      </c>
      <c r="AC4601" s="2">
        <f t="shared" si="432"/>
        <v>1209.8800000000001</v>
      </c>
      <c r="AD4601" s="2">
        <f>SUM(AC4601:AC4605)</f>
        <v>14430.59</v>
      </c>
      <c r="AE4601" s="2">
        <f t="shared" si="433"/>
        <v>1209.8800000000001</v>
      </c>
      <c r="AF4601" s="2">
        <f>SUM(AE4601:AE4605)</f>
        <v>14430.59</v>
      </c>
      <c r="AG4601">
        <f t="shared" si="434"/>
        <v>1</v>
      </c>
    </row>
    <row r="4602" spans="1:34">
      <c r="A4602">
        <v>4601</v>
      </c>
      <c r="C4602">
        <v>491</v>
      </c>
      <c r="D4602">
        <v>862</v>
      </c>
      <c r="E4602" t="s">
        <v>605</v>
      </c>
      <c r="F4602" t="s">
        <v>929</v>
      </c>
      <c r="G4602">
        <v>53.811779020000003</v>
      </c>
      <c r="H4602">
        <v>129.9107056</v>
      </c>
      <c r="M4602" t="s">
        <v>606</v>
      </c>
      <c r="N4602">
        <v>20</v>
      </c>
      <c r="O4602">
        <v>15</v>
      </c>
      <c r="P4602">
        <f t="shared" si="435"/>
        <v>5</v>
      </c>
      <c r="Q4602" t="s">
        <v>35</v>
      </c>
      <c r="R4602">
        <v>1</v>
      </c>
      <c r="S4602">
        <f t="shared" si="430"/>
        <v>0</v>
      </c>
      <c r="T4602">
        <f t="shared" si="431"/>
        <v>5</v>
      </c>
      <c r="Z4602" s="118">
        <v>0.14000000000000001</v>
      </c>
      <c r="AA4602">
        <v>0</v>
      </c>
      <c r="AB4602" s="120">
        <v>43.21</v>
      </c>
      <c r="AC4602" s="2">
        <f t="shared" si="432"/>
        <v>3024.7</v>
      </c>
      <c r="AE4602" s="2">
        <f t="shared" si="433"/>
        <v>3024.7</v>
      </c>
      <c r="AG4602" t="str">
        <f t="shared" si="434"/>
        <v/>
      </c>
    </row>
    <row r="4603" spans="1:34">
      <c r="A4603">
        <v>4602</v>
      </c>
      <c r="C4603">
        <v>491</v>
      </c>
      <c r="D4603">
        <v>862</v>
      </c>
      <c r="E4603" t="s">
        <v>605</v>
      </c>
      <c r="F4603" t="s">
        <v>929</v>
      </c>
      <c r="G4603">
        <v>53.811779020000003</v>
      </c>
      <c r="H4603">
        <v>129.9107056</v>
      </c>
      <c r="M4603" t="s">
        <v>121</v>
      </c>
      <c r="N4603">
        <v>15</v>
      </c>
      <c r="O4603">
        <v>0</v>
      </c>
      <c r="P4603">
        <f t="shared" si="435"/>
        <v>15</v>
      </c>
      <c r="Q4603" t="s">
        <v>35</v>
      </c>
      <c r="R4603">
        <v>1</v>
      </c>
      <c r="S4603">
        <f t="shared" si="430"/>
        <v>0</v>
      </c>
      <c r="T4603">
        <f t="shared" si="431"/>
        <v>15</v>
      </c>
      <c r="Z4603" s="118">
        <v>0.14000000000000001</v>
      </c>
      <c r="AA4603">
        <v>0</v>
      </c>
      <c r="AB4603" s="120">
        <v>36.65</v>
      </c>
      <c r="AC4603" s="2">
        <f t="shared" si="432"/>
        <v>7696.5</v>
      </c>
      <c r="AE4603" s="2">
        <f t="shared" si="433"/>
        <v>7696.5</v>
      </c>
      <c r="AG4603" t="str">
        <f t="shared" si="434"/>
        <v/>
      </c>
    </row>
    <row r="4604" spans="1:34">
      <c r="A4604">
        <v>4603</v>
      </c>
      <c r="C4604">
        <v>539</v>
      </c>
      <c r="D4604">
        <v>862</v>
      </c>
      <c r="E4604" t="s">
        <v>605</v>
      </c>
      <c r="F4604" t="s">
        <v>929</v>
      </c>
      <c r="G4604">
        <v>53.811779020000003</v>
      </c>
      <c r="H4604">
        <v>129.9107056</v>
      </c>
      <c r="M4604" t="s">
        <v>17</v>
      </c>
      <c r="N4604">
        <v>0</v>
      </c>
      <c r="O4604">
        <v>-26</v>
      </c>
      <c r="P4604">
        <f t="shared" si="435"/>
        <v>26</v>
      </c>
      <c r="Q4604" t="s">
        <v>604</v>
      </c>
      <c r="R4604">
        <v>2</v>
      </c>
      <c r="S4604">
        <f t="shared" si="430"/>
        <v>26</v>
      </c>
      <c r="T4604">
        <f t="shared" si="431"/>
        <v>0</v>
      </c>
      <c r="U4604" t="s">
        <v>1003</v>
      </c>
      <c r="V4604" t="s">
        <v>1005</v>
      </c>
      <c r="Z4604" s="118">
        <v>0.87</v>
      </c>
      <c r="AA4604">
        <v>35</v>
      </c>
      <c r="AB4604" s="120">
        <v>1.7</v>
      </c>
      <c r="AC4604" s="2">
        <f t="shared" si="432"/>
        <v>2499.5100000000002</v>
      </c>
      <c r="AE4604" s="2">
        <f t="shared" si="433"/>
        <v>2499.5100000000002</v>
      </c>
      <c r="AG4604" t="str">
        <f t="shared" si="434"/>
        <v/>
      </c>
    </row>
    <row r="4605" spans="1:34" s="9" customFormat="1">
      <c r="A4605">
        <v>4604</v>
      </c>
      <c r="C4605">
        <v>539</v>
      </c>
      <c r="D4605">
        <v>862</v>
      </c>
      <c r="E4605" s="9" t="s">
        <v>605</v>
      </c>
      <c r="F4605" t="s">
        <v>929</v>
      </c>
      <c r="G4605" s="9">
        <v>53.811779020000003</v>
      </c>
      <c r="H4605" s="9">
        <v>129.9107056</v>
      </c>
      <c r="M4605" s="9" t="s">
        <v>19</v>
      </c>
      <c r="N4605" s="9">
        <v>-26</v>
      </c>
      <c r="O4605" s="9">
        <v>-26</v>
      </c>
      <c r="P4605">
        <f t="shared" si="435"/>
        <v>0</v>
      </c>
      <c r="Q4605" s="9" t="s">
        <v>604</v>
      </c>
      <c r="R4605" s="9">
        <v>2</v>
      </c>
      <c r="S4605" s="9">
        <f t="shared" si="430"/>
        <v>0</v>
      </c>
      <c r="T4605" s="9">
        <f t="shared" si="431"/>
        <v>0</v>
      </c>
      <c r="U4605" t="s">
        <v>1003</v>
      </c>
      <c r="V4605" t="s">
        <v>1005</v>
      </c>
      <c r="Z4605" s="118">
        <v>1.38</v>
      </c>
      <c r="AA4605" s="9">
        <v>70</v>
      </c>
      <c r="AB4605" s="120">
        <v>0.54</v>
      </c>
      <c r="AC4605" s="2">
        <f t="shared" si="432"/>
        <v>0</v>
      </c>
      <c r="AE4605" s="11">
        <f t="shared" si="433"/>
        <v>0</v>
      </c>
      <c r="AG4605" t="str">
        <f t="shared" si="434"/>
        <v/>
      </c>
      <c r="AH4605"/>
    </row>
    <row r="4606" spans="1:34">
      <c r="A4606">
        <v>4605</v>
      </c>
      <c r="C4606">
        <v>393</v>
      </c>
      <c r="D4606">
        <v>863</v>
      </c>
      <c r="E4606" t="s">
        <v>619</v>
      </c>
      <c r="F4606" t="s">
        <v>930</v>
      </c>
      <c r="G4606">
        <v>53.843280790000001</v>
      </c>
      <c r="H4606">
        <v>129.9304047</v>
      </c>
      <c r="M4606" t="s">
        <v>89</v>
      </c>
      <c r="N4606">
        <v>3</v>
      </c>
      <c r="O4606">
        <v>2.5</v>
      </c>
      <c r="P4606">
        <f t="shared" si="435"/>
        <v>0.5</v>
      </c>
      <c r="Q4606" t="s">
        <v>35</v>
      </c>
      <c r="R4606">
        <v>1</v>
      </c>
      <c r="S4606">
        <f t="shared" si="430"/>
        <v>0</v>
      </c>
      <c r="T4606">
        <f t="shared" si="431"/>
        <v>0.5</v>
      </c>
      <c r="W4606">
        <f>SUM(S4606:S4611)</f>
        <v>40</v>
      </c>
      <c r="X4606">
        <f>SUM(T4606:T4611)</f>
        <v>3</v>
      </c>
      <c r="Y4606">
        <f>X4606+W4606</f>
        <v>43</v>
      </c>
      <c r="Z4606" s="118">
        <v>0.16</v>
      </c>
      <c r="AA4606">
        <v>0</v>
      </c>
      <c r="AB4606" s="120">
        <v>37.4</v>
      </c>
      <c r="AC4606" s="2">
        <f t="shared" si="432"/>
        <v>299.2</v>
      </c>
      <c r="AD4606" s="2">
        <f>SUM(AC4606:AC4611)</f>
        <v>5077.28</v>
      </c>
      <c r="AE4606" s="2">
        <f t="shared" si="433"/>
        <v>299.2</v>
      </c>
      <c r="AF4606" s="2">
        <f>SUM(AE4606:AE4611)</f>
        <v>5077.28</v>
      </c>
      <c r="AG4606">
        <f t="shared" si="434"/>
        <v>1</v>
      </c>
    </row>
    <row r="4607" spans="1:34">
      <c r="A4607">
        <v>4606</v>
      </c>
      <c r="C4607">
        <v>393</v>
      </c>
      <c r="D4607">
        <v>863</v>
      </c>
      <c r="E4607" t="s">
        <v>619</v>
      </c>
      <c r="F4607" t="s">
        <v>930</v>
      </c>
      <c r="G4607">
        <v>53.843280790000001</v>
      </c>
      <c r="H4607">
        <v>129.9304047</v>
      </c>
      <c r="M4607" t="s">
        <v>612</v>
      </c>
      <c r="N4607">
        <v>2.5</v>
      </c>
      <c r="O4607">
        <v>1</v>
      </c>
      <c r="P4607">
        <f t="shared" si="435"/>
        <v>1.5</v>
      </c>
      <c r="Q4607" t="s">
        <v>35</v>
      </c>
      <c r="R4607">
        <v>1</v>
      </c>
      <c r="S4607">
        <f t="shared" si="430"/>
        <v>0</v>
      </c>
      <c r="T4607">
        <f t="shared" si="431"/>
        <v>1.5</v>
      </c>
      <c r="Z4607" s="118">
        <v>0.16</v>
      </c>
      <c r="AA4607">
        <v>0</v>
      </c>
      <c r="AB4607" s="120">
        <v>37.4</v>
      </c>
      <c r="AC4607" s="2">
        <f t="shared" si="432"/>
        <v>897.59999999999991</v>
      </c>
      <c r="AE4607" s="2">
        <f t="shared" si="433"/>
        <v>897.59999999999991</v>
      </c>
      <c r="AG4607" t="str">
        <f t="shared" si="434"/>
        <v/>
      </c>
    </row>
    <row r="4608" spans="1:34">
      <c r="A4608">
        <v>4607</v>
      </c>
      <c r="C4608">
        <v>393</v>
      </c>
      <c r="D4608">
        <v>863</v>
      </c>
      <c r="E4608" t="s">
        <v>619</v>
      </c>
      <c r="F4608" t="s">
        <v>930</v>
      </c>
      <c r="G4608">
        <v>53.843280790000001</v>
      </c>
      <c r="H4608">
        <v>129.9304047</v>
      </c>
      <c r="M4608" t="s">
        <v>57</v>
      </c>
      <c r="N4608">
        <v>1</v>
      </c>
      <c r="O4608">
        <v>0</v>
      </c>
      <c r="P4608">
        <f t="shared" si="435"/>
        <v>1</v>
      </c>
      <c r="Q4608" t="s">
        <v>35</v>
      </c>
      <c r="R4608">
        <v>1</v>
      </c>
      <c r="S4608">
        <f t="shared" si="430"/>
        <v>0</v>
      </c>
      <c r="T4608">
        <f t="shared" si="431"/>
        <v>1</v>
      </c>
      <c r="Z4608" s="118">
        <v>0.16</v>
      </c>
      <c r="AA4608">
        <v>0</v>
      </c>
      <c r="AB4608" s="120">
        <v>30.85</v>
      </c>
      <c r="AC4608" s="2">
        <f t="shared" si="432"/>
        <v>493.6</v>
      </c>
      <c r="AE4608" s="2">
        <f t="shared" si="433"/>
        <v>493.6</v>
      </c>
      <c r="AG4608" t="str">
        <f t="shared" si="434"/>
        <v/>
      </c>
    </row>
    <row r="4609" spans="1:34">
      <c r="A4609">
        <v>4608</v>
      </c>
      <c r="C4609">
        <v>440</v>
      </c>
      <c r="D4609">
        <v>863</v>
      </c>
      <c r="E4609" t="s">
        <v>619</v>
      </c>
      <c r="F4609" t="s">
        <v>930</v>
      </c>
      <c r="G4609">
        <v>53.843280790000001</v>
      </c>
      <c r="H4609">
        <v>129.9304047</v>
      </c>
      <c r="M4609" t="s">
        <v>104</v>
      </c>
      <c r="N4609">
        <v>0</v>
      </c>
      <c r="O4609">
        <v>-5</v>
      </c>
      <c r="P4609">
        <f t="shared" si="435"/>
        <v>5</v>
      </c>
      <c r="Q4609" t="s">
        <v>89</v>
      </c>
      <c r="R4609">
        <v>2</v>
      </c>
      <c r="S4609">
        <f t="shared" si="430"/>
        <v>5</v>
      </c>
      <c r="T4609">
        <f t="shared" si="431"/>
        <v>0</v>
      </c>
      <c r="U4609" t="s">
        <v>1018</v>
      </c>
      <c r="V4609" t="s">
        <v>856</v>
      </c>
      <c r="Z4609" s="118">
        <v>1.07</v>
      </c>
      <c r="AA4609">
        <v>20</v>
      </c>
      <c r="AB4609" s="120">
        <v>3.36</v>
      </c>
      <c r="AC4609" s="2">
        <f t="shared" si="432"/>
        <v>1438.0800000000004</v>
      </c>
      <c r="AE4609" s="2">
        <f t="shared" si="433"/>
        <v>1438.0800000000004</v>
      </c>
      <c r="AG4609" t="str">
        <f t="shared" si="434"/>
        <v/>
      </c>
    </row>
    <row r="4610" spans="1:34">
      <c r="A4610">
        <v>4609</v>
      </c>
      <c r="C4610">
        <v>440</v>
      </c>
      <c r="D4610">
        <v>863</v>
      </c>
      <c r="E4610" t="s">
        <v>619</v>
      </c>
      <c r="F4610" t="s">
        <v>930</v>
      </c>
      <c r="G4610">
        <v>53.843280790000001</v>
      </c>
      <c r="H4610">
        <v>129.9304047</v>
      </c>
      <c r="M4610" t="s">
        <v>101</v>
      </c>
      <c r="N4610">
        <v>-5</v>
      </c>
      <c r="O4610">
        <v>-21</v>
      </c>
      <c r="P4610">
        <f t="shared" si="435"/>
        <v>16</v>
      </c>
      <c r="Q4610" t="s">
        <v>604</v>
      </c>
      <c r="R4610">
        <v>2</v>
      </c>
      <c r="S4610">
        <f t="shared" ref="S4610:S4673" si="436">IF(R4610=1,0,P4610)</f>
        <v>16</v>
      </c>
      <c r="T4610">
        <f t="shared" ref="T4610:T4673" si="437">IF(R4610=1,P4610,0)</f>
        <v>0</v>
      </c>
      <c r="U4610" t="s">
        <v>1018</v>
      </c>
      <c r="V4610" t="s">
        <v>856</v>
      </c>
      <c r="Z4610" s="118">
        <v>1.45</v>
      </c>
      <c r="AA4610">
        <v>30</v>
      </c>
      <c r="AB4610" s="120">
        <v>1.2</v>
      </c>
      <c r="AC4610" s="2">
        <f t="shared" ref="AC4610:AC4673" si="438">Z4610*AB4610/100*P4610*100*100*((100-AA4610)/100)</f>
        <v>1948.7999999999995</v>
      </c>
      <c r="AE4610" s="2">
        <f t="shared" ref="AE4610:AE4673" si="439">Z4610*AB4610/100*P4610*100*100*((100-AA4610)/100)</f>
        <v>1948.7999999999995</v>
      </c>
      <c r="AG4610" t="str">
        <f t="shared" ref="AG4610:AG4673" si="440">IF(D4609&lt;&gt;D4610,1,"")</f>
        <v/>
      </c>
    </row>
    <row r="4611" spans="1:34" s="9" customFormat="1">
      <c r="A4611">
        <v>4610</v>
      </c>
      <c r="C4611">
        <v>440</v>
      </c>
      <c r="D4611">
        <v>863</v>
      </c>
      <c r="E4611" s="9" t="s">
        <v>619</v>
      </c>
      <c r="F4611" t="s">
        <v>930</v>
      </c>
      <c r="G4611" s="9">
        <v>53.843280790000001</v>
      </c>
      <c r="H4611" s="9">
        <v>129.9304047</v>
      </c>
      <c r="M4611" s="9" t="s">
        <v>856</v>
      </c>
      <c r="N4611" s="9">
        <v>-21</v>
      </c>
      <c r="O4611" s="9">
        <v>-40</v>
      </c>
      <c r="P4611">
        <f t="shared" si="435"/>
        <v>19</v>
      </c>
      <c r="Q4611" s="9" t="s">
        <v>191</v>
      </c>
      <c r="R4611" s="9">
        <v>2</v>
      </c>
      <c r="S4611" s="9">
        <f t="shared" si="436"/>
        <v>19</v>
      </c>
      <c r="T4611" s="9">
        <f t="shared" si="437"/>
        <v>0</v>
      </c>
      <c r="U4611" t="s">
        <v>1018</v>
      </c>
      <c r="V4611" t="s">
        <v>856</v>
      </c>
      <c r="Z4611" s="118">
        <v>0</v>
      </c>
      <c r="AA4611" s="9">
        <v>0</v>
      </c>
      <c r="AB4611" s="120"/>
      <c r="AC4611" s="2">
        <f t="shared" si="438"/>
        <v>0</v>
      </c>
      <c r="AE4611" s="11">
        <f t="shared" si="439"/>
        <v>0</v>
      </c>
      <c r="AG4611" t="str">
        <f t="shared" si="440"/>
        <v/>
      </c>
      <c r="AH4611"/>
    </row>
    <row r="4612" spans="1:34">
      <c r="A4612">
        <v>4611</v>
      </c>
      <c r="C4612">
        <v>495</v>
      </c>
      <c r="D4612">
        <v>864</v>
      </c>
      <c r="E4612" t="s">
        <v>605</v>
      </c>
      <c r="F4612" t="s">
        <v>929</v>
      </c>
      <c r="G4612">
        <v>53.806720730000002</v>
      </c>
      <c r="H4612">
        <v>130.0112</v>
      </c>
      <c r="M4612" t="s">
        <v>89</v>
      </c>
      <c r="N4612">
        <v>9</v>
      </c>
      <c r="O4612">
        <v>8</v>
      </c>
      <c r="P4612">
        <f t="shared" si="435"/>
        <v>1</v>
      </c>
      <c r="Q4612" t="s">
        <v>35</v>
      </c>
      <c r="R4612">
        <v>1</v>
      </c>
      <c r="S4612">
        <f t="shared" si="436"/>
        <v>0</v>
      </c>
      <c r="T4612">
        <f t="shared" si="437"/>
        <v>1</v>
      </c>
      <c r="W4612">
        <f>SUM(S4612:S4617)</f>
        <v>32</v>
      </c>
      <c r="X4612">
        <f>SUM(T4612:T4617)</f>
        <v>9</v>
      </c>
      <c r="Y4612">
        <f>X4612+W4612</f>
        <v>41</v>
      </c>
      <c r="Z4612" s="118">
        <v>0.14000000000000001</v>
      </c>
      <c r="AA4612">
        <v>0</v>
      </c>
      <c r="AB4612" s="120">
        <v>43.21</v>
      </c>
      <c r="AC4612" s="2">
        <f t="shared" si="438"/>
        <v>604.94000000000005</v>
      </c>
      <c r="AD4612" s="2">
        <f>SUM(AC4612:AC4617)</f>
        <v>8201.9049999999988</v>
      </c>
      <c r="AE4612" s="2">
        <f t="shared" si="439"/>
        <v>604.94000000000005</v>
      </c>
      <c r="AF4612" s="2">
        <f>SUM(AE4612:AE4617)</f>
        <v>8201.9049999999988</v>
      </c>
      <c r="AG4612">
        <f t="shared" si="440"/>
        <v>1</v>
      </c>
    </row>
    <row r="4613" spans="1:34">
      <c r="A4613">
        <v>4612</v>
      </c>
      <c r="C4613">
        <v>495</v>
      </c>
      <c r="D4613">
        <v>864</v>
      </c>
      <c r="E4613" t="s">
        <v>605</v>
      </c>
      <c r="F4613" t="s">
        <v>929</v>
      </c>
      <c r="G4613">
        <v>53.806720730000002</v>
      </c>
      <c r="H4613">
        <v>130.0112</v>
      </c>
      <c r="M4613" t="s">
        <v>606</v>
      </c>
      <c r="N4613">
        <v>8</v>
      </c>
      <c r="O4613">
        <v>5</v>
      </c>
      <c r="P4613">
        <f t="shared" si="435"/>
        <v>3</v>
      </c>
      <c r="Q4613" t="s">
        <v>35</v>
      </c>
      <c r="R4613">
        <v>1</v>
      </c>
      <c r="S4613">
        <f t="shared" si="436"/>
        <v>0</v>
      </c>
      <c r="T4613">
        <f t="shared" si="437"/>
        <v>3</v>
      </c>
      <c r="Z4613" s="118">
        <v>0.14000000000000001</v>
      </c>
      <c r="AA4613">
        <v>0</v>
      </c>
      <c r="AB4613" s="120">
        <v>43.21</v>
      </c>
      <c r="AC4613" s="2">
        <f t="shared" si="438"/>
        <v>1814.8200000000002</v>
      </c>
      <c r="AE4613" s="2">
        <f t="shared" si="439"/>
        <v>1814.8200000000002</v>
      </c>
      <c r="AG4613" t="str">
        <f t="shared" si="440"/>
        <v/>
      </c>
    </row>
    <row r="4614" spans="1:34">
      <c r="A4614">
        <v>4613</v>
      </c>
      <c r="C4614">
        <v>495</v>
      </c>
      <c r="D4614">
        <v>864</v>
      </c>
      <c r="E4614" t="s">
        <v>605</v>
      </c>
      <c r="F4614" t="s">
        <v>929</v>
      </c>
      <c r="G4614">
        <v>53.806720730000002</v>
      </c>
      <c r="H4614">
        <v>130.0112</v>
      </c>
      <c r="M4614" t="s">
        <v>121</v>
      </c>
      <c r="N4614">
        <v>5</v>
      </c>
      <c r="O4614">
        <v>0</v>
      </c>
      <c r="P4614">
        <f t="shared" si="435"/>
        <v>5</v>
      </c>
      <c r="Q4614" t="s">
        <v>35</v>
      </c>
      <c r="R4614">
        <v>1</v>
      </c>
      <c r="S4614">
        <f t="shared" si="436"/>
        <v>0</v>
      </c>
      <c r="T4614">
        <f t="shared" si="437"/>
        <v>5</v>
      </c>
      <c r="Z4614" s="118">
        <v>0.14000000000000001</v>
      </c>
      <c r="AA4614">
        <v>0</v>
      </c>
      <c r="AB4614" s="120">
        <v>36.65</v>
      </c>
      <c r="AC4614" s="2">
        <f t="shared" si="438"/>
        <v>2565.5</v>
      </c>
      <c r="AE4614" s="2">
        <f t="shared" si="439"/>
        <v>2565.5</v>
      </c>
      <c r="AG4614" t="str">
        <f t="shared" si="440"/>
        <v/>
      </c>
    </row>
    <row r="4615" spans="1:34">
      <c r="A4615">
        <v>4614</v>
      </c>
      <c r="C4615">
        <v>543</v>
      </c>
      <c r="D4615">
        <v>864</v>
      </c>
      <c r="E4615" t="s">
        <v>605</v>
      </c>
      <c r="F4615" t="s">
        <v>929</v>
      </c>
      <c r="G4615">
        <v>53.806720730000002</v>
      </c>
      <c r="H4615">
        <v>130.0112</v>
      </c>
      <c r="M4615" t="s">
        <v>16</v>
      </c>
      <c r="N4615">
        <v>0</v>
      </c>
      <c r="O4615">
        <v>-1</v>
      </c>
      <c r="P4615">
        <f t="shared" si="435"/>
        <v>1</v>
      </c>
      <c r="Q4615" t="s">
        <v>604</v>
      </c>
      <c r="R4615">
        <v>2</v>
      </c>
      <c r="S4615">
        <f t="shared" si="436"/>
        <v>1</v>
      </c>
      <c r="T4615">
        <f t="shared" si="437"/>
        <v>0</v>
      </c>
      <c r="U4615" t="s">
        <v>1026</v>
      </c>
      <c r="V4615" t="s">
        <v>623</v>
      </c>
      <c r="Z4615" s="118">
        <v>1.31</v>
      </c>
      <c r="AA4615">
        <v>25</v>
      </c>
      <c r="AB4615" s="120">
        <v>4.74</v>
      </c>
      <c r="AC4615" s="2">
        <f t="shared" si="438"/>
        <v>465.70500000000004</v>
      </c>
      <c r="AE4615" s="2">
        <f t="shared" si="439"/>
        <v>465.70500000000004</v>
      </c>
      <c r="AG4615" t="str">
        <f t="shared" si="440"/>
        <v/>
      </c>
    </row>
    <row r="4616" spans="1:34">
      <c r="A4616">
        <v>4615</v>
      </c>
      <c r="C4616">
        <v>543</v>
      </c>
      <c r="D4616">
        <v>864</v>
      </c>
      <c r="E4616" t="s">
        <v>605</v>
      </c>
      <c r="F4616" t="s">
        <v>929</v>
      </c>
      <c r="G4616">
        <v>53.806720730000002</v>
      </c>
      <c r="H4616">
        <v>130.0112</v>
      </c>
      <c r="M4616" t="s">
        <v>19</v>
      </c>
      <c r="N4616">
        <v>-32</v>
      </c>
      <c r="O4616">
        <v>-32</v>
      </c>
      <c r="P4616">
        <f t="shared" si="435"/>
        <v>0</v>
      </c>
      <c r="Q4616" t="s">
        <v>604</v>
      </c>
      <c r="R4616">
        <v>2</v>
      </c>
      <c r="S4616">
        <f t="shared" si="436"/>
        <v>0</v>
      </c>
      <c r="T4616">
        <f t="shared" si="437"/>
        <v>0</v>
      </c>
      <c r="U4616" t="s">
        <v>1026</v>
      </c>
      <c r="V4616" t="s">
        <v>623</v>
      </c>
      <c r="Z4616" s="118">
        <v>1.38</v>
      </c>
      <c r="AA4616">
        <v>60</v>
      </c>
      <c r="AB4616" s="120">
        <v>0.54</v>
      </c>
      <c r="AC4616" s="2">
        <f t="shared" si="438"/>
        <v>0</v>
      </c>
      <c r="AE4616" s="2">
        <f t="shared" si="439"/>
        <v>0</v>
      </c>
      <c r="AG4616" t="str">
        <f t="shared" si="440"/>
        <v/>
      </c>
    </row>
    <row r="4617" spans="1:34" s="9" customFormat="1">
      <c r="A4617">
        <v>4616</v>
      </c>
      <c r="C4617">
        <v>543</v>
      </c>
      <c r="D4617">
        <v>864</v>
      </c>
      <c r="E4617" s="9" t="s">
        <v>605</v>
      </c>
      <c r="F4617" t="s">
        <v>929</v>
      </c>
      <c r="G4617" s="9">
        <v>53.806720730000002</v>
      </c>
      <c r="H4617" s="9">
        <v>130.0112</v>
      </c>
      <c r="M4617" s="9" t="s">
        <v>17</v>
      </c>
      <c r="N4617" s="9">
        <v>-1</v>
      </c>
      <c r="O4617" s="9">
        <v>-32</v>
      </c>
      <c r="P4617">
        <f t="shared" si="435"/>
        <v>31</v>
      </c>
      <c r="Q4617" s="9" t="s">
        <v>604</v>
      </c>
      <c r="R4617" s="9">
        <v>2</v>
      </c>
      <c r="S4617" s="9">
        <f t="shared" si="436"/>
        <v>31</v>
      </c>
      <c r="T4617" s="9">
        <f t="shared" si="437"/>
        <v>0</v>
      </c>
      <c r="U4617" t="s">
        <v>1026</v>
      </c>
      <c r="V4617" t="s">
        <v>623</v>
      </c>
      <c r="Z4617" s="118">
        <v>0.87</v>
      </c>
      <c r="AA4617" s="9">
        <v>40</v>
      </c>
      <c r="AB4617" s="120">
        <v>1.7</v>
      </c>
      <c r="AC4617" s="2">
        <f t="shared" si="438"/>
        <v>2750.9399999999996</v>
      </c>
      <c r="AE4617" s="11">
        <f t="shared" si="439"/>
        <v>2750.9399999999996</v>
      </c>
      <c r="AG4617" t="str">
        <f t="shared" si="440"/>
        <v/>
      </c>
      <c r="AH4617"/>
    </row>
    <row r="4618" spans="1:34">
      <c r="A4618">
        <v>4617</v>
      </c>
      <c r="C4618">
        <v>452</v>
      </c>
      <c r="D4618">
        <v>865</v>
      </c>
      <c r="E4618" t="s">
        <v>605</v>
      </c>
      <c r="F4618" t="s">
        <v>929</v>
      </c>
      <c r="G4618">
        <v>53.801429749999997</v>
      </c>
      <c r="H4618">
        <v>130.04150390000001</v>
      </c>
      <c r="M4618" t="s">
        <v>191</v>
      </c>
      <c r="N4618">
        <v>14</v>
      </c>
      <c r="O4618">
        <v>13</v>
      </c>
      <c r="P4618">
        <f t="shared" si="435"/>
        <v>1</v>
      </c>
      <c r="Q4618" t="s">
        <v>35</v>
      </c>
      <c r="R4618">
        <v>1</v>
      </c>
      <c r="S4618">
        <f t="shared" si="436"/>
        <v>0</v>
      </c>
      <c r="T4618">
        <f t="shared" si="437"/>
        <v>1</v>
      </c>
      <c r="W4618">
        <f>SUM(S4618:S4623)</f>
        <v>12</v>
      </c>
      <c r="X4618">
        <f>SUM(T4618:T4623)</f>
        <v>14</v>
      </c>
      <c r="Y4618">
        <f>X4618+W4618</f>
        <v>26</v>
      </c>
      <c r="Z4618" s="118">
        <v>0</v>
      </c>
      <c r="AA4618">
        <v>0</v>
      </c>
      <c r="AC4618" s="2">
        <f t="shared" si="438"/>
        <v>0</v>
      </c>
      <c r="AD4618" s="2">
        <f>SUM(AC4618:AC4623)</f>
        <v>10246.588</v>
      </c>
      <c r="AE4618" s="2">
        <f t="shared" si="439"/>
        <v>0</v>
      </c>
      <c r="AF4618" s="2">
        <f>SUM(AE4618:AE4623)</f>
        <v>10246.588</v>
      </c>
      <c r="AG4618">
        <f t="shared" si="440"/>
        <v>1</v>
      </c>
    </row>
    <row r="4619" spans="1:34">
      <c r="A4619">
        <v>4618</v>
      </c>
      <c r="C4619">
        <v>452</v>
      </c>
      <c r="D4619">
        <v>865</v>
      </c>
      <c r="E4619" t="s">
        <v>605</v>
      </c>
      <c r="F4619" t="s">
        <v>929</v>
      </c>
      <c r="G4619">
        <v>53.801429749999997</v>
      </c>
      <c r="H4619">
        <v>130.04150390000001</v>
      </c>
      <c r="M4619" t="s">
        <v>14</v>
      </c>
      <c r="N4619">
        <v>13</v>
      </c>
      <c r="O4619">
        <v>10</v>
      </c>
      <c r="P4619">
        <f t="shared" ref="P4619:P4682" si="441">ABS(N4619-O4619)</f>
        <v>3</v>
      </c>
      <c r="Q4619" t="s">
        <v>35</v>
      </c>
      <c r="R4619">
        <v>1</v>
      </c>
      <c r="S4619">
        <f t="shared" si="436"/>
        <v>0</v>
      </c>
      <c r="T4619">
        <f t="shared" si="437"/>
        <v>3</v>
      </c>
      <c r="Z4619" s="118">
        <v>0.14000000000000001</v>
      </c>
      <c r="AA4619">
        <v>0</v>
      </c>
      <c r="AB4619" s="120">
        <v>43.21</v>
      </c>
      <c r="AC4619" s="2">
        <f t="shared" si="438"/>
        <v>1814.8200000000002</v>
      </c>
      <c r="AE4619" s="2">
        <f t="shared" si="439"/>
        <v>1814.8200000000002</v>
      </c>
      <c r="AG4619" t="str">
        <f t="shared" si="440"/>
        <v/>
      </c>
    </row>
    <row r="4620" spans="1:34">
      <c r="A4620">
        <v>4619</v>
      </c>
      <c r="C4620">
        <v>452</v>
      </c>
      <c r="D4620">
        <v>865</v>
      </c>
      <c r="E4620" t="s">
        <v>605</v>
      </c>
      <c r="F4620" t="s">
        <v>929</v>
      </c>
      <c r="G4620">
        <v>53.801429749999997</v>
      </c>
      <c r="H4620">
        <v>130.04150390000001</v>
      </c>
      <c r="M4620" t="s">
        <v>15</v>
      </c>
      <c r="N4620">
        <v>10</v>
      </c>
      <c r="O4620">
        <v>0</v>
      </c>
      <c r="P4620">
        <f t="shared" si="441"/>
        <v>10</v>
      </c>
      <c r="Q4620" t="s">
        <v>35</v>
      </c>
      <c r="R4620">
        <v>1</v>
      </c>
      <c r="S4620">
        <f t="shared" si="436"/>
        <v>0</v>
      </c>
      <c r="T4620">
        <f t="shared" si="437"/>
        <v>10</v>
      </c>
      <c r="Z4620" s="118">
        <v>0.14000000000000001</v>
      </c>
      <c r="AA4620">
        <v>0</v>
      </c>
      <c r="AB4620" s="120">
        <v>36.65</v>
      </c>
      <c r="AC4620" s="2">
        <f t="shared" si="438"/>
        <v>5131</v>
      </c>
      <c r="AE4620" s="2">
        <f t="shared" si="439"/>
        <v>5131</v>
      </c>
      <c r="AG4620" t="str">
        <f t="shared" si="440"/>
        <v/>
      </c>
    </row>
    <row r="4621" spans="1:34">
      <c r="A4621">
        <v>4620</v>
      </c>
      <c r="C4621">
        <v>500</v>
      </c>
      <c r="D4621">
        <v>865</v>
      </c>
      <c r="E4621" t="s">
        <v>605</v>
      </c>
      <c r="F4621" t="s">
        <v>929</v>
      </c>
      <c r="G4621">
        <v>53.801429749999997</v>
      </c>
      <c r="H4621">
        <v>130.04150390000001</v>
      </c>
      <c r="M4621" t="s">
        <v>16</v>
      </c>
      <c r="N4621">
        <v>0</v>
      </c>
      <c r="O4621">
        <v>-4</v>
      </c>
      <c r="P4621">
        <f t="shared" si="441"/>
        <v>4</v>
      </c>
      <c r="Q4621" t="s">
        <v>89</v>
      </c>
      <c r="R4621">
        <v>2</v>
      </c>
      <c r="S4621">
        <f t="shared" si="436"/>
        <v>4</v>
      </c>
      <c r="T4621">
        <f t="shared" si="437"/>
        <v>0</v>
      </c>
      <c r="U4621" t="s">
        <v>1018</v>
      </c>
      <c r="V4621" t="s">
        <v>856</v>
      </c>
      <c r="Z4621" s="118">
        <v>1.31</v>
      </c>
      <c r="AA4621" s="106">
        <v>20</v>
      </c>
      <c r="AB4621" s="120">
        <v>4.74</v>
      </c>
      <c r="AC4621" s="2">
        <f t="shared" si="438"/>
        <v>1987.0080000000003</v>
      </c>
      <c r="AE4621" s="2">
        <f t="shared" si="439"/>
        <v>1987.0080000000003</v>
      </c>
      <c r="AG4621" t="str">
        <f t="shared" si="440"/>
        <v/>
      </c>
    </row>
    <row r="4622" spans="1:34">
      <c r="A4622">
        <v>4621</v>
      </c>
      <c r="C4622">
        <v>500</v>
      </c>
      <c r="D4622">
        <v>865</v>
      </c>
      <c r="E4622" t="s">
        <v>605</v>
      </c>
      <c r="F4622" t="s">
        <v>929</v>
      </c>
      <c r="G4622">
        <v>53.801429749999997</v>
      </c>
      <c r="H4622">
        <v>130.04150390000001</v>
      </c>
      <c r="M4622" t="s">
        <v>18</v>
      </c>
      <c r="N4622">
        <v>-4</v>
      </c>
      <c r="O4622">
        <v>-12</v>
      </c>
      <c r="P4622">
        <f t="shared" si="441"/>
        <v>8</v>
      </c>
      <c r="Q4622" t="s">
        <v>89</v>
      </c>
      <c r="R4622">
        <v>2</v>
      </c>
      <c r="S4622">
        <f t="shared" si="436"/>
        <v>8</v>
      </c>
      <c r="T4622">
        <f t="shared" si="437"/>
        <v>0</v>
      </c>
      <c r="U4622" t="s">
        <v>1026</v>
      </c>
      <c r="V4622" t="s">
        <v>918</v>
      </c>
      <c r="Z4622" s="118">
        <v>1.38</v>
      </c>
      <c r="AA4622" s="106">
        <v>30</v>
      </c>
      <c r="AB4622" s="120">
        <v>1.7</v>
      </c>
      <c r="AC4622" s="2">
        <f t="shared" si="438"/>
        <v>1313.7599999999998</v>
      </c>
      <c r="AE4622" s="2">
        <f t="shared" si="439"/>
        <v>1313.7599999999998</v>
      </c>
      <c r="AG4622" t="str">
        <f t="shared" si="440"/>
        <v/>
      </c>
    </row>
    <row r="4623" spans="1:34" s="9" customFormat="1">
      <c r="A4623">
        <v>4622</v>
      </c>
      <c r="C4623">
        <v>500</v>
      </c>
      <c r="D4623">
        <v>865</v>
      </c>
      <c r="E4623" s="9" t="s">
        <v>605</v>
      </c>
      <c r="F4623" t="s">
        <v>929</v>
      </c>
      <c r="G4623" s="9">
        <v>53.801429749999997</v>
      </c>
      <c r="H4623" s="9">
        <v>130.04150390000001</v>
      </c>
      <c r="M4623" s="9" t="s">
        <v>416</v>
      </c>
      <c r="N4623" s="9">
        <v>-12</v>
      </c>
      <c r="O4623" s="9">
        <v>-12</v>
      </c>
      <c r="P4623">
        <f t="shared" si="441"/>
        <v>0</v>
      </c>
      <c r="R4623" s="9">
        <v>2</v>
      </c>
      <c r="S4623" s="9">
        <f t="shared" si="436"/>
        <v>0</v>
      </c>
      <c r="T4623" s="9">
        <f t="shared" si="437"/>
        <v>0</v>
      </c>
      <c r="U4623" t="s">
        <v>1026</v>
      </c>
      <c r="V4623" t="s">
        <v>918</v>
      </c>
      <c r="Z4623" s="118">
        <v>0</v>
      </c>
      <c r="AA4623" s="9">
        <v>0</v>
      </c>
      <c r="AB4623" s="120"/>
      <c r="AC4623" s="2">
        <f t="shared" si="438"/>
        <v>0</v>
      </c>
      <c r="AE4623" s="11">
        <f t="shared" si="439"/>
        <v>0</v>
      </c>
      <c r="AG4623" t="str">
        <f t="shared" si="440"/>
        <v/>
      </c>
      <c r="AH4623"/>
    </row>
    <row r="4624" spans="1:34">
      <c r="A4624">
        <v>4623</v>
      </c>
      <c r="C4624">
        <v>278</v>
      </c>
      <c r="D4624">
        <v>866</v>
      </c>
      <c r="E4624" t="s">
        <v>607</v>
      </c>
      <c r="F4624" t="s">
        <v>929</v>
      </c>
      <c r="G4624">
        <v>53.800838470000002</v>
      </c>
      <c r="H4624">
        <v>130.0422058</v>
      </c>
      <c r="M4624" t="s">
        <v>610</v>
      </c>
      <c r="N4624">
        <v>20</v>
      </c>
      <c r="O4624">
        <v>18</v>
      </c>
      <c r="P4624">
        <f t="shared" si="441"/>
        <v>2</v>
      </c>
      <c r="Q4624" t="s">
        <v>35</v>
      </c>
      <c r="R4624">
        <v>1</v>
      </c>
      <c r="S4624">
        <f t="shared" si="436"/>
        <v>0</v>
      </c>
      <c r="T4624">
        <f t="shared" si="437"/>
        <v>2</v>
      </c>
      <c r="W4624">
        <f>SUM(S4624:S4629)</f>
        <v>33</v>
      </c>
      <c r="X4624">
        <f>SUM(T4624:T4629)</f>
        <v>20</v>
      </c>
      <c r="Y4624">
        <f>X4624+W4624</f>
        <v>53</v>
      </c>
      <c r="Z4624" s="118">
        <v>0.11</v>
      </c>
      <c r="AA4624">
        <v>0</v>
      </c>
      <c r="AB4624" s="120">
        <v>45.06</v>
      </c>
      <c r="AC4624" s="2">
        <f t="shared" si="438"/>
        <v>991.31999999999994</v>
      </c>
      <c r="AD4624" s="2">
        <f>SUM(AC4624:AC4629)</f>
        <v>17568.484000000004</v>
      </c>
      <c r="AE4624" s="2">
        <f t="shared" si="439"/>
        <v>991.31999999999994</v>
      </c>
      <c r="AF4624" s="2">
        <f>SUM(AE4624:AE4629)</f>
        <v>17568.484000000004</v>
      </c>
      <c r="AG4624">
        <f t="shared" si="440"/>
        <v>1</v>
      </c>
    </row>
    <row r="4625" spans="1:34">
      <c r="A4625">
        <v>4624</v>
      </c>
      <c r="C4625">
        <v>278</v>
      </c>
      <c r="D4625">
        <v>866</v>
      </c>
      <c r="E4625" t="s">
        <v>607</v>
      </c>
      <c r="F4625" t="s">
        <v>929</v>
      </c>
      <c r="G4625">
        <v>53.800838470000002</v>
      </c>
      <c r="H4625">
        <v>130.0422058</v>
      </c>
      <c r="M4625" t="s">
        <v>14</v>
      </c>
      <c r="N4625">
        <v>18</v>
      </c>
      <c r="O4625">
        <v>14</v>
      </c>
      <c r="P4625">
        <f t="shared" si="441"/>
        <v>4</v>
      </c>
      <c r="Q4625" t="s">
        <v>35</v>
      </c>
      <c r="R4625">
        <v>1</v>
      </c>
      <c r="S4625">
        <f t="shared" si="436"/>
        <v>0</v>
      </c>
      <c r="T4625">
        <f t="shared" si="437"/>
        <v>4</v>
      </c>
      <c r="Z4625" s="118">
        <v>0.11</v>
      </c>
      <c r="AA4625">
        <v>0</v>
      </c>
      <c r="AB4625" s="120">
        <v>45.06</v>
      </c>
      <c r="AC4625" s="2">
        <f t="shared" si="438"/>
        <v>1982.6399999999999</v>
      </c>
      <c r="AE4625" s="2">
        <f t="shared" si="439"/>
        <v>1982.6399999999999</v>
      </c>
      <c r="AG4625" t="str">
        <f t="shared" si="440"/>
        <v/>
      </c>
    </row>
    <row r="4626" spans="1:34">
      <c r="A4626">
        <v>4625</v>
      </c>
      <c r="C4626">
        <v>278</v>
      </c>
      <c r="D4626">
        <v>866</v>
      </c>
      <c r="E4626" t="s">
        <v>607</v>
      </c>
      <c r="F4626" t="s">
        <v>929</v>
      </c>
      <c r="G4626">
        <v>53.800838470000002</v>
      </c>
      <c r="H4626">
        <v>130.0422058</v>
      </c>
      <c r="M4626" t="s">
        <v>90</v>
      </c>
      <c r="N4626">
        <v>14</v>
      </c>
      <c r="O4626">
        <v>0</v>
      </c>
      <c r="P4626">
        <f t="shared" si="441"/>
        <v>14</v>
      </c>
      <c r="Q4626" t="s">
        <v>35</v>
      </c>
      <c r="R4626">
        <v>1</v>
      </c>
      <c r="S4626">
        <f t="shared" si="436"/>
        <v>0</v>
      </c>
      <c r="T4626">
        <f t="shared" si="437"/>
        <v>14</v>
      </c>
      <c r="Z4626" s="118">
        <v>0.11</v>
      </c>
      <c r="AA4626">
        <v>0</v>
      </c>
      <c r="AB4626" s="120">
        <v>38.51</v>
      </c>
      <c r="AC4626" s="2">
        <f t="shared" si="438"/>
        <v>5930.54</v>
      </c>
      <c r="AE4626" s="2">
        <f t="shared" si="439"/>
        <v>5930.54</v>
      </c>
      <c r="AG4626" t="str">
        <f t="shared" si="440"/>
        <v/>
      </c>
    </row>
    <row r="4627" spans="1:34">
      <c r="A4627">
        <v>4626</v>
      </c>
      <c r="C4627">
        <v>306</v>
      </c>
      <c r="D4627">
        <v>866</v>
      </c>
      <c r="E4627" t="s">
        <v>607</v>
      </c>
      <c r="F4627" t="s">
        <v>929</v>
      </c>
      <c r="G4627">
        <v>53.800838470000002</v>
      </c>
      <c r="H4627">
        <v>130.0422058</v>
      </c>
      <c r="M4627" t="s">
        <v>116</v>
      </c>
      <c r="N4627">
        <v>0</v>
      </c>
      <c r="O4627">
        <v>-5</v>
      </c>
      <c r="P4627">
        <f t="shared" si="441"/>
        <v>5</v>
      </c>
      <c r="Q4627" t="s">
        <v>89</v>
      </c>
      <c r="R4627">
        <v>2</v>
      </c>
      <c r="S4627">
        <f t="shared" si="436"/>
        <v>5</v>
      </c>
      <c r="T4627">
        <f t="shared" si="437"/>
        <v>0</v>
      </c>
      <c r="U4627" t="s">
        <v>1026</v>
      </c>
      <c r="V4627" t="s">
        <v>918</v>
      </c>
      <c r="Z4627" s="118">
        <v>0.86</v>
      </c>
      <c r="AA4627">
        <v>25</v>
      </c>
      <c r="AB4627" s="120">
        <v>3.92</v>
      </c>
      <c r="AC4627" s="2">
        <f t="shared" si="438"/>
        <v>1264.1999999999998</v>
      </c>
      <c r="AE4627" s="2">
        <f t="shared" si="439"/>
        <v>1264.1999999999998</v>
      </c>
      <c r="AG4627" t="str">
        <f t="shared" si="440"/>
        <v/>
      </c>
    </row>
    <row r="4628" spans="1:34">
      <c r="A4628">
        <v>4627</v>
      </c>
      <c r="C4628">
        <v>306</v>
      </c>
      <c r="D4628">
        <v>866</v>
      </c>
      <c r="E4628" t="s">
        <v>607</v>
      </c>
      <c r="F4628" t="s">
        <v>929</v>
      </c>
      <c r="G4628">
        <v>53.800838470000002</v>
      </c>
      <c r="H4628">
        <v>130.0422058</v>
      </c>
      <c r="M4628" t="s">
        <v>17</v>
      </c>
      <c r="N4628">
        <v>-5</v>
      </c>
      <c r="O4628">
        <v>-24</v>
      </c>
      <c r="P4628">
        <f t="shared" si="441"/>
        <v>19</v>
      </c>
      <c r="Q4628" t="s">
        <v>89</v>
      </c>
      <c r="R4628">
        <v>2</v>
      </c>
      <c r="S4628">
        <f t="shared" si="436"/>
        <v>19</v>
      </c>
      <c r="T4628">
        <f t="shared" si="437"/>
        <v>0</v>
      </c>
      <c r="U4628" t="s">
        <v>1026</v>
      </c>
      <c r="V4628" t="s">
        <v>918</v>
      </c>
      <c r="Z4628" s="118">
        <v>0.86</v>
      </c>
      <c r="AA4628">
        <v>20</v>
      </c>
      <c r="AB4628" s="120">
        <v>3.92</v>
      </c>
      <c r="AC4628" s="2">
        <f t="shared" si="438"/>
        <v>5124.2240000000011</v>
      </c>
      <c r="AE4628" s="2">
        <f t="shared" si="439"/>
        <v>5124.2240000000011</v>
      </c>
      <c r="AG4628" t="str">
        <f t="shared" si="440"/>
        <v/>
      </c>
    </row>
    <row r="4629" spans="1:34" s="9" customFormat="1">
      <c r="A4629">
        <v>4628</v>
      </c>
      <c r="C4629">
        <v>306</v>
      </c>
      <c r="D4629">
        <v>866</v>
      </c>
      <c r="E4629" s="9" t="s">
        <v>607</v>
      </c>
      <c r="F4629" t="s">
        <v>929</v>
      </c>
      <c r="G4629" s="9">
        <v>53.800838470000002</v>
      </c>
      <c r="H4629" s="9">
        <v>130.0422058</v>
      </c>
      <c r="M4629" s="9" t="s">
        <v>825</v>
      </c>
      <c r="N4629" s="9">
        <v>-24</v>
      </c>
      <c r="O4629" s="9">
        <v>-33</v>
      </c>
      <c r="P4629">
        <f t="shared" si="441"/>
        <v>9</v>
      </c>
      <c r="Q4629" s="9" t="s">
        <v>884</v>
      </c>
      <c r="R4629" s="9">
        <v>2</v>
      </c>
      <c r="S4629" s="9">
        <f t="shared" si="436"/>
        <v>9</v>
      </c>
      <c r="T4629" s="9">
        <f t="shared" si="437"/>
        <v>0</v>
      </c>
      <c r="U4629" t="s">
        <v>1026</v>
      </c>
      <c r="V4629" t="s">
        <v>918</v>
      </c>
      <c r="Z4629" s="118">
        <v>0.86</v>
      </c>
      <c r="AA4629" s="9">
        <v>25</v>
      </c>
      <c r="AB4629" s="120">
        <v>3.92</v>
      </c>
      <c r="AC4629" s="2">
        <f t="shared" si="438"/>
        <v>2275.56</v>
      </c>
      <c r="AE4629" s="11">
        <f t="shared" si="439"/>
        <v>2275.56</v>
      </c>
      <c r="AG4629" t="str">
        <f t="shared" si="440"/>
        <v/>
      </c>
      <c r="AH4629"/>
    </row>
    <row r="4630" spans="1:34">
      <c r="A4630">
        <v>4629</v>
      </c>
      <c r="C4630">
        <v>320</v>
      </c>
      <c r="D4630">
        <v>867</v>
      </c>
      <c r="E4630" t="s">
        <v>607</v>
      </c>
      <c r="F4630" t="s">
        <v>929</v>
      </c>
      <c r="G4630">
        <v>53.988224029999998</v>
      </c>
      <c r="H4630">
        <v>129.89114380000001</v>
      </c>
      <c r="M4630" t="s">
        <v>191</v>
      </c>
      <c r="N4630">
        <v>13</v>
      </c>
      <c r="O4630">
        <v>11</v>
      </c>
      <c r="P4630">
        <f t="shared" si="441"/>
        <v>2</v>
      </c>
      <c r="Q4630" t="s">
        <v>35</v>
      </c>
      <c r="R4630">
        <v>1</v>
      </c>
      <c r="S4630">
        <f t="shared" si="436"/>
        <v>0</v>
      </c>
      <c r="T4630">
        <f t="shared" si="437"/>
        <v>2</v>
      </c>
      <c r="W4630">
        <f>SUM(S4630:S4634)</f>
        <v>50</v>
      </c>
      <c r="X4630">
        <f>SUM(T4630:T4634)</f>
        <v>13</v>
      </c>
      <c r="Y4630">
        <f>X4630+W4630</f>
        <v>63</v>
      </c>
      <c r="Z4630" s="118">
        <v>0</v>
      </c>
      <c r="AA4630">
        <v>0</v>
      </c>
      <c r="AC4630" s="2">
        <f t="shared" si="438"/>
        <v>0</v>
      </c>
      <c r="AD4630" s="2">
        <f>SUM(AC4630:AC4634)</f>
        <v>14508.24</v>
      </c>
      <c r="AE4630" s="2">
        <f t="shared" si="439"/>
        <v>0</v>
      </c>
      <c r="AF4630" s="2">
        <f>SUM(AE4630:AE4634)</f>
        <v>14508.24</v>
      </c>
      <c r="AG4630">
        <f t="shared" si="440"/>
        <v>1</v>
      </c>
    </row>
    <row r="4631" spans="1:34">
      <c r="A4631">
        <v>4630</v>
      </c>
      <c r="C4631">
        <v>320</v>
      </c>
      <c r="D4631">
        <v>867</v>
      </c>
      <c r="E4631" t="s">
        <v>607</v>
      </c>
      <c r="F4631" t="s">
        <v>929</v>
      </c>
      <c r="G4631">
        <v>53.988224029999998</v>
      </c>
      <c r="H4631">
        <v>129.89114380000001</v>
      </c>
      <c r="M4631" t="s">
        <v>14</v>
      </c>
      <c r="N4631">
        <v>11</v>
      </c>
      <c r="O4631">
        <v>10</v>
      </c>
      <c r="P4631">
        <f t="shared" si="441"/>
        <v>1</v>
      </c>
      <c r="Q4631" t="s">
        <v>35</v>
      </c>
      <c r="R4631">
        <v>1</v>
      </c>
      <c r="S4631">
        <f t="shared" si="436"/>
        <v>0</v>
      </c>
      <c r="T4631">
        <f t="shared" si="437"/>
        <v>1</v>
      </c>
      <c r="Z4631" s="118">
        <v>0.11</v>
      </c>
      <c r="AA4631">
        <v>0</v>
      </c>
      <c r="AB4631" s="120">
        <v>45.06</v>
      </c>
      <c r="AC4631" s="2">
        <f t="shared" si="438"/>
        <v>495.65999999999997</v>
      </c>
      <c r="AE4631" s="2">
        <f t="shared" si="439"/>
        <v>495.65999999999997</v>
      </c>
      <c r="AG4631" t="str">
        <f t="shared" si="440"/>
        <v/>
      </c>
    </row>
    <row r="4632" spans="1:34">
      <c r="A4632">
        <v>4631</v>
      </c>
      <c r="C4632">
        <v>320</v>
      </c>
      <c r="D4632">
        <v>867</v>
      </c>
      <c r="E4632" t="s">
        <v>607</v>
      </c>
      <c r="F4632" t="s">
        <v>929</v>
      </c>
      <c r="G4632">
        <v>53.988224029999998</v>
      </c>
      <c r="H4632">
        <v>129.89114380000001</v>
      </c>
      <c r="M4632" t="s">
        <v>15</v>
      </c>
      <c r="N4632">
        <v>10</v>
      </c>
      <c r="O4632">
        <v>0</v>
      </c>
      <c r="P4632">
        <f t="shared" si="441"/>
        <v>10</v>
      </c>
      <c r="Q4632" t="s">
        <v>35</v>
      </c>
      <c r="R4632">
        <v>1</v>
      </c>
      <c r="S4632">
        <f t="shared" si="436"/>
        <v>0</v>
      </c>
      <c r="T4632">
        <f t="shared" si="437"/>
        <v>10</v>
      </c>
      <c r="Z4632" s="118">
        <v>0.11</v>
      </c>
      <c r="AA4632">
        <v>0</v>
      </c>
      <c r="AB4632" s="120">
        <v>38.51</v>
      </c>
      <c r="AC4632" s="2">
        <f t="shared" si="438"/>
        <v>4236.0999999999985</v>
      </c>
      <c r="AE4632" s="2">
        <f t="shared" si="439"/>
        <v>4236.0999999999985</v>
      </c>
      <c r="AG4632" t="str">
        <f t="shared" si="440"/>
        <v/>
      </c>
    </row>
    <row r="4633" spans="1:34">
      <c r="A4633">
        <v>4632</v>
      </c>
      <c r="C4633">
        <v>350</v>
      </c>
      <c r="D4633">
        <v>867</v>
      </c>
      <c r="E4633" t="s">
        <v>607</v>
      </c>
      <c r="F4633" t="s">
        <v>929</v>
      </c>
      <c r="G4633">
        <v>53.988224029999998</v>
      </c>
      <c r="H4633">
        <v>129.89114380000001</v>
      </c>
      <c r="M4633" t="s">
        <v>116</v>
      </c>
      <c r="N4633">
        <v>0</v>
      </c>
      <c r="O4633">
        <v>-20</v>
      </c>
      <c r="P4633">
        <f t="shared" si="441"/>
        <v>20</v>
      </c>
      <c r="Q4633" t="s">
        <v>880</v>
      </c>
      <c r="R4633">
        <v>2</v>
      </c>
      <c r="S4633">
        <f t="shared" si="436"/>
        <v>20</v>
      </c>
      <c r="T4633">
        <f t="shared" si="437"/>
        <v>0</v>
      </c>
      <c r="U4633" t="s">
        <v>1026</v>
      </c>
      <c r="V4633" t="s">
        <v>918</v>
      </c>
      <c r="Z4633" s="118">
        <v>0.86</v>
      </c>
      <c r="AA4633">
        <v>15</v>
      </c>
      <c r="AB4633" s="120">
        <v>3.92</v>
      </c>
      <c r="AC4633" s="2">
        <f t="shared" si="438"/>
        <v>5731.04</v>
      </c>
      <c r="AE4633" s="2">
        <f t="shared" si="439"/>
        <v>5731.04</v>
      </c>
      <c r="AG4633" t="str">
        <f t="shared" si="440"/>
        <v/>
      </c>
    </row>
    <row r="4634" spans="1:34" s="9" customFormat="1">
      <c r="A4634">
        <v>4633</v>
      </c>
      <c r="C4634">
        <v>350</v>
      </c>
      <c r="D4634">
        <v>867</v>
      </c>
      <c r="E4634" s="9" t="s">
        <v>607</v>
      </c>
      <c r="F4634" t="s">
        <v>929</v>
      </c>
      <c r="G4634" s="9">
        <v>53.988224029999998</v>
      </c>
      <c r="H4634" s="9">
        <v>129.89114380000001</v>
      </c>
      <c r="M4634" s="9" t="s">
        <v>17</v>
      </c>
      <c r="N4634" s="9">
        <v>-20</v>
      </c>
      <c r="O4634" s="9">
        <v>-50</v>
      </c>
      <c r="P4634">
        <f t="shared" si="441"/>
        <v>30</v>
      </c>
      <c r="Q4634" s="9" t="s">
        <v>906</v>
      </c>
      <c r="R4634" s="9">
        <v>2</v>
      </c>
      <c r="S4634" s="9">
        <f t="shared" si="436"/>
        <v>30</v>
      </c>
      <c r="T4634" s="9">
        <f t="shared" si="437"/>
        <v>0</v>
      </c>
      <c r="U4634" t="s">
        <v>1026</v>
      </c>
      <c r="V4634" t="s">
        <v>918</v>
      </c>
      <c r="Z4634" s="118">
        <v>0.86</v>
      </c>
      <c r="AA4634" s="9">
        <v>60</v>
      </c>
      <c r="AB4634" s="120">
        <v>3.92</v>
      </c>
      <c r="AC4634" s="2">
        <f t="shared" si="438"/>
        <v>4045.4400000000005</v>
      </c>
      <c r="AE4634" s="11">
        <f t="shared" si="439"/>
        <v>4045.4400000000005</v>
      </c>
      <c r="AG4634" t="str">
        <f t="shared" si="440"/>
        <v/>
      </c>
      <c r="AH4634"/>
    </row>
    <row r="4635" spans="1:34">
      <c r="A4635">
        <v>4634</v>
      </c>
      <c r="C4635">
        <v>494</v>
      </c>
      <c r="D4635">
        <v>868</v>
      </c>
      <c r="E4635" t="s">
        <v>607</v>
      </c>
      <c r="F4635" t="s">
        <v>929</v>
      </c>
      <c r="G4635">
        <v>53.846920009999998</v>
      </c>
      <c r="H4635">
        <v>130.07279969999999</v>
      </c>
      <c r="M4635" t="s">
        <v>89</v>
      </c>
      <c r="N4635">
        <v>19</v>
      </c>
      <c r="O4635">
        <v>18</v>
      </c>
      <c r="P4635">
        <f t="shared" si="441"/>
        <v>1</v>
      </c>
      <c r="Q4635" t="s">
        <v>35</v>
      </c>
      <c r="R4635">
        <v>1</v>
      </c>
      <c r="S4635">
        <f t="shared" si="436"/>
        <v>0</v>
      </c>
      <c r="T4635">
        <f t="shared" si="437"/>
        <v>1</v>
      </c>
      <c r="W4635">
        <f>SUM(S4635:S4638)</f>
        <v>40</v>
      </c>
      <c r="X4635">
        <f>SUM(T4635:T4638)</f>
        <v>19</v>
      </c>
      <c r="Y4635">
        <f>X4635+W4635</f>
        <v>59</v>
      </c>
      <c r="Z4635" s="118">
        <v>0.11</v>
      </c>
      <c r="AA4635">
        <v>0</v>
      </c>
      <c r="AB4635" s="120">
        <v>45.06</v>
      </c>
      <c r="AC4635" s="2">
        <f t="shared" si="438"/>
        <v>495.65999999999997</v>
      </c>
      <c r="AD4635" s="2">
        <f>SUM(AC4635:AC4638)</f>
        <v>17920.25</v>
      </c>
      <c r="AE4635" s="2">
        <f t="shared" si="439"/>
        <v>495.65999999999997</v>
      </c>
      <c r="AF4635" s="2">
        <f>SUM(AE4635:AE4638)</f>
        <v>17920.25</v>
      </c>
      <c r="AG4635">
        <f t="shared" si="440"/>
        <v>1</v>
      </c>
    </row>
    <row r="4636" spans="1:34">
      <c r="A4636">
        <v>4635</v>
      </c>
      <c r="C4636">
        <v>494</v>
      </c>
      <c r="D4636">
        <v>868</v>
      </c>
      <c r="E4636" t="s">
        <v>607</v>
      </c>
      <c r="F4636" t="s">
        <v>929</v>
      </c>
      <c r="G4636">
        <v>53.846920009999998</v>
      </c>
      <c r="H4636">
        <v>130.07279969999999</v>
      </c>
      <c r="M4636" t="s">
        <v>606</v>
      </c>
      <c r="N4636">
        <v>18</v>
      </c>
      <c r="O4636">
        <v>13</v>
      </c>
      <c r="P4636">
        <f t="shared" si="441"/>
        <v>5</v>
      </c>
      <c r="Q4636" t="s">
        <v>35</v>
      </c>
      <c r="R4636">
        <v>1</v>
      </c>
      <c r="S4636">
        <f t="shared" si="436"/>
        <v>0</v>
      </c>
      <c r="T4636">
        <f t="shared" si="437"/>
        <v>5</v>
      </c>
      <c r="Z4636" s="118">
        <v>0.11</v>
      </c>
      <c r="AA4636">
        <v>0</v>
      </c>
      <c r="AB4636" s="120">
        <v>45.06</v>
      </c>
      <c r="AC4636" s="2">
        <f t="shared" si="438"/>
        <v>2478.3000000000002</v>
      </c>
      <c r="AE4636" s="2">
        <f t="shared" si="439"/>
        <v>2478.3000000000002</v>
      </c>
      <c r="AG4636" t="str">
        <f t="shared" si="440"/>
        <v/>
      </c>
    </row>
    <row r="4637" spans="1:34">
      <c r="A4637">
        <v>4636</v>
      </c>
      <c r="C4637">
        <v>494</v>
      </c>
      <c r="D4637">
        <v>868</v>
      </c>
      <c r="E4637" t="s">
        <v>607</v>
      </c>
      <c r="F4637" t="s">
        <v>929</v>
      </c>
      <c r="G4637">
        <v>53.846920009999998</v>
      </c>
      <c r="H4637">
        <v>130.07279969999999</v>
      </c>
      <c r="M4637" t="s">
        <v>662</v>
      </c>
      <c r="N4637">
        <v>13</v>
      </c>
      <c r="O4637">
        <v>0</v>
      </c>
      <c r="P4637">
        <f t="shared" si="441"/>
        <v>13</v>
      </c>
      <c r="Q4637" t="s">
        <v>35</v>
      </c>
      <c r="R4637">
        <v>1</v>
      </c>
      <c r="S4637">
        <f t="shared" si="436"/>
        <v>0</v>
      </c>
      <c r="T4637">
        <f t="shared" si="437"/>
        <v>13</v>
      </c>
      <c r="Z4637" s="118">
        <v>0.11</v>
      </c>
      <c r="AA4637">
        <v>0</v>
      </c>
      <c r="AB4637" s="120">
        <v>38.51</v>
      </c>
      <c r="AC4637" s="2">
        <f t="shared" si="438"/>
        <v>5506.93</v>
      </c>
      <c r="AE4637" s="2">
        <f t="shared" si="439"/>
        <v>5506.93</v>
      </c>
      <c r="AG4637" t="str">
        <f t="shared" si="440"/>
        <v/>
      </c>
    </row>
    <row r="4638" spans="1:34" s="9" customFormat="1">
      <c r="A4638">
        <v>4637</v>
      </c>
      <c r="C4638">
        <v>542</v>
      </c>
      <c r="D4638">
        <v>868</v>
      </c>
      <c r="E4638" s="9" t="s">
        <v>607</v>
      </c>
      <c r="F4638" t="s">
        <v>929</v>
      </c>
      <c r="G4638" s="9">
        <v>53.846920009999998</v>
      </c>
      <c r="H4638" s="9">
        <v>130.07279969999999</v>
      </c>
      <c r="M4638" s="9" t="s">
        <v>17</v>
      </c>
      <c r="N4638" s="9">
        <v>0</v>
      </c>
      <c r="O4638" s="9">
        <v>-40</v>
      </c>
      <c r="P4638">
        <f t="shared" si="441"/>
        <v>40</v>
      </c>
      <c r="Q4638" s="9" t="s">
        <v>609</v>
      </c>
      <c r="R4638" s="9">
        <v>2</v>
      </c>
      <c r="S4638" s="9">
        <f t="shared" si="436"/>
        <v>40</v>
      </c>
      <c r="T4638" s="9">
        <f t="shared" si="437"/>
        <v>0</v>
      </c>
      <c r="U4638" t="s">
        <v>1026</v>
      </c>
      <c r="V4638" t="s">
        <v>918</v>
      </c>
      <c r="Z4638" s="118">
        <v>0.86</v>
      </c>
      <c r="AA4638" s="9">
        <v>30</v>
      </c>
      <c r="AB4638" s="120">
        <v>3.92</v>
      </c>
      <c r="AC4638" s="2">
        <f t="shared" si="438"/>
        <v>9439.3599999999988</v>
      </c>
      <c r="AE4638" s="11">
        <f t="shared" si="439"/>
        <v>9439.3599999999988</v>
      </c>
      <c r="AG4638" t="str">
        <f t="shared" si="440"/>
        <v/>
      </c>
      <c r="AH4638"/>
    </row>
    <row r="4639" spans="1:34">
      <c r="A4639">
        <v>4638</v>
      </c>
      <c r="C4639">
        <v>454</v>
      </c>
      <c r="D4639">
        <v>869</v>
      </c>
      <c r="E4639" t="s">
        <v>607</v>
      </c>
      <c r="F4639" t="s">
        <v>929</v>
      </c>
      <c r="G4639">
        <v>53.817989349999998</v>
      </c>
      <c r="H4639">
        <v>130.13407900000001</v>
      </c>
      <c r="M4639" t="s">
        <v>13</v>
      </c>
      <c r="N4639">
        <v>11</v>
      </c>
      <c r="O4639">
        <v>10</v>
      </c>
      <c r="P4639">
        <f t="shared" si="441"/>
        <v>1</v>
      </c>
      <c r="Q4639" t="s">
        <v>35</v>
      </c>
      <c r="R4639">
        <v>1</v>
      </c>
      <c r="S4639">
        <f t="shared" si="436"/>
        <v>0</v>
      </c>
      <c r="T4639">
        <f t="shared" si="437"/>
        <v>1</v>
      </c>
      <c r="W4639">
        <f>SUM(S4639:S4644)</f>
        <v>13</v>
      </c>
      <c r="X4639">
        <f>SUM(T4639:T4644)</f>
        <v>11</v>
      </c>
      <c r="Y4639">
        <f>X4639+W4639</f>
        <v>24</v>
      </c>
      <c r="Z4639" s="118">
        <v>0.11</v>
      </c>
      <c r="AA4639">
        <v>0</v>
      </c>
      <c r="AB4639" s="120">
        <v>45.06</v>
      </c>
      <c r="AC4639" s="2">
        <f t="shared" si="438"/>
        <v>495.65999999999997</v>
      </c>
      <c r="AD4639" s="2">
        <f>SUM(AC4639:AC4644)</f>
        <v>8841.6460000000006</v>
      </c>
      <c r="AE4639" s="2">
        <f t="shared" si="439"/>
        <v>495.65999999999997</v>
      </c>
      <c r="AF4639" s="2">
        <f>SUM(AE4639:AE4644)</f>
        <v>8841.6460000000006</v>
      </c>
      <c r="AG4639">
        <f t="shared" si="440"/>
        <v>1</v>
      </c>
    </row>
    <row r="4640" spans="1:34">
      <c r="A4640">
        <v>4639</v>
      </c>
      <c r="C4640">
        <v>454</v>
      </c>
      <c r="D4640">
        <v>869</v>
      </c>
      <c r="E4640" t="s">
        <v>607</v>
      </c>
      <c r="F4640" t="s">
        <v>929</v>
      </c>
      <c r="G4640">
        <v>53.817989349999998</v>
      </c>
      <c r="H4640">
        <v>130.13407900000001</v>
      </c>
      <c r="M4640" t="s">
        <v>14</v>
      </c>
      <c r="N4640">
        <v>10</v>
      </c>
      <c r="O4640">
        <v>7</v>
      </c>
      <c r="P4640">
        <f t="shared" si="441"/>
        <v>3</v>
      </c>
      <c r="Q4640" t="s">
        <v>35</v>
      </c>
      <c r="R4640">
        <v>1</v>
      </c>
      <c r="S4640">
        <f t="shared" si="436"/>
        <v>0</v>
      </c>
      <c r="T4640">
        <f t="shared" si="437"/>
        <v>3</v>
      </c>
      <c r="Z4640" s="118">
        <v>0.11</v>
      </c>
      <c r="AA4640">
        <v>0</v>
      </c>
      <c r="AB4640" s="120">
        <v>45.06</v>
      </c>
      <c r="AC4640" s="2">
        <f t="shared" si="438"/>
        <v>1486.98</v>
      </c>
      <c r="AE4640" s="2">
        <f t="shared" si="439"/>
        <v>1486.98</v>
      </c>
      <c r="AG4640" t="str">
        <f t="shared" si="440"/>
        <v/>
      </c>
    </row>
    <row r="4641" spans="1:34">
      <c r="A4641">
        <v>4640</v>
      </c>
      <c r="C4641">
        <v>454</v>
      </c>
      <c r="D4641">
        <v>869</v>
      </c>
      <c r="E4641" t="s">
        <v>607</v>
      </c>
      <c r="F4641" t="s">
        <v>929</v>
      </c>
      <c r="G4641">
        <v>53.817989349999998</v>
      </c>
      <c r="H4641">
        <v>130.13407900000001</v>
      </c>
      <c r="M4641" t="s">
        <v>90</v>
      </c>
      <c r="N4641">
        <v>7</v>
      </c>
      <c r="O4641">
        <v>0</v>
      </c>
      <c r="P4641">
        <f t="shared" si="441"/>
        <v>7</v>
      </c>
      <c r="Q4641" t="s">
        <v>35</v>
      </c>
      <c r="R4641">
        <v>1</v>
      </c>
      <c r="S4641">
        <f t="shared" si="436"/>
        <v>0</v>
      </c>
      <c r="T4641">
        <f t="shared" si="437"/>
        <v>7</v>
      </c>
      <c r="Z4641" s="118">
        <v>0.11</v>
      </c>
      <c r="AA4641">
        <v>0</v>
      </c>
      <c r="AB4641" s="120">
        <v>38.51</v>
      </c>
      <c r="AC4641" s="2">
        <f t="shared" si="438"/>
        <v>2965.27</v>
      </c>
      <c r="AE4641" s="2">
        <f t="shared" si="439"/>
        <v>2965.27</v>
      </c>
      <c r="AG4641" t="str">
        <f t="shared" si="440"/>
        <v/>
      </c>
    </row>
    <row r="4642" spans="1:34">
      <c r="A4642">
        <v>4641</v>
      </c>
      <c r="C4642">
        <v>502</v>
      </c>
      <c r="D4642">
        <v>869</v>
      </c>
      <c r="E4642" t="s">
        <v>607</v>
      </c>
      <c r="F4642" t="s">
        <v>929</v>
      </c>
      <c r="G4642">
        <v>53.817989349999998</v>
      </c>
      <c r="H4642">
        <v>130.13407900000001</v>
      </c>
      <c r="M4642" t="s">
        <v>76</v>
      </c>
      <c r="N4642">
        <v>0</v>
      </c>
      <c r="O4642">
        <v>-9</v>
      </c>
      <c r="P4642">
        <f t="shared" si="441"/>
        <v>9</v>
      </c>
      <c r="Q4642" t="s">
        <v>89</v>
      </c>
      <c r="R4642">
        <v>2</v>
      </c>
      <c r="S4642">
        <f t="shared" si="436"/>
        <v>9</v>
      </c>
      <c r="T4642">
        <f t="shared" si="437"/>
        <v>0</v>
      </c>
      <c r="U4642" t="s">
        <v>1026</v>
      </c>
      <c r="V4642" t="s">
        <v>623</v>
      </c>
      <c r="Z4642" s="118">
        <v>0.86</v>
      </c>
      <c r="AA4642">
        <v>5</v>
      </c>
      <c r="AB4642" s="120">
        <v>3.92</v>
      </c>
      <c r="AC4642" s="2">
        <f t="shared" si="438"/>
        <v>2882.3759999999997</v>
      </c>
      <c r="AE4642" s="2">
        <f t="shared" si="439"/>
        <v>2882.3759999999997</v>
      </c>
      <c r="AG4642" t="str">
        <f t="shared" si="440"/>
        <v/>
      </c>
    </row>
    <row r="4643" spans="1:34">
      <c r="A4643">
        <v>4642</v>
      </c>
      <c r="C4643">
        <v>502</v>
      </c>
      <c r="D4643">
        <v>869</v>
      </c>
      <c r="E4643" t="s">
        <v>607</v>
      </c>
      <c r="F4643" t="s">
        <v>929</v>
      </c>
      <c r="G4643">
        <v>53.817989349999998</v>
      </c>
      <c r="H4643">
        <v>130.13407900000001</v>
      </c>
      <c r="M4643" t="s">
        <v>77</v>
      </c>
      <c r="N4643">
        <v>-9</v>
      </c>
      <c r="O4643">
        <v>-13</v>
      </c>
      <c r="P4643">
        <f t="shared" si="441"/>
        <v>4</v>
      </c>
      <c r="Q4643" t="s">
        <v>604</v>
      </c>
      <c r="R4643">
        <v>2</v>
      </c>
      <c r="S4643">
        <f t="shared" si="436"/>
        <v>4</v>
      </c>
      <c r="T4643">
        <f t="shared" si="437"/>
        <v>0</v>
      </c>
      <c r="U4643" t="s">
        <v>1026</v>
      </c>
      <c r="V4643" t="s">
        <v>623</v>
      </c>
      <c r="Z4643" s="118">
        <v>0.86</v>
      </c>
      <c r="AA4643">
        <v>25</v>
      </c>
      <c r="AB4643" s="120">
        <v>3.92</v>
      </c>
      <c r="AC4643" s="2">
        <f t="shared" si="438"/>
        <v>1011.36</v>
      </c>
      <c r="AE4643" s="2">
        <f t="shared" si="439"/>
        <v>1011.36</v>
      </c>
      <c r="AG4643" t="str">
        <f t="shared" si="440"/>
        <v/>
      </c>
    </row>
    <row r="4644" spans="1:34" s="9" customFormat="1">
      <c r="A4644">
        <v>4643</v>
      </c>
      <c r="C4644">
        <v>502</v>
      </c>
      <c r="D4644">
        <v>869</v>
      </c>
      <c r="E4644" s="9" t="s">
        <v>607</v>
      </c>
      <c r="F4644" t="s">
        <v>929</v>
      </c>
      <c r="G4644" s="9">
        <v>53.817989349999998</v>
      </c>
      <c r="H4644" s="9">
        <v>130.13407900000001</v>
      </c>
      <c r="M4644" s="9" t="s">
        <v>416</v>
      </c>
      <c r="N4644" s="9">
        <v>-13</v>
      </c>
      <c r="O4644" s="9">
        <v>-13</v>
      </c>
      <c r="P4644">
        <f t="shared" si="441"/>
        <v>0</v>
      </c>
      <c r="R4644" s="9">
        <v>2</v>
      </c>
      <c r="S4644" s="9">
        <f t="shared" si="436"/>
        <v>0</v>
      </c>
      <c r="T4644" s="9">
        <f t="shared" si="437"/>
        <v>0</v>
      </c>
      <c r="U4644" t="s">
        <v>1026</v>
      </c>
      <c r="V4644" t="s">
        <v>623</v>
      </c>
      <c r="Z4644" s="118">
        <v>0</v>
      </c>
      <c r="AA4644" s="9">
        <v>0</v>
      </c>
      <c r="AB4644" s="120"/>
      <c r="AC4644" s="2">
        <f t="shared" si="438"/>
        <v>0</v>
      </c>
      <c r="AE4644" s="11">
        <f t="shared" si="439"/>
        <v>0</v>
      </c>
      <c r="AG4644" t="str">
        <f t="shared" si="440"/>
        <v/>
      </c>
      <c r="AH4644"/>
    </row>
    <row r="4645" spans="1:34">
      <c r="A4645">
        <v>4644</v>
      </c>
      <c r="C4645">
        <v>489</v>
      </c>
      <c r="D4645">
        <v>870</v>
      </c>
      <c r="E4645" t="s">
        <v>919</v>
      </c>
      <c r="F4645" t="s">
        <v>934</v>
      </c>
      <c r="G4645">
        <v>53.799999239999998</v>
      </c>
      <c r="H4645">
        <v>130.1999969</v>
      </c>
      <c r="M4645" t="s">
        <v>89</v>
      </c>
      <c r="N4645">
        <v>49</v>
      </c>
      <c r="O4645">
        <v>47</v>
      </c>
      <c r="P4645">
        <f t="shared" si="441"/>
        <v>2</v>
      </c>
      <c r="Q4645" t="s">
        <v>35</v>
      </c>
      <c r="R4645">
        <v>1</v>
      </c>
      <c r="S4645">
        <f t="shared" si="436"/>
        <v>0</v>
      </c>
      <c r="T4645">
        <f t="shared" si="437"/>
        <v>2</v>
      </c>
      <c r="W4645">
        <f>SUM(S4645:S4650)</f>
        <v>10</v>
      </c>
      <c r="X4645">
        <f>SUM(T4645:T4650)</f>
        <v>49</v>
      </c>
      <c r="Y4645">
        <f>X4645+W4645</f>
        <v>59</v>
      </c>
      <c r="Z4645" s="118">
        <v>0.08</v>
      </c>
      <c r="AA4645">
        <v>0</v>
      </c>
      <c r="AB4645" s="120">
        <v>51.68</v>
      </c>
      <c r="AC4645" s="2">
        <f t="shared" si="438"/>
        <v>826.88000000000011</v>
      </c>
      <c r="AD4645" s="2">
        <f>SUM(AC4645:AC4650)</f>
        <v>32948.36</v>
      </c>
      <c r="AE4645" s="2">
        <f t="shared" si="439"/>
        <v>826.88000000000011</v>
      </c>
      <c r="AF4645" s="2">
        <f>SUM(AE4645:AE4650)</f>
        <v>32948.36</v>
      </c>
      <c r="AG4645">
        <f t="shared" si="440"/>
        <v>1</v>
      </c>
    </row>
    <row r="4646" spans="1:34">
      <c r="A4646">
        <v>4645</v>
      </c>
      <c r="C4646">
        <v>489</v>
      </c>
      <c r="D4646">
        <v>870</v>
      </c>
      <c r="E4646" t="s">
        <v>919</v>
      </c>
      <c r="F4646" t="s">
        <v>934</v>
      </c>
      <c r="G4646">
        <v>53.799999239999998</v>
      </c>
      <c r="H4646">
        <v>130.1999969</v>
      </c>
      <c r="M4646" t="s">
        <v>623</v>
      </c>
      <c r="N4646">
        <v>47</v>
      </c>
      <c r="O4646">
        <v>42</v>
      </c>
      <c r="P4646">
        <f t="shared" si="441"/>
        <v>5</v>
      </c>
      <c r="Q4646" t="s">
        <v>35</v>
      </c>
      <c r="R4646">
        <v>1</v>
      </c>
      <c r="S4646">
        <f t="shared" si="436"/>
        <v>0</v>
      </c>
      <c r="T4646">
        <f t="shared" si="437"/>
        <v>5</v>
      </c>
      <c r="Z4646" s="118">
        <v>0.12</v>
      </c>
      <c r="AA4646">
        <v>0</v>
      </c>
      <c r="AB4646" s="120">
        <v>51.68</v>
      </c>
      <c r="AC4646" s="2">
        <f t="shared" si="438"/>
        <v>3100.8</v>
      </c>
      <c r="AE4646" s="2">
        <f t="shared" si="439"/>
        <v>3100.8</v>
      </c>
      <c r="AG4646" t="str">
        <f t="shared" si="440"/>
        <v/>
      </c>
    </row>
    <row r="4647" spans="1:34">
      <c r="A4647">
        <v>4646</v>
      </c>
      <c r="C4647">
        <v>489</v>
      </c>
      <c r="D4647">
        <v>870</v>
      </c>
      <c r="E4647" t="s">
        <v>919</v>
      </c>
      <c r="F4647" t="s">
        <v>934</v>
      </c>
      <c r="G4647">
        <v>53.799999239999998</v>
      </c>
      <c r="H4647">
        <v>130.1999969</v>
      </c>
      <c r="M4647" t="s">
        <v>90</v>
      </c>
      <c r="N4647">
        <v>42</v>
      </c>
      <c r="O4647">
        <v>12</v>
      </c>
      <c r="P4647">
        <f t="shared" si="441"/>
        <v>30</v>
      </c>
      <c r="Q4647" t="s">
        <v>35</v>
      </c>
      <c r="R4647">
        <v>1</v>
      </c>
      <c r="S4647">
        <f t="shared" si="436"/>
        <v>0</v>
      </c>
      <c r="T4647">
        <f t="shared" si="437"/>
        <v>30</v>
      </c>
      <c r="Z4647" s="118">
        <v>0.15</v>
      </c>
      <c r="AA4647">
        <v>0</v>
      </c>
      <c r="AB4647" s="120">
        <v>45.12</v>
      </c>
      <c r="AC4647" s="2">
        <f t="shared" si="438"/>
        <v>20304.000000000004</v>
      </c>
      <c r="AE4647" s="2">
        <f t="shared" si="439"/>
        <v>20304.000000000004</v>
      </c>
      <c r="AG4647" t="str">
        <f t="shared" si="440"/>
        <v/>
      </c>
    </row>
    <row r="4648" spans="1:34">
      <c r="A4648">
        <v>4647</v>
      </c>
      <c r="C4648">
        <v>489</v>
      </c>
      <c r="D4648">
        <v>870</v>
      </c>
      <c r="E4648" t="s">
        <v>919</v>
      </c>
      <c r="F4648" t="s">
        <v>934</v>
      </c>
      <c r="G4648">
        <v>53.799999239999998</v>
      </c>
      <c r="H4648">
        <v>130.1999969</v>
      </c>
      <c r="M4648" t="s">
        <v>15</v>
      </c>
      <c r="N4648">
        <v>12</v>
      </c>
      <c r="O4648">
        <v>0</v>
      </c>
      <c r="P4648">
        <f t="shared" si="441"/>
        <v>12</v>
      </c>
      <c r="Q4648" t="s">
        <v>35</v>
      </c>
      <c r="R4648">
        <v>1</v>
      </c>
      <c r="S4648">
        <f t="shared" si="436"/>
        <v>0</v>
      </c>
      <c r="T4648">
        <f t="shared" si="437"/>
        <v>12</v>
      </c>
      <c r="Z4648" s="118">
        <v>0.15</v>
      </c>
      <c r="AA4648">
        <v>0</v>
      </c>
      <c r="AB4648" s="120">
        <v>45.12</v>
      </c>
      <c r="AC4648" s="2">
        <f t="shared" si="438"/>
        <v>8121.5999999999995</v>
      </c>
      <c r="AE4648" s="2">
        <f t="shared" si="439"/>
        <v>8121.5999999999995</v>
      </c>
      <c r="AG4648" t="str">
        <f t="shared" si="440"/>
        <v/>
      </c>
    </row>
    <row r="4649" spans="1:34">
      <c r="A4649">
        <v>4648</v>
      </c>
      <c r="C4649">
        <v>537</v>
      </c>
      <c r="D4649">
        <v>870</v>
      </c>
      <c r="E4649" t="s">
        <v>919</v>
      </c>
      <c r="F4649" t="s">
        <v>934</v>
      </c>
      <c r="G4649">
        <v>53.799999239999998</v>
      </c>
      <c r="H4649">
        <v>130.1999969</v>
      </c>
      <c r="M4649" t="s">
        <v>19</v>
      </c>
      <c r="N4649">
        <v>0</v>
      </c>
      <c r="O4649">
        <v>-10</v>
      </c>
      <c r="P4649">
        <f t="shared" si="441"/>
        <v>10</v>
      </c>
      <c r="Q4649" t="s">
        <v>611</v>
      </c>
      <c r="R4649">
        <v>2</v>
      </c>
      <c r="S4649">
        <f t="shared" si="436"/>
        <v>10</v>
      </c>
      <c r="T4649">
        <f t="shared" si="437"/>
        <v>0</v>
      </c>
      <c r="U4649" t="s">
        <v>1026</v>
      </c>
      <c r="V4649" t="s">
        <v>623</v>
      </c>
      <c r="Z4649" s="118">
        <v>1.71</v>
      </c>
      <c r="AA4649">
        <v>70</v>
      </c>
      <c r="AB4649" s="120">
        <v>1.1599999999999999</v>
      </c>
      <c r="AC4649" s="2">
        <f t="shared" si="438"/>
        <v>595.07999999999993</v>
      </c>
      <c r="AE4649" s="2">
        <f t="shared" si="439"/>
        <v>595.07999999999993</v>
      </c>
      <c r="AG4649" t="str">
        <f t="shared" si="440"/>
        <v/>
      </c>
    </row>
    <row r="4650" spans="1:34" s="9" customFormat="1">
      <c r="A4650">
        <v>4649</v>
      </c>
      <c r="C4650">
        <v>537</v>
      </c>
      <c r="D4650">
        <v>870</v>
      </c>
      <c r="E4650" s="9" t="s">
        <v>919</v>
      </c>
      <c r="F4650" t="s">
        <v>934</v>
      </c>
      <c r="G4650" s="9">
        <v>53.799999239999998</v>
      </c>
      <c r="H4650" s="9">
        <v>130.1999969</v>
      </c>
      <c r="M4650" s="9" t="s">
        <v>416</v>
      </c>
      <c r="N4650" s="9">
        <v>0</v>
      </c>
      <c r="O4650" s="9">
        <v>0</v>
      </c>
      <c r="P4650">
        <f t="shared" si="441"/>
        <v>0</v>
      </c>
      <c r="R4650" s="9">
        <v>2</v>
      </c>
      <c r="S4650" s="9">
        <f t="shared" si="436"/>
        <v>0</v>
      </c>
      <c r="T4650" s="9">
        <f t="shared" si="437"/>
        <v>0</v>
      </c>
      <c r="U4650" t="s">
        <v>1003</v>
      </c>
      <c r="V4650" t="s">
        <v>856</v>
      </c>
      <c r="Z4650" s="118">
        <v>0</v>
      </c>
      <c r="AA4650" s="9">
        <v>0</v>
      </c>
      <c r="AB4650" s="120"/>
      <c r="AC4650" s="2">
        <f t="shared" si="438"/>
        <v>0</v>
      </c>
      <c r="AE4650" s="11">
        <f t="shared" si="439"/>
        <v>0</v>
      </c>
      <c r="AG4650" t="str">
        <f t="shared" si="440"/>
        <v/>
      </c>
      <c r="AH4650"/>
    </row>
    <row r="4651" spans="1:34" s="44" customFormat="1">
      <c r="A4651" s="102">
        <v>4650</v>
      </c>
      <c r="C4651">
        <v>808</v>
      </c>
      <c r="D4651" s="102">
        <v>871</v>
      </c>
      <c r="E4651" s="44" t="s">
        <v>614</v>
      </c>
      <c r="F4651" s="102" t="s">
        <v>930</v>
      </c>
      <c r="G4651" s="44">
        <v>54.072055820000003</v>
      </c>
      <c r="H4651" s="44">
        <v>129.9522705</v>
      </c>
      <c r="M4651" s="44" t="s">
        <v>104</v>
      </c>
      <c r="N4651" s="44">
        <v>0</v>
      </c>
      <c r="O4651" s="44">
        <v>-20</v>
      </c>
      <c r="P4651" s="102">
        <f t="shared" si="441"/>
        <v>20</v>
      </c>
      <c r="R4651" s="44">
        <v>2</v>
      </c>
      <c r="S4651" s="44">
        <f t="shared" si="436"/>
        <v>20</v>
      </c>
      <c r="T4651" s="44">
        <f t="shared" si="437"/>
        <v>0</v>
      </c>
      <c r="U4651" t="s">
        <v>1003</v>
      </c>
      <c r="V4651" t="s">
        <v>856</v>
      </c>
      <c r="Z4651" s="118">
        <v>1.07</v>
      </c>
      <c r="AA4651" s="44">
        <v>1</v>
      </c>
      <c r="AB4651" s="120">
        <v>3.36</v>
      </c>
      <c r="AC4651" s="103">
        <f t="shared" si="438"/>
        <v>7118.496000000001</v>
      </c>
      <c r="AE4651" s="104">
        <f t="shared" si="439"/>
        <v>7118.496000000001</v>
      </c>
      <c r="AG4651" s="102">
        <f t="shared" si="440"/>
        <v>1</v>
      </c>
      <c r="AH4651"/>
    </row>
    <row r="4652" spans="1:34">
      <c r="A4652">
        <v>4651</v>
      </c>
      <c r="C4652">
        <v>488</v>
      </c>
      <c r="D4652">
        <v>872</v>
      </c>
      <c r="E4652" t="s">
        <v>607</v>
      </c>
      <c r="F4652" t="s">
        <v>929</v>
      </c>
      <c r="G4652">
        <v>53.883335109999997</v>
      </c>
      <c r="H4652">
        <v>130.1499939</v>
      </c>
      <c r="M4652" t="s">
        <v>89</v>
      </c>
      <c r="N4652">
        <v>19</v>
      </c>
      <c r="O4652">
        <v>17</v>
      </c>
      <c r="P4652">
        <f t="shared" si="441"/>
        <v>2</v>
      </c>
      <c r="Q4652" t="s">
        <v>35</v>
      </c>
      <c r="R4652">
        <v>1</v>
      </c>
      <c r="S4652">
        <f t="shared" si="436"/>
        <v>0</v>
      </c>
      <c r="T4652">
        <f t="shared" si="437"/>
        <v>2</v>
      </c>
      <c r="W4652">
        <f>SUM(S4652:S4656)</f>
        <v>28</v>
      </c>
      <c r="X4652">
        <f>SUM(T4652:T4656)</f>
        <v>19</v>
      </c>
      <c r="Y4652">
        <f>X4652+W4652</f>
        <v>47</v>
      </c>
      <c r="Z4652" s="118">
        <v>0.11</v>
      </c>
      <c r="AA4652">
        <v>0</v>
      </c>
      <c r="AB4652" s="120">
        <v>45.06</v>
      </c>
      <c r="AC4652" s="2">
        <f t="shared" si="438"/>
        <v>991.31999999999994</v>
      </c>
      <c r="AD4652" s="2">
        <f>SUM(AC4652:AC4656)</f>
        <v>14760.574000000001</v>
      </c>
      <c r="AE4652" s="2">
        <f t="shared" si="439"/>
        <v>991.31999999999994</v>
      </c>
      <c r="AF4652" s="2">
        <f>SUM(AE4652:AE4656)</f>
        <v>14760.574000000001</v>
      </c>
      <c r="AG4652">
        <f t="shared" si="440"/>
        <v>1</v>
      </c>
    </row>
    <row r="4653" spans="1:34">
      <c r="A4653">
        <v>4652</v>
      </c>
      <c r="C4653">
        <v>488</v>
      </c>
      <c r="D4653">
        <v>872</v>
      </c>
      <c r="E4653" t="s">
        <v>607</v>
      </c>
      <c r="F4653" t="s">
        <v>929</v>
      </c>
      <c r="G4653">
        <v>53.883335109999997</v>
      </c>
      <c r="H4653">
        <v>130.1499939</v>
      </c>
      <c r="M4653" t="s">
        <v>606</v>
      </c>
      <c r="N4653">
        <v>17</v>
      </c>
      <c r="O4653">
        <v>11</v>
      </c>
      <c r="P4653">
        <f t="shared" si="441"/>
        <v>6</v>
      </c>
      <c r="Q4653" t="s">
        <v>35</v>
      </c>
      <c r="R4653">
        <v>1</v>
      </c>
      <c r="S4653">
        <f t="shared" si="436"/>
        <v>0</v>
      </c>
      <c r="T4653">
        <f t="shared" si="437"/>
        <v>6</v>
      </c>
      <c r="Z4653" s="118">
        <v>0.11</v>
      </c>
      <c r="AA4653">
        <v>0</v>
      </c>
      <c r="AB4653" s="120">
        <v>45.06</v>
      </c>
      <c r="AC4653" s="2">
        <f t="shared" si="438"/>
        <v>2973.96</v>
      </c>
      <c r="AE4653" s="2">
        <f t="shared" si="439"/>
        <v>2973.96</v>
      </c>
      <c r="AG4653" t="str">
        <f t="shared" si="440"/>
        <v/>
      </c>
    </row>
    <row r="4654" spans="1:34">
      <c r="A4654">
        <v>4653</v>
      </c>
      <c r="C4654">
        <v>488</v>
      </c>
      <c r="D4654">
        <v>872</v>
      </c>
      <c r="E4654" t="s">
        <v>607</v>
      </c>
      <c r="F4654" t="s">
        <v>929</v>
      </c>
      <c r="G4654">
        <v>53.883335109999997</v>
      </c>
      <c r="H4654">
        <v>130.1499939</v>
      </c>
      <c r="M4654" t="s">
        <v>663</v>
      </c>
      <c r="N4654">
        <v>11</v>
      </c>
      <c r="O4654">
        <v>0</v>
      </c>
      <c r="P4654">
        <f t="shared" si="441"/>
        <v>11</v>
      </c>
      <c r="Q4654" t="s">
        <v>35</v>
      </c>
      <c r="R4654">
        <v>1</v>
      </c>
      <c r="S4654">
        <f t="shared" si="436"/>
        <v>0</v>
      </c>
      <c r="T4654">
        <f t="shared" si="437"/>
        <v>11</v>
      </c>
      <c r="Z4654" s="118">
        <v>0.11</v>
      </c>
      <c r="AA4654">
        <v>0</v>
      </c>
      <c r="AB4654" s="120">
        <v>38.51</v>
      </c>
      <c r="AC4654" s="2">
        <f t="shared" si="438"/>
        <v>4659.71</v>
      </c>
      <c r="AE4654" s="2">
        <f t="shared" si="439"/>
        <v>4659.71</v>
      </c>
      <c r="AG4654" t="str">
        <f t="shared" si="440"/>
        <v/>
      </c>
    </row>
    <row r="4655" spans="1:34">
      <c r="A4655">
        <v>4654</v>
      </c>
      <c r="C4655">
        <v>536</v>
      </c>
      <c r="D4655">
        <v>872</v>
      </c>
      <c r="E4655" t="s">
        <v>607</v>
      </c>
      <c r="F4655" t="s">
        <v>929</v>
      </c>
      <c r="G4655">
        <v>53.883335109999997</v>
      </c>
      <c r="H4655">
        <v>130.1499939</v>
      </c>
      <c r="M4655" t="s">
        <v>19</v>
      </c>
      <c r="N4655">
        <v>-28</v>
      </c>
      <c r="O4655">
        <v>-28</v>
      </c>
      <c r="P4655">
        <f t="shared" si="441"/>
        <v>0</v>
      </c>
      <c r="Q4655" t="s">
        <v>616</v>
      </c>
      <c r="R4655">
        <v>2</v>
      </c>
      <c r="S4655">
        <f t="shared" si="436"/>
        <v>0</v>
      </c>
      <c r="T4655">
        <f t="shared" si="437"/>
        <v>0</v>
      </c>
      <c r="U4655" t="s">
        <v>1003</v>
      </c>
      <c r="V4655" t="s">
        <v>856</v>
      </c>
      <c r="Z4655" s="118">
        <v>1.71</v>
      </c>
      <c r="AA4655">
        <v>60</v>
      </c>
      <c r="AB4655" s="120">
        <v>1.25</v>
      </c>
      <c r="AC4655" s="2">
        <f t="shared" si="438"/>
        <v>0</v>
      </c>
      <c r="AE4655" s="2">
        <f t="shared" si="439"/>
        <v>0</v>
      </c>
      <c r="AG4655" t="str">
        <f t="shared" si="440"/>
        <v/>
      </c>
    </row>
    <row r="4656" spans="1:34" s="9" customFormat="1">
      <c r="A4656">
        <v>4655</v>
      </c>
      <c r="C4656">
        <v>536</v>
      </c>
      <c r="D4656">
        <v>872</v>
      </c>
      <c r="E4656" s="9" t="s">
        <v>607</v>
      </c>
      <c r="F4656" t="s">
        <v>929</v>
      </c>
      <c r="G4656" s="9">
        <v>53.883335109999997</v>
      </c>
      <c r="H4656" s="9">
        <v>130.1499939</v>
      </c>
      <c r="M4656" s="9" t="s">
        <v>17</v>
      </c>
      <c r="N4656" s="9">
        <v>0</v>
      </c>
      <c r="O4656" s="9">
        <v>-28</v>
      </c>
      <c r="P4656">
        <f t="shared" si="441"/>
        <v>28</v>
      </c>
      <c r="Q4656" s="9" t="s">
        <v>616</v>
      </c>
      <c r="R4656" s="9">
        <v>2</v>
      </c>
      <c r="S4656" s="9">
        <f t="shared" si="436"/>
        <v>28</v>
      </c>
      <c r="T4656" s="9">
        <f t="shared" si="437"/>
        <v>0</v>
      </c>
      <c r="U4656" t="s">
        <v>1018</v>
      </c>
      <c r="V4656" t="s">
        <v>918</v>
      </c>
      <c r="Z4656" s="118">
        <v>0.86</v>
      </c>
      <c r="AA4656" s="9">
        <v>35</v>
      </c>
      <c r="AB4656" s="120">
        <v>3.92</v>
      </c>
      <c r="AC4656" s="2">
        <f t="shared" si="438"/>
        <v>6135.5840000000007</v>
      </c>
      <c r="AE4656" s="11">
        <f t="shared" si="439"/>
        <v>6135.5840000000007</v>
      </c>
      <c r="AG4656" t="str">
        <f t="shared" si="440"/>
        <v/>
      </c>
      <c r="AH4656"/>
    </row>
    <row r="4657" spans="1:34">
      <c r="A4657">
        <v>4656</v>
      </c>
      <c r="C4657">
        <v>505</v>
      </c>
      <c r="D4657">
        <v>873</v>
      </c>
      <c r="E4657" t="s">
        <v>607</v>
      </c>
      <c r="F4657" t="s">
        <v>929</v>
      </c>
      <c r="G4657">
        <v>53.900550840000001</v>
      </c>
      <c r="H4657">
        <v>130.16749569999999</v>
      </c>
      <c r="M4657" t="s">
        <v>89</v>
      </c>
      <c r="N4657">
        <v>31</v>
      </c>
      <c r="O4657">
        <v>29</v>
      </c>
      <c r="P4657">
        <f t="shared" si="441"/>
        <v>2</v>
      </c>
      <c r="Q4657" t="s">
        <v>35</v>
      </c>
      <c r="R4657">
        <v>1</v>
      </c>
      <c r="S4657">
        <f t="shared" si="436"/>
        <v>0</v>
      </c>
      <c r="T4657">
        <f t="shared" si="437"/>
        <v>2</v>
      </c>
      <c r="W4657">
        <f>SUM(S4657:S4662)</f>
        <v>25</v>
      </c>
      <c r="X4657">
        <f>SUM(T4657:T4659)</f>
        <v>13</v>
      </c>
      <c r="Y4657">
        <f>X4657+W4657</f>
        <v>38</v>
      </c>
      <c r="Z4657" s="118">
        <v>0.11</v>
      </c>
      <c r="AA4657">
        <v>0</v>
      </c>
      <c r="AB4657" s="120">
        <v>45.06</v>
      </c>
      <c r="AC4657" s="2">
        <f t="shared" si="438"/>
        <v>991.31999999999994</v>
      </c>
      <c r="AD4657" s="2">
        <f>SUM(AC4657:AC4662)</f>
        <v>20773.009999999998</v>
      </c>
      <c r="AE4657" s="2">
        <f t="shared" si="439"/>
        <v>991.31999999999994</v>
      </c>
      <c r="AF4657" s="2">
        <f>SUM(AE4657:AE4662)</f>
        <v>20773.009999999998</v>
      </c>
      <c r="AG4657">
        <f t="shared" si="440"/>
        <v>1</v>
      </c>
    </row>
    <row r="4658" spans="1:34">
      <c r="A4658">
        <v>4657</v>
      </c>
      <c r="C4658">
        <v>505</v>
      </c>
      <c r="D4658">
        <v>873</v>
      </c>
      <c r="E4658" t="s">
        <v>607</v>
      </c>
      <c r="F4658" t="s">
        <v>929</v>
      </c>
      <c r="G4658">
        <v>53.900550840000001</v>
      </c>
      <c r="H4658">
        <v>130.16749569999999</v>
      </c>
      <c r="M4658" t="s">
        <v>14</v>
      </c>
      <c r="N4658">
        <v>29</v>
      </c>
      <c r="O4658">
        <v>23</v>
      </c>
      <c r="P4658">
        <f t="shared" si="441"/>
        <v>6</v>
      </c>
      <c r="Q4658" t="s">
        <v>35</v>
      </c>
      <c r="R4658">
        <v>1</v>
      </c>
      <c r="S4658">
        <f t="shared" si="436"/>
        <v>0</v>
      </c>
      <c r="T4658">
        <f t="shared" si="437"/>
        <v>6</v>
      </c>
      <c r="Z4658" s="118">
        <v>0.11</v>
      </c>
      <c r="AA4658">
        <v>0</v>
      </c>
      <c r="AB4658" s="120">
        <v>45.06</v>
      </c>
      <c r="AC4658" s="2">
        <f t="shared" si="438"/>
        <v>2973.96</v>
      </c>
      <c r="AE4658" s="2">
        <f t="shared" si="439"/>
        <v>2973.96</v>
      </c>
      <c r="AG4658" t="str">
        <f t="shared" si="440"/>
        <v/>
      </c>
    </row>
    <row r="4659" spans="1:34">
      <c r="A4659">
        <v>4658</v>
      </c>
      <c r="C4659">
        <v>506</v>
      </c>
      <c r="D4659">
        <v>873</v>
      </c>
      <c r="E4659" t="s">
        <v>607</v>
      </c>
      <c r="F4659" t="s">
        <v>929</v>
      </c>
      <c r="G4659">
        <v>53.900550840000001</v>
      </c>
      <c r="H4659">
        <v>130.16749569999999</v>
      </c>
      <c r="M4659" t="s">
        <v>606</v>
      </c>
      <c r="N4659">
        <v>15</v>
      </c>
      <c r="O4659">
        <v>10</v>
      </c>
      <c r="P4659">
        <f t="shared" si="441"/>
        <v>5</v>
      </c>
      <c r="Q4659" t="s">
        <v>35</v>
      </c>
      <c r="R4659">
        <v>1</v>
      </c>
      <c r="S4659">
        <f t="shared" si="436"/>
        <v>0</v>
      </c>
      <c r="T4659">
        <f t="shared" si="437"/>
        <v>5</v>
      </c>
      <c r="Z4659" s="118">
        <v>0.11</v>
      </c>
      <c r="AA4659">
        <v>0</v>
      </c>
      <c r="AB4659" s="120">
        <v>45.06</v>
      </c>
      <c r="AC4659" s="2">
        <f t="shared" si="438"/>
        <v>2478.3000000000002</v>
      </c>
      <c r="AE4659" s="2">
        <f t="shared" si="439"/>
        <v>2478.3000000000002</v>
      </c>
      <c r="AG4659" t="str">
        <f t="shared" si="440"/>
        <v/>
      </c>
    </row>
    <row r="4660" spans="1:34">
      <c r="A4660">
        <v>4659</v>
      </c>
      <c r="C4660">
        <v>505</v>
      </c>
      <c r="D4660">
        <v>873</v>
      </c>
      <c r="E4660" t="s">
        <v>607</v>
      </c>
      <c r="F4660" t="s">
        <v>929</v>
      </c>
      <c r="G4660">
        <v>53.900550840000001</v>
      </c>
      <c r="H4660">
        <v>130.16749569999999</v>
      </c>
      <c r="M4660" t="s">
        <v>15</v>
      </c>
      <c r="N4660">
        <v>23</v>
      </c>
      <c r="O4660">
        <v>0</v>
      </c>
      <c r="P4660">
        <f t="shared" si="441"/>
        <v>23</v>
      </c>
      <c r="Q4660" t="s">
        <v>35</v>
      </c>
      <c r="R4660">
        <v>1</v>
      </c>
      <c r="S4660">
        <f t="shared" si="436"/>
        <v>0</v>
      </c>
      <c r="T4660">
        <f t="shared" si="437"/>
        <v>23</v>
      </c>
      <c r="Z4660" s="118">
        <v>0.11</v>
      </c>
      <c r="AA4660">
        <v>0</v>
      </c>
      <c r="AB4660" s="120">
        <v>38.51</v>
      </c>
      <c r="AC4660" s="2">
        <f t="shared" si="438"/>
        <v>9743.0299999999988</v>
      </c>
      <c r="AE4660" s="2">
        <f t="shared" si="439"/>
        <v>9743.0299999999988</v>
      </c>
      <c r="AG4660" t="str">
        <f t="shared" si="440"/>
        <v/>
      </c>
    </row>
    <row r="4661" spans="1:34">
      <c r="A4661">
        <v>4660</v>
      </c>
      <c r="C4661">
        <v>554</v>
      </c>
      <c r="D4661">
        <v>873</v>
      </c>
      <c r="E4661" t="s">
        <v>607</v>
      </c>
      <c r="F4661" t="s">
        <v>929</v>
      </c>
      <c r="G4661">
        <v>53.900550840000001</v>
      </c>
      <c r="H4661">
        <v>130.16749569999999</v>
      </c>
      <c r="M4661" t="s">
        <v>58</v>
      </c>
      <c r="N4661">
        <v>0</v>
      </c>
      <c r="O4661">
        <v>-25</v>
      </c>
      <c r="P4661">
        <f t="shared" si="441"/>
        <v>25</v>
      </c>
      <c r="Q4661" t="s">
        <v>604</v>
      </c>
      <c r="R4661">
        <v>2</v>
      </c>
      <c r="S4661">
        <f t="shared" si="436"/>
        <v>25</v>
      </c>
      <c r="T4661">
        <f t="shared" si="437"/>
        <v>0</v>
      </c>
      <c r="U4661" t="s">
        <v>1006</v>
      </c>
      <c r="V4661" t="s">
        <v>856</v>
      </c>
      <c r="Z4661" s="118">
        <v>1.17</v>
      </c>
      <c r="AA4661">
        <v>60</v>
      </c>
      <c r="AB4661" s="120">
        <v>3.92</v>
      </c>
      <c r="AC4661" s="2">
        <f t="shared" si="438"/>
        <v>4586.3999999999996</v>
      </c>
      <c r="AE4661" s="2">
        <f t="shared" si="439"/>
        <v>4586.3999999999996</v>
      </c>
      <c r="AG4661" t="str">
        <f t="shared" si="440"/>
        <v/>
      </c>
    </row>
    <row r="4662" spans="1:34" s="9" customFormat="1">
      <c r="A4662">
        <v>4661</v>
      </c>
      <c r="C4662">
        <v>554</v>
      </c>
      <c r="D4662">
        <v>873</v>
      </c>
      <c r="E4662" s="9" t="s">
        <v>607</v>
      </c>
      <c r="F4662" t="s">
        <v>929</v>
      </c>
      <c r="G4662" s="9">
        <v>53.900550840000001</v>
      </c>
      <c r="H4662" s="9">
        <v>130.16749569999999</v>
      </c>
      <c r="M4662" s="9" t="s">
        <v>19</v>
      </c>
      <c r="N4662" s="9">
        <v>-25</v>
      </c>
      <c r="O4662" s="9">
        <v>-25</v>
      </c>
      <c r="P4662" s="9">
        <f t="shared" si="441"/>
        <v>0</v>
      </c>
      <c r="Q4662" s="9" t="s">
        <v>604</v>
      </c>
      <c r="R4662" s="9">
        <v>2</v>
      </c>
      <c r="S4662" s="9">
        <f t="shared" si="436"/>
        <v>0</v>
      </c>
      <c r="T4662" s="9">
        <f t="shared" si="437"/>
        <v>0</v>
      </c>
      <c r="U4662" t="s">
        <v>1006</v>
      </c>
      <c r="V4662" t="s">
        <v>856</v>
      </c>
      <c r="Z4662" s="118">
        <v>1.71</v>
      </c>
      <c r="AA4662" s="9">
        <v>60</v>
      </c>
      <c r="AB4662" s="120">
        <v>1.25</v>
      </c>
      <c r="AC4662" s="2">
        <f t="shared" si="438"/>
        <v>0</v>
      </c>
      <c r="AE4662" s="11">
        <f t="shared" si="439"/>
        <v>0</v>
      </c>
      <c r="AG4662" t="str">
        <f t="shared" si="440"/>
        <v/>
      </c>
      <c r="AH4662"/>
    </row>
    <row r="4663" spans="1:34">
      <c r="A4663">
        <v>4662</v>
      </c>
      <c r="C4663">
        <v>507</v>
      </c>
      <c r="D4663">
        <v>874</v>
      </c>
      <c r="E4663" t="s">
        <v>607</v>
      </c>
      <c r="F4663" t="s">
        <v>929</v>
      </c>
      <c r="G4663">
        <v>53.866661069999999</v>
      </c>
      <c r="H4663">
        <v>130.2666931</v>
      </c>
      <c r="M4663" t="s">
        <v>89</v>
      </c>
      <c r="N4663">
        <v>48</v>
      </c>
      <c r="O4663">
        <v>46</v>
      </c>
      <c r="P4663">
        <f t="shared" si="441"/>
        <v>2</v>
      </c>
      <c r="Q4663" t="s">
        <v>35</v>
      </c>
      <c r="R4663">
        <v>1</v>
      </c>
      <c r="S4663">
        <f t="shared" si="436"/>
        <v>0</v>
      </c>
      <c r="T4663">
        <f t="shared" si="437"/>
        <v>2</v>
      </c>
      <c r="W4663">
        <f>SUM(S4663:S4666)</f>
        <v>36</v>
      </c>
      <c r="X4663">
        <f>SUM(T4663:T4666)</f>
        <v>48</v>
      </c>
      <c r="Y4663">
        <f>X4663+W4663</f>
        <v>84</v>
      </c>
      <c r="Z4663" s="118">
        <v>0.11</v>
      </c>
      <c r="AA4663">
        <v>0</v>
      </c>
      <c r="AB4663" s="120">
        <v>45.06</v>
      </c>
      <c r="AC4663" s="2">
        <f t="shared" si="438"/>
        <v>991.31999999999994</v>
      </c>
      <c r="AD4663" s="2">
        <f>SUM(AC4663:AC4666)</f>
        <v>38306.093999999997</v>
      </c>
      <c r="AE4663" s="2">
        <f t="shared" si="439"/>
        <v>991.31999999999994</v>
      </c>
      <c r="AF4663" s="2">
        <f>SUM(AE4663:AE4666)</f>
        <v>38306.093999999997</v>
      </c>
      <c r="AG4663">
        <f t="shared" si="440"/>
        <v>1</v>
      </c>
    </row>
    <row r="4664" spans="1:34">
      <c r="A4664">
        <v>4663</v>
      </c>
      <c r="C4664">
        <v>507</v>
      </c>
      <c r="D4664">
        <v>874</v>
      </c>
      <c r="E4664" t="s">
        <v>607</v>
      </c>
      <c r="F4664" t="s">
        <v>929</v>
      </c>
      <c r="G4664">
        <v>53.866661069999999</v>
      </c>
      <c r="H4664">
        <v>130.2666931</v>
      </c>
      <c r="M4664" t="s">
        <v>606</v>
      </c>
      <c r="N4664">
        <v>46</v>
      </c>
      <c r="O4664">
        <v>33</v>
      </c>
      <c r="P4664">
        <f t="shared" si="441"/>
        <v>13</v>
      </c>
      <c r="Q4664" t="s">
        <v>35</v>
      </c>
      <c r="R4664">
        <v>1</v>
      </c>
      <c r="S4664">
        <f t="shared" si="436"/>
        <v>0</v>
      </c>
      <c r="T4664">
        <f t="shared" si="437"/>
        <v>13</v>
      </c>
      <c r="Z4664" s="118">
        <v>0.11</v>
      </c>
      <c r="AA4664">
        <v>0</v>
      </c>
      <c r="AB4664" s="120">
        <v>45.06</v>
      </c>
      <c r="AC4664" s="2">
        <f t="shared" si="438"/>
        <v>6443.58</v>
      </c>
      <c r="AE4664" s="2">
        <f t="shared" si="439"/>
        <v>6443.58</v>
      </c>
      <c r="AG4664" t="str">
        <f t="shared" si="440"/>
        <v/>
      </c>
    </row>
    <row r="4665" spans="1:34">
      <c r="A4665">
        <v>4664</v>
      </c>
      <c r="C4665">
        <v>507</v>
      </c>
      <c r="D4665">
        <v>874</v>
      </c>
      <c r="E4665" t="s">
        <v>607</v>
      </c>
      <c r="F4665" t="s">
        <v>929</v>
      </c>
      <c r="G4665">
        <v>53.866661069999999</v>
      </c>
      <c r="H4665">
        <v>130.2666931</v>
      </c>
      <c r="M4665" t="s">
        <v>15</v>
      </c>
      <c r="N4665">
        <v>33</v>
      </c>
      <c r="O4665">
        <v>0</v>
      </c>
      <c r="P4665">
        <f t="shared" si="441"/>
        <v>33</v>
      </c>
      <c r="Q4665" t="s">
        <v>35</v>
      </c>
      <c r="R4665">
        <v>1</v>
      </c>
      <c r="S4665">
        <f t="shared" si="436"/>
        <v>0</v>
      </c>
      <c r="T4665">
        <f t="shared" si="437"/>
        <v>33</v>
      </c>
      <c r="Z4665" s="118">
        <v>0.11</v>
      </c>
      <c r="AA4665">
        <v>0</v>
      </c>
      <c r="AB4665" s="120">
        <v>38.51</v>
      </c>
      <c r="AC4665" s="2">
        <f t="shared" si="438"/>
        <v>13979.130000000001</v>
      </c>
      <c r="AE4665" s="2">
        <f t="shared" si="439"/>
        <v>13979.130000000001</v>
      </c>
      <c r="AG4665" t="str">
        <f t="shared" si="440"/>
        <v/>
      </c>
    </row>
    <row r="4666" spans="1:34" s="9" customFormat="1">
      <c r="A4666">
        <v>4665</v>
      </c>
      <c r="C4666">
        <v>555</v>
      </c>
      <c r="D4666">
        <v>874</v>
      </c>
      <c r="E4666" s="9" t="s">
        <v>607</v>
      </c>
      <c r="F4666" t="s">
        <v>929</v>
      </c>
      <c r="G4666" s="9">
        <v>53.866661069999999</v>
      </c>
      <c r="H4666" s="9">
        <v>130.2666931</v>
      </c>
      <c r="M4666" s="9" t="s">
        <v>177</v>
      </c>
      <c r="N4666" s="9">
        <v>0</v>
      </c>
      <c r="O4666" s="9">
        <v>-36</v>
      </c>
      <c r="P4666">
        <f t="shared" si="441"/>
        <v>36</v>
      </c>
      <c r="Q4666" s="9" t="s">
        <v>609</v>
      </c>
      <c r="R4666" s="9">
        <v>2</v>
      </c>
      <c r="S4666" s="9">
        <f t="shared" si="436"/>
        <v>36</v>
      </c>
      <c r="T4666" s="9">
        <f t="shared" si="437"/>
        <v>0</v>
      </c>
      <c r="U4666" t="s">
        <v>1018</v>
      </c>
      <c r="V4666" t="s">
        <v>918</v>
      </c>
      <c r="Z4666" s="118">
        <v>1.71</v>
      </c>
      <c r="AA4666" s="106">
        <v>30</v>
      </c>
      <c r="AB4666" s="120">
        <v>3.92</v>
      </c>
      <c r="AC4666" s="2">
        <f t="shared" si="438"/>
        <v>16892.063999999998</v>
      </c>
      <c r="AE4666" s="11">
        <f t="shared" si="439"/>
        <v>16892.063999999998</v>
      </c>
      <c r="AG4666" t="str">
        <f t="shared" si="440"/>
        <v/>
      </c>
      <c r="AH4666"/>
    </row>
    <row r="4667" spans="1:34">
      <c r="A4667">
        <v>4666</v>
      </c>
      <c r="C4667">
        <v>487</v>
      </c>
      <c r="D4667">
        <v>875</v>
      </c>
      <c r="E4667" t="s">
        <v>607</v>
      </c>
      <c r="F4667" t="s">
        <v>929</v>
      </c>
      <c r="G4667">
        <v>53.866661069999999</v>
      </c>
      <c r="H4667">
        <v>130.2666931</v>
      </c>
      <c r="M4667" t="s">
        <v>89</v>
      </c>
      <c r="N4667">
        <v>22</v>
      </c>
      <c r="O4667">
        <v>20</v>
      </c>
      <c r="P4667">
        <f t="shared" si="441"/>
        <v>2</v>
      </c>
      <c r="Q4667" t="s">
        <v>35</v>
      </c>
      <c r="R4667">
        <v>1</v>
      </c>
      <c r="S4667">
        <f t="shared" si="436"/>
        <v>0</v>
      </c>
      <c r="T4667">
        <f t="shared" si="437"/>
        <v>2</v>
      </c>
      <c r="W4667">
        <f>SUM(S4667:S4671)</f>
        <v>9</v>
      </c>
      <c r="X4667">
        <f>SUM(T4667:T4671)</f>
        <v>22</v>
      </c>
      <c r="Y4667">
        <f>X4667+W4667</f>
        <v>31</v>
      </c>
      <c r="Z4667" s="118">
        <v>0.11</v>
      </c>
      <c r="AA4667">
        <v>0</v>
      </c>
      <c r="AB4667" s="120">
        <v>45.06</v>
      </c>
      <c r="AC4667" s="2">
        <f t="shared" si="438"/>
        <v>991.31999999999994</v>
      </c>
      <c r="AD4667" s="2">
        <f>SUM(AC4667:AC4671)</f>
        <v>12395.133999999998</v>
      </c>
      <c r="AE4667" s="2">
        <f t="shared" si="439"/>
        <v>991.31999999999994</v>
      </c>
      <c r="AF4667" s="2">
        <f>SUM(AE4667:AE4671)</f>
        <v>12395.133999999998</v>
      </c>
      <c r="AG4667">
        <f t="shared" si="440"/>
        <v>1</v>
      </c>
    </row>
    <row r="4668" spans="1:34">
      <c r="A4668">
        <v>4667</v>
      </c>
      <c r="C4668">
        <v>487</v>
      </c>
      <c r="D4668">
        <v>875</v>
      </c>
      <c r="E4668" t="s">
        <v>607</v>
      </c>
      <c r="F4668" t="s">
        <v>929</v>
      </c>
      <c r="G4668">
        <v>53.866661069999999</v>
      </c>
      <c r="H4668">
        <v>130.2666931</v>
      </c>
      <c r="M4668" t="s">
        <v>606</v>
      </c>
      <c r="N4668">
        <v>20</v>
      </c>
      <c r="O4668">
        <v>13</v>
      </c>
      <c r="P4668">
        <f t="shared" si="441"/>
        <v>7</v>
      </c>
      <c r="Q4668" t="s">
        <v>35</v>
      </c>
      <c r="R4668">
        <v>1</v>
      </c>
      <c r="S4668">
        <f t="shared" si="436"/>
        <v>0</v>
      </c>
      <c r="T4668">
        <f t="shared" si="437"/>
        <v>7</v>
      </c>
      <c r="Z4668" s="118">
        <v>0.11</v>
      </c>
      <c r="AA4668">
        <v>0</v>
      </c>
      <c r="AB4668" s="120">
        <v>45.06</v>
      </c>
      <c r="AC4668" s="2">
        <f t="shared" si="438"/>
        <v>3469.62</v>
      </c>
      <c r="AE4668" s="2">
        <f t="shared" si="439"/>
        <v>3469.62</v>
      </c>
      <c r="AG4668" t="str">
        <f t="shared" si="440"/>
        <v/>
      </c>
    </row>
    <row r="4669" spans="1:34">
      <c r="A4669">
        <v>4668</v>
      </c>
      <c r="C4669">
        <v>487</v>
      </c>
      <c r="D4669">
        <v>875</v>
      </c>
      <c r="E4669" t="s">
        <v>607</v>
      </c>
      <c r="F4669" t="s">
        <v>929</v>
      </c>
      <c r="G4669">
        <v>53.866661069999999</v>
      </c>
      <c r="H4669">
        <v>130.2666931</v>
      </c>
      <c r="M4669" t="s">
        <v>90</v>
      </c>
      <c r="N4669">
        <v>13</v>
      </c>
      <c r="O4669">
        <v>0</v>
      </c>
      <c r="P4669">
        <f t="shared" si="441"/>
        <v>13</v>
      </c>
      <c r="Q4669" t="s">
        <v>35</v>
      </c>
      <c r="R4669">
        <v>1</v>
      </c>
      <c r="S4669">
        <f t="shared" si="436"/>
        <v>0</v>
      </c>
      <c r="T4669">
        <f t="shared" si="437"/>
        <v>13</v>
      </c>
      <c r="Z4669" s="118">
        <v>0.11</v>
      </c>
      <c r="AA4669">
        <v>0</v>
      </c>
      <c r="AB4669" s="120">
        <v>38.51</v>
      </c>
      <c r="AC4669" s="2">
        <f t="shared" si="438"/>
        <v>5506.93</v>
      </c>
      <c r="AE4669" s="2">
        <f t="shared" si="439"/>
        <v>5506.93</v>
      </c>
      <c r="AG4669" t="str">
        <f t="shared" si="440"/>
        <v/>
      </c>
    </row>
    <row r="4670" spans="1:34">
      <c r="A4670">
        <v>4669</v>
      </c>
      <c r="C4670">
        <v>442</v>
      </c>
      <c r="D4670">
        <v>875</v>
      </c>
      <c r="E4670" t="s">
        <v>607</v>
      </c>
      <c r="F4670" t="s">
        <v>929</v>
      </c>
      <c r="G4670">
        <v>54.395679469999997</v>
      </c>
      <c r="H4670">
        <v>129.7471161</v>
      </c>
      <c r="M4670" t="s">
        <v>17</v>
      </c>
      <c r="N4670">
        <v>0</v>
      </c>
      <c r="O4670">
        <v>-9</v>
      </c>
      <c r="P4670">
        <f t="shared" si="441"/>
        <v>9</v>
      </c>
      <c r="Q4670" t="s">
        <v>604</v>
      </c>
      <c r="R4670">
        <v>2</v>
      </c>
      <c r="S4670">
        <f t="shared" si="436"/>
        <v>9</v>
      </c>
      <c r="T4670">
        <f t="shared" si="437"/>
        <v>0</v>
      </c>
      <c r="U4670" t="s">
        <v>1018</v>
      </c>
      <c r="V4670" t="s">
        <v>856</v>
      </c>
      <c r="Z4670" s="118">
        <v>0.86</v>
      </c>
      <c r="AA4670" s="106">
        <v>20</v>
      </c>
      <c r="AB4670" s="120">
        <v>3.92</v>
      </c>
      <c r="AC4670" s="2">
        <f t="shared" si="438"/>
        <v>2427.2640000000001</v>
      </c>
      <c r="AE4670" s="2">
        <f t="shared" si="439"/>
        <v>2427.2640000000001</v>
      </c>
      <c r="AG4670" t="str">
        <f t="shared" si="440"/>
        <v/>
      </c>
    </row>
    <row r="4671" spans="1:34" s="9" customFormat="1">
      <c r="A4671">
        <v>4670</v>
      </c>
      <c r="C4671">
        <v>442</v>
      </c>
      <c r="D4671">
        <v>875</v>
      </c>
      <c r="E4671" s="9" t="s">
        <v>607</v>
      </c>
      <c r="F4671" t="s">
        <v>929</v>
      </c>
      <c r="G4671" s="9">
        <v>54.395679469999997</v>
      </c>
      <c r="H4671" s="9">
        <v>129.7471161</v>
      </c>
      <c r="M4671" s="9" t="s">
        <v>416</v>
      </c>
      <c r="N4671" s="9">
        <v>-9</v>
      </c>
      <c r="O4671" s="9">
        <v>-9</v>
      </c>
      <c r="P4671" s="9">
        <f t="shared" si="441"/>
        <v>0</v>
      </c>
      <c r="R4671" s="9">
        <v>2</v>
      </c>
      <c r="S4671" s="9">
        <f t="shared" si="436"/>
        <v>0</v>
      </c>
      <c r="T4671" s="9">
        <f t="shared" si="437"/>
        <v>0</v>
      </c>
      <c r="U4671" t="s">
        <v>1003</v>
      </c>
      <c r="V4671" t="s">
        <v>623</v>
      </c>
      <c r="Z4671" s="118">
        <v>0</v>
      </c>
      <c r="AA4671" s="9">
        <v>0</v>
      </c>
      <c r="AB4671" s="120"/>
      <c r="AC4671" s="2">
        <f t="shared" si="438"/>
        <v>0</v>
      </c>
      <c r="AE4671" s="11">
        <f t="shared" si="439"/>
        <v>0</v>
      </c>
      <c r="AG4671" t="str">
        <f t="shared" si="440"/>
        <v/>
      </c>
      <c r="AH4671"/>
    </row>
    <row r="4672" spans="1:34">
      <c r="A4672">
        <v>4671</v>
      </c>
      <c r="C4672">
        <v>508</v>
      </c>
      <c r="D4672">
        <v>876</v>
      </c>
      <c r="E4672" t="s">
        <v>607</v>
      </c>
      <c r="F4672" t="s">
        <v>929</v>
      </c>
      <c r="G4672">
        <v>53.866661069999999</v>
      </c>
      <c r="H4672">
        <v>130.2666931</v>
      </c>
      <c r="M4672" t="s">
        <v>89</v>
      </c>
      <c r="N4672">
        <v>15</v>
      </c>
      <c r="O4672">
        <v>13</v>
      </c>
      <c r="P4672">
        <f t="shared" si="441"/>
        <v>2</v>
      </c>
      <c r="Q4672" t="s">
        <v>35</v>
      </c>
      <c r="R4672">
        <v>1</v>
      </c>
      <c r="S4672">
        <f t="shared" si="436"/>
        <v>0</v>
      </c>
      <c r="T4672">
        <f t="shared" si="437"/>
        <v>2</v>
      </c>
      <c r="W4672">
        <f>SUM(S4672:S4676)</f>
        <v>32</v>
      </c>
      <c r="X4672">
        <f>SUM(T4672:T4676)</f>
        <v>15</v>
      </c>
      <c r="Y4672">
        <f>X4672+W4672</f>
        <v>47</v>
      </c>
      <c r="Z4672" s="118">
        <v>0.11</v>
      </c>
      <c r="AA4672">
        <v>0</v>
      </c>
      <c r="AB4672" s="120">
        <v>45.06</v>
      </c>
      <c r="AC4672" s="2">
        <f t="shared" si="438"/>
        <v>991.31999999999994</v>
      </c>
      <c r="AD4672" s="2">
        <f>SUM(AC4672:AC4676)</f>
        <v>18221.134999999998</v>
      </c>
      <c r="AE4672" s="2">
        <f t="shared" si="439"/>
        <v>991.31999999999994</v>
      </c>
      <c r="AF4672" s="2">
        <f>SUM(AE4672:AE4676)</f>
        <v>18221.134999999998</v>
      </c>
      <c r="AG4672">
        <f t="shared" si="440"/>
        <v>1</v>
      </c>
    </row>
    <row r="4673" spans="1:34">
      <c r="A4673">
        <v>4672</v>
      </c>
      <c r="C4673">
        <v>508</v>
      </c>
      <c r="D4673">
        <v>876</v>
      </c>
      <c r="E4673" t="s">
        <v>607</v>
      </c>
      <c r="F4673" t="s">
        <v>929</v>
      </c>
      <c r="G4673">
        <v>53.866661069999999</v>
      </c>
      <c r="H4673">
        <v>130.2666931</v>
      </c>
      <c r="M4673" t="s">
        <v>606</v>
      </c>
      <c r="N4673">
        <v>13</v>
      </c>
      <c r="O4673">
        <v>8</v>
      </c>
      <c r="P4673">
        <f t="shared" si="441"/>
        <v>5</v>
      </c>
      <c r="Q4673" t="s">
        <v>35</v>
      </c>
      <c r="R4673">
        <v>1</v>
      </c>
      <c r="S4673">
        <f t="shared" si="436"/>
        <v>0</v>
      </c>
      <c r="T4673">
        <f t="shared" si="437"/>
        <v>5</v>
      </c>
      <c r="Z4673" s="118">
        <v>0.11</v>
      </c>
      <c r="AA4673">
        <v>0</v>
      </c>
      <c r="AB4673" s="120">
        <v>45.06</v>
      </c>
      <c r="AC4673" s="2">
        <f t="shared" si="438"/>
        <v>2478.3000000000002</v>
      </c>
      <c r="AE4673" s="2">
        <f t="shared" si="439"/>
        <v>2478.3000000000002</v>
      </c>
      <c r="AG4673" t="str">
        <f t="shared" si="440"/>
        <v/>
      </c>
    </row>
    <row r="4674" spans="1:34">
      <c r="A4674">
        <v>4673</v>
      </c>
      <c r="C4674">
        <v>508</v>
      </c>
      <c r="D4674">
        <v>876</v>
      </c>
      <c r="E4674" t="s">
        <v>607</v>
      </c>
      <c r="F4674" t="s">
        <v>929</v>
      </c>
      <c r="G4674">
        <v>53.866661069999999</v>
      </c>
      <c r="H4674">
        <v>130.2666931</v>
      </c>
      <c r="M4674" t="s">
        <v>15</v>
      </c>
      <c r="N4674">
        <v>8</v>
      </c>
      <c r="O4674">
        <v>0</v>
      </c>
      <c r="P4674">
        <f t="shared" si="441"/>
        <v>8</v>
      </c>
      <c r="Q4674" t="s">
        <v>35</v>
      </c>
      <c r="R4674">
        <v>1</v>
      </c>
      <c r="S4674">
        <f t="shared" ref="S4674:S4737" si="442">IF(R4674=1,0,P4674)</f>
        <v>0</v>
      </c>
      <c r="T4674">
        <f t="shared" ref="T4674:T4737" si="443">IF(R4674=1,P4674,0)</f>
        <v>8</v>
      </c>
      <c r="Z4674" s="118">
        <v>0.11</v>
      </c>
      <c r="AA4674">
        <v>0</v>
      </c>
      <c r="AB4674" s="120">
        <v>38.51</v>
      </c>
      <c r="AC4674" s="2">
        <f t="shared" ref="AC4674:AC4737" si="444">Z4674*AB4674/100*P4674*100*100*((100-AA4674)/100)</f>
        <v>3388.8799999999997</v>
      </c>
      <c r="AE4674" s="2">
        <f t="shared" ref="AE4674:AE4737" si="445">Z4674*AB4674/100*P4674*100*100*((100-AA4674)/100)</f>
        <v>3388.8799999999997</v>
      </c>
      <c r="AG4674" t="str">
        <f t="shared" ref="AG4674:AG4737" si="446">IF(D4673&lt;&gt;D4674,1,"")</f>
        <v/>
      </c>
    </row>
    <row r="4675" spans="1:34">
      <c r="A4675">
        <v>4674</v>
      </c>
      <c r="C4675">
        <v>535</v>
      </c>
      <c r="D4675">
        <v>876</v>
      </c>
      <c r="E4675" t="s">
        <v>607</v>
      </c>
      <c r="F4675" t="s">
        <v>929</v>
      </c>
      <c r="G4675">
        <v>53.866661069999999</v>
      </c>
      <c r="H4675">
        <v>130.2666931</v>
      </c>
      <c r="M4675" t="s">
        <v>16</v>
      </c>
      <c r="N4675">
        <v>0</v>
      </c>
      <c r="O4675">
        <v>-2</v>
      </c>
      <c r="P4675">
        <f t="shared" si="441"/>
        <v>2</v>
      </c>
      <c r="Q4675" t="s">
        <v>604</v>
      </c>
      <c r="R4675">
        <v>2</v>
      </c>
      <c r="S4675">
        <f t="shared" si="442"/>
        <v>2</v>
      </c>
      <c r="T4675">
        <f t="shared" si="443"/>
        <v>0</v>
      </c>
      <c r="U4675" t="s">
        <v>1003</v>
      </c>
      <c r="V4675" t="s">
        <v>623</v>
      </c>
      <c r="Z4675" s="118">
        <v>0.93</v>
      </c>
      <c r="AA4675">
        <v>15</v>
      </c>
      <c r="AB4675" s="120">
        <v>10.95</v>
      </c>
      <c r="AC4675" s="2">
        <f t="shared" si="444"/>
        <v>1731.1949999999999</v>
      </c>
      <c r="AE4675" s="2">
        <f t="shared" si="445"/>
        <v>1731.1949999999999</v>
      </c>
      <c r="AG4675" t="str">
        <f t="shared" si="446"/>
        <v/>
      </c>
    </row>
    <row r="4676" spans="1:34" s="9" customFormat="1">
      <c r="A4676">
        <v>4675</v>
      </c>
      <c r="C4676">
        <v>535</v>
      </c>
      <c r="D4676">
        <v>876</v>
      </c>
      <c r="E4676" s="9" t="s">
        <v>607</v>
      </c>
      <c r="F4676" t="s">
        <v>929</v>
      </c>
      <c r="G4676" s="9">
        <v>53.866661069999999</v>
      </c>
      <c r="H4676" s="9">
        <v>130.2666931</v>
      </c>
      <c r="M4676" s="9" t="s">
        <v>58</v>
      </c>
      <c r="N4676" s="9">
        <v>-2</v>
      </c>
      <c r="O4676" s="9">
        <v>-32</v>
      </c>
      <c r="P4676" s="9">
        <f t="shared" si="441"/>
        <v>30</v>
      </c>
      <c r="Q4676" s="9" t="s">
        <v>616</v>
      </c>
      <c r="R4676" s="9">
        <v>2</v>
      </c>
      <c r="S4676" s="9">
        <f t="shared" si="442"/>
        <v>30</v>
      </c>
      <c r="T4676" s="9">
        <f t="shared" si="443"/>
        <v>0</v>
      </c>
      <c r="U4676" t="s">
        <v>1003</v>
      </c>
      <c r="V4676" t="s">
        <v>21</v>
      </c>
      <c r="Z4676" s="118">
        <v>1.17</v>
      </c>
      <c r="AA4676" s="9">
        <v>30</v>
      </c>
      <c r="AB4676" s="120">
        <v>3.92</v>
      </c>
      <c r="AC4676" s="2">
        <f t="shared" si="444"/>
        <v>9631.4399999999987</v>
      </c>
      <c r="AE4676" s="11">
        <f t="shared" si="445"/>
        <v>9631.4399999999987</v>
      </c>
      <c r="AG4676" t="str">
        <f t="shared" si="446"/>
        <v/>
      </c>
      <c r="AH4676"/>
    </row>
    <row r="4677" spans="1:34" s="102" customFormat="1">
      <c r="A4677" s="102">
        <v>4676</v>
      </c>
      <c r="C4677">
        <v>395</v>
      </c>
      <c r="D4677" s="102">
        <v>877</v>
      </c>
      <c r="E4677" s="102" t="s">
        <v>607</v>
      </c>
      <c r="F4677" s="102" t="s">
        <v>929</v>
      </c>
      <c r="G4677" s="102">
        <v>54.395679469999997</v>
      </c>
      <c r="H4677" s="102">
        <v>129.7471161</v>
      </c>
      <c r="M4677" s="102" t="s">
        <v>610</v>
      </c>
      <c r="N4677" s="102">
        <v>20</v>
      </c>
      <c r="O4677" s="102">
        <v>17</v>
      </c>
      <c r="P4677" s="102">
        <f t="shared" si="441"/>
        <v>3</v>
      </c>
      <c r="Q4677" s="102" t="s">
        <v>35</v>
      </c>
      <c r="R4677" s="102">
        <v>1</v>
      </c>
      <c r="S4677" s="102">
        <f t="shared" si="442"/>
        <v>0</v>
      </c>
      <c r="T4677" s="102">
        <f t="shared" si="443"/>
        <v>3</v>
      </c>
      <c r="U4677"/>
      <c r="V4677"/>
      <c r="W4677" s="102">
        <f>SUM(S4677:S4680)</f>
        <v>20</v>
      </c>
      <c r="X4677" s="102">
        <f>SUM(T4677:T4679)</f>
        <v>20</v>
      </c>
      <c r="Y4677" s="102">
        <f>X4677+W4677</f>
        <v>40</v>
      </c>
      <c r="Z4677" s="118">
        <v>0.11</v>
      </c>
      <c r="AA4677" s="102">
        <v>0</v>
      </c>
      <c r="AB4677" s="120">
        <v>45.06</v>
      </c>
      <c r="AC4677" s="103">
        <f t="shared" si="444"/>
        <v>1486.98</v>
      </c>
      <c r="AD4677" s="103">
        <f>SUM(AC4677:AC4680)</f>
        <v>14984.579999999998</v>
      </c>
      <c r="AE4677" s="103">
        <f t="shared" si="445"/>
        <v>1486.98</v>
      </c>
      <c r="AF4677" s="103">
        <f>SUM(AE4677:AE4680)</f>
        <v>14984.579999999998</v>
      </c>
      <c r="AG4677" s="102">
        <f t="shared" si="446"/>
        <v>1</v>
      </c>
      <c r="AH4677"/>
    </row>
    <row r="4678" spans="1:34" s="102" customFormat="1">
      <c r="A4678" s="102">
        <v>4677</v>
      </c>
      <c r="C4678">
        <v>395</v>
      </c>
      <c r="D4678" s="102">
        <v>877</v>
      </c>
      <c r="E4678" s="102" t="s">
        <v>607</v>
      </c>
      <c r="F4678" s="102" t="s">
        <v>929</v>
      </c>
      <c r="G4678" s="102">
        <v>54.395679469999997</v>
      </c>
      <c r="H4678" s="102">
        <v>129.7471161</v>
      </c>
      <c r="M4678" s="102" t="s">
        <v>14</v>
      </c>
      <c r="N4678" s="102">
        <v>17</v>
      </c>
      <c r="O4678" s="102">
        <v>6</v>
      </c>
      <c r="P4678" s="102">
        <f t="shared" si="441"/>
        <v>11</v>
      </c>
      <c r="Q4678" s="102" t="s">
        <v>35</v>
      </c>
      <c r="R4678" s="102">
        <v>1</v>
      </c>
      <c r="S4678" s="102">
        <f t="shared" si="442"/>
        <v>0</v>
      </c>
      <c r="T4678" s="102">
        <f t="shared" si="443"/>
        <v>11</v>
      </c>
      <c r="U4678"/>
      <c r="V4678"/>
      <c r="Z4678" s="118">
        <v>0.11</v>
      </c>
      <c r="AA4678" s="102">
        <v>0</v>
      </c>
      <c r="AB4678" s="120">
        <v>45.06</v>
      </c>
      <c r="AC4678" s="103">
        <f t="shared" si="444"/>
        <v>5452.2599999999993</v>
      </c>
      <c r="AE4678" s="103">
        <f t="shared" si="445"/>
        <v>5452.2599999999993</v>
      </c>
      <c r="AG4678" s="102" t="str">
        <f t="shared" si="446"/>
        <v/>
      </c>
      <c r="AH4678"/>
    </row>
    <row r="4679" spans="1:34" s="102" customFormat="1">
      <c r="A4679" s="102">
        <v>4678</v>
      </c>
      <c r="C4679">
        <v>395</v>
      </c>
      <c r="D4679" s="102">
        <v>877</v>
      </c>
      <c r="E4679" s="102" t="s">
        <v>607</v>
      </c>
      <c r="F4679" s="102" t="s">
        <v>929</v>
      </c>
      <c r="G4679" s="102">
        <v>54.395679469999997</v>
      </c>
      <c r="H4679" s="102">
        <v>129.7471161</v>
      </c>
      <c r="M4679" s="102" t="s">
        <v>15</v>
      </c>
      <c r="N4679" s="102">
        <v>6</v>
      </c>
      <c r="O4679" s="102">
        <v>0</v>
      </c>
      <c r="P4679" s="102">
        <f t="shared" si="441"/>
        <v>6</v>
      </c>
      <c r="Q4679" s="102" t="s">
        <v>35</v>
      </c>
      <c r="R4679" s="102">
        <v>1</v>
      </c>
      <c r="S4679" s="102">
        <f t="shared" si="442"/>
        <v>0</v>
      </c>
      <c r="T4679" s="102">
        <f t="shared" si="443"/>
        <v>6</v>
      </c>
      <c r="U4679"/>
      <c r="V4679"/>
      <c r="Z4679" s="118">
        <v>0.11</v>
      </c>
      <c r="AA4679" s="102">
        <v>0</v>
      </c>
      <c r="AB4679" s="120">
        <v>38.51</v>
      </c>
      <c r="AC4679" s="103">
        <f t="shared" si="444"/>
        <v>2541.66</v>
      </c>
      <c r="AE4679" s="103">
        <f t="shared" si="445"/>
        <v>2541.66</v>
      </c>
      <c r="AG4679" s="102" t="str">
        <f t="shared" si="446"/>
        <v/>
      </c>
      <c r="AH4679"/>
    </row>
    <row r="4680" spans="1:34" s="44" customFormat="1">
      <c r="A4680" s="102">
        <v>4679</v>
      </c>
      <c r="C4680">
        <v>442</v>
      </c>
      <c r="D4680" s="102">
        <v>877</v>
      </c>
      <c r="E4680" s="44" t="s">
        <v>607</v>
      </c>
      <c r="F4680" s="102" t="s">
        <v>929</v>
      </c>
      <c r="G4680" s="44">
        <v>53.866661069999999</v>
      </c>
      <c r="H4680" s="44">
        <v>130.2666931</v>
      </c>
      <c r="M4680" s="44" t="s">
        <v>58</v>
      </c>
      <c r="N4680" s="44">
        <v>0</v>
      </c>
      <c r="O4680" s="44">
        <v>-20</v>
      </c>
      <c r="P4680" s="44">
        <f t="shared" si="441"/>
        <v>20</v>
      </c>
      <c r="Q4680" s="44" t="s">
        <v>604</v>
      </c>
      <c r="R4680" s="44">
        <v>2</v>
      </c>
      <c r="S4680" s="44">
        <f t="shared" si="442"/>
        <v>20</v>
      </c>
      <c r="T4680" s="44">
        <f t="shared" si="443"/>
        <v>0</v>
      </c>
      <c r="U4680" t="s">
        <v>1003</v>
      </c>
      <c r="V4680" t="s">
        <v>21</v>
      </c>
      <c r="Z4680" s="118">
        <v>1.17</v>
      </c>
      <c r="AA4680" s="44">
        <v>40</v>
      </c>
      <c r="AB4680" s="120">
        <v>3.92</v>
      </c>
      <c r="AC4680" s="103">
        <f t="shared" si="444"/>
        <v>5503.6799999999985</v>
      </c>
      <c r="AE4680" s="104">
        <f t="shared" si="445"/>
        <v>5503.6799999999985</v>
      </c>
      <c r="AG4680" s="102" t="str">
        <f t="shared" si="446"/>
        <v/>
      </c>
      <c r="AH4680"/>
    </row>
    <row r="4681" spans="1:34" s="102" customFormat="1">
      <c r="A4681" s="102">
        <v>4680</v>
      </c>
      <c r="C4681">
        <v>312</v>
      </c>
      <c r="D4681" s="102">
        <v>878</v>
      </c>
      <c r="E4681" s="102" t="s">
        <v>918</v>
      </c>
      <c r="F4681" s="102" t="s">
        <v>934</v>
      </c>
      <c r="G4681" s="102">
        <v>54.396518710000002</v>
      </c>
      <c r="H4681" s="102">
        <v>129.74810790000001</v>
      </c>
      <c r="M4681" s="102" t="s">
        <v>544</v>
      </c>
      <c r="N4681" s="102">
        <v>20</v>
      </c>
      <c r="O4681" s="102">
        <v>60</v>
      </c>
      <c r="P4681" s="102">
        <f t="shared" si="441"/>
        <v>40</v>
      </c>
      <c r="Q4681" s="102" t="s">
        <v>35</v>
      </c>
      <c r="R4681" s="102">
        <v>1</v>
      </c>
      <c r="S4681" s="102">
        <f t="shared" si="442"/>
        <v>0</v>
      </c>
      <c r="T4681" s="102">
        <f t="shared" si="443"/>
        <v>40</v>
      </c>
      <c r="U4681"/>
      <c r="V4681"/>
      <c r="W4681" s="102">
        <f>SUM(S4681:S4685)</f>
        <v>0</v>
      </c>
      <c r="X4681" s="102">
        <f>SUM(T4681:T4685)</f>
        <v>84</v>
      </c>
      <c r="Y4681" s="102">
        <f>X4681+W4681</f>
        <v>84</v>
      </c>
      <c r="Z4681" s="118">
        <v>0.15</v>
      </c>
      <c r="AA4681" s="102">
        <v>0</v>
      </c>
      <c r="AB4681" s="120">
        <v>33.880000000000003</v>
      </c>
      <c r="AC4681" s="103">
        <f t="shared" si="444"/>
        <v>20328</v>
      </c>
      <c r="AD4681" s="103">
        <f>SUM(AC4681:AC4685)</f>
        <v>30224.92</v>
      </c>
      <c r="AE4681" s="103">
        <f t="shared" si="445"/>
        <v>20328</v>
      </c>
      <c r="AF4681" s="103">
        <f>SUM(AE4681:AE4685)</f>
        <v>30224.92</v>
      </c>
      <c r="AG4681" s="102">
        <f t="shared" si="446"/>
        <v>1</v>
      </c>
      <c r="AH4681"/>
    </row>
    <row r="4682" spans="1:34" s="102" customFormat="1">
      <c r="A4682" s="102">
        <v>4681</v>
      </c>
      <c r="C4682">
        <v>312</v>
      </c>
      <c r="D4682" s="102">
        <v>878</v>
      </c>
      <c r="E4682" s="102" t="s">
        <v>918</v>
      </c>
      <c r="F4682" s="102" t="s">
        <v>934</v>
      </c>
      <c r="G4682" s="102">
        <v>54.396518710000002</v>
      </c>
      <c r="H4682" s="102">
        <v>129.74810790000001</v>
      </c>
      <c r="M4682" s="102" t="s">
        <v>545</v>
      </c>
      <c r="N4682" s="102">
        <v>5</v>
      </c>
      <c r="O4682" s="102">
        <v>20</v>
      </c>
      <c r="P4682" s="102">
        <f t="shared" si="441"/>
        <v>15</v>
      </c>
      <c r="Q4682" s="102" t="s">
        <v>35</v>
      </c>
      <c r="R4682" s="102">
        <v>1</v>
      </c>
      <c r="S4682" s="102">
        <f t="shared" si="442"/>
        <v>0</v>
      </c>
      <c r="T4682" s="102">
        <f t="shared" si="443"/>
        <v>15</v>
      </c>
      <c r="U4682"/>
      <c r="V4682"/>
      <c r="Z4682" s="118">
        <v>0.15</v>
      </c>
      <c r="AA4682" s="102">
        <v>0</v>
      </c>
      <c r="AB4682" s="120">
        <v>33.880000000000003</v>
      </c>
      <c r="AC4682" s="103">
        <f t="shared" si="444"/>
        <v>7623</v>
      </c>
      <c r="AE4682" s="103">
        <f t="shared" si="445"/>
        <v>7623</v>
      </c>
      <c r="AG4682" s="102" t="str">
        <f t="shared" si="446"/>
        <v/>
      </c>
      <c r="AH4682"/>
    </row>
    <row r="4683" spans="1:34" s="102" customFormat="1">
      <c r="A4683" s="102">
        <v>4682</v>
      </c>
      <c r="C4683">
        <v>312</v>
      </c>
      <c r="D4683" s="102">
        <v>878</v>
      </c>
      <c r="E4683" s="102" t="s">
        <v>918</v>
      </c>
      <c r="F4683" s="102" t="s">
        <v>934</v>
      </c>
      <c r="G4683" s="102">
        <v>54.396518710000002</v>
      </c>
      <c r="H4683" s="102">
        <v>129.74810790000001</v>
      </c>
      <c r="M4683" s="102" t="s">
        <v>141</v>
      </c>
      <c r="N4683" s="102">
        <v>1</v>
      </c>
      <c r="O4683" s="102">
        <v>5</v>
      </c>
      <c r="P4683" s="102">
        <f t="shared" ref="P4683:P4746" si="447">ABS(N4683-O4683)</f>
        <v>4</v>
      </c>
      <c r="Q4683" s="102" t="s">
        <v>35</v>
      </c>
      <c r="R4683" s="102">
        <v>1</v>
      </c>
      <c r="S4683" s="102">
        <f t="shared" si="442"/>
        <v>0</v>
      </c>
      <c r="T4683" s="102">
        <f t="shared" si="443"/>
        <v>4</v>
      </c>
      <c r="U4683"/>
      <c r="V4683"/>
      <c r="Z4683" s="118">
        <v>0.11</v>
      </c>
      <c r="AA4683" s="102">
        <v>0</v>
      </c>
      <c r="AB4683" s="120">
        <v>51.68</v>
      </c>
      <c r="AC4683" s="103">
        <f t="shared" si="444"/>
        <v>2273.92</v>
      </c>
      <c r="AE4683" s="103">
        <f t="shared" si="445"/>
        <v>2273.92</v>
      </c>
      <c r="AG4683" s="102" t="str">
        <f t="shared" si="446"/>
        <v/>
      </c>
      <c r="AH4683"/>
    </row>
    <row r="4684" spans="1:34" s="102" customFormat="1">
      <c r="A4684" s="102">
        <v>4683</v>
      </c>
      <c r="C4684">
        <v>312</v>
      </c>
      <c r="D4684" s="102">
        <v>878</v>
      </c>
      <c r="E4684" s="102" t="s">
        <v>918</v>
      </c>
      <c r="F4684" s="102" t="s">
        <v>934</v>
      </c>
      <c r="G4684" s="102">
        <v>54.396518710000002</v>
      </c>
      <c r="H4684" s="102">
        <v>129.74810790000001</v>
      </c>
      <c r="M4684" s="102" t="s">
        <v>191</v>
      </c>
      <c r="N4684" s="102">
        <v>0</v>
      </c>
      <c r="O4684" s="102">
        <v>-1</v>
      </c>
      <c r="P4684" s="102">
        <f t="shared" si="447"/>
        <v>1</v>
      </c>
      <c r="Q4684" s="102" t="s">
        <v>35</v>
      </c>
      <c r="R4684" s="102">
        <v>1</v>
      </c>
      <c r="S4684" s="102">
        <f t="shared" si="442"/>
        <v>0</v>
      </c>
      <c r="T4684" s="102">
        <f t="shared" si="443"/>
        <v>1</v>
      </c>
      <c r="U4684"/>
      <c r="V4684"/>
      <c r="Z4684" s="118">
        <v>0</v>
      </c>
      <c r="AA4684" s="102">
        <v>0</v>
      </c>
      <c r="AB4684" s="120"/>
      <c r="AC4684" s="103">
        <f t="shared" si="444"/>
        <v>0</v>
      </c>
      <c r="AE4684" s="103">
        <f t="shared" si="445"/>
        <v>0</v>
      </c>
      <c r="AG4684" s="102" t="str">
        <f t="shared" si="446"/>
        <v/>
      </c>
      <c r="AH4684"/>
    </row>
    <row r="4685" spans="1:34" s="44" customFormat="1">
      <c r="A4685" s="102">
        <v>4684</v>
      </c>
      <c r="C4685">
        <v>312</v>
      </c>
      <c r="D4685" s="102">
        <v>878</v>
      </c>
      <c r="E4685" s="44" t="s">
        <v>918</v>
      </c>
      <c r="F4685" s="102" t="s">
        <v>934</v>
      </c>
      <c r="G4685" s="44">
        <v>54.396518710000002</v>
      </c>
      <c r="H4685" s="44">
        <v>129.74810790000001</v>
      </c>
      <c r="M4685" s="44" t="s">
        <v>185</v>
      </c>
      <c r="N4685" s="44">
        <v>-1</v>
      </c>
      <c r="O4685" s="44">
        <v>-25</v>
      </c>
      <c r="P4685" s="102">
        <f t="shared" si="447"/>
        <v>24</v>
      </c>
      <c r="Q4685" s="44" t="s">
        <v>35</v>
      </c>
      <c r="R4685" s="44">
        <v>1</v>
      </c>
      <c r="S4685" s="44">
        <f t="shared" si="442"/>
        <v>0</v>
      </c>
      <c r="T4685" s="44">
        <f t="shared" si="443"/>
        <v>24</v>
      </c>
      <c r="U4685"/>
      <c r="V4685"/>
      <c r="Z4685" s="118">
        <v>0</v>
      </c>
      <c r="AA4685" s="44">
        <v>0</v>
      </c>
      <c r="AB4685" s="120"/>
      <c r="AC4685" s="103">
        <f t="shared" si="444"/>
        <v>0</v>
      </c>
      <c r="AE4685" s="104">
        <f t="shared" si="445"/>
        <v>0</v>
      </c>
      <c r="AG4685" s="102" t="str">
        <f t="shared" si="446"/>
        <v/>
      </c>
      <c r="AH4685"/>
    </row>
    <row r="4686" spans="1:34">
      <c r="A4686">
        <v>4685</v>
      </c>
      <c r="C4686">
        <v>359</v>
      </c>
      <c r="D4686">
        <v>879</v>
      </c>
      <c r="E4686" t="s">
        <v>607</v>
      </c>
      <c r="F4686" t="s">
        <v>929</v>
      </c>
      <c r="G4686">
        <v>55.155139920000003</v>
      </c>
      <c r="H4686">
        <v>129.03050229999999</v>
      </c>
      <c r="M4686" t="s">
        <v>89</v>
      </c>
      <c r="N4686">
        <v>20</v>
      </c>
      <c r="O4686">
        <v>19</v>
      </c>
      <c r="P4686">
        <f t="shared" si="447"/>
        <v>1</v>
      </c>
      <c r="Q4686" t="s">
        <v>35</v>
      </c>
      <c r="R4686">
        <v>1</v>
      </c>
      <c r="S4686">
        <f t="shared" si="442"/>
        <v>0</v>
      </c>
      <c r="T4686">
        <f t="shared" si="443"/>
        <v>1</v>
      </c>
      <c r="W4686">
        <f>SUM(S4686:S4690)</f>
        <v>60</v>
      </c>
      <c r="X4686">
        <f>SUM(T4686:T4690)</f>
        <v>20</v>
      </c>
      <c r="Y4686">
        <f>X4686+W4686</f>
        <v>80</v>
      </c>
      <c r="Z4686" s="118">
        <v>0.11</v>
      </c>
      <c r="AA4686">
        <v>0</v>
      </c>
      <c r="AB4686" s="120">
        <v>45.06</v>
      </c>
      <c r="AC4686" s="2">
        <f t="shared" si="444"/>
        <v>495.65999999999997</v>
      </c>
      <c r="AD4686" s="2">
        <f>SUM(AC4686:AC4690)</f>
        <v>33146.25</v>
      </c>
      <c r="AE4686" s="2">
        <f t="shared" si="445"/>
        <v>495.65999999999997</v>
      </c>
      <c r="AF4686" s="2">
        <f>SUM(AE4686:AE4690)</f>
        <v>33146.25</v>
      </c>
      <c r="AG4686">
        <f t="shared" si="446"/>
        <v>1</v>
      </c>
    </row>
    <row r="4687" spans="1:34">
      <c r="A4687">
        <v>4686</v>
      </c>
      <c r="C4687">
        <v>359</v>
      </c>
      <c r="D4687">
        <v>879</v>
      </c>
      <c r="E4687" t="s">
        <v>607</v>
      </c>
      <c r="F4687" t="s">
        <v>929</v>
      </c>
      <c r="G4687">
        <v>55.155139920000003</v>
      </c>
      <c r="H4687">
        <v>129.03050229999999</v>
      </c>
      <c r="M4687" t="s">
        <v>623</v>
      </c>
      <c r="N4687">
        <v>19</v>
      </c>
      <c r="O4687">
        <v>15</v>
      </c>
      <c r="P4687">
        <f t="shared" si="447"/>
        <v>4</v>
      </c>
      <c r="Q4687" t="s">
        <v>35</v>
      </c>
      <c r="R4687">
        <v>1</v>
      </c>
      <c r="S4687">
        <f t="shared" si="442"/>
        <v>0</v>
      </c>
      <c r="T4687">
        <f t="shared" si="443"/>
        <v>4</v>
      </c>
      <c r="Z4687" s="118">
        <v>0.11</v>
      </c>
      <c r="AA4687">
        <v>0</v>
      </c>
      <c r="AB4687" s="120">
        <v>45.06</v>
      </c>
      <c r="AC4687" s="2">
        <f t="shared" si="444"/>
        <v>1982.6399999999999</v>
      </c>
      <c r="AE4687" s="2">
        <f t="shared" si="445"/>
        <v>1982.6399999999999</v>
      </c>
      <c r="AG4687" t="str">
        <f t="shared" si="446"/>
        <v/>
      </c>
    </row>
    <row r="4688" spans="1:34">
      <c r="A4688">
        <v>4687</v>
      </c>
      <c r="C4688">
        <v>359</v>
      </c>
      <c r="D4688">
        <v>879</v>
      </c>
      <c r="E4688" t="s">
        <v>607</v>
      </c>
      <c r="F4688" t="s">
        <v>929</v>
      </c>
      <c r="G4688">
        <v>55.155139920000003</v>
      </c>
      <c r="H4688">
        <v>129.03050229999999</v>
      </c>
      <c r="M4688" t="s">
        <v>57</v>
      </c>
      <c r="N4688">
        <v>15</v>
      </c>
      <c r="O4688">
        <v>0</v>
      </c>
      <c r="P4688">
        <f t="shared" si="447"/>
        <v>15</v>
      </c>
      <c r="Q4688" t="s">
        <v>35</v>
      </c>
      <c r="R4688">
        <v>1</v>
      </c>
      <c r="S4688">
        <f t="shared" si="442"/>
        <v>0</v>
      </c>
      <c r="T4688">
        <f t="shared" si="443"/>
        <v>15</v>
      </c>
      <c r="Z4688" s="118">
        <v>0.11</v>
      </c>
      <c r="AA4688">
        <v>0</v>
      </c>
      <c r="AB4688" s="120">
        <v>38.51</v>
      </c>
      <c r="AC4688" s="2">
        <f t="shared" si="444"/>
        <v>6354.15</v>
      </c>
      <c r="AE4688" s="2">
        <f t="shared" si="445"/>
        <v>6354.15</v>
      </c>
      <c r="AG4688" t="str">
        <f t="shared" si="446"/>
        <v/>
      </c>
    </row>
    <row r="4689" spans="1:34">
      <c r="A4689">
        <v>4688</v>
      </c>
      <c r="C4689">
        <v>389</v>
      </c>
      <c r="D4689">
        <v>879</v>
      </c>
      <c r="E4689" t="s">
        <v>607</v>
      </c>
      <c r="F4689" t="s">
        <v>929</v>
      </c>
      <c r="G4689">
        <v>55.155139920000003</v>
      </c>
      <c r="H4689">
        <v>129.03050229999999</v>
      </c>
      <c r="M4689" t="s">
        <v>17</v>
      </c>
      <c r="N4689">
        <v>0</v>
      </c>
      <c r="O4689">
        <v>-10</v>
      </c>
      <c r="P4689">
        <f t="shared" si="447"/>
        <v>10</v>
      </c>
      <c r="Q4689" t="s">
        <v>885</v>
      </c>
      <c r="R4689">
        <v>2</v>
      </c>
      <c r="S4689">
        <f t="shared" si="442"/>
        <v>10</v>
      </c>
      <c r="T4689">
        <f t="shared" si="443"/>
        <v>0</v>
      </c>
      <c r="U4689" t="s">
        <v>1003</v>
      </c>
      <c r="V4689" t="s">
        <v>1005</v>
      </c>
      <c r="Z4689" s="118">
        <v>0.86</v>
      </c>
      <c r="AA4689">
        <v>25</v>
      </c>
      <c r="AB4689" s="120">
        <v>3.92</v>
      </c>
      <c r="AC4689" s="2">
        <f t="shared" si="444"/>
        <v>2528.3999999999996</v>
      </c>
      <c r="AE4689" s="2">
        <f t="shared" si="445"/>
        <v>2528.3999999999996</v>
      </c>
      <c r="AG4689" t="str">
        <f t="shared" si="446"/>
        <v/>
      </c>
    </row>
    <row r="4690" spans="1:34" s="9" customFormat="1">
      <c r="A4690">
        <v>4689</v>
      </c>
      <c r="C4690">
        <v>389</v>
      </c>
      <c r="D4690">
        <v>879</v>
      </c>
      <c r="E4690" s="9" t="s">
        <v>607</v>
      </c>
      <c r="F4690" t="s">
        <v>929</v>
      </c>
      <c r="G4690" s="9">
        <v>55.155139920000003</v>
      </c>
      <c r="H4690" s="9">
        <v>129.03050229999999</v>
      </c>
      <c r="M4690" s="9" t="s">
        <v>615</v>
      </c>
      <c r="N4690" s="9">
        <v>-10</v>
      </c>
      <c r="O4690" s="9">
        <v>-60</v>
      </c>
      <c r="P4690">
        <f t="shared" si="447"/>
        <v>50</v>
      </c>
      <c r="Q4690" s="9" t="s">
        <v>89</v>
      </c>
      <c r="R4690" s="9">
        <v>2</v>
      </c>
      <c r="S4690" s="9">
        <f t="shared" si="442"/>
        <v>50</v>
      </c>
      <c r="T4690" s="9">
        <f t="shared" si="443"/>
        <v>0</v>
      </c>
      <c r="U4690" t="s">
        <v>1003</v>
      </c>
      <c r="V4690" t="s">
        <v>1005</v>
      </c>
      <c r="Z4690" s="118">
        <v>1.71</v>
      </c>
      <c r="AA4690" s="9">
        <v>35</v>
      </c>
      <c r="AB4690" s="120">
        <v>3.92</v>
      </c>
      <c r="AC4690" s="2">
        <f t="shared" si="444"/>
        <v>21785.4</v>
      </c>
      <c r="AE4690" s="11">
        <f t="shared" si="445"/>
        <v>21785.4</v>
      </c>
      <c r="AG4690" t="str">
        <f t="shared" si="446"/>
        <v/>
      </c>
      <c r="AH4690"/>
    </row>
    <row r="4691" spans="1:34">
      <c r="A4691">
        <v>4690</v>
      </c>
      <c r="C4691">
        <v>354</v>
      </c>
      <c r="D4691">
        <v>880</v>
      </c>
      <c r="E4691" t="s">
        <v>921</v>
      </c>
      <c r="F4691" t="s">
        <v>931</v>
      </c>
      <c r="G4691">
        <v>55.155899050000002</v>
      </c>
      <c r="H4691">
        <v>129.03250120000001</v>
      </c>
      <c r="M4691" t="s">
        <v>89</v>
      </c>
      <c r="N4691">
        <v>26</v>
      </c>
      <c r="O4691">
        <v>25</v>
      </c>
      <c r="P4691">
        <f t="shared" si="447"/>
        <v>1</v>
      </c>
      <c r="Q4691" t="s">
        <v>35</v>
      </c>
      <c r="R4691">
        <v>1</v>
      </c>
      <c r="S4691">
        <f t="shared" si="442"/>
        <v>0</v>
      </c>
      <c r="T4691">
        <f t="shared" si="443"/>
        <v>1</v>
      </c>
      <c r="W4691">
        <f>SUM(S4691:S4695)</f>
        <v>60</v>
      </c>
      <c r="X4691">
        <f>SUM(T4691:T4695)</f>
        <v>26</v>
      </c>
      <c r="Y4691">
        <f>X4691+W4691</f>
        <v>86</v>
      </c>
      <c r="Z4691" s="118">
        <v>0.08</v>
      </c>
      <c r="AA4691">
        <v>0</v>
      </c>
      <c r="AB4691" s="120">
        <v>42.07</v>
      </c>
      <c r="AC4691" s="2">
        <f t="shared" si="444"/>
        <v>336.55999999999995</v>
      </c>
      <c r="AD4691" s="2">
        <f>SUM(AC4691:AC4695)</f>
        <v>31595.059999999998</v>
      </c>
      <c r="AE4691" s="2">
        <f t="shared" si="445"/>
        <v>336.55999999999995</v>
      </c>
      <c r="AF4691" s="2">
        <f>SUM(AE4691:AE4695)</f>
        <v>31595.059999999998</v>
      </c>
      <c r="AG4691">
        <f t="shared" si="446"/>
        <v>1</v>
      </c>
    </row>
    <row r="4692" spans="1:34">
      <c r="A4692">
        <v>4691</v>
      </c>
      <c r="C4692">
        <v>354</v>
      </c>
      <c r="D4692">
        <v>880</v>
      </c>
      <c r="E4692" t="s">
        <v>921</v>
      </c>
      <c r="F4692" t="s">
        <v>931</v>
      </c>
      <c r="G4692">
        <v>55.155899050000002</v>
      </c>
      <c r="H4692">
        <v>129.03250120000001</v>
      </c>
      <c r="M4692" t="s">
        <v>623</v>
      </c>
      <c r="N4692">
        <v>25</v>
      </c>
      <c r="O4692">
        <v>20</v>
      </c>
      <c r="P4692">
        <f t="shared" si="447"/>
        <v>5</v>
      </c>
      <c r="Q4692" t="s">
        <v>35</v>
      </c>
      <c r="R4692">
        <v>1</v>
      </c>
      <c r="S4692">
        <f t="shared" si="442"/>
        <v>0</v>
      </c>
      <c r="T4692">
        <f t="shared" si="443"/>
        <v>5</v>
      </c>
      <c r="Z4692" s="118">
        <v>0.12</v>
      </c>
      <c r="AA4692">
        <v>0</v>
      </c>
      <c r="AB4692" s="120">
        <v>42.07</v>
      </c>
      <c r="AC4692" s="2">
        <f t="shared" si="444"/>
        <v>2524.1999999999998</v>
      </c>
      <c r="AE4692" s="2">
        <f t="shared" si="445"/>
        <v>2524.1999999999998</v>
      </c>
      <c r="AG4692" t="str">
        <f t="shared" si="446"/>
        <v/>
      </c>
    </row>
    <row r="4693" spans="1:34">
      <c r="A4693">
        <v>4692</v>
      </c>
      <c r="C4693">
        <v>354</v>
      </c>
      <c r="D4693">
        <v>880</v>
      </c>
      <c r="E4693" t="s">
        <v>921</v>
      </c>
      <c r="F4693" t="s">
        <v>931</v>
      </c>
      <c r="G4693">
        <v>55.155899050000002</v>
      </c>
      <c r="H4693">
        <v>129.03250120000001</v>
      </c>
      <c r="M4693" t="s">
        <v>57</v>
      </c>
      <c r="N4693">
        <v>20</v>
      </c>
      <c r="O4693">
        <v>0</v>
      </c>
      <c r="P4693">
        <f t="shared" si="447"/>
        <v>20</v>
      </c>
      <c r="Q4693" t="s">
        <v>35</v>
      </c>
      <c r="R4693">
        <v>1</v>
      </c>
      <c r="S4693">
        <f t="shared" si="442"/>
        <v>0</v>
      </c>
      <c r="T4693">
        <f t="shared" si="443"/>
        <v>20</v>
      </c>
      <c r="Z4693" s="118">
        <v>0.21</v>
      </c>
      <c r="AA4693">
        <v>0</v>
      </c>
      <c r="AB4693" s="120">
        <v>35.51</v>
      </c>
      <c r="AC4693" s="2">
        <f t="shared" si="444"/>
        <v>14914.199999999999</v>
      </c>
      <c r="AE4693" s="2">
        <f t="shared" si="445"/>
        <v>14914.199999999999</v>
      </c>
      <c r="AG4693" t="str">
        <f t="shared" si="446"/>
        <v/>
      </c>
    </row>
    <row r="4694" spans="1:34">
      <c r="A4694">
        <v>4693</v>
      </c>
      <c r="C4694">
        <v>384</v>
      </c>
      <c r="D4694">
        <v>880</v>
      </c>
      <c r="E4694" t="s">
        <v>921</v>
      </c>
      <c r="F4694" t="s">
        <v>931</v>
      </c>
      <c r="G4694">
        <v>55.155899050000002</v>
      </c>
      <c r="H4694">
        <v>129.03250120000001</v>
      </c>
      <c r="M4694" t="s">
        <v>25</v>
      </c>
      <c r="N4694">
        <v>0</v>
      </c>
      <c r="O4694">
        <v>-25</v>
      </c>
      <c r="P4694">
        <f t="shared" si="447"/>
        <v>25</v>
      </c>
      <c r="Q4694" t="s">
        <v>89</v>
      </c>
      <c r="R4694">
        <v>2</v>
      </c>
      <c r="S4694">
        <f t="shared" si="442"/>
        <v>25</v>
      </c>
      <c r="T4694">
        <f t="shared" si="443"/>
        <v>0</v>
      </c>
      <c r="U4694" t="s">
        <v>1003</v>
      </c>
      <c r="V4694" t="s">
        <v>1005</v>
      </c>
      <c r="Z4694" s="118">
        <v>1.54</v>
      </c>
      <c r="AA4694">
        <v>40</v>
      </c>
      <c r="AB4694" s="120">
        <v>3.85</v>
      </c>
      <c r="AC4694" s="2">
        <f t="shared" si="444"/>
        <v>8893.5</v>
      </c>
      <c r="AE4694" s="2">
        <f t="shared" si="445"/>
        <v>8893.5</v>
      </c>
      <c r="AG4694" t="str">
        <f t="shared" si="446"/>
        <v/>
      </c>
    </row>
    <row r="4695" spans="1:34" s="9" customFormat="1">
      <c r="A4695">
        <v>4694</v>
      </c>
      <c r="C4695">
        <v>384</v>
      </c>
      <c r="D4695">
        <v>880</v>
      </c>
      <c r="E4695" s="9" t="s">
        <v>921</v>
      </c>
      <c r="F4695" t="s">
        <v>931</v>
      </c>
      <c r="G4695" s="9">
        <v>55.155899050000002</v>
      </c>
      <c r="H4695" s="9">
        <v>129.03250120000001</v>
      </c>
      <c r="M4695" s="9" t="s">
        <v>857</v>
      </c>
      <c r="N4695" s="9">
        <v>-25</v>
      </c>
      <c r="O4695" s="9">
        <v>-60</v>
      </c>
      <c r="P4695">
        <f t="shared" si="447"/>
        <v>35</v>
      </c>
      <c r="Q4695" s="9" t="s">
        <v>884</v>
      </c>
      <c r="R4695" s="9">
        <v>2</v>
      </c>
      <c r="S4695" s="9">
        <f t="shared" si="442"/>
        <v>35</v>
      </c>
      <c r="T4695" s="9">
        <f t="shared" si="443"/>
        <v>0</v>
      </c>
      <c r="U4695" t="s">
        <v>1003</v>
      </c>
      <c r="V4695" t="s">
        <v>1005</v>
      </c>
      <c r="Z4695" s="118">
        <v>1.7</v>
      </c>
      <c r="AA4695" s="9">
        <v>40</v>
      </c>
      <c r="AB4695" s="120">
        <v>1.38</v>
      </c>
      <c r="AC4695" s="2">
        <f t="shared" si="444"/>
        <v>4926.5999999999985</v>
      </c>
      <c r="AE4695" s="11">
        <f t="shared" si="445"/>
        <v>4926.5999999999985</v>
      </c>
      <c r="AG4695" t="str">
        <f t="shared" si="446"/>
        <v/>
      </c>
      <c r="AH4695"/>
    </row>
    <row r="4696" spans="1:34">
      <c r="A4696">
        <v>4695</v>
      </c>
      <c r="C4696">
        <v>358</v>
      </c>
      <c r="D4696">
        <v>881</v>
      </c>
      <c r="E4696" t="s">
        <v>605</v>
      </c>
      <c r="F4696" t="s">
        <v>929</v>
      </c>
      <c r="G4696">
        <v>55.143699650000002</v>
      </c>
      <c r="H4696">
        <v>129.0471039</v>
      </c>
      <c r="M4696" t="s">
        <v>89</v>
      </c>
      <c r="N4696">
        <v>7</v>
      </c>
      <c r="O4696">
        <v>6</v>
      </c>
      <c r="P4696">
        <f t="shared" si="447"/>
        <v>1</v>
      </c>
      <c r="Q4696" t="s">
        <v>35</v>
      </c>
      <c r="R4696">
        <v>1</v>
      </c>
      <c r="S4696">
        <f t="shared" si="442"/>
        <v>0</v>
      </c>
      <c r="T4696">
        <f t="shared" si="443"/>
        <v>1</v>
      </c>
      <c r="W4696">
        <f>SUM(S4696:S4701)</f>
        <v>35</v>
      </c>
      <c r="X4696">
        <f>SUM(T4696:T4701)</f>
        <v>7</v>
      </c>
      <c r="Y4696">
        <f>X4696+W4696</f>
        <v>42</v>
      </c>
      <c r="Z4696" s="118">
        <v>0.14000000000000001</v>
      </c>
      <c r="AA4696">
        <v>0</v>
      </c>
      <c r="AB4696" s="120">
        <v>43.21</v>
      </c>
      <c r="AC4696" s="2">
        <f t="shared" si="444"/>
        <v>604.94000000000005</v>
      </c>
      <c r="AD4696" s="2">
        <f>SUM(AC4696:AC4701)</f>
        <v>9155.4679999999989</v>
      </c>
      <c r="AE4696" s="2">
        <f t="shared" si="445"/>
        <v>604.94000000000005</v>
      </c>
      <c r="AF4696" s="2">
        <f>SUM(AE4696:AE4701)</f>
        <v>9155.4679999999989</v>
      </c>
      <c r="AG4696">
        <f t="shared" si="446"/>
        <v>1</v>
      </c>
    </row>
    <row r="4697" spans="1:34">
      <c r="A4697">
        <v>4696</v>
      </c>
      <c r="C4697">
        <v>358</v>
      </c>
      <c r="D4697">
        <v>881</v>
      </c>
      <c r="E4697" t="s">
        <v>605</v>
      </c>
      <c r="F4697" t="s">
        <v>929</v>
      </c>
      <c r="G4697">
        <v>55.143699650000002</v>
      </c>
      <c r="H4697">
        <v>129.0471039</v>
      </c>
      <c r="M4697" t="s">
        <v>623</v>
      </c>
      <c r="N4697">
        <v>6</v>
      </c>
      <c r="O4697">
        <v>3</v>
      </c>
      <c r="P4697">
        <f t="shared" si="447"/>
        <v>3</v>
      </c>
      <c r="Q4697" t="s">
        <v>35</v>
      </c>
      <c r="R4697">
        <v>1</v>
      </c>
      <c r="S4697">
        <f t="shared" si="442"/>
        <v>0</v>
      </c>
      <c r="T4697">
        <f t="shared" si="443"/>
        <v>3</v>
      </c>
      <c r="Z4697" s="118">
        <v>0.14000000000000001</v>
      </c>
      <c r="AA4697">
        <v>0</v>
      </c>
      <c r="AB4697" s="120">
        <v>43.21</v>
      </c>
      <c r="AC4697" s="2">
        <f t="shared" si="444"/>
        <v>1814.8200000000002</v>
      </c>
      <c r="AE4697" s="2">
        <f t="shared" si="445"/>
        <v>1814.8200000000002</v>
      </c>
      <c r="AG4697" t="str">
        <f t="shared" si="446"/>
        <v/>
      </c>
    </row>
    <row r="4698" spans="1:34">
      <c r="A4698">
        <v>4697</v>
      </c>
      <c r="C4698">
        <v>358</v>
      </c>
      <c r="D4698">
        <v>881</v>
      </c>
      <c r="E4698" t="s">
        <v>605</v>
      </c>
      <c r="F4698" t="s">
        <v>929</v>
      </c>
      <c r="G4698">
        <v>55.143699650000002</v>
      </c>
      <c r="H4698">
        <v>129.0471039</v>
      </c>
      <c r="M4698" t="s">
        <v>57</v>
      </c>
      <c r="N4698">
        <v>3</v>
      </c>
      <c r="O4698">
        <v>0</v>
      </c>
      <c r="P4698">
        <f t="shared" si="447"/>
        <v>3</v>
      </c>
      <c r="Q4698" t="s">
        <v>35</v>
      </c>
      <c r="R4698">
        <v>1</v>
      </c>
      <c r="S4698">
        <f t="shared" si="442"/>
        <v>0</v>
      </c>
      <c r="T4698">
        <f t="shared" si="443"/>
        <v>3</v>
      </c>
      <c r="Z4698" s="118">
        <v>0.14000000000000001</v>
      </c>
      <c r="AA4698">
        <v>0</v>
      </c>
      <c r="AB4698" s="120">
        <v>36.65</v>
      </c>
      <c r="AC4698" s="2">
        <f t="shared" si="444"/>
        <v>1539.3000000000002</v>
      </c>
      <c r="AE4698" s="2">
        <f t="shared" si="445"/>
        <v>1539.3000000000002</v>
      </c>
      <c r="AG4698" t="str">
        <f t="shared" si="446"/>
        <v/>
      </c>
    </row>
    <row r="4699" spans="1:34">
      <c r="A4699">
        <v>4698</v>
      </c>
      <c r="C4699">
        <v>388</v>
      </c>
      <c r="D4699">
        <v>881</v>
      </c>
      <c r="E4699" t="s">
        <v>605</v>
      </c>
      <c r="F4699" t="s">
        <v>929</v>
      </c>
      <c r="G4699">
        <v>55.143699650000002</v>
      </c>
      <c r="H4699">
        <v>129.0471039</v>
      </c>
      <c r="M4699" t="s">
        <v>16</v>
      </c>
      <c r="N4699">
        <v>0</v>
      </c>
      <c r="O4699">
        <v>-2</v>
      </c>
      <c r="P4699">
        <f t="shared" si="447"/>
        <v>2</v>
      </c>
      <c r="Q4699" t="s">
        <v>89</v>
      </c>
      <c r="R4699">
        <v>2</v>
      </c>
      <c r="S4699">
        <f t="shared" si="442"/>
        <v>2</v>
      </c>
      <c r="T4699">
        <f t="shared" si="443"/>
        <v>0</v>
      </c>
      <c r="U4699" t="s">
        <v>1003</v>
      </c>
      <c r="V4699" t="s">
        <v>21</v>
      </c>
      <c r="Z4699" s="118">
        <v>1.31</v>
      </c>
      <c r="AA4699">
        <v>40</v>
      </c>
      <c r="AB4699" s="120">
        <v>4.74</v>
      </c>
      <c r="AC4699" s="2">
        <f t="shared" si="444"/>
        <v>745.12800000000004</v>
      </c>
      <c r="AE4699" s="2">
        <f t="shared" si="445"/>
        <v>745.12800000000004</v>
      </c>
      <c r="AG4699" t="str">
        <f t="shared" si="446"/>
        <v/>
      </c>
    </row>
    <row r="4700" spans="1:34">
      <c r="A4700">
        <v>4699</v>
      </c>
      <c r="C4700">
        <v>388</v>
      </c>
      <c r="D4700">
        <v>881</v>
      </c>
      <c r="E4700" t="s">
        <v>605</v>
      </c>
      <c r="F4700" t="s">
        <v>929</v>
      </c>
      <c r="G4700">
        <v>55.143699650000002</v>
      </c>
      <c r="H4700">
        <v>129.0471039</v>
      </c>
      <c r="M4700" t="s">
        <v>18</v>
      </c>
      <c r="N4700">
        <v>-2</v>
      </c>
      <c r="O4700">
        <v>-25</v>
      </c>
      <c r="P4700">
        <f t="shared" si="447"/>
        <v>23</v>
      </c>
      <c r="Q4700" t="s">
        <v>89</v>
      </c>
      <c r="R4700">
        <v>2</v>
      </c>
      <c r="S4700">
        <f t="shared" si="442"/>
        <v>23</v>
      </c>
      <c r="T4700">
        <f t="shared" si="443"/>
        <v>0</v>
      </c>
      <c r="U4700" t="s">
        <v>1003</v>
      </c>
      <c r="V4700" t="s">
        <v>21</v>
      </c>
      <c r="Z4700" s="118">
        <v>1.38</v>
      </c>
      <c r="AA4700">
        <v>40</v>
      </c>
      <c r="AB4700" s="120">
        <v>1.7</v>
      </c>
      <c r="AC4700" s="2">
        <f t="shared" si="444"/>
        <v>3237.4799999999991</v>
      </c>
      <c r="AE4700" s="2">
        <f t="shared" si="445"/>
        <v>3237.4799999999991</v>
      </c>
      <c r="AG4700" t="str">
        <f t="shared" si="446"/>
        <v/>
      </c>
    </row>
    <row r="4701" spans="1:34" s="9" customFormat="1">
      <c r="A4701">
        <v>4700</v>
      </c>
      <c r="C4701">
        <v>388</v>
      </c>
      <c r="D4701">
        <v>881</v>
      </c>
      <c r="E4701" s="9" t="s">
        <v>605</v>
      </c>
      <c r="F4701" t="s">
        <v>929</v>
      </c>
      <c r="G4701" s="9">
        <v>55.143699650000002</v>
      </c>
      <c r="H4701" s="9">
        <v>129.0471039</v>
      </c>
      <c r="M4701" s="9" t="s">
        <v>101</v>
      </c>
      <c r="N4701" s="9">
        <v>-25</v>
      </c>
      <c r="O4701" s="9">
        <v>-35</v>
      </c>
      <c r="P4701">
        <f t="shared" si="447"/>
        <v>10</v>
      </c>
      <c r="Q4701" s="9" t="s">
        <v>89</v>
      </c>
      <c r="R4701" s="9">
        <v>2</v>
      </c>
      <c r="S4701" s="9">
        <f t="shared" si="442"/>
        <v>10</v>
      </c>
      <c r="T4701" s="9">
        <f t="shared" si="443"/>
        <v>0</v>
      </c>
      <c r="U4701" t="s">
        <v>1006</v>
      </c>
      <c r="V4701" t="s">
        <v>21</v>
      </c>
      <c r="Z4701" s="118">
        <v>1.19</v>
      </c>
      <c r="AA4701" s="9">
        <v>40</v>
      </c>
      <c r="AB4701" s="120">
        <v>1.7</v>
      </c>
      <c r="AC4701" s="2">
        <f t="shared" si="444"/>
        <v>1213.7999999999997</v>
      </c>
      <c r="AE4701" s="11">
        <f t="shared" si="445"/>
        <v>1213.7999999999997</v>
      </c>
      <c r="AG4701" t="str">
        <f t="shared" si="446"/>
        <v/>
      </c>
      <c r="AH4701"/>
    </row>
    <row r="4702" spans="1:34">
      <c r="A4702">
        <v>4701</v>
      </c>
      <c r="C4702">
        <v>357</v>
      </c>
      <c r="D4702">
        <v>882</v>
      </c>
      <c r="E4702" t="s">
        <v>919</v>
      </c>
      <c r="F4702" t="s">
        <v>934</v>
      </c>
      <c r="G4702">
        <v>55.145240780000002</v>
      </c>
      <c r="H4702">
        <v>129.04919430000001</v>
      </c>
      <c r="M4702" t="s">
        <v>89</v>
      </c>
      <c r="N4702">
        <v>21</v>
      </c>
      <c r="O4702">
        <v>20</v>
      </c>
      <c r="P4702">
        <f t="shared" si="447"/>
        <v>1</v>
      </c>
      <c r="Q4702" t="s">
        <v>35</v>
      </c>
      <c r="R4702">
        <v>1</v>
      </c>
      <c r="S4702">
        <f t="shared" si="442"/>
        <v>0</v>
      </c>
      <c r="T4702">
        <f t="shared" si="443"/>
        <v>1</v>
      </c>
      <c r="W4702">
        <f>SUM(S4702:S4706)</f>
        <v>60</v>
      </c>
      <c r="X4702">
        <f>SUM(T4702:T4706)</f>
        <v>21</v>
      </c>
      <c r="Y4702">
        <f>X4702+W4702</f>
        <v>81</v>
      </c>
      <c r="Z4702" s="118">
        <v>0.08</v>
      </c>
      <c r="AA4702">
        <v>0</v>
      </c>
      <c r="AB4702" s="120">
        <v>51.68</v>
      </c>
      <c r="AC4702" s="2">
        <f t="shared" si="444"/>
        <v>413.44000000000005</v>
      </c>
      <c r="AD4702" s="2">
        <f>SUM(AC4702:AC4706)</f>
        <v>14709.805</v>
      </c>
      <c r="AE4702" s="2">
        <f t="shared" si="445"/>
        <v>413.44000000000005</v>
      </c>
      <c r="AF4702" s="2">
        <f>SUM(AE4702:AE4706)</f>
        <v>14709.805</v>
      </c>
      <c r="AG4702">
        <f t="shared" si="446"/>
        <v>1</v>
      </c>
    </row>
    <row r="4703" spans="1:34">
      <c r="A4703">
        <v>4702</v>
      </c>
      <c r="C4703">
        <v>357</v>
      </c>
      <c r="D4703">
        <v>882</v>
      </c>
      <c r="E4703" t="s">
        <v>919</v>
      </c>
      <c r="F4703" t="s">
        <v>934</v>
      </c>
      <c r="G4703">
        <v>55.145240780000002</v>
      </c>
      <c r="H4703">
        <v>129.04919430000001</v>
      </c>
      <c r="M4703" t="s">
        <v>623</v>
      </c>
      <c r="N4703">
        <v>20</v>
      </c>
      <c r="O4703">
        <v>10</v>
      </c>
      <c r="P4703">
        <f t="shared" si="447"/>
        <v>10</v>
      </c>
      <c r="Q4703" t="s">
        <v>35</v>
      </c>
      <c r="R4703">
        <v>1</v>
      </c>
      <c r="S4703">
        <f t="shared" si="442"/>
        <v>0</v>
      </c>
      <c r="T4703">
        <f t="shared" si="443"/>
        <v>10</v>
      </c>
      <c r="Z4703" s="118">
        <v>0.12</v>
      </c>
      <c r="AA4703">
        <v>0</v>
      </c>
      <c r="AB4703" s="120">
        <v>51.68</v>
      </c>
      <c r="AC4703" s="2">
        <f t="shared" si="444"/>
        <v>6201.6</v>
      </c>
      <c r="AE4703" s="2">
        <f t="shared" si="445"/>
        <v>6201.6</v>
      </c>
      <c r="AG4703" t="str">
        <f t="shared" si="446"/>
        <v/>
      </c>
    </row>
    <row r="4704" spans="1:34">
      <c r="A4704">
        <v>4703</v>
      </c>
      <c r="C4704">
        <v>357</v>
      </c>
      <c r="D4704">
        <v>882</v>
      </c>
      <c r="E4704" t="s">
        <v>919</v>
      </c>
      <c r="F4704" t="s">
        <v>934</v>
      </c>
      <c r="G4704">
        <v>55.145240780000002</v>
      </c>
      <c r="H4704">
        <v>129.04919430000001</v>
      </c>
      <c r="M4704" t="s">
        <v>57</v>
      </c>
      <c r="N4704">
        <v>10</v>
      </c>
      <c r="O4704">
        <v>0</v>
      </c>
      <c r="P4704">
        <f t="shared" si="447"/>
        <v>10</v>
      </c>
      <c r="Q4704" t="s">
        <v>35</v>
      </c>
      <c r="R4704">
        <v>1</v>
      </c>
      <c r="S4704">
        <f t="shared" si="442"/>
        <v>0</v>
      </c>
      <c r="T4704">
        <f t="shared" si="443"/>
        <v>10</v>
      </c>
      <c r="Z4704" s="118">
        <v>0.15</v>
      </c>
      <c r="AA4704">
        <v>0</v>
      </c>
      <c r="AB4704" s="120">
        <v>45.12</v>
      </c>
      <c r="AC4704" s="2">
        <f t="shared" si="444"/>
        <v>6768.0000000000009</v>
      </c>
      <c r="AE4704" s="2">
        <f t="shared" si="445"/>
        <v>6768.0000000000009</v>
      </c>
      <c r="AG4704" t="str">
        <f t="shared" si="446"/>
        <v/>
      </c>
    </row>
    <row r="4705" spans="1:34">
      <c r="A4705">
        <v>4704</v>
      </c>
      <c r="C4705">
        <v>387</v>
      </c>
      <c r="D4705">
        <v>882</v>
      </c>
      <c r="E4705" t="s">
        <v>919</v>
      </c>
      <c r="F4705" t="s">
        <v>934</v>
      </c>
      <c r="G4705">
        <v>55.145240780000002</v>
      </c>
      <c r="H4705">
        <v>129.04919430000001</v>
      </c>
      <c r="M4705" t="s">
        <v>615</v>
      </c>
      <c r="N4705">
        <v>0</v>
      </c>
      <c r="O4705">
        <v>-5</v>
      </c>
      <c r="P4705">
        <f t="shared" si="447"/>
        <v>5</v>
      </c>
      <c r="Q4705" t="s">
        <v>885</v>
      </c>
      <c r="R4705">
        <v>2</v>
      </c>
      <c r="S4705">
        <f t="shared" si="442"/>
        <v>5</v>
      </c>
      <c r="T4705">
        <f t="shared" si="443"/>
        <v>0</v>
      </c>
      <c r="U4705" t="s">
        <v>1006</v>
      </c>
      <c r="V4705" t="s">
        <v>21</v>
      </c>
      <c r="Z4705" s="118">
        <v>0.86</v>
      </c>
      <c r="AA4705">
        <v>15</v>
      </c>
      <c r="AB4705" s="120">
        <v>3.63</v>
      </c>
      <c r="AC4705" s="2">
        <f t="shared" si="444"/>
        <v>1326.7650000000001</v>
      </c>
      <c r="AE4705" s="2">
        <f t="shared" si="445"/>
        <v>1326.7650000000001</v>
      </c>
      <c r="AG4705" t="str">
        <f t="shared" si="446"/>
        <v/>
      </c>
    </row>
    <row r="4706" spans="1:34" s="9" customFormat="1">
      <c r="A4706">
        <v>4705</v>
      </c>
      <c r="C4706">
        <v>387</v>
      </c>
      <c r="D4706">
        <v>882</v>
      </c>
      <c r="E4706" s="9" t="s">
        <v>919</v>
      </c>
      <c r="F4706" t="s">
        <v>934</v>
      </c>
      <c r="G4706" s="9">
        <v>55.145240780000002</v>
      </c>
      <c r="H4706" s="9">
        <v>129.04919430000001</v>
      </c>
      <c r="M4706" s="9" t="s">
        <v>416</v>
      </c>
      <c r="N4706" s="9">
        <v>-5</v>
      </c>
      <c r="O4706" s="9">
        <v>-60</v>
      </c>
      <c r="P4706">
        <f t="shared" si="447"/>
        <v>55</v>
      </c>
      <c r="R4706" s="9">
        <v>2</v>
      </c>
      <c r="S4706" s="9">
        <f t="shared" si="442"/>
        <v>55</v>
      </c>
      <c r="T4706" s="9">
        <f t="shared" si="443"/>
        <v>0</v>
      </c>
      <c r="U4706" t="s">
        <v>1006</v>
      </c>
      <c r="V4706" t="s">
        <v>21</v>
      </c>
      <c r="Z4706" s="118">
        <v>0</v>
      </c>
      <c r="AA4706" s="9">
        <v>0</v>
      </c>
      <c r="AB4706" s="120"/>
      <c r="AC4706" s="2">
        <f t="shared" si="444"/>
        <v>0</v>
      </c>
      <c r="AE4706" s="11">
        <f t="shared" si="445"/>
        <v>0</v>
      </c>
      <c r="AG4706" t="str">
        <f t="shared" si="446"/>
        <v/>
      </c>
      <c r="AH4706"/>
    </row>
    <row r="4707" spans="1:34">
      <c r="A4707">
        <v>4706</v>
      </c>
      <c r="C4707">
        <v>330</v>
      </c>
      <c r="D4707">
        <v>883</v>
      </c>
      <c r="E4707" t="s">
        <v>605</v>
      </c>
      <c r="F4707" t="s">
        <v>929</v>
      </c>
      <c r="G4707">
        <v>55.33832932</v>
      </c>
      <c r="H4707">
        <v>128.86050420000001</v>
      </c>
      <c r="M4707" t="s">
        <v>191</v>
      </c>
      <c r="N4707">
        <v>11</v>
      </c>
      <c r="O4707">
        <v>4</v>
      </c>
      <c r="P4707">
        <f t="shared" si="447"/>
        <v>7</v>
      </c>
      <c r="Q4707" t="s">
        <v>35</v>
      </c>
      <c r="R4707">
        <v>1</v>
      </c>
      <c r="S4707">
        <f t="shared" si="442"/>
        <v>0</v>
      </c>
      <c r="T4707">
        <f t="shared" si="443"/>
        <v>7</v>
      </c>
      <c r="W4707">
        <f>SUM(S4707:S4710)</f>
        <v>25</v>
      </c>
      <c r="X4707">
        <f>SUM(T4707:T4710)</f>
        <v>11</v>
      </c>
      <c r="Y4707">
        <f>X4707+W4707</f>
        <v>36</v>
      </c>
      <c r="Z4707" s="118">
        <v>0</v>
      </c>
      <c r="AA4707">
        <v>0</v>
      </c>
      <c r="AC4707" s="2">
        <f t="shared" si="444"/>
        <v>0</v>
      </c>
      <c r="AD4707" s="2">
        <f>SUM(AC4707:AC4710)</f>
        <v>5739.3499999999985</v>
      </c>
      <c r="AE4707" s="2">
        <f t="shared" si="445"/>
        <v>0</v>
      </c>
      <c r="AF4707" s="2">
        <f>SUM(AE4707:AE4710)</f>
        <v>5739.3499999999985</v>
      </c>
      <c r="AG4707">
        <f t="shared" si="446"/>
        <v>1</v>
      </c>
    </row>
    <row r="4708" spans="1:34">
      <c r="A4708">
        <v>4707</v>
      </c>
      <c r="C4708">
        <v>330</v>
      </c>
      <c r="D4708">
        <v>883</v>
      </c>
      <c r="E4708" t="s">
        <v>605</v>
      </c>
      <c r="F4708" t="s">
        <v>929</v>
      </c>
      <c r="G4708">
        <v>55.33832932</v>
      </c>
      <c r="H4708">
        <v>128.86050420000001</v>
      </c>
      <c r="M4708" t="s">
        <v>624</v>
      </c>
      <c r="N4708">
        <v>4</v>
      </c>
      <c r="O4708">
        <v>0</v>
      </c>
      <c r="P4708">
        <f t="shared" si="447"/>
        <v>4</v>
      </c>
      <c r="Q4708" t="s">
        <v>35</v>
      </c>
      <c r="R4708">
        <v>1</v>
      </c>
      <c r="S4708">
        <f t="shared" si="442"/>
        <v>0</v>
      </c>
      <c r="T4708">
        <f t="shared" si="443"/>
        <v>4</v>
      </c>
      <c r="Z4708" s="118">
        <v>0.14000000000000001</v>
      </c>
      <c r="AA4708">
        <v>0</v>
      </c>
      <c r="AB4708" s="120">
        <v>43.21</v>
      </c>
      <c r="AC4708" s="2">
        <f t="shared" si="444"/>
        <v>2419.7600000000002</v>
      </c>
      <c r="AE4708" s="2">
        <f t="shared" si="445"/>
        <v>2419.7600000000002</v>
      </c>
      <c r="AG4708" t="str">
        <f t="shared" si="446"/>
        <v/>
      </c>
    </row>
    <row r="4709" spans="1:34">
      <c r="A4709">
        <v>4708</v>
      </c>
      <c r="C4709">
        <v>360</v>
      </c>
      <c r="D4709">
        <v>883</v>
      </c>
      <c r="E4709" t="s">
        <v>605</v>
      </c>
      <c r="F4709" t="s">
        <v>929</v>
      </c>
      <c r="G4709">
        <v>55.33832932</v>
      </c>
      <c r="H4709">
        <v>128.86050420000001</v>
      </c>
      <c r="M4709" t="s">
        <v>59</v>
      </c>
      <c r="N4709">
        <v>0</v>
      </c>
      <c r="O4709">
        <v>-9</v>
      </c>
      <c r="P4709">
        <f t="shared" si="447"/>
        <v>9</v>
      </c>
      <c r="Q4709" t="s">
        <v>604</v>
      </c>
      <c r="R4709">
        <v>2</v>
      </c>
      <c r="S4709">
        <f t="shared" si="442"/>
        <v>9</v>
      </c>
      <c r="T4709">
        <f t="shared" si="443"/>
        <v>0</v>
      </c>
      <c r="U4709" t="s">
        <v>1003</v>
      </c>
      <c r="V4709" t="s">
        <v>21</v>
      </c>
      <c r="Z4709" s="118">
        <v>1.38</v>
      </c>
      <c r="AA4709">
        <v>5</v>
      </c>
      <c r="AB4709" s="120">
        <v>1.7</v>
      </c>
      <c r="AC4709" s="2">
        <f t="shared" si="444"/>
        <v>2005.829999999999</v>
      </c>
      <c r="AE4709" s="2">
        <f t="shared" si="445"/>
        <v>2005.829999999999</v>
      </c>
      <c r="AG4709" t="str">
        <f t="shared" si="446"/>
        <v/>
      </c>
    </row>
    <row r="4710" spans="1:34" s="9" customFormat="1">
      <c r="A4710">
        <v>4709</v>
      </c>
      <c r="C4710">
        <v>360</v>
      </c>
      <c r="D4710">
        <v>883</v>
      </c>
      <c r="E4710" s="9" t="s">
        <v>605</v>
      </c>
      <c r="F4710" t="s">
        <v>929</v>
      </c>
      <c r="G4710" s="9">
        <v>55.33832932</v>
      </c>
      <c r="H4710" s="9">
        <v>128.86050420000001</v>
      </c>
      <c r="M4710" s="9" t="s">
        <v>60</v>
      </c>
      <c r="N4710" s="9">
        <v>-9</v>
      </c>
      <c r="O4710" s="9">
        <v>-25</v>
      </c>
      <c r="P4710">
        <f t="shared" si="447"/>
        <v>16</v>
      </c>
      <c r="Q4710" s="9" t="s">
        <v>604</v>
      </c>
      <c r="R4710" s="9">
        <v>2</v>
      </c>
      <c r="S4710" s="9">
        <f t="shared" si="442"/>
        <v>16</v>
      </c>
      <c r="T4710" s="9">
        <f t="shared" si="443"/>
        <v>0</v>
      </c>
      <c r="U4710" t="s">
        <v>1003</v>
      </c>
      <c r="V4710" t="s">
        <v>21</v>
      </c>
      <c r="Z4710" s="118">
        <v>1.38</v>
      </c>
      <c r="AA4710" s="9">
        <v>65</v>
      </c>
      <c r="AB4710" s="120">
        <v>1.7</v>
      </c>
      <c r="AC4710" s="2">
        <f t="shared" si="444"/>
        <v>1313.7599999999998</v>
      </c>
      <c r="AE4710" s="11">
        <f t="shared" si="445"/>
        <v>1313.7599999999998</v>
      </c>
      <c r="AG4710" t="str">
        <f t="shared" si="446"/>
        <v/>
      </c>
      <c r="AH4710"/>
    </row>
    <row r="4711" spans="1:34">
      <c r="A4711">
        <v>4710</v>
      </c>
      <c r="C4711">
        <v>339</v>
      </c>
      <c r="D4711">
        <v>884</v>
      </c>
      <c r="E4711" t="s">
        <v>605</v>
      </c>
      <c r="F4711" t="s">
        <v>929</v>
      </c>
      <c r="G4711">
        <v>55.403278350000001</v>
      </c>
      <c r="H4711">
        <v>128.82539370000001</v>
      </c>
      <c r="M4711" t="s">
        <v>191</v>
      </c>
      <c r="N4711">
        <v>11</v>
      </c>
      <c r="O4711">
        <v>7</v>
      </c>
      <c r="P4711">
        <f t="shared" si="447"/>
        <v>4</v>
      </c>
      <c r="Q4711" t="s">
        <v>35</v>
      </c>
      <c r="R4711">
        <v>1</v>
      </c>
      <c r="S4711">
        <f t="shared" si="442"/>
        <v>0</v>
      </c>
      <c r="T4711">
        <f t="shared" si="443"/>
        <v>4</v>
      </c>
      <c r="W4711">
        <f>SUM(S4711:S4715)</f>
        <v>22</v>
      </c>
      <c r="X4711">
        <f>SUM(T4711:T4715)</f>
        <v>11</v>
      </c>
      <c r="Y4711">
        <f>X4711+W4711</f>
        <v>33</v>
      </c>
      <c r="Z4711" s="118">
        <v>0</v>
      </c>
      <c r="AA4711">
        <v>0</v>
      </c>
      <c r="AC4711" s="2">
        <f t="shared" si="444"/>
        <v>0</v>
      </c>
      <c r="AD4711" s="2">
        <f>SUM(AC4711:AC4715)</f>
        <v>8196.32</v>
      </c>
      <c r="AE4711" s="2">
        <f t="shared" si="445"/>
        <v>0</v>
      </c>
      <c r="AF4711" s="2">
        <f>SUM(AE4711:AE4715)</f>
        <v>8196.32</v>
      </c>
      <c r="AG4711">
        <f t="shared" si="446"/>
        <v>1</v>
      </c>
    </row>
    <row r="4712" spans="1:34">
      <c r="A4712">
        <v>4711</v>
      </c>
      <c r="C4712">
        <v>339</v>
      </c>
      <c r="D4712">
        <v>884</v>
      </c>
      <c r="E4712" t="s">
        <v>605</v>
      </c>
      <c r="F4712" t="s">
        <v>929</v>
      </c>
      <c r="G4712">
        <v>55.403278350000001</v>
      </c>
      <c r="H4712">
        <v>128.82539370000001</v>
      </c>
      <c r="M4712" t="s">
        <v>624</v>
      </c>
      <c r="N4712">
        <v>7</v>
      </c>
      <c r="O4712">
        <v>0</v>
      </c>
      <c r="P4712">
        <f t="shared" si="447"/>
        <v>7</v>
      </c>
      <c r="Q4712" t="s">
        <v>35</v>
      </c>
      <c r="R4712">
        <v>1</v>
      </c>
      <c r="S4712">
        <f t="shared" si="442"/>
        <v>0</v>
      </c>
      <c r="T4712">
        <f t="shared" si="443"/>
        <v>7</v>
      </c>
      <c r="Z4712" s="118">
        <v>0.14000000000000001</v>
      </c>
      <c r="AA4712">
        <v>0</v>
      </c>
      <c r="AB4712" s="120">
        <v>43.21</v>
      </c>
      <c r="AC4712" s="2">
        <f t="shared" si="444"/>
        <v>4234.5800000000008</v>
      </c>
      <c r="AE4712" s="2">
        <f t="shared" si="445"/>
        <v>4234.5800000000008</v>
      </c>
      <c r="AG4712" t="str">
        <f t="shared" si="446"/>
        <v/>
      </c>
    </row>
    <row r="4713" spans="1:34">
      <c r="A4713">
        <v>4712</v>
      </c>
      <c r="C4713">
        <v>369</v>
      </c>
      <c r="D4713">
        <v>884</v>
      </c>
      <c r="E4713" t="s">
        <v>605</v>
      </c>
      <c r="F4713" t="s">
        <v>929</v>
      </c>
      <c r="G4713">
        <v>55.403278350000001</v>
      </c>
      <c r="H4713">
        <v>128.82539370000001</v>
      </c>
      <c r="M4713" t="s">
        <v>16</v>
      </c>
      <c r="N4713">
        <v>0</v>
      </c>
      <c r="O4713">
        <v>-4</v>
      </c>
      <c r="P4713">
        <f t="shared" si="447"/>
        <v>4</v>
      </c>
      <c r="Q4713" t="s">
        <v>609</v>
      </c>
      <c r="R4713">
        <v>2</v>
      </c>
      <c r="S4713">
        <f t="shared" si="442"/>
        <v>4</v>
      </c>
      <c r="T4713">
        <f t="shared" si="443"/>
        <v>0</v>
      </c>
      <c r="U4713" t="s">
        <v>1003</v>
      </c>
      <c r="V4713" t="s">
        <v>21</v>
      </c>
      <c r="Z4713" s="118">
        <v>1.31</v>
      </c>
      <c r="AA4713">
        <v>0</v>
      </c>
      <c r="AB4713" s="120">
        <v>4.74</v>
      </c>
      <c r="AC4713" s="2">
        <f t="shared" si="444"/>
        <v>2483.7600000000002</v>
      </c>
      <c r="AE4713" s="2">
        <f t="shared" si="445"/>
        <v>2483.7600000000002</v>
      </c>
      <c r="AG4713" t="str">
        <f t="shared" si="446"/>
        <v/>
      </c>
    </row>
    <row r="4714" spans="1:34">
      <c r="A4714">
        <v>4713</v>
      </c>
      <c r="C4714">
        <v>369</v>
      </c>
      <c r="D4714">
        <v>884</v>
      </c>
      <c r="E4714" t="s">
        <v>605</v>
      </c>
      <c r="F4714" t="s">
        <v>929</v>
      </c>
      <c r="G4714">
        <v>55.403278350000001</v>
      </c>
      <c r="H4714">
        <v>128.82539370000001</v>
      </c>
      <c r="M4714" t="s">
        <v>18</v>
      </c>
      <c r="N4714">
        <v>-4</v>
      </c>
      <c r="O4714">
        <v>-22</v>
      </c>
      <c r="P4714">
        <f t="shared" si="447"/>
        <v>18</v>
      </c>
      <c r="Q4714" t="s">
        <v>609</v>
      </c>
      <c r="R4714">
        <v>2</v>
      </c>
      <c r="S4714">
        <f t="shared" si="442"/>
        <v>18</v>
      </c>
      <c r="T4714">
        <f t="shared" si="443"/>
        <v>0</v>
      </c>
      <c r="U4714" t="s">
        <v>1006</v>
      </c>
      <c r="V4714" t="s">
        <v>856</v>
      </c>
      <c r="Z4714" s="118">
        <v>1.38</v>
      </c>
      <c r="AA4714">
        <v>65</v>
      </c>
      <c r="AB4714" s="120">
        <v>1.7</v>
      </c>
      <c r="AC4714" s="2">
        <f t="shared" si="444"/>
        <v>1477.9799999999993</v>
      </c>
      <c r="AE4714" s="2">
        <f t="shared" si="445"/>
        <v>1477.9799999999993</v>
      </c>
      <c r="AG4714" t="str">
        <f t="shared" si="446"/>
        <v/>
      </c>
    </row>
    <row r="4715" spans="1:34" s="9" customFormat="1">
      <c r="A4715">
        <v>4714</v>
      </c>
      <c r="C4715">
        <v>369</v>
      </c>
      <c r="D4715">
        <v>884</v>
      </c>
      <c r="E4715" s="9" t="s">
        <v>605</v>
      </c>
      <c r="F4715" t="s">
        <v>929</v>
      </c>
      <c r="G4715" s="9">
        <v>55.403278350000001</v>
      </c>
      <c r="H4715" s="9">
        <v>128.82539370000001</v>
      </c>
      <c r="M4715" s="9" t="s">
        <v>858</v>
      </c>
      <c r="N4715" s="9">
        <v>0</v>
      </c>
      <c r="O4715" s="9">
        <v>0</v>
      </c>
      <c r="P4715">
        <f t="shared" si="447"/>
        <v>0</v>
      </c>
      <c r="R4715" s="9">
        <v>2</v>
      </c>
      <c r="S4715" s="9">
        <f t="shared" si="442"/>
        <v>0</v>
      </c>
      <c r="T4715" s="9">
        <f t="shared" si="443"/>
        <v>0</v>
      </c>
      <c r="U4715" t="s">
        <v>1006</v>
      </c>
      <c r="V4715" t="s">
        <v>856</v>
      </c>
      <c r="Z4715" s="118">
        <v>0</v>
      </c>
      <c r="AA4715" s="9">
        <v>0</v>
      </c>
      <c r="AB4715" s="120"/>
      <c r="AC4715" s="2">
        <f t="shared" si="444"/>
        <v>0</v>
      </c>
      <c r="AE4715" s="11">
        <f t="shared" si="445"/>
        <v>0</v>
      </c>
      <c r="AG4715" t="str">
        <f t="shared" si="446"/>
        <v/>
      </c>
      <c r="AH4715"/>
    </row>
    <row r="4716" spans="1:34">
      <c r="A4716">
        <v>4715</v>
      </c>
      <c r="C4716">
        <v>356</v>
      </c>
      <c r="D4716">
        <v>885</v>
      </c>
      <c r="E4716" t="s">
        <v>605</v>
      </c>
      <c r="F4716" t="s">
        <v>929</v>
      </c>
      <c r="G4716">
        <v>55.386848450000002</v>
      </c>
      <c r="H4716">
        <v>128.8963928</v>
      </c>
      <c r="M4716" t="s">
        <v>89</v>
      </c>
      <c r="N4716">
        <v>6</v>
      </c>
      <c r="O4716">
        <v>5</v>
      </c>
      <c r="P4716">
        <f t="shared" si="447"/>
        <v>1</v>
      </c>
      <c r="Q4716" t="s">
        <v>35</v>
      </c>
      <c r="R4716">
        <v>1</v>
      </c>
      <c r="S4716">
        <f t="shared" si="442"/>
        <v>0</v>
      </c>
      <c r="T4716">
        <f t="shared" si="443"/>
        <v>1</v>
      </c>
      <c r="W4716">
        <f>SUM(S4716:S4721)</f>
        <v>70</v>
      </c>
      <c r="X4716">
        <f>SUM(T4716:T4721)</f>
        <v>6</v>
      </c>
      <c r="Y4716">
        <f>X4716+W4716</f>
        <v>76</v>
      </c>
      <c r="Z4716" s="118">
        <v>0.14000000000000001</v>
      </c>
      <c r="AA4716">
        <v>0</v>
      </c>
      <c r="AB4716" s="120">
        <v>43.21</v>
      </c>
      <c r="AC4716" s="2">
        <f t="shared" si="444"/>
        <v>604.94000000000005</v>
      </c>
      <c r="AD4716" s="2">
        <f>SUM(AC4716:AC4721)</f>
        <v>7479.4399999999987</v>
      </c>
      <c r="AE4716" s="2">
        <f t="shared" si="445"/>
        <v>604.94000000000005</v>
      </c>
      <c r="AF4716" s="2">
        <f>SUM(AE4716:AE4721)</f>
        <v>7479.4399999999987</v>
      </c>
      <c r="AG4716">
        <f t="shared" si="446"/>
        <v>1</v>
      </c>
    </row>
    <row r="4717" spans="1:34">
      <c r="A4717">
        <v>4716</v>
      </c>
      <c r="C4717">
        <v>356</v>
      </c>
      <c r="D4717">
        <v>885</v>
      </c>
      <c r="E4717" t="s">
        <v>605</v>
      </c>
      <c r="F4717" t="s">
        <v>929</v>
      </c>
      <c r="G4717">
        <v>55.386848450000002</v>
      </c>
      <c r="H4717">
        <v>128.8963928</v>
      </c>
      <c r="M4717" t="s">
        <v>623</v>
      </c>
      <c r="N4717">
        <v>5</v>
      </c>
      <c r="O4717">
        <v>0</v>
      </c>
      <c r="P4717">
        <f t="shared" si="447"/>
        <v>5</v>
      </c>
      <c r="Q4717" t="s">
        <v>35</v>
      </c>
      <c r="R4717">
        <v>1</v>
      </c>
      <c r="S4717">
        <f t="shared" si="442"/>
        <v>0</v>
      </c>
      <c r="T4717">
        <f t="shared" si="443"/>
        <v>5</v>
      </c>
      <c r="Z4717" s="118">
        <v>0.14000000000000001</v>
      </c>
      <c r="AA4717">
        <v>0</v>
      </c>
      <c r="AB4717" s="120">
        <v>43.21</v>
      </c>
      <c r="AC4717" s="2">
        <f t="shared" si="444"/>
        <v>3024.7</v>
      </c>
      <c r="AE4717" s="2">
        <f t="shared" si="445"/>
        <v>3024.7</v>
      </c>
      <c r="AG4717" t="str">
        <f t="shared" si="446"/>
        <v/>
      </c>
    </row>
    <row r="4718" spans="1:34">
      <c r="A4718">
        <v>4717</v>
      </c>
      <c r="C4718">
        <v>386</v>
      </c>
      <c r="D4718">
        <v>885</v>
      </c>
      <c r="E4718" t="s">
        <v>605</v>
      </c>
      <c r="F4718" t="s">
        <v>929</v>
      </c>
      <c r="G4718">
        <v>55.386848450000002</v>
      </c>
      <c r="H4718">
        <v>128.8963928</v>
      </c>
      <c r="M4718" t="s">
        <v>116</v>
      </c>
      <c r="N4718">
        <v>0</v>
      </c>
      <c r="O4718">
        <v>-2</v>
      </c>
      <c r="P4718">
        <f t="shared" si="447"/>
        <v>2</v>
      </c>
      <c r="Q4718" t="s">
        <v>89</v>
      </c>
      <c r="R4718">
        <v>2</v>
      </c>
      <c r="S4718">
        <f t="shared" si="442"/>
        <v>2</v>
      </c>
      <c r="T4718">
        <f t="shared" si="443"/>
        <v>0</v>
      </c>
      <c r="U4718" t="s">
        <v>1006</v>
      </c>
      <c r="V4718" t="s">
        <v>856</v>
      </c>
      <c r="Z4718" s="118">
        <v>0.87</v>
      </c>
      <c r="AA4718">
        <v>40</v>
      </c>
      <c r="AB4718" s="120">
        <v>1.7</v>
      </c>
      <c r="AC4718" s="2">
        <f t="shared" si="444"/>
        <v>177.47999999999996</v>
      </c>
      <c r="AE4718" s="2">
        <f t="shared" si="445"/>
        <v>177.47999999999996</v>
      </c>
      <c r="AG4718" t="str">
        <f t="shared" si="446"/>
        <v/>
      </c>
    </row>
    <row r="4719" spans="1:34">
      <c r="A4719">
        <v>4718</v>
      </c>
      <c r="C4719">
        <v>386</v>
      </c>
      <c r="D4719">
        <v>885</v>
      </c>
      <c r="E4719" t="s">
        <v>605</v>
      </c>
      <c r="F4719" t="s">
        <v>929</v>
      </c>
      <c r="G4719">
        <v>55.386848450000002</v>
      </c>
      <c r="H4719">
        <v>128.8963928</v>
      </c>
      <c r="M4719" t="s">
        <v>18</v>
      </c>
      <c r="N4719">
        <v>-2</v>
      </c>
      <c r="O4719">
        <v>-25</v>
      </c>
      <c r="P4719">
        <f t="shared" si="447"/>
        <v>23</v>
      </c>
      <c r="Q4719" t="s">
        <v>89</v>
      </c>
      <c r="R4719">
        <v>2</v>
      </c>
      <c r="S4719">
        <f t="shared" si="442"/>
        <v>23</v>
      </c>
      <c r="T4719">
        <f t="shared" si="443"/>
        <v>0</v>
      </c>
      <c r="U4719" t="s">
        <v>1006</v>
      </c>
      <c r="V4719" t="s">
        <v>856</v>
      </c>
      <c r="Z4719" s="118">
        <v>1.38</v>
      </c>
      <c r="AA4719">
        <v>60</v>
      </c>
      <c r="AB4719" s="120">
        <v>1.7</v>
      </c>
      <c r="AC4719" s="2">
        <f t="shared" si="444"/>
        <v>2158.3199999999993</v>
      </c>
      <c r="AE4719" s="2">
        <f t="shared" si="445"/>
        <v>2158.3199999999993</v>
      </c>
      <c r="AG4719" t="str">
        <f t="shared" si="446"/>
        <v/>
      </c>
    </row>
    <row r="4720" spans="1:34">
      <c r="A4720">
        <v>4719</v>
      </c>
      <c r="C4720">
        <v>386</v>
      </c>
      <c r="D4720">
        <v>885</v>
      </c>
      <c r="E4720" t="s">
        <v>605</v>
      </c>
      <c r="F4720" t="s">
        <v>929</v>
      </c>
      <c r="G4720">
        <v>55.386848450000002</v>
      </c>
      <c r="H4720">
        <v>128.8963928</v>
      </c>
      <c r="M4720" t="s">
        <v>101</v>
      </c>
      <c r="N4720">
        <v>-25</v>
      </c>
      <c r="O4720">
        <v>-60</v>
      </c>
      <c r="P4720">
        <f t="shared" si="447"/>
        <v>35</v>
      </c>
      <c r="Q4720" t="s">
        <v>89</v>
      </c>
      <c r="R4720">
        <v>2</v>
      </c>
      <c r="S4720">
        <f t="shared" si="442"/>
        <v>35</v>
      </c>
      <c r="T4720">
        <f t="shared" si="443"/>
        <v>0</v>
      </c>
      <c r="U4720" t="s">
        <v>1006</v>
      </c>
      <c r="V4720" t="s">
        <v>856</v>
      </c>
      <c r="Z4720" s="118">
        <v>1.19</v>
      </c>
      <c r="AA4720">
        <v>80</v>
      </c>
      <c r="AB4720" s="120">
        <v>1.7</v>
      </c>
      <c r="AC4720" s="2">
        <f t="shared" si="444"/>
        <v>1416.1</v>
      </c>
      <c r="AE4720" s="2">
        <f t="shared" si="445"/>
        <v>1416.1</v>
      </c>
      <c r="AG4720" t="str">
        <f t="shared" si="446"/>
        <v/>
      </c>
    </row>
    <row r="4721" spans="1:34" s="9" customFormat="1">
      <c r="A4721">
        <v>4720</v>
      </c>
      <c r="C4721">
        <v>386</v>
      </c>
      <c r="D4721">
        <v>885</v>
      </c>
      <c r="E4721" s="9" t="s">
        <v>605</v>
      </c>
      <c r="F4721" t="s">
        <v>929</v>
      </c>
      <c r="G4721" s="9">
        <v>55.386848450000002</v>
      </c>
      <c r="H4721" s="9">
        <v>128.8963928</v>
      </c>
      <c r="M4721" s="9" t="s">
        <v>682</v>
      </c>
      <c r="N4721" s="9">
        <v>-60</v>
      </c>
      <c r="O4721" s="9">
        <v>-70</v>
      </c>
      <c r="P4721">
        <f t="shared" si="447"/>
        <v>10</v>
      </c>
      <c r="Q4721" s="9" t="s">
        <v>89</v>
      </c>
      <c r="R4721" s="9">
        <v>2</v>
      </c>
      <c r="S4721" s="9">
        <f t="shared" si="442"/>
        <v>10</v>
      </c>
      <c r="T4721" s="9">
        <f t="shared" si="443"/>
        <v>0</v>
      </c>
      <c r="U4721" t="s">
        <v>1006</v>
      </c>
      <c r="V4721" t="s">
        <v>856</v>
      </c>
      <c r="Z4721" s="118">
        <v>1.78</v>
      </c>
      <c r="AA4721" s="9">
        <v>90</v>
      </c>
      <c r="AB4721" s="120">
        <v>0.55000000000000004</v>
      </c>
      <c r="AC4721" s="2">
        <f t="shared" si="444"/>
        <v>97.90000000000002</v>
      </c>
      <c r="AE4721" s="11">
        <f t="shared" si="445"/>
        <v>97.90000000000002</v>
      </c>
      <c r="AG4721" t="str">
        <f t="shared" si="446"/>
        <v/>
      </c>
      <c r="AH4721"/>
    </row>
    <row r="4722" spans="1:34">
      <c r="A4722">
        <v>4721</v>
      </c>
      <c r="C4722">
        <v>355</v>
      </c>
      <c r="D4722">
        <v>886</v>
      </c>
      <c r="E4722" t="s">
        <v>605</v>
      </c>
      <c r="F4722" t="s">
        <v>929</v>
      </c>
      <c r="G4722">
        <v>55.341659550000003</v>
      </c>
      <c r="H4722">
        <v>128.94380190000001</v>
      </c>
      <c r="M4722" t="s">
        <v>89</v>
      </c>
      <c r="N4722">
        <v>7</v>
      </c>
      <c r="O4722">
        <v>6</v>
      </c>
      <c r="P4722">
        <f t="shared" si="447"/>
        <v>1</v>
      </c>
      <c r="Q4722" t="s">
        <v>35</v>
      </c>
      <c r="R4722">
        <v>1</v>
      </c>
      <c r="S4722">
        <f t="shared" si="442"/>
        <v>0</v>
      </c>
      <c r="T4722">
        <f t="shared" si="443"/>
        <v>1</v>
      </c>
      <c r="W4722">
        <f>SUM(S4722:S4727)</f>
        <v>70</v>
      </c>
      <c r="X4722">
        <f>SUM(T4722:T4727)</f>
        <v>7</v>
      </c>
      <c r="Y4722">
        <f>X4722+W4722</f>
        <v>77</v>
      </c>
      <c r="Z4722" s="118">
        <v>0.14000000000000001</v>
      </c>
      <c r="AA4722">
        <v>0</v>
      </c>
      <c r="AB4722" s="120">
        <v>43.21</v>
      </c>
      <c r="AC4722" s="2">
        <f t="shared" si="444"/>
        <v>604.94000000000005</v>
      </c>
      <c r="AD4722" s="2">
        <f>SUM(AC4722:AC4727)</f>
        <v>22520.885000000002</v>
      </c>
      <c r="AE4722" s="2">
        <f t="shared" si="445"/>
        <v>604.94000000000005</v>
      </c>
      <c r="AF4722" s="2">
        <f>SUM(AE4722:AE4727)</f>
        <v>22520.885000000002</v>
      </c>
      <c r="AG4722">
        <f t="shared" si="446"/>
        <v>1</v>
      </c>
    </row>
    <row r="4723" spans="1:34">
      <c r="A4723">
        <v>4722</v>
      </c>
      <c r="C4723">
        <v>355</v>
      </c>
      <c r="D4723">
        <v>886</v>
      </c>
      <c r="E4723" t="s">
        <v>605</v>
      </c>
      <c r="F4723" t="s">
        <v>929</v>
      </c>
      <c r="G4723">
        <v>55.341659550000003</v>
      </c>
      <c r="H4723">
        <v>128.94380190000001</v>
      </c>
      <c r="M4723" t="s">
        <v>623</v>
      </c>
      <c r="N4723">
        <v>6</v>
      </c>
      <c r="O4723">
        <v>0</v>
      </c>
      <c r="P4723">
        <f t="shared" si="447"/>
        <v>6</v>
      </c>
      <c r="Q4723" t="s">
        <v>35</v>
      </c>
      <c r="R4723">
        <v>1</v>
      </c>
      <c r="S4723">
        <f t="shared" si="442"/>
        <v>0</v>
      </c>
      <c r="T4723">
        <f t="shared" si="443"/>
        <v>6</v>
      </c>
      <c r="Z4723" s="118">
        <v>0.14000000000000001</v>
      </c>
      <c r="AA4723">
        <v>0</v>
      </c>
      <c r="AB4723" s="120">
        <v>43.21</v>
      </c>
      <c r="AC4723" s="2">
        <f t="shared" si="444"/>
        <v>3629.6400000000003</v>
      </c>
      <c r="AE4723" s="2">
        <f t="shared" si="445"/>
        <v>3629.6400000000003</v>
      </c>
      <c r="AG4723" t="str">
        <f t="shared" si="446"/>
        <v/>
      </c>
    </row>
    <row r="4724" spans="1:34">
      <c r="A4724">
        <v>4723</v>
      </c>
      <c r="C4724">
        <v>385</v>
      </c>
      <c r="D4724">
        <v>886</v>
      </c>
      <c r="E4724" t="s">
        <v>605</v>
      </c>
      <c r="F4724" t="s">
        <v>929</v>
      </c>
      <c r="G4724">
        <v>55.341659550000003</v>
      </c>
      <c r="H4724">
        <v>128.94380190000001</v>
      </c>
      <c r="M4724" t="s">
        <v>116</v>
      </c>
      <c r="N4724">
        <v>0</v>
      </c>
      <c r="O4724">
        <v>-3</v>
      </c>
      <c r="P4724">
        <f t="shared" si="447"/>
        <v>3</v>
      </c>
      <c r="Q4724" t="s">
        <v>604</v>
      </c>
      <c r="R4724">
        <v>2</v>
      </c>
      <c r="S4724">
        <f t="shared" si="442"/>
        <v>3</v>
      </c>
      <c r="T4724">
        <f t="shared" si="443"/>
        <v>0</v>
      </c>
      <c r="U4724" t="s">
        <v>1003</v>
      </c>
      <c r="V4724" t="s">
        <v>623</v>
      </c>
      <c r="Z4724" s="118">
        <v>0.87</v>
      </c>
      <c r="AA4724">
        <v>5</v>
      </c>
      <c r="AB4724" s="120">
        <v>1.7</v>
      </c>
      <c r="AC4724" s="2">
        <f t="shared" si="444"/>
        <v>421.51500000000004</v>
      </c>
      <c r="AE4724" s="2">
        <f t="shared" si="445"/>
        <v>421.51500000000004</v>
      </c>
      <c r="AG4724" t="str">
        <f t="shared" si="446"/>
        <v/>
      </c>
    </row>
    <row r="4725" spans="1:34">
      <c r="A4725">
        <v>4724</v>
      </c>
      <c r="C4725">
        <v>385</v>
      </c>
      <c r="D4725">
        <v>886</v>
      </c>
      <c r="E4725" t="s">
        <v>605</v>
      </c>
      <c r="F4725" t="s">
        <v>929</v>
      </c>
      <c r="G4725">
        <v>55.341659550000003</v>
      </c>
      <c r="H4725">
        <v>128.94380190000001</v>
      </c>
      <c r="M4725" t="s">
        <v>18</v>
      </c>
      <c r="N4725">
        <v>-3</v>
      </c>
      <c r="O4725">
        <v>-25</v>
      </c>
      <c r="P4725">
        <f t="shared" si="447"/>
        <v>22</v>
      </c>
      <c r="Q4725" t="s">
        <v>604</v>
      </c>
      <c r="R4725">
        <v>2</v>
      </c>
      <c r="S4725">
        <f t="shared" si="442"/>
        <v>22</v>
      </c>
      <c r="T4725">
        <f t="shared" si="443"/>
        <v>0</v>
      </c>
      <c r="U4725" t="s">
        <v>1003</v>
      </c>
      <c r="V4725" t="s">
        <v>623</v>
      </c>
      <c r="Z4725" s="118">
        <v>1.38</v>
      </c>
      <c r="AA4725">
        <v>5</v>
      </c>
      <c r="AB4725" s="120">
        <v>1.7</v>
      </c>
      <c r="AC4725" s="2">
        <f t="shared" si="444"/>
        <v>4903.1399999999994</v>
      </c>
      <c r="AE4725" s="2">
        <f t="shared" si="445"/>
        <v>4903.1399999999994</v>
      </c>
      <c r="AG4725" t="str">
        <f t="shared" si="446"/>
        <v/>
      </c>
    </row>
    <row r="4726" spans="1:34">
      <c r="A4726">
        <v>4725</v>
      </c>
      <c r="C4726">
        <v>385</v>
      </c>
      <c r="D4726">
        <v>886</v>
      </c>
      <c r="E4726" t="s">
        <v>605</v>
      </c>
      <c r="F4726" t="s">
        <v>929</v>
      </c>
      <c r="G4726">
        <v>55.341659550000003</v>
      </c>
      <c r="H4726">
        <v>128.94380190000001</v>
      </c>
      <c r="M4726" t="s">
        <v>615</v>
      </c>
      <c r="N4726">
        <v>-25</v>
      </c>
      <c r="O4726">
        <v>-67</v>
      </c>
      <c r="P4726">
        <f t="shared" si="447"/>
        <v>42</v>
      </c>
      <c r="Q4726" t="s">
        <v>604</v>
      </c>
      <c r="R4726">
        <v>2</v>
      </c>
      <c r="S4726">
        <f t="shared" si="442"/>
        <v>42</v>
      </c>
      <c r="T4726">
        <f t="shared" si="443"/>
        <v>0</v>
      </c>
      <c r="U4726" t="s">
        <v>1003</v>
      </c>
      <c r="V4726" t="s">
        <v>21</v>
      </c>
      <c r="Z4726" s="118">
        <v>1.7</v>
      </c>
      <c r="AA4726">
        <v>0</v>
      </c>
      <c r="AB4726" s="120">
        <v>1.7</v>
      </c>
      <c r="AC4726" s="2">
        <f t="shared" si="444"/>
        <v>12137.999999999998</v>
      </c>
      <c r="AE4726" s="2">
        <f t="shared" si="445"/>
        <v>12137.999999999998</v>
      </c>
      <c r="AG4726" t="str">
        <f t="shared" si="446"/>
        <v/>
      </c>
    </row>
    <row r="4727" spans="1:34" s="9" customFormat="1">
      <c r="A4727">
        <v>4726</v>
      </c>
      <c r="C4727">
        <v>385</v>
      </c>
      <c r="D4727">
        <v>886</v>
      </c>
      <c r="E4727" s="9" t="s">
        <v>605</v>
      </c>
      <c r="F4727" t="s">
        <v>929</v>
      </c>
      <c r="G4727" s="9">
        <v>55.341659550000003</v>
      </c>
      <c r="H4727" s="9">
        <v>128.94380190000001</v>
      </c>
      <c r="M4727" s="9" t="s">
        <v>28</v>
      </c>
      <c r="N4727" s="9">
        <v>-67</v>
      </c>
      <c r="O4727" s="9">
        <v>-70</v>
      </c>
      <c r="P4727">
        <f t="shared" si="447"/>
        <v>3</v>
      </c>
      <c r="Q4727" s="9" t="s">
        <v>604</v>
      </c>
      <c r="R4727" s="9">
        <v>2</v>
      </c>
      <c r="S4727" s="9">
        <f t="shared" si="442"/>
        <v>3</v>
      </c>
      <c r="T4727" s="9">
        <f t="shared" si="443"/>
        <v>0</v>
      </c>
      <c r="U4727" t="s">
        <v>1006</v>
      </c>
      <c r="V4727" t="s">
        <v>856</v>
      </c>
      <c r="Z4727" s="118">
        <v>1.7</v>
      </c>
      <c r="AA4727" s="9">
        <v>5</v>
      </c>
      <c r="AB4727" s="120">
        <v>1.7</v>
      </c>
      <c r="AC4727" s="2">
        <f t="shared" si="444"/>
        <v>823.64999999999975</v>
      </c>
      <c r="AE4727" s="11">
        <f t="shared" si="445"/>
        <v>823.64999999999975</v>
      </c>
      <c r="AG4727" t="str">
        <f t="shared" si="446"/>
        <v/>
      </c>
      <c r="AH4727"/>
    </row>
    <row r="4728" spans="1:34">
      <c r="A4728">
        <v>4727</v>
      </c>
      <c r="C4728">
        <v>490</v>
      </c>
      <c r="D4728">
        <v>887</v>
      </c>
      <c r="E4728" t="s">
        <v>919</v>
      </c>
      <c r="F4728" t="s">
        <v>934</v>
      </c>
      <c r="G4728">
        <v>54.070999149999999</v>
      </c>
      <c r="H4728">
        <v>130.35789489999999</v>
      </c>
      <c r="M4728" t="s">
        <v>89</v>
      </c>
      <c r="N4728">
        <v>52</v>
      </c>
      <c r="O4728">
        <v>50</v>
      </c>
      <c r="P4728">
        <f t="shared" si="447"/>
        <v>2</v>
      </c>
      <c r="Q4728" t="s">
        <v>35</v>
      </c>
      <c r="R4728">
        <v>1</v>
      </c>
      <c r="S4728">
        <f t="shared" si="442"/>
        <v>0</v>
      </c>
      <c r="T4728">
        <f t="shared" si="443"/>
        <v>2</v>
      </c>
      <c r="W4728">
        <f>SUM(S4728:S4731)</f>
        <v>40</v>
      </c>
      <c r="X4728">
        <f>SUM(T4728:T4731)</f>
        <v>52</v>
      </c>
      <c r="Y4728">
        <f>X4728+W4728</f>
        <v>92</v>
      </c>
      <c r="Z4728" s="118">
        <v>0.08</v>
      </c>
      <c r="AA4728">
        <v>0</v>
      </c>
      <c r="AB4728" s="120">
        <v>51.68</v>
      </c>
      <c r="AC4728" s="2">
        <f t="shared" si="444"/>
        <v>826.88000000000011</v>
      </c>
      <c r="AD4728" s="2">
        <f>SUM(AC4728:AC4731)</f>
        <v>41966.768000000011</v>
      </c>
      <c r="AE4728" s="2">
        <f t="shared" si="445"/>
        <v>826.88000000000011</v>
      </c>
      <c r="AF4728" s="2">
        <f>SUM(AE4728:AE4731)</f>
        <v>41966.768000000011</v>
      </c>
      <c r="AG4728">
        <f t="shared" si="446"/>
        <v>1</v>
      </c>
    </row>
    <row r="4729" spans="1:34">
      <c r="A4729">
        <v>4728</v>
      </c>
      <c r="C4729">
        <v>490</v>
      </c>
      <c r="D4729">
        <v>887</v>
      </c>
      <c r="E4729" t="s">
        <v>919</v>
      </c>
      <c r="F4729" t="s">
        <v>934</v>
      </c>
      <c r="G4729">
        <v>54.070999149999999</v>
      </c>
      <c r="H4729">
        <v>130.35789489999999</v>
      </c>
      <c r="M4729" t="s">
        <v>606</v>
      </c>
      <c r="N4729">
        <v>50</v>
      </c>
      <c r="O4729">
        <v>43</v>
      </c>
      <c r="P4729">
        <f t="shared" si="447"/>
        <v>7</v>
      </c>
      <c r="Q4729" t="s">
        <v>35</v>
      </c>
      <c r="R4729">
        <v>1</v>
      </c>
      <c r="S4729">
        <f t="shared" si="442"/>
        <v>0</v>
      </c>
      <c r="T4729">
        <f t="shared" si="443"/>
        <v>7</v>
      </c>
      <c r="Z4729" s="118">
        <v>0.12</v>
      </c>
      <c r="AA4729">
        <v>0</v>
      </c>
      <c r="AB4729" s="120">
        <v>51.68</v>
      </c>
      <c r="AC4729" s="2">
        <f t="shared" si="444"/>
        <v>4341.12</v>
      </c>
      <c r="AE4729" s="2">
        <f t="shared" si="445"/>
        <v>4341.12</v>
      </c>
      <c r="AG4729" t="str">
        <f t="shared" si="446"/>
        <v/>
      </c>
    </row>
    <row r="4730" spans="1:34">
      <c r="A4730">
        <v>4729</v>
      </c>
      <c r="C4730">
        <v>490</v>
      </c>
      <c r="D4730">
        <v>887</v>
      </c>
      <c r="E4730" t="s">
        <v>919</v>
      </c>
      <c r="F4730" t="s">
        <v>934</v>
      </c>
      <c r="G4730">
        <v>54.070999149999999</v>
      </c>
      <c r="H4730">
        <v>130.35789489999999</v>
      </c>
      <c r="M4730" t="s">
        <v>15</v>
      </c>
      <c r="N4730">
        <v>43</v>
      </c>
      <c r="O4730">
        <v>0</v>
      </c>
      <c r="P4730">
        <f t="shared" si="447"/>
        <v>43</v>
      </c>
      <c r="Q4730" t="s">
        <v>35</v>
      </c>
      <c r="R4730">
        <v>1</v>
      </c>
      <c r="S4730">
        <f t="shared" si="442"/>
        <v>0</v>
      </c>
      <c r="T4730">
        <f t="shared" si="443"/>
        <v>43</v>
      </c>
      <c r="Z4730" s="118">
        <v>0.15</v>
      </c>
      <c r="AA4730">
        <v>0</v>
      </c>
      <c r="AB4730" s="120">
        <v>45.12</v>
      </c>
      <c r="AC4730" s="2">
        <f t="shared" si="444"/>
        <v>29102.400000000005</v>
      </c>
      <c r="AE4730" s="2">
        <f t="shared" si="445"/>
        <v>29102.400000000005</v>
      </c>
      <c r="AG4730" t="str">
        <f t="shared" si="446"/>
        <v/>
      </c>
    </row>
    <row r="4731" spans="1:34" s="9" customFormat="1">
      <c r="A4731">
        <v>4730</v>
      </c>
      <c r="C4731">
        <v>538</v>
      </c>
      <c r="D4731">
        <v>887</v>
      </c>
      <c r="E4731" s="9" t="s">
        <v>919</v>
      </c>
      <c r="F4731" t="s">
        <v>934</v>
      </c>
      <c r="G4731" s="9">
        <v>54.070999149999999</v>
      </c>
      <c r="H4731" s="9">
        <v>130.35789489999999</v>
      </c>
      <c r="M4731" s="9" t="s">
        <v>19</v>
      </c>
      <c r="N4731" s="9">
        <v>0</v>
      </c>
      <c r="O4731" s="9">
        <v>-40</v>
      </c>
      <c r="P4731">
        <f t="shared" si="447"/>
        <v>40</v>
      </c>
      <c r="Q4731" s="9" t="s">
        <v>616</v>
      </c>
      <c r="R4731" s="9">
        <v>2</v>
      </c>
      <c r="S4731" s="9">
        <f t="shared" si="442"/>
        <v>40</v>
      </c>
      <c r="T4731" s="9">
        <f t="shared" si="443"/>
        <v>0</v>
      </c>
      <c r="U4731" t="s">
        <v>1006</v>
      </c>
      <c r="V4731" t="s">
        <v>856</v>
      </c>
      <c r="Z4731" s="118">
        <v>1.71</v>
      </c>
      <c r="AA4731" s="9">
        <v>3</v>
      </c>
      <c r="AB4731" s="120">
        <v>1.1599999999999999</v>
      </c>
      <c r="AC4731" s="2">
        <f t="shared" si="444"/>
        <v>7696.3679999999995</v>
      </c>
      <c r="AE4731" s="11">
        <f t="shared" si="445"/>
        <v>7696.3679999999995</v>
      </c>
      <c r="AG4731" t="str">
        <f t="shared" si="446"/>
        <v/>
      </c>
      <c r="AH4731"/>
    </row>
    <row r="4732" spans="1:34">
      <c r="A4732">
        <v>4731</v>
      </c>
      <c r="C4732">
        <v>492</v>
      </c>
      <c r="D4732">
        <v>888</v>
      </c>
      <c r="E4732" t="s">
        <v>605</v>
      </c>
      <c r="F4732" t="s">
        <v>929</v>
      </c>
      <c r="G4732">
        <v>54.070968630000003</v>
      </c>
      <c r="H4732">
        <v>130.35870360000001</v>
      </c>
      <c r="M4732" t="s">
        <v>89</v>
      </c>
      <c r="N4732">
        <v>23</v>
      </c>
      <c r="O4732">
        <v>22</v>
      </c>
      <c r="P4732">
        <f t="shared" si="447"/>
        <v>1</v>
      </c>
      <c r="Q4732" t="s">
        <v>35</v>
      </c>
      <c r="R4732">
        <v>1</v>
      </c>
      <c r="S4732">
        <f t="shared" si="442"/>
        <v>0</v>
      </c>
      <c r="T4732">
        <f t="shared" si="443"/>
        <v>1</v>
      </c>
      <c r="W4732">
        <f>SUM(S4732:S4736)</f>
        <v>38</v>
      </c>
      <c r="X4732">
        <f>SUM(T4732:T4736)</f>
        <v>23</v>
      </c>
      <c r="Y4732">
        <f>X4732+W4732</f>
        <v>61</v>
      </c>
      <c r="Z4732" s="118">
        <v>0.14000000000000001</v>
      </c>
      <c r="AA4732">
        <v>0</v>
      </c>
      <c r="AB4732" s="120">
        <v>43.21</v>
      </c>
      <c r="AC4732" s="2">
        <f t="shared" si="444"/>
        <v>604.94000000000005</v>
      </c>
      <c r="AD4732" s="2">
        <f>SUM(AC4732:AC4736)</f>
        <v>18140.405999999999</v>
      </c>
      <c r="AE4732" s="2">
        <f t="shared" si="445"/>
        <v>604.94000000000005</v>
      </c>
      <c r="AF4732" s="2">
        <f>SUM(AE4732:AE4736)</f>
        <v>18140.405999999999</v>
      </c>
      <c r="AG4732">
        <f t="shared" si="446"/>
        <v>1</v>
      </c>
    </row>
    <row r="4733" spans="1:34">
      <c r="A4733">
        <v>4732</v>
      </c>
      <c r="C4733">
        <v>492</v>
      </c>
      <c r="D4733">
        <v>888</v>
      </c>
      <c r="E4733" t="s">
        <v>605</v>
      </c>
      <c r="F4733" t="s">
        <v>929</v>
      </c>
      <c r="G4733">
        <v>54.070968630000003</v>
      </c>
      <c r="H4733">
        <v>130.35870360000001</v>
      </c>
      <c r="M4733" t="s">
        <v>14</v>
      </c>
      <c r="N4733">
        <v>22</v>
      </c>
      <c r="O4733">
        <v>19</v>
      </c>
      <c r="P4733">
        <f t="shared" si="447"/>
        <v>3</v>
      </c>
      <c r="Q4733" t="s">
        <v>35</v>
      </c>
      <c r="R4733">
        <v>1</v>
      </c>
      <c r="S4733">
        <f t="shared" si="442"/>
        <v>0</v>
      </c>
      <c r="T4733">
        <f t="shared" si="443"/>
        <v>3</v>
      </c>
      <c r="Z4733" s="118">
        <v>0.14000000000000001</v>
      </c>
      <c r="AA4733">
        <v>0</v>
      </c>
      <c r="AB4733" s="120">
        <v>43.21</v>
      </c>
      <c r="AC4733" s="2">
        <f t="shared" si="444"/>
        <v>1814.8200000000002</v>
      </c>
      <c r="AE4733" s="2">
        <f t="shared" si="445"/>
        <v>1814.8200000000002</v>
      </c>
      <c r="AG4733" t="str">
        <f t="shared" si="446"/>
        <v/>
      </c>
    </row>
    <row r="4734" spans="1:34">
      <c r="A4734">
        <v>4733</v>
      </c>
      <c r="C4734">
        <v>492</v>
      </c>
      <c r="D4734">
        <v>888</v>
      </c>
      <c r="E4734" t="s">
        <v>605</v>
      </c>
      <c r="F4734" t="s">
        <v>929</v>
      </c>
      <c r="G4734">
        <v>54.070968630000003</v>
      </c>
      <c r="H4734">
        <v>130.35870360000001</v>
      </c>
      <c r="M4734" t="s">
        <v>15</v>
      </c>
      <c r="N4734">
        <v>19</v>
      </c>
      <c r="O4734">
        <v>0</v>
      </c>
      <c r="P4734">
        <f t="shared" si="447"/>
        <v>19</v>
      </c>
      <c r="Q4734" t="s">
        <v>35</v>
      </c>
      <c r="R4734">
        <v>1</v>
      </c>
      <c r="S4734">
        <f t="shared" si="442"/>
        <v>0</v>
      </c>
      <c r="T4734">
        <f t="shared" si="443"/>
        <v>19</v>
      </c>
      <c r="Z4734" s="118">
        <v>0.14000000000000001</v>
      </c>
      <c r="AA4734">
        <v>0</v>
      </c>
      <c r="AB4734" s="120">
        <v>36.65</v>
      </c>
      <c r="AC4734" s="2">
        <f t="shared" si="444"/>
        <v>9748.9</v>
      </c>
      <c r="AE4734" s="2">
        <f t="shared" si="445"/>
        <v>9748.9</v>
      </c>
      <c r="AG4734" t="str">
        <f t="shared" si="446"/>
        <v/>
      </c>
    </row>
    <row r="4735" spans="1:34">
      <c r="A4735">
        <v>4734</v>
      </c>
      <c r="C4735">
        <v>540</v>
      </c>
      <c r="D4735">
        <v>888</v>
      </c>
      <c r="E4735" t="s">
        <v>605</v>
      </c>
      <c r="F4735" t="s">
        <v>929</v>
      </c>
      <c r="G4735">
        <v>54.070968630000003</v>
      </c>
      <c r="H4735">
        <v>130.35870360000001</v>
      </c>
      <c r="M4735" t="s">
        <v>16</v>
      </c>
      <c r="N4735">
        <v>0</v>
      </c>
      <c r="O4735">
        <v>-2</v>
      </c>
      <c r="P4735">
        <f t="shared" si="447"/>
        <v>2</v>
      </c>
      <c r="Q4735" t="s">
        <v>616</v>
      </c>
      <c r="R4735">
        <v>2</v>
      </c>
      <c r="S4735">
        <f t="shared" si="442"/>
        <v>2</v>
      </c>
      <c r="T4735">
        <f t="shared" si="443"/>
        <v>0</v>
      </c>
      <c r="U4735" t="s">
        <v>1006</v>
      </c>
      <c r="V4735" t="s">
        <v>856</v>
      </c>
      <c r="Z4735" s="118">
        <v>1.31</v>
      </c>
      <c r="AA4735">
        <v>5</v>
      </c>
      <c r="AB4735" s="120">
        <v>4.74</v>
      </c>
      <c r="AC4735" s="2">
        <f t="shared" si="444"/>
        <v>1179.7860000000001</v>
      </c>
      <c r="AE4735" s="2">
        <f t="shared" si="445"/>
        <v>1179.7860000000001</v>
      </c>
      <c r="AG4735" t="str">
        <f t="shared" si="446"/>
        <v/>
      </c>
    </row>
    <row r="4736" spans="1:34" s="9" customFormat="1">
      <c r="A4736">
        <v>4735</v>
      </c>
      <c r="C4736">
        <v>540</v>
      </c>
      <c r="D4736">
        <v>888</v>
      </c>
      <c r="E4736" s="9" t="s">
        <v>605</v>
      </c>
      <c r="F4736" t="s">
        <v>929</v>
      </c>
      <c r="G4736" s="9">
        <v>54.070968630000003</v>
      </c>
      <c r="H4736" s="9">
        <v>130.35870360000001</v>
      </c>
      <c r="M4736" s="9" t="s">
        <v>17</v>
      </c>
      <c r="N4736" s="9">
        <v>-2</v>
      </c>
      <c r="O4736" s="9">
        <v>-38</v>
      </c>
      <c r="P4736">
        <f t="shared" si="447"/>
        <v>36</v>
      </c>
      <c r="Q4736" s="9" t="s">
        <v>616</v>
      </c>
      <c r="R4736" s="9">
        <v>2</v>
      </c>
      <c r="S4736" s="9">
        <f t="shared" si="442"/>
        <v>36</v>
      </c>
      <c r="T4736" s="9">
        <f t="shared" si="443"/>
        <v>0</v>
      </c>
      <c r="U4736" t="s">
        <v>1003</v>
      </c>
      <c r="V4736" t="s">
        <v>278</v>
      </c>
      <c r="Z4736" s="118">
        <v>0.87</v>
      </c>
      <c r="AA4736" s="9">
        <v>10</v>
      </c>
      <c r="AB4736" s="120">
        <v>1.7</v>
      </c>
      <c r="AC4736" s="2">
        <f t="shared" si="444"/>
        <v>4791.96</v>
      </c>
      <c r="AE4736" s="11">
        <f t="shared" si="445"/>
        <v>4791.96</v>
      </c>
      <c r="AG4736" t="str">
        <f t="shared" si="446"/>
        <v/>
      </c>
      <c r="AH4736"/>
    </row>
    <row r="4737" spans="1:34">
      <c r="A4737">
        <v>4736</v>
      </c>
      <c r="C4737">
        <v>840</v>
      </c>
      <c r="D4737">
        <v>889</v>
      </c>
      <c r="E4737" t="s">
        <v>619</v>
      </c>
      <c r="F4737" t="s">
        <v>930</v>
      </c>
      <c r="G4737">
        <v>55.480991359999997</v>
      </c>
      <c r="H4737">
        <v>128.97325129999999</v>
      </c>
      <c r="M4737" t="s">
        <v>191</v>
      </c>
      <c r="N4737">
        <v>5</v>
      </c>
      <c r="O4737">
        <v>4</v>
      </c>
      <c r="P4737">
        <f t="shared" si="447"/>
        <v>1</v>
      </c>
      <c r="Q4737" t="s">
        <v>35</v>
      </c>
      <c r="R4737">
        <v>1</v>
      </c>
      <c r="S4737">
        <f t="shared" si="442"/>
        <v>0</v>
      </c>
      <c r="T4737">
        <f t="shared" si="443"/>
        <v>1</v>
      </c>
      <c r="W4737">
        <f>SUM(S4737:S4741)</f>
        <v>21</v>
      </c>
      <c r="X4737">
        <f>SUM(T4737:T4741)</f>
        <v>5</v>
      </c>
      <c r="Y4737">
        <f>X4737+W4737</f>
        <v>26</v>
      </c>
      <c r="Z4737" s="118">
        <v>0</v>
      </c>
      <c r="AA4737">
        <v>0</v>
      </c>
      <c r="AC4737" s="2">
        <f t="shared" si="444"/>
        <v>0</v>
      </c>
      <c r="AD4737" s="2">
        <f>SUM(AC4737:AC4741)</f>
        <v>5154.2240000000002</v>
      </c>
      <c r="AE4737" s="2">
        <f t="shared" si="445"/>
        <v>0</v>
      </c>
      <c r="AF4737" s="2">
        <f>SUM(AE4737:AE4741)</f>
        <v>5154.2240000000002</v>
      </c>
      <c r="AG4737">
        <f t="shared" si="446"/>
        <v>1</v>
      </c>
    </row>
    <row r="4738" spans="1:34">
      <c r="A4738">
        <v>4737</v>
      </c>
      <c r="C4738">
        <v>840</v>
      </c>
      <c r="D4738">
        <v>889</v>
      </c>
      <c r="E4738" t="s">
        <v>619</v>
      </c>
      <c r="F4738" t="s">
        <v>930</v>
      </c>
      <c r="G4738">
        <v>55.480991359999997</v>
      </c>
      <c r="H4738">
        <v>128.97325129999999</v>
      </c>
      <c r="M4738" t="s">
        <v>624</v>
      </c>
      <c r="N4738">
        <v>4</v>
      </c>
      <c r="O4738">
        <v>0</v>
      </c>
      <c r="P4738">
        <f t="shared" si="447"/>
        <v>4</v>
      </c>
      <c r="Q4738" t="s">
        <v>35</v>
      </c>
      <c r="R4738">
        <v>1</v>
      </c>
      <c r="S4738">
        <f t="shared" ref="S4738:S4801" si="448">IF(R4738=1,0,P4738)</f>
        <v>0</v>
      </c>
      <c r="T4738">
        <f t="shared" ref="T4738:T4801" si="449">IF(R4738=1,P4738,0)</f>
        <v>4</v>
      </c>
      <c r="Z4738" s="118">
        <v>0.16</v>
      </c>
      <c r="AA4738">
        <v>0</v>
      </c>
      <c r="AB4738" s="120">
        <v>37.4</v>
      </c>
      <c r="AC4738" s="2">
        <f t="shared" ref="AC4738:AC4801" si="450">Z4738*AB4738/100*P4738*100*100*((100-AA4738)/100)</f>
        <v>2393.6</v>
      </c>
      <c r="AE4738" s="2">
        <f t="shared" ref="AE4738:AE4801" si="451">Z4738*AB4738/100*P4738*100*100*((100-AA4738)/100)</f>
        <v>2393.6</v>
      </c>
      <c r="AG4738" t="str">
        <f t="shared" ref="AG4738:AG4801" si="452">IF(D4737&lt;&gt;D4738,1,"")</f>
        <v/>
      </c>
    </row>
    <row r="4739" spans="1:34">
      <c r="A4739">
        <v>4738</v>
      </c>
      <c r="C4739">
        <v>900</v>
      </c>
      <c r="D4739">
        <v>889</v>
      </c>
      <c r="E4739" t="s">
        <v>619</v>
      </c>
      <c r="F4739" t="s">
        <v>930</v>
      </c>
      <c r="G4739">
        <v>55.480991359999997</v>
      </c>
      <c r="H4739">
        <v>128.97325129999999</v>
      </c>
      <c r="M4739" t="s">
        <v>16</v>
      </c>
      <c r="N4739">
        <v>0</v>
      </c>
      <c r="O4739">
        <v>-4</v>
      </c>
      <c r="P4739">
        <f t="shared" si="447"/>
        <v>4</v>
      </c>
      <c r="Q4739" t="s">
        <v>885</v>
      </c>
      <c r="R4739">
        <v>2</v>
      </c>
      <c r="S4739">
        <f t="shared" si="448"/>
        <v>4</v>
      </c>
      <c r="T4739">
        <f t="shared" si="449"/>
        <v>0</v>
      </c>
      <c r="U4739" t="s">
        <v>1003</v>
      </c>
      <c r="V4739" t="s">
        <v>278</v>
      </c>
      <c r="Z4739" s="118">
        <v>1.24</v>
      </c>
      <c r="AA4739" s="106">
        <v>10</v>
      </c>
      <c r="AB4739" s="120">
        <v>3.36</v>
      </c>
      <c r="AC4739" s="2">
        <f t="shared" si="450"/>
        <v>1499.9039999999998</v>
      </c>
      <c r="AE4739" s="2">
        <f t="shared" si="451"/>
        <v>1499.9039999999998</v>
      </c>
      <c r="AG4739" t="str">
        <f t="shared" si="452"/>
        <v/>
      </c>
    </row>
    <row r="4740" spans="1:34">
      <c r="A4740">
        <v>4739</v>
      </c>
      <c r="C4740">
        <v>900</v>
      </c>
      <c r="D4740">
        <v>889</v>
      </c>
      <c r="E4740" t="s">
        <v>619</v>
      </c>
      <c r="F4740" t="s">
        <v>930</v>
      </c>
      <c r="G4740">
        <v>55.480991359999997</v>
      </c>
      <c r="H4740">
        <v>128.97325129999999</v>
      </c>
      <c r="M4740" t="s">
        <v>608</v>
      </c>
      <c r="N4740">
        <v>-4</v>
      </c>
      <c r="O4740">
        <v>-21</v>
      </c>
      <c r="P4740">
        <f t="shared" si="447"/>
        <v>17</v>
      </c>
      <c r="Q4740" t="s">
        <v>885</v>
      </c>
      <c r="R4740">
        <v>2</v>
      </c>
      <c r="S4740">
        <f t="shared" si="448"/>
        <v>17</v>
      </c>
      <c r="T4740">
        <f t="shared" si="449"/>
        <v>0</v>
      </c>
      <c r="U4740" t="s">
        <v>1006</v>
      </c>
      <c r="V4740" t="s">
        <v>21</v>
      </c>
      <c r="Z4740" s="118">
        <v>1.03</v>
      </c>
      <c r="AA4740" s="106">
        <v>40</v>
      </c>
      <c r="AB4740" s="120">
        <v>1.2</v>
      </c>
      <c r="AC4740" s="2">
        <f t="shared" si="450"/>
        <v>1260.7199999999998</v>
      </c>
      <c r="AE4740" s="2">
        <f t="shared" si="451"/>
        <v>1260.7199999999998</v>
      </c>
      <c r="AG4740" t="str">
        <f t="shared" si="452"/>
        <v/>
      </c>
    </row>
    <row r="4741" spans="1:34" s="9" customFormat="1">
      <c r="A4741">
        <v>4740</v>
      </c>
      <c r="C4741">
        <v>900</v>
      </c>
      <c r="D4741">
        <v>889</v>
      </c>
      <c r="E4741" s="9" t="s">
        <v>619</v>
      </c>
      <c r="F4741" t="s">
        <v>930</v>
      </c>
      <c r="G4741" s="9">
        <v>55.480991359999997</v>
      </c>
      <c r="H4741" s="9">
        <v>128.97325129999999</v>
      </c>
      <c r="M4741" s="9" t="s">
        <v>19</v>
      </c>
      <c r="N4741" s="9">
        <v>-21</v>
      </c>
      <c r="O4741" s="9">
        <v>-21</v>
      </c>
      <c r="P4741">
        <f t="shared" si="447"/>
        <v>0</v>
      </c>
      <c r="Q4741" s="9" t="s">
        <v>885</v>
      </c>
      <c r="R4741" s="9">
        <v>2</v>
      </c>
      <c r="S4741" s="9">
        <f t="shared" si="448"/>
        <v>0</v>
      </c>
      <c r="T4741" s="9">
        <f t="shared" si="449"/>
        <v>0</v>
      </c>
      <c r="U4741" t="s">
        <v>1003</v>
      </c>
      <c r="V4741" t="s">
        <v>21</v>
      </c>
      <c r="Z4741" s="118">
        <v>1.45</v>
      </c>
      <c r="AA4741" s="106">
        <v>40</v>
      </c>
      <c r="AB4741" s="120">
        <v>0.38</v>
      </c>
      <c r="AC4741" s="2">
        <f t="shared" si="450"/>
        <v>0</v>
      </c>
      <c r="AE4741" s="11">
        <f t="shared" si="451"/>
        <v>0</v>
      </c>
      <c r="AG4741" t="str">
        <f t="shared" si="452"/>
        <v/>
      </c>
      <c r="AH4741"/>
    </row>
    <row r="4742" spans="1:34">
      <c r="A4742">
        <v>4741</v>
      </c>
      <c r="C4742">
        <v>338</v>
      </c>
      <c r="D4742">
        <v>890</v>
      </c>
      <c r="E4742" t="s">
        <v>605</v>
      </c>
      <c r="F4742" t="s">
        <v>929</v>
      </c>
      <c r="G4742">
        <v>55.503139500000003</v>
      </c>
      <c r="H4742">
        <v>128.9517975</v>
      </c>
      <c r="M4742" t="s">
        <v>191</v>
      </c>
      <c r="N4742">
        <v>8</v>
      </c>
      <c r="O4742">
        <v>5</v>
      </c>
      <c r="P4742">
        <f t="shared" si="447"/>
        <v>3</v>
      </c>
      <c r="Q4742" t="s">
        <v>35</v>
      </c>
      <c r="R4742">
        <v>1</v>
      </c>
      <c r="S4742">
        <f t="shared" si="448"/>
        <v>0</v>
      </c>
      <c r="T4742">
        <f t="shared" si="449"/>
        <v>3</v>
      </c>
      <c r="W4742">
        <f>SUM(S4742:S4746)</f>
        <v>15</v>
      </c>
      <c r="X4742">
        <f>SUM(T4742:T4746)</f>
        <v>8</v>
      </c>
      <c r="Y4742">
        <f>X4742+W4742</f>
        <v>23</v>
      </c>
      <c r="Z4742" s="118">
        <v>0</v>
      </c>
      <c r="AA4742">
        <v>0</v>
      </c>
      <c r="AC4742" s="2">
        <f t="shared" si="450"/>
        <v>0</v>
      </c>
      <c r="AD4742" s="2">
        <f>SUM(AC4742:AC4746)</f>
        <v>3453.8680000000004</v>
      </c>
      <c r="AE4742" s="2">
        <f t="shared" si="451"/>
        <v>0</v>
      </c>
      <c r="AF4742" s="2">
        <f>SUM(AE4742:AE4746)</f>
        <v>3453.8680000000004</v>
      </c>
      <c r="AG4742">
        <f t="shared" si="452"/>
        <v>1</v>
      </c>
    </row>
    <row r="4743" spans="1:34">
      <c r="A4743">
        <v>4742</v>
      </c>
      <c r="C4743">
        <v>338</v>
      </c>
      <c r="D4743">
        <v>890</v>
      </c>
      <c r="E4743" t="s">
        <v>605</v>
      </c>
      <c r="F4743" t="s">
        <v>929</v>
      </c>
      <c r="G4743">
        <v>55.503139500000003</v>
      </c>
      <c r="H4743">
        <v>128.9517975</v>
      </c>
      <c r="M4743" t="s">
        <v>14</v>
      </c>
      <c r="N4743">
        <v>5</v>
      </c>
      <c r="O4743">
        <v>4</v>
      </c>
      <c r="P4743">
        <f t="shared" si="447"/>
        <v>1</v>
      </c>
      <c r="Q4743" t="s">
        <v>35</v>
      </c>
      <c r="R4743">
        <v>1</v>
      </c>
      <c r="S4743">
        <f t="shared" si="448"/>
        <v>0</v>
      </c>
      <c r="T4743">
        <f t="shared" si="449"/>
        <v>1</v>
      </c>
      <c r="Z4743" s="118">
        <v>0.14000000000000001</v>
      </c>
      <c r="AA4743">
        <v>0</v>
      </c>
      <c r="AB4743" s="120">
        <v>43.21</v>
      </c>
      <c r="AC4743" s="2">
        <f t="shared" si="450"/>
        <v>604.94000000000005</v>
      </c>
      <c r="AE4743" s="2">
        <f t="shared" si="451"/>
        <v>604.94000000000005</v>
      </c>
      <c r="AG4743" t="str">
        <f t="shared" si="452"/>
        <v/>
      </c>
    </row>
    <row r="4744" spans="1:34">
      <c r="A4744">
        <v>4743</v>
      </c>
      <c r="C4744">
        <v>338</v>
      </c>
      <c r="D4744">
        <v>890</v>
      </c>
      <c r="E4744" t="s">
        <v>605</v>
      </c>
      <c r="F4744" t="s">
        <v>929</v>
      </c>
      <c r="G4744">
        <v>55.503139500000003</v>
      </c>
      <c r="H4744">
        <v>128.9517975</v>
      </c>
      <c r="M4744" t="s">
        <v>624</v>
      </c>
      <c r="N4744">
        <v>4</v>
      </c>
      <c r="O4744">
        <v>0</v>
      </c>
      <c r="P4744">
        <f t="shared" si="447"/>
        <v>4</v>
      </c>
      <c r="Q4744" t="s">
        <v>35</v>
      </c>
      <c r="R4744">
        <v>1</v>
      </c>
      <c r="S4744">
        <f t="shared" si="448"/>
        <v>0</v>
      </c>
      <c r="T4744">
        <f t="shared" si="449"/>
        <v>4</v>
      </c>
      <c r="Z4744" s="118">
        <v>0.14000000000000001</v>
      </c>
      <c r="AA4744">
        <v>0</v>
      </c>
      <c r="AB4744" s="120">
        <v>43.21</v>
      </c>
      <c r="AC4744" s="2">
        <f t="shared" si="450"/>
        <v>2419.7600000000002</v>
      </c>
      <c r="AE4744" s="2">
        <f t="shared" si="451"/>
        <v>2419.7600000000002</v>
      </c>
      <c r="AG4744" t="str">
        <f t="shared" si="452"/>
        <v/>
      </c>
    </row>
    <row r="4745" spans="1:34">
      <c r="A4745">
        <v>4744</v>
      </c>
      <c r="C4745">
        <v>368</v>
      </c>
      <c r="D4745">
        <v>890</v>
      </c>
      <c r="E4745" t="s">
        <v>605</v>
      </c>
      <c r="F4745" t="s">
        <v>929</v>
      </c>
      <c r="G4745">
        <v>55.503139500000003</v>
      </c>
      <c r="H4745">
        <v>128.9517975</v>
      </c>
      <c r="M4745" t="s">
        <v>16</v>
      </c>
      <c r="N4745">
        <v>0</v>
      </c>
      <c r="O4745">
        <v>-2</v>
      </c>
      <c r="P4745">
        <f t="shared" si="447"/>
        <v>2</v>
      </c>
      <c r="Q4745" t="s">
        <v>609</v>
      </c>
      <c r="R4745">
        <v>2</v>
      </c>
      <c r="S4745">
        <f t="shared" si="448"/>
        <v>2</v>
      </c>
      <c r="T4745">
        <f t="shared" si="449"/>
        <v>0</v>
      </c>
      <c r="U4745" t="s">
        <v>1003</v>
      </c>
      <c r="V4745" t="s">
        <v>21</v>
      </c>
      <c r="Z4745" s="118">
        <v>1.31</v>
      </c>
      <c r="AA4745">
        <v>90</v>
      </c>
      <c r="AB4745" s="120">
        <v>4.74</v>
      </c>
      <c r="AC4745" s="2">
        <f t="shared" si="450"/>
        <v>124.18800000000002</v>
      </c>
      <c r="AE4745" s="2">
        <f t="shared" si="451"/>
        <v>124.18800000000002</v>
      </c>
      <c r="AG4745" t="str">
        <f t="shared" si="452"/>
        <v/>
      </c>
    </row>
    <row r="4746" spans="1:34" s="9" customFormat="1">
      <c r="A4746">
        <v>4745</v>
      </c>
      <c r="C4746">
        <v>368</v>
      </c>
      <c r="D4746">
        <v>890</v>
      </c>
      <c r="E4746" s="9" t="s">
        <v>605</v>
      </c>
      <c r="F4746" t="s">
        <v>929</v>
      </c>
      <c r="G4746" s="9">
        <v>55.503139500000003</v>
      </c>
      <c r="H4746" s="9">
        <v>128.9517975</v>
      </c>
      <c r="M4746" s="9" t="s">
        <v>18</v>
      </c>
      <c r="N4746" s="9">
        <v>-2</v>
      </c>
      <c r="O4746" s="9">
        <v>-15</v>
      </c>
      <c r="P4746" s="9">
        <f t="shared" si="447"/>
        <v>13</v>
      </c>
      <c r="Q4746" s="9" t="s">
        <v>609</v>
      </c>
      <c r="R4746" s="9">
        <v>2</v>
      </c>
      <c r="S4746" s="9">
        <f t="shared" si="448"/>
        <v>13</v>
      </c>
      <c r="T4746" s="9">
        <f t="shared" si="449"/>
        <v>0</v>
      </c>
      <c r="U4746" t="s">
        <v>1003</v>
      </c>
      <c r="V4746" t="s">
        <v>21</v>
      </c>
      <c r="Z4746" s="118">
        <v>1.38</v>
      </c>
      <c r="AA4746" s="9">
        <v>90</v>
      </c>
      <c r="AB4746" s="120">
        <v>1.7</v>
      </c>
      <c r="AC4746" s="2">
        <f t="shared" si="450"/>
        <v>304.97999999999996</v>
      </c>
      <c r="AE4746" s="11">
        <f t="shared" si="451"/>
        <v>304.97999999999996</v>
      </c>
      <c r="AG4746" t="str">
        <f t="shared" si="452"/>
        <v/>
      </c>
      <c r="AH4746"/>
    </row>
    <row r="4747" spans="1:34">
      <c r="A4747">
        <v>4746</v>
      </c>
      <c r="C4747">
        <v>340</v>
      </c>
      <c r="D4747">
        <v>891</v>
      </c>
      <c r="E4747" t="s">
        <v>605</v>
      </c>
      <c r="F4747" t="s">
        <v>929</v>
      </c>
      <c r="G4747">
        <v>55.514339450000001</v>
      </c>
      <c r="H4747">
        <v>128.945694</v>
      </c>
      <c r="M4747" t="s">
        <v>191</v>
      </c>
      <c r="N4747">
        <v>10</v>
      </c>
      <c r="O4747">
        <v>8</v>
      </c>
      <c r="P4747">
        <f t="shared" ref="P4747:P4810" si="453">ABS(N4747-O4747)</f>
        <v>2</v>
      </c>
      <c r="Q4747" t="s">
        <v>35</v>
      </c>
      <c r="R4747">
        <v>1</v>
      </c>
      <c r="S4747">
        <f t="shared" si="448"/>
        <v>0</v>
      </c>
      <c r="T4747">
        <f t="shared" si="449"/>
        <v>2</v>
      </c>
      <c r="W4747">
        <f>SUM(S4747:S4752)</f>
        <v>39</v>
      </c>
      <c r="X4747">
        <f>SUM(T4747:T4752)</f>
        <v>10</v>
      </c>
      <c r="Y4747">
        <f>X4747+W4747</f>
        <v>49</v>
      </c>
      <c r="Z4747" s="118">
        <v>0</v>
      </c>
      <c r="AA4747">
        <v>0</v>
      </c>
      <c r="AC4747" s="2">
        <f t="shared" si="450"/>
        <v>0</v>
      </c>
      <c r="AD4747" s="2">
        <f>SUM(AC4747:AC4752)</f>
        <v>11947.9</v>
      </c>
      <c r="AE4747" s="2">
        <f t="shared" si="451"/>
        <v>0</v>
      </c>
      <c r="AF4747" s="2">
        <f>SUM(AE4747:AE4752)</f>
        <v>11947.9</v>
      </c>
      <c r="AG4747">
        <f t="shared" si="452"/>
        <v>1</v>
      </c>
    </row>
    <row r="4748" spans="1:34">
      <c r="A4748">
        <v>4747</v>
      </c>
      <c r="C4748">
        <v>340</v>
      </c>
      <c r="D4748">
        <v>891</v>
      </c>
      <c r="E4748" t="s">
        <v>605</v>
      </c>
      <c r="F4748" t="s">
        <v>929</v>
      </c>
      <c r="G4748">
        <v>55.514339450000001</v>
      </c>
      <c r="H4748">
        <v>128.945694</v>
      </c>
      <c r="M4748" t="s">
        <v>14</v>
      </c>
      <c r="N4748">
        <v>8</v>
      </c>
      <c r="O4748">
        <v>5</v>
      </c>
      <c r="P4748">
        <f t="shared" si="453"/>
        <v>3</v>
      </c>
      <c r="Q4748" t="s">
        <v>35</v>
      </c>
      <c r="R4748">
        <v>1</v>
      </c>
      <c r="S4748">
        <f t="shared" si="448"/>
        <v>0</v>
      </c>
      <c r="T4748">
        <f t="shared" si="449"/>
        <v>3</v>
      </c>
      <c r="Z4748" s="118">
        <v>0.14000000000000001</v>
      </c>
      <c r="AA4748">
        <v>0</v>
      </c>
      <c r="AB4748" s="120">
        <v>43.21</v>
      </c>
      <c r="AC4748" s="2">
        <f t="shared" si="450"/>
        <v>1814.8200000000002</v>
      </c>
      <c r="AE4748" s="2">
        <f t="shared" si="451"/>
        <v>1814.8200000000002</v>
      </c>
      <c r="AG4748" t="str">
        <f t="shared" si="452"/>
        <v/>
      </c>
    </row>
    <row r="4749" spans="1:34">
      <c r="A4749">
        <v>4748</v>
      </c>
      <c r="C4749">
        <v>340</v>
      </c>
      <c r="D4749">
        <v>891</v>
      </c>
      <c r="E4749" t="s">
        <v>605</v>
      </c>
      <c r="F4749" t="s">
        <v>929</v>
      </c>
      <c r="G4749">
        <v>55.514339450000001</v>
      </c>
      <c r="H4749">
        <v>128.945694</v>
      </c>
      <c r="M4749" t="s">
        <v>664</v>
      </c>
      <c r="N4749">
        <v>5</v>
      </c>
      <c r="O4749">
        <v>0</v>
      </c>
      <c r="P4749">
        <f t="shared" si="453"/>
        <v>5</v>
      </c>
      <c r="Q4749" t="s">
        <v>35</v>
      </c>
      <c r="R4749">
        <v>1</v>
      </c>
      <c r="S4749">
        <f t="shared" si="448"/>
        <v>0</v>
      </c>
      <c r="T4749">
        <f t="shared" si="449"/>
        <v>5</v>
      </c>
      <c r="Z4749" s="118">
        <v>0.14000000000000001</v>
      </c>
      <c r="AA4749">
        <v>0</v>
      </c>
      <c r="AB4749" s="120">
        <v>43.21</v>
      </c>
      <c r="AC4749" s="2">
        <f t="shared" si="450"/>
        <v>3024.7</v>
      </c>
      <c r="AE4749" s="2">
        <f t="shared" si="451"/>
        <v>3024.7</v>
      </c>
      <c r="AG4749" t="str">
        <f t="shared" si="452"/>
        <v/>
      </c>
    </row>
    <row r="4750" spans="1:34">
      <c r="A4750">
        <v>4749</v>
      </c>
      <c r="C4750">
        <v>370</v>
      </c>
      <c r="D4750">
        <v>891</v>
      </c>
      <c r="E4750" t="s">
        <v>605</v>
      </c>
      <c r="F4750" t="s">
        <v>929</v>
      </c>
      <c r="G4750">
        <v>55.514339450000001</v>
      </c>
      <c r="H4750">
        <v>128.945694</v>
      </c>
      <c r="M4750" t="s">
        <v>59</v>
      </c>
      <c r="N4750">
        <v>0</v>
      </c>
      <c r="O4750">
        <v>-4</v>
      </c>
      <c r="P4750">
        <f t="shared" si="453"/>
        <v>4</v>
      </c>
      <c r="Q4750" t="s">
        <v>604</v>
      </c>
      <c r="R4750">
        <v>2</v>
      </c>
      <c r="S4750">
        <f t="shared" si="448"/>
        <v>4</v>
      </c>
      <c r="T4750">
        <f t="shared" si="449"/>
        <v>0</v>
      </c>
      <c r="U4750" t="s">
        <v>1003</v>
      </c>
      <c r="V4750" t="s">
        <v>21</v>
      </c>
      <c r="Z4750" s="118">
        <v>1.38</v>
      </c>
      <c r="AA4750">
        <v>25</v>
      </c>
      <c r="AB4750" s="120">
        <v>1.7</v>
      </c>
      <c r="AC4750" s="2">
        <f t="shared" si="450"/>
        <v>703.8</v>
      </c>
      <c r="AE4750" s="2">
        <f t="shared" si="451"/>
        <v>703.8</v>
      </c>
      <c r="AG4750" t="str">
        <f t="shared" si="452"/>
        <v/>
      </c>
    </row>
    <row r="4751" spans="1:34">
      <c r="A4751">
        <v>4750</v>
      </c>
      <c r="C4751">
        <v>370</v>
      </c>
      <c r="D4751">
        <v>891</v>
      </c>
      <c r="E4751" t="s">
        <v>605</v>
      </c>
      <c r="F4751" t="s">
        <v>929</v>
      </c>
      <c r="G4751">
        <v>55.514339450000001</v>
      </c>
      <c r="H4751">
        <v>128.945694</v>
      </c>
      <c r="M4751" t="s">
        <v>60</v>
      </c>
      <c r="N4751">
        <v>-4</v>
      </c>
      <c r="O4751">
        <v>-39</v>
      </c>
      <c r="P4751">
        <f t="shared" si="453"/>
        <v>35</v>
      </c>
      <c r="Q4751" t="s">
        <v>604</v>
      </c>
      <c r="R4751">
        <v>2</v>
      </c>
      <c r="S4751">
        <f t="shared" si="448"/>
        <v>35</v>
      </c>
      <c r="T4751">
        <f t="shared" si="449"/>
        <v>0</v>
      </c>
      <c r="U4751" t="s">
        <v>1003</v>
      </c>
      <c r="V4751" t="s">
        <v>21</v>
      </c>
      <c r="Z4751" s="118">
        <v>1.38</v>
      </c>
      <c r="AA4751">
        <v>22</v>
      </c>
      <c r="AB4751" s="120">
        <v>1.7</v>
      </c>
      <c r="AC4751" s="2">
        <f t="shared" si="450"/>
        <v>6404.579999999999</v>
      </c>
      <c r="AE4751" s="2">
        <f t="shared" si="451"/>
        <v>6404.579999999999</v>
      </c>
      <c r="AG4751" t="str">
        <f t="shared" si="452"/>
        <v/>
      </c>
    </row>
    <row r="4752" spans="1:34" s="9" customFormat="1">
      <c r="A4752">
        <v>4751</v>
      </c>
      <c r="C4752">
        <v>370</v>
      </c>
      <c r="D4752">
        <v>891</v>
      </c>
      <c r="E4752" s="9" t="s">
        <v>605</v>
      </c>
      <c r="F4752" t="s">
        <v>929</v>
      </c>
      <c r="G4752" s="9">
        <v>55.514339450000001</v>
      </c>
      <c r="H4752" s="9">
        <v>128.945694</v>
      </c>
      <c r="M4752" s="9" t="s">
        <v>416</v>
      </c>
      <c r="N4752" s="9">
        <v>-39</v>
      </c>
      <c r="O4752" s="9">
        <v>-39</v>
      </c>
      <c r="P4752">
        <f t="shared" si="453"/>
        <v>0</v>
      </c>
      <c r="R4752" s="9">
        <v>2</v>
      </c>
      <c r="S4752" s="9">
        <f t="shared" si="448"/>
        <v>0</v>
      </c>
      <c r="T4752" s="9">
        <f t="shared" si="449"/>
        <v>0</v>
      </c>
      <c r="U4752" t="s">
        <v>1003</v>
      </c>
      <c r="V4752" t="s">
        <v>21</v>
      </c>
      <c r="Z4752" s="118">
        <v>0</v>
      </c>
      <c r="AA4752" s="9">
        <v>0</v>
      </c>
      <c r="AB4752" s="120"/>
      <c r="AC4752" s="2">
        <f t="shared" si="450"/>
        <v>0</v>
      </c>
      <c r="AE4752" s="11">
        <f t="shared" si="451"/>
        <v>0</v>
      </c>
      <c r="AG4752" t="str">
        <f t="shared" si="452"/>
        <v/>
      </c>
      <c r="AH4752"/>
    </row>
    <row r="4753" spans="1:34">
      <c r="A4753">
        <v>4752</v>
      </c>
      <c r="C4753">
        <v>841</v>
      </c>
      <c r="D4753">
        <v>892</v>
      </c>
      <c r="E4753" t="s">
        <v>605</v>
      </c>
      <c r="F4753" t="s">
        <v>929</v>
      </c>
      <c r="G4753">
        <v>55.514335629999998</v>
      </c>
      <c r="H4753">
        <v>128.94572450000001</v>
      </c>
      <c r="M4753" t="s">
        <v>191</v>
      </c>
      <c r="N4753">
        <v>10</v>
      </c>
      <c r="O4753">
        <v>8</v>
      </c>
      <c r="P4753">
        <f t="shared" si="453"/>
        <v>2</v>
      </c>
      <c r="Q4753" t="s">
        <v>35</v>
      </c>
      <c r="R4753">
        <v>1</v>
      </c>
      <c r="S4753">
        <f t="shared" si="448"/>
        <v>0</v>
      </c>
      <c r="T4753">
        <f t="shared" si="449"/>
        <v>2</v>
      </c>
      <c r="W4753">
        <f>SUM(S4753:S4758)</f>
        <v>39</v>
      </c>
      <c r="X4753">
        <f>SUM(T4753:T4758)</f>
        <v>10</v>
      </c>
      <c r="Y4753">
        <f>X4753+W4753</f>
        <v>49</v>
      </c>
      <c r="Z4753" s="118">
        <v>0</v>
      </c>
      <c r="AA4753">
        <v>0</v>
      </c>
      <c r="AC4753" s="2">
        <f t="shared" si="450"/>
        <v>0</v>
      </c>
      <c r="AD4753" s="2">
        <f>SUM(AC4753:AC4758)</f>
        <v>11947.9</v>
      </c>
      <c r="AE4753" s="2">
        <f t="shared" si="451"/>
        <v>0</v>
      </c>
      <c r="AF4753" s="2">
        <f>SUM(AE4753:AE4758)</f>
        <v>11947.9</v>
      </c>
      <c r="AG4753">
        <f t="shared" si="452"/>
        <v>1</v>
      </c>
    </row>
    <row r="4754" spans="1:34">
      <c r="A4754">
        <v>4753</v>
      </c>
      <c r="C4754">
        <v>841</v>
      </c>
      <c r="D4754">
        <v>892</v>
      </c>
      <c r="E4754" t="s">
        <v>605</v>
      </c>
      <c r="F4754" t="s">
        <v>929</v>
      </c>
      <c r="G4754">
        <v>55.514335629999998</v>
      </c>
      <c r="H4754">
        <v>128.94572450000001</v>
      </c>
      <c r="M4754" t="s">
        <v>14</v>
      </c>
      <c r="N4754">
        <v>8</v>
      </c>
      <c r="O4754">
        <v>5</v>
      </c>
      <c r="P4754">
        <f t="shared" si="453"/>
        <v>3</v>
      </c>
      <c r="Q4754" t="s">
        <v>35</v>
      </c>
      <c r="R4754">
        <v>1</v>
      </c>
      <c r="S4754">
        <f t="shared" si="448"/>
        <v>0</v>
      </c>
      <c r="T4754">
        <f t="shared" si="449"/>
        <v>3</v>
      </c>
      <c r="Z4754" s="118">
        <v>0.14000000000000001</v>
      </c>
      <c r="AA4754">
        <v>0</v>
      </c>
      <c r="AB4754" s="120">
        <v>43.21</v>
      </c>
      <c r="AC4754" s="2">
        <f t="shared" si="450"/>
        <v>1814.8200000000002</v>
      </c>
      <c r="AE4754" s="2">
        <f t="shared" si="451"/>
        <v>1814.8200000000002</v>
      </c>
      <c r="AG4754" t="str">
        <f t="shared" si="452"/>
        <v/>
      </c>
    </row>
    <row r="4755" spans="1:34">
      <c r="A4755">
        <v>4754</v>
      </c>
      <c r="C4755">
        <v>841</v>
      </c>
      <c r="D4755">
        <v>892</v>
      </c>
      <c r="E4755" t="s">
        <v>605</v>
      </c>
      <c r="F4755" t="s">
        <v>929</v>
      </c>
      <c r="G4755">
        <v>55.514335629999998</v>
      </c>
      <c r="H4755">
        <v>128.94572450000001</v>
      </c>
      <c r="M4755" t="s">
        <v>664</v>
      </c>
      <c r="N4755">
        <v>5</v>
      </c>
      <c r="O4755">
        <v>0</v>
      </c>
      <c r="P4755">
        <f t="shared" si="453"/>
        <v>5</v>
      </c>
      <c r="Q4755" t="s">
        <v>35</v>
      </c>
      <c r="R4755">
        <v>1</v>
      </c>
      <c r="S4755">
        <f t="shared" si="448"/>
        <v>0</v>
      </c>
      <c r="T4755">
        <f t="shared" si="449"/>
        <v>5</v>
      </c>
      <c r="Z4755" s="118">
        <v>0.14000000000000001</v>
      </c>
      <c r="AA4755">
        <v>0</v>
      </c>
      <c r="AB4755" s="120">
        <v>43.21</v>
      </c>
      <c r="AC4755" s="2">
        <f t="shared" si="450"/>
        <v>3024.7</v>
      </c>
      <c r="AE4755" s="2">
        <f t="shared" si="451"/>
        <v>3024.7</v>
      </c>
      <c r="AG4755" t="str">
        <f t="shared" si="452"/>
        <v/>
      </c>
    </row>
    <row r="4756" spans="1:34">
      <c r="A4756">
        <v>4755</v>
      </c>
      <c r="C4756">
        <v>901</v>
      </c>
      <c r="D4756">
        <v>892</v>
      </c>
      <c r="E4756" t="s">
        <v>605</v>
      </c>
      <c r="F4756" t="s">
        <v>929</v>
      </c>
      <c r="G4756">
        <v>55.514335629999998</v>
      </c>
      <c r="H4756">
        <v>128.94572450000001</v>
      </c>
      <c r="M4756" t="s">
        <v>59</v>
      </c>
      <c r="N4756">
        <v>0</v>
      </c>
      <c r="O4756">
        <v>-4</v>
      </c>
      <c r="P4756">
        <f t="shared" si="453"/>
        <v>4</v>
      </c>
      <c r="Q4756" t="s">
        <v>604</v>
      </c>
      <c r="R4756">
        <v>2</v>
      </c>
      <c r="S4756">
        <f t="shared" si="448"/>
        <v>4</v>
      </c>
      <c r="T4756">
        <f t="shared" si="449"/>
        <v>0</v>
      </c>
      <c r="U4756" t="s">
        <v>1003</v>
      </c>
      <c r="V4756" t="s">
        <v>21</v>
      </c>
      <c r="Z4756" s="118">
        <v>1.38</v>
      </c>
      <c r="AA4756">
        <v>25</v>
      </c>
      <c r="AB4756" s="120">
        <v>1.7</v>
      </c>
      <c r="AC4756" s="2">
        <f t="shared" si="450"/>
        <v>703.8</v>
      </c>
      <c r="AE4756" s="2">
        <f t="shared" si="451"/>
        <v>703.8</v>
      </c>
      <c r="AG4756" t="str">
        <f t="shared" si="452"/>
        <v/>
      </c>
    </row>
    <row r="4757" spans="1:34">
      <c r="A4757">
        <v>4756</v>
      </c>
      <c r="C4757">
        <v>901</v>
      </c>
      <c r="D4757">
        <v>892</v>
      </c>
      <c r="E4757" t="s">
        <v>605</v>
      </c>
      <c r="F4757" t="s">
        <v>929</v>
      </c>
      <c r="G4757">
        <v>55.514335629999998</v>
      </c>
      <c r="H4757">
        <v>128.94572450000001</v>
      </c>
      <c r="M4757" t="s">
        <v>60</v>
      </c>
      <c r="N4757">
        <v>-4</v>
      </c>
      <c r="O4757">
        <v>-39</v>
      </c>
      <c r="P4757">
        <f t="shared" si="453"/>
        <v>35</v>
      </c>
      <c r="Q4757" t="s">
        <v>604</v>
      </c>
      <c r="R4757">
        <v>2</v>
      </c>
      <c r="S4757">
        <f t="shared" si="448"/>
        <v>35</v>
      </c>
      <c r="T4757">
        <f t="shared" si="449"/>
        <v>0</v>
      </c>
      <c r="U4757" t="s">
        <v>1003</v>
      </c>
      <c r="V4757" t="s">
        <v>21</v>
      </c>
      <c r="Z4757" s="118">
        <v>1.38</v>
      </c>
      <c r="AA4757">
        <v>22</v>
      </c>
      <c r="AB4757" s="120">
        <v>1.7</v>
      </c>
      <c r="AC4757" s="2">
        <f t="shared" si="450"/>
        <v>6404.579999999999</v>
      </c>
      <c r="AE4757" s="2">
        <f t="shared" si="451"/>
        <v>6404.579999999999</v>
      </c>
      <c r="AG4757" t="str">
        <f t="shared" si="452"/>
        <v/>
      </c>
    </row>
    <row r="4758" spans="1:34" s="9" customFormat="1">
      <c r="A4758">
        <v>4757</v>
      </c>
      <c r="C4758">
        <v>901</v>
      </c>
      <c r="D4758">
        <v>892</v>
      </c>
      <c r="E4758" s="9" t="s">
        <v>605</v>
      </c>
      <c r="F4758" t="s">
        <v>929</v>
      </c>
      <c r="G4758" s="9">
        <v>55.514335629999998</v>
      </c>
      <c r="H4758" s="9">
        <v>128.94572450000001</v>
      </c>
      <c r="M4758" s="9" t="s">
        <v>416</v>
      </c>
      <c r="N4758" s="9">
        <v>-39</v>
      </c>
      <c r="O4758" s="9">
        <v>-39</v>
      </c>
      <c r="P4758">
        <f t="shared" si="453"/>
        <v>0</v>
      </c>
      <c r="R4758" s="9">
        <v>2</v>
      </c>
      <c r="S4758" s="9">
        <f t="shared" si="448"/>
        <v>0</v>
      </c>
      <c r="T4758" s="9">
        <f t="shared" si="449"/>
        <v>0</v>
      </c>
      <c r="U4758" t="s">
        <v>1003</v>
      </c>
      <c r="V4758" t="s">
        <v>185</v>
      </c>
      <c r="Z4758" s="118">
        <v>0</v>
      </c>
      <c r="AA4758" s="9">
        <v>0</v>
      </c>
      <c r="AB4758" s="120"/>
      <c r="AC4758" s="2">
        <f t="shared" si="450"/>
        <v>0</v>
      </c>
      <c r="AE4758" s="11">
        <f t="shared" si="451"/>
        <v>0</v>
      </c>
      <c r="AG4758" t="str">
        <f t="shared" si="452"/>
        <v/>
      </c>
      <c r="AH4758"/>
    </row>
    <row r="4759" spans="1:34">
      <c r="A4759">
        <v>4758</v>
      </c>
      <c r="C4759">
        <v>842</v>
      </c>
      <c r="D4759">
        <v>893</v>
      </c>
      <c r="E4759" t="s">
        <v>605</v>
      </c>
      <c r="F4759" t="s">
        <v>929</v>
      </c>
      <c r="G4759">
        <v>55.51321411</v>
      </c>
      <c r="H4759">
        <v>128.9473572</v>
      </c>
      <c r="M4759" t="s">
        <v>191</v>
      </c>
      <c r="N4759">
        <v>9</v>
      </c>
      <c r="O4759">
        <v>5</v>
      </c>
      <c r="P4759">
        <f t="shared" si="453"/>
        <v>4</v>
      </c>
      <c r="Q4759" t="s">
        <v>35</v>
      </c>
      <c r="R4759">
        <v>1</v>
      </c>
      <c r="S4759">
        <f t="shared" si="448"/>
        <v>0</v>
      </c>
      <c r="T4759">
        <f t="shared" si="449"/>
        <v>4</v>
      </c>
      <c r="W4759">
        <f>SUM(S4759:S4763)</f>
        <v>36</v>
      </c>
      <c r="X4759">
        <f>SUM(T4759:T4763)</f>
        <v>9</v>
      </c>
      <c r="Y4759">
        <f>X4759+W4759</f>
        <v>45</v>
      </c>
      <c r="Z4759" s="118">
        <v>0</v>
      </c>
      <c r="AA4759">
        <v>0</v>
      </c>
      <c r="AC4759" s="2">
        <f t="shared" si="450"/>
        <v>0</v>
      </c>
      <c r="AD4759" s="2">
        <f>SUM(AC4759:AC4763)</f>
        <v>9373.2179999999989</v>
      </c>
      <c r="AE4759" s="2">
        <f t="shared" si="451"/>
        <v>0</v>
      </c>
      <c r="AF4759" s="2">
        <f>SUM(AE4759:AE4763)</f>
        <v>9373.2179999999989</v>
      </c>
      <c r="AG4759">
        <f t="shared" si="452"/>
        <v>1</v>
      </c>
    </row>
    <row r="4760" spans="1:34">
      <c r="A4760">
        <v>4759</v>
      </c>
      <c r="C4760">
        <v>842</v>
      </c>
      <c r="D4760">
        <v>893</v>
      </c>
      <c r="E4760" t="s">
        <v>605</v>
      </c>
      <c r="F4760" t="s">
        <v>929</v>
      </c>
      <c r="G4760">
        <v>55.51321411</v>
      </c>
      <c r="H4760">
        <v>128.9473572</v>
      </c>
      <c r="M4760" t="s">
        <v>624</v>
      </c>
      <c r="N4760">
        <v>5</v>
      </c>
      <c r="O4760">
        <v>0</v>
      </c>
      <c r="P4760">
        <f t="shared" si="453"/>
        <v>5</v>
      </c>
      <c r="Q4760" t="s">
        <v>35</v>
      </c>
      <c r="R4760">
        <v>1</v>
      </c>
      <c r="S4760">
        <f t="shared" si="448"/>
        <v>0</v>
      </c>
      <c r="T4760">
        <f t="shared" si="449"/>
        <v>5</v>
      </c>
      <c r="Z4760" s="118">
        <v>0.14000000000000001</v>
      </c>
      <c r="AA4760">
        <v>0</v>
      </c>
      <c r="AB4760" s="120">
        <v>43.21</v>
      </c>
      <c r="AC4760" s="2">
        <f t="shared" si="450"/>
        <v>3024.7</v>
      </c>
      <c r="AE4760" s="2">
        <f t="shared" si="451"/>
        <v>3024.7</v>
      </c>
      <c r="AG4760" t="str">
        <f t="shared" si="452"/>
        <v/>
      </c>
    </row>
    <row r="4761" spans="1:34">
      <c r="A4761">
        <v>4760</v>
      </c>
      <c r="C4761">
        <v>902</v>
      </c>
      <c r="D4761">
        <v>893</v>
      </c>
      <c r="E4761" t="s">
        <v>605</v>
      </c>
      <c r="F4761" t="s">
        <v>929</v>
      </c>
      <c r="G4761">
        <v>55.51321411</v>
      </c>
      <c r="H4761">
        <v>128.9473572</v>
      </c>
      <c r="M4761" t="s">
        <v>16</v>
      </c>
      <c r="N4761">
        <v>0</v>
      </c>
      <c r="O4761">
        <v>-4</v>
      </c>
      <c r="P4761">
        <f t="shared" si="453"/>
        <v>4</v>
      </c>
      <c r="Q4761" t="s">
        <v>885</v>
      </c>
      <c r="R4761">
        <v>2</v>
      </c>
      <c r="S4761">
        <f t="shared" si="448"/>
        <v>4</v>
      </c>
      <c r="T4761">
        <f t="shared" si="449"/>
        <v>0</v>
      </c>
      <c r="U4761" t="s">
        <v>1003</v>
      </c>
      <c r="V4761" t="s">
        <v>21</v>
      </c>
      <c r="Z4761" s="118">
        <v>1.31</v>
      </c>
      <c r="AA4761">
        <v>0</v>
      </c>
      <c r="AB4761" s="120">
        <v>4.74</v>
      </c>
      <c r="AC4761" s="2">
        <f t="shared" si="450"/>
        <v>2483.7600000000002</v>
      </c>
      <c r="AE4761" s="2">
        <f t="shared" si="451"/>
        <v>2483.7600000000002</v>
      </c>
      <c r="AG4761" t="str">
        <f t="shared" si="452"/>
        <v/>
      </c>
    </row>
    <row r="4762" spans="1:34">
      <c r="A4762">
        <v>4761</v>
      </c>
      <c r="C4762">
        <v>902</v>
      </c>
      <c r="D4762">
        <v>893</v>
      </c>
      <c r="E4762" t="s">
        <v>605</v>
      </c>
      <c r="F4762" t="s">
        <v>929</v>
      </c>
      <c r="G4762">
        <v>55.51321411</v>
      </c>
      <c r="H4762">
        <v>128.9473572</v>
      </c>
      <c r="M4762" t="s">
        <v>101</v>
      </c>
      <c r="N4762">
        <v>-4</v>
      </c>
      <c r="O4762">
        <v>-21</v>
      </c>
      <c r="P4762">
        <f t="shared" si="453"/>
        <v>17</v>
      </c>
      <c r="Q4762" t="s">
        <v>604</v>
      </c>
      <c r="R4762">
        <v>2</v>
      </c>
      <c r="S4762">
        <f t="shared" si="448"/>
        <v>17</v>
      </c>
      <c r="T4762">
        <f t="shared" si="449"/>
        <v>0</v>
      </c>
      <c r="U4762" t="s">
        <v>1003</v>
      </c>
      <c r="V4762" t="s">
        <v>21</v>
      </c>
      <c r="Z4762" s="118">
        <v>1.19</v>
      </c>
      <c r="AA4762">
        <v>12</v>
      </c>
      <c r="AB4762" s="120">
        <v>1.7</v>
      </c>
      <c r="AC4762" s="2">
        <f t="shared" si="450"/>
        <v>3026.407999999999</v>
      </c>
      <c r="AE4762" s="2">
        <f t="shared" si="451"/>
        <v>3026.407999999999</v>
      </c>
      <c r="AG4762" t="str">
        <f t="shared" si="452"/>
        <v/>
      </c>
    </row>
    <row r="4763" spans="1:34" s="9" customFormat="1">
      <c r="A4763">
        <v>4762</v>
      </c>
      <c r="C4763">
        <v>902</v>
      </c>
      <c r="D4763">
        <v>893</v>
      </c>
      <c r="E4763" s="9" t="s">
        <v>605</v>
      </c>
      <c r="F4763" t="s">
        <v>929</v>
      </c>
      <c r="G4763" s="9">
        <v>55.51321411</v>
      </c>
      <c r="H4763" s="9">
        <v>128.9473572</v>
      </c>
      <c r="M4763" s="9" t="s">
        <v>19</v>
      </c>
      <c r="N4763" s="9">
        <v>-21</v>
      </c>
      <c r="O4763" s="9">
        <v>-36</v>
      </c>
      <c r="P4763">
        <f t="shared" si="453"/>
        <v>15</v>
      </c>
      <c r="Q4763" s="9" t="s">
        <v>604</v>
      </c>
      <c r="R4763" s="9">
        <v>2</v>
      </c>
      <c r="S4763" s="9">
        <f t="shared" si="448"/>
        <v>15</v>
      </c>
      <c r="T4763" s="9">
        <f t="shared" si="449"/>
        <v>0</v>
      </c>
      <c r="U4763" t="s">
        <v>1003</v>
      </c>
      <c r="V4763" t="s">
        <v>856</v>
      </c>
      <c r="Z4763" s="118">
        <v>1.38</v>
      </c>
      <c r="AA4763" s="9">
        <v>25</v>
      </c>
      <c r="AB4763" s="120">
        <v>0.54</v>
      </c>
      <c r="AC4763" s="2">
        <f t="shared" si="450"/>
        <v>838.34999999999991</v>
      </c>
      <c r="AE4763" s="11">
        <f t="shared" si="451"/>
        <v>838.34999999999991</v>
      </c>
      <c r="AG4763" t="str">
        <f t="shared" si="452"/>
        <v/>
      </c>
      <c r="AH4763"/>
    </row>
    <row r="4764" spans="1:34">
      <c r="A4764">
        <v>4763</v>
      </c>
      <c r="C4764">
        <v>341</v>
      </c>
      <c r="D4764">
        <v>894</v>
      </c>
      <c r="E4764" t="s">
        <v>605</v>
      </c>
      <c r="F4764" t="s">
        <v>929</v>
      </c>
      <c r="G4764">
        <v>55.513210299999997</v>
      </c>
      <c r="H4764">
        <v>128.94740300000001</v>
      </c>
      <c r="M4764" t="s">
        <v>191</v>
      </c>
      <c r="N4764">
        <v>9</v>
      </c>
      <c r="O4764">
        <v>5</v>
      </c>
      <c r="P4764">
        <f t="shared" si="453"/>
        <v>4</v>
      </c>
      <c r="Q4764" t="s">
        <v>35</v>
      </c>
      <c r="R4764">
        <v>1</v>
      </c>
      <c r="S4764">
        <f t="shared" si="448"/>
        <v>0</v>
      </c>
      <c r="T4764">
        <f t="shared" si="449"/>
        <v>4</v>
      </c>
      <c r="W4764">
        <f>SUM(S4764:S4768)</f>
        <v>36</v>
      </c>
      <c r="X4764">
        <f>SUM(T4764:T4768)</f>
        <v>9</v>
      </c>
      <c r="Y4764">
        <f>X4764+W4764</f>
        <v>45</v>
      </c>
      <c r="Z4764" s="118">
        <v>0</v>
      </c>
      <c r="AA4764">
        <v>0</v>
      </c>
      <c r="AC4764" s="2">
        <f t="shared" si="450"/>
        <v>0</v>
      </c>
      <c r="AD4764" s="2">
        <f>SUM(AC4764:AC4768)</f>
        <v>9373.2179999999989</v>
      </c>
      <c r="AE4764" s="2">
        <f t="shared" si="451"/>
        <v>0</v>
      </c>
      <c r="AF4764" s="2">
        <f>SUM(AE4764:AE4768)</f>
        <v>9373.2179999999989</v>
      </c>
      <c r="AG4764">
        <f t="shared" si="452"/>
        <v>1</v>
      </c>
    </row>
    <row r="4765" spans="1:34">
      <c r="A4765">
        <v>4764</v>
      </c>
      <c r="C4765">
        <v>341</v>
      </c>
      <c r="D4765">
        <v>894</v>
      </c>
      <c r="E4765" t="s">
        <v>605</v>
      </c>
      <c r="F4765" t="s">
        <v>929</v>
      </c>
      <c r="G4765">
        <v>55.513210299999997</v>
      </c>
      <c r="H4765">
        <v>128.94740300000001</v>
      </c>
      <c r="M4765" t="s">
        <v>624</v>
      </c>
      <c r="N4765">
        <v>5</v>
      </c>
      <c r="O4765">
        <v>0</v>
      </c>
      <c r="P4765">
        <f t="shared" si="453"/>
        <v>5</v>
      </c>
      <c r="Q4765" t="s">
        <v>35</v>
      </c>
      <c r="R4765">
        <v>1</v>
      </c>
      <c r="S4765">
        <f t="shared" si="448"/>
        <v>0</v>
      </c>
      <c r="T4765">
        <f t="shared" si="449"/>
        <v>5</v>
      </c>
      <c r="Z4765" s="118">
        <v>0.14000000000000001</v>
      </c>
      <c r="AA4765">
        <v>0</v>
      </c>
      <c r="AB4765" s="120">
        <v>43.21</v>
      </c>
      <c r="AC4765" s="2">
        <f t="shared" si="450"/>
        <v>3024.7</v>
      </c>
      <c r="AE4765" s="2">
        <f t="shared" si="451"/>
        <v>3024.7</v>
      </c>
      <c r="AG4765" t="str">
        <f t="shared" si="452"/>
        <v/>
      </c>
    </row>
    <row r="4766" spans="1:34">
      <c r="A4766">
        <v>4765</v>
      </c>
      <c r="C4766">
        <v>371</v>
      </c>
      <c r="D4766">
        <v>894</v>
      </c>
      <c r="E4766" t="s">
        <v>605</v>
      </c>
      <c r="F4766" t="s">
        <v>929</v>
      </c>
      <c r="G4766">
        <v>55.513210299999997</v>
      </c>
      <c r="H4766">
        <v>128.94740300000001</v>
      </c>
      <c r="M4766" t="s">
        <v>16</v>
      </c>
      <c r="N4766">
        <v>0</v>
      </c>
      <c r="O4766">
        <v>-4</v>
      </c>
      <c r="P4766">
        <f t="shared" si="453"/>
        <v>4</v>
      </c>
      <c r="Q4766" t="s">
        <v>885</v>
      </c>
      <c r="R4766">
        <v>2</v>
      </c>
      <c r="S4766">
        <f t="shared" si="448"/>
        <v>4</v>
      </c>
      <c r="T4766">
        <f t="shared" si="449"/>
        <v>0</v>
      </c>
      <c r="U4766" t="s">
        <v>1003</v>
      </c>
      <c r="V4766" t="s">
        <v>856</v>
      </c>
      <c r="Z4766" s="118">
        <v>1.31</v>
      </c>
      <c r="AA4766">
        <v>0</v>
      </c>
      <c r="AB4766" s="120">
        <v>4.74</v>
      </c>
      <c r="AC4766" s="2">
        <f t="shared" si="450"/>
        <v>2483.7600000000002</v>
      </c>
      <c r="AE4766" s="2">
        <f t="shared" si="451"/>
        <v>2483.7600000000002</v>
      </c>
      <c r="AG4766" t="str">
        <f t="shared" si="452"/>
        <v/>
      </c>
    </row>
    <row r="4767" spans="1:34">
      <c r="A4767">
        <v>4766</v>
      </c>
      <c r="C4767">
        <v>371</v>
      </c>
      <c r="D4767">
        <v>894</v>
      </c>
      <c r="E4767" t="s">
        <v>605</v>
      </c>
      <c r="F4767" t="s">
        <v>929</v>
      </c>
      <c r="G4767">
        <v>55.513210299999997</v>
      </c>
      <c r="H4767">
        <v>128.94740300000001</v>
      </c>
      <c r="M4767" t="s">
        <v>101</v>
      </c>
      <c r="N4767">
        <v>-4</v>
      </c>
      <c r="O4767">
        <v>-21</v>
      </c>
      <c r="P4767">
        <f t="shared" si="453"/>
        <v>17</v>
      </c>
      <c r="Q4767" t="s">
        <v>604</v>
      </c>
      <c r="R4767">
        <v>2</v>
      </c>
      <c r="S4767">
        <f t="shared" si="448"/>
        <v>17</v>
      </c>
      <c r="T4767">
        <f t="shared" si="449"/>
        <v>0</v>
      </c>
      <c r="U4767" t="s">
        <v>1026</v>
      </c>
      <c r="V4767" t="s">
        <v>918</v>
      </c>
      <c r="Z4767" s="118">
        <v>1.19</v>
      </c>
      <c r="AA4767">
        <v>12</v>
      </c>
      <c r="AB4767" s="120">
        <v>1.7</v>
      </c>
      <c r="AC4767" s="2">
        <f t="shared" si="450"/>
        <v>3026.407999999999</v>
      </c>
      <c r="AE4767" s="2">
        <f t="shared" si="451"/>
        <v>3026.407999999999</v>
      </c>
      <c r="AG4767" t="str">
        <f t="shared" si="452"/>
        <v/>
      </c>
    </row>
    <row r="4768" spans="1:34" s="9" customFormat="1">
      <c r="A4768">
        <v>4767</v>
      </c>
      <c r="C4768">
        <v>371</v>
      </c>
      <c r="D4768">
        <v>894</v>
      </c>
      <c r="E4768" s="9" t="s">
        <v>605</v>
      </c>
      <c r="F4768" t="s">
        <v>929</v>
      </c>
      <c r="G4768" s="9">
        <v>55.513210299999997</v>
      </c>
      <c r="H4768" s="9">
        <v>128.94740300000001</v>
      </c>
      <c r="M4768" s="9" t="s">
        <v>19</v>
      </c>
      <c r="N4768" s="9">
        <v>-21</v>
      </c>
      <c r="O4768" s="9">
        <v>-36</v>
      </c>
      <c r="P4768">
        <f t="shared" si="453"/>
        <v>15</v>
      </c>
      <c r="Q4768" s="9" t="s">
        <v>604</v>
      </c>
      <c r="R4768" s="9">
        <v>2</v>
      </c>
      <c r="S4768" s="9">
        <f t="shared" si="448"/>
        <v>15</v>
      </c>
      <c r="T4768" s="9">
        <f t="shared" si="449"/>
        <v>0</v>
      </c>
      <c r="U4768" t="s">
        <v>1026</v>
      </c>
      <c r="V4768" t="s">
        <v>918</v>
      </c>
      <c r="Z4768" s="118">
        <v>1.38</v>
      </c>
      <c r="AA4768" s="9">
        <v>25</v>
      </c>
      <c r="AB4768" s="120">
        <v>0.54</v>
      </c>
      <c r="AC4768" s="2">
        <f t="shared" si="450"/>
        <v>838.34999999999991</v>
      </c>
      <c r="AE4768" s="11">
        <f t="shared" si="451"/>
        <v>838.34999999999991</v>
      </c>
      <c r="AG4768" t="str">
        <f t="shared" si="452"/>
        <v/>
      </c>
      <c r="AH4768"/>
    </row>
    <row r="4769" spans="1:34">
      <c r="A4769">
        <v>4768</v>
      </c>
      <c r="C4769">
        <v>843</v>
      </c>
      <c r="D4769">
        <v>895</v>
      </c>
      <c r="E4769" t="s">
        <v>605</v>
      </c>
      <c r="F4769" t="s">
        <v>929</v>
      </c>
      <c r="G4769">
        <v>55.51752853</v>
      </c>
      <c r="H4769">
        <v>128.95497130000001</v>
      </c>
      <c r="M4769" t="s">
        <v>128</v>
      </c>
      <c r="N4769">
        <v>10</v>
      </c>
      <c r="O4769">
        <v>8</v>
      </c>
      <c r="P4769">
        <f t="shared" si="453"/>
        <v>2</v>
      </c>
      <c r="Q4769" t="s">
        <v>35</v>
      </c>
      <c r="R4769">
        <v>1</v>
      </c>
      <c r="S4769">
        <f t="shared" si="448"/>
        <v>0</v>
      </c>
      <c r="T4769">
        <f t="shared" si="449"/>
        <v>2</v>
      </c>
      <c r="W4769">
        <f>SUM(S4769:S4774)</f>
        <v>50</v>
      </c>
      <c r="X4769">
        <f>SUM(T4769:T4774)</f>
        <v>10</v>
      </c>
      <c r="Y4769">
        <f>X4769+W4769</f>
        <v>60</v>
      </c>
      <c r="Z4769" s="118">
        <v>0.14000000000000001</v>
      </c>
      <c r="AA4769">
        <v>0</v>
      </c>
      <c r="AC4769" s="2">
        <f t="shared" si="450"/>
        <v>0</v>
      </c>
      <c r="AD4769" s="2">
        <f>SUM(AC4769:AC4774)</f>
        <v>10589.989999999998</v>
      </c>
      <c r="AE4769" s="2">
        <f t="shared" si="451"/>
        <v>0</v>
      </c>
      <c r="AF4769" s="2">
        <f>SUM(AE4769:AE4774)</f>
        <v>10589.989999999998</v>
      </c>
      <c r="AG4769">
        <f t="shared" si="452"/>
        <v>1</v>
      </c>
    </row>
    <row r="4770" spans="1:34">
      <c r="A4770">
        <v>4769</v>
      </c>
      <c r="C4770">
        <v>843</v>
      </c>
      <c r="D4770">
        <v>895</v>
      </c>
      <c r="E4770" t="s">
        <v>605</v>
      </c>
      <c r="F4770" t="s">
        <v>929</v>
      </c>
      <c r="G4770">
        <v>55.51752853</v>
      </c>
      <c r="H4770">
        <v>128.95497130000001</v>
      </c>
      <c r="M4770" t="s">
        <v>14</v>
      </c>
      <c r="N4770">
        <v>8</v>
      </c>
      <c r="O4770">
        <v>6</v>
      </c>
      <c r="P4770">
        <f t="shared" si="453"/>
        <v>2</v>
      </c>
      <c r="Q4770" t="s">
        <v>35</v>
      </c>
      <c r="R4770">
        <v>1</v>
      </c>
      <c r="S4770">
        <f t="shared" si="448"/>
        <v>0</v>
      </c>
      <c r="T4770">
        <f t="shared" si="449"/>
        <v>2</v>
      </c>
      <c r="Z4770" s="118">
        <v>0.14000000000000001</v>
      </c>
      <c r="AA4770">
        <v>0</v>
      </c>
      <c r="AB4770" s="120">
        <v>43.21</v>
      </c>
      <c r="AC4770" s="2">
        <f t="shared" si="450"/>
        <v>1209.8800000000001</v>
      </c>
      <c r="AE4770" s="2">
        <f t="shared" si="451"/>
        <v>1209.8800000000001</v>
      </c>
      <c r="AG4770" t="str">
        <f t="shared" si="452"/>
        <v/>
      </c>
    </row>
    <row r="4771" spans="1:34">
      <c r="A4771">
        <v>4770</v>
      </c>
      <c r="C4771">
        <v>843</v>
      </c>
      <c r="D4771">
        <v>895</v>
      </c>
      <c r="E4771" t="s">
        <v>605</v>
      </c>
      <c r="F4771" t="s">
        <v>929</v>
      </c>
      <c r="G4771">
        <v>55.51752853</v>
      </c>
      <c r="H4771">
        <v>128.95497130000001</v>
      </c>
      <c r="M4771" t="s">
        <v>665</v>
      </c>
      <c r="N4771">
        <v>6</v>
      </c>
      <c r="O4771">
        <v>0</v>
      </c>
      <c r="P4771">
        <f t="shared" si="453"/>
        <v>6</v>
      </c>
      <c r="Q4771" t="s">
        <v>35</v>
      </c>
      <c r="R4771">
        <v>1</v>
      </c>
      <c r="S4771">
        <f t="shared" si="448"/>
        <v>0</v>
      </c>
      <c r="T4771">
        <f t="shared" si="449"/>
        <v>6</v>
      </c>
      <c r="Z4771" s="118">
        <v>0.14000000000000001</v>
      </c>
      <c r="AA4771">
        <v>0</v>
      </c>
      <c r="AB4771" s="120">
        <v>43.21</v>
      </c>
      <c r="AC4771" s="2">
        <f t="shared" si="450"/>
        <v>3629.6400000000003</v>
      </c>
      <c r="AE4771" s="2">
        <f t="shared" si="451"/>
        <v>3629.6400000000003</v>
      </c>
      <c r="AG4771" t="str">
        <f t="shared" si="452"/>
        <v/>
      </c>
    </row>
    <row r="4772" spans="1:34">
      <c r="A4772">
        <v>4771</v>
      </c>
      <c r="C4772">
        <v>903</v>
      </c>
      <c r="D4772">
        <v>895</v>
      </c>
      <c r="E4772" t="s">
        <v>605</v>
      </c>
      <c r="F4772" t="s">
        <v>929</v>
      </c>
      <c r="G4772">
        <v>55.51752853</v>
      </c>
      <c r="H4772">
        <v>128.95497130000001</v>
      </c>
      <c r="M4772" t="s">
        <v>18</v>
      </c>
      <c r="N4772">
        <v>0</v>
      </c>
      <c r="O4772">
        <v>-17</v>
      </c>
      <c r="P4772">
        <f t="shared" si="453"/>
        <v>17</v>
      </c>
      <c r="Q4772" t="s">
        <v>885</v>
      </c>
      <c r="R4772">
        <v>2</v>
      </c>
      <c r="S4772">
        <f t="shared" si="448"/>
        <v>17</v>
      </c>
      <c r="T4772">
        <f t="shared" si="449"/>
        <v>0</v>
      </c>
      <c r="U4772" t="s">
        <v>1026</v>
      </c>
      <c r="V4772" t="s">
        <v>918</v>
      </c>
      <c r="Z4772" s="118">
        <v>1.38</v>
      </c>
      <c r="AA4772">
        <v>30</v>
      </c>
      <c r="AB4772" s="120">
        <v>1.7</v>
      </c>
      <c r="AC4772" s="2">
        <f t="shared" si="450"/>
        <v>2791.7399999999989</v>
      </c>
      <c r="AE4772" s="2">
        <f t="shared" si="451"/>
        <v>2791.7399999999989</v>
      </c>
      <c r="AG4772" t="str">
        <f t="shared" si="452"/>
        <v/>
      </c>
    </row>
    <row r="4773" spans="1:34">
      <c r="A4773">
        <v>4772</v>
      </c>
      <c r="C4773">
        <v>903</v>
      </c>
      <c r="D4773">
        <v>895</v>
      </c>
      <c r="E4773" t="s">
        <v>605</v>
      </c>
      <c r="F4773" t="s">
        <v>929</v>
      </c>
      <c r="G4773">
        <v>55.51752853</v>
      </c>
      <c r="H4773">
        <v>128.95497130000001</v>
      </c>
      <c r="M4773" t="s">
        <v>101</v>
      </c>
      <c r="N4773">
        <v>-17</v>
      </c>
      <c r="O4773">
        <v>-30</v>
      </c>
      <c r="P4773">
        <f t="shared" si="453"/>
        <v>13</v>
      </c>
      <c r="Q4773" t="s">
        <v>604</v>
      </c>
      <c r="R4773">
        <v>2</v>
      </c>
      <c r="S4773">
        <f t="shared" si="448"/>
        <v>13</v>
      </c>
      <c r="T4773">
        <f t="shared" si="449"/>
        <v>0</v>
      </c>
      <c r="U4773" t="s">
        <v>1026</v>
      </c>
      <c r="V4773" t="s">
        <v>918</v>
      </c>
      <c r="Z4773" s="118">
        <v>1.19</v>
      </c>
      <c r="AA4773">
        <v>30</v>
      </c>
      <c r="AB4773" s="120">
        <v>1.7</v>
      </c>
      <c r="AC4773" s="2">
        <f t="shared" si="450"/>
        <v>1840.9299999999996</v>
      </c>
      <c r="AE4773" s="2">
        <f t="shared" si="451"/>
        <v>1840.9299999999996</v>
      </c>
      <c r="AG4773" t="str">
        <f t="shared" si="452"/>
        <v/>
      </c>
    </row>
    <row r="4774" spans="1:34" s="9" customFormat="1">
      <c r="A4774">
        <v>4773</v>
      </c>
      <c r="C4774">
        <v>903</v>
      </c>
      <c r="D4774">
        <v>895</v>
      </c>
      <c r="E4774" s="9" t="s">
        <v>605</v>
      </c>
      <c r="F4774" t="s">
        <v>929</v>
      </c>
      <c r="G4774" s="9">
        <v>55.51752853</v>
      </c>
      <c r="H4774" s="9">
        <v>128.95497130000001</v>
      </c>
      <c r="M4774" s="9" t="s">
        <v>19</v>
      </c>
      <c r="N4774" s="9">
        <v>-30</v>
      </c>
      <c r="O4774" s="9">
        <v>-50</v>
      </c>
      <c r="P4774">
        <f t="shared" si="453"/>
        <v>20</v>
      </c>
      <c r="Q4774" s="9" t="s">
        <v>604</v>
      </c>
      <c r="R4774" s="9">
        <v>2</v>
      </c>
      <c r="S4774" s="9">
        <f t="shared" si="448"/>
        <v>20</v>
      </c>
      <c r="T4774" s="9">
        <f t="shared" si="449"/>
        <v>0</v>
      </c>
      <c r="U4774" t="s">
        <v>1003</v>
      </c>
      <c r="V4774" t="s">
        <v>918</v>
      </c>
      <c r="Z4774" s="118">
        <v>1.38</v>
      </c>
      <c r="AA4774" s="9">
        <v>25</v>
      </c>
      <c r="AB4774" s="120">
        <v>0.54</v>
      </c>
      <c r="AC4774" s="2">
        <f t="shared" si="450"/>
        <v>1117.8</v>
      </c>
      <c r="AE4774" s="11">
        <f t="shared" si="451"/>
        <v>1117.8</v>
      </c>
      <c r="AG4774" t="str">
        <f t="shared" si="452"/>
        <v/>
      </c>
      <c r="AH4774"/>
    </row>
    <row r="4775" spans="1:34">
      <c r="A4775">
        <v>4774</v>
      </c>
      <c r="C4775">
        <v>43</v>
      </c>
      <c r="D4775">
        <v>896</v>
      </c>
      <c r="E4775" t="s">
        <v>619</v>
      </c>
      <c r="F4775" t="s">
        <v>930</v>
      </c>
      <c r="G4775">
        <v>55.130191799999999</v>
      </c>
      <c r="H4775">
        <v>129.34440609999999</v>
      </c>
      <c r="M4775" t="s">
        <v>89</v>
      </c>
      <c r="N4775">
        <v>6</v>
      </c>
      <c r="O4775">
        <v>4</v>
      </c>
      <c r="P4775">
        <f t="shared" si="453"/>
        <v>2</v>
      </c>
      <c r="Q4775" t="s">
        <v>35</v>
      </c>
      <c r="R4775">
        <v>1</v>
      </c>
      <c r="S4775">
        <f t="shared" si="448"/>
        <v>0</v>
      </c>
      <c r="T4775">
        <f t="shared" si="449"/>
        <v>2</v>
      </c>
      <c r="W4775">
        <f>SUM(S4775:S4778)</f>
        <v>60</v>
      </c>
      <c r="X4775">
        <f>SUM(T4775:T4778)</f>
        <v>6</v>
      </c>
      <c r="Y4775">
        <f>X4775+W4775</f>
        <v>66</v>
      </c>
      <c r="Z4775" s="118">
        <v>0.16</v>
      </c>
      <c r="AA4775">
        <v>0</v>
      </c>
      <c r="AB4775" s="120">
        <v>37.4</v>
      </c>
      <c r="AC4775" s="2">
        <f t="shared" si="450"/>
        <v>1196.8</v>
      </c>
      <c r="AD4775" s="2">
        <f>SUM(AC4775:AC4778)</f>
        <v>4112.3999999999996</v>
      </c>
      <c r="AE4775" s="2">
        <f t="shared" si="451"/>
        <v>1196.8</v>
      </c>
      <c r="AF4775" s="2">
        <f>SUM(AE4775:AE4778)</f>
        <v>4112.3999999999996</v>
      </c>
      <c r="AG4775">
        <f t="shared" si="452"/>
        <v>1</v>
      </c>
    </row>
    <row r="4776" spans="1:34">
      <c r="A4776">
        <v>4775</v>
      </c>
      <c r="C4776">
        <v>43</v>
      </c>
      <c r="D4776">
        <v>896</v>
      </c>
      <c r="E4776" t="s">
        <v>619</v>
      </c>
      <c r="F4776" t="s">
        <v>930</v>
      </c>
      <c r="G4776">
        <v>55.130191799999999</v>
      </c>
      <c r="H4776">
        <v>129.34440609999999</v>
      </c>
      <c r="M4776" t="s">
        <v>623</v>
      </c>
      <c r="N4776">
        <v>4</v>
      </c>
      <c r="O4776">
        <v>0</v>
      </c>
      <c r="P4776">
        <f t="shared" si="453"/>
        <v>4</v>
      </c>
      <c r="Q4776" t="s">
        <v>35</v>
      </c>
      <c r="R4776">
        <v>1</v>
      </c>
      <c r="S4776">
        <f t="shared" si="448"/>
        <v>0</v>
      </c>
      <c r="T4776">
        <f t="shared" si="449"/>
        <v>4</v>
      </c>
      <c r="Z4776" s="118">
        <v>0.16</v>
      </c>
      <c r="AA4776">
        <v>0</v>
      </c>
      <c r="AB4776" s="120">
        <v>37.4</v>
      </c>
      <c r="AC4776" s="2">
        <f t="shared" si="450"/>
        <v>2393.6</v>
      </c>
      <c r="AE4776" s="2">
        <f t="shared" si="451"/>
        <v>2393.6</v>
      </c>
      <c r="AG4776" t="str">
        <f t="shared" si="452"/>
        <v/>
      </c>
    </row>
    <row r="4777" spans="1:34">
      <c r="A4777">
        <v>4776</v>
      </c>
      <c r="C4777">
        <v>54</v>
      </c>
      <c r="D4777">
        <v>896</v>
      </c>
      <c r="E4777" t="s">
        <v>619</v>
      </c>
      <c r="F4777" t="s">
        <v>930</v>
      </c>
      <c r="G4777">
        <v>55.130191799999999</v>
      </c>
      <c r="H4777">
        <v>129.34440609999999</v>
      </c>
      <c r="M4777" t="s">
        <v>101</v>
      </c>
      <c r="N4777">
        <v>0</v>
      </c>
      <c r="O4777">
        <v>-6</v>
      </c>
      <c r="P4777">
        <f t="shared" si="453"/>
        <v>6</v>
      </c>
      <c r="Q4777" t="s">
        <v>604</v>
      </c>
      <c r="R4777">
        <v>2</v>
      </c>
      <c r="S4777">
        <f t="shared" si="448"/>
        <v>6</v>
      </c>
      <c r="T4777">
        <f t="shared" si="449"/>
        <v>0</v>
      </c>
      <c r="U4777" t="s">
        <v>1003</v>
      </c>
      <c r="V4777" t="s">
        <v>918</v>
      </c>
      <c r="Z4777" s="118">
        <v>1.45</v>
      </c>
      <c r="AA4777">
        <v>50</v>
      </c>
      <c r="AB4777" s="120">
        <v>1.2</v>
      </c>
      <c r="AC4777" s="2">
        <f t="shared" si="450"/>
        <v>522</v>
      </c>
      <c r="AE4777" s="2">
        <f t="shared" si="451"/>
        <v>522</v>
      </c>
      <c r="AG4777" t="str">
        <f t="shared" si="452"/>
        <v/>
      </c>
    </row>
    <row r="4778" spans="1:34" s="9" customFormat="1">
      <c r="A4778">
        <v>4777</v>
      </c>
      <c r="C4778">
        <v>54</v>
      </c>
      <c r="D4778">
        <v>896</v>
      </c>
      <c r="E4778" s="9" t="s">
        <v>619</v>
      </c>
      <c r="F4778" t="s">
        <v>930</v>
      </c>
      <c r="G4778" s="9">
        <v>55.130191799999999</v>
      </c>
      <c r="H4778" s="9">
        <v>129.34440609999999</v>
      </c>
      <c r="M4778" s="9" t="s">
        <v>416</v>
      </c>
      <c r="N4778" s="9">
        <v>-6</v>
      </c>
      <c r="O4778" s="9">
        <v>-60</v>
      </c>
      <c r="P4778">
        <f t="shared" si="453"/>
        <v>54</v>
      </c>
      <c r="R4778" s="9">
        <v>2</v>
      </c>
      <c r="S4778" s="9">
        <f t="shared" si="448"/>
        <v>54</v>
      </c>
      <c r="T4778" s="9">
        <f t="shared" si="449"/>
        <v>0</v>
      </c>
      <c r="U4778" t="s">
        <v>1003</v>
      </c>
      <c r="V4778" t="s">
        <v>918</v>
      </c>
      <c r="Z4778" s="118">
        <v>0</v>
      </c>
      <c r="AA4778" s="9">
        <v>0</v>
      </c>
      <c r="AB4778" s="120"/>
      <c r="AC4778" s="2">
        <f t="shared" si="450"/>
        <v>0</v>
      </c>
      <c r="AE4778" s="11">
        <f t="shared" si="451"/>
        <v>0</v>
      </c>
      <c r="AG4778" t="str">
        <f t="shared" si="452"/>
        <v/>
      </c>
      <c r="AH4778"/>
    </row>
    <row r="4779" spans="1:34">
      <c r="A4779">
        <v>4778</v>
      </c>
      <c r="C4779">
        <v>844</v>
      </c>
      <c r="D4779">
        <v>897</v>
      </c>
      <c r="E4779" t="s">
        <v>605</v>
      </c>
      <c r="F4779" t="s">
        <v>929</v>
      </c>
      <c r="G4779">
        <v>55.518344880000001</v>
      </c>
      <c r="H4779">
        <v>128.973175</v>
      </c>
      <c r="M4779" t="s">
        <v>191</v>
      </c>
      <c r="N4779">
        <v>5</v>
      </c>
      <c r="O4779">
        <v>3</v>
      </c>
      <c r="P4779">
        <f t="shared" si="453"/>
        <v>2</v>
      </c>
      <c r="Q4779" t="s">
        <v>35</v>
      </c>
      <c r="R4779">
        <v>1</v>
      </c>
      <c r="S4779">
        <f t="shared" si="448"/>
        <v>0</v>
      </c>
      <c r="T4779">
        <f t="shared" si="449"/>
        <v>2</v>
      </c>
      <c r="W4779">
        <f>SUM(S4779:S4783)</f>
        <v>20</v>
      </c>
      <c r="X4779">
        <f>SUM(T4779:T4783)</f>
        <v>5</v>
      </c>
      <c r="Y4779">
        <f>X4779+W4779</f>
        <v>25</v>
      </c>
      <c r="Z4779" s="118">
        <v>0</v>
      </c>
      <c r="AA4779">
        <v>0</v>
      </c>
      <c r="AC4779" s="2">
        <f t="shared" si="450"/>
        <v>0</v>
      </c>
      <c r="AD4779" s="2">
        <f>SUM(AC4779:AC4783)</f>
        <v>5617.9320000000007</v>
      </c>
      <c r="AE4779" s="2">
        <f t="shared" si="451"/>
        <v>0</v>
      </c>
      <c r="AF4779" s="2">
        <f>SUM(AE4779:AE4783)</f>
        <v>5617.9320000000007</v>
      </c>
      <c r="AG4779">
        <f t="shared" si="452"/>
        <v>1</v>
      </c>
    </row>
    <row r="4780" spans="1:34">
      <c r="A4780">
        <v>4779</v>
      </c>
      <c r="C4780">
        <v>844</v>
      </c>
      <c r="D4780">
        <v>897</v>
      </c>
      <c r="E4780" t="s">
        <v>605</v>
      </c>
      <c r="F4780" t="s">
        <v>929</v>
      </c>
      <c r="G4780">
        <v>55.518344880000001</v>
      </c>
      <c r="H4780">
        <v>128.973175</v>
      </c>
      <c r="M4780" t="s">
        <v>14</v>
      </c>
      <c r="N4780">
        <v>3</v>
      </c>
      <c r="O4780">
        <v>0</v>
      </c>
      <c r="P4780">
        <f t="shared" si="453"/>
        <v>3</v>
      </c>
      <c r="Q4780" t="s">
        <v>35</v>
      </c>
      <c r="R4780">
        <v>1</v>
      </c>
      <c r="S4780">
        <f t="shared" si="448"/>
        <v>0</v>
      </c>
      <c r="T4780">
        <f t="shared" si="449"/>
        <v>3</v>
      </c>
      <c r="Z4780" s="118">
        <v>0.14000000000000001</v>
      </c>
      <c r="AA4780">
        <v>0</v>
      </c>
      <c r="AB4780" s="120">
        <v>43.21</v>
      </c>
      <c r="AC4780" s="2">
        <f t="shared" si="450"/>
        <v>1814.8200000000002</v>
      </c>
      <c r="AE4780" s="2">
        <f t="shared" si="451"/>
        <v>1814.8200000000002</v>
      </c>
      <c r="AG4780" t="str">
        <f t="shared" si="452"/>
        <v/>
      </c>
    </row>
    <row r="4781" spans="1:34">
      <c r="A4781">
        <v>4780</v>
      </c>
      <c r="C4781">
        <v>904</v>
      </c>
      <c r="D4781">
        <v>897</v>
      </c>
      <c r="E4781" t="s">
        <v>605</v>
      </c>
      <c r="F4781" t="s">
        <v>929</v>
      </c>
      <c r="G4781">
        <v>55.518344880000001</v>
      </c>
      <c r="H4781">
        <v>128.973175</v>
      </c>
      <c r="M4781" t="s">
        <v>16</v>
      </c>
      <c r="N4781">
        <v>0</v>
      </c>
      <c r="O4781">
        <v>-4</v>
      </c>
      <c r="P4781">
        <f t="shared" si="453"/>
        <v>4</v>
      </c>
      <c r="Q4781" t="s">
        <v>885</v>
      </c>
      <c r="R4781">
        <v>2</v>
      </c>
      <c r="S4781">
        <f t="shared" si="448"/>
        <v>4</v>
      </c>
      <c r="T4781">
        <f t="shared" si="449"/>
        <v>0</v>
      </c>
      <c r="U4781" t="s">
        <v>1003</v>
      </c>
      <c r="V4781" t="s">
        <v>278</v>
      </c>
      <c r="Z4781" s="118">
        <v>1.31</v>
      </c>
      <c r="AA4781">
        <v>30</v>
      </c>
      <c r="AB4781" s="120">
        <v>4.74</v>
      </c>
      <c r="AC4781" s="2">
        <f t="shared" si="450"/>
        <v>1738.6320000000001</v>
      </c>
      <c r="AE4781" s="2">
        <f t="shared" si="451"/>
        <v>1738.6320000000001</v>
      </c>
      <c r="AG4781" t="str">
        <f t="shared" si="452"/>
        <v/>
      </c>
    </row>
    <row r="4782" spans="1:34">
      <c r="A4782">
        <v>4781</v>
      </c>
      <c r="C4782">
        <v>904</v>
      </c>
      <c r="D4782">
        <v>897</v>
      </c>
      <c r="E4782" t="s">
        <v>605</v>
      </c>
      <c r="F4782" t="s">
        <v>929</v>
      </c>
      <c r="G4782">
        <v>55.518344880000001</v>
      </c>
      <c r="H4782">
        <v>128.973175</v>
      </c>
      <c r="M4782" t="s">
        <v>18</v>
      </c>
      <c r="N4782">
        <v>-4</v>
      </c>
      <c r="O4782">
        <v>-20</v>
      </c>
      <c r="P4782">
        <f t="shared" si="453"/>
        <v>16</v>
      </c>
      <c r="Q4782" t="s">
        <v>885</v>
      </c>
      <c r="R4782">
        <v>2</v>
      </c>
      <c r="S4782">
        <f t="shared" si="448"/>
        <v>16</v>
      </c>
      <c r="T4782">
        <f t="shared" si="449"/>
        <v>0</v>
      </c>
      <c r="U4782" t="s">
        <v>1003</v>
      </c>
      <c r="V4782" t="s">
        <v>278</v>
      </c>
      <c r="Z4782" s="118">
        <v>1.38</v>
      </c>
      <c r="AA4782">
        <v>45</v>
      </c>
      <c r="AB4782" s="120">
        <v>1.7</v>
      </c>
      <c r="AC4782" s="2">
        <f t="shared" si="450"/>
        <v>2064.48</v>
      </c>
      <c r="AE4782" s="2">
        <f t="shared" si="451"/>
        <v>2064.48</v>
      </c>
      <c r="AG4782" t="str">
        <f t="shared" si="452"/>
        <v/>
      </c>
    </row>
    <row r="4783" spans="1:34" s="9" customFormat="1">
      <c r="A4783">
        <v>4782</v>
      </c>
      <c r="C4783">
        <v>904</v>
      </c>
      <c r="D4783">
        <v>897</v>
      </c>
      <c r="E4783" s="9" t="s">
        <v>605</v>
      </c>
      <c r="F4783" t="s">
        <v>929</v>
      </c>
      <c r="G4783" s="9">
        <v>55.518344880000001</v>
      </c>
      <c r="H4783" s="9">
        <v>128.973175</v>
      </c>
      <c r="M4783" s="9" t="s">
        <v>416</v>
      </c>
      <c r="N4783" s="9">
        <v>-20</v>
      </c>
      <c r="O4783" s="9">
        <v>-20</v>
      </c>
      <c r="P4783">
        <f t="shared" si="453"/>
        <v>0</v>
      </c>
      <c r="R4783" s="9">
        <v>2</v>
      </c>
      <c r="S4783" s="9">
        <f t="shared" si="448"/>
        <v>0</v>
      </c>
      <c r="T4783" s="9">
        <f t="shared" si="449"/>
        <v>0</v>
      </c>
      <c r="U4783" t="s">
        <v>1026</v>
      </c>
      <c r="V4783"/>
      <c r="Z4783" s="118">
        <v>0</v>
      </c>
      <c r="AA4783" s="9">
        <v>0</v>
      </c>
      <c r="AB4783" s="120"/>
      <c r="AC4783" s="2">
        <f t="shared" si="450"/>
        <v>0</v>
      </c>
      <c r="AE4783" s="11">
        <f t="shared" si="451"/>
        <v>0</v>
      </c>
      <c r="AG4783" t="str">
        <f t="shared" si="452"/>
        <v/>
      </c>
      <c r="AH4783"/>
    </row>
    <row r="4784" spans="1:34">
      <c r="A4784">
        <v>4783</v>
      </c>
      <c r="C4784">
        <v>845</v>
      </c>
      <c r="D4784">
        <v>898</v>
      </c>
      <c r="E4784" t="s">
        <v>605</v>
      </c>
      <c r="F4784" t="s">
        <v>929</v>
      </c>
      <c r="G4784">
        <v>55.406761170000003</v>
      </c>
      <c r="H4784">
        <v>129.10676570000001</v>
      </c>
      <c r="M4784" t="s">
        <v>89</v>
      </c>
      <c r="N4784">
        <v>7</v>
      </c>
      <c r="O4784">
        <v>6</v>
      </c>
      <c r="P4784">
        <f t="shared" si="453"/>
        <v>1</v>
      </c>
      <c r="Q4784" t="s">
        <v>35</v>
      </c>
      <c r="R4784">
        <v>1</v>
      </c>
      <c r="S4784">
        <f t="shared" si="448"/>
        <v>0</v>
      </c>
      <c r="T4784">
        <f t="shared" si="449"/>
        <v>1</v>
      </c>
      <c r="W4784">
        <f>SUM(S4784:S4791)</f>
        <v>60</v>
      </c>
      <c r="X4784">
        <f>SUM(T4784:T4791)</f>
        <v>7</v>
      </c>
      <c r="Y4784">
        <f>X4784+W4784</f>
        <v>67</v>
      </c>
      <c r="Z4784" s="118">
        <v>0.14000000000000001</v>
      </c>
      <c r="AA4784">
        <v>0</v>
      </c>
      <c r="AB4784" s="120">
        <v>43.21</v>
      </c>
      <c r="AC4784" s="2">
        <f t="shared" si="450"/>
        <v>604.94000000000005</v>
      </c>
      <c r="AD4784" s="2">
        <f>SUM(AC4784:AC4791)</f>
        <v>11812.954999999998</v>
      </c>
      <c r="AE4784" s="2">
        <f t="shared" si="451"/>
        <v>604.94000000000005</v>
      </c>
      <c r="AF4784" s="2">
        <f>SUM(AE4784:AE4791)</f>
        <v>11812.954999999998</v>
      </c>
      <c r="AG4784">
        <f t="shared" si="452"/>
        <v>1</v>
      </c>
    </row>
    <row r="4785" spans="1:34">
      <c r="A4785">
        <v>4784</v>
      </c>
      <c r="C4785">
        <v>845</v>
      </c>
      <c r="D4785">
        <v>898</v>
      </c>
      <c r="E4785" t="s">
        <v>605</v>
      </c>
      <c r="F4785" t="s">
        <v>929</v>
      </c>
      <c r="G4785">
        <v>55.406761170000003</v>
      </c>
      <c r="H4785">
        <v>129.10676570000001</v>
      </c>
      <c r="M4785" t="s">
        <v>623</v>
      </c>
      <c r="N4785">
        <v>6</v>
      </c>
      <c r="O4785">
        <v>0</v>
      </c>
      <c r="P4785">
        <f t="shared" si="453"/>
        <v>6</v>
      </c>
      <c r="Q4785" t="s">
        <v>35</v>
      </c>
      <c r="R4785">
        <v>1</v>
      </c>
      <c r="S4785">
        <f t="shared" si="448"/>
        <v>0</v>
      </c>
      <c r="T4785">
        <f t="shared" si="449"/>
        <v>6</v>
      </c>
      <c r="Z4785" s="118">
        <v>0.14000000000000001</v>
      </c>
      <c r="AA4785">
        <v>0</v>
      </c>
      <c r="AB4785" s="120">
        <v>43.21</v>
      </c>
      <c r="AC4785" s="2">
        <f t="shared" si="450"/>
        <v>3629.6400000000003</v>
      </c>
      <c r="AE4785" s="2">
        <f t="shared" si="451"/>
        <v>3629.6400000000003</v>
      </c>
      <c r="AG4785" t="str">
        <f t="shared" si="452"/>
        <v/>
      </c>
    </row>
    <row r="4786" spans="1:34">
      <c r="A4786">
        <v>4785</v>
      </c>
      <c r="C4786">
        <v>905</v>
      </c>
      <c r="D4786">
        <v>898</v>
      </c>
      <c r="E4786" t="s">
        <v>605</v>
      </c>
      <c r="F4786" t="s">
        <v>929</v>
      </c>
      <c r="G4786">
        <v>55.406761170000003</v>
      </c>
      <c r="H4786">
        <v>129.10676570000001</v>
      </c>
      <c r="M4786" t="s">
        <v>16</v>
      </c>
      <c r="N4786">
        <v>0</v>
      </c>
      <c r="O4786">
        <v>-5</v>
      </c>
      <c r="P4786">
        <f t="shared" si="453"/>
        <v>5</v>
      </c>
      <c r="Q4786" t="s">
        <v>604</v>
      </c>
      <c r="R4786">
        <v>2</v>
      </c>
      <c r="S4786">
        <f t="shared" si="448"/>
        <v>5</v>
      </c>
      <c r="T4786">
        <f t="shared" si="449"/>
        <v>0</v>
      </c>
      <c r="U4786" t="s">
        <v>1026</v>
      </c>
      <c r="Z4786" s="118">
        <v>1.31</v>
      </c>
      <c r="AA4786">
        <v>25</v>
      </c>
      <c r="AB4786" s="120">
        <v>4.74</v>
      </c>
      <c r="AC4786" s="2">
        <f t="shared" si="450"/>
        <v>2328.5250000000001</v>
      </c>
      <c r="AE4786" s="2">
        <f t="shared" si="451"/>
        <v>2328.5250000000001</v>
      </c>
      <c r="AG4786" t="str">
        <f t="shared" si="452"/>
        <v/>
      </c>
    </row>
    <row r="4787" spans="1:34">
      <c r="A4787">
        <v>4786</v>
      </c>
      <c r="C4787">
        <v>905</v>
      </c>
      <c r="D4787">
        <v>898</v>
      </c>
      <c r="E4787" t="s">
        <v>605</v>
      </c>
      <c r="F4787" t="s">
        <v>929</v>
      </c>
      <c r="G4787">
        <v>55.406761170000003</v>
      </c>
      <c r="H4787">
        <v>129.10676570000001</v>
      </c>
      <c r="M4787" t="s">
        <v>18</v>
      </c>
      <c r="N4787">
        <v>-5</v>
      </c>
      <c r="O4787">
        <v>-18</v>
      </c>
      <c r="P4787">
        <f t="shared" si="453"/>
        <v>13</v>
      </c>
      <c r="Q4787" t="s">
        <v>604</v>
      </c>
      <c r="R4787">
        <v>2</v>
      </c>
      <c r="S4787">
        <f t="shared" si="448"/>
        <v>13</v>
      </c>
      <c r="T4787">
        <f t="shared" si="449"/>
        <v>0</v>
      </c>
      <c r="U4787" t="s">
        <v>1026</v>
      </c>
      <c r="Z4787" s="118">
        <v>1.38</v>
      </c>
      <c r="AA4787">
        <v>25</v>
      </c>
      <c r="AB4787" s="120">
        <v>1.7</v>
      </c>
      <c r="AC4787" s="2">
        <f t="shared" si="450"/>
        <v>2287.3499999999995</v>
      </c>
      <c r="AE4787" s="2">
        <f t="shared" si="451"/>
        <v>2287.3499999999995</v>
      </c>
      <c r="AG4787" t="str">
        <f t="shared" si="452"/>
        <v/>
      </c>
    </row>
    <row r="4788" spans="1:34">
      <c r="A4788">
        <v>4787</v>
      </c>
      <c r="C4788">
        <v>905</v>
      </c>
      <c r="D4788">
        <v>898</v>
      </c>
      <c r="E4788" t="s">
        <v>605</v>
      </c>
      <c r="F4788" t="s">
        <v>929</v>
      </c>
      <c r="G4788">
        <v>55.406761170000003</v>
      </c>
      <c r="H4788">
        <v>129.10676570000001</v>
      </c>
      <c r="M4788" t="s">
        <v>101</v>
      </c>
      <c r="N4788">
        <v>-18</v>
      </c>
      <c r="O4788">
        <v>-28</v>
      </c>
      <c r="P4788">
        <f t="shared" si="453"/>
        <v>10</v>
      </c>
      <c r="Q4788" t="s">
        <v>604</v>
      </c>
      <c r="R4788">
        <v>2</v>
      </c>
      <c r="S4788">
        <f t="shared" si="448"/>
        <v>10</v>
      </c>
      <c r="T4788">
        <f t="shared" si="449"/>
        <v>0</v>
      </c>
      <c r="U4788" t="s">
        <v>1026</v>
      </c>
      <c r="Z4788" s="118">
        <v>1.19</v>
      </c>
      <c r="AA4788">
        <v>25</v>
      </c>
      <c r="AB4788" s="120">
        <v>1.7</v>
      </c>
      <c r="AC4788" s="2">
        <f t="shared" si="450"/>
        <v>1517.2499999999998</v>
      </c>
      <c r="AE4788" s="2">
        <f t="shared" si="451"/>
        <v>1517.2499999999998</v>
      </c>
      <c r="AG4788" t="str">
        <f t="shared" si="452"/>
        <v/>
      </c>
    </row>
    <row r="4789" spans="1:34">
      <c r="A4789">
        <v>4788</v>
      </c>
      <c r="C4789">
        <v>905</v>
      </c>
      <c r="D4789">
        <v>898</v>
      </c>
      <c r="E4789" t="s">
        <v>605</v>
      </c>
      <c r="F4789" t="s">
        <v>929</v>
      </c>
      <c r="G4789">
        <v>55.406761170000003</v>
      </c>
      <c r="H4789">
        <v>129.10676570000001</v>
      </c>
      <c r="M4789" t="s">
        <v>34</v>
      </c>
      <c r="N4789">
        <v>-28</v>
      </c>
      <c r="O4789">
        <v>-32</v>
      </c>
      <c r="P4789">
        <f t="shared" si="453"/>
        <v>4</v>
      </c>
      <c r="Q4789" t="s">
        <v>604</v>
      </c>
      <c r="R4789">
        <v>2</v>
      </c>
      <c r="S4789">
        <f t="shared" si="448"/>
        <v>4</v>
      </c>
      <c r="T4789">
        <f t="shared" si="449"/>
        <v>0</v>
      </c>
      <c r="U4789" t="s">
        <v>1026</v>
      </c>
      <c r="Z4789" s="118">
        <v>1.19</v>
      </c>
      <c r="AA4789">
        <v>25</v>
      </c>
      <c r="AB4789" s="120">
        <v>1.7</v>
      </c>
      <c r="AC4789" s="2">
        <f t="shared" si="450"/>
        <v>606.89999999999986</v>
      </c>
      <c r="AE4789" s="2">
        <f t="shared" si="451"/>
        <v>606.89999999999986</v>
      </c>
      <c r="AG4789" t="str">
        <f t="shared" si="452"/>
        <v/>
      </c>
    </row>
    <row r="4790" spans="1:34">
      <c r="A4790">
        <v>4789</v>
      </c>
      <c r="C4790">
        <v>905</v>
      </c>
      <c r="D4790">
        <v>898</v>
      </c>
      <c r="E4790" t="s">
        <v>605</v>
      </c>
      <c r="F4790" t="s">
        <v>929</v>
      </c>
      <c r="G4790">
        <v>55.406761170000003</v>
      </c>
      <c r="H4790">
        <v>129.10676570000001</v>
      </c>
      <c r="M4790" t="s">
        <v>19</v>
      </c>
      <c r="N4790">
        <v>-32</v>
      </c>
      <c r="O4790">
        <v>-47</v>
      </c>
      <c r="P4790">
        <f t="shared" si="453"/>
        <v>15</v>
      </c>
      <c r="Q4790" t="s">
        <v>604</v>
      </c>
      <c r="R4790">
        <v>2</v>
      </c>
      <c r="S4790">
        <f t="shared" si="448"/>
        <v>15</v>
      </c>
      <c r="T4790">
        <f t="shared" si="449"/>
        <v>0</v>
      </c>
      <c r="U4790" t="s">
        <v>1026</v>
      </c>
      <c r="V4790" t="s">
        <v>623</v>
      </c>
      <c r="Z4790" s="118">
        <v>1.38</v>
      </c>
      <c r="AA4790">
        <v>25</v>
      </c>
      <c r="AB4790" s="120">
        <v>0.54</v>
      </c>
      <c r="AC4790" s="2">
        <f t="shared" si="450"/>
        <v>838.34999999999991</v>
      </c>
      <c r="AE4790" s="2">
        <f t="shared" si="451"/>
        <v>838.34999999999991</v>
      </c>
      <c r="AG4790" t="str">
        <f t="shared" si="452"/>
        <v/>
      </c>
    </row>
    <row r="4791" spans="1:34" s="9" customFormat="1">
      <c r="A4791">
        <v>4790</v>
      </c>
      <c r="C4791">
        <v>905</v>
      </c>
      <c r="D4791">
        <v>898</v>
      </c>
      <c r="E4791" s="9" t="s">
        <v>605</v>
      </c>
      <c r="F4791" t="s">
        <v>929</v>
      </c>
      <c r="G4791" s="9">
        <v>55.406761170000003</v>
      </c>
      <c r="H4791" s="9">
        <v>129.10676570000001</v>
      </c>
      <c r="M4791" s="9" t="s">
        <v>416</v>
      </c>
      <c r="N4791" s="9">
        <v>-47</v>
      </c>
      <c r="O4791" s="9">
        <v>-60</v>
      </c>
      <c r="P4791">
        <f t="shared" si="453"/>
        <v>13</v>
      </c>
      <c r="R4791" s="9">
        <v>2</v>
      </c>
      <c r="S4791" s="9">
        <f t="shared" si="448"/>
        <v>13</v>
      </c>
      <c r="T4791" s="9">
        <f t="shared" si="449"/>
        <v>0</v>
      </c>
      <c r="U4791" t="s">
        <v>1026</v>
      </c>
      <c r="V4791" t="s">
        <v>623</v>
      </c>
      <c r="Z4791" s="118">
        <v>0</v>
      </c>
      <c r="AA4791" s="9">
        <v>0</v>
      </c>
      <c r="AB4791" s="120"/>
      <c r="AC4791" s="2">
        <f t="shared" si="450"/>
        <v>0</v>
      </c>
      <c r="AE4791" s="11">
        <f t="shared" si="451"/>
        <v>0</v>
      </c>
      <c r="AG4791" t="str">
        <f t="shared" si="452"/>
        <v/>
      </c>
      <c r="AH4791"/>
    </row>
    <row r="4792" spans="1:34">
      <c r="A4792">
        <v>4791</v>
      </c>
      <c r="C4792">
        <v>850</v>
      </c>
      <c r="D4792">
        <v>899</v>
      </c>
      <c r="E4792" t="s">
        <v>619</v>
      </c>
      <c r="F4792" t="s">
        <v>930</v>
      </c>
      <c r="G4792">
        <v>55.41157913</v>
      </c>
      <c r="H4792">
        <v>129.11595149999999</v>
      </c>
      <c r="M4792" t="s">
        <v>89</v>
      </c>
      <c r="N4792">
        <v>4</v>
      </c>
      <c r="O4792">
        <v>3</v>
      </c>
      <c r="P4792">
        <f t="shared" si="453"/>
        <v>1</v>
      </c>
      <c r="Q4792" t="s">
        <v>35</v>
      </c>
      <c r="R4792">
        <v>1</v>
      </c>
      <c r="S4792">
        <f t="shared" si="448"/>
        <v>0</v>
      </c>
      <c r="T4792">
        <f t="shared" si="449"/>
        <v>1</v>
      </c>
      <c r="W4792">
        <f>SUM(S4792:S4795)</f>
        <v>5</v>
      </c>
      <c r="X4792">
        <f>SUM(T4792:T4795)</f>
        <v>4</v>
      </c>
      <c r="Y4792">
        <f>X4792+W4792</f>
        <v>9</v>
      </c>
      <c r="Z4792" s="118">
        <v>0.16</v>
      </c>
      <c r="AA4792">
        <v>0</v>
      </c>
      <c r="AB4792" s="120">
        <v>37.4</v>
      </c>
      <c r="AC4792" s="2">
        <f t="shared" si="450"/>
        <v>598.4</v>
      </c>
      <c r="AE4792" s="2">
        <f t="shared" si="451"/>
        <v>598.4</v>
      </c>
      <c r="AG4792">
        <f t="shared" si="452"/>
        <v>1</v>
      </c>
    </row>
    <row r="4793" spans="1:34">
      <c r="A4793">
        <v>4792</v>
      </c>
      <c r="C4793">
        <v>850</v>
      </c>
      <c r="D4793">
        <v>899</v>
      </c>
      <c r="E4793" t="s">
        <v>619</v>
      </c>
      <c r="F4793" t="s">
        <v>930</v>
      </c>
      <c r="G4793">
        <v>55.41157913</v>
      </c>
      <c r="H4793">
        <v>129.11595149999999</v>
      </c>
      <c r="M4793" t="s">
        <v>623</v>
      </c>
      <c r="N4793">
        <v>3</v>
      </c>
      <c r="O4793">
        <v>0</v>
      </c>
      <c r="P4793">
        <f t="shared" si="453"/>
        <v>3</v>
      </c>
      <c r="Q4793" t="s">
        <v>35</v>
      </c>
      <c r="R4793">
        <v>1</v>
      </c>
      <c r="S4793">
        <f t="shared" si="448"/>
        <v>0</v>
      </c>
      <c r="T4793">
        <f t="shared" si="449"/>
        <v>3</v>
      </c>
      <c r="Z4793" s="118">
        <v>0.16</v>
      </c>
      <c r="AA4793">
        <v>0</v>
      </c>
      <c r="AB4793" s="120">
        <v>37.4</v>
      </c>
      <c r="AC4793" s="2">
        <f t="shared" si="450"/>
        <v>1795.1999999999998</v>
      </c>
      <c r="AE4793" s="2">
        <f t="shared" si="451"/>
        <v>1795.1999999999998</v>
      </c>
      <c r="AG4793" t="str">
        <f t="shared" si="452"/>
        <v/>
      </c>
    </row>
    <row r="4794" spans="1:34">
      <c r="A4794">
        <v>4793</v>
      </c>
      <c r="C4794">
        <v>910</v>
      </c>
      <c r="D4794">
        <v>899</v>
      </c>
      <c r="E4794" t="s">
        <v>619</v>
      </c>
      <c r="F4794" t="s">
        <v>930</v>
      </c>
      <c r="G4794">
        <v>55.41157913</v>
      </c>
      <c r="H4794">
        <v>129.11595149999999</v>
      </c>
      <c r="M4794" t="s">
        <v>101</v>
      </c>
      <c r="N4794">
        <v>0</v>
      </c>
      <c r="O4794">
        <v>-5</v>
      </c>
      <c r="P4794">
        <f t="shared" si="453"/>
        <v>5</v>
      </c>
      <c r="Q4794" t="s">
        <v>604</v>
      </c>
      <c r="R4794">
        <v>2</v>
      </c>
      <c r="S4794">
        <f t="shared" si="448"/>
        <v>5</v>
      </c>
      <c r="T4794">
        <f t="shared" si="449"/>
        <v>0</v>
      </c>
      <c r="U4794" t="s">
        <v>1026</v>
      </c>
      <c r="V4794" t="s">
        <v>623</v>
      </c>
      <c r="Z4794" s="118">
        <v>1.45</v>
      </c>
      <c r="AA4794">
        <v>80</v>
      </c>
      <c r="AB4794" s="120">
        <v>1.2</v>
      </c>
      <c r="AC4794" s="2">
        <f t="shared" si="450"/>
        <v>174</v>
      </c>
      <c r="AE4794" s="2">
        <f t="shared" si="451"/>
        <v>174</v>
      </c>
      <c r="AG4794" t="str">
        <f t="shared" si="452"/>
        <v/>
      </c>
    </row>
    <row r="4795" spans="1:34" s="9" customFormat="1">
      <c r="A4795">
        <v>4794</v>
      </c>
      <c r="C4795">
        <v>910</v>
      </c>
      <c r="D4795">
        <v>899</v>
      </c>
      <c r="E4795" s="9" t="s">
        <v>619</v>
      </c>
      <c r="F4795" t="s">
        <v>930</v>
      </c>
      <c r="G4795" s="9">
        <v>55.41157913</v>
      </c>
      <c r="H4795" s="9">
        <v>129.11595149999999</v>
      </c>
      <c r="M4795" s="9" t="s">
        <v>416</v>
      </c>
      <c r="N4795" s="9">
        <v>0</v>
      </c>
      <c r="O4795" s="9">
        <v>0</v>
      </c>
      <c r="P4795">
        <f t="shared" si="453"/>
        <v>0</v>
      </c>
      <c r="R4795" s="9">
        <v>2</v>
      </c>
      <c r="S4795" s="9">
        <f t="shared" si="448"/>
        <v>0</v>
      </c>
      <c r="T4795" s="9">
        <f t="shared" si="449"/>
        <v>0</v>
      </c>
      <c r="U4795" t="s">
        <v>1026</v>
      </c>
      <c r="V4795" t="s">
        <v>623</v>
      </c>
      <c r="Z4795" s="118">
        <v>0</v>
      </c>
      <c r="AA4795" s="9">
        <v>0</v>
      </c>
      <c r="AB4795" s="120"/>
      <c r="AC4795" s="2">
        <f t="shared" si="450"/>
        <v>0</v>
      </c>
      <c r="AE4795" s="11">
        <f t="shared" si="451"/>
        <v>0</v>
      </c>
      <c r="AG4795" t="str">
        <f t="shared" si="452"/>
        <v/>
      </c>
      <c r="AH4795"/>
    </row>
    <row r="4796" spans="1:34">
      <c r="A4796">
        <v>4795</v>
      </c>
      <c r="C4796">
        <v>225</v>
      </c>
      <c r="D4796">
        <v>900</v>
      </c>
      <c r="E4796" t="s">
        <v>416</v>
      </c>
      <c r="F4796" t="s">
        <v>932</v>
      </c>
      <c r="G4796">
        <v>54.327899930000001</v>
      </c>
      <c r="H4796">
        <v>130.2028961</v>
      </c>
      <c r="M4796" t="s">
        <v>610</v>
      </c>
      <c r="N4796">
        <v>18</v>
      </c>
      <c r="O4796">
        <v>15</v>
      </c>
      <c r="P4796">
        <f t="shared" si="453"/>
        <v>3</v>
      </c>
      <c r="Q4796" t="s">
        <v>35</v>
      </c>
      <c r="R4796">
        <v>1</v>
      </c>
      <c r="S4796">
        <f t="shared" si="448"/>
        <v>0</v>
      </c>
      <c r="T4796">
        <f t="shared" si="449"/>
        <v>3</v>
      </c>
      <c r="W4796">
        <f>SUM(S4796:S4799)</f>
        <v>12</v>
      </c>
      <c r="X4796">
        <f>SUM(T4796:T4799)</f>
        <v>18</v>
      </c>
      <c r="Y4796">
        <f>X4796+W4796</f>
        <v>30</v>
      </c>
      <c r="Z4796" s="118">
        <v>0.11</v>
      </c>
      <c r="AA4796">
        <v>0</v>
      </c>
      <c r="AB4796" s="120">
        <v>25.58</v>
      </c>
      <c r="AC4796" s="2">
        <f t="shared" si="450"/>
        <v>844.13999999999976</v>
      </c>
      <c r="AD4796" s="2">
        <f>SUM(AC4796:AC4799)</f>
        <v>11572.616</v>
      </c>
      <c r="AE4796" s="2">
        <f t="shared" si="451"/>
        <v>844.13999999999976</v>
      </c>
      <c r="AF4796" s="2">
        <f>SUM(AE4796:AE4799)</f>
        <v>11572.616</v>
      </c>
      <c r="AG4796">
        <f t="shared" si="452"/>
        <v>1</v>
      </c>
    </row>
    <row r="4797" spans="1:34">
      <c r="A4797">
        <v>4796</v>
      </c>
      <c r="C4797">
        <v>225</v>
      </c>
      <c r="D4797">
        <v>900</v>
      </c>
      <c r="E4797" t="s">
        <v>416</v>
      </c>
      <c r="F4797" t="s">
        <v>932</v>
      </c>
      <c r="G4797">
        <v>54.327899930000001</v>
      </c>
      <c r="H4797">
        <v>130.2028961</v>
      </c>
      <c r="M4797" t="s">
        <v>14</v>
      </c>
      <c r="N4797">
        <v>15</v>
      </c>
      <c r="O4797">
        <v>4</v>
      </c>
      <c r="P4797">
        <f t="shared" si="453"/>
        <v>11</v>
      </c>
      <c r="Q4797" t="s">
        <v>35</v>
      </c>
      <c r="R4797">
        <v>1</v>
      </c>
      <c r="S4797">
        <f t="shared" si="448"/>
        <v>0</v>
      </c>
      <c r="T4797">
        <f t="shared" si="449"/>
        <v>11</v>
      </c>
      <c r="Z4797" s="118">
        <v>0.11</v>
      </c>
      <c r="AA4797">
        <v>0</v>
      </c>
      <c r="AB4797" s="120">
        <v>25.58</v>
      </c>
      <c r="AC4797" s="2">
        <f t="shared" si="450"/>
        <v>3095.1799999999994</v>
      </c>
      <c r="AE4797" s="2">
        <f t="shared" si="451"/>
        <v>3095.1799999999994</v>
      </c>
      <c r="AG4797" t="str">
        <f t="shared" si="452"/>
        <v/>
      </c>
    </row>
    <row r="4798" spans="1:34">
      <c r="A4798">
        <v>4797</v>
      </c>
      <c r="C4798">
        <v>225</v>
      </c>
      <c r="D4798">
        <v>900</v>
      </c>
      <c r="E4798" t="s">
        <v>416</v>
      </c>
      <c r="F4798" t="s">
        <v>932</v>
      </c>
      <c r="G4798">
        <v>54.327899930000001</v>
      </c>
      <c r="H4798">
        <v>130.2028961</v>
      </c>
      <c r="M4798" t="s">
        <v>15</v>
      </c>
      <c r="N4798">
        <v>4</v>
      </c>
      <c r="O4798">
        <v>0</v>
      </c>
      <c r="P4798">
        <f t="shared" si="453"/>
        <v>4</v>
      </c>
      <c r="Q4798" t="s">
        <v>35</v>
      </c>
      <c r="R4798">
        <v>1</v>
      </c>
      <c r="S4798">
        <f t="shared" si="448"/>
        <v>0</v>
      </c>
      <c r="T4798">
        <f t="shared" si="449"/>
        <v>4</v>
      </c>
      <c r="Z4798" s="118">
        <v>0.55000000000000004</v>
      </c>
      <c r="AA4798">
        <v>0</v>
      </c>
      <c r="AB4798" s="120">
        <v>19.02</v>
      </c>
      <c r="AC4798" s="2">
        <f t="shared" si="450"/>
        <v>4184.4000000000005</v>
      </c>
      <c r="AE4798" s="2">
        <f t="shared" si="451"/>
        <v>4184.4000000000005</v>
      </c>
      <c r="AG4798" t="str">
        <f t="shared" si="452"/>
        <v/>
      </c>
    </row>
    <row r="4799" spans="1:34" s="9" customFormat="1">
      <c r="A4799">
        <v>4798</v>
      </c>
      <c r="C4799">
        <v>238</v>
      </c>
      <c r="D4799">
        <v>900</v>
      </c>
      <c r="E4799" s="9" t="s">
        <v>416</v>
      </c>
      <c r="F4799" t="s">
        <v>932</v>
      </c>
      <c r="G4799" s="9">
        <v>54.327899930000001</v>
      </c>
      <c r="H4799" s="9">
        <v>130.2028961</v>
      </c>
      <c r="M4799" s="9" t="s">
        <v>116</v>
      </c>
      <c r="N4799" s="9">
        <v>0</v>
      </c>
      <c r="O4799" s="9">
        <v>-12</v>
      </c>
      <c r="P4799">
        <f t="shared" si="453"/>
        <v>12</v>
      </c>
      <c r="Q4799" s="9" t="s">
        <v>611</v>
      </c>
      <c r="R4799" s="9">
        <v>2</v>
      </c>
      <c r="S4799" s="9">
        <f t="shared" si="448"/>
        <v>12</v>
      </c>
      <c r="T4799" s="9">
        <f t="shared" si="449"/>
        <v>0</v>
      </c>
      <c r="U4799" t="s">
        <v>1026</v>
      </c>
      <c r="V4799" t="s">
        <v>1005</v>
      </c>
      <c r="Z4799" s="118">
        <v>1.1000000000000001</v>
      </c>
      <c r="AA4799" s="9">
        <v>8</v>
      </c>
      <c r="AB4799" s="120">
        <v>2.84</v>
      </c>
      <c r="AC4799" s="2">
        <f t="shared" si="450"/>
        <v>3448.8960000000002</v>
      </c>
      <c r="AE4799" s="11">
        <f t="shared" si="451"/>
        <v>3448.8960000000002</v>
      </c>
      <c r="AG4799" t="str">
        <f t="shared" si="452"/>
        <v/>
      </c>
      <c r="AH4799"/>
    </row>
    <row r="4800" spans="1:34">
      <c r="A4800">
        <v>4799</v>
      </c>
      <c r="C4800">
        <v>846</v>
      </c>
      <c r="D4800">
        <v>901</v>
      </c>
      <c r="E4800" t="s">
        <v>605</v>
      </c>
      <c r="F4800" t="s">
        <v>929</v>
      </c>
      <c r="G4800">
        <v>55.415809629999998</v>
      </c>
      <c r="H4800">
        <v>129.12509159999999</v>
      </c>
      <c r="M4800" t="s">
        <v>89</v>
      </c>
      <c r="N4800">
        <v>9</v>
      </c>
      <c r="O4800">
        <v>5</v>
      </c>
      <c r="P4800">
        <f t="shared" si="453"/>
        <v>4</v>
      </c>
      <c r="Q4800" t="s">
        <v>35</v>
      </c>
      <c r="R4800">
        <v>1</v>
      </c>
      <c r="S4800">
        <f t="shared" si="448"/>
        <v>0</v>
      </c>
      <c r="T4800">
        <f t="shared" si="449"/>
        <v>4</v>
      </c>
      <c r="W4800">
        <f>SUM(S4800:S4805)</f>
        <v>60</v>
      </c>
      <c r="X4800">
        <f>SUM(T4800:T4805)</f>
        <v>9</v>
      </c>
      <c r="Y4800">
        <f>X4800+W4800</f>
        <v>69</v>
      </c>
      <c r="Z4800" s="118">
        <v>0.14000000000000001</v>
      </c>
      <c r="AA4800">
        <v>0</v>
      </c>
      <c r="AB4800" s="120">
        <v>43.21</v>
      </c>
      <c r="AC4800" s="2">
        <f t="shared" si="450"/>
        <v>2419.7600000000002</v>
      </c>
      <c r="AD4800" s="2">
        <f>SUM(AC4800:AC4805)</f>
        <v>15485.511999999999</v>
      </c>
      <c r="AE4800" s="2">
        <f t="shared" si="451"/>
        <v>2419.7600000000002</v>
      </c>
      <c r="AF4800" s="2">
        <f>SUM(AE4800:AE4805)</f>
        <v>15485.511999999999</v>
      </c>
      <c r="AG4800">
        <f t="shared" si="452"/>
        <v>1</v>
      </c>
    </row>
    <row r="4801" spans="1:34">
      <c r="A4801">
        <v>4800</v>
      </c>
      <c r="C4801">
        <v>846</v>
      </c>
      <c r="D4801">
        <v>901</v>
      </c>
      <c r="E4801" t="s">
        <v>605</v>
      </c>
      <c r="F4801" t="s">
        <v>929</v>
      </c>
      <c r="G4801">
        <v>55.415809629999998</v>
      </c>
      <c r="H4801">
        <v>129.12509159999999</v>
      </c>
      <c r="M4801" t="s">
        <v>623</v>
      </c>
      <c r="N4801">
        <v>5</v>
      </c>
      <c r="O4801">
        <v>0</v>
      </c>
      <c r="P4801">
        <f t="shared" si="453"/>
        <v>5</v>
      </c>
      <c r="Q4801" t="s">
        <v>35</v>
      </c>
      <c r="R4801">
        <v>1</v>
      </c>
      <c r="S4801">
        <f t="shared" si="448"/>
        <v>0</v>
      </c>
      <c r="T4801">
        <f t="shared" si="449"/>
        <v>5</v>
      </c>
      <c r="Z4801" s="118">
        <v>0.14000000000000001</v>
      </c>
      <c r="AA4801">
        <v>0</v>
      </c>
      <c r="AB4801" s="120">
        <v>43.21</v>
      </c>
      <c r="AC4801" s="2">
        <f t="shared" si="450"/>
        <v>3024.7</v>
      </c>
      <c r="AE4801" s="2">
        <f t="shared" si="451"/>
        <v>3024.7</v>
      </c>
      <c r="AG4801" t="str">
        <f t="shared" si="452"/>
        <v/>
      </c>
    </row>
    <row r="4802" spans="1:34">
      <c r="A4802">
        <v>4801</v>
      </c>
      <c r="C4802">
        <v>906</v>
      </c>
      <c r="D4802">
        <v>901</v>
      </c>
      <c r="E4802" t="s">
        <v>605</v>
      </c>
      <c r="F4802" t="s">
        <v>929</v>
      </c>
      <c r="G4802">
        <v>55.415809629999998</v>
      </c>
      <c r="H4802">
        <v>129.12509159999999</v>
      </c>
      <c r="M4802" t="s">
        <v>16</v>
      </c>
      <c r="N4802">
        <v>0</v>
      </c>
      <c r="O4802">
        <v>-9</v>
      </c>
      <c r="P4802">
        <f t="shared" si="453"/>
        <v>9</v>
      </c>
      <c r="Q4802" t="s">
        <v>604</v>
      </c>
      <c r="R4802">
        <v>2</v>
      </c>
      <c r="S4802">
        <f t="shared" ref="S4802:S4865" si="454">IF(R4802=1,0,P4802)</f>
        <v>9</v>
      </c>
      <c r="T4802">
        <f t="shared" ref="T4802:T4865" si="455">IF(R4802=1,P4802,0)</f>
        <v>0</v>
      </c>
      <c r="U4802" t="s">
        <v>1026</v>
      </c>
      <c r="V4802" t="s">
        <v>1005</v>
      </c>
      <c r="Z4802" s="118">
        <v>1.31</v>
      </c>
      <c r="AA4802">
        <v>30</v>
      </c>
      <c r="AB4802" s="120">
        <v>4.74</v>
      </c>
      <c r="AC4802" s="2">
        <f t="shared" ref="AC4802:AC4865" si="456">Z4802*AB4802/100*P4802*100*100*((100-AA4802)/100)</f>
        <v>3911.9220000000005</v>
      </c>
      <c r="AE4802" s="2">
        <f t="shared" ref="AE4802:AE4865" si="457">Z4802*AB4802/100*P4802*100*100*((100-AA4802)/100)</f>
        <v>3911.9220000000005</v>
      </c>
      <c r="AG4802" t="str">
        <f t="shared" ref="AG4802:AG4865" si="458">IF(D4801&lt;&gt;D4802,1,"")</f>
        <v/>
      </c>
    </row>
    <row r="4803" spans="1:34">
      <c r="A4803">
        <v>4802</v>
      </c>
      <c r="C4803">
        <v>906</v>
      </c>
      <c r="D4803">
        <v>901</v>
      </c>
      <c r="E4803" t="s">
        <v>605</v>
      </c>
      <c r="F4803" t="s">
        <v>929</v>
      </c>
      <c r="G4803">
        <v>55.415809629999998</v>
      </c>
      <c r="H4803">
        <v>129.12509159999999</v>
      </c>
      <c r="M4803" t="s">
        <v>18</v>
      </c>
      <c r="N4803">
        <v>-9</v>
      </c>
      <c r="O4803">
        <v>-20</v>
      </c>
      <c r="P4803">
        <f t="shared" si="453"/>
        <v>11</v>
      </c>
      <c r="Q4803" t="s">
        <v>89</v>
      </c>
      <c r="R4803">
        <v>2</v>
      </c>
      <c r="S4803">
        <f t="shared" si="454"/>
        <v>11</v>
      </c>
      <c r="T4803">
        <f t="shared" si="455"/>
        <v>0</v>
      </c>
      <c r="U4803" t="s">
        <v>1026</v>
      </c>
      <c r="V4803" t="s">
        <v>1005</v>
      </c>
      <c r="Z4803" s="118">
        <v>1.38</v>
      </c>
      <c r="AA4803">
        <v>30</v>
      </c>
      <c r="AB4803" s="120">
        <v>1.7</v>
      </c>
      <c r="AC4803" s="2">
        <f t="shared" si="456"/>
        <v>1806.4199999999998</v>
      </c>
      <c r="AE4803" s="2">
        <f t="shared" si="457"/>
        <v>1806.4199999999998</v>
      </c>
      <c r="AG4803" t="str">
        <f t="shared" si="458"/>
        <v/>
      </c>
    </row>
    <row r="4804" spans="1:34">
      <c r="A4804">
        <v>4803</v>
      </c>
      <c r="C4804">
        <v>906</v>
      </c>
      <c r="D4804">
        <v>901</v>
      </c>
      <c r="E4804" t="s">
        <v>605</v>
      </c>
      <c r="F4804" t="s">
        <v>929</v>
      </c>
      <c r="G4804">
        <v>55.415809629999998</v>
      </c>
      <c r="H4804">
        <v>129.12509159999999</v>
      </c>
      <c r="M4804" t="s">
        <v>101</v>
      </c>
      <c r="N4804">
        <v>-20</v>
      </c>
      <c r="O4804">
        <v>-45</v>
      </c>
      <c r="P4804">
        <f t="shared" si="453"/>
        <v>25</v>
      </c>
      <c r="Q4804" t="s">
        <v>89</v>
      </c>
      <c r="R4804">
        <v>2</v>
      </c>
      <c r="S4804">
        <f t="shared" si="454"/>
        <v>25</v>
      </c>
      <c r="T4804">
        <f t="shared" si="455"/>
        <v>0</v>
      </c>
      <c r="U4804" t="s">
        <v>1026</v>
      </c>
      <c r="V4804" t="s">
        <v>1005</v>
      </c>
      <c r="Z4804" s="118">
        <v>1.19</v>
      </c>
      <c r="AA4804">
        <v>30</v>
      </c>
      <c r="AB4804" s="120">
        <v>1.7</v>
      </c>
      <c r="AC4804" s="2">
        <f t="shared" si="456"/>
        <v>3540.2499999999991</v>
      </c>
      <c r="AE4804" s="2">
        <f t="shared" si="457"/>
        <v>3540.2499999999991</v>
      </c>
      <c r="AG4804" t="str">
        <f t="shared" si="458"/>
        <v/>
      </c>
    </row>
    <row r="4805" spans="1:34" s="9" customFormat="1">
      <c r="A4805">
        <v>4804</v>
      </c>
      <c r="C4805">
        <v>906</v>
      </c>
      <c r="D4805">
        <v>901</v>
      </c>
      <c r="E4805" s="9" t="s">
        <v>605</v>
      </c>
      <c r="F4805" t="s">
        <v>929</v>
      </c>
      <c r="G4805" s="9">
        <v>55.415809629999998</v>
      </c>
      <c r="H4805" s="9">
        <v>129.12509159999999</v>
      </c>
      <c r="M4805" s="9" t="s">
        <v>19</v>
      </c>
      <c r="N4805" s="9">
        <v>-45</v>
      </c>
      <c r="O4805" s="9">
        <v>-60</v>
      </c>
      <c r="P4805">
        <f t="shared" si="453"/>
        <v>15</v>
      </c>
      <c r="Q4805" s="9" t="s">
        <v>89</v>
      </c>
      <c r="R4805" s="9">
        <v>2</v>
      </c>
      <c r="S4805" s="9">
        <f t="shared" si="454"/>
        <v>15</v>
      </c>
      <c r="T4805" s="9">
        <f t="shared" si="455"/>
        <v>0</v>
      </c>
      <c r="U4805" t="s">
        <v>1003</v>
      </c>
      <c r="V4805" t="s">
        <v>278</v>
      </c>
      <c r="Z4805" s="118">
        <v>1.38</v>
      </c>
      <c r="AA4805" s="9">
        <v>30</v>
      </c>
      <c r="AB4805" s="120">
        <v>0.54</v>
      </c>
      <c r="AC4805" s="2">
        <f t="shared" si="456"/>
        <v>782.45999999999992</v>
      </c>
      <c r="AE4805" s="11">
        <f t="shared" si="457"/>
        <v>782.45999999999992</v>
      </c>
      <c r="AG4805" t="str">
        <f t="shared" si="458"/>
        <v/>
      </c>
      <c r="AH4805"/>
    </row>
    <row r="4806" spans="1:34">
      <c r="A4806">
        <v>4805</v>
      </c>
      <c r="C4806">
        <v>848</v>
      </c>
      <c r="D4806">
        <v>902</v>
      </c>
      <c r="E4806" t="s">
        <v>605</v>
      </c>
      <c r="F4806" t="s">
        <v>929</v>
      </c>
      <c r="G4806">
        <v>55.417564390000003</v>
      </c>
      <c r="H4806">
        <v>129.12347410000001</v>
      </c>
      <c r="M4806" t="s">
        <v>89</v>
      </c>
      <c r="N4806">
        <v>8</v>
      </c>
      <c r="O4806">
        <v>6</v>
      </c>
      <c r="P4806">
        <f t="shared" si="453"/>
        <v>2</v>
      </c>
      <c r="Q4806" t="s">
        <v>35</v>
      </c>
      <c r="R4806">
        <v>1</v>
      </c>
      <c r="S4806">
        <f t="shared" si="454"/>
        <v>0</v>
      </c>
      <c r="T4806">
        <f t="shared" si="455"/>
        <v>2</v>
      </c>
      <c r="W4806">
        <f>SUM(S4806:S4812)</f>
        <v>43</v>
      </c>
      <c r="X4806">
        <f>SUM(T4806:T4812)</f>
        <v>8</v>
      </c>
      <c r="Y4806">
        <f>X4806+W4806</f>
        <v>51</v>
      </c>
      <c r="Z4806" s="118">
        <v>0.14000000000000001</v>
      </c>
      <c r="AA4806">
        <v>0</v>
      </c>
      <c r="AB4806" s="120">
        <v>43.21</v>
      </c>
      <c r="AC4806" s="2">
        <f t="shared" si="456"/>
        <v>1209.8800000000001</v>
      </c>
      <c r="AD4806" s="2">
        <f>SUM(AC4806:AC4812)</f>
        <v>11847.404</v>
      </c>
      <c r="AE4806" s="2">
        <f t="shared" si="457"/>
        <v>1209.8800000000001</v>
      </c>
      <c r="AF4806" s="2">
        <f>SUM(AE4806:AE4812)</f>
        <v>11847.404</v>
      </c>
      <c r="AG4806">
        <f t="shared" si="458"/>
        <v>1</v>
      </c>
    </row>
    <row r="4807" spans="1:34">
      <c r="A4807">
        <v>4806</v>
      </c>
      <c r="C4807">
        <v>848</v>
      </c>
      <c r="D4807">
        <v>902</v>
      </c>
      <c r="E4807" t="s">
        <v>605</v>
      </c>
      <c r="F4807" t="s">
        <v>929</v>
      </c>
      <c r="G4807">
        <v>55.417564390000003</v>
      </c>
      <c r="H4807">
        <v>129.12347410000001</v>
      </c>
      <c r="M4807" t="s">
        <v>623</v>
      </c>
      <c r="N4807">
        <v>6</v>
      </c>
      <c r="O4807">
        <v>2</v>
      </c>
      <c r="P4807">
        <f t="shared" si="453"/>
        <v>4</v>
      </c>
      <c r="Q4807" t="s">
        <v>35</v>
      </c>
      <c r="R4807">
        <v>1</v>
      </c>
      <c r="S4807">
        <f t="shared" si="454"/>
        <v>0</v>
      </c>
      <c r="T4807">
        <f t="shared" si="455"/>
        <v>4</v>
      </c>
      <c r="Z4807" s="118">
        <v>0.14000000000000001</v>
      </c>
      <c r="AA4807">
        <v>0</v>
      </c>
      <c r="AB4807" s="120">
        <v>43.21</v>
      </c>
      <c r="AC4807" s="2">
        <f t="shared" si="456"/>
        <v>2419.7600000000002</v>
      </c>
      <c r="AE4807" s="2">
        <f t="shared" si="457"/>
        <v>2419.7600000000002</v>
      </c>
      <c r="AG4807" t="str">
        <f t="shared" si="458"/>
        <v/>
      </c>
    </row>
    <row r="4808" spans="1:34">
      <c r="A4808">
        <v>4807</v>
      </c>
      <c r="C4808">
        <v>848</v>
      </c>
      <c r="D4808">
        <v>902</v>
      </c>
      <c r="E4808" t="s">
        <v>605</v>
      </c>
      <c r="F4808" t="s">
        <v>929</v>
      </c>
      <c r="G4808">
        <v>55.417564390000003</v>
      </c>
      <c r="H4808">
        <v>129.12347410000001</v>
      </c>
      <c r="M4808" t="s">
        <v>57</v>
      </c>
      <c r="N4808">
        <v>2</v>
      </c>
      <c r="O4808">
        <v>0</v>
      </c>
      <c r="P4808">
        <f t="shared" si="453"/>
        <v>2</v>
      </c>
      <c r="Q4808" t="s">
        <v>35</v>
      </c>
      <c r="R4808">
        <v>1</v>
      </c>
      <c r="S4808">
        <f t="shared" si="454"/>
        <v>0</v>
      </c>
      <c r="T4808">
        <f t="shared" si="455"/>
        <v>2</v>
      </c>
      <c r="Z4808" s="118">
        <v>0.14000000000000001</v>
      </c>
      <c r="AA4808">
        <v>0</v>
      </c>
      <c r="AB4808" s="120">
        <v>36.65</v>
      </c>
      <c r="AC4808" s="2">
        <f t="shared" si="456"/>
        <v>1026.2</v>
      </c>
      <c r="AE4808" s="2">
        <f t="shared" si="457"/>
        <v>1026.2</v>
      </c>
      <c r="AG4808" t="str">
        <f t="shared" si="458"/>
        <v/>
      </c>
    </row>
    <row r="4809" spans="1:34">
      <c r="A4809">
        <v>4808</v>
      </c>
      <c r="C4809">
        <v>908</v>
      </c>
      <c r="D4809">
        <v>902</v>
      </c>
      <c r="E4809" t="s">
        <v>605</v>
      </c>
      <c r="F4809" t="s">
        <v>929</v>
      </c>
      <c r="G4809">
        <v>55.417564390000003</v>
      </c>
      <c r="H4809">
        <v>129.12347410000001</v>
      </c>
      <c r="M4809" t="s">
        <v>16</v>
      </c>
      <c r="N4809">
        <v>0</v>
      </c>
      <c r="O4809">
        <v>-6</v>
      </c>
      <c r="P4809">
        <f t="shared" si="453"/>
        <v>6</v>
      </c>
      <c r="Q4809" t="s">
        <v>89</v>
      </c>
      <c r="R4809">
        <v>2</v>
      </c>
      <c r="S4809">
        <f t="shared" si="454"/>
        <v>6</v>
      </c>
      <c r="T4809">
        <f t="shared" si="455"/>
        <v>0</v>
      </c>
      <c r="U4809" t="s">
        <v>1003</v>
      </c>
      <c r="V4809" t="s">
        <v>856</v>
      </c>
      <c r="Z4809" s="118">
        <v>1.31</v>
      </c>
      <c r="AA4809">
        <v>40</v>
      </c>
      <c r="AB4809" s="120">
        <v>4.74</v>
      </c>
      <c r="AC4809" s="2">
        <f t="shared" si="456"/>
        <v>2235.384</v>
      </c>
      <c r="AE4809" s="2">
        <f t="shared" si="457"/>
        <v>2235.384</v>
      </c>
      <c r="AG4809" t="str">
        <f t="shared" si="458"/>
        <v/>
      </c>
    </row>
    <row r="4810" spans="1:34">
      <c r="A4810">
        <v>4809</v>
      </c>
      <c r="C4810">
        <v>908</v>
      </c>
      <c r="D4810">
        <v>902</v>
      </c>
      <c r="E4810" t="s">
        <v>605</v>
      </c>
      <c r="F4810" t="s">
        <v>929</v>
      </c>
      <c r="G4810">
        <v>55.417564390000003</v>
      </c>
      <c r="H4810">
        <v>129.12347410000001</v>
      </c>
      <c r="M4810" t="s">
        <v>18</v>
      </c>
      <c r="N4810">
        <v>-6</v>
      </c>
      <c r="O4810">
        <v>-30</v>
      </c>
      <c r="P4810">
        <f t="shared" si="453"/>
        <v>24</v>
      </c>
      <c r="Q4810" t="s">
        <v>89</v>
      </c>
      <c r="R4810">
        <v>2</v>
      </c>
      <c r="S4810">
        <f t="shared" si="454"/>
        <v>24</v>
      </c>
      <c r="T4810">
        <f t="shared" si="455"/>
        <v>0</v>
      </c>
      <c r="U4810" t="s">
        <v>1003</v>
      </c>
      <c r="V4810" t="s">
        <v>856</v>
      </c>
      <c r="Z4810" s="118">
        <v>1.38</v>
      </c>
      <c r="AA4810">
        <v>40</v>
      </c>
      <c r="AB4810" s="120">
        <v>1.7</v>
      </c>
      <c r="AC4810" s="2">
        <f t="shared" si="456"/>
        <v>3378.2399999999993</v>
      </c>
      <c r="AE4810" s="2">
        <f t="shared" si="457"/>
        <v>3378.2399999999993</v>
      </c>
      <c r="AG4810" t="str">
        <f t="shared" si="458"/>
        <v/>
      </c>
    </row>
    <row r="4811" spans="1:34">
      <c r="A4811">
        <v>4810</v>
      </c>
      <c r="C4811">
        <v>908</v>
      </c>
      <c r="D4811">
        <v>902</v>
      </c>
      <c r="E4811" t="s">
        <v>605</v>
      </c>
      <c r="F4811" t="s">
        <v>929</v>
      </c>
      <c r="G4811">
        <v>55.417564390000003</v>
      </c>
      <c r="H4811">
        <v>129.12347410000001</v>
      </c>
      <c r="M4811" t="s">
        <v>101</v>
      </c>
      <c r="N4811">
        <v>-30</v>
      </c>
      <c r="O4811">
        <v>-43</v>
      </c>
      <c r="P4811">
        <f t="shared" ref="P4811:P4874" si="459">ABS(N4811-O4811)</f>
        <v>13</v>
      </c>
      <c r="Q4811" t="s">
        <v>89</v>
      </c>
      <c r="R4811">
        <v>2</v>
      </c>
      <c r="S4811">
        <f t="shared" si="454"/>
        <v>13</v>
      </c>
      <c r="T4811">
        <f t="shared" si="455"/>
        <v>0</v>
      </c>
      <c r="U4811" t="s">
        <v>1026</v>
      </c>
      <c r="V4811" t="s">
        <v>921</v>
      </c>
      <c r="Z4811" s="118">
        <v>1.19</v>
      </c>
      <c r="AA4811">
        <v>40</v>
      </c>
      <c r="AB4811" s="120">
        <v>1.7</v>
      </c>
      <c r="AC4811" s="2">
        <f t="shared" si="456"/>
        <v>1577.9399999999998</v>
      </c>
      <c r="AE4811" s="2">
        <f t="shared" si="457"/>
        <v>1577.9399999999998</v>
      </c>
      <c r="AG4811" t="str">
        <f t="shared" si="458"/>
        <v/>
      </c>
    </row>
    <row r="4812" spans="1:34" s="9" customFormat="1">
      <c r="A4812">
        <v>4811</v>
      </c>
      <c r="C4812">
        <v>908</v>
      </c>
      <c r="D4812">
        <v>902</v>
      </c>
      <c r="E4812" s="9" t="s">
        <v>605</v>
      </c>
      <c r="F4812" t="s">
        <v>929</v>
      </c>
      <c r="G4812" s="9">
        <v>55.417564390000003</v>
      </c>
      <c r="H4812" s="9">
        <v>129.12347410000001</v>
      </c>
      <c r="M4812" s="9" t="s">
        <v>416</v>
      </c>
      <c r="N4812" s="9">
        <v>0</v>
      </c>
      <c r="O4812" s="9">
        <v>0</v>
      </c>
      <c r="P4812">
        <f t="shared" si="459"/>
        <v>0</v>
      </c>
      <c r="R4812" s="9">
        <v>2</v>
      </c>
      <c r="S4812" s="9">
        <f t="shared" si="454"/>
        <v>0</v>
      </c>
      <c r="T4812" s="9">
        <f t="shared" si="455"/>
        <v>0</v>
      </c>
      <c r="U4812" t="s">
        <v>1026</v>
      </c>
      <c r="V4812" t="s">
        <v>921</v>
      </c>
      <c r="Z4812" s="118">
        <v>0</v>
      </c>
      <c r="AA4812" s="9">
        <v>0</v>
      </c>
      <c r="AB4812" s="120"/>
      <c r="AC4812" s="2">
        <f t="shared" si="456"/>
        <v>0</v>
      </c>
      <c r="AE4812" s="11">
        <f t="shared" si="457"/>
        <v>0</v>
      </c>
      <c r="AG4812" t="str">
        <f t="shared" si="458"/>
        <v/>
      </c>
      <c r="AH4812"/>
    </row>
    <row r="4813" spans="1:34">
      <c r="A4813">
        <v>4812</v>
      </c>
      <c r="C4813">
        <v>849</v>
      </c>
      <c r="D4813">
        <v>903</v>
      </c>
      <c r="E4813" t="s">
        <v>619</v>
      </c>
      <c r="F4813" t="s">
        <v>930</v>
      </c>
      <c r="G4813">
        <v>55.418148039999998</v>
      </c>
      <c r="H4813">
        <v>129.12359620000001</v>
      </c>
      <c r="M4813" t="s">
        <v>89</v>
      </c>
      <c r="N4813">
        <v>30</v>
      </c>
      <c r="O4813">
        <v>27</v>
      </c>
      <c r="P4813">
        <f t="shared" si="459"/>
        <v>3</v>
      </c>
      <c r="Q4813" t="s">
        <v>35</v>
      </c>
      <c r="R4813">
        <v>1</v>
      </c>
      <c r="S4813">
        <f t="shared" si="454"/>
        <v>0</v>
      </c>
      <c r="T4813">
        <f t="shared" si="455"/>
        <v>3</v>
      </c>
      <c r="W4813">
        <f>SUM(S4813:S4815)</f>
        <v>60</v>
      </c>
      <c r="X4813">
        <f>SUM(T4813:T4815)</f>
        <v>30</v>
      </c>
      <c r="Y4813">
        <f>X4813+W4813</f>
        <v>90</v>
      </c>
      <c r="Z4813" s="118">
        <v>0.16</v>
      </c>
      <c r="AA4813">
        <v>0</v>
      </c>
      <c r="AB4813" s="120">
        <v>37.4</v>
      </c>
      <c r="AC4813" s="2">
        <f t="shared" si="456"/>
        <v>1795.1999999999998</v>
      </c>
      <c r="AD4813" s="2">
        <f>SUM(AC4813:AC4815)</f>
        <v>23172</v>
      </c>
      <c r="AE4813" s="2">
        <f t="shared" si="457"/>
        <v>1795.1999999999998</v>
      </c>
      <c r="AF4813" s="2">
        <f>SUM(AE4813:AE4815)</f>
        <v>23172</v>
      </c>
      <c r="AG4813">
        <f t="shared" si="458"/>
        <v>1</v>
      </c>
    </row>
    <row r="4814" spans="1:34">
      <c r="A4814">
        <v>4813</v>
      </c>
      <c r="C4814">
        <v>849</v>
      </c>
      <c r="D4814">
        <v>903</v>
      </c>
      <c r="E4814" t="s">
        <v>619</v>
      </c>
      <c r="F4814" t="s">
        <v>930</v>
      </c>
      <c r="G4814">
        <v>55.418148039999998</v>
      </c>
      <c r="H4814">
        <v>129.12359620000001</v>
      </c>
      <c r="M4814" t="s">
        <v>623</v>
      </c>
      <c r="N4814">
        <v>27</v>
      </c>
      <c r="O4814">
        <v>0</v>
      </c>
      <c r="P4814">
        <f t="shared" si="459"/>
        <v>27</v>
      </c>
      <c r="Q4814" t="s">
        <v>35</v>
      </c>
      <c r="R4814">
        <v>1</v>
      </c>
      <c r="S4814">
        <f t="shared" si="454"/>
        <v>0</v>
      </c>
      <c r="T4814">
        <f t="shared" si="455"/>
        <v>27</v>
      </c>
      <c r="Z4814" s="118">
        <v>0.16</v>
      </c>
      <c r="AA4814">
        <v>0</v>
      </c>
      <c r="AB4814" s="120">
        <v>37.4</v>
      </c>
      <c r="AC4814" s="2">
        <f t="shared" si="456"/>
        <v>16156.800000000001</v>
      </c>
      <c r="AE4814" s="2">
        <f t="shared" si="457"/>
        <v>16156.800000000001</v>
      </c>
      <c r="AG4814" t="str">
        <f t="shared" si="458"/>
        <v/>
      </c>
    </row>
    <row r="4815" spans="1:34" s="9" customFormat="1">
      <c r="A4815">
        <v>4814</v>
      </c>
      <c r="C4815">
        <v>909</v>
      </c>
      <c r="D4815">
        <v>903</v>
      </c>
      <c r="E4815" s="9" t="s">
        <v>619</v>
      </c>
      <c r="F4815" t="s">
        <v>930</v>
      </c>
      <c r="G4815" s="9">
        <v>55.418148039999998</v>
      </c>
      <c r="H4815" s="9">
        <v>129.12359620000001</v>
      </c>
      <c r="M4815" s="9" t="s">
        <v>859</v>
      </c>
      <c r="N4815" s="9">
        <v>0</v>
      </c>
      <c r="O4815" s="9">
        <v>-60</v>
      </c>
      <c r="P4815">
        <f t="shared" si="459"/>
        <v>60</v>
      </c>
      <c r="Q4815" s="9" t="s">
        <v>89</v>
      </c>
      <c r="R4815" s="9">
        <v>2</v>
      </c>
      <c r="S4815" s="9">
        <f t="shared" si="454"/>
        <v>60</v>
      </c>
      <c r="T4815" s="9">
        <f t="shared" si="455"/>
        <v>0</v>
      </c>
      <c r="U4815" t="s">
        <v>1026</v>
      </c>
      <c r="V4815" t="s">
        <v>921</v>
      </c>
      <c r="Z4815" s="118">
        <v>1.45</v>
      </c>
      <c r="AA4815" s="9">
        <v>50</v>
      </c>
      <c r="AB4815" s="120">
        <v>1.2</v>
      </c>
      <c r="AC4815" s="2">
        <f t="shared" si="456"/>
        <v>5220</v>
      </c>
      <c r="AE4815" s="11">
        <f t="shared" si="457"/>
        <v>5220</v>
      </c>
      <c r="AG4815" t="str">
        <f t="shared" si="458"/>
        <v/>
      </c>
      <c r="AH4815"/>
    </row>
    <row r="4816" spans="1:34">
      <c r="A4816">
        <v>4815</v>
      </c>
      <c r="C4816">
        <v>847</v>
      </c>
      <c r="D4816">
        <v>904</v>
      </c>
      <c r="E4816" t="s">
        <v>607</v>
      </c>
      <c r="F4816" t="s">
        <v>929</v>
      </c>
      <c r="G4816">
        <v>55.412010189999997</v>
      </c>
      <c r="H4816">
        <v>129.13308720000001</v>
      </c>
      <c r="M4816" t="s">
        <v>89</v>
      </c>
      <c r="N4816">
        <v>2</v>
      </c>
      <c r="O4816">
        <v>1</v>
      </c>
      <c r="P4816">
        <f t="shared" si="459"/>
        <v>1</v>
      </c>
      <c r="Q4816" t="s">
        <v>35</v>
      </c>
      <c r="R4816">
        <v>1</v>
      </c>
      <c r="S4816">
        <f t="shared" si="454"/>
        <v>0</v>
      </c>
      <c r="T4816">
        <f t="shared" si="455"/>
        <v>1</v>
      </c>
      <c r="W4816">
        <f>SUM(S4816:S4821)</f>
        <v>60</v>
      </c>
      <c r="X4816">
        <f>SUM(T4816:T4821)</f>
        <v>2</v>
      </c>
      <c r="Y4816">
        <f>X4816+W4816</f>
        <v>62</v>
      </c>
      <c r="Z4816" s="118">
        <v>0.11</v>
      </c>
      <c r="AA4816">
        <v>0</v>
      </c>
      <c r="AB4816" s="120">
        <v>45.06</v>
      </c>
      <c r="AC4816" s="2">
        <f t="shared" si="456"/>
        <v>495.65999999999997</v>
      </c>
      <c r="AD4816" s="2">
        <f>SUM(AC4816:AC4821)</f>
        <v>7649.3999999999987</v>
      </c>
      <c r="AE4816" s="2">
        <f t="shared" si="457"/>
        <v>495.65999999999997</v>
      </c>
      <c r="AF4816" s="2">
        <f>SUM(AE4816:AE4821)</f>
        <v>7649.3999999999987</v>
      </c>
      <c r="AG4816">
        <f t="shared" si="458"/>
        <v>1</v>
      </c>
    </row>
    <row r="4817" spans="1:34">
      <c r="A4817">
        <v>4816</v>
      </c>
      <c r="C4817">
        <v>847</v>
      </c>
      <c r="D4817">
        <v>904</v>
      </c>
      <c r="E4817" t="s">
        <v>607</v>
      </c>
      <c r="F4817" t="s">
        <v>929</v>
      </c>
      <c r="G4817">
        <v>55.412010189999997</v>
      </c>
      <c r="H4817">
        <v>129.13308720000001</v>
      </c>
      <c r="M4817" t="s">
        <v>623</v>
      </c>
      <c r="N4817">
        <v>1</v>
      </c>
      <c r="O4817">
        <v>0</v>
      </c>
      <c r="P4817">
        <f t="shared" si="459"/>
        <v>1</v>
      </c>
      <c r="Q4817" t="s">
        <v>35</v>
      </c>
      <c r="R4817">
        <v>1</v>
      </c>
      <c r="S4817">
        <f t="shared" si="454"/>
        <v>0</v>
      </c>
      <c r="T4817">
        <f t="shared" si="455"/>
        <v>1</v>
      </c>
      <c r="Z4817" s="118">
        <v>0.11</v>
      </c>
      <c r="AA4817">
        <v>0</v>
      </c>
      <c r="AB4817" s="120">
        <v>45.06</v>
      </c>
      <c r="AC4817" s="2">
        <f t="shared" si="456"/>
        <v>495.65999999999997</v>
      </c>
      <c r="AE4817" s="2">
        <f t="shared" si="457"/>
        <v>495.65999999999997</v>
      </c>
      <c r="AG4817" t="str">
        <f t="shared" si="458"/>
        <v/>
      </c>
    </row>
    <row r="4818" spans="1:34">
      <c r="A4818">
        <v>4817</v>
      </c>
      <c r="C4818">
        <v>907</v>
      </c>
      <c r="D4818">
        <v>904</v>
      </c>
      <c r="E4818" t="s">
        <v>607</v>
      </c>
      <c r="F4818" t="s">
        <v>929</v>
      </c>
      <c r="G4818">
        <v>55.412010189999997</v>
      </c>
      <c r="H4818">
        <v>129.13308720000001</v>
      </c>
      <c r="M4818" t="s">
        <v>17</v>
      </c>
      <c r="N4818">
        <v>0</v>
      </c>
      <c r="O4818">
        <v>-10</v>
      </c>
      <c r="P4818">
        <f t="shared" si="459"/>
        <v>10</v>
      </c>
      <c r="Q4818" t="s">
        <v>604</v>
      </c>
      <c r="R4818">
        <v>2</v>
      </c>
      <c r="S4818">
        <f t="shared" si="454"/>
        <v>10</v>
      </c>
      <c r="T4818">
        <f t="shared" si="455"/>
        <v>0</v>
      </c>
      <c r="U4818" t="s">
        <v>1026</v>
      </c>
      <c r="Z4818" s="118">
        <v>0.86</v>
      </c>
      <c r="AA4818">
        <v>70</v>
      </c>
      <c r="AB4818" s="120">
        <v>3.92</v>
      </c>
      <c r="AC4818" s="2">
        <f t="shared" si="456"/>
        <v>1011.3599999999999</v>
      </c>
      <c r="AE4818" s="2">
        <f t="shared" si="457"/>
        <v>1011.3599999999999</v>
      </c>
      <c r="AG4818" t="str">
        <f t="shared" si="458"/>
        <v/>
      </c>
    </row>
    <row r="4819" spans="1:34">
      <c r="A4819">
        <v>4818</v>
      </c>
      <c r="C4819">
        <v>907</v>
      </c>
      <c r="D4819">
        <v>904</v>
      </c>
      <c r="E4819" t="s">
        <v>607</v>
      </c>
      <c r="F4819" t="s">
        <v>929</v>
      </c>
      <c r="G4819">
        <v>55.412010189999997</v>
      </c>
      <c r="H4819">
        <v>129.13308720000001</v>
      </c>
      <c r="M4819" t="s">
        <v>18</v>
      </c>
      <c r="N4819">
        <v>-10</v>
      </c>
      <c r="O4819">
        <v>-30</v>
      </c>
      <c r="P4819">
        <f t="shared" si="459"/>
        <v>20</v>
      </c>
      <c r="Q4819" t="s">
        <v>604</v>
      </c>
      <c r="R4819">
        <v>2</v>
      </c>
      <c r="S4819">
        <f t="shared" si="454"/>
        <v>20</v>
      </c>
      <c r="T4819">
        <f t="shared" si="455"/>
        <v>0</v>
      </c>
      <c r="U4819" t="s">
        <v>1026</v>
      </c>
      <c r="Z4819" s="118">
        <v>1.17</v>
      </c>
      <c r="AA4819">
        <v>70</v>
      </c>
      <c r="AB4819" s="120">
        <v>3.92</v>
      </c>
      <c r="AC4819" s="2">
        <f t="shared" si="456"/>
        <v>2751.8399999999992</v>
      </c>
      <c r="AE4819" s="2">
        <f t="shared" si="457"/>
        <v>2751.8399999999992</v>
      </c>
      <c r="AG4819" t="str">
        <f t="shared" si="458"/>
        <v/>
      </c>
    </row>
    <row r="4820" spans="1:34">
      <c r="A4820">
        <v>4819</v>
      </c>
      <c r="C4820">
        <v>907</v>
      </c>
      <c r="D4820">
        <v>904</v>
      </c>
      <c r="E4820" t="s">
        <v>607</v>
      </c>
      <c r="F4820" t="s">
        <v>929</v>
      </c>
      <c r="G4820">
        <v>55.412010189999997</v>
      </c>
      <c r="H4820">
        <v>129.13308720000001</v>
      </c>
      <c r="M4820" t="s">
        <v>615</v>
      </c>
      <c r="N4820">
        <v>-30</v>
      </c>
      <c r="O4820">
        <v>-40</v>
      </c>
      <c r="P4820">
        <f t="shared" si="459"/>
        <v>10</v>
      </c>
      <c r="Q4820" t="s">
        <v>604</v>
      </c>
      <c r="R4820">
        <v>2</v>
      </c>
      <c r="S4820">
        <f t="shared" si="454"/>
        <v>10</v>
      </c>
      <c r="T4820">
        <f t="shared" si="455"/>
        <v>0</v>
      </c>
      <c r="U4820" t="s">
        <v>1026</v>
      </c>
      <c r="V4820" t="s">
        <v>856</v>
      </c>
      <c r="Z4820" s="118">
        <v>1.71</v>
      </c>
      <c r="AA4820">
        <v>70</v>
      </c>
      <c r="AB4820" s="120">
        <v>3.92</v>
      </c>
      <c r="AC4820" s="2">
        <f t="shared" si="456"/>
        <v>2010.9599999999998</v>
      </c>
      <c r="AE4820" s="2">
        <f t="shared" si="457"/>
        <v>2010.9599999999998</v>
      </c>
      <c r="AG4820" t="str">
        <f t="shared" si="458"/>
        <v/>
      </c>
    </row>
    <row r="4821" spans="1:34" s="9" customFormat="1">
      <c r="A4821">
        <v>4820</v>
      </c>
      <c r="C4821">
        <v>907</v>
      </c>
      <c r="D4821">
        <v>904</v>
      </c>
      <c r="E4821" s="9" t="s">
        <v>607</v>
      </c>
      <c r="F4821" t="s">
        <v>929</v>
      </c>
      <c r="G4821" s="9">
        <v>55.412010189999997</v>
      </c>
      <c r="H4821" s="9">
        <v>129.13308720000001</v>
      </c>
      <c r="M4821" s="9" t="s">
        <v>682</v>
      </c>
      <c r="N4821" s="9">
        <v>-40</v>
      </c>
      <c r="O4821" s="9">
        <v>-60</v>
      </c>
      <c r="P4821">
        <f t="shared" si="459"/>
        <v>20</v>
      </c>
      <c r="Q4821" s="9" t="s">
        <v>604</v>
      </c>
      <c r="R4821" s="9">
        <v>2</v>
      </c>
      <c r="S4821" s="9">
        <f t="shared" si="454"/>
        <v>20</v>
      </c>
      <c r="T4821" s="9">
        <f t="shared" si="455"/>
        <v>0</v>
      </c>
      <c r="U4821" t="s">
        <v>1026</v>
      </c>
      <c r="V4821" t="s">
        <v>856</v>
      </c>
      <c r="Z4821" s="118">
        <v>1.74</v>
      </c>
      <c r="AA4821" s="9">
        <v>80</v>
      </c>
      <c r="AB4821" s="120">
        <v>1.27</v>
      </c>
      <c r="AC4821" s="2">
        <f t="shared" si="456"/>
        <v>883.92000000000007</v>
      </c>
      <c r="AE4821" s="11">
        <f t="shared" si="457"/>
        <v>883.92000000000007</v>
      </c>
      <c r="AG4821" t="str">
        <f t="shared" si="458"/>
        <v/>
      </c>
      <c r="AH4821"/>
    </row>
    <row r="4822" spans="1:34" s="91" customFormat="1">
      <c r="A4822">
        <v>4821</v>
      </c>
      <c r="C4822">
        <v>250</v>
      </c>
      <c r="D4822">
        <v>905</v>
      </c>
      <c r="E4822" s="91" t="s">
        <v>416</v>
      </c>
      <c r="F4822" t="s">
        <v>932</v>
      </c>
      <c r="G4822" s="91">
        <v>53.12411118</v>
      </c>
      <c r="H4822" s="91">
        <v>131.70559689999999</v>
      </c>
      <c r="M4822" s="91" t="s">
        <v>21</v>
      </c>
      <c r="N4822" s="91">
        <v>0</v>
      </c>
      <c r="O4822" s="91">
        <v>0</v>
      </c>
      <c r="P4822" s="89">
        <f t="shared" si="459"/>
        <v>0</v>
      </c>
      <c r="Q4822" s="91" t="s">
        <v>191</v>
      </c>
      <c r="R4822" s="91">
        <v>2</v>
      </c>
      <c r="S4822" s="91">
        <f t="shared" si="454"/>
        <v>0</v>
      </c>
      <c r="T4822" s="91">
        <f t="shared" si="455"/>
        <v>0</v>
      </c>
      <c r="U4822" t="s">
        <v>1026</v>
      </c>
      <c r="V4822"/>
      <c r="Z4822" s="118">
        <v>1.1000000000000001</v>
      </c>
      <c r="AA4822" s="91">
        <v>0</v>
      </c>
      <c r="AB4822" s="120">
        <v>0.92</v>
      </c>
      <c r="AC4822" s="2">
        <f t="shared" si="456"/>
        <v>0</v>
      </c>
      <c r="AE4822" s="92">
        <f t="shared" si="457"/>
        <v>0</v>
      </c>
      <c r="AG4822">
        <f t="shared" si="458"/>
        <v>1</v>
      </c>
      <c r="AH4822"/>
    </row>
    <row r="4823" spans="1:34">
      <c r="A4823">
        <v>4822</v>
      </c>
      <c r="C4823">
        <v>235</v>
      </c>
      <c r="D4823">
        <v>906</v>
      </c>
      <c r="E4823" t="s">
        <v>909</v>
      </c>
      <c r="F4823" t="s">
        <v>931</v>
      </c>
      <c r="G4823">
        <v>53.130699159999999</v>
      </c>
      <c r="H4823">
        <v>131.7082977</v>
      </c>
      <c r="M4823" t="s">
        <v>162</v>
      </c>
      <c r="N4823">
        <v>1</v>
      </c>
      <c r="O4823">
        <v>0</v>
      </c>
      <c r="P4823">
        <f t="shared" si="459"/>
        <v>1</v>
      </c>
      <c r="Q4823" t="s">
        <v>35</v>
      </c>
      <c r="R4823">
        <v>1</v>
      </c>
      <c r="S4823">
        <f t="shared" si="454"/>
        <v>0</v>
      </c>
      <c r="T4823">
        <f t="shared" si="455"/>
        <v>1</v>
      </c>
      <c r="W4823">
        <f>SUM(S4823:S4826)</f>
        <v>38</v>
      </c>
      <c r="X4823">
        <f>SUM(T4823:T4826)</f>
        <v>1</v>
      </c>
      <c r="Y4823">
        <f>X4823+W4823</f>
        <v>39</v>
      </c>
      <c r="Z4823" s="118">
        <v>0.34</v>
      </c>
      <c r="AA4823">
        <v>0</v>
      </c>
      <c r="AB4823" s="120">
        <v>35.51</v>
      </c>
      <c r="AC4823" s="2">
        <f t="shared" si="456"/>
        <v>1207.3399999999999</v>
      </c>
      <c r="AD4823" s="2">
        <f>SUM(AC4823:AC4826)</f>
        <v>7574.5825000000004</v>
      </c>
      <c r="AE4823" s="2">
        <f t="shared" si="457"/>
        <v>1207.3399999999999</v>
      </c>
      <c r="AF4823" s="2">
        <f>SUM(AE4823:AE4826)</f>
        <v>7574.5825000000004</v>
      </c>
      <c r="AG4823">
        <f t="shared" si="458"/>
        <v>1</v>
      </c>
    </row>
    <row r="4824" spans="1:34">
      <c r="A4824">
        <v>4823</v>
      </c>
      <c r="C4824">
        <v>251</v>
      </c>
      <c r="D4824">
        <v>906</v>
      </c>
      <c r="E4824" t="s">
        <v>909</v>
      </c>
      <c r="F4824" t="s">
        <v>931</v>
      </c>
      <c r="G4824">
        <v>53.130699159999999</v>
      </c>
      <c r="H4824">
        <v>131.7082977</v>
      </c>
      <c r="M4824" t="s">
        <v>795</v>
      </c>
      <c r="N4824">
        <v>0</v>
      </c>
      <c r="O4824">
        <v>-8</v>
      </c>
      <c r="P4824">
        <f t="shared" si="459"/>
        <v>8</v>
      </c>
      <c r="Q4824" t="s">
        <v>616</v>
      </c>
      <c r="R4824">
        <v>2</v>
      </c>
      <c r="S4824">
        <f t="shared" si="454"/>
        <v>8</v>
      </c>
      <c r="T4824">
        <f t="shared" si="455"/>
        <v>0</v>
      </c>
      <c r="U4824" t="s">
        <v>1026</v>
      </c>
      <c r="Z4824" s="118">
        <v>1.03</v>
      </c>
      <c r="AA4824">
        <v>0</v>
      </c>
      <c r="AB4824" s="120">
        <v>3.85</v>
      </c>
      <c r="AC4824" s="2">
        <f t="shared" si="456"/>
        <v>3172.4000000000005</v>
      </c>
      <c r="AE4824" s="2">
        <f t="shared" si="457"/>
        <v>3172.4000000000005</v>
      </c>
      <c r="AG4824" t="str">
        <f t="shared" si="458"/>
        <v/>
      </c>
    </row>
    <row r="4825" spans="1:34">
      <c r="A4825">
        <v>4824</v>
      </c>
      <c r="C4825">
        <v>251</v>
      </c>
      <c r="D4825">
        <v>906</v>
      </c>
      <c r="E4825" t="s">
        <v>909</v>
      </c>
      <c r="F4825" t="s">
        <v>931</v>
      </c>
      <c r="G4825">
        <v>53.130699159999999</v>
      </c>
      <c r="H4825">
        <v>131.7082977</v>
      </c>
      <c r="M4825" t="s">
        <v>28</v>
      </c>
      <c r="N4825">
        <v>-23</v>
      </c>
      <c r="O4825">
        <v>-8</v>
      </c>
      <c r="P4825">
        <f t="shared" si="459"/>
        <v>15</v>
      </c>
      <c r="Q4825" t="s">
        <v>604</v>
      </c>
      <c r="R4825">
        <v>2</v>
      </c>
      <c r="S4825">
        <f t="shared" si="454"/>
        <v>15</v>
      </c>
      <c r="T4825">
        <f t="shared" si="455"/>
        <v>0</v>
      </c>
      <c r="U4825" t="s">
        <v>1026</v>
      </c>
      <c r="Z4825" s="118">
        <v>1.56</v>
      </c>
      <c r="AA4825">
        <v>10</v>
      </c>
      <c r="AB4825" s="120">
        <v>1.38</v>
      </c>
      <c r="AC4825" s="2">
        <f t="shared" si="456"/>
        <v>2906.28</v>
      </c>
      <c r="AE4825" s="2">
        <f t="shared" si="457"/>
        <v>2906.28</v>
      </c>
      <c r="AG4825" t="str">
        <f t="shared" si="458"/>
        <v/>
      </c>
    </row>
    <row r="4826" spans="1:34" s="9" customFormat="1">
      <c r="A4826">
        <v>4825</v>
      </c>
      <c r="C4826">
        <v>251</v>
      </c>
      <c r="D4826">
        <v>906</v>
      </c>
      <c r="E4826" s="9" t="s">
        <v>909</v>
      </c>
      <c r="F4826" t="s">
        <v>931</v>
      </c>
      <c r="G4826" s="9">
        <v>53.130699159999999</v>
      </c>
      <c r="H4826" s="9">
        <v>131.7082977</v>
      </c>
      <c r="M4826" s="9" t="s">
        <v>20</v>
      </c>
      <c r="N4826" s="9">
        <v>-23</v>
      </c>
      <c r="O4826" s="9">
        <v>-38</v>
      </c>
      <c r="P4826">
        <f t="shared" si="459"/>
        <v>15</v>
      </c>
      <c r="Q4826" s="9" t="s">
        <v>191</v>
      </c>
      <c r="R4826" s="9">
        <v>2</v>
      </c>
      <c r="S4826" s="9">
        <f t="shared" si="454"/>
        <v>15</v>
      </c>
      <c r="T4826" s="9">
        <f t="shared" si="455"/>
        <v>0</v>
      </c>
      <c r="U4826" t="s">
        <v>1026</v>
      </c>
      <c r="V4826" t="s">
        <v>918</v>
      </c>
      <c r="Z4826" s="118">
        <v>1.71</v>
      </c>
      <c r="AA4826" s="9">
        <v>75</v>
      </c>
      <c r="AB4826" s="120">
        <v>0.45</v>
      </c>
      <c r="AC4826" s="2">
        <f t="shared" si="456"/>
        <v>288.5625</v>
      </c>
      <c r="AE4826" s="11">
        <f t="shared" si="457"/>
        <v>288.5625</v>
      </c>
      <c r="AG4826" t="str">
        <f t="shared" si="458"/>
        <v/>
      </c>
      <c r="AH4826"/>
    </row>
    <row r="4827" spans="1:34">
      <c r="A4827">
        <v>4826</v>
      </c>
      <c r="C4827">
        <v>284</v>
      </c>
      <c r="D4827">
        <v>907</v>
      </c>
      <c r="E4827" t="s">
        <v>916</v>
      </c>
      <c r="F4827" t="s">
        <v>929</v>
      </c>
      <c r="G4827">
        <v>54.930278780000002</v>
      </c>
      <c r="H4827">
        <v>130.04095459999999</v>
      </c>
      <c r="M4827" t="s">
        <v>610</v>
      </c>
      <c r="N4827">
        <v>9</v>
      </c>
      <c r="O4827">
        <v>7</v>
      </c>
      <c r="P4827">
        <f t="shared" si="459"/>
        <v>2</v>
      </c>
      <c r="Q4827" t="s">
        <v>35</v>
      </c>
      <c r="R4827">
        <v>1</v>
      </c>
      <c r="S4827">
        <f t="shared" si="454"/>
        <v>0</v>
      </c>
      <c r="T4827">
        <f t="shared" si="455"/>
        <v>2</v>
      </c>
      <c r="W4827">
        <f>SUM(S4827:S4832)</f>
        <v>51</v>
      </c>
      <c r="X4827">
        <f>SUM(T4827:T4832)</f>
        <v>9</v>
      </c>
      <c r="Y4827">
        <f>X4827+W4827</f>
        <v>60</v>
      </c>
      <c r="Z4827" s="118">
        <v>0.11</v>
      </c>
      <c r="AA4827">
        <v>0</v>
      </c>
      <c r="AC4827" s="2">
        <f t="shared" si="456"/>
        <v>0</v>
      </c>
      <c r="AD4827" s="2">
        <f>SUM(AC4827:AC4832)</f>
        <v>0</v>
      </c>
      <c r="AE4827" s="2">
        <f t="shared" si="457"/>
        <v>0</v>
      </c>
      <c r="AF4827" s="2">
        <f>SUM(AE4827:AE4832)</f>
        <v>0</v>
      </c>
      <c r="AG4827">
        <f t="shared" si="458"/>
        <v>1</v>
      </c>
    </row>
    <row r="4828" spans="1:34">
      <c r="A4828">
        <v>4827</v>
      </c>
      <c r="C4828">
        <v>284</v>
      </c>
      <c r="D4828">
        <v>907</v>
      </c>
      <c r="E4828" t="s">
        <v>916</v>
      </c>
      <c r="F4828" t="s">
        <v>929</v>
      </c>
      <c r="G4828">
        <v>54.930278780000002</v>
      </c>
      <c r="H4828">
        <v>130.04095459999999</v>
      </c>
      <c r="M4828" t="s">
        <v>14</v>
      </c>
      <c r="N4828">
        <v>7</v>
      </c>
      <c r="O4828">
        <v>3</v>
      </c>
      <c r="P4828">
        <f t="shared" si="459"/>
        <v>4</v>
      </c>
      <c r="Q4828" t="s">
        <v>35</v>
      </c>
      <c r="R4828">
        <v>1</v>
      </c>
      <c r="S4828">
        <f t="shared" si="454"/>
        <v>0</v>
      </c>
      <c r="T4828">
        <f t="shared" si="455"/>
        <v>4</v>
      </c>
      <c r="Z4828" s="118">
        <v>0.11</v>
      </c>
      <c r="AA4828">
        <v>0</v>
      </c>
      <c r="AC4828" s="2">
        <f t="shared" si="456"/>
        <v>0</v>
      </c>
      <c r="AE4828" s="2">
        <f t="shared" si="457"/>
        <v>0</v>
      </c>
      <c r="AG4828" t="str">
        <f t="shared" si="458"/>
        <v/>
      </c>
    </row>
    <row r="4829" spans="1:34">
      <c r="A4829">
        <v>4828</v>
      </c>
      <c r="C4829">
        <v>284</v>
      </c>
      <c r="D4829">
        <v>907</v>
      </c>
      <c r="E4829" t="s">
        <v>916</v>
      </c>
      <c r="F4829" t="s">
        <v>929</v>
      </c>
      <c r="G4829">
        <v>54.930278780000002</v>
      </c>
      <c r="H4829">
        <v>130.04095459999999</v>
      </c>
      <c r="M4829" t="s">
        <v>15</v>
      </c>
      <c r="N4829">
        <v>3</v>
      </c>
      <c r="O4829">
        <v>0</v>
      </c>
      <c r="P4829">
        <f t="shared" si="459"/>
        <v>3</v>
      </c>
      <c r="Q4829" t="s">
        <v>35</v>
      </c>
      <c r="R4829">
        <v>1</v>
      </c>
      <c r="S4829">
        <f t="shared" si="454"/>
        <v>0</v>
      </c>
      <c r="T4829">
        <f t="shared" si="455"/>
        <v>3</v>
      </c>
      <c r="Z4829" s="118">
        <v>0.11</v>
      </c>
      <c r="AA4829">
        <v>0</v>
      </c>
      <c r="AC4829" s="2">
        <f t="shared" si="456"/>
        <v>0</v>
      </c>
      <c r="AE4829" s="2">
        <f t="shared" si="457"/>
        <v>0</v>
      </c>
      <c r="AG4829" t="str">
        <f t="shared" si="458"/>
        <v/>
      </c>
    </row>
    <row r="4830" spans="1:34">
      <c r="A4830">
        <v>4829</v>
      </c>
      <c r="C4830">
        <v>312</v>
      </c>
      <c r="D4830">
        <v>907</v>
      </c>
      <c r="E4830" t="s">
        <v>916</v>
      </c>
      <c r="F4830" t="s">
        <v>929</v>
      </c>
      <c r="G4830">
        <v>54.930278780000002</v>
      </c>
      <c r="H4830">
        <v>130.04095459999999</v>
      </c>
      <c r="M4830" t="s">
        <v>116</v>
      </c>
      <c r="N4830">
        <v>0</v>
      </c>
      <c r="O4830">
        <v>-13</v>
      </c>
      <c r="P4830">
        <f t="shared" si="459"/>
        <v>13</v>
      </c>
      <c r="Q4830" t="s">
        <v>604</v>
      </c>
      <c r="R4830">
        <v>2</v>
      </c>
      <c r="S4830">
        <f t="shared" si="454"/>
        <v>13</v>
      </c>
      <c r="T4830">
        <f t="shared" si="455"/>
        <v>0</v>
      </c>
      <c r="U4830" t="s">
        <v>1026</v>
      </c>
      <c r="V4830" t="s">
        <v>918</v>
      </c>
      <c r="Z4830" s="118">
        <v>0.86</v>
      </c>
      <c r="AA4830" s="106">
        <v>30</v>
      </c>
      <c r="AC4830" s="2">
        <f t="shared" si="456"/>
        <v>0</v>
      </c>
      <c r="AE4830" s="2">
        <f t="shared" si="457"/>
        <v>0</v>
      </c>
      <c r="AG4830" t="str">
        <f t="shared" si="458"/>
        <v/>
      </c>
    </row>
    <row r="4831" spans="1:34">
      <c r="A4831">
        <v>4830</v>
      </c>
      <c r="C4831">
        <v>312</v>
      </c>
      <c r="D4831">
        <v>907</v>
      </c>
      <c r="E4831" t="s">
        <v>916</v>
      </c>
      <c r="F4831" t="s">
        <v>929</v>
      </c>
      <c r="G4831">
        <v>54.930278780000002</v>
      </c>
      <c r="H4831">
        <v>130.04095459999999</v>
      </c>
      <c r="M4831" t="s">
        <v>18</v>
      </c>
      <c r="N4831">
        <v>-13</v>
      </c>
      <c r="O4831">
        <v>-31</v>
      </c>
      <c r="P4831">
        <f t="shared" si="459"/>
        <v>18</v>
      </c>
      <c r="Q4831" t="s">
        <v>604</v>
      </c>
      <c r="R4831">
        <v>2</v>
      </c>
      <c r="S4831">
        <f t="shared" si="454"/>
        <v>18</v>
      </c>
      <c r="T4831">
        <f t="shared" si="455"/>
        <v>0</v>
      </c>
      <c r="U4831" t="s">
        <v>1026</v>
      </c>
      <c r="V4831" t="s">
        <v>918</v>
      </c>
      <c r="Z4831" s="118">
        <v>1.17</v>
      </c>
      <c r="AA4831" s="106">
        <v>30</v>
      </c>
      <c r="AC4831" s="2">
        <f t="shared" si="456"/>
        <v>0</v>
      </c>
      <c r="AE4831" s="2">
        <f t="shared" si="457"/>
        <v>0</v>
      </c>
      <c r="AG4831" t="str">
        <f t="shared" si="458"/>
        <v/>
      </c>
    </row>
    <row r="4832" spans="1:34" s="9" customFormat="1">
      <c r="A4832">
        <v>4831</v>
      </c>
      <c r="C4832">
        <v>312</v>
      </c>
      <c r="D4832">
        <v>907</v>
      </c>
      <c r="E4832" s="9" t="s">
        <v>916</v>
      </c>
      <c r="F4832" t="s">
        <v>929</v>
      </c>
      <c r="G4832" s="9">
        <v>54.930278780000002</v>
      </c>
      <c r="H4832" s="9">
        <v>130.04095459999999</v>
      </c>
      <c r="M4832" s="9" t="s">
        <v>122</v>
      </c>
      <c r="N4832" s="9">
        <v>-31</v>
      </c>
      <c r="O4832" s="9">
        <v>-51</v>
      </c>
      <c r="P4832">
        <f t="shared" si="459"/>
        <v>20</v>
      </c>
      <c r="Q4832" s="9" t="s">
        <v>89</v>
      </c>
      <c r="R4832" s="9">
        <v>2</v>
      </c>
      <c r="S4832" s="9">
        <f t="shared" si="454"/>
        <v>20</v>
      </c>
      <c r="T4832" s="9">
        <f t="shared" si="455"/>
        <v>0</v>
      </c>
      <c r="U4832" t="s">
        <v>1026</v>
      </c>
      <c r="V4832" t="s">
        <v>918</v>
      </c>
      <c r="Z4832" s="118">
        <v>1.17</v>
      </c>
      <c r="AA4832" s="106">
        <v>30</v>
      </c>
      <c r="AB4832" s="120"/>
      <c r="AC4832" s="2">
        <f t="shared" si="456"/>
        <v>0</v>
      </c>
      <c r="AE4832" s="11">
        <f t="shared" si="457"/>
        <v>0</v>
      </c>
      <c r="AG4832" t="str">
        <f t="shared" si="458"/>
        <v/>
      </c>
      <c r="AH4832"/>
    </row>
    <row r="4833" spans="1:34" s="102" customFormat="1">
      <c r="A4833" s="102">
        <v>4832</v>
      </c>
      <c r="C4833">
        <v>393</v>
      </c>
      <c r="D4833" s="102">
        <v>908</v>
      </c>
      <c r="E4833" s="102" t="s">
        <v>919</v>
      </c>
      <c r="F4833" s="102" t="s">
        <v>934</v>
      </c>
      <c r="G4833" s="102">
        <v>54.930591579999998</v>
      </c>
      <c r="H4833" s="102">
        <v>130.04142759999999</v>
      </c>
      <c r="M4833" s="102" t="s">
        <v>191</v>
      </c>
      <c r="N4833" s="102">
        <v>17</v>
      </c>
      <c r="O4833" s="102">
        <v>15</v>
      </c>
      <c r="P4833" s="102">
        <f t="shared" si="459"/>
        <v>2</v>
      </c>
      <c r="Q4833" s="102" t="s">
        <v>35</v>
      </c>
      <c r="R4833" s="102">
        <v>1</v>
      </c>
      <c r="S4833" s="102">
        <f t="shared" si="454"/>
        <v>0</v>
      </c>
      <c r="T4833" s="102">
        <f t="shared" si="455"/>
        <v>2</v>
      </c>
      <c r="U4833"/>
      <c r="V4833"/>
      <c r="W4833" s="102">
        <f>SUM(S4833:S4837)</f>
        <v>12</v>
      </c>
      <c r="X4833" s="102">
        <f>SUM(T4833:T4837)</f>
        <v>17</v>
      </c>
      <c r="Y4833" s="102">
        <f>X4833+W4833</f>
        <v>29</v>
      </c>
      <c r="Z4833" s="118">
        <v>0</v>
      </c>
      <c r="AA4833" s="102">
        <v>0</v>
      </c>
      <c r="AB4833" s="120"/>
      <c r="AC4833" s="103">
        <f t="shared" si="456"/>
        <v>0</v>
      </c>
      <c r="AD4833" s="103">
        <f>SUM(AC4833:AC4837)</f>
        <v>14943.956</v>
      </c>
      <c r="AE4833" s="103">
        <f t="shared" si="457"/>
        <v>0</v>
      </c>
      <c r="AF4833" s="103">
        <f>SUM(AE4833:AE4837)</f>
        <v>14943.956</v>
      </c>
      <c r="AG4833" s="102">
        <f t="shared" si="458"/>
        <v>1</v>
      </c>
      <c r="AH4833"/>
    </row>
    <row r="4834" spans="1:34" s="102" customFormat="1">
      <c r="A4834" s="102">
        <v>4833</v>
      </c>
      <c r="C4834">
        <v>393</v>
      </c>
      <c r="D4834" s="102">
        <v>908</v>
      </c>
      <c r="E4834" s="102" t="s">
        <v>919</v>
      </c>
      <c r="F4834" s="102" t="s">
        <v>934</v>
      </c>
      <c r="G4834" s="102">
        <v>54.930591579999998</v>
      </c>
      <c r="H4834" s="102">
        <v>130.04142759999999</v>
      </c>
      <c r="M4834" s="102" t="s">
        <v>14</v>
      </c>
      <c r="N4834" s="102">
        <v>15</v>
      </c>
      <c r="O4834" s="102">
        <v>10</v>
      </c>
      <c r="P4834" s="102">
        <f t="shared" si="459"/>
        <v>5</v>
      </c>
      <c r="Q4834" s="102" t="s">
        <v>35</v>
      </c>
      <c r="R4834" s="102">
        <v>1</v>
      </c>
      <c r="S4834" s="102">
        <f t="shared" si="454"/>
        <v>0</v>
      </c>
      <c r="T4834" s="102">
        <f t="shared" si="455"/>
        <v>5</v>
      </c>
      <c r="U4834"/>
      <c r="V4834"/>
      <c r="Z4834" s="118">
        <v>0.08</v>
      </c>
      <c r="AA4834" s="102">
        <v>0</v>
      </c>
      <c r="AB4834" s="120">
        <v>51.68</v>
      </c>
      <c r="AC4834" s="103">
        <f t="shared" si="456"/>
        <v>2067.2000000000003</v>
      </c>
      <c r="AE4834" s="103">
        <f t="shared" si="457"/>
        <v>2067.2000000000003</v>
      </c>
      <c r="AG4834" s="102" t="str">
        <f t="shared" si="458"/>
        <v/>
      </c>
      <c r="AH4834"/>
    </row>
    <row r="4835" spans="1:34" s="102" customFormat="1">
      <c r="A4835" s="102">
        <v>4834</v>
      </c>
      <c r="C4835">
        <v>393</v>
      </c>
      <c r="D4835" s="102">
        <v>908</v>
      </c>
      <c r="E4835" s="102" t="s">
        <v>919</v>
      </c>
      <c r="F4835" s="102" t="s">
        <v>934</v>
      </c>
      <c r="G4835" s="102">
        <v>54.930591579999998</v>
      </c>
      <c r="H4835" s="102">
        <v>130.04142759999999</v>
      </c>
      <c r="M4835" s="102" t="s">
        <v>15</v>
      </c>
      <c r="N4835" s="102">
        <v>10</v>
      </c>
      <c r="O4835" s="102">
        <v>0</v>
      </c>
      <c r="P4835" s="102">
        <f t="shared" si="459"/>
        <v>10</v>
      </c>
      <c r="Q4835" s="102" t="s">
        <v>35</v>
      </c>
      <c r="R4835" s="102">
        <v>1</v>
      </c>
      <c r="S4835" s="102">
        <f t="shared" si="454"/>
        <v>0</v>
      </c>
      <c r="T4835" s="102">
        <f t="shared" si="455"/>
        <v>10</v>
      </c>
      <c r="U4835"/>
      <c r="V4835"/>
      <c r="Z4835" s="118">
        <v>0.11</v>
      </c>
      <c r="AA4835" s="102">
        <v>0</v>
      </c>
      <c r="AB4835" s="120">
        <v>45.12</v>
      </c>
      <c r="AC4835" s="103">
        <f t="shared" si="456"/>
        <v>4963.2</v>
      </c>
      <c r="AE4835" s="103">
        <f t="shared" si="457"/>
        <v>4963.2</v>
      </c>
      <c r="AG4835" s="102" t="str">
        <f t="shared" si="458"/>
        <v/>
      </c>
      <c r="AH4835"/>
    </row>
    <row r="4836" spans="1:34" s="102" customFormat="1">
      <c r="A4836" s="102">
        <v>4835</v>
      </c>
      <c r="C4836">
        <v>440</v>
      </c>
      <c r="D4836" s="102">
        <v>908</v>
      </c>
      <c r="E4836" s="102" t="s">
        <v>919</v>
      </c>
      <c r="F4836" s="102" t="s">
        <v>934</v>
      </c>
      <c r="G4836" s="102">
        <v>54.930591579999998</v>
      </c>
      <c r="H4836" s="102">
        <v>130.04142759999999</v>
      </c>
      <c r="M4836" s="102" t="s">
        <v>104</v>
      </c>
      <c r="N4836" s="102">
        <v>0</v>
      </c>
      <c r="O4836" s="102">
        <v>-12</v>
      </c>
      <c r="P4836" s="102">
        <f t="shared" si="459"/>
        <v>12</v>
      </c>
      <c r="Q4836" s="102" t="s">
        <v>880</v>
      </c>
      <c r="R4836" s="102">
        <v>2</v>
      </c>
      <c r="S4836" s="102">
        <f t="shared" si="454"/>
        <v>12</v>
      </c>
      <c r="T4836" s="102">
        <f t="shared" si="455"/>
        <v>0</v>
      </c>
      <c r="U4836" t="s">
        <v>1026</v>
      </c>
      <c r="V4836" t="s">
        <v>918</v>
      </c>
      <c r="Z4836" s="118">
        <v>0.93</v>
      </c>
      <c r="AA4836" s="106">
        <v>30</v>
      </c>
      <c r="AB4836" s="120">
        <v>10.130000000000001</v>
      </c>
      <c r="AC4836" s="103">
        <f t="shared" si="456"/>
        <v>7913.5560000000005</v>
      </c>
      <c r="AE4836" s="103">
        <f t="shared" si="457"/>
        <v>7913.5560000000005</v>
      </c>
      <c r="AG4836" s="102" t="str">
        <f t="shared" si="458"/>
        <v/>
      </c>
      <c r="AH4836"/>
    </row>
    <row r="4837" spans="1:34" s="44" customFormat="1">
      <c r="A4837" s="102">
        <v>4836</v>
      </c>
      <c r="C4837">
        <v>440</v>
      </c>
      <c r="D4837" s="102">
        <v>908</v>
      </c>
      <c r="E4837" s="44" t="s">
        <v>919</v>
      </c>
      <c r="F4837" s="102" t="s">
        <v>934</v>
      </c>
      <c r="G4837" s="44">
        <v>54.930591579999998</v>
      </c>
      <c r="H4837" s="44">
        <v>130.04142759999999</v>
      </c>
      <c r="M4837" s="44" t="s">
        <v>416</v>
      </c>
      <c r="N4837" s="44">
        <v>0</v>
      </c>
      <c r="O4837" s="44">
        <v>0</v>
      </c>
      <c r="P4837" s="102">
        <f t="shared" si="459"/>
        <v>0</v>
      </c>
      <c r="R4837" s="44">
        <v>2</v>
      </c>
      <c r="S4837" s="44">
        <f t="shared" si="454"/>
        <v>0</v>
      </c>
      <c r="T4837" s="44">
        <f t="shared" si="455"/>
        <v>0</v>
      </c>
      <c r="U4837" t="s">
        <v>1026</v>
      </c>
      <c r="V4837" t="s">
        <v>918</v>
      </c>
      <c r="Z4837" s="118">
        <v>0</v>
      </c>
      <c r="AA4837" s="44">
        <v>0</v>
      </c>
      <c r="AB4837" s="120"/>
      <c r="AC4837" s="103">
        <f t="shared" si="456"/>
        <v>0</v>
      </c>
      <c r="AE4837" s="104">
        <f t="shared" si="457"/>
        <v>0</v>
      </c>
      <c r="AG4837" s="102" t="str">
        <f t="shared" si="458"/>
        <v/>
      </c>
      <c r="AH4837"/>
    </row>
    <row r="4838" spans="1:34" s="102" customFormat="1">
      <c r="A4838" s="102">
        <v>4837</v>
      </c>
      <c r="C4838">
        <v>276</v>
      </c>
      <c r="D4838" s="102">
        <v>909</v>
      </c>
      <c r="E4838" s="102" t="s">
        <v>919</v>
      </c>
      <c r="F4838" s="102" t="s">
        <v>934</v>
      </c>
      <c r="G4838" s="102">
        <v>53.106170650000003</v>
      </c>
      <c r="H4838" s="102">
        <v>131.92250060000001</v>
      </c>
      <c r="M4838" s="102" t="s">
        <v>666</v>
      </c>
      <c r="N4838" s="102">
        <v>58</v>
      </c>
      <c r="O4838" s="102">
        <v>62</v>
      </c>
      <c r="P4838" s="102">
        <f t="shared" si="459"/>
        <v>4</v>
      </c>
      <c r="Q4838" s="102" t="s">
        <v>35</v>
      </c>
      <c r="R4838" s="102">
        <v>1</v>
      </c>
      <c r="S4838" s="102">
        <f t="shared" si="454"/>
        <v>0</v>
      </c>
      <c r="T4838" s="102">
        <f t="shared" si="455"/>
        <v>4</v>
      </c>
      <c r="U4838"/>
      <c r="V4838"/>
      <c r="W4838" s="102">
        <f>SUM(S4838:S4842)</f>
        <v>22</v>
      </c>
      <c r="X4838" s="102">
        <f>SUM(T4838:T4842)</f>
        <v>62</v>
      </c>
      <c r="Y4838" s="102">
        <f>X4838+W4838</f>
        <v>84</v>
      </c>
      <c r="Z4838" s="118">
        <v>0.08</v>
      </c>
      <c r="AA4838" s="102">
        <v>0</v>
      </c>
      <c r="AB4838" s="120">
        <v>51.68</v>
      </c>
      <c r="AC4838" s="103">
        <f t="shared" si="456"/>
        <v>1653.7600000000002</v>
      </c>
      <c r="AD4838" s="103">
        <f>SUM(AC4838:AC4842)</f>
        <v>45807.975100000003</v>
      </c>
      <c r="AE4838" s="103">
        <f t="shared" si="457"/>
        <v>1653.7600000000002</v>
      </c>
      <c r="AF4838" s="103">
        <f>SUM(AE4838:AE4842)</f>
        <v>45807.975100000003</v>
      </c>
      <c r="AG4838" s="102">
        <f t="shared" si="458"/>
        <v>1</v>
      </c>
      <c r="AH4838"/>
    </row>
    <row r="4839" spans="1:34" s="102" customFormat="1">
      <c r="A4839" s="102">
        <v>4838</v>
      </c>
      <c r="C4839">
        <v>276</v>
      </c>
      <c r="D4839" s="102">
        <v>909</v>
      </c>
      <c r="E4839" s="102" t="s">
        <v>919</v>
      </c>
      <c r="F4839" s="102" t="s">
        <v>934</v>
      </c>
      <c r="G4839" s="102">
        <v>53.106170650000003</v>
      </c>
      <c r="H4839" s="102">
        <v>131.92250060000001</v>
      </c>
      <c r="M4839" s="102" t="s">
        <v>612</v>
      </c>
      <c r="N4839" s="102">
        <v>49</v>
      </c>
      <c r="O4839" s="102">
        <v>58</v>
      </c>
      <c r="P4839" s="102">
        <f t="shared" si="459"/>
        <v>9</v>
      </c>
      <c r="Q4839" s="102" t="s">
        <v>35</v>
      </c>
      <c r="R4839" s="102">
        <v>1</v>
      </c>
      <c r="S4839" s="102">
        <f t="shared" si="454"/>
        <v>0</v>
      </c>
      <c r="T4839" s="102">
        <f t="shared" si="455"/>
        <v>9</v>
      </c>
      <c r="U4839"/>
      <c r="V4839"/>
      <c r="Z4839" s="118">
        <v>0.08</v>
      </c>
      <c r="AA4839" s="102">
        <v>0</v>
      </c>
      <c r="AB4839" s="120">
        <v>51.68</v>
      </c>
      <c r="AC4839" s="103">
        <f t="shared" si="456"/>
        <v>3720.96</v>
      </c>
      <c r="AE4839" s="103">
        <f t="shared" si="457"/>
        <v>3720.96</v>
      </c>
      <c r="AG4839" s="102" t="str">
        <f t="shared" si="458"/>
        <v/>
      </c>
      <c r="AH4839"/>
    </row>
    <row r="4840" spans="1:34" s="102" customFormat="1">
      <c r="A4840" s="102">
        <v>4839</v>
      </c>
      <c r="C4840">
        <v>276</v>
      </c>
      <c r="D4840" s="102">
        <v>909</v>
      </c>
      <c r="E4840" s="102" t="s">
        <v>919</v>
      </c>
      <c r="F4840" s="102" t="s">
        <v>934</v>
      </c>
      <c r="G4840" s="102">
        <v>53.106170650000003</v>
      </c>
      <c r="H4840" s="102">
        <v>131.92250060000001</v>
      </c>
      <c r="M4840" s="102" t="s">
        <v>15</v>
      </c>
      <c r="N4840" s="102">
        <v>30</v>
      </c>
      <c r="O4840" s="102">
        <v>49</v>
      </c>
      <c r="P4840" s="102">
        <f t="shared" si="459"/>
        <v>19</v>
      </c>
      <c r="Q4840" s="102" t="s">
        <v>35</v>
      </c>
      <c r="R4840" s="102">
        <v>1</v>
      </c>
      <c r="S4840" s="102">
        <f t="shared" si="454"/>
        <v>0</v>
      </c>
      <c r="T4840" s="102">
        <f t="shared" si="455"/>
        <v>19</v>
      </c>
      <c r="U4840"/>
      <c r="V4840"/>
      <c r="Z4840" s="118">
        <v>0.15</v>
      </c>
      <c r="AA4840" s="102">
        <v>0</v>
      </c>
      <c r="AB4840" s="120">
        <v>45.12</v>
      </c>
      <c r="AC4840" s="103">
        <f t="shared" si="456"/>
        <v>12859.2</v>
      </c>
      <c r="AE4840" s="103">
        <f t="shared" si="457"/>
        <v>12859.2</v>
      </c>
      <c r="AG4840" s="102" t="str">
        <f t="shared" si="458"/>
        <v/>
      </c>
      <c r="AH4840"/>
    </row>
    <row r="4841" spans="1:34" s="102" customFormat="1">
      <c r="A4841" s="102">
        <v>4840</v>
      </c>
      <c r="C4841">
        <v>276</v>
      </c>
      <c r="D4841" s="102">
        <v>909</v>
      </c>
      <c r="E4841" s="102" t="s">
        <v>919</v>
      </c>
      <c r="F4841" s="102" t="s">
        <v>934</v>
      </c>
      <c r="G4841" s="102">
        <v>53.106170650000003</v>
      </c>
      <c r="H4841" s="102">
        <v>131.92250060000001</v>
      </c>
      <c r="M4841" s="102" t="s">
        <v>90</v>
      </c>
      <c r="N4841" s="102">
        <v>0</v>
      </c>
      <c r="O4841" s="102">
        <v>30</v>
      </c>
      <c r="P4841" s="102">
        <f t="shared" si="459"/>
        <v>30</v>
      </c>
      <c r="Q4841" s="102" t="s">
        <v>35</v>
      </c>
      <c r="R4841" s="102">
        <v>1</v>
      </c>
      <c r="S4841" s="102">
        <f t="shared" si="454"/>
        <v>0</v>
      </c>
      <c r="T4841" s="102">
        <f t="shared" si="455"/>
        <v>30</v>
      </c>
      <c r="U4841"/>
      <c r="V4841"/>
      <c r="Z4841" s="118">
        <v>0.15</v>
      </c>
      <c r="AA4841" s="102">
        <v>0</v>
      </c>
      <c r="AB4841" s="120">
        <v>45.12</v>
      </c>
      <c r="AC4841" s="103">
        <f t="shared" si="456"/>
        <v>20304.000000000004</v>
      </c>
      <c r="AE4841" s="103">
        <f t="shared" si="457"/>
        <v>20304.000000000004</v>
      </c>
      <c r="AG4841" s="102" t="str">
        <f t="shared" si="458"/>
        <v/>
      </c>
      <c r="AH4841"/>
    </row>
    <row r="4842" spans="1:34" s="44" customFormat="1">
      <c r="A4842" s="102">
        <v>4841</v>
      </c>
      <c r="C4842">
        <v>304</v>
      </c>
      <c r="D4842" s="102">
        <v>909</v>
      </c>
      <c r="E4842" s="44" t="s">
        <v>919</v>
      </c>
      <c r="F4842" s="102" t="s">
        <v>934</v>
      </c>
      <c r="G4842" s="44">
        <v>53.106170650000003</v>
      </c>
      <c r="H4842" s="44">
        <v>131.92250060000001</v>
      </c>
      <c r="M4842" s="44" t="s">
        <v>28</v>
      </c>
      <c r="N4842" s="44">
        <v>0</v>
      </c>
      <c r="O4842" s="44">
        <v>-22</v>
      </c>
      <c r="P4842" s="102">
        <f t="shared" si="459"/>
        <v>22</v>
      </c>
      <c r="Q4842" s="44" t="s">
        <v>893</v>
      </c>
      <c r="R4842" s="44">
        <v>2</v>
      </c>
      <c r="S4842" s="44">
        <f t="shared" si="454"/>
        <v>22</v>
      </c>
      <c r="T4842" s="44">
        <f t="shared" si="455"/>
        <v>0</v>
      </c>
      <c r="U4842" t="s">
        <v>1026</v>
      </c>
      <c r="V4842"/>
      <c r="Z4842" s="118">
        <v>1.19</v>
      </c>
      <c r="AA4842" s="106">
        <v>23.5</v>
      </c>
      <c r="AB4842" s="120">
        <v>3.63</v>
      </c>
      <c r="AC4842" s="103">
        <f t="shared" si="456"/>
        <v>7270.0551000000005</v>
      </c>
      <c r="AE4842" s="104">
        <f t="shared" si="457"/>
        <v>7270.0551000000005</v>
      </c>
      <c r="AG4842" s="102" t="str">
        <f t="shared" si="458"/>
        <v/>
      </c>
      <c r="AH4842"/>
    </row>
    <row r="4843" spans="1:34">
      <c r="A4843">
        <v>4842</v>
      </c>
      <c r="C4843">
        <v>41</v>
      </c>
      <c r="D4843">
        <v>910</v>
      </c>
      <c r="E4843" t="s">
        <v>619</v>
      </c>
      <c r="F4843" t="s">
        <v>930</v>
      </c>
      <c r="G4843">
        <v>53.04962158</v>
      </c>
      <c r="H4843">
        <v>132.03190609999999</v>
      </c>
      <c r="M4843" t="s">
        <v>89</v>
      </c>
      <c r="N4843">
        <v>3</v>
      </c>
      <c r="O4843">
        <v>2</v>
      </c>
      <c r="P4843">
        <f t="shared" si="459"/>
        <v>1</v>
      </c>
      <c r="Q4843" t="s">
        <v>35</v>
      </c>
      <c r="R4843">
        <v>1</v>
      </c>
      <c r="S4843">
        <f t="shared" si="454"/>
        <v>0</v>
      </c>
      <c r="T4843">
        <f t="shared" si="455"/>
        <v>1</v>
      </c>
      <c r="W4843">
        <f>SUM(S4843:S4847)</f>
        <v>60</v>
      </c>
      <c r="X4843">
        <f>SUM(T4843:T4847)</f>
        <v>3</v>
      </c>
      <c r="Y4843">
        <f>X4843+W4843</f>
        <v>63</v>
      </c>
      <c r="Z4843" s="118">
        <v>0.16</v>
      </c>
      <c r="AA4843">
        <v>0</v>
      </c>
      <c r="AB4843" s="120">
        <v>37.4</v>
      </c>
      <c r="AC4843" s="2">
        <f t="shared" si="456"/>
        <v>598.4</v>
      </c>
      <c r="AD4843" s="2">
        <f>SUM(AC4843:AC4847)</f>
        <v>5224.9599999999991</v>
      </c>
      <c r="AE4843" s="2">
        <f t="shared" si="457"/>
        <v>598.4</v>
      </c>
      <c r="AF4843" s="2">
        <f>SUM(AE4843:AE4847)</f>
        <v>5224.9599999999991</v>
      </c>
      <c r="AG4843">
        <f t="shared" si="458"/>
        <v>1</v>
      </c>
    </row>
    <row r="4844" spans="1:34">
      <c r="A4844">
        <v>4843</v>
      </c>
      <c r="C4844">
        <v>41</v>
      </c>
      <c r="D4844">
        <v>910</v>
      </c>
      <c r="E4844" t="s">
        <v>619</v>
      </c>
      <c r="F4844" t="s">
        <v>930</v>
      </c>
      <c r="G4844">
        <v>53.04962158</v>
      </c>
      <c r="H4844">
        <v>132.03190609999999</v>
      </c>
      <c r="M4844" t="s">
        <v>612</v>
      </c>
      <c r="N4844">
        <v>2</v>
      </c>
      <c r="O4844">
        <v>0</v>
      </c>
      <c r="P4844">
        <f t="shared" si="459"/>
        <v>2</v>
      </c>
      <c r="Q4844" t="s">
        <v>35</v>
      </c>
      <c r="R4844">
        <v>1</v>
      </c>
      <c r="S4844">
        <f t="shared" si="454"/>
        <v>0</v>
      </c>
      <c r="T4844">
        <f t="shared" si="455"/>
        <v>2</v>
      </c>
      <c r="Z4844" s="118">
        <v>0.16</v>
      </c>
      <c r="AA4844">
        <v>0</v>
      </c>
      <c r="AB4844" s="120">
        <v>37.4</v>
      </c>
      <c r="AC4844" s="2">
        <f t="shared" si="456"/>
        <v>1196.8</v>
      </c>
      <c r="AE4844" s="2">
        <f t="shared" si="457"/>
        <v>1196.8</v>
      </c>
      <c r="AG4844" t="str">
        <f t="shared" si="458"/>
        <v/>
      </c>
    </row>
    <row r="4845" spans="1:34">
      <c r="A4845">
        <v>4844</v>
      </c>
      <c r="C4845">
        <v>52</v>
      </c>
      <c r="D4845">
        <v>910</v>
      </c>
      <c r="E4845" t="s">
        <v>619</v>
      </c>
      <c r="F4845" t="s">
        <v>930</v>
      </c>
      <c r="G4845">
        <v>53.04962158</v>
      </c>
      <c r="H4845">
        <v>132.03190609999999</v>
      </c>
      <c r="M4845" t="s">
        <v>18</v>
      </c>
      <c r="N4845">
        <v>-32</v>
      </c>
      <c r="O4845">
        <v>-6</v>
      </c>
      <c r="P4845">
        <f t="shared" si="459"/>
        <v>26</v>
      </c>
      <c r="Q4845" t="s">
        <v>616</v>
      </c>
      <c r="R4845">
        <v>2</v>
      </c>
      <c r="S4845">
        <f t="shared" si="454"/>
        <v>26</v>
      </c>
      <c r="T4845">
        <f t="shared" si="455"/>
        <v>0</v>
      </c>
      <c r="U4845" t="s">
        <v>1026</v>
      </c>
      <c r="Z4845" s="118">
        <v>1.03</v>
      </c>
      <c r="AA4845">
        <v>70</v>
      </c>
      <c r="AB4845" s="120">
        <v>1.2</v>
      </c>
      <c r="AC4845" s="2">
        <f t="shared" si="456"/>
        <v>964.07999999999981</v>
      </c>
      <c r="AE4845" s="2">
        <f t="shared" si="457"/>
        <v>964.07999999999981</v>
      </c>
      <c r="AG4845" t="str">
        <f t="shared" si="458"/>
        <v/>
      </c>
    </row>
    <row r="4846" spans="1:34">
      <c r="A4846">
        <v>4845</v>
      </c>
      <c r="C4846">
        <v>52</v>
      </c>
      <c r="D4846">
        <v>910</v>
      </c>
      <c r="E4846" t="s">
        <v>619</v>
      </c>
      <c r="F4846" t="s">
        <v>930</v>
      </c>
      <c r="G4846">
        <v>53.04962158</v>
      </c>
      <c r="H4846">
        <v>132.03190609999999</v>
      </c>
      <c r="M4846" t="s">
        <v>104</v>
      </c>
      <c r="N4846">
        <v>0</v>
      </c>
      <c r="O4846">
        <v>-6</v>
      </c>
      <c r="P4846">
        <f t="shared" si="459"/>
        <v>6</v>
      </c>
      <c r="Q4846" t="s">
        <v>613</v>
      </c>
      <c r="R4846">
        <v>2</v>
      </c>
      <c r="S4846">
        <f t="shared" si="454"/>
        <v>6</v>
      </c>
      <c r="T4846">
        <f t="shared" si="455"/>
        <v>0</v>
      </c>
      <c r="U4846" t="s">
        <v>1026</v>
      </c>
      <c r="Z4846" s="118">
        <v>1.07</v>
      </c>
      <c r="AA4846">
        <v>0</v>
      </c>
      <c r="AB4846" s="120">
        <v>3.36</v>
      </c>
      <c r="AC4846" s="2">
        <f t="shared" si="456"/>
        <v>2157.12</v>
      </c>
      <c r="AE4846" s="2">
        <f t="shared" si="457"/>
        <v>2157.12</v>
      </c>
      <c r="AG4846" t="str">
        <f t="shared" si="458"/>
        <v/>
      </c>
    </row>
    <row r="4847" spans="1:34" s="9" customFormat="1">
      <c r="A4847">
        <v>4846</v>
      </c>
      <c r="C4847">
        <v>52</v>
      </c>
      <c r="D4847">
        <v>910</v>
      </c>
      <c r="E4847" s="9" t="s">
        <v>619</v>
      </c>
      <c r="F4847" t="s">
        <v>930</v>
      </c>
      <c r="G4847" s="9">
        <v>53.04962158</v>
      </c>
      <c r="H4847" s="9">
        <v>132.03190609999999</v>
      </c>
      <c r="M4847" s="9" t="s">
        <v>19</v>
      </c>
      <c r="N4847" s="9">
        <v>-32</v>
      </c>
      <c r="O4847" s="9">
        <v>-60</v>
      </c>
      <c r="P4847">
        <f t="shared" si="459"/>
        <v>28</v>
      </c>
      <c r="Q4847" s="9" t="s">
        <v>616</v>
      </c>
      <c r="R4847" s="9">
        <v>2</v>
      </c>
      <c r="S4847" s="9">
        <f t="shared" si="454"/>
        <v>28</v>
      </c>
      <c r="T4847" s="9">
        <f t="shared" si="455"/>
        <v>0</v>
      </c>
      <c r="U4847" t="s">
        <v>1026</v>
      </c>
      <c r="V4847" t="s">
        <v>918</v>
      </c>
      <c r="Z4847" s="118">
        <v>1.45</v>
      </c>
      <c r="AA4847" s="9">
        <v>80</v>
      </c>
      <c r="AB4847" s="120">
        <v>0.38</v>
      </c>
      <c r="AC4847" s="2">
        <f t="shared" si="456"/>
        <v>308.55999999999995</v>
      </c>
      <c r="AE4847" s="11">
        <f t="shared" si="457"/>
        <v>308.55999999999995</v>
      </c>
      <c r="AG4847" t="str">
        <f t="shared" si="458"/>
        <v/>
      </c>
      <c r="AH4847"/>
    </row>
    <row r="4848" spans="1:34">
      <c r="A4848">
        <v>4847</v>
      </c>
      <c r="C4848">
        <v>260</v>
      </c>
      <c r="D4848">
        <v>911</v>
      </c>
      <c r="E4848" t="s">
        <v>607</v>
      </c>
      <c r="F4848" t="s">
        <v>929</v>
      </c>
      <c r="G4848">
        <v>53</v>
      </c>
      <c r="H4848">
        <v>132.10079959999999</v>
      </c>
      <c r="M4848" t="s">
        <v>624</v>
      </c>
      <c r="N4848">
        <v>0</v>
      </c>
      <c r="O4848">
        <v>-9</v>
      </c>
      <c r="P4848">
        <f t="shared" si="459"/>
        <v>9</v>
      </c>
      <c r="Q4848" t="s">
        <v>89</v>
      </c>
      <c r="R4848">
        <v>2</v>
      </c>
      <c r="S4848">
        <f t="shared" si="454"/>
        <v>9</v>
      </c>
      <c r="T4848">
        <f t="shared" si="455"/>
        <v>0</v>
      </c>
      <c r="U4848" t="s">
        <v>1026</v>
      </c>
      <c r="V4848" t="s">
        <v>918</v>
      </c>
      <c r="W4848">
        <f>SUM(S4848:S4851)</f>
        <v>49</v>
      </c>
      <c r="X4848">
        <f>SUM(T4848:T4851)</f>
        <v>0</v>
      </c>
      <c r="Y4848">
        <f>X4848+W4848</f>
        <v>49</v>
      </c>
      <c r="Z4848" s="118">
        <v>0.11</v>
      </c>
      <c r="AA4848">
        <v>0</v>
      </c>
      <c r="AB4848" s="120">
        <v>45.06</v>
      </c>
      <c r="AC4848" s="2">
        <f t="shared" si="456"/>
        <v>4460.9400000000005</v>
      </c>
      <c r="AD4848" s="2">
        <f>SUM(AC4848:AC4851)</f>
        <v>20950.197600000007</v>
      </c>
      <c r="AE4848" s="2">
        <f t="shared" si="457"/>
        <v>4460.9400000000005</v>
      </c>
      <c r="AF4848" s="2">
        <f>SUM(AE4848:AE4851)</f>
        <v>20950.197600000007</v>
      </c>
      <c r="AG4848">
        <f t="shared" si="458"/>
        <v>1</v>
      </c>
    </row>
    <row r="4849" spans="1:34">
      <c r="A4849">
        <v>4848</v>
      </c>
      <c r="C4849">
        <v>260</v>
      </c>
      <c r="D4849">
        <v>911</v>
      </c>
      <c r="E4849" t="s">
        <v>607</v>
      </c>
      <c r="F4849" t="s">
        <v>929</v>
      </c>
      <c r="G4849">
        <v>53</v>
      </c>
      <c r="H4849">
        <v>132.10079959999999</v>
      </c>
      <c r="M4849" t="s">
        <v>792</v>
      </c>
      <c r="N4849">
        <v>0</v>
      </c>
      <c r="O4849">
        <v>-19</v>
      </c>
      <c r="P4849">
        <f t="shared" si="459"/>
        <v>19</v>
      </c>
      <c r="Q4849" t="s">
        <v>89</v>
      </c>
      <c r="R4849">
        <v>2</v>
      </c>
      <c r="S4849">
        <f t="shared" si="454"/>
        <v>19</v>
      </c>
      <c r="T4849">
        <f t="shared" si="455"/>
        <v>0</v>
      </c>
      <c r="U4849" t="s">
        <v>1026</v>
      </c>
      <c r="V4849" t="s">
        <v>918</v>
      </c>
      <c r="Z4849" s="118">
        <v>0.93</v>
      </c>
      <c r="AA4849">
        <v>36</v>
      </c>
      <c r="AB4849" s="120">
        <v>10.95</v>
      </c>
      <c r="AC4849" s="2">
        <f t="shared" si="456"/>
        <v>12383.136000000004</v>
      </c>
      <c r="AE4849" s="2">
        <f t="shared" si="457"/>
        <v>12383.136000000004</v>
      </c>
      <c r="AG4849" t="str">
        <f t="shared" si="458"/>
        <v/>
      </c>
    </row>
    <row r="4850" spans="1:34">
      <c r="A4850">
        <v>4849</v>
      </c>
      <c r="C4850">
        <v>260</v>
      </c>
      <c r="D4850">
        <v>911</v>
      </c>
      <c r="E4850" t="s">
        <v>607</v>
      </c>
      <c r="F4850" t="s">
        <v>929</v>
      </c>
      <c r="G4850">
        <v>53</v>
      </c>
      <c r="H4850">
        <v>132.10079959999999</v>
      </c>
      <c r="M4850" t="s">
        <v>860</v>
      </c>
      <c r="N4850">
        <v>-40</v>
      </c>
      <c r="O4850">
        <v>-40</v>
      </c>
      <c r="P4850">
        <f t="shared" si="459"/>
        <v>0</v>
      </c>
      <c r="R4850">
        <v>2</v>
      </c>
      <c r="S4850">
        <f t="shared" si="454"/>
        <v>0</v>
      </c>
      <c r="T4850">
        <f t="shared" si="455"/>
        <v>0</v>
      </c>
      <c r="U4850" t="s">
        <v>1003</v>
      </c>
      <c r="V4850" t="s">
        <v>856</v>
      </c>
      <c r="Z4850" s="118">
        <v>0</v>
      </c>
      <c r="AA4850">
        <v>0</v>
      </c>
      <c r="AB4850" s="120">
        <v>0</v>
      </c>
      <c r="AC4850" s="2">
        <f t="shared" si="456"/>
        <v>0</v>
      </c>
      <c r="AE4850" s="2">
        <f t="shared" si="457"/>
        <v>0</v>
      </c>
      <c r="AG4850" t="str">
        <f t="shared" si="458"/>
        <v/>
      </c>
    </row>
    <row r="4851" spans="1:34" s="9" customFormat="1">
      <c r="A4851">
        <v>4850</v>
      </c>
      <c r="C4851">
        <v>260</v>
      </c>
      <c r="D4851">
        <v>911</v>
      </c>
      <c r="E4851" s="9" t="s">
        <v>607</v>
      </c>
      <c r="F4851" t="s">
        <v>929</v>
      </c>
      <c r="G4851" s="9">
        <v>53</v>
      </c>
      <c r="H4851" s="9">
        <v>132.10079959999999</v>
      </c>
      <c r="M4851" s="9" t="s">
        <v>17</v>
      </c>
      <c r="N4851" s="9">
        <v>-19</v>
      </c>
      <c r="O4851" s="9">
        <v>-40</v>
      </c>
      <c r="P4851">
        <f t="shared" si="459"/>
        <v>21</v>
      </c>
      <c r="Q4851" s="9" t="s">
        <v>89</v>
      </c>
      <c r="R4851" s="9">
        <v>2</v>
      </c>
      <c r="S4851" s="9">
        <f t="shared" si="454"/>
        <v>21</v>
      </c>
      <c r="T4851" s="9">
        <f t="shared" si="455"/>
        <v>0</v>
      </c>
      <c r="U4851" t="s">
        <v>1003</v>
      </c>
      <c r="V4851" t="s">
        <v>856</v>
      </c>
      <c r="Z4851" s="118">
        <v>0.86</v>
      </c>
      <c r="AA4851" s="9">
        <v>42</v>
      </c>
      <c r="AB4851" s="120">
        <v>3.92</v>
      </c>
      <c r="AC4851" s="2">
        <f t="shared" si="456"/>
        <v>4106.1216000000004</v>
      </c>
      <c r="AE4851" s="11">
        <f t="shared" si="457"/>
        <v>4106.1216000000004</v>
      </c>
      <c r="AG4851" t="str">
        <f t="shared" si="458"/>
        <v/>
      </c>
      <c r="AH4851"/>
    </row>
    <row r="4852" spans="1:34">
      <c r="A4852">
        <v>4851</v>
      </c>
      <c r="C4852">
        <v>42</v>
      </c>
      <c r="D4852">
        <v>912</v>
      </c>
      <c r="E4852" t="s">
        <v>605</v>
      </c>
      <c r="F4852" t="s">
        <v>929</v>
      </c>
      <c r="G4852">
        <v>53.186931610000002</v>
      </c>
      <c r="H4852">
        <v>132.01510619999999</v>
      </c>
      <c r="M4852" t="s">
        <v>89</v>
      </c>
      <c r="N4852">
        <v>9</v>
      </c>
      <c r="O4852">
        <v>10</v>
      </c>
      <c r="P4852">
        <f t="shared" si="459"/>
        <v>1</v>
      </c>
      <c r="Q4852" t="s">
        <v>35</v>
      </c>
      <c r="R4852">
        <v>1</v>
      </c>
      <c r="S4852">
        <f t="shared" si="454"/>
        <v>0</v>
      </c>
      <c r="T4852">
        <f t="shared" si="455"/>
        <v>1</v>
      </c>
      <c r="W4852">
        <f>SUM(S4852:S4857)</f>
        <v>40</v>
      </c>
      <c r="X4852">
        <f>SUM(T4852:T4857)</f>
        <v>10</v>
      </c>
      <c r="Y4852">
        <f>X4852+W4852</f>
        <v>50</v>
      </c>
      <c r="Z4852" s="118">
        <v>0.14000000000000001</v>
      </c>
      <c r="AA4852">
        <v>0</v>
      </c>
      <c r="AB4852" s="120">
        <v>43.21</v>
      </c>
      <c r="AC4852" s="2">
        <f t="shared" si="456"/>
        <v>604.94000000000005</v>
      </c>
      <c r="AD4852" s="2">
        <f>SUM(AC4852:AC4857)</f>
        <v>12915.903999999999</v>
      </c>
      <c r="AE4852" s="2">
        <f t="shared" si="457"/>
        <v>604.94000000000005</v>
      </c>
      <c r="AF4852" s="2">
        <f>SUM(AE4852:AE4857)</f>
        <v>12915.903999999999</v>
      </c>
      <c r="AG4852">
        <f t="shared" si="458"/>
        <v>1</v>
      </c>
    </row>
    <row r="4853" spans="1:34">
      <c r="A4853">
        <v>4852</v>
      </c>
      <c r="C4853">
        <v>42</v>
      </c>
      <c r="D4853">
        <v>912</v>
      </c>
      <c r="E4853" t="s">
        <v>605</v>
      </c>
      <c r="F4853" t="s">
        <v>929</v>
      </c>
      <c r="G4853">
        <v>53.186931610000002</v>
      </c>
      <c r="H4853">
        <v>132.01510619999999</v>
      </c>
      <c r="M4853" t="s">
        <v>606</v>
      </c>
      <c r="N4853">
        <v>9</v>
      </c>
      <c r="O4853">
        <v>4</v>
      </c>
      <c r="P4853">
        <f t="shared" si="459"/>
        <v>5</v>
      </c>
      <c r="Q4853" t="s">
        <v>35</v>
      </c>
      <c r="R4853">
        <v>1</v>
      </c>
      <c r="S4853">
        <f t="shared" si="454"/>
        <v>0</v>
      </c>
      <c r="T4853">
        <f t="shared" si="455"/>
        <v>5</v>
      </c>
      <c r="Z4853" s="118">
        <v>0.14000000000000001</v>
      </c>
      <c r="AA4853">
        <v>0</v>
      </c>
      <c r="AB4853" s="120">
        <v>43.21</v>
      </c>
      <c r="AC4853" s="2">
        <f t="shared" si="456"/>
        <v>3024.7</v>
      </c>
      <c r="AE4853" s="2">
        <f t="shared" si="457"/>
        <v>3024.7</v>
      </c>
      <c r="AG4853" t="str">
        <f t="shared" si="458"/>
        <v/>
      </c>
    </row>
    <row r="4854" spans="1:34">
      <c r="A4854">
        <v>4853</v>
      </c>
      <c r="C4854">
        <v>42</v>
      </c>
      <c r="D4854">
        <v>912</v>
      </c>
      <c r="E4854" t="s">
        <v>605</v>
      </c>
      <c r="F4854" t="s">
        <v>929</v>
      </c>
      <c r="G4854">
        <v>53.186931610000002</v>
      </c>
      <c r="H4854">
        <v>132.01510619999999</v>
      </c>
      <c r="M4854" t="s">
        <v>15</v>
      </c>
      <c r="N4854">
        <v>4</v>
      </c>
      <c r="O4854">
        <v>0</v>
      </c>
      <c r="P4854">
        <f t="shared" si="459"/>
        <v>4</v>
      </c>
      <c r="Q4854" t="s">
        <v>35</v>
      </c>
      <c r="R4854">
        <v>1</v>
      </c>
      <c r="S4854">
        <f t="shared" si="454"/>
        <v>0</v>
      </c>
      <c r="T4854">
        <f t="shared" si="455"/>
        <v>4</v>
      </c>
      <c r="Z4854" s="118">
        <v>0.14000000000000001</v>
      </c>
      <c r="AA4854">
        <v>0</v>
      </c>
      <c r="AB4854" s="120">
        <v>36.65</v>
      </c>
      <c r="AC4854" s="2">
        <f t="shared" si="456"/>
        <v>2052.4</v>
      </c>
      <c r="AE4854" s="2">
        <f t="shared" si="457"/>
        <v>2052.4</v>
      </c>
      <c r="AG4854" t="str">
        <f t="shared" si="458"/>
        <v/>
      </c>
    </row>
    <row r="4855" spans="1:34">
      <c r="A4855">
        <v>4854</v>
      </c>
      <c r="C4855">
        <v>53</v>
      </c>
      <c r="D4855">
        <v>912</v>
      </c>
      <c r="E4855" t="s">
        <v>605</v>
      </c>
      <c r="F4855" t="s">
        <v>929</v>
      </c>
      <c r="G4855">
        <v>53.186931610000002</v>
      </c>
      <c r="H4855">
        <v>132.01510619999999</v>
      </c>
      <c r="M4855" t="s">
        <v>104</v>
      </c>
      <c r="N4855">
        <v>0</v>
      </c>
      <c r="O4855">
        <v>-2</v>
      </c>
      <c r="P4855">
        <f t="shared" si="459"/>
        <v>2</v>
      </c>
      <c r="Q4855" t="s">
        <v>616</v>
      </c>
      <c r="R4855">
        <v>2</v>
      </c>
      <c r="S4855">
        <f t="shared" si="454"/>
        <v>2</v>
      </c>
      <c r="T4855">
        <f t="shared" si="455"/>
        <v>0</v>
      </c>
      <c r="U4855" t="s">
        <v>1026</v>
      </c>
      <c r="V4855" t="s">
        <v>918</v>
      </c>
      <c r="Z4855" s="118">
        <v>1.31</v>
      </c>
      <c r="AA4855">
        <v>20</v>
      </c>
      <c r="AB4855" s="120">
        <v>4.74</v>
      </c>
      <c r="AC4855" s="2">
        <f t="shared" si="456"/>
        <v>993.50400000000013</v>
      </c>
      <c r="AE4855" s="2">
        <f t="shared" si="457"/>
        <v>993.50400000000013</v>
      </c>
      <c r="AG4855" t="str">
        <f t="shared" si="458"/>
        <v/>
      </c>
    </row>
    <row r="4856" spans="1:34">
      <c r="A4856">
        <v>4855</v>
      </c>
      <c r="C4856">
        <v>53</v>
      </c>
      <c r="D4856">
        <v>912</v>
      </c>
      <c r="E4856" t="s">
        <v>605</v>
      </c>
      <c r="F4856" t="s">
        <v>929</v>
      </c>
      <c r="G4856">
        <v>53.186931610000002</v>
      </c>
      <c r="H4856">
        <v>132.01510619999999</v>
      </c>
      <c r="M4856" t="s">
        <v>19</v>
      </c>
      <c r="N4856">
        <v>-40</v>
      </c>
      <c r="O4856">
        <v>-40</v>
      </c>
      <c r="P4856">
        <f t="shared" si="459"/>
        <v>0</v>
      </c>
      <c r="Q4856" t="s">
        <v>616</v>
      </c>
      <c r="R4856">
        <v>2</v>
      </c>
      <c r="S4856">
        <f t="shared" si="454"/>
        <v>0</v>
      </c>
      <c r="T4856">
        <f t="shared" si="455"/>
        <v>0</v>
      </c>
      <c r="U4856" t="s">
        <v>1026</v>
      </c>
      <c r="V4856" t="s">
        <v>918</v>
      </c>
      <c r="Z4856" s="118">
        <v>1.38</v>
      </c>
      <c r="AA4856">
        <v>40</v>
      </c>
      <c r="AB4856" s="120">
        <v>0.54</v>
      </c>
      <c r="AC4856" s="2">
        <f t="shared" si="456"/>
        <v>0</v>
      </c>
      <c r="AE4856" s="2">
        <f t="shared" si="457"/>
        <v>0</v>
      </c>
      <c r="AG4856" t="str">
        <f t="shared" si="458"/>
        <v/>
      </c>
    </row>
    <row r="4857" spans="1:34" s="9" customFormat="1">
      <c r="A4857">
        <v>4856</v>
      </c>
      <c r="C4857">
        <v>53</v>
      </c>
      <c r="D4857">
        <v>912</v>
      </c>
      <c r="E4857" s="9" t="s">
        <v>605</v>
      </c>
      <c r="F4857" t="s">
        <v>929</v>
      </c>
      <c r="G4857" s="9">
        <v>53.186931610000002</v>
      </c>
      <c r="H4857" s="9">
        <v>132.01510619999999</v>
      </c>
      <c r="M4857" s="9" t="s">
        <v>18</v>
      </c>
      <c r="N4857" s="9">
        <v>-2</v>
      </c>
      <c r="O4857" s="9">
        <v>-40</v>
      </c>
      <c r="P4857">
        <f t="shared" si="459"/>
        <v>38</v>
      </c>
      <c r="Q4857" s="9" t="s">
        <v>616</v>
      </c>
      <c r="R4857" s="9">
        <v>2</v>
      </c>
      <c r="S4857" s="9">
        <f t="shared" si="454"/>
        <v>38</v>
      </c>
      <c r="T4857" s="9">
        <f t="shared" si="455"/>
        <v>0</v>
      </c>
      <c r="U4857" t="s">
        <v>1026</v>
      </c>
      <c r="V4857" t="s">
        <v>918</v>
      </c>
      <c r="Z4857" s="118">
        <v>1.38</v>
      </c>
      <c r="AA4857" s="9">
        <v>30</v>
      </c>
      <c r="AB4857" s="120">
        <v>1.7</v>
      </c>
      <c r="AC4857" s="2">
        <f t="shared" si="456"/>
        <v>6240.3599999999979</v>
      </c>
      <c r="AE4857" s="11">
        <f t="shared" si="457"/>
        <v>6240.3599999999979</v>
      </c>
      <c r="AG4857" t="str">
        <f t="shared" si="458"/>
        <v/>
      </c>
      <c r="AH4857"/>
    </row>
    <row r="4858" spans="1:34" s="102" customFormat="1">
      <c r="A4858" s="102">
        <v>4857</v>
      </c>
      <c r="C4858">
        <v>274</v>
      </c>
      <c r="D4858" s="102">
        <v>913</v>
      </c>
      <c r="E4858" s="102" t="s">
        <v>619</v>
      </c>
      <c r="F4858" s="102" t="s">
        <v>930</v>
      </c>
      <c r="G4858" s="102">
        <v>53.18547058</v>
      </c>
      <c r="H4858" s="102">
        <v>132.02310180000001</v>
      </c>
      <c r="M4858" s="102" t="s">
        <v>612</v>
      </c>
      <c r="N4858" s="102">
        <v>0</v>
      </c>
      <c r="O4858" s="102">
        <v>25</v>
      </c>
      <c r="P4858" s="102">
        <f t="shared" si="459"/>
        <v>25</v>
      </c>
      <c r="Q4858" s="102" t="s">
        <v>35</v>
      </c>
      <c r="R4858" s="102">
        <v>1</v>
      </c>
      <c r="S4858" s="102">
        <f t="shared" si="454"/>
        <v>0</v>
      </c>
      <c r="T4858" s="102">
        <f t="shared" si="455"/>
        <v>25</v>
      </c>
      <c r="U4858"/>
      <c r="V4858"/>
      <c r="W4858" s="102">
        <f>SUM(S4858:S4863)</f>
        <v>33</v>
      </c>
      <c r="X4858" s="102">
        <f>SUM(T4858:T4863)</f>
        <v>28</v>
      </c>
      <c r="Y4858" s="102">
        <f>X4858+W4858</f>
        <v>61</v>
      </c>
      <c r="Z4858" s="118">
        <v>0.16</v>
      </c>
      <c r="AA4858" s="102">
        <v>0</v>
      </c>
      <c r="AB4858" s="120">
        <v>37.4</v>
      </c>
      <c r="AC4858" s="103">
        <f t="shared" si="456"/>
        <v>14960</v>
      </c>
      <c r="AD4858" s="103">
        <f>SUM(AC4858:AC4863)</f>
        <v>20682.103999999999</v>
      </c>
      <c r="AE4858" s="103">
        <f t="shared" si="457"/>
        <v>14960</v>
      </c>
      <c r="AF4858" s="103">
        <f>SUM(AE4858:AE4863)</f>
        <v>20682.103999999999</v>
      </c>
      <c r="AG4858" s="102">
        <f t="shared" si="458"/>
        <v>1</v>
      </c>
      <c r="AH4858"/>
    </row>
    <row r="4859" spans="1:34" s="102" customFormat="1">
      <c r="A4859" s="102">
        <v>4858</v>
      </c>
      <c r="C4859">
        <v>274</v>
      </c>
      <c r="D4859" s="102">
        <v>913</v>
      </c>
      <c r="E4859" s="102" t="s">
        <v>619</v>
      </c>
      <c r="F4859" s="102" t="s">
        <v>930</v>
      </c>
      <c r="G4859" s="102">
        <v>53.18547058</v>
      </c>
      <c r="H4859" s="102">
        <v>132.02310180000001</v>
      </c>
      <c r="M4859" s="102" t="s">
        <v>89</v>
      </c>
      <c r="N4859" s="102">
        <v>28</v>
      </c>
      <c r="O4859" s="102">
        <v>25</v>
      </c>
      <c r="P4859" s="102">
        <f t="shared" si="459"/>
        <v>3</v>
      </c>
      <c r="Q4859" s="102" t="s">
        <v>35</v>
      </c>
      <c r="R4859" s="102">
        <v>1</v>
      </c>
      <c r="S4859" s="102">
        <f t="shared" si="454"/>
        <v>0</v>
      </c>
      <c r="T4859" s="102">
        <f t="shared" si="455"/>
        <v>3</v>
      </c>
      <c r="U4859"/>
      <c r="V4859"/>
      <c r="Z4859" s="118">
        <v>0.16</v>
      </c>
      <c r="AA4859" s="102">
        <v>0</v>
      </c>
      <c r="AB4859" s="120">
        <v>37.4</v>
      </c>
      <c r="AC4859" s="103">
        <f t="shared" si="456"/>
        <v>1795.1999999999998</v>
      </c>
      <c r="AE4859" s="103">
        <f t="shared" si="457"/>
        <v>1795.1999999999998</v>
      </c>
      <c r="AG4859" s="102" t="str">
        <f t="shared" si="458"/>
        <v/>
      </c>
      <c r="AH4859"/>
    </row>
    <row r="4860" spans="1:34" s="102" customFormat="1">
      <c r="A4860" s="102">
        <v>4859</v>
      </c>
      <c r="C4860">
        <v>302</v>
      </c>
      <c r="D4860" s="102">
        <v>913</v>
      </c>
      <c r="E4860" s="102" t="s">
        <v>619</v>
      </c>
      <c r="F4860" s="102" t="s">
        <v>930</v>
      </c>
      <c r="G4860" s="102">
        <v>53.18547058</v>
      </c>
      <c r="H4860" s="102">
        <v>132.02310180000001</v>
      </c>
      <c r="M4860" s="102" t="s">
        <v>16</v>
      </c>
      <c r="N4860" s="102">
        <v>0</v>
      </c>
      <c r="O4860" s="102">
        <v>-3</v>
      </c>
      <c r="P4860" s="102">
        <f t="shared" si="459"/>
        <v>3</v>
      </c>
      <c r="R4860" s="102">
        <v>2</v>
      </c>
      <c r="S4860" s="102">
        <f t="shared" si="454"/>
        <v>3</v>
      </c>
      <c r="T4860" s="102">
        <f t="shared" si="455"/>
        <v>0</v>
      </c>
      <c r="U4860" t="s">
        <v>1003</v>
      </c>
      <c r="V4860" t="s">
        <v>918</v>
      </c>
      <c r="Z4860" s="118">
        <v>1.24</v>
      </c>
      <c r="AA4860" s="102">
        <v>30</v>
      </c>
      <c r="AB4860" s="120">
        <v>3.36</v>
      </c>
      <c r="AC4860" s="103">
        <f t="shared" si="456"/>
        <v>874.94399999999985</v>
      </c>
      <c r="AE4860" s="103">
        <f t="shared" si="457"/>
        <v>874.94399999999985</v>
      </c>
      <c r="AG4860" s="102" t="str">
        <f t="shared" si="458"/>
        <v/>
      </c>
      <c r="AH4860"/>
    </row>
    <row r="4861" spans="1:34" s="102" customFormat="1">
      <c r="A4861" s="102">
        <v>4860</v>
      </c>
      <c r="C4861">
        <v>302</v>
      </c>
      <c r="D4861" s="102">
        <v>913</v>
      </c>
      <c r="E4861" s="102" t="s">
        <v>619</v>
      </c>
      <c r="F4861" s="102" t="s">
        <v>930</v>
      </c>
      <c r="G4861" s="102">
        <v>53.18547058</v>
      </c>
      <c r="H4861" s="102">
        <v>132.02310180000001</v>
      </c>
      <c r="M4861" s="102" t="s">
        <v>101</v>
      </c>
      <c r="N4861" s="102">
        <v>-3</v>
      </c>
      <c r="O4861" s="102">
        <v>-6</v>
      </c>
      <c r="P4861" s="102">
        <f t="shared" si="459"/>
        <v>3</v>
      </c>
      <c r="Q4861" s="102" t="s">
        <v>616</v>
      </c>
      <c r="R4861" s="102">
        <v>2</v>
      </c>
      <c r="S4861" s="102">
        <f t="shared" si="454"/>
        <v>3</v>
      </c>
      <c r="T4861" s="102">
        <f t="shared" si="455"/>
        <v>0</v>
      </c>
      <c r="U4861" t="s">
        <v>1003</v>
      </c>
      <c r="V4861" t="s">
        <v>918</v>
      </c>
      <c r="Z4861" s="118">
        <v>1.45</v>
      </c>
      <c r="AA4861" s="102">
        <v>40</v>
      </c>
      <c r="AB4861" s="120">
        <v>1.2</v>
      </c>
      <c r="AC4861" s="103">
        <f t="shared" si="456"/>
        <v>313.2</v>
      </c>
      <c r="AE4861" s="103">
        <f t="shared" si="457"/>
        <v>313.2</v>
      </c>
      <c r="AG4861" s="102" t="str">
        <f t="shared" si="458"/>
        <v/>
      </c>
      <c r="AH4861"/>
    </row>
    <row r="4862" spans="1:34" s="102" customFormat="1">
      <c r="A4862" s="102">
        <v>4861</v>
      </c>
      <c r="C4862">
        <v>302</v>
      </c>
      <c r="D4862" s="102">
        <v>913</v>
      </c>
      <c r="E4862" s="102" t="s">
        <v>619</v>
      </c>
      <c r="F4862" s="102" t="s">
        <v>930</v>
      </c>
      <c r="G4862" s="102">
        <v>53.18547058</v>
      </c>
      <c r="H4862" s="102">
        <v>132.02310180000001</v>
      </c>
      <c r="M4862" s="102" t="s">
        <v>34</v>
      </c>
      <c r="N4862" s="102">
        <v>-6</v>
      </c>
      <c r="O4862" s="102">
        <v>-10</v>
      </c>
      <c r="P4862" s="102">
        <f t="shared" si="459"/>
        <v>4</v>
      </c>
      <c r="Q4862" s="102" t="s">
        <v>618</v>
      </c>
      <c r="R4862" s="102">
        <v>2</v>
      </c>
      <c r="S4862" s="102">
        <f t="shared" si="454"/>
        <v>4</v>
      </c>
      <c r="T4862" s="102">
        <f t="shared" si="455"/>
        <v>0</v>
      </c>
      <c r="U4862" t="s">
        <v>1003</v>
      </c>
      <c r="V4862" t="s">
        <v>918</v>
      </c>
      <c r="Z4862" s="118">
        <v>1.45</v>
      </c>
      <c r="AA4862" s="102">
        <v>40</v>
      </c>
      <c r="AB4862" s="120">
        <v>1.2</v>
      </c>
      <c r="AC4862" s="103">
        <f t="shared" si="456"/>
        <v>417.59999999999991</v>
      </c>
      <c r="AE4862" s="103">
        <f t="shared" si="457"/>
        <v>417.59999999999991</v>
      </c>
      <c r="AG4862" s="102" t="str">
        <f t="shared" si="458"/>
        <v/>
      </c>
      <c r="AH4862"/>
    </row>
    <row r="4863" spans="1:34" s="44" customFormat="1">
      <c r="A4863" s="102">
        <v>4862</v>
      </c>
      <c r="C4863">
        <v>302</v>
      </c>
      <c r="D4863" s="102">
        <v>913</v>
      </c>
      <c r="E4863" s="44" t="s">
        <v>619</v>
      </c>
      <c r="F4863" s="102" t="s">
        <v>930</v>
      </c>
      <c r="G4863" s="44">
        <v>53.18547058</v>
      </c>
      <c r="H4863" s="44">
        <v>132.02310180000001</v>
      </c>
      <c r="M4863" s="44" t="s">
        <v>608</v>
      </c>
      <c r="N4863" s="44">
        <v>-10</v>
      </c>
      <c r="O4863" s="44">
        <v>-33</v>
      </c>
      <c r="P4863" s="102">
        <f t="shared" si="459"/>
        <v>23</v>
      </c>
      <c r="Q4863" s="44" t="s">
        <v>613</v>
      </c>
      <c r="R4863" s="44">
        <v>2</v>
      </c>
      <c r="S4863" s="44">
        <f t="shared" si="454"/>
        <v>23</v>
      </c>
      <c r="T4863" s="44">
        <f t="shared" si="455"/>
        <v>0</v>
      </c>
      <c r="U4863" t="s">
        <v>1003</v>
      </c>
      <c r="V4863" t="s">
        <v>918</v>
      </c>
      <c r="Z4863" s="118">
        <v>1.45</v>
      </c>
      <c r="AA4863" s="44">
        <v>42</v>
      </c>
      <c r="AB4863" s="120">
        <v>1.2</v>
      </c>
      <c r="AC4863" s="103">
        <f t="shared" si="456"/>
        <v>2321.1600000000003</v>
      </c>
      <c r="AE4863" s="104">
        <f t="shared" si="457"/>
        <v>2321.1600000000003</v>
      </c>
      <c r="AG4863" s="102" t="str">
        <f t="shared" si="458"/>
        <v/>
      </c>
      <c r="AH4863"/>
    </row>
    <row r="4864" spans="1:34">
      <c r="A4864">
        <v>4863</v>
      </c>
      <c r="C4864">
        <v>773</v>
      </c>
      <c r="D4864">
        <v>914</v>
      </c>
      <c r="E4864" t="s">
        <v>919</v>
      </c>
      <c r="F4864" t="s">
        <v>934</v>
      </c>
      <c r="G4864">
        <v>53.333221440000003</v>
      </c>
      <c r="H4864">
        <v>131.94549559999999</v>
      </c>
      <c r="M4864" t="s">
        <v>89</v>
      </c>
      <c r="N4864">
        <v>20</v>
      </c>
      <c r="O4864">
        <v>17</v>
      </c>
      <c r="P4864">
        <f t="shared" si="459"/>
        <v>3</v>
      </c>
      <c r="Q4864" t="s">
        <v>35</v>
      </c>
      <c r="R4864">
        <v>1</v>
      </c>
      <c r="S4864">
        <f t="shared" si="454"/>
        <v>0</v>
      </c>
      <c r="T4864">
        <f t="shared" si="455"/>
        <v>3</v>
      </c>
      <c r="W4864">
        <f>SUM(S4864:S4867)</f>
        <v>45</v>
      </c>
      <c r="X4864">
        <f>SUM(T4864:T4867)</f>
        <v>20</v>
      </c>
      <c r="Y4864">
        <f>X4864+W4864</f>
        <v>65</v>
      </c>
      <c r="Z4864" s="118">
        <v>0.08</v>
      </c>
      <c r="AA4864">
        <v>0</v>
      </c>
      <c r="AB4864" s="120">
        <v>51.68</v>
      </c>
      <c r="AC4864" s="2">
        <f t="shared" si="456"/>
        <v>1240.3200000000002</v>
      </c>
      <c r="AD4864" s="2">
        <f>SUM(AC4864:AC4867)</f>
        <v>12122.88</v>
      </c>
      <c r="AE4864" s="2">
        <f t="shared" si="457"/>
        <v>1240.3200000000002</v>
      </c>
      <c r="AF4864" s="2">
        <f>SUM(AE4864:AE4867)</f>
        <v>12122.88</v>
      </c>
      <c r="AG4864">
        <f t="shared" si="458"/>
        <v>1</v>
      </c>
    </row>
    <row r="4865" spans="1:34">
      <c r="A4865">
        <v>4864</v>
      </c>
      <c r="C4865">
        <v>773</v>
      </c>
      <c r="D4865">
        <v>914</v>
      </c>
      <c r="E4865" t="s">
        <v>919</v>
      </c>
      <c r="F4865" t="s">
        <v>934</v>
      </c>
      <c r="G4865">
        <v>53.333221440000003</v>
      </c>
      <c r="H4865">
        <v>131.94549559999999</v>
      </c>
      <c r="M4865" t="s">
        <v>14</v>
      </c>
      <c r="N4865">
        <v>17</v>
      </c>
      <c r="O4865">
        <v>6</v>
      </c>
      <c r="P4865">
        <f t="shared" si="459"/>
        <v>11</v>
      </c>
      <c r="Q4865" t="s">
        <v>35</v>
      </c>
      <c r="R4865">
        <v>1</v>
      </c>
      <c r="S4865">
        <f t="shared" si="454"/>
        <v>0</v>
      </c>
      <c r="T4865">
        <f t="shared" si="455"/>
        <v>11</v>
      </c>
      <c r="Z4865" s="118">
        <v>0.12</v>
      </c>
      <c r="AA4865">
        <v>0</v>
      </c>
      <c r="AB4865" s="120">
        <v>51.68</v>
      </c>
      <c r="AC4865" s="2">
        <f t="shared" si="456"/>
        <v>6821.76</v>
      </c>
      <c r="AE4865" s="2">
        <f t="shared" si="457"/>
        <v>6821.76</v>
      </c>
      <c r="AG4865" t="str">
        <f t="shared" si="458"/>
        <v/>
      </c>
    </row>
    <row r="4866" spans="1:34">
      <c r="A4866">
        <v>4865</v>
      </c>
      <c r="C4866">
        <v>773</v>
      </c>
      <c r="D4866">
        <v>914</v>
      </c>
      <c r="E4866" t="s">
        <v>919</v>
      </c>
      <c r="F4866" t="s">
        <v>934</v>
      </c>
      <c r="G4866">
        <v>53.333221440000003</v>
      </c>
      <c r="H4866">
        <v>131.94549559999999</v>
      </c>
      <c r="M4866" t="s">
        <v>15</v>
      </c>
      <c r="N4866">
        <v>6</v>
      </c>
      <c r="O4866">
        <v>0</v>
      </c>
      <c r="P4866">
        <f t="shared" si="459"/>
        <v>6</v>
      </c>
      <c r="Q4866" t="s">
        <v>35</v>
      </c>
      <c r="R4866">
        <v>1</v>
      </c>
      <c r="S4866">
        <f t="shared" ref="S4866:S4929" si="460">IF(R4866=1,0,P4866)</f>
        <v>0</v>
      </c>
      <c r="T4866">
        <f t="shared" ref="T4866:T4929" si="461">IF(R4866=1,P4866,0)</f>
        <v>6</v>
      </c>
      <c r="Z4866" s="118">
        <v>0.15</v>
      </c>
      <c r="AA4866">
        <v>0</v>
      </c>
      <c r="AB4866" s="120">
        <v>45.12</v>
      </c>
      <c r="AC4866" s="2">
        <f t="shared" ref="AC4866:AC4929" si="462">Z4866*AB4866/100*P4866*100*100*((100-AA4866)/100)</f>
        <v>4060.7999999999997</v>
      </c>
      <c r="AE4866" s="2">
        <f t="shared" ref="AE4866:AE4929" si="463">Z4866*AB4866/100*P4866*100*100*((100-AA4866)/100)</f>
        <v>4060.7999999999997</v>
      </c>
      <c r="AG4866" t="str">
        <f t="shared" ref="AG4866:AG4929" si="464">IF(D4865&lt;&gt;D4866,1,"")</f>
        <v/>
      </c>
    </row>
    <row r="4867" spans="1:34" s="9" customFormat="1">
      <c r="A4867">
        <v>4866</v>
      </c>
      <c r="C4867">
        <v>833</v>
      </c>
      <c r="D4867">
        <v>914</v>
      </c>
      <c r="E4867" s="9" t="s">
        <v>919</v>
      </c>
      <c r="F4867" t="s">
        <v>934</v>
      </c>
      <c r="G4867" s="9">
        <v>53.333221440000003</v>
      </c>
      <c r="H4867" s="9">
        <v>131.94549559999999</v>
      </c>
      <c r="M4867" s="9" t="s">
        <v>21</v>
      </c>
      <c r="N4867" s="9">
        <v>0</v>
      </c>
      <c r="O4867" s="9">
        <v>-45</v>
      </c>
      <c r="P4867">
        <f t="shared" si="459"/>
        <v>45</v>
      </c>
      <c r="R4867" s="9">
        <v>2</v>
      </c>
      <c r="S4867" s="9">
        <f t="shared" si="460"/>
        <v>45</v>
      </c>
      <c r="T4867" s="9">
        <f t="shared" si="461"/>
        <v>0</v>
      </c>
      <c r="U4867" t="s">
        <v>1003</v>
      </c>
      <c r="V4867" t="s">
        <v>918</v>
      </c>
      <c r="Z4867" s="118">
        <v>0</v>
      </c>
      <c r="AA4867" s="9">
        <v>100</v>
      </c>
      <c r="AB4867" s="120">
        <v>1.18</v>
      </c>
      <c r="AC4867" s="2">
        <f t="shared" si="462"/>
        <v>0</v>
      </c>
      <c r="AE4867" s="11">
        <f t="shared" si="463"/>
        <v>0</v>
      </c>
      <c r="AG4867" t="str">
        <f t="shared" si="464"/>
        <v/>
      </c>
      <c r="AH4867"/>
    </row>
    <row r="4868" spans="1:34">
      <c r="A4868">
        <v>4867</v>
      </c>
      <c r="C4868">
        <v>804</v>
      </c>
      <c r="D4868">
        <v>915</v>
      </c>
      <c r="E4868" t="s">
        <v>607</v>
      </c>
      <c r="F4868" t="s">
        <v>929</v>
      </c>
      <c r="G4868">
        <v>53.081108090000001</v>
      </c>
      <c r="H4868">
        <v>132.20919799999999</v>
      </c>
      <c r="M4868" t="s">
        <v>191</v>
      </c>
      <c r="N4868">
        <v>27</v>
      </c>
      <c r="O4868">
        <v>25</v>
      </c>
      <c r="P4868">
        <f t="shared" si="459"/>
        <v>2</v>
      </c>
      <c r="Q4868" t="s">
        <v>35</v>
      </c>
      <c r="R4868">
        <v>1</v>
      </c>
      <c r="S4868">
        <f t="shared" si="460"/>
        <v>0</v>
      </c>
      <c r="T4868">
        <f t="shared" si="461"/>
        <v>2</v>
      </c>
      <c r="W4868">
        <f>SUM(S4868:S4874)</f>
        <v>117</v>
      </c>
      <c r="X4868">
        <f>SUM(T4868:T4874)</f>
        <v>27</v>
      </c>
      <c r="Y4868">
        <f>X4868+W4868</f>
        <v>144</v>
      </c>
      <c r="Z4868" s="118">
        <v>0</v>
      </c>
      <c r="AA4868">
        <v>0</v>
      </c>
      <c r="AC4868" s="2">
        <f t="shared" si="462"/>
        <v>0</v>
      </c>
      <c r="AD4868" s="2">
        <f>SUM(AC4868:AC4874)</f>
        <v>39308.327999999994</v>
      </c>
      <c r="AE4868" s="2">
        <f t="shared" si="463"/>
        <v>0</v>
      </c>
      <c r="AF4868" s="2">
        <f>SUM(AE4868:AE4874)</f>
        <v>39308.327999999994</v>
      </c>
      <c r="AG4868">
        <f t="shared" si="464"/>
        <v>1</v>
      </c>
    </row>
    <row r="4869" spans="1:34">
      <c r="A4869">
        <v>4868</v>
      </c>
      <c r="C4869">
        <v>804</v>
      </c>
      <c r="D4869">
        <v>915</v>
      </c>
      <c r="E4869" t="s">
        <v>607</v>
      </c>
      <c r="F4869" t="s">
        <v>929</v>
      </c>
      <c r="G4869">
        <v>53.081108090000001</v>
      </c>
      <c r="H4869">
        <v>132.20919799999999</v>
      </c>
      <c r="M4869" t="s">
        <v>606</v>
      </c>
      <c r="N4869">
        <v>25</v>
      </c>
      <c r="O4869">
        <v>22</v>
      </c>
      <c r="P4869">
        <f t="shared" si="459"/>
        <v>3</v>
      </c>
      <c r="Q4869" t="s">
        <v>35</v>
      </c>
      <c r="R4869">
        <v>1</v>
      </c>
      <c r="S4869">
        <f t="shared" si="460"/>
        <v>0</v>
      </c>
      <c r="T4869">
        <f t="shared" si="461"/>
        <v>3</v>
      </c>
      <c r="Z4869" s="118">
        <v>0.11</v>
      </c>
      <c r="AA4869">
        <v>0</v>
      </c>
      <c r="AB4869" s="120">
        <v>45.06</v>
      </c>
      <c r="AC4869" s="2">
        <f t="shared" si="462"/>
        <v>1486.98</v>
      </c>
      <c r="AE4869" s="2">
        <f t="shared" si="463"/>
        <v>1486.98</v>
      </c>
      <c r="AG4869" t="str">
        <f t="shared" si="464"/>
        <v/>
      </c>
    </row>
    <row r="4870" spans="1:34">
      <c r="A4870">
        <v>4869</v>
      </c>
      <c r="C4870">
        <v>804</v>
      </c>
      <c r="D4870">
        <v>915</v>
      </c>
      <c r="E4870" t="s">
        <v>607</v>
      </c>
      <c r="F4870" t="s">
        <v>929</v>
      </c>
      <c r="G4870">
        <v>53.081108090000001</v>
      </c>
      <c r="H4870">
        <v>132.20919799999999</v>
      </c>
      <c r="M4870" t="s">
        <v>15</v>
      </c>
      <c r="N4870">
        <v>22</v>
      </c>
      <c r="O4870">
        <v>0</v>
      </c>
      <c r="P4870">
        <f t="shared" si="459"/>
        <v>22</v>
      </c>
      <c r="Q4870" t="s">
        <v>35</v>
      </c>
      <c r="R4870">
        <v>1</v>
      </c>
      <c r="S4870">
        <f t="shared" si="460"/>
        <v>0</v>
      </c>
      <c r="T4870">
        <f t="shared" si="461"/>
        <v>22</v>
      </c>
      <c r="Z4870" s="118">
        <v>0.11</v>
      </c>
      <c r="AA4870">
        <v>0</v>
      </c>
      <c r="AB4870" s="120">
        <v>38.51</v>
      </c>
      <c r="AC4870" s="2">
        <f t="shared" si="462"/>
        <v>9319.42</v>
      </c>
      <c r="AE4870" s="2">
        <f t="shared" si="463"/>
        <v>9319.42</v>
      </c>
      <c r="AG4870" t="str">
        <f t="shared" si="464"/>
        <v/>
      </c>
    </row>
    <row r="4871" spans="1:34">
      <c r="A4871">
        <v>4870</v>
      </c>
      <c r="C4871">
        <v>864</v>
      </c>
      <c r="D4871">
        <v>915</v>
      </c>
      <c r="E4871" t="s">
        <v>607</v>
      </c>
      <c r="F4871" t="s">
        <v>929</v>
      </c>
      <c r="G4871">
        <v>53.081108090000001</v>
      </c>
      <c r="H4871">
        <v>132.20919799999999</v>
      </c>
      <c r="M4871" t="s">
        <v>28</v>
      </c>
      <c r="N4871">
        <v>0</v>
      </c>
      <c r="O4871">
        <v>-14</v>
      </c>
      <c r="P4871">
        <f t="shared" si="459"/>
        <v>14</v>
      </c>
      <c r="Q4871" t="s">
        <v>616</v>
      </c>
      <c r="R4871">
        <v>2</v>
      </c>
      <c r="S4871">
        <f t="shared" si="460"/>
        <v>14</v>
      </c>
      <c r="T4871">
        <f t="shared" si="461"/>
        <v>0</v>
      </c>
      <c r="U4871" t="s">
        <v>1003</v>
      </c>
      <c r="V4871" t="s">
        <v>918</v>
      </c>
      <c r="Z4871" s="118">
        <v>1.71</v>
      </c>
      <c r="AA4871">
        <v>5</v>
      </c>
      <c r="AB4871" s="120">
        <v>3.92</v>
      </c>
      <c r="AC4871" s="2">
        <f t="shared" si="462"/>
        <v>8915.2559999999994</v>
      </c>
      <c r="AE4871" s="2">
        <f t="shared" si="463"/>
        <v>8915.2559999999994</v>
      </c>
      <c r="AG4871" t="str">
        <f t="shared" si="464"/>
        <v/>
      </c>
    </row>
    <row r="4872" spans="1:34">
      <c r="A4872">
        <v>4871</v>
      </c>
      <c r="C4872">
        <v>864</v>
      </c>
      <c r="D4872">
        <v>915</v>
      </c>
      <c r="E4872" t="s">
        <v>607</v>
      </c>
      <c r="F4872" t="s">
        <v>929</v>
      </c>
      <c r="G4872">
        <v>53.081108090000001</v>
      </c>
      <c r="H4872">
        <v>132.20919799999999</v>
      </c>
      <c r="M4872" t="s">
        <v>861</v>
      </c>
      <c r="N4872">
        <v>-14</v>
      </c>
      <c r="O4872">
        <v>-36</v>
      </c>
      <c r="P4872">
        <f t="shared" si="459"/>
        <v>22</v>
      </c>
      <c r="Q4872" t="s">
        <v>89</v>
      </c>
      <c r="R4872">
        <v>2</v>
      </c>
      <c r="S4872">
        <f t="shared" si="460"/>
        <v>22</v>
      </c>
      <c r="T4872">
        <f t="shared" si="461"/>
        <v>0</v>
      </c>
      <c r="U4872" t="s">
        <v>1003</v>
      </c>
      <c r="V4872" t="s">
        <v>856</v>
      </c>
      <c r="Z4872" s="118">
        <v>0.86</v>
      </c>
      <c r="AA4872">
        <v>20</v>
      </c>
      <c r="AB4872" s="120">
        <v>3.92</v>
      </c>
      <c r="AC4872" s="2">
        <f t="shared" si="462"/>
        <v>5933.3119999999999</v>
      </c>
      <c r="AE4872" s="2">
        <f t="shared" si="463"/>
        <v>5933.3119999999999</v>
      </c>
      <c r="AG4872" t="str">
        <f t="shared" si="464"/>
        <v/>
      </c>
    </row>
    <row r="4873" spans="1:34">
      <c r="A4873">
        <v>4872</v>
      </c>
      <c r="C4873">
        <v>864</v>
      </c>
      <c r="D4873">
        <v>915</v>
      </c>
      <c r="E4873" t="s">
        <v>607</v>
      </c>
      <c r="F4873" t="s">
        <v>929</v>
      </c>
      <c r="G4873">
        <v>53.081108090000001</v>
      </c>
      <c r="H4873">
        <v>132.20919799999999</v>
      </c>
      <c r="M4873" t="s">
        <v>825</v>
      </c>
      <c r="N4873">
        <v>-36</v>
      </c>
      <c r="O4873">
        <v>-117</v>
      </c>
      <c r="P4873">
        <f t="shared" si="459"/>
        <v>81</v>
      </c>
      <c r="Q4873" t="s">
        <v>616</v>
      </c>
      <c r="R4873">
        <v>2</v>
      </c>
      <c r="S4873">
        <f t="shared" si="460"/>
        <v>81</v>
      </c>
      <c r="T4873">
        <f t="shared" si="461"/>
        <v>0</v>
      </c>
      <c r="U4873" t="s">
        <v>1003</v>
      </c>
      <c r="V4873" t="s">
        <v>856</v>
      </c>
      <c r="Z4873" s="118">
        <v>0.86</v>
      </c>
      <c r="AA4873">
        <v>50</v>
      </c>
      <c r="AB4873" s="120">
        <v>3.92</v>
      </c>
      <c r="AC4873" s="2">
        <f t="shared" si="462"/>
        <v>13653.359999999997</v>
      </c>
      <c r="AE4873" s="2">
        <f t="shared" si="463"/>
        <v>13653.359999999997</v>
      </c>
      <c r="AG4873" t="str">
        <f t="shared" si="464"/>
        <v/>
      </c>
    </row>
    <row r="4874" spans="1:34" s="9" customFormat="1">
      <c r="A4874">
        <v>4873</v>
      </c>
      <c r="C4874">
        <v>864</v>
      </c>
      <c r="D4874">
        <v>915</v>
      </c>
      <c r="E4874" s="9" t="s">
        <v>607</v>
      </c>
      <c r="F4874" t="s">
        <v>929</v>
      </c>
      <c r="G4874" s="9">
        <v>53.081108090000001</v>
      </c>
      <c r="H4874" s="9">
        <v>132.20919799999999</v>
      </c>
      <c r="M4874" s="9" t="s">
        <v>416</v>
      </c>
      <c r="N4874" s="9">
        <v>-117</v>
      </c>
      <c r="O4874" s="9">
        <v>-117</v>
      </c>
      <c r="P4874">
        <f t="shared" si="459"/>
        <v>0</v>
      </c>
      <c r="R4874" s="9">
        <v>2</v>
      </c>
      <c r="S4874" s="9">
        <f t="shared" si="460"/>
        <v>0</v>
      </c>
      <c r="T4874" s="9">
        <f t="shared" si="461"/>
        <v>0</v>
      </c>
      <c r="U4874" t="s">
        <v>1006</v>
      </c>
      <c r="V4874" t="s">
        <v>856</v>
      </c>
      <c r="Z4874" s="118">
        <v>0</v>
      </c>
      <c r="AA4874" s="9">
        <v>0</v>
      </c>
      <c r="AB4874" s="120"/>
      <c r="AC4874" s="2">
        <f t="shared" si="462"/>
        <v>0</v>
      </c>
      <c r="AE4874" s="11">
        <f t="shared" si="463"/>
        <v>0</v>
      </c>
      <c r="AG4874" t="str">
        <f t="shared" si="464"/>
        <v/>
      </c>
      <c r="AH4874"/>
    </row>
    <row r="4875" spans="1:34">
      <c r="A4875">
        <v>4874</v>
      </c>
      <c r="C4875">
        <v>772</v>
      </c>
      <c r="D4875">
        <v>916</v>
      </c>
      <c r="E4875" t="s">
        <v>909</v>
      </c>
      <c r="F4875" t="s">
        <v>931</v>
      </c>
      <c r="G4875">
        <v>53.383949280000003</v>
      </c>
      <c r="H4875">
        <v>131.940506</v>
      </c>
      <c r="M4875" t="s">
        <v>13</v>
      </c>
      <c r="N4875">
        <v>15</v>
      </c>
      <c r="O4875">
        <v>13</v>
      </c>
      <c r="P4875">
        <f t="shared" ref="P4875:P4938" si="465">ABS(N4875-O4875)</f>
        <v>2</v>
      </c>
      <c r="Q4875" t="s">
        <v>35</v>
      </c>
      <c r="R4875">
        <v>1</v>
      </c>
      <c r="S4875">
        <f t="shared" si="460"/>
        <v>0</v>
      </c>
      <c r="T4875">
        <f t="shared" si="461"/>
        <v>2</v>
      </c>
      <c r="W4875">
        <f>SUM(S4875:S4878)</f>
        <v>55</v>
      </c>
      <c r="X4875">
        <f>SUM(T4875:T4878)</f>
        <v>15</v>
      </c>
      <c r="Y4875">
        <f>X4875+W4875</f>
        <v>70</v>
      </c>
      <c r="Z4875" s="118">
        <v>0.12</v>
      </c>
      <c r="AA4875">
        <v>0</v>
      </c>
      <c r="AB4875" s="120">
        <v>42.07</v>
      </c>
      <c r="AC4875" s="2">
        <f t="shared" si="462"/>
        <v>1009.68</v>
      </c>
      <c r="AD4875" s="2">
        <f>SUM(AC4875:AC4878)</f>
        <v>18028.71</v>
      </c>
      <c r="AE4875" s="2">
        <f t="shared" si="463"/>
        <v>1009.68</v>
      </c>
      <c r="AF4875" s="2">
        <f>SUM(AE4875:AE4878)</f>
        <v>18028.71</v>
      </c>
      <c r="AG4875">
        <f t="shared" si="464"/>
        <v>1</v>
      </c>
    </row>
    <row r="4876" spans="1:34">
      <c r="A4876">
        <v>4875</v>
      </c>
      <c r="C4876">
        <v>772</v>
      </c>
      <c r="D4876">
        <v>916</v>
      </c>
      <c r="E4876" t="s">
        <v>909</v>
      </c>
      <c r="F4876" t="s">
        <v>931</v>
      </c>
      <c r="G4876">
        <v>53.383949280000003</v>
      </c>
      <c r="H4876">
        <v>131.940506</v>
      </c>
      <c r="M4876" t="s">
        <v>14</v>
      </c>
      <c r="N4876">
        <v>13</v>
      </c>
      <c r="O4876">
        <v>9</v>
      </c>
      <c r="P4876">
        <f t="shared" si="465"/>
        <v>4</v>
      </c>
      <c r="Q4876" t="s">
        <v>35</v>
      </c>
      <c r="R4876">
        <v>1</v>
      </c>
      <c r="S4876">
        <f t="shared" si="460"/>
        <v>0</v>
      </c>
      <c r="T4876">
        <f t="shared" si="461"/>
        <v>4</v>
      </c>
      <c r="Z4876" s="118">
        <v>0.12</v>
      </c>
      <c r="AA4876">
        <v>0</v>
      </c>
      <c r="AB4876" s="120">
        <v>42.07</v>
      </c>
      <c r="AC4876" s="2">
        <f t="shared" si="462"/>
        <v>2019.36</v>
      </c>
      <c r="AE4876" s="2">
        <f t="shared" si="463"/>
        <v>2019.36</v>
      </c>
      <c r="AG4876" t="str">
        <f t="shared" si="464"/>
        <v/>
      </c>
    </row>
    <row r="4877" spans="1:34">
      <c r="A4877">
        <v>4876</v>
      </c>
      <c r="C4877">
        <v>772</v>
      </c>
      <c r="D4877">
        <v>916</v>
      </c>
      <c r="E4877" t="s">
        <v>909</v>
      </c>
      <c r="F4877" t="s">
        <v>931</v>
      </c>
      <c r="G4877">
        <v>53.383949280000003</v>
      </c>
      <c r="H4877">
        <v>131.940506</v>
      </c>
      <c r="M4877" t="s">
        <v>15</v>
      </c>
      <c r="N4877">
        <v>9</v>
      </c>
      <c r="O4877">
        <v>0</v>
      </c>
      <c r="P4877">
        <f t="shared" si="465"/>
        <v>9</v>
      </c>
      <c r="Q4877" t="s">
        <v>35</v>
      </c>
      <c r="R4877">
        <v>1</v>
      </c>
      <c r="S4877">
        <f t="shared" si="460"/>
        <v>0</v>
      </c>
      <c r="T4877">
        <f t="shared" si="461"/>
        <v>9</v>
      </c>
      <c r="Z4877" s="118">
        <v>0.21</v>
      </c>
      <c r="AA4877">
        <v>0</v>
      </c>
      <c r="AB4877" s="120">
        <v>35.51</v>
      </c>
      <c r="AC4877" s="2">
        <f t="shared" si="462"/>
        <v>6711.3899999999985</v>
      </c>
      <c r="AE4877" s="2">
        <f t="shared" si="463"/>
        <v>6711.3899999999985</v>
      </c>
      <c r="AG4877" t="str">
        <f t="shared" si="464"/>
        <v/>
      </c>
    </row>
    <row r="4878" spans="1:34" s="9" customFormat="1">
      <c r="A4878">
        <v>4877</v>
      </c>
      <c r="C4878">
        <v>832</v>
      </c>
      <c r="D4878">
        <v>916</v>
      </c>
      <c r="E4878" s="9" t="s">
        <v>909</v>
      </c>
      <c r="F4878" t="s">
        <v>931</v>
      </c>
      <c r="G4878" s="9">
        <v>53.383949280000003</v>
      </c>
      <c r="H4878" s="9">
        <v>131.940506</v>
      </c>
      <c r="M4878" s="9" t="s">
        <v>28</v>
      </c>
      <c r="N4878" s="9">
        <v>0</v>
      </c>
      <c r="O4878" s="9">
        <v>-55</v>
      </c>
      <c r="P4878">
        <f t="shared" si="465"/>
        <v>55</v>
      </c>
      <c r="Q4878" s="9" t="s">
        <v>613</v>
      </c>
      <c r="R4878" s="9">
        <v>2</v>
      </c>
      <c r="S4878" s="9">
        <f t="shared" si="460"/>
        <v>55</v>
      </c>
      <c r="T4878" s="9">
        <f t="shared" si="461"/>
        <v>0</v>
      </c>
      <c r="U4878" t="s">
        <v>1003</v>
      </c>
      <c r="V4878" t="s">
        <v>918</v>
      </c>
      <c r="Z4878" s="118">
        <v>1.56</v>
      </c>
      <c r="AA4878" s="106">
        <v>30</v>
      </c>
      <c r="AB4878" s="120">
        <v>1.38</v>
      </c>
      <c r="AC4878" s="2">
        <f t="shared" si="462"/>
        <v>8288.2800000000025</v>
      </c>
      <c r="AE4878" s="11">
        <f t="shared" si="463"/>
        <v>8288.2800000000025</v>
      </c>
      <c r="AG4878" t="str">
        <f t="shared" si="464"/>
        <v/>
      </c>
      <c r="AH4878"/>
    </row>
    <row r="4879" spans="1:34">
      <c r="A4879">
        <v>4878</v>
      </c>
      <c r="C4879">
        <v>801</v>
      </c>
      <c r="D4879">
        <v>917</v>
      </c>
      <c r="E4879" t="s">
        <v>909</v>
      </c>
      <c r="F4879" t="s">
        <v>931</v>
      </c>
      <c r="G4879">
        <v>53.292499540000001</v>
      </c>
      <c r="H4879">
        <v>132.06170650000001</v>
      </c>
      <c r="M4879" t="s">
        <v>89</v>
      </c>
      <c r="N4879">
        <v>18</v>
      </c>
      <c r="O4879">
        <v>16</v>
      </c>
      <c r="P4879">
        <f t="shared" si="465"/>
        <v>2</v>
      </c>
      <c r="Q4879" t="s">
        <v>35</v>
      </c>
      <c r="R4879">
        <v>1</v>
      </c>
      <c r="S4879">
        <f t="shared" si="460"/>
        <v>0</v>
      </c>
      <c r="T4879">
        <f t="shared" si="461"/>
        <v>2</v>
      </c>
      <c r="W4879">
        <f>SUM(S4879:S4883)</f>
        <v>20</v>
      </c>
      <c r="X4879">
        <f>SUM(T4879:T4883)</f>
        <v>18</v>
      </c>
      <c r="Y4879">
        <f>X4879+W4879</f>
        <v>38</v>
      </c>
      <c r="Z4879" s="118">
        <v>0.12</v>
      </c>
      <c r="AA4879">
        <v>0</v>
      </c>
      <c r="AB4879" s="120">
        <v>42.07</v>
      </c>
      <c r="AC4879" s="2">
        <f t="shared" si="462"/>
        <v>1009.68</v>
      </c>
      <c r="AD4879" s="2">
        <f>SUM(AC4879:AC4883)</f>
        <v>14654.816999999997</v>
      </c>
      <c r="AE4879" s="2">
        <f t="shared" si="463"/>
        <v>1009.68</v>
      </c>
      <c r="AF4879" s="2">
        <f>SUM(AE4879:AE4883)</f>
        <v>14654.816999999997</v>
      </c>
      <c r="AG4879">
        <f t="shared" si="464"/>
        <v>1</v>
      </c>
    </row>
    <row r="4880" spans="1:34">
      <c r="A4880">
        <v>4879</v>
      </c>
      <c r="C4880">
        <v>801</v>
      </c>
      <c r="D4880">
        <v>917</v>
      </c>
      <c r="E4880" t="s">
        <v>909</v>
      </c>
      <c r="F4880" t="s">
        <v>931</v>
      </c>
      <c r="G4880">
        <v>53.292499540000001</v>
      </c>
      <c r="H4880">
        <v>132.06170650000001</v>
      </c>
      <c r="M4880" t="s">
        <v>606</v>
      </c>
      <c r="N4880">
        <v>16</v>
      </c>
      <c r="O4880">
        <v>12</v>
      </c>
      <c r="P4880">
        <f t="shared" si="465"/>
        <v>4</v>
      </c>
      <c r="Q4880" t="s">
        <v>35</v>
      </c>
      <c r="R4880">
        <v>1</v>
      </c>
      <c r="S4880">
        <f t="shared" si="460"/>
        <v>0</v>
      </c>
      <c r="T4880">
        <f t="shared" si="461"/>
        <v>4</v>
      </c>
      <c r="Z4880" s="118">
        <v>0.12</v>
      </c>
      <c r="AA4880">
        <v>0</v>
      </c>
      <c r="AB4880" s="120">
        <v>42.07</v>
      </c>
      <c r="AC4880" s="2">
        <f t="shared" si="462"/>
        <v>2019.36</v>
      </c>
      <c r="AE4880" s="2">
        <f t="shared" si="463"/>
        <v>2019.36</v>
      </c>
      <c r="AG4880" t="str">
        <f t="shared" si="464"/>
        <v/>
      </c>
    </row>
    <row r="4881" spans="1:34">
      <c r="A4881">
        <v>4880</v>
      </c>
      <c r="C4881">
        <v>801</v>
      </c>
      <c r="D4881">
        <v>917</v>
      </c>
      <c r="E4881" t="s">
        <v>909</v>
      </c>
      <c r="F4881" t="s">
        <v>931</v>
      </c>
      <c r="G4881">
        <v>53.292499540000001</v>
      </c>
      <c r="H4881">
        <v>132.06170650000001</v>
      </c>
      <c r="M4881" t="s">
        <v>15</v>
      </c>
      <c r="N4881">
        <v>12</v>
      </c>
      <c r="O4881">
        <v>0</v>
      </c>
      <c r="P4881">
        <f t="shared" si="465"/>
        <v>12</v>
      </c>
      <c r="Q4881" t="s">
        <v>35</v>
      </c>
      <c r="R4881">
        <v>1</v>
      </c>
      <c r="S4881">
        <f t="shared" si="460"/>
        <v>0</v>
      </c>
      <c r="T4881">
        <f t="shared" si="461"/>
        <v>12</v>
      </c>
      <c r="Z4881" s="118">
        <v>0.21</v>
      </c>
      <c r="AA4881">
        <v>0</v>
      </c>
      <c r="AB4881" s="120">
        <v>35.51</v>
      </c>
      <c r="AC4881" s="2">
        <f t="shared" si="462"/>
        <v>8948.5199999999986</v>
      </c>
      <c r="AE4881" s="2">
        <f t="shared" si="463"/>
        <v>8948.5199999999986</v>
      </c>
      <c r="AG4881" t="str">
        <f t="shared" si="464"/>
        <v/>
      </c>
    </row>
    <row r="4882" spans="1:34">
      <c r="A4882">
        <v>4881</v>
      </c>
      <c r="C4882">
        <v>861</v>
      </c>
      <c r="D4882">
        <v>917</v>
      </c>
      <c r="E4882" t="s">
        <v>909</v>
      </c>
      <c r="F4882" t="s">
        <v>931</v>
      </c>
      <c r="G4882">
        <v>53.292499540000001</v>
      </c>
      <c r="H4882">
        <v>132.06170650000001</v>
      </c>
      <c r="M4882" t="s">
        <v>28</v>
      </c>
      <c r="N4882">
        <v>0</v>
      </c>
      <c r="O4882">
        <v>-17</v>
      </c>
      <c r="P4882">
        <f t="shared" si="465"/>
        <v>17</v>
      </c>
      <c r="Q4882" t="s">
        <v>618</v>
      </c>
      <c r="R4882">
        <v>2</v>
      </c>
      <c r="S4882">
        <f t="shared" si="460"/>
        <v>17</v>
      </c>
      <c r="T4882">
        <f t="shared" si="461"/>
        <v>0</v>
      </c>
      <c r="U4882" t="s">
        <v>1003</v>
      </c>
      <c r="V4882" t="s">
        <v>918</v>
      </c>
      <c r="Z4882" s="118">
        <v>1.56</v>
      </c>
      <c r="AA4882">
        <v>30</v>
      </c>
      <c r="AB4882" s="120">
        <v>1.38</v>
      </c>
      <c r="AC4882" s="2">
        <f t="shared" si="462"/>
        <v>2561.8319999999999</v>
      </c>
      <c r="AE4882" s="2">
        <f t="shared" si="463"/>
        <v>2561.8319999999999</v>
      </c>
      <c r="AG4882" t="str">
        <f t="shared" si="464"/>
        <v/>
      </c>
    </row>
    <row r="4883" spans="1:34" s="9" customFormat="1">
      <c r="A4883">
        <v>4882</v>
      </c>
      <c r="C4883">
        <v>861</v>
      </c>
      <c r="D4883">
        <v>917</v>
      </c>
      <c r="E4883" s="9" t="s">
        <v>909</v>
      </c>
      <c r="F4883" t="s">
        <v>931</v>
      </c>
      <c r="G4883" s="9">
        <v>53.292499540000001</v>
      </c>
      <c r="H4883" s="9">
        <v>132.06170650000001</v>
      </c>
      <c r="M4883" s="9" t="s">
        <v>20</v>
      </c>
      <c r="N4883" s="9">
        <v>-17</v>
      </c>
      <c r="O4883" s="9">
        <v>-20</v>
      </c>
      <c r="P4883">
        <f t="shared" si="465"/>
        <v>3</v>
      </c>
      <c r="Q4883" s="9" t="s">
        <v>604</v>
      </c>
      <c r="R4883" s="9">
        <v>2</v>
      </c>
      <c r="S4883" s="9">
        <f t="shared" si="460"/>
        <v>3</v>
      </c>
      <c r="T4883" s="9">
        <f t="shared" si="461"/>
        <v>0</v>
      </c>
      <c r="U4883" t="s">
        <v>1003</v>
      </c>
      <c r="V4883" t="s">
        <v>918</v>
      </c>
      <c r="Z4883" s="118">
        <v>1.71</v>
      </c>
      <c r="AA4883" s="9">
        <v>50</v>
      </c>
      <c r="AB4883" s="120">
        <v>0.45</v>
      </c>
      <c r="AC4883" s="2">
        <f t="shared" si="462"/>
        <v>115.425</v>
      </c>
      <c r="AE4883" s="11">
        <f t="shared" si="463"/>
        <v>115.425</v>
      </c>
      <c r="AG4883" t="str">
        <f t="shared" si="464"/>
        <v/>
      </c>
      <c r="AH4883"/>
    </row>
    <row r="4884" spans="1:34">
      <c r="A4884">
        <v>4883</v>
      </c>
      <c r="C4884">
        <v>256</v>
      </c>
      <c r="D4884">
        <v>918</v>
      </c>
      <c r="E4884" t="s">
        <v>619</v>
      </c>
      <c r="F4884" t="s">
        <v>930</v>
      </c>
      <c r="G4884">
        <v>53.236999509999997</v>
      </c>
      <c r="H4884">
        <v>132.11999510000001</v>
      </c>
      <c r="M4884" t="s">
        <v>89</v>
      </c>
      <c r="N4884">
        <v>11</v>
      </c>
      <c r="O4884">
        <v>10</v>
      </c>
      <c r="P4884">
        <f t="shared" si="465"/>
        <v>1</v>
      </c>
      <c r="Q4884" t="s">
        <v>35</v>
      </c>
      <c r="R4884">
        <v>1</v>
      </c>
      <c r="S4884">
        <f t="shared" si="460"/>
        <v>0</v>
      </c>
      <c r="T4884">
        <f t="shared" si="461"/>
        <v>1</v>
      </c>
      <c r="W4884">
        <f>SUM(S4884:S4893)</f>
        <v>55</v>
      </c>
      <c r="X4884">
        <f>SUM(T4884:T4893)</f>
        <v>11</v>
      </c>
      <c r="Y4884">
        <f>X4884+W4884</f>
        <v>66</v>
      </c>
      <c r="Z4884" s="118">
        <v>0.16</v>
      </c>
      <c r="AA4884">
        <v>0</v>
      </c>
      <c r="AB4884" s="120">
        <v>37.4</v>
      </c>
      <c r="AC4884" s="2">
        <f t="shared" si="462"/>
        <v>598.4</v>
      </c>
      <c r="AD4884" s="2">
        <f>SUM(AC4884:AC4893)</f>
        <v>15562.519999999999</v>
      </c>
      <c r="AE4884" s="2">
        <f t="shared" si="463"/>
        <v>598.4</v>
      </c>
      <c r="AF4884" s="2">
        <f>SUM(AE4884:AE4893)</f>
        <v>15562.519999999999</v>
      </c>
      <c r="AG4884">
        <f t="shared" si="464"/>
        <v>1</v>
      </c>
    </row>
    <row r="4885" spans="1:34">
      <c r="A4885">
        <v>4884</v>
      </c>
      <c r="C4885">
        <v>256</v>
      </c>
      <c r="D4885">
        <v>918</v>
      </c>
      <c r="E4885" t="s">
        <v>619</v>
      </c>
      <c r="F4885" t="s">
        <v>930</v>
      </c>
      <c r="G4885">
        <v>53.236999509999997</v>
      </c>
      <c r="H4885">
        <v>132.11999510000001</v>
      </c>
      <c r="M4885" t="s">
        <v>606</v>
      </c>
      <c r="N4885">
        <v>10</v>
      </c>
      <c r="O4885">
        <v>0.5</v>
      </c>
      <c r="P4885">
        <f t="shared" si="465"/>
        <v>9.5</v>
      </c>
      <c r="Q4885" t="s">
        <v>35</v>
      </c>
      <c r="R4885">
        <v>1</v>
      </c>
      <c r="S4885">
        <f t="shared" si="460"/>
        <v>0</v>
      </c>
      <c r="T4885">
        <f t="shared" si="461"/>
        <v>9.5</v>
      </c>
      <c r="Z4885" s="118">
        <v>0.16</v>
      </c>
      <c r="AA4885">
        <v>0</v>
      </c>
      <c r="AB4885" s="120">
        <v>37.4</v>
      </c>
      <c r="AC4885" s="2">
        <f t="shared" si="462"/>
        <v>5684.8</v>
      </c>
      <c r="AE4885" s="2">
        <f t="shared" si="463"/>
        <v>5684.8</v>
      </c>
      <c r="AG4885" t="str">
        <f t="shared" si="464"/>
        <v/>
      </c>
    </row>
    <row r="4886" spans="1:34">
      <c r="A4886">
        <v>4885</v>
      </c>
      <c r="C4886">
        <v>256</v>
      </c>
      <c r="D4886">
        <v>918</v>
      </c>
      <c r="E4886" t="s">
        <v>619</v>
      </c>
      <c r="F4886" t="s">
        <v>930</v>
      </c>
      <c r="G4886">
        <v>53.236999509999997</v>
      </c>
      <c r="H4886">
        <v>132.11999510000001</v>
      </c>
      <c r="M4886" t="s">
        <v>95</v>
      </c>
      <c r="N4886">
        <v>0.5</v>
      </c>
      <c r="O4886">
        <v>0</v>
      </c>
      <c r="P4886">
        <f t="shared" si="465"/>
        <v>0.5</v>
      </c>
      <c r="Q4886" t="s">
        <v>35</v>
      </c>
      <c r="R4886">
        <v>1</v>
      </c>
      <c r="S4886">
        <f t="shared" si="460"/>
        <v>0</v>
      </c>
      <c r="T4886">
        <f t="shared" si="461"/>
        <v>0.5</v>
      </c>
      <c r="Z4886" s="118">
        <v>0.16</v>
      </c>
      <c r="AA4886">
        <v>0</v>
      </c>
      <c r="AB4886" s="120">
        <v>30.85</v>
      </c>
      <c r="AC4886" s="2">
        <f t="shared" si="462"/>
        <v>246.8</v>
      </c>
      <c r="AE4886" s="2">
        <f t="shared" si="463"/>
        <v>246.8</v>
      </c>
      <c r="AG4886" t="str">
        <f t="shared" si="464"/>
        <v/>
      </c>
    </row>
    <row r="4887" spans="1:34">
      <c r="A4887">
        <v>4886</v>
      </c>
      <c r="C4887">
        <v>284</v>
      </c>
      <c r="D4887">
        <v>918</v>
      </c>
      <c r="E4887" t="s">
        <v>619</v>
      </c>
      <c r="F4887" t="s">
        <v>930</v>
      </c>
      <c r="G4887">
        <v>53.236999509999997</v>
      </c>
      <c r="H4887">
        <v>132.11999510000001</v>
      </c>
      <c r="M4887" t="s">
        <v>862</v>
      </c>
      <c r="N4887">
        <v>0</v>
      </c>
      <c r="O4887">
        <v>-1</v>
      </c>
      <c r="P4887">
        <f t="shared" si="465"/>
        <v>1</v>
      </c>
      <c r="Q4887" t="s">
        <v>616</v>
      </c>
      <c r="R4887">
        <v>2</v>
      </c>
      <c r="S4887">
        <f t="shared" si="460"/>
        <v>1</v>
      </c>
      <c r="T4887">
        <f t="shared" si="461"/>
        <v>0</v>
      </c>
      <c r="U4887" t="s">
        <v>1003</v>
      </c>
      <c r="V4887" t="s">
        <v>918</v>
      </c>
      <c r="Z4887" s="118">
        <v>1.07</v>
      </c>
      <c r="AA4887">
        <v>0</v>
      </c>
      <c r="AB4887" s="120">
        <v>3.36</v>
      </c>
      <c r="AC4887" s="2">
        <f t="shared" si="462"/>
        <v>359.52000000000004</v>
      </c>
      <c r="AE4887" s="2">
        <f t="shared" si="463"/>
        <v>359.52000000000004</v>
      </c>
      <c r="AG4887" t="str">
        <f t="shared" si="464"/>
        <v/>
      </c>
    </row>
    <row r="4888" spans="1:34">
      <c r="A4888">
        <v>4887</v>
      </c>
      <c r="C4888">
        <v>284</v>
      </c>
      <c r="D4888">
        <v>918</v>
      </c>
      <c r="E4888" t="s">
        <v>619</v>
      </c>
      <c r="F4888" t="s">
        <v>930</v>
      </c>
      <c r="G4888">
        <v>53.236999509999997</v>
      </c>
      <c r="H4888">
        <v>132.11999510000001</v>
      </c>
      <c r="M4888" t="s">
        <v>32</v>
      </c>
      <c r="N4888">
        <v>-1</v>
      </c>
      <c r="O4888">
        <v>-11</v>
      </c>
      <c r="P4888">
        <f t="shared" si="465"/>
        <v>10</v>
      </c>
      <c r="Q4888" t="s">
        <v>618</v>
      </c>
      <c r="R4888">
        <v>2</v>
      </c>
      <c r="S4888">
        <f t="shared" si="460"/>
        <v>10</v>
      </c>
      <c r="T4888">
        <f t="shared" si="461"/>
        <v>0</v>
      </c>
      <c r="U4888" t="s">
        <v>1003</v>
      </c>
      <c r="V4888" t="s">
        <v>918</v>
      </c>
      <c r="Z4888" s="118">
        <v>1.45</v>
      </c>
      <c r="AA4888">
        <v>0</v>
      </c>
      <c r="AB4888" s="120">
        <v>1.2</v>
      </c>
      <c r="AC4888" s="2">
        <f t="shared" si="462"/>
        <v>1739.9999999999998</v>
      </c>
      <c r="AE4888" s="2">
        <f t="shared" si="463"/>
        <v>1739.9999999999998</v>
      </c>
      <c r="AG4888" t="str">
        <f t="shared" si="464"/>
        <v/>
      </c>
    </row>
    <row r="4889" spans="1:34">
      <c r="A4889">
        <v>4888</v>
      </c>
      <c r="C4889">
        <v>284</v>
      </c>
      <c r="D4889">
        <v>918</v>
      </c>
      <c r="E4889" t="s">
        <v>619</v>
      </c>
      <c r="F4889" t="s">
        <v>930</v>
      </c>
      <c r="G4889">
        <v>53.236999509999997</v>
      </c>
      <c r="H4889">
        <v>132.11999510000001</v>
      </c>
      <c r="M4889" t="s">
        <v>19</v>
      </c>
      <c r="N4889">
        <v>-11</v>
      </c>
      <c r="O4889">
        <v>-17</v>
      </c>
      <c r="P4889">
        <f t="shared" si="465"/>
        <v>6</v>
      </c>
      <c r="Q4889" t="s">
        <v>618</v>
      </c>
      <c r="R4889">
        <v>2</v>
      </c>
      <c r="S4889">
        <f t="shared" si="460"/>
        <v>6</v>
      </c>
      <c r="T4889">
        <f t="shared" si="461"/>
        <v>0</v>
      </c>
      <c r="U4889" t="s">
        <v>1003</v>
      </c>
      <c r="V4889" t="s">
        <v>918</v>
      </c>
      <c r="Z4889" s="118">
        <v>1.45</v>
      </c>
      <c r="AA4889">
        <v>0</v>
      </c>
      <c r="AB4889" s="120">
        <v>0.38</v>
      </c>
      <c r="AC4889" s="2">
        <f t="shared" si="462"/>
        <v>330.59999999999991</v>
      </c>
      <c r="AE4889" s="2">
        <f t="shared" si="463"/>
        <v>330.59999999999991</v>
      </c>
      <c r="AG4889" t="str">
        <f t="shared" si="464"/>
        <v/>
      </c>
    </row>
    <row r="4890" spans="1:34">
      <c r="A4890">
        <v>4889</v>
      </c>
      <c r="C4890">
        <v>284</v>
      </c>
      <c r="D4890">
        <v>918</v>
      </c>
      <c r="E4890" t="s">
        <v>619</v>
      </c>
      <c r="F4890" t="s">
        <v>930</v>
      </c>
      <c r="G4890">
        <v>53.236999509999997</v>
      </c>
      <c r="H4890">
        <v>132.11999510000001</v>
      </c>
      <c r="M4890" t="s">
        <v>59</v>
      </c>
      <c r="N4890">
        <v>-17</v>
      </c>
      <c r="O4890">
        <v>-27</v>
      </c>
      <c r="P4890">
        <f t="shared" si="465"/>
        <v>10</v>
      </c>
      <c r="Q4890" t="s">
        <v>618</v>
      </c>
      <c r="R4890">
        <v>2</v>
      </c>
      <c r="S4890">
        <f t="shared" si="460"/>
        <v>10</v>
      </c>
      <c r="T4890">
        <f t="shared" si="461"/>
        <v>0</v>
      </c>
      <c r="U4890" t="s">
        <v>1003</v>
      </c>
      <c r="V4890" t="s">
        <v>918</v>
      </c>
      <c r="Z4890" s="118">
        <v>1.03</v>
      </c>
      <c r="AA4890">
        <v>0</v>
      </c>
      <c r="AB4890" s="120">
        <v>1.2</v>
      </c>
      <c r="AC4890" s="2">
        <f t="shared" si="462"/>
        <v>1236</v>
      </c>
      <c r="AE4890" s="2">
        <f t="shared" si="463"/>
        <v>1236</v>
      </c>
      <c r="AG4890" t="str">
        <f t="shared" si="464"/>
        <v/>
      </c>
    </row>
    <row r="4891" spans="1:34">
      <c r="A4891">
        <v>4890</v>
      </c>
      <c r="C4891">
        <v>284</v>
      </c>
      <c r="D4891">
        <v>918</v>
      </c>
      <c r="E4891" t="s">
        <v>619</v>
      </c>
      <c r="F4891" t="s">
        <v>930</v>
      </c>
      <c r="G4891">
        <v>53.236999509999997</v>
      </c>
      <c r="H4891">
        <v>132.11999510000001</v>
      </c>
      <c r="M4891" t="s">
        <v>863</v>
      </c>
      <c r="N4891">
        <v>-27</v>
      </c>
      <c r="O4891">
        <v>-32</v>
      </c>
      <c r="P4891">
        <f t="shared" si="465"/>
        <v>5</v>
      </c>
      <c r="R4891">
        <v>2</v>
      </c>
      <c r="S4891">
        <f t="shared" si="460"/>
        <v>5</v>
      </c>
      <c r="T4891">
        <f t="shared" si="461"/>
        <v>0</v>
      </c>
      <c r="U4891" t="s">
        <v>1003</v>
      </c>
      <c r="V4891" t="s">
        <v>918</v>
      </c>
      <c r="Z4891" s="118">
        <v>1.24</v>
      </c>
      <c r="AA4891">
        <v>5</v>
      </c>
      <c r="AB4891" s="120">
        <v>3.36</v>
      </c>
      <c r="AC4891" s="2">
        <f t="shared" si="462"/>
        <v>1979.0399999999993</v>
      </c>
      <c r="AE4891" s="2">
        <f t="shared" si="463"/>
        <v>1979.0399999999993</v>
      </c>
      <c r="AG4891" t="str">
        <f t="shared" si="464"/>
        <v/>
      </c>
    </row>
    <row r="4892" spans="1:34">
      <c r="A4892">
        <v>4891</v>
      </c>
      <c r="C4892">
        <v>284</v>
      </c>
      <c r="D4892">
        <v>918</v>
      </c>
      <c r="E4892" t="s">
        <v>619</v>
      </c>
      <c r="F4892" t="s">
        <v>930</v>
      </c>
      <c r="G4892">
        <v>53.236999509999997</v>
      </c>
      <c r="H4892">
        <v>132.11999510000001</v>
      </c>
      <c r="M4892" t="s">
        <v>60</v>
      </c>
      <c r="N4892">
        <v>-32</v>
      </c>
      <c r="O4892">
        <v>-37</v>
      </c>
      <c r="P4892">
        <f t="shared" si="465"/>
        <v>5</v>
      </c>
      <c r="Q4892" t="s">
        <v>618</v>
      </c>
      <c r="R4892">
        <v>2</v>
      </c>
      <c r="S4892">
        <f t="shared" si="460"/>
        <v>5</v>
      </c>
      <c r="T4892">
        <f t="shared" si="461"/>
        <v>0</v>
      </c>
      <c r="U4892" t="s">
        <v>1003</v>
      </c>
      <c r="V4892" t="s">
        <v>918</v>
      </c>
      <c r="Z4892" s="118">
        <v>1.03</v>
      </c>
      <c r="AA4892">
        <v>8</v>
      </c>
      <c r="AB4892" s="120">
        <v>1.2</v>
      </c>
      <c r="AC4892" s="2">
        <f t="shared" si="462"/>
        <v>568.56000000000006</v>
      </c>
      <c r="AE4892" s="2">
        <f t="shared" si="463"/>
        <v>568.56000000000006</v>
      </c>
      <c r="AG4892" t="str">
        <f t="shared" si="464"/>
        <v/>
      </c>
    </row>
    <row r="4893" spans="1:34" s="9" customFormat="1">
      <c r="A4893">
        <v>4892</v>
      </c>
      <c r="C4893">
        <v>284</v>
      </c>
      <c r="D4893">
        <v>918</v>
      </c>
      <c r="E4893" s="9" t="s">
        <v>619</v>
      </c>
      <c r="F4893" t="s">
        <v>930</v>
      </c>
      <c r="G4893" s="9">
        <v>53.236999509999997</v>
      </c>
      <c r="H4893" s="9">
        <v>132.11999510000001</v>
      </c>
      <c r="M4893" s="9" t="s">
        <v>34</v>
      </c>
      <c r="N4893" s="9">
        <v>-37</v>
      </c>
      <c r="O4893" s="9">
        <v>-55</v>
      </c>
      <c r="P4893">
        <f t="shared" si="465"/>
        <v>18</v>
      </c>
      <c r="Q4893" s="9" t="s">
        <v>618</v>
      </c>
      <c r="R4893" s="9">
        <v>2</v>
      </c>
      <c r="S4893" s="9">
        <f t="shared" si="460"/>
        <v>18</v>
      </c>
      <c r="T4893" s="9">
        <f t="shared" si="461"/>
        <v>0</v>
      </c>
      <c r="U4893" t="s">
        <v>1003</v>
      </c>
      <c r="V4893" t="s">
        <v>623</v>
      </c>
      <c r="Z4893" s="118">
        <v>1.45</v>
      </c>
      <c r="AA4893" s="9">
        <v>10</v>
      </c>
      <c r="AB4893" s="120">
        <v>1.2</v>
      </c>
      <c r="AC4893" s="2">
        <f t="shared" si="462"/>
        <v>2818.7999999999997</v>
      </c>
      <c r="AE4893" s="11">
        <f t="shared" si="463"/>
        <v>2818.7999999999997</v>
      </c>
      <c r="AG4893" t="str">
        <f t="shared" si="464"/>
        <v/>
      </c>
      <c r="AH4893"/>
    </row>
    <row r="4894" spans="1:34">
      <c r="A4894">
        <v>4893</v>
      </c>
      <c r="C4894">
        <v>260</v>
      </c>
      <c r="D4894">
        <v>919</v>
      </c>
      <c r="E4894" t="s">
        <v>909</v>
      </c>
      <c r="F4894" t="s">
        <v>931</v>
      </c>
      <c r="G4894">
        <v>53.277999880000003</v>
      </c>
      <c r="H4894">
        <v>132.1089935</v>
      </c>
      <c r="M4894" t="s">
        <v>89</v>
      </c>
      <c r="N4894">
        <v>4</v>
      </c>
      <c r="O4894">
        <v>6</v>
      </c>
      <c r="P4894">
        <f t="shared" si="465"/>
        <v>2</v>
      </c>
      <c r="Q4894" t="s">
        <v>35</v>
      </c>
      <c r="R4894">
        <v>1</v>
      </c>
      <c r="S4894">
        <f t="shared" si="460"/>
        <v>0</v>
      </c>
      <c r="T4894">
        <f t="shared" si="461"/>
        <v>2</v>
      </c>
      <c r="W4894">
        <f>SUM(S4894:S4899)</f>
        <v>25</v>
      </c>
      <c r="X4894">
        <f>SUM(T4894:T4899)</f>
        <v>6</v>
      </c>
      <c r="Y4894">
        <f>X4894+W4894</f>
        <v>31</v>
      </c>
      <c r="Z4894" s="118">
        <v>0.12</v>
      </c>
      <c r="AA4894">
        <v>0</v>
      </c>
      <c r="AB4894" s="120">
        <v>42.07</v>
      </c>
      <c r="AC4894" s="2">
        <f t="shared" si="462"/>
        <v>1009.68</v>
      </c>
      <c r="AD4894" s="2">
        <f>SUM(AC4894:AC4898)</f>
        <v>8766.2819999999992</v>
      </c>
      <c r="AE4894" s="2">
        <f t="shared" si="463"/>
        <v>1009.68</v>
      </c>
      <c r="AF4894" s="2">
        <f>SUM(AE4894:AE4898)</f>
        <v>8766.2819999999992</v>
      </c>
      <c r="AG4894">
        <f t="shared" si="464"/>
        <v>1</v>
      </c>
    </row>
    <row r="4895" spans="1:34">
      <c r="A4895">
        <v>4894</v>
      </c>
      <c r="C4895">
        <v>260</v>
      </c>
      <c r="D4895">
        <v>919</v>
      </c>
      <c r="E4895" t="s">
        <v>909</v>
      </c>
      <c r="F4895" t="s">
        <v>931</v>
      </c>
      <c r="G4895">
        <v>53.277999880000003</v>
      </c>
      <c r="H4895">
        <v>132.1089935</v>
      </c>
      <c r="M4895" t="s">
        <v>606</v>
      </c>
      <c r="N4895">
        <v>1</v>
      </c>
      <c r="O4895">
        <v>4</v>
      </c>
      <c r="P4895">
        <f t="shared" si="465"/>
        <v>3</v>
      </c>
      <c r="Q4895" t="s">
        <v>35</v>
      </c>
      <c r="R4895">
        <v>1</v>
      </c>
      <c r="S4895">
        <f t="shared" si="460"/>
        <v>0</v>
      </c>
      <c r="T4895">
        <f t="shared" si="461"/>
        <v>3</v>
      </c>
      <c r="Z4895" s="118">
        <v>0.12</v>
      </c>
      <c r="AA4895">
        <v>0</v>
      </c>
      <c r="AB4895" s="120">
        <v>42.07</v>
      </c>
      <c r="AC4895" s="2">
        <f t="shared" si="462"/>
        <v>1514.52</v>
      </c>
      <c r="AE4895" s="2">
        <f t="shared" si="463"/>
        <v>1514.52</v>
      </c>
      <c r="AG4895" t="str">
        <f t="shared" si="464"/>
        <v/>
      </c>
    </row>
    <row r="4896" spans="1:34">
      <c r="A4896">
        <v>4895</v>
      </c>
      <c r="C4896">
        <v>260</v>
      </c>
      <c r="D4896">
        <v>919</v>
      </c>
      <c r="E4896" t="s">
        <v>909</v>
      </c>
      <c r="F4896" t="s">
        <v>931</v>
      </c>
      <c r="G4896">
        <v>53.277999880000003</v>
      </c>
      <c r="H4896">
        <v>132.1089935</v>
      </c>
      <c r="M4896" t="s">
        <v>57</v>
      </c>
      <c r="N4896">
        <v>0</v>
      </c>
      <c r="O4896">
        <v>1</v>
      </c>
      <c r="P4896">
        <f t="shared" si="465"/>
        <v>1</v>
      </c>
      <c r="Q4896" t="s">
        <v>35</v>
      </c>
      <c r="R4896">
        <v>1</v>
      </c>
      <c r="S4896">
        <f t="shared" si="460"/>
        <v>0</v>
      </c>
      <c r="T4896">
        <f t="shared" si="461"/>
        <v>1</v>
      </c>
      <c r="Z4896" s="118">
        <v>0.21</v>
      </c>
      <c r="AA4896">
        <v>0</v>
      </c>
      <c r="AB4896" s="120">
        <v>35.51</v>
      </c>
      <c r="AC4896" s="2">
        <f t="shared" si="462"/>
        <v>745.70999999999992</v>
      </c>
      <c r="AE4896" s="2">
        <f t="shared" si="463"/>
        <v>745.70999999999992</v>
      </c>
      <c r="AG4896" t="str">
        <f t="shared" si="464"/>
        <v/>
      </c>
    </row>
    <row r="4897" spans="1:34">
      <c r="A4897">
        <v>4896</v>
      </c>
      <c r="C4897">
        <v>288</v>
      </c>
      <c r="D4897">
        <v>919</v>
      </c>
      <c r="E4897" t="s">
        <v>909</v>
      </c>
      <c r="F4897" t="s">
        <v>931</v>
      </c>
      <c r="G4897">
        <v>53.277999880000003</v>
      </c>
      <c r="H4897">
        <v>132.1089935</v>
      </c>
      <c r="M4897" t="s">
        <v>104</v>
      </c>
      <c r="N4897">
        <v>0</v>
      </c>
      <c r="O4897">
        <v>-4</v>
      </c>
      <c r="P4897">
        <f t="shared" si="465"/>
        <v>4</v>
      </c>
      <c r="Q4897" t="s">
        <v>618</v>
      </c>
      <c r="R4897">
        <v>2</v>
      </c>
      <c r="S4897">
        <f t="shared" si="460"/>
        <v>4</v>
      </c>
      <c r="T4897">
        <f t="shared" si="461"/>
        <v>0</v>
      </c>
      <c r="U4897" t="s">
        <v>1003</v>
      </c>
      <c r="V4897" t="s">
        <v>623</v>
      </c>
      <c r="Z4897" s="118">
        <v>1.03</v>
      </c>
      <c r="AA4897">
        <v>10</v>
      </c>
      <c r="AB4897" s="120">
        <v>3.85</v>
      </c>
      <c r="AC4897" s="2">
        <f t="shared" si="462"/>
        <v>1427.5800000000004</v>
      </c>
      <c r="AE4897" s="2">
        <f t="shared" si="463"/>
        <v>1427.5800000000004</v>
      </c>
      <c r="AG4897" t="str">
        <f t="shared" si="464"/>
        <v/>
      </c>
    </row>
    <row r="4898" spans="1:34">
      <c r="A4898">
        <v>4897</v>
      </c>
      <c r="C4898">
        <v>288</v>
      </c>
      <c r="D4898">
        <v>919</v>
      </c>
      <c r="E4898" t="s">
        <v>909</v>
      </c>
      <c r="F4898" t="s">
        <v>931</v>
      </c>
      <c r="G4898">
        <v>53.277999880000003</v>
      </c>
      <c r="H4898">
        <v>132.1089935</v>
      </c>
      <c r="M4898" t="s">
        <v>757</v>
      </c>
      <c r="N4898">
        <v>-4</v>
      </c>
      <c r="O4898">
        <v>-25</v>
      </c>
      <c r="P4898">
        <f t="shared" si="465"/>
        <v>21</v>
      </c>
      <c r="Q4898" t="s">
        <v>618</v>
      </c>
      <c r="R4898">
        <v>2</v>
      </c>
      <c r="S4898">
        <f t="shared" si="460"/>
        <v>21</v>
      </c>
      <c r="T4898">
        <f t="shared" si="461"/>
        <v>0</v>
      </c>
      <c r="U4898" t="s">
        <v>1003</v>
      </c>
      <c r="V4898" t="s">
        <v>623</v>
      </c>
      <c r="Z4898" s="118">
        <v>1.56</v>
      </c>
      <c r="AA4898">
        <v>10</v>
      </c>
      <c r="AB4898" s="120">
        <v>1.38</v>
      </c>
      <c r="AC4898" s="2">
        <f t="shared" si="462"/>
        <v>4068.7920000000004</v>
      </c>
      <c r="AE4898" s="2">
        <f t="shared" si="463"/>
        <v>4068.7920000000004</v>
      </c>
      <c r="AG4898" t="str">
        <f t="shared" si="464"/>
        <v/>
      </c>
    </row>
    <row r="4899" spans="1:34" s="9" customFormat="1">
      <c r="A4899">
        <v>4898</v>
      </c>
      <c r="C4899">
        <v>288</v>
      </c>
      <c r="D4899">
        <v>919</v>
      </c>
      <c r="E4899" s="9" t="s">
        <v>909</v>
      </c>
      <c r="F4899" t="s">
        <v>931</v>
      </c>
      <c r="G4899" s="9">
        <v>53.277999880000003</v>
      </c>
      <c r="H4899" s="9">
        <v>132.1089935</v>
      </c>
      <c r="M4899" s="9" t="s">
        <v>416</v>
      </c>
      <c r="N4899" s="9">
        <v>-35</v>
      </c>
      <c r="O4899" s="9">
        <v>-35</v>
      </c>
      <c r="P4899">
        <f t="shared" si="465"/>
        <v>0</v>
      </c>
      <c r="R4899" s="9">
        <v>2</v>
      </c>
      <c r="S4899" s="9">
        <f t="shared" si="460"/>
        <v>0</v>
      </c>
      <c r="T4899" s="9">
        <f t="shared" si="461"/>
        <v>0</v>
      </c>
      <c r="U4899" t="s">
        <v>1003</v>
      </c>
      <c r="V4899" t="s">
        <v>623</v>
      </c>
      <c r="Z4899" s="118">
        <v>0</v>
      </c>
      <c r="AA4899" s="9">
        <v>0</v>
      </c>
      <c r="AB4899" s="120"/>
      <c r="AC4899" s="2">
        <f t="shared" si="462"/>
        <v>0</v>
      </c>
      <c r="AE4899" s="11">
        <f t="shared" si="463"/>
        <v>0</v>
      </c>
      <c r="AG4899" t="str">
        <f t="shared" si="464"/>
        <v/>
      </c>
      <c r="AH4899"/>
    </row>
    <row r="4900" spans="1:34">
      <c r="A4900">
        <v>4899</v>
      </c>
      <c r="C4900">
        <v>253</v>
      </c>
      <c r="D4900">
        <v>920</v>
      </c>
      <c r="E4900" t="s">
        <v>909</v>
      </c>
      <c r="F4900" t="s">
        <v>931</v>
      </c>
      <c r="G4900">
        <v>53.27466965</v>
      </c>
      <c r="H4900">
        <v>132.12350459999999</v>
      </c>
      <c r="M4900" t="s">
        <v>654</v>
      </c>
      <c r="N4900">
        <v>25</v>
      </c>
      <c r="O4900">
        <v>20</v>
      </c>
      <c r="P4900">
        <f t="shared" si="465"/>
        <v>5</v>
      </c>
      <c r="Q4900" t="s">
        <v>35</v>
      </c>
      <c r="R4900">
        <v>1</v>
      </c>
      <c r="S4900">
        <f t="shared" si="460"/>
        <v>0</v>
      </c>
      <c r="T4900">
        <f t="shared" si="461"/>
        <v>5</v>
      </c>
      <c r="W4900">
        <f>SUM(S4900:S4905)</f>
        <v>30</v>
      </c>
      <c r="X4900">
        <f>SUM(T4900:T4905)</f>
        <v>16</v>
      </c>
      <c r="Y4900">
        <f>X4900+W4900</f>
        <v>46</v>
      </c>
      <c r="Z4900" s="118">
        <v>0.12</v>
      </c>
      <c r="AA4900">
        <v>0</v>
      </c>
      <c r="AB4900" s="120">
        <v>42.07</v>
      </c>
      <c r="AC4900" s="2">
        <f t="shared" si="462"/>
        <v>2524.1999999999998</v>
      </c>
      <c r="AD4900" s="2">
        <f>SUM(AC4900:AC4905)</f>
        <v>15725.933400000002</v>
      </c>
      <c r="AE4900" s="2">
        <f t="shared" si="463"/>
        <v>2524.1999999999998</v>
      </c>
      <c r="AF4900" s="2">
        <f>SUM(AE4900:AE4905)</f>
        <v>15725.933400000002</v>
      </c>
      <c r="AG4900">
        <f t="shared" si="464"/>
        <v>1</v>
      </c>
    </row>
    <row r="4901" spans="1:34">
      <c r="A4901">
        <v>4900</v>
      </c>
      <c r="C4901">
        <v>253</v>
      </c>
      <c r="D4901">
        <v>920</v>
      </c>
      <c r="E4901" t="s">
        <v>909</v>
      </c>
      <c r="F4901" t="s">
        <v>931</v>
      </c>
      <c r="G4901">
        <v>53.27466965</v>
      </c>
      <c r="H4901">
        <v>132.12350459999999</v>
      </c>
      <c r="M4901" t="s">
        <v>14</v>
      </c>
      <c r="N4901">
        <v>19.5</v>
      </c>
      <c r="O4901">
        <v>20</v>
      </c>
      <c r="P4901">
        <f t="shared" si="465"/>
        <v>0.5</v>
      </c>
      <c r="Q4901" t="s">
        <v>35</v>
      </c>
      <c r="R4901">
        <v>1</v>
      </c>
      <c r="S4901">
        <f t="shared" si="460"/>
        <v>0</v>
      </c>
      <c r="T4901">
        <f t="shared" si="461"/>
        <v>0.5</v>
      </c>
      <c r="Z4901" s="118">
        <v>0.12</v>
      </c>
      <c r="AA4901">
        <v>0</v>
      </c>
      <c r="AB4901" s="120">
        <v>42.07</v>
      </c>
      <c r="AC4901" s="2">
        <f t="shared" si="462"/>
        <v>252.42</v>
      </c>
      <c r="AE4901" s="2">
        <f t="shared" si="463"/>
        <v>252.42</v>
      </c>
      <c r="AG4901" t="str">
        <f t="shared" si="464"/>
        <v/>
      </c>
    </row>
    <row r="4902" spans="1:34">
      <c r="A4902">
        <v>4901</v>
      </c>
      <c r="C4902">
        <v>253</v>
      </c>
      <c r="D4902">
        <v>920</v>
      </c>
      <c r="E4902" t="s">
        <v>909</v>
      </c>
      <c r="F4902" t="s">
        <v>931</v>
      </c>
      <c r="G4902">
        <v>53.27466965</v>
      </c>
      <c r="H4902">
        <v>132.12350459999999</v>
      </c>
      <c r="M4902" t="s">
        <v>15</v>
      </c>
      <c r="N4902">
        <v>9</v>
      </c>
      <c r="O4902">
        <v>19.5</v>
      </c>
      <c r="P4902">
        <f t="shared" si="465"/>
        <v>10.5</v>
      </c>
      <c r="Q4902" t="s">
        <v>35</v>
      </c>
      <c r="R4902">
        <v>1</v>
      </c>
      <c r="S4902">
        <f t="shared" si="460"/>
        <v>0</v>
      </c>
      <c r="T4902">
        <f t="shared" si="461"/>
        <v>10.5</v>
      </c>
      <c r="Z4902" s="118">
        <v>0.21</v>
      </c>
      <c r="AA4902">
        <v>0</v>
      </c>
      <c r="AB4902" s="120">
        <v>35.51</v>
      </c>
      <c r="AC4902" s="2">
        <f t="shared" si="462"/>
        <v>7829.9549999999999</v>
      </c>
      <c r="AE4902" s="2">
        <f t="shared" si="463"/>
        <v>7829.9549999999999</v>
      </c>
      <c r="AG4902" t="str">
        <f t="shared" si="464"/>
        <v/>
      </c>
    </row>
    <row r="4903" spans="1:34">
      <c r="A4903">
        <v>4902</v>
      </c>
      <c r="C4903">
        <v>281</v>
      </c>
      <c r="D4903">
        <v>920</v>
      </c>
      <c r="E4903" t="s">
        <v>909</v>
      </c>
      <c r="F4903" t="s">
        <v>931</v>
      </c>
      <c r="G4903">
        <v>53.27466965</v>
      </c>
      <c r="H4903">
        <v>132.12350459999999</v>
      </c>
      <c r="M4903" t="s">
        <v>864</v>
      </c>
      <c r="N4903">
        <v>0</v>
      </c>
      <c r="O4903">
        <v>-22</v>
      </c>
      <c r="P4903">
        <f t="shared" si="465"/>
        <v>22</v>
      </c>
      <c r="Q4903" t="s">
        <v>616</v>
      </c>
      <c r="R4903">
        <v>2</v>
      </c>
      <c r="S4903">
        <f t="shared" si="460"/>
        <v>22</v>
      </c>
      <c r="T4903">
        <f t="shared" si="461"/>
        <v>0</v>
      </c>
      <c r="U4903" t="s">
        <v>1003</v>
      </c>
      <c r="V4903" t="s">
        <v>185</v>
      </c>
      <c r="Z4903" s="118">
        <v>1.56</v>
      </c>
      <c r="AA4903">
        <v>13</v>
      </c>
      <c r="AB4903" s="120">
        <v>1.38</v>
      </c>
      <c r="AC4903" s="2">
        <f t="shared" si="462"/>
        <v>4120.4592000000002</v>
      </c>
      <c r="AE4903" s="2">
        <f t="shared" si="463"/>
        <v>4120.4592000000002</v>
      </c>
      <c r="AG4903" t="str">
        <f t="shared" si="464"/>
        <v/>
      </c>
    </row>
    <row r="4904" spans="1:34">
      <c r="A4904">
        <v>4903</v>
      </c>
      <c r="C4904">
        <v>281</v>
      </c>
      <c r="D4904">
        <v>920</v>
      </c>
      <c r="E4904" t="s">
        <v>909</v>
      </c>
      <c r="F4904" t="s">
        <v>931</v>
      </c>
      <c r="G4904">
        <v>53.27466965</v>
      </c>
      <c r="H4904">
        <v>132.12350459999999</v>
      </c>
      <c r="M4904" t="s">
        <v>865</v>
      </c>
      <c r="N4904">
        <v>-22</v>
      </c>
      <c r="O4904">
        <v>-30</v>
      </c>
      <c r="P4904">
        <f t="shared" si="465"/>
        <v>8</v>
      </c>
      <c r="Q4904" t="s">
        <v>618</v>
      </c>
      <c r="R4904">
        <v>2</v>
      </c>
      <c r="S4904">
        <f t="shared" si="460"/>
        <v>8</v>
      </c>
      <c r="T4904">
        <f t="shared" si="461"/>
        <v>0</v>
      </c>
      <c r="U4904" t="s">
        <v>1003</v>
      </c>
      <c r="V4904" t="s">
        <v>185</v>
      </c>
      <c r="Z4904" s="118">
        <v>1.56</v>
      </c>
      <c r="AA4904">
        <v>42</v>
      </c>
      <c r="AB4904" s="120">
        <v>1.38</v>
      </c>
      <c r="AC4904" s="2">
        <f t="shared" si="462"/>
        <v>998.89919999999995</v>
      </c>
      <c r="AE4904" s="2">
        <f t="shared" si="463"/>
        <v>998.89919999999995</v>
      </c>
      <c r="AG4904" t="str">
        <f t="shared" si="464"/>
        <v/>
      </c>
    </row>
    <row r="4905" spans="1:34" s="9" customFormat="1">
      <c r="A4905">
        <v>4904</v>
      </c>
      <c r="C4905">
        <v>281</v>
      </c>
      <c r="D4905">
        <v>920</v>
      </c>
      <c r="E4905" s="9" t="s">
        <v>909</v>
      </c>
      <c r="F4905" t="s">
        <v>931</v>
      </c>
      <c r="G4905" s="9">
        <v>53.27466965</v>
      </c>
      <c r="H4905" s="9">
        <v>132.12350459999999</v>
      </c>
      <c r="M4905" s="9" t="s">
        <v>820</v>
      </c>
      <c r="N4905" s="9">
        <v>-30</v>
      </c>
      <c r="O4905" s="9">
        <v>-30</v>
      </c>
      <c r="P4905">
        <f t="shared" si="465"/>
        <v>0</v>
      </c>
      <c r="R4905" s="9">
        <v>2</v>
      </c>
      <c r="S4905" s="9">
        <f t="shared" si="460"/>
        <v>0</v>
      </c>
      <c r="T4905" s="9">
        <f t="shared" si="461"/>
        <v>0</v>
      </c>
      <c r="U4905" t="s">
        <v>1003</v>
      </c>
      <c r="V4905" t="s">
        <v>185</v>
      </c>
      <c r="Z4905" s="118">
        <v>0</v>
      </c>
      <c r="AA4905" s="9">
        <v>0</v>
      </c>
      <c r="AB4905" s="120"/>
      <c r="AC4905" s="2">
        <f t="shared" si="462"/>
        <v>0</v>
      </c>
      <c r="AE4905" s="11">
        <f t="shared" si="463"/>
        <v>0</v>
      </c>
      <c r="AG4905" t="str">
        <f t="shared" si="464"/>
        <v/>
      </c>
      <c r="AH4905"/>
    </row>
    <row r="4906" spans="1:34">
      <c r="A4906">
        <v>4905</v>
      </c>
      <c r="C4906">
        <v>254</v>
      </c>
      <c r="D4906">
        <v>921</v>
      </c>
      <c r="E4906" t="s">
        <v>921</v>
      </c>
      <c r="F4906" t="s">
        <v>931</v>
      </c>
      <c r="G4906">
        <v>53.27156067</v>
      </c>
      <c r="H4906">
        <v>132.1275024</v>
      </c>
      <c r="M4906" t="s">
        <v>89</v>
      </c>
      <c r="N4906">
        <v>16</v>
      </c>
      <c r="O4906">
        <v>15</v>
      </c>
      <c r="P4906">
        <f t="shared" si="465"/>
        <v>1</v>
      </c>
      <c r="Q4906" t="s">
        <v>35</v>
      </c>
      <c r="R4906">
        <v>1</v>
      </c>
      <c r="S4906">
        <f t="shared" si="460"/>
        <v>0</v>
      </c>
      <c r="T4906">
        <f t="shared" si="461"/>
        <v>1</v>
      </c>
      <c r="W4906">
        <f>SUM(S4906:S4910)</f>
        <v>38</v>
      </c>
      <c r="X4906">
        <f>SUM(T4906:T4910)</f>
        <v>16</v>
      </c>
      <c r="Y4906">
        <f>X4906+W4906</f>
        <v>54</v>
      </c>
      <c r="Z4906" s="118">
        <v>0.08</v>
      </c>
      <c r="AA4906">
        <v>0</v>
      </c>
      <c r="AB4906" s="120">
        <v>42.07</v>
      </c>
      <c r="AC4906" s="2">
        <f t="shared" si="462"/>
        <v>336.55999999999995</v>
      </c>
      <c r="AD4906" s="2">
        <f>SUM(AC4906:AC4910)</f>
        <v>17978.317999999999</v>
      </c>
      <c r="AE4906" s="2">
        <f t="shared" si="463"/>
        <v>336.55999999999995</v>
      </c>
      <c r="AF4906" s="2">
        <f>SUM(AE4906:AE4910)</f>
        <v>17978.317999999999</v>
      </c>
      <c r="AG4906">
        <f t="shared" si="464"/>
        <v>1</v>
      </c>
    </row>
    <row r="4907" spans="1:34">
      <c r="A4907">
        <v>4906</v>
      </c>
      <c r="C4907">
        <v>254</v>
      </c>
      <c r="D4907">
        <v>921</v>
      </c>
      <c r="E4907" t="s">
        <v>921</v>
      </c>
      <c r="F4907" t="s">
        <v>931</v>
      </c>
      <c r="G4907">
        <v>53.27156067</v>
      </c>
      <c r="H4907">
        <v>132.1275024</v>
      </c>
      <c r="M4907" t="s">
        <v>606</v>
      </c>
      <c r="N4907">
        <v>15</v>
      </c>
      <c r="O4907">
        <v>9</v>
      </c>
      <c r="P4907">
        <f t="shared" si="465"/>
        <v>6</v>
      </c>
      <c r="Q4907" t="s">
        <v>35</v>
      </c>
      <c r="R4907">
        <v>1</v>
      </c>
      <c r="S4907">
        <f t="shared" si="460"/>
        <v>0</v>
      </c>
      <c r="T4907">
        <f t="shared" si="461"/>
        <v>6</v>
      </c>
      <c r="Z4907" s="118">
        <v>0.12</v>
      </c>
      <c r="AA4907">
        <v>0</v>
      </c>
      <c r="AB4907" s="120">
        <v>42.07</v>
      </c>
      <c r="AC4907" s="2">
        <f t="shared" si="462"/>
        <v>3029.04</v>
      </c>
      <c r="AE4907" s="2">
        <f t="shared" si="463"/>
        <v>3029.04</v>
      </c>
      <c r="AG4907" t="str">
        <f t="shared" si="464"/>
        <v/>
      </c>
    </row>
    <row r="4908" spans="1:34">
      <c r="A4908">
        <v>4907</v>
      </c>
      <c r="C4908">
        <v>254</v>
      </c>
      <c r="D4908">
        <v>921</v>
      </c>
      <c r="E4908" t="s">
        <v>921</v>
      </c>
      <c r="F4908" t="s">
        <v>931</v>
      </c>
      <c r="G4908">
        <v>53.27156067</v>
      </c>
      <c r="H4908">
        <v>132.1275024</v>
      </c>
      <c r="M4908" t="s">
        <v>15</v>
      </c>
      <c r="N4908">
        <v>9</v>
      </c>
      <c r="O4908">
        <v>0</v>
      </c>
      <c r="P4908">
        <f t="shared" si="465"/>
        <v>9</v>
      </c>
      <c r="Q4908" t="s">
        <v>35</v>
      </c>
      <c r="R4908">
        <v>1</v>
      </c>
      <c r="S4908">
        <f t="shared" si="460"/>
        <v>0</v>
      </c>
      <c r="T4908">
        <f t="shared" si="461"/>
        <v>9</v>
      </c>
      <c r="Z4908" s="118">
        <v>0.21</v>
      </c>
      <c r="AA4908">
        <v>0</v>
      </c>
      <c r="AB4908" s="120">
        <v>35.51</v>
      </c>
      <c r="AC4908" s="2">
        <f t="shared" si="462"/>
        <v>6711.3899999999985</v>
      </c>
      <c r="AE4908" s="2">
        <f t="shared" si="463"/>
        <v>6711.3899999999985</v>
      </c>
      <c r="AG4908" t="str">
        <f t="shared" si="464"/>
        <v/>
      </c>
    </row>
    <row r="4909" spans="1:34">
      <c r="A4909">
        <v>4908</v>
      </c>
      <c r="C4909">
        <v>282</v>
      </c>
      <c r="D4909">
        <v>921</v>
      </c>
      <c r="E4909" t="s">
        <v>921</v>
      </c>
      <c r="F4909" t="s">
        <v>931</v>
      </c>
      <c r="G4909">
        <v>53.27156067</v>
      </c>
      <c r="H4909">
        <v>132.1275024</v>
      </c>
      <c r="M4909" t="s">
        <v>864</v>
      </c>
      <c r="N4909">
        <v>0</v>
      </c>
      <c r="O4909">
        <v>-28</v>
      </c>
      <c r="P4909">
        <f t="shared" si="465"/>
        <v>28</v>
      </c>
      <c r="Q4909" t="s">
        <v>613</v>
      </c>
      <c r="R4909">
        <v>2</v>
      </c>
      <c r="S4909">
        <f t="shared" si="460"/>
        <v>28</v>
      </c>
      <c r="T4909">
        <f t="shared" si="461"/>
        <v>0</v>
      </c>
      <c r="U4909" t="s">
        <v>1003</v>
      </c>
      <c r="V4909" t="s">
        <v>185</v>
      </c>
      <c r="Z4909" s="118">
        <v>1.7</v>
      </c>
      <c r="AA4909">
        <v>9</v>
      </c>
      <c r="AB4909" s="120">
        <v>1.38</v>
      </c>
      <c r="AC4909" s="2">
        <f t="shared" si="462"/>
        <v>5977.6079999999993</v>
      </c>
      <c r="AE4909" s="2">
        <f t="shared" si="463"/>
        <v>5977.6079999999993</v>
      </c>
      <c r="AG4909" t="str">
        <f t="shared" si="464"/>
        <v/>
      </c>
    </row>
    <row r="4910" spans="1:34" s="9" customFormat="1">
      <c r="A4910">
        <v>4909</v>
      </c>
      <c r="C4910">
        <v>282</v>
      </c>
      <c r="D4910">
        <v>921</v>
      </c>
      <c r="E4910" s="9" t="s">
        <v>921</v>
      </c>
      <c r="F4910" t="s">
        <v>931</v>
      </c>
      <c r="G4910" s="9">
        <v>53.27156067</v>
      </c>
      <c r="H4910" s="9">
        <v>132.1275024</v>
      </c>
      <c r="M4910" s="9" t="s">
        <v>866</v>
      </c>
      <c r="N4910" s="9">
        <v>-28</v>
      </c>
      <c r="O4910" s="9">
        <v>-38</v>
      </c>
      <c r="P4910">
        <f t="shared" si="465"/>
        <v>10</v>
      </c>
      <c r="Q4910" s="9" t="s">
        <v>618</v>
      </c>
      <c r="R4910" s="9">
        <v>2</v>
      </c>
      <c r="S4910" s="9">
        <f t="shared" si="460"/>
        <v>10</v>
      </c>
      <c r="T4910" s="9">
        <f t="shared" si="461"/>
        <v>0</v>
      </c>
      <c r="U4910" t="s">
        <v>1006</v>
      </c>
      <c r="V4910" t="s">
        <v>856</v>
      </c>
      <c r="Z4910" s="118">
        <v>1.7</v>
      </c>
      <c r="AA4910" s="9">
        <v>18</v>
      </c>
      <c r="AB4910" s="120">
        <v>1.38</v>
      </c>
      <c r="AC4910" s="2">
        <f t="shared" si="462"/>
        <v>1923.7199999999996</v>
      </c>
      <c r="AE4910" s="11">
        <f t="shared" si="463"/>
        <v>1923.7199999999996</v>
      </c>
      <c r="AG4910" t="str">
        <f t="shared" si="464"/>
        <v/>
      </c>
      <c r="AH4910"/>
    </row>
    <row r="4911" spans="1:34">
      <c r="A4911">
        <v>4910</v>
      </c>
      <c r="C4911">
        <v>261</v>
      </c>
      <c r="D4911">
        <v>922</v>
      </c>
      <c r="E4911" t="s">
        <v>619</v>
      </c>
      <c r="F4911" t="s">
        <v>930</v>
      </c>
      <c r="G4911">
        <v>53.258998869999999</v>
      </c>
      <c r="H4911">
        <v>132.1410065</v>
      </c>
      <c r="M4911" t="s">
        <v>610</v>
      </c>
      <c r="N4911">
        <v>5</v>
      </c>
      <c r="O4911">
        <v>7</v>
      </c>
      <c r="P4911">
        <f t="shared" si="465"/>
        <v>2</v>
      </c>
      <c r="Q4911" t="s">
        <v>35</v>
      </c>
      <c r="R4911">
        <v>1</v>
      </c>
      <c r="S4911">
        <f t="shared" si="460"/>
        <v>0</v>
      </c>
      <c r="T4911">
        <f t="shared" si="461"/>
        <v>2</v>
      </c>
      <c r="W4911">
        <f>SUM(S4911:S4915)</f>
        <v>53</v>
      </c>
      <c r="X4911">
        <f>SUM(T4911:T4915)</f>
        <v>7</v>
      </c>
      <c r="Y4911">
        <f>X4911+W4911</f>
        <v>60</v>
      </c>
      <c r="Z4911" s="118">
        <v>0.16</v>
      </c>
      <c r="AA4911">
        <v>0</v>
      </c>
      <c r="AB4911" s="120">
        <v>37.4</v>
      </c>
      <c r="AC4911" s="2">
        <f t="shared" si="462"/>
        <v>1196.8</v>
      </c>
      <c r="AD4911" s="2">
        <f>SUM(AC4911:AC4915)</f>
        <v>8595.5360000000001</v>
      </c>
      <c r="AE4911" s="2">
        <f t="shared" si="463"/>
        <v>1196.8</v>
      </c>
      <c r="AF4911" s="2">
        <f>SUM(AE4911:AE4915)</f>
        <v>8595.5360000000001</v>
      </c>
      <c r="AG4911">
        <f t="shared" si="464"/>
        <v>1</v>
      </c>
    </row>
    <row r="4912" spans="1:34">
      <c r="A4912">
        <v>4911</v>
      </c>
      <c r="C4912">
        <v>261</v>
      </c>
      <c r="D4912">
        <v>922</v>
      </c>
      <c r="E4912" t="s">
        <v>619</v>
      </c>
      <c r="F4912" t="s">
        <v>930</v>
      </c>
      <c r="G4912">
        <v>53.258998869999999</v>
      </c>
      <c r="H4912">
        <v>132.1410065</v>
      </c>
      <c r="M4912" t="s">
        <v>606</v>
      </c>
      <c r="N4912">
        <v>3</v>
      </c>
      <c r="O4912">
        <v>5</v>
      </c>
      <c r="P4912">
        <f t="shared" si="465"/>
        <v>2</v>
      </c>
      <c r="Q4912" t="s">
        <v>35</v>
      </c>
      <c r="R4912">
        <v>1</v>
      </c>
      <c r="S4912">
        <f t="shared" si="460"/>
        <v>0</v>
      </c>
      <c r="T4912">
        <f t="shared" si="461"/>
        <v>2</v>
      </c>
      <c r="Z4912" s="118">
        <v>0.16</v>
      </c>
      <c r="AA4912">
        <v>0</v>
      </c>
      <c r="AB4912" s="120">
        <v>37.4</v>
      </c>
      <c r="AC4912" s="2">
        <f t="shared" si="462"/>
        <v>1196.8</v>
      </c>
      <c r="AE4912" s="2">
        <f t="shared" si="463"/>
        <v>1196.8</v>
      </c>
      <c r="AG4912" t="str">
        <f t="shared" si="464"/>
        <v/>
      </c>
    </row>
    <row r="4913" spans="1:34">
      <c r="A4913">
        <v>4912</v>
      </c>
      <c r="C4913">
        <v>261</v>
      </c>
      <c r="D4913">
        <v>922</v>
      </c>
      <c r="E4913" t="s">
        <v>619</v>
      </c>
      <c r="F4913" t="s">
        <v>930</v>
      </c>
      <c r="G4913">
        <v>53.258998869999999</v>
      </c>
      <c r="H4913">
        <v>132.1410065</v>
      </c>
      <c r="M4913" t="s">
        <v>90</v>
      </c>
      <c r="N4913">
        <v>0</v>
      </c>
      <c r="O4913">
        <v>3</v>
      </c>
      <c r="P4913">
        <f t="shared" si="465"/>
        <v>3</v>
      </c>
      <c r="Q4913" t="s">
        <v>35</v>
      </c>
      <c r="R4913">
        <v>1</v>
      </c>
      <c r="S4913">
        <f t="shared" si="460"/>
        <v>0</v>
      </c>
      <c r="T4913">
        <f t="shared" si="461"/>
        <v>3</v>
      </c>
      <c r="Z4913" s="118">
        <v>0.16</v>
      </c>
      <c r="AA4913">
        <v>0</v>
      </c>
      <c r="AB4913" s="120">
        <v>30.85</v>
      </c>
      <c r="AC4913" s="2">
        <f t="shared" si="462"/>
        <v>1480.8</v>
      </c>
      <c r="AE4913" s="2">
        <f t="shared" si="463"/>
        <v>1480.8</v>
      </c>
      <c r="AG4913" t="str">
        <f t="shared" si="464"/>
        <v/>
      </c>
    </row>
    <row r="4914" spans="1:34">
      <c r="A4914">
        <v>4913</v>
      </c>
      <c r="C4914">
        <v>289</v>
      </c>
      <c r="D4914">
        <v>922</v>
      </c>
      <c r="E4914" t="s">
        <v>619</v>
      </c>
      <c r="F4914" t="s">
        <v>930</v>
      </c>
      <c r="G4914">
        <v>53.258998869999999</v>
      </c>
      <c r="H4914">
        <v>132.1410065</v>
      </c>
      <c r="M4914" t="s">
        <v>680</v>
      </c>
      <c r="N4914">
        <v>0</v>
      </c>
      <c r="O4914">
        <v>-23</v>
      </c>
      <c r="P4914">
        <f t="shared" si="465"/>
        <v>23</v>
      </c>
      <c r="Q4914" t="s">
        <v>89</v>
      </c>
      <c r="R4914">
        <v>2</v>
      </c>
      <c r="S4914">
        <f t="shared" si="460"/>
        <v>23</v>
      </c>
      <c r="T4914">
        <f t="shared" si="461"/>
        <v>0</v>
      </c>
      <c r="U4914" t="s">
        <v>1006</v>
      </c>
      <c r="V4914" t="s">
        <v>856</v>
      </c>
      <c r="Z4914" s="118">
        <v>1.07</v>
      </c>
      <c r="AA4914">
        <v>65</v>
      </c>
      <c r="AB4914" s="120">
        <v>3.36</v>
      </c>
      <c r="AC4914" s="2">
        <f t="shared" si="462"/>
        <v>2894.136</v>
      </c>
      <c r="AE4914" s="2">
        <f t="shared" si="463"/>
        <v>2894.136</v>
      </c>
      <c r="AG4914" t="str">
        <f t="shared" si="464"/>
        <v/>
      </c>
    </row>
    <row r="4915" spans="1:34" s="9" customFormat="1">
      <c r="A4915">
        <v>4914</v>
      </c>
      <c r="C4915">
        <v>289</v>
      </c>
      <c r="D4915">
        <v>922</v>
      </c>
      <c r="E4915" s="9" t="s">
        <v>619</v>
      </c>
      <c r="F4915" t="s">
        <v>930</v>
      </c>
      <c r="G4915" s="9">
        <v>53.258998869999999</v>
      </c>
      <c r="H4915" s="9">
        <v>132.1410065</v>
      </c>
      <c r="M4915" s="9" t="s">
        <v>101</v>
      </c>
      <c r="N4915" s="9">
        <v>-25</v>
      </c>
      <c r="O4915" s="9">
        <v>-55</v>
      </c>
      <c r="P4915">
        <f t="shared" si="465"/>
        <v>30</v>
      </c>
      <c r="Q4915" s="9" t="s">
        <v>89</v>
      </c>
      <c r="R4915" s="9">
        <v>2</v>
      </c>
      <c r="S4915" s="9">
        <f t="shared" si="460"/>
        <v>30</v>
      </c>
      <c r="T4915" s="9">
        <f t="shared" si="461"/>
        <v>0</v>
      </c>
      <c r="U4915" t="s">
        <v>1006</v>
      </c>
      <c r="V4915" t="s">
        <v>856</v>
      </c>
      <c r="Z4915" s="118">
        <v>1.45</v>
      </c>
      <c r="AA4915" s="9">
        <v>65</v>
      </c>
      <c r="AB4915" s="120">
        <v>1.2</v>
      </c>
      <c r="AC4915" s="2">
        <f t="shared" si="462"/>
        <v>1826.9999999999998</v>
      </c>
      <c r="AE4915" s="11">
        <f t="shared" si="463"/>
        <v>1826.9999999999998</v>
      </c>
      <c r="AG4915" t="str">
        <f t="shared" si="464"/>
        <v/>
      </c>
      <c r="AH4915"/>
    </row>
    <row r="4916" spans="1:34" s="102" customFormat="1">
      <c r="A4916" s="102">
        <v>4915</v>
      </c>
      <c r="C4916">
        <v>259</v>
      </c>
      <c r="D4916" s="102">
        <v>923</v>
      </c>
      <c r="E4916" s="102" t="s">
        <v>607</v>
      </c>
      <c r="F4916" s="102" t="s">
        <v>929</v>
      </c>
      <c r="G4916" s="102">
        <v>53.2574501</v>
      </c>
      <c r="H4916" s="102">
        <v>132.1439972</v>
      </c>
      <c r="M4916" s="102" t="s">
        <v>89</v>
      </c>
      <c r="N4916" s="102">
        <v>2.5</v>
      </c>
      <c r="O4916" s="102">
        <v>2</v>
      </c>
      <c r="P4916" s="102">
        <f t="shared" si="465"/>
        <v>0.5</v>
      </c>
      <c r="Q4916" s="102" t="s">
        <v>35</v>
      </c>
      <c r="R4916" s="102">
        <v>1</v>
      </c>
      <c r="S4916" s="102">
        <f t="shared" si="460"/>
        <v>0</v>
      </c>
      <c r="T4916" s="102">
        <f t="shared" si="461"/>
        <v>0.5</v>
      </c>
      <c r="U4916"/>
      <c r="V4916"/>
      <c r="W4916" s="102">
        <f>SUM(S4916:S4922)</f>
        <v>82</v>
      </c>
      <c r="X4916" s="102">
        <f>SUM(T4916:T4922)</f>
        <v>2.5</v>
      </c>
      <c r="Y4916" s="102">
        <f>X4916+W4916</f>
        <v>84.5</v>
      </c>
      <c r="Z4916" s="118">
        <v>0.11</v>
      </c>
      <c r="AA4916" s="102">
        <v>0</v>
      </c>
      <c r="AB4916" s="120">
        <v>45.06</v>
      </c>
      <c r="AC4916" s="103">
        <f t="shared" si="462"/>
        <v>247.82999999999998</v>
      </c>
      <c r="AD4916" s="103">
        <f>SUM(AC4916:AC4922)</f>
        <v>28771.067499999997</v>
      </c>
      <c r="AE4916" s="103">
        <f t="shared" si="463"/>
        <v>247.82999999999998</v>
      </c>
      <c r="AF4916" s="103">
        <f>SUM(AE4916:AE4922)</f>
        <v>28771.067499999997</v>
      </c>
      <c r="AG4916" s="102">
        <f t="shared" si="464"/>
        <v>1</v>
      </c>
      <c r="AH4916"/>
    </row>
    <row r="4917" spans="1:34" s="102" customFormat="1">
      <c r="A4917" s="102">
        <v>4916</v>
      </c>
      <c r="C4917">
        <v>259</v>
      </c>
      <c r="D4917" s="102">
        <v>923</v>
      </c>
      <c r="E4917" s="102" t="s">
        <v>607</v>
      </c>
      <c r="F4917" s="102" t="s">
        <v>929</v>
      </c>
      <c r="G4917" s="102">
        <v>53.2574501</v>
      </c>
      <c r="H4917" s="102">
        <v>132.1439972</v>
      </c>
      <c r="M4917" s="102" t="s">
        <v>606</v>
      </c>
      <c r="N4917" s="102">
        <v>2</v>
      </c>
      <c r="O4917" s="102">
        <v>1</v>
      </c>
      <c r="P4917" s="102">
        <f t="shared" si="465"/>
        <v>1</v>
      </c>
      <c r="Q4917" s="102" t="s">
        <v>35</v>
      </c>
      <c r="R4917" s="102">
        <v>1</v>
      </c>
      <c r="S4917" s="102">
        <f t="shared" si="460"/>
        <v>0</v>
      </c>
      <c r="T4917" s="102">
        <f t="shared" si="461"/>
        <v>1</v>
      </c>
      <c r="U4917"/>
      <c r="V4917"/>
      <c r="Z4917" s="118">
        <v>0.11</v>
      </c>
      <c r="AA4917" s="102">
        <v>0</v>
      </c>
      <c r="AB4917" s="120">
        <v>45.06</v>
      </c>
      <c r="AC4917" s="103">
        <f t="shared" si="462"/>
        <v>495.65999999999997</v>
      </c>
      <c r="AE4917" s="103">
        <f t="shared" si="463"/>
        <v>495.65999999999997</v>
      </c>
      <c r="AG4917" s="102" t="str">
        <f t="shared" si="464"/>
        <v/>
      </c>
      <c r="AH4917"/>
    </row>
    <row r="4918" spans="1:34" s="102" customFormat="1">
      <c r="A4918" s="102">
        <v>4917</v>
      </c>
      <c r="C4918">
        <v>259</v>
      </c>
      <c r="D4918" s="102">
        <v>923</v>
      </c>
      <c r="E4918" s="102" t="s">
        <v>607</v>
      </c>
      <c r="F4918" s="102" t="s">
        <v>929</v>
      </c>
      <c r="G4918" s="102">
        <v>53.2574501</v>
      </c>
      <c r="H4918" s="102">
        <v>132.1439972</v>
      </c>
      <c r="M4918" s="102" t="s">
        <v>15</v>
      </c>
      <c r="N4918" s="102">
        <v>1</v>
      </c>
      <c r="O4918" s="102">
        <v>0</v>
      </c>
      <c r="P4918" s="102">
        <f t="shared" si="465"/>
        <v>1</v>
      </c>
      <c r="Q4918" s="102" t="s">
        <v>35</v>
      </c>
      <c r="R4918" s="102">
        <v>1</v>
      </c>
      <c r="S4918" s="102">
        <f t="shared" si="460"/>
        <v>0</v>
      </c>
      <c r="T4918" s="102">
        <f t="shared" si="461"/>
        <v>1</v>
      </c>
      <c r="U4918"/>
      <c r="V4918"/>
      <c r="Z4918" s="118">
        <v>0.11</v>
      </c>
      <c r="AA4918" s="102">
        <v>0</v>
      </c>
      <c r="AB4918" s="120">
        <v>38.51</v>
      </c>
      <c r="AC4918" s="103">
        <f t="shared" si="462"/>
        <v>423.60999999999996</v>
      </c>
      <c r="AE4918" s="103">
        <f t="shared" si="463"/>
        <v>423.60999999999996</v>
      </c>
      <c r="AG4918" s="102" t="str">
        <f t="shared" si="464"/>
        <v/>
      </c>
      <c r="AH4918"/>
    </row>
    <row r="4919" spans="1:34" s="102" customFormat="1">
      <c r="A4919" s="102">
        <v>4918</v>
      </c>
      <c r="C4919">
        <v>287</v>
      </c>
      <c r="D4919" s="102">
        <v>923</v>
      </c>
      <c r="E4919" s="102" t="s">
        <v>607</v>
      </c>
      <c r="F4919" s="102" t="s">
        <v>929</v>
      </c>
      <c r="G4919" s="102">
        <v>53.2574501</v>
      </c>
      <c r="H4919" s="102">
        <v>132.1439972</v>
      </c>
      <c r="M4919" s="102" t="s">
        <v>16</v>
      </c>
      <c r="N4919" s="102">
        <v>0</v>
      </c>
      <c r="O4919" s="102">
        <v>-5</v>
      </c>
      <c r="P4919" s="102">
        <f t="shared" si="465"/>
        <v>5</v>
      </c>
      <c r="Q4919" s="102" t="s">
        <v>604</v>
      </c>
      <c r="R4919" s="102">
        <v>2</v>
      </c>
      <c r="S4919" s="102">
        <f t="shared" si="460"/>
        <v>5</v>
      </c>
      <c r="T4919" s="102">
        <f t="shared" si="461"/>
        <v>0</v>
      </c>
      <c r="U4919" t="s">
        <v>1006</v>
      </c>
      <c r="V4919" t="s">
        <v>856</v>
      </c>
      <c r="Z4919" s="118">
        <v>0.93</v>
      </c>
      <c r="AA4919" s="102">
        <v>15</v>
      </c>
      <c r="AB4919" s="120">
        <v>10.95</v>
      </c>
      <c r="AC4919" s="103">
        <f t="shared" si="462"/>
        <v>4327.9875000000002</v>
      </c>
      <c r="AE4919" s="103">
        <f t="shared" si="463"/>
        <v>4327.9875000000002</v>
      </c>
      <c r="AG4919" s="102" t="str">
        <f t="shared" si="464"/>
        <v/>
      </c>
      <c r="AH4919"/>
    </row>
    <row r="4920" spans="1:34" s="102" customFormat="1">
      <c r="A4920" s="102">
        <v>4919</v>
      </c>
      <c r="C4920">
        <v>287</v>
      </c>
      <c r="D4920" s="102">
        <v>923</v>
      </c>
      <c r="E4920" s="102" t="s">
        <v>607</v>
      </c>
      <c r="F4920" s="102" t="s">
        <v>929</v>
      </c>
      <c r="G4920" s="102">
        <v>53.2574501</v>
      </c>
      <c r="H4920" s="102">
        <v>132.1439972</v>
      </c>
      <c r="M4920" s="102" t="s">
        <v>59</v>
      </c>
      <c r="N4920" s="102">
        <v>-5</v>
      </c>
      <c r="O4920" s="102">
        <v>-8.5</v>
      </c>
      <c r="P4920" s="102">
        <f t="shared" si="465"/>
        <v>3.5</v>
      </c>
      <c r="Q4920" s="102" t="s">
        <v>89</v>
      </c>
      <c r="R4920" s="102">
        <v>2</v>
      </c>
      <c r="S4920" s="102">
        <f t="shared" si="460"/>
        <v>3.5</v>
      </c>
      <c r="T4920" s="102">
        <f t="shared" si="461"/>
        <v>0</v>
      </c>
      <c r="U4920" t="s">
        <v>1006</v>
      </c>
      <c r="V4920" t="s">
        <v>856</v>
      </c>
      <c r="Z4920" s="118">
        <v>1.17</v>
      </c>
      <c r="AA4920" s="102">
        <v>15</v>
      </c>
      <c r="AB4920" s="120">
        <v>3.92</v>
      </c>
      <c r="AC4920" s="103">
        <f t="shared" si="462"/>
        <v>1364.4539999999997</v>
      </c>
      <c r="AE4920" s="103">
        <f t="shared" si="463"/>
        <v>1364.4539999999997</v>
      </c>
      <c r="AG4920" s="102" t="str">
        <f t="shared" si="464"/>
        <v/>
      </c>
      <c r="AH4920"/>
    </row>
    <row r="4921" spans="1:34" s="102" customFormat="1">
      <c r="A4921" s="102">
        <v>4920</v>
      </c>
      <c r="C4921">
        <v>287</v>
      </c>
      <c r="D4921" s="102">
        <v>923</v>
      </c>
      <c r="E4921" s="102" t="s">
        <v>607</v>
      </c>
      <c r="F4921" s="102" t="s">
        <v>929</v>
      </c>
      <c r="G4921" s="102">
        <v>53.2574501</v>
      </c>
      <c r="H4921" s="102">
        <v>132.1439972</v>
      </c>
      <c r="M4921" s="102" t="s">
        <v>60</v>
      </c>
      <c r="N4921" s="102">
        <v>-8.5</v>
      </c>
      <c r="O4921" s="102">
        <v>-17.5</v>
      </c>
      <c r="P4921" s="102">
        <f t="shared" si="465"/>
        <v>9</v>
      </c>
      <c r="Q4921" s="102" t="s">
        <v>89</v>
      </c>
      <c r="R4921" s="102">
        <v>2</v>
      </c>
      <c r="S4921" s="102">
        <f t="shared" si="460"/>
        <v>9</v>
      </c>
      <c r="T4921" s="102">
        <f t="shared" si="461"/>
        <v>0</v>
      </c>
      <c r="U4921" t="s">
        <v>1003</v>
      </c>
      <c r="V4921"/>
      <c r="Z4921" s="118">
        <v>1.17</v>
      </c>
      <c r="AA4921" s="102">
        <v>35</v>
      </c>
      <c r="AB4921" s="120">
        <v>3.92</v>
      </c>
      <c r="AC4921" s="103">
        <f t="shared" si="462"/>
        <v>2683.0440000000003</v>
      </c>
      <c r="AE4921" s="103">
        <f t="shared" si="463"/>
        <v>2683.0440000000003</v>
      </c>
      <c r="AG4921" s="102" t="str">
        <f t="shared" si="464"/>
        <v/>
      </c>
      <c r="AH4921"/>
    </row>
    <row r="4922" spans="1:34" s="44" customFormat="1">
      <c r="A4922" s="102">
        <v>4921</v>
      </c>
      <c r="C4922">
        <v>287</v>
      </c>
      <c r="D4922" s="102">
        <v>923</v>
      </c>
      <c r="E4922" s="44" t="s">
        <v>607</v>
      </c>
      <c r="F4922" s="102" t="s">
        <v>929</v>
      </c>
      <c r="G4922" s="44">
        <v>53.2574501</v>
      </c>
      <c r="H4922" s="44">
        <v>132.1439972</v>
      </c>
      <c r="M4922" s="44" t="s">
        <v>101</v>
      </c>
      <c r="N4922" s="44">
        <v>-17.5</v>
      </c>
      <c r="O4922" s="44">
        <v>-82</v>
      </c>
      <c r="P4922" s="102">
        <f t="shared" si="465"/>
        <v>64.5</v>
      </c>
      <c r="Q4922" s="44" t="s">
        <v>89</v>
      </c>
      <c r="R4922" s="44">
        <v>2</v>
      </c>
      <c r="S4922" s="44">
        <f t="shared" si="460"/>
        <v>64.5</v>
      </c>
      <c r="T4922" s="44">
        <f t="shared" si="461"/>
        <v>0</v>
      </c>
      <c r="U4922" t="s">
        <v>1003</v>
      </c>
      <c r="V4922" t="s">
        <v>1005</v>
      </c>
      <c r="Z4922" s="118">
        <v>1.17</v>
      </c>
      <c r="AA4922" s="44">
        <v>35</v>
      </c>
      <c r="AB4922" s="120">
        <v>3.92</v>
      </c>
      <c r="AC4922" s="103">
        <f t="shared" si="462"/>
        <v>19228.482</v>
      </c>
      <c r="AE4922" s="104">
        <f t="shared" si="463"/>
        <v>19228.482</v>
      </c>
      <c r="AG4922" s="102" t="str">
        <f t="shared" si="464"/>
        <v/>
      </c>
      <c r="AH4922"/>
    </row>
    <row r="4923" spans="1:34">
      <c r="A4923">
        <v>4922</v>
      </c>
      <c r="C4923">
        <v>262</v>
      </c>
      <c r="D4923">
        <v>924</v>
      </c>
      <c r="E4923" t="s">
        <v>607</v>
      </c>
      <c r="F4923" t="s">
        <v>929</v>
      </c>
      <c r="G4923">
        <v>53.252189639999997</v>
      </c>
      <c r="H4923">
        <v>132.1576996</v>
      </c>
      <c r="M4923" t="s">
        <v>654</v>
      </c>
      <c r="N4923">
        <v>19</v>
      </c>
      <c r="O4923">
        <v>17</v>
      </c>
      <c r="P4923">
        <f t="shared" si="465"/>
        <v>2</v>
      </c>
      <c r="Q4923" t="s">
        <v>35</v>
      </c>
      <c r="R4923">
        <v>1</v>
      </c>
      <c r="S4923">
        <f t="shared" si="460"/>
        <v>0</v>
      </c>
      <c r="T4923">
        <f t="shared" si="461"/>
        <v>2</v>
      </c>
      <c r="W4923">
        <f>SUM(S4923:S4930)</f>
        <v>42</v>
      </c>
      <c r="X4923">
        <f>SUM(T4923:T4930)</f>
        <v>19</v>
      </c>
      <c r="Y4923">
        <f>X4923+W4923</f>
        <v>61</v>
      </c>
      <c r="Z4923" s="118">
        <v>0.11</v>
      </c>
      <c r="AA4923">
        <v>0</v>
      </c>
      <c r="AB4923" s="120">
        <v>45.06</v>
      </c>
      <c r="AC4923" s="2">
        <f t="shared" si="462"/>
        <v>991.31999999999994</v>
      </c>
      <c r="AD4923" s="2">
        <f>SUM(AC4923:AC4930)</f>
        <v>29365.559999999998</v>
      </c>
      <c r="AE4923" s="2">
        <f t="shared" si="463"/>
        <v>991.31999999999994</v>
      </c>
      <c r="AF4923" s="2">
        <f>SUM(AE4923:AE4930)</f>
        <v>29365.559999999998</v>
      </c>
      <c r="AG4923">
        <f t="shared" si="464"/>
        <v>1</v>
      </c>
    </row>
    <row r="4924" spans="1:34">
      <c r="A4924">
        <v>4923</v>
      </c>
      <c r="C4924">
        <v>262</v>
      </c>
      <c r="D4924">
        <v>924</v>
      </c>
      <c r="E4924" t="s">
        <v>607</v>
      </c>
      <c r="F4924" t="s">
        <v>929</v>
      </c>
      <c r="G4924">
        <v>53.252189639999997</v>
      </c>
      <c r="H4924">
        <v>132.1576996</v>
      </c>
      <c r="M4924" t="s">
        <v>14</v>
      </c>
      <c r="N4924">
        <v>17</v>
      </c>
      <c r="O4924">
        <v>15</v>
      </c>
      <c r="P4924">
        <f t="shared" si="465"/>
        <v>2</v>
      </c>
      <c r="Q4924" t="s">
        <v>35</v>
      </c>
      <c r="R4924">
        <v>1</v>
      </c>
      <c r="S4924">
        <f t="shared" si="460"/>
        <v>0</v>
      </c>
      <c r="T4924">
        <f t="shared" si="461"/>
        <v>2</v>
      </c>
      <c r="Z4924" s="118">
        <v>0.11</v>
      </c>
      <c r="AA4924">
        <v>0</v>
      </c>
      <c r="AB4924" s="120">
        <v>45.06</v>
      </c>
      <c r="AC4924" s="2">
        <f t="shared" si="462"/>
        <v>991.31999999999994</v>
      </c>
      <c r="AE4924" s="2">
        <f t="shared" si="463"/>
        <v>991.31999999999994</v>
      </c>
      <c r="AG4924" t="str">
        <f t="shared" si="464"/>
        <v/>
      </c>
    </row>
    <row r="4925" spans="1:34">
      <c r="A4925">
        <v>4924</v>
      </c>
      <c r="C4925">
        <v>262</v>
      </c>
      <c r="D4925">
        <v>924</v>
      </c>
      <c r="E4925" t="s">
        <v>607</v>
      </c>
      <c r="F4925" t="s">
        <v>929</v>
      </c>
      <c r="G4925">
        <v>53.252189639999997</v>
      </c>
      <c r="H4925">
        <v>132.1576996</v>
      </c>
      <c r="M4925" t="s">
        <v>15</v>
      </c>
      <c r="N4925">
        <v>15</v>
      </c>
      <c r="O4925">
        <v>5</v>
      </c>
      <c r="P4925">
        <f t="shared" si="465"/>
        <v>10</v>
      </c>
      <c r="Q4925" t="s">
        <v>35</v>
      </c>
      <c r="R4925">
        <v>1</v>
      </c>
      <c r="S4925">
        <f t="shared" si="460"/>
        <v>0</v>
      </c>
      <c r="T4925">
        <f t="shared" si="461"/>
        <v>10</v>
      </c>
      <c r="Z4925" s="118">
        <v>0.11</v>
      </c>
      <c r="AA4925">
        <v>0</v>
      </c>
      <c r="AB4925" s="120">
        <v>38.51</v>
      </c>
      <c r="AC4925" s="2">
        <f t="shared" si="462"/>
        <v>4236.0999999999985</v>
      </c>
      <c r="AE4925" s="2">
        <f t="shared" si="463"/>
        <v>4236.0999999999985</v>
      </c>
      <c r="AG4925" t="str">
        <f t="shared" si="464"/>
        <v/>
      </c>
    </row>
    <row r="4926" spans="1:34">
      <c r="A4926">
        <v>4925</v>
      </c>
      <c r="C4926">
        <v>262</v>
      </c>
      <c r="D4926">
        <v>924</v>
      </c>
      <c r="E4926" t="s">
        <v>607</v>
      </c>
      <c r="F4926" t="s">
        <v>929</v>
      </c>
      <c r="G4926">
        <v>53.252189639999997</v>
      </c>
      <c r="H4926">
        <v>132.1576996</v>
      </c>
      <c r="M4926" t="s">
        <v>90</v>
      </c>
      <c r="N4926">
        <v>5</v>
      </c>
      <c r="O4926">
        <v>0</v>
      </c>
      <c r="P4926">
        <f t="shared" si="465"/>
        <v>5</v>
      </c>
      <c r="Q4926" t="s">
        <v>35</v>
      </c>
      <c r="R4926">
        <v>1</v>
      </c>
      <c r="S4926">
        <f t="shared" si="460"/>
        <v>0</v>
      </c>
      <c r="T4926">
        <f t="shared" si="461"/>
        <v>5</v>
      </c>
      <c r="Z4926" s="118">
        <v>0.11</v>
      </c>
      <c r="AA4926">
        <v>0</v>
      </c>
      <c r="AB4926" s="120">
        <v>38.51</v>
      </c>
      <c r="AC4926" s="2">
        <f t="shared" si="462"/>
        <v>2118.0499999999993</v>
      </c>
      <c r="AE4926" s="2">
        <f t="shared" si="463"/>
        <v>2118.0499999999993</v>
      </c>
      <c r="AG4926" t="str">
        <f t="shared" si="464"/>
        <v/>
      </c>
    </row>
    <row r="4927" spans="1:34">
      <c r="A4927">
        <v>4926</v>
      </c>
      <c r="C4927">
        <v>290</v>
      </c>
      <c r="D4927">
        <v>924</v>
      </c>
      <c r="E4927" t="s">
        <v>607</v>
      </c>
      <c r="F4927" t="s">
        <v>929</v>
      </c>
      <c r="G4927">
        <v>53.252189639999997</v>
      </c>
      <c r="H4927">
        <v>132.1576996</v>
      </c>
      <c r="M4927" t="s">
        <v>16</v>
      </c>
      <c r="N4927">
        <v>0</v>
      </c>
      <c r="O4927">
        <v>-7</v>
      </c>
      <c r="P4927">
        <f t="shared" si="465"/>
        <v>7</v>
      </c>
      <c r="R4927">
        <v>2</v>
      </c>
      <c r="S4927">
        <f t="shared" si="460"/>
        <v>7</v>
      </c>
      <c r="T4927">
        <f t="shared" si="461"/>
        <v>0</v>
      </c>
      <c r="U4927" t="s">
        <v>1003</v>
      </c>
      <c r="V4927" t="s">
        <v>1005</v>
      </c>
      <c r="Z4927" s="118">
        <v>0.93</v>
      </c>
      <c r="AA4927">
        <v>0</v>
      </c>
      <c r="AB4927" s="120">
        <v>10.95</v>
      </c>
      <c r="AC4927" s="2">
        <f t="shared" si="462"/>
        <v>7128.4500000000007</v>
      </c>
      <c r="AE4927" s="2">
        <f t="shared" si="463"/>
        <v>7128.4500000000007</v>
      </c>
      <c r="AG4927" t="str">
        <f t="shared" si="464"/>
        <v/>
      </c>
    </row>
    <row r="4928" spans="1:34">
      <c r="A4928">
        <v>4927</v>
      </c>
      <c r="C4928">
        <v>290</v>
      </c>
      <c r="D4928">
        <v>924</v>
      </c>
      <c r="E4928" t="s">
        <v>607</v>
      </c>
      <c r="F4928" t="s">
        <v>929</v>
      </c>
      <c r="G4928">
        <v>53.252189639999997</v>
      </c>
      <c r="H4928">
        <v>132.1576996</v>
      </c>
      <c r="M4928" t="s">
        <v>17</v>
      </c>
      <c r="N4928">
        <v>-7</v>
      </c>
      <c r="O4928">
        <v>-12</v>
      </c>
      <c r="P4928">
        <f t="shared" si="465"/>
        <v>5</v>
      </c>
      <c r="Q4928" t="s">
        <v>616</v>
      </c>
      <c r="R4928">
        <v>2</v>
      </c>
      <c r="S4928">
        <f t="shared" si="460"/>
        <v>5</v>
      </c>
      <c r="T4928">
        <f t="shared" si="461"/>
        <v>0</v>
      </c>
      <c r="U4928" t="s">
        <v>1003</v>
      </c>
      <c r="V4928" t="s">
        <v>1005</v>
      </c>
      <c r="Z4928" s="118">
        <v>0.86</v>
      </c>
      <c r="AA4928">
        <v>10</v>
      </c>
      <c r="AB4928" s="120">
        <v>3.92</v>
      </c>
      <c r="AC4928" s="2">
        <f t="shared" si="462"/>
        <v>1517.04</v>
      </c>
      <c r="AE4928" s="2">
        <f t="shared" si="463"/>
        <v>1517.04</v>
      </c>
      <c r="AG4928" t="str">
        <f t="shared" si="464"/>
        <v/>
      </c>
      <c r="AH4928" s="102"/>
    </row>
    <row r="4929" spans="1:34">
      <c r="A4929">
        <v>4928</v>
      </c>
      <c r="C4929">
        <v>290</v>
      </c>
      <c r="D4929">
        <v>924</v>
      </c>
      <c r="E4929" t="s">
        <v>607</v>
      </c>
      <c r="F4929" t="s">
        <v>929</v>
      </c>
      <c r="G4929">
        <v>53.252189639999997</v>
      </c>
      <c r="H4929">
        <v>132.1576996</v>
      </c>
      <c r="M4929" t="s">
        <v>18</v>
      </c>
      <c r="N4929">
        <v>-12</v>
      </c>
      <c r="O4929">
        <v>-42</v>
      </c>
      <c r="P4929">
        <f t="shared" si="465"/>
        <v>30</v>
      </c>
      <c r="Q4929" t="s">
        <v>616</v>
      </c>
      <c r="R4929">
        <v>2</v>
      </c>
      <c r="S4929">
        <f t="shared" si="460"/>
        <v>30</v>
      </c>
      <c r="T4929">
        <f t="shared" si="461"/>
        <v>0</v>
      </c>
      <c r="U4929" t="s">
        <v>1006</v>
      </c>
      <c r="V4929" t="s">
        <v>21</v>
      </c>
      <c r="Z4929" s="118">
        <v>1.17</v>
      </c>
      <c r="AA4929">
        <v>10</v>
      </c>
      <c r="AB4929" s="120">
        <v>3.92</v>
      </c>
      <c r="AC4929" s="2">
        <f t="shared" si="462"/>
        <v>12383.279999999999</v>
      </c>
      <c r="AE4929" s="2">
        <f t="shared" si="463"/>
        <v>12383.279999999999</v>
      </c>
      <c r="AG4929" t="str">
        <f t="shared" si="464"/>
        <v/>
      </c>
      <c r="AH4929" s="102"/>
    </row>
    <row r="4930" spans="1:34" s="9" customFormat="1">
      <c r="A4930">
        <v>4929</v>
      </c>
      <c r="C4930">
        <v>290</v>
      </c>
      <c r="D4930">
        <v>924</v>
      </c>
      <c r="E4930" s="9" t="s">
        <v>607</v>
      </c>
      <c r="F4930" t="s">
        <v>929</v>
      </c>
      <c r="G4930" s="9">
        <v>53.252189639999997</v>
      </c>
      <c r="H4930" s="9">
        <v>132.1576996</v>
      </c>
      <c r="N4930" s="9">
        <v>0</v>
      </c>
      <c r="O4930" s="9">
        <v>0</v>
      </c>
      <c r="P4930">
        <f t="shared" si="465"/>
        <v>0</v>
      </c>
      <c r="R4930" s="9">
        <v>2</v>
      </c>
      <c r="S4930" s="9">
        <f t="shared" ref="S4930:S4993" si="466">IF(R4930=1,0,P4930)</f>
        <v>0</v>
      </c>
      <c r="T4930" s="9">
        <f t="shared" ref="T4930:T4993" si="467">IF(R4930=1,P4930,0)</f>
        <v>0</v>
      </c>
      <c r="U4930" t="s">
        <v>1006</v>
      </c>
      <c r="V4930" t="s">
        <v>21</v>
      </c>
      <c r="Z4930" s="118">
        <v>0</v>
      </c>
      <c r="AA4930" s="9">
        <v>0</v>
      </c>
      <c r="AB4930" s="120"/>
      <c r="AC4930" s="2">
        <f t="shared" ref="AC4930:AC4993" si="468">Z4930*AB4930/100*P4930*100*100*((100-AA4930)/100)</f>
        <v>0</v>
      </c>
      <c r="AE4930" s="11">
        <f t="shared" ref="AE4930:AE4993" si="469">Z4930*AB4930/100*P4930*100*100*((100-AA4930)/100)</f>
        <v>0</v>
      </c>
      <c r="AG4930" t="str">
        <f t="shared" ref="AG4930:AG4993" si="470">IF(D4929&lt;&gt;D4930,1,"")</f>
        <v/>
      </c>
      <c r="AH4930" s="102"/>
    </row>
    <row r="4931" spans="1:34">
      <c r="A4931">
        <v>4930</v>
      </c>
      <c r="C4931">
        <v>275</v>
      </c>
      <c r="D4931">
        <v>925</v>
      </c>
      <c r="E4931" t="s">
        <v>619</v>
      </c>
      <c r="F4931" t="s">
        <v>930</v>
      </c>
      <c r="G4931">
        <v>53.276000979999999</v>
      </c>
      <c r="H4931">
        <v>132.14199830000001</v>
      </c>
      <c r="M4931" t="s">
        <v>89</v>
      </c>
      <c r="N4931">
        <v>5</v>
      </c>
      <c r="O4931">
        <v>3</v>
      </c>
      <c r="P4931">
        <f t="shared" si="465"/>
        <v>2</v>
      </c>
      <c r="Q4931" t="s">
        <v>35</v>
      </c>
      <c r="R4931">
        <v>1</v>
      </c>
      <c r="S4931">
        <f t="shared" si="466"/>
        <v>0</v>
      </c>
      <c r="T4931">
        <f t="shared" si="467"/>
        <v>2</v>
      </c>
      <c r="W4931">
        <f>SUM(S4931:S4935)</f>
        <v>50</v>
      </c>
      <c r="X4931">
        <f>SUM(T4931:T4935)</f>
        <v>5</v>
      </c>
      <c r="Y4931">
        <f>X4931+W4931</f>
        <v>55</v>
      </c>
      <c r="Z4931" s="118">
        <v>0.16</v>
      </c>
      <c r="AA4931">
        <v>0</v>
      </c>
      <c r="AB4931" s="120">
        <v>37.4</v>
      </c>
      <c r="AC4931" s="2">
        <f t="shared" si="468"/>
        <v>1196.8</v>
      </c>
      <c r="AD4931" s="2">
        <f>SUM(AC4931:AC4935)</f>
        <v>5719.8240000000005</v>
      </c>
      <c r="AE4931" s="2">
        <f t="shared" si="469"/>
        <v>1196.8</v>
      </c>
      <c r="AF4931" s="2">
        <f>SUM(AE4931:AE4935)</f>
        <v>5719.8240000000005</v>
      </c>
      <c r="AG4931">
        <f t="shared" si="470"/>
        <v>1</v>
      </c>
      <c r="AH4931" s="102"/>
    </row>
    <row r="4932" spans="1:34">
      <c r="A4932">
        <v>4931</v>
      </c>
      <c r="C4932">
        <v>275</v>
      </c>
      <c r="D4932">
        <v>925</v>
      </c>
      <c r="E4932" t="s">
        <v>619</v>
      </c>
      <c r="F4932" t="s">
        <v>930</v>
      </c>
      <c r="G4932">
        <v>53.276000979999999</v>
      </c>
      <c r="H4932">
        <v>132.14199830000001</v>
      </c>
      <c r="M4932" t="s">
        <v>14</v>
      </c>
      <c r="N4932">
        <v>3</v>
      </c>
      <c r="O4932">
        <v>1</v>
      </c>
      <c r="P4932">
        <f t="shared" si="465"/>
        <v>2</v>
      </c>
      <c r="Q4932" t="s">
        <v>35</v>
      </c>
      <c r="R4932">
        <v>1</v>
      </c>
      <c r="S4932">
        <f t="shared" si="466"/>
        <v>0</v>
      </c>
      <c r="T4932">
        <f t="shared" si="467"/>
        <v>2</v>
      </c>
      <c r="Z4932" s="118">
        <v>0.16</v>
      </c>
      <c r="AA4932">
        <v>0</v>
      </c>
      <c r="AB4932" s="120">
        <v>37.4</v>
      </c>
      <c r="AC4932" s="2">
        <f t="shared" si="468"/>
        <v>1196.8</v>
      </c>
      <c r="AE4932" s="2">
        <f t="shared" si="469"/>
        <v>1196.8</v>
      </c>
      <c r="AG4932" t="str">
        <f t="shared" si="470"/>
        <v/>
      </c>
      <c r="AH4932" s="102"/>
    </row>
    <row r="4933" spans="1:34">
      <c r="A4933">
        <v>4932</v>
      </c>
      <c r="C4933">
        <v>275</v>
      </c>
      <c r="D4933">
        <v>925</v>
      </c>
      <c r="E4933" t="s">
        <v>619</v>
      </c>
      <c r="F4933" t="s">
        <v>930</v>
      </c>
      <c r="G4933">
        <v>53.276000979999999</v>
      </c>
      <c r="H4933">
        <v>132.14199830000001</v>
      </c>
      <c r="M4933" t="s">
        <v>57</v>
      </c>
      <c r="N4933">
        <v>1</v>
      </c>
      <c r="O4933">
        <v>0</v>
      </c>
      <c r="P4933">
        <f t="shared" si="465"/>
        <v>1</v>
      </c>
      <c r="Q4933" t="s">
        <v>35</v>
      </c>
      <c r="R4933">
        <v>1</v>
      </c>
      <c r="S4933">
        <f t="shared" si="466"/>
        <v>0</v>
      </c>
      <c r="T4933">
        <f t="shared" si="467"/>
        <v>1</v>
      </c>
      <c r="Z4933" s="118">
        <v>0.16</v>
      </c>
      <c r="AA4933">
        <v>0</v>
      </c>
      <c r="AB4933" s="120">
        <v>30.85</v>
      </c>
      <c r="AC4933" s="2">
        <f t="shared" si="468"/>
        <v>493.6</v>
      </c>
      <c r="AE4933" s="2">
        <f t="shared" si="469"/>
        <v>493.6</v>
      </c>
      <c r="AG4933" t="str">
        <f t="shared" si="470"/>
        <v/>
      </c>
      <c r="AH4933" s="102"/>
    </row>
    <row r="4934" spans="1:34">
      <c r="A4934">
        <v>4933</v>
      </c>
      <c r="C4934">
        <v>303</v>
      </c>
      <c r="D4934">
        <v>925</v>
      </c>
      <c r="E4934" t="s">
        <v>619</v>
      </c>
      <c r="F4934" t="s">
        <v>930</v>
      </c>
      <c r="G4934">
        <v>53.276000979999999</v>
      </c>
      <c r="H4934">
        <v>132.14199830000001</v>
      </c>
      <c r="M4934" t="s">
        <v>104</v>
      </c>
      <c r="N4934">
        <v>0</v>
      </c>
      <c r="O4934">
        <v>-4</v>
      </c>
      <c r="P4934">
        <f t="shared" si="465"/>
        <v>4</v>
      </c>
      <c r="Q4934" t="s">
        <v>89</v>
      </c>
      <c r="R4934">
        <v>2</v>
      </c>
      <c r="S4934">
        <f t="shared" si="466"/>
        <v>4</v>
      </c>
      <c r="T4934">
        <f t="shared" si="467"/>
        <v>0</v>
      </c>
      <c r="U4934" t="s">
        <v>1006</v>
      </c>
      <c r="V4934" t="s">
        <v>21</v>
      </c>
      <c r="Z4934" s="118">
        <v>1.07</v>
      </c>
      <c r="AA4934">
        <v>70</v>
      </c>
      <c r="AB4934" s="120">
        <v>3.36</v>
      </c>
      <c r="AC4934" s="2">
        <f t="shared" si="468"/>
        <v>431.42400000000004</v>
      </c>
      <c r="AE4934" s="2">
        <f t="shared" si="469"/>
        <v>431.42400000000004</v>
      </c>
      <c r="AG4934" t="str">
        <f t="shared" si="470"/>
        <v/>
      </c>
      <c r="AH4934" s="102"/>
    </row>
    <row r="4935" spans="1:34" s="9" customFormat="1">
      <c r="A4935">
        <v>4934</v>
      </c>
      <c r="C4935">
        <v>303</v>
      </c>
      <c r="D4935">
        <v>925</v>
      </c>
      <c r="E4935" s="9" t="s">
        <v>619</v>
      </c>
      <c r="F4935" t="s">
        <v>930</v>
      </c>
      <c r="G4935" s="9">
        <v>53.276000979999999</v>
      </c>
      <c r="H4935" s="9">
        <v>132.14199830000001</v>
      </c>
      <c r="M4935" s="9" t="s">
        <v>101</v>
      </c>
      <c r="N4935" s="9">
        <v>-4</v>
      </c>
      <c r="O4935" s="9">
        <v>-50</v>
      </c>
      <c r="P4935">
        <f t="shared" si="465"/>
        <v>46</v>
      </c>
      <c r="Q4935" s="9" t="s">
        <v>89</v>
      </c>
      <c r="R4935" s="9">
        <v>2</v>
      </c>
      <c r="S4935" s="9">
        <f t="shared" si="466"/>
        <v>46</v>
      </c>
      <c r="T4935" s="9">
        <f t="shared" si="467"/>
        <v>0</v>
      </c>
      <c r="U4935" t="s">
        <v>1006</v>
      </c>
      <c r="V4935" t="s">
        <v>21</v>
      </c>
      <c r="Z4935" s="118">
        <v>1.45</v>
      </c>
      <c r="AA4935" s="9">
        <v>70</v>
      </c>
      <c r="AB4935" s="120">
        <v>1.2</v>
      </c>
      <c r="AC4935" s="2">
        <f t="shared" si="468"/>
        <v>2401.2000000000003</v>
      </c>
      <c r="AE4935" s="11">
        <f t="shared" si="469"/>
        <v>2401.2000000000003</v>
      </c>
      <c r="AG4935" t="str">
        <f t="shared" si="470"/>
        <v/>
      </c>
      <c r="AH4935" s="102"/>
    </row>
    <row r="4936" spans="1:34">
      <c r="A4936">
        <v>4935</v>
      </c>
      <c r="C4936">
        <v>255</v>
      </c>
      <c r="D4936">
        <v>926</v>
      </c>
      <c r="E4936" t="s">
        <v>916</v>
      </c>
      <c r="F4936" t="s">
        <v>929</v>
      </c>
      <c r="G4936">
        <v>53.291419980000001</v>
      </c>
      <c r="H4936">
        <v>132.14830019999999</v>
      </c>
      <c r="M4936" t="s">
        <v>15</v>
      </c>
      <c r="N4936">
        <v>12.5</v>
      </c>
      <c r="O4936">
        <v>53</v>
      </c>
      <c r="P4936">
        <f t="shared" si="465"/>
        <v>40.5</v>
      </c>
      <c r="Q4936" t="s">
        <v>35</v>
      </c>
      <c r="R4936">
        <v>1</v>
      </c>
      <c r="S4936">
        <f t="shared" si="466"/>
        <v>0</v>
      </c>
      <c r="T4936">
        <f t="shared" si="467"/>
        <v>40.5</v>
      </c>
      <c r="W4936">
        <f>SUM(S4936:S4941)</f>
        <v>53</v>
      </c>
      <c r="X4936">
        <f>SUM(T4936:T4941)</f>
        <v>53</v>
      </c>
      <c r="Y4936">
        <f>X4936+W4936</f>
        <v>106</v>
      </c>
      <c r="Z4936" s="118">
        <v>0.11</v>
      </c>
      <c r="AA4936">
        <v>0</v>
      </c>
      <c r="AC4936" s="2">
        <f t="shared" si="468"/>
        <v>0</v>
      </c>
      <c r="AD4936" s="2">
        <f>SUM(AC4936:AC4941)</f>
        <v>0</v>
      </c>
      <c r="AE4936" s="2">
        <f t="shared" si="469"/>
        <v>0</v>
      </c>
      <c r="AF4936" s="2">
        <f>SUM(AE4936:AE4941)</f>
        <v>0</v>
      </c>
      <c r="AG4936">
        <f t="shared" si="470"/>
        <v>1</v>
      </c>
    </row>
    <row r="4937" spans="1:34">
      <c r="A4937">
        <v>4936</v>
      </c>
      <c r="C4937">
        <v>255</v>
      </c>
      <c r="D4937">
        <v>926</v>
      </c>
      <c r="E4937" t="s">
        <v>916</v>
      </c>
      <c r="F4937" t="s">
        <v>929</v>
      </c>
      <c r="G4937">
        <v>53.291419980000001</v>
      </c>
      <c r="H4937">
        <v>132.14830019999999</v>
      </c>
      <c r="M4937" t="s">
        <v>606</v>
      </c>
      <c r="N4937">
        <v>4</v>
      </c>
      <c r="O4937">
        <v>12.5</v>
      </c>
      <c r="P4937">
        <f t="shared" si="465"/>
        <v>8.5</v>
      </c>
      <c r="Q4937" t="s">
        <v>35</v>
      </c>
      <c r="R4937">
        <v>1</v>
      </c>
      <c r="S4937">
        <f t="shared" si="466"/>
        <v>0</v>
      </c>
      <c r="T4937">
        <f t="shared" si="467"/>
        <v>8.5</v>
      </c>
      <c r="Z4937" s="118">
        <v>0.11</v>
      </c>
      <c r="AA4937">
        <v>0</v>
      </c>
      <c r="AC4937" s="2">
        <f t="shared" si="468"/>
        <v>0</v>
      </c>
      <c r="AE4937" s="2">
        <f t="shared" si="469"/>
        <v>0</v>
      </c>
      <c r="AG4937" t="str">
        <f t="shared" si="470"/>
        <v/>
      </c>
    </row>
    <row r="4938" spans="1:34">
      <c r="A4938">
        <v>4937</v>
      </c>
      <c r="C4938">
        <v>255</v>
      </c>
      <c r="D4938">
        <v>926</v>
      </c>
      <c r="E4938" t="s">
        <v>916</v>
      </c>
      <c r="F4938" t="s">
        <v>929</v>
      </c>
      <c r="G4938">
        <v>53.291419980000001</v>
      </c>
      <c r="H4938">
        <v>132.14830019999999</v>
      </c>
      <c r="M4938" t="s">
        <v>89</v>
      </c>
      <c r="N4938">
        <v>0</v>
      </c>
      <c r="O4938">
        <v>4</v>
      </c>
      <c r="P4938">
        <f t="shared" si="465"/>
        <v>4</v>
      </c>
      <c r="Q4938" t="s">
        <v>35</v>
      </c>
      <c r="R4938">
        <v>1</v>
      </c>
      <c r="S4938">
        <f t="shared" si="466"/>
        <v>0</v>
      </c>
      <c r="T4938">
        <f t="shared" si="467"/>
        <v>4</v>
      </c>
      <c r="Z4938" s="118">
        <v>0.11</v>
      </c>
      <c r="AA4938">
        <v>0</v>
      </c>
      <c r="AC4938" s="2">
        <f t="shared" si="468"/>
        <v>0</v>
      </c>
      <c r="AE4938" s="2">
        <f t="shared" si="469"/>
        <v>0</v>
      </c>
      <c r="AG4938" t="str">
        <f t="shared" si="470"/>
        <v/>
      </c>
    </row>
    <row r="4939" spans="1:34">
      <c r="A4939">
        <v>4938</v>
      </c>
      <c r="C4939">
        <v>283</v>
      </c>
      <c r="D4939">
        <v>926</v>
      </c>
      <c r="E4939" t="s">
        <v>916</v>
      </c>
      <c r="F4939" t="s">
        <v>929</v>
      </c>
      <c r="G4939">
        <v>53.291419980000001</v>
      </c>
      <c r="H4939">
        <v>132.14830019999999</v>
      </c>
      <c r="M4939" t="s">
        <v>16</v>
      </c>
      <c r="N4939">
        <v>-33</v>
      </c>
      <c r="O4939">
        <v>-38</v>
      </c>
      <c r="P4939">
        <f t="shared" ref="P4939:P5002" si="471">ABS(N4939-O4939)</f>
        <v>5</v>
      </c>
      <c r="Q4939" t="s">
        <v>613</v>
      </c>
      <c r="R4939">
        <v>2</v>
      </c>
      <c r="S4939">
        <f t="shared" si="466"/>
        <v>5</v>
      </c>
      <c r="T4939">
        <f t="shared" si="467"/>
        <v>0</v>
      </c>
      <c r="U4939" t="s">
        <v>1003</v>
      </c>
      <c r="V4939" t="s">
        <v>21</v>
      </c>
      <c r="Z4939" s="118">
        <v>0.93</v>
      </c>
      <c r="AA4939">
        <v>0</v>
      </c>
      <c r="AC4939" s="2">
        <f t="shared" si="468"/>
        <v>0</v>
      </c>
      <c r="AE4939" s="2">
        <f t="shared" si="469"/>
        <v>0</v>
      </c>
      <c r="AG4939" t="str">
        <f t="shared" si="470"/>
        <v/>
      </c>
    </row>
    <row r="4940" spans="1:34">
      <c r="A4940">
        <v>4939</v>
      </c>
      <c r="C4940">
        <v>283</v>
      </c>
      <c r="D4940">
        <v>926</v>
      </c>
      <c r="E4940" t="s">
        <v>916</v>
      </c>
      <c r="F4940" t="s">
        <v>929</v>
      </c>
      <c r="G4940">
        <v>53.291419980000001</v>
      </c>
      <c r="H4940">
        <v>132.14830019999999</v>
      </c>
      <c r="M4940" t="s">
        <v>862</v>
      </c>
      <c r="N4940">
        <v>-38</v>
      </c>
      <c r="O4940">
        <v>-46</v>
      </c>
      <c r="P4940">
        <f t="shared" si="471"/>
        <v>8</v>
      </c>
      <c r="Q4940" t="s">
        <v>89</v>
      </c>
      <c r="R4940">
        <v>2</v>
      </c>
      <c r="S4940">
        <f t="shared" si="466"/>
        <v>8</v>
      </c>
      <c r="T4940">
        <f t="shared" si="467"/>
        <v>0</v>
      </c>
      <c r="U4940" t="s">
        <v>1003</v>
      </c>
      <c r="V4940" t="s">
        <v>21</v>
      </c>
      <c r="Z4940" s="118">
        <v>0.93</v>
      </c>
      <c r="AA4940">
        <v>5</v>
      </c>
      <c r="AC4940" s="2">
        <f t="shared" si="468"/>
        <v>0</v>
      </c>
      <c r="AE4940" s="2">
        <f t="shared" si="469"/>
        <v>0</v>
      </c>
      <c r="AG4940" t="str">
        <f t="shared" si="470"/>
        <v/>
      </c>
    </row>
    <row r="4941" spans="1:34" s="9" customFormat="1">
      <c r="A4941">
        <v>4940</v>
      </c>
      <c r="C4941">
        <v>283</v>
      </c>
      <c r="D4941">
        <v>926</v>
      </c>
      <c r="E4941" s="9" t="s">
        <v>916</v>
      </c>
      <c r="F4941" t="s">
        <v>929</v>
      </c>
      <c r="G4941" s="9">
        <v>53.291419980000001</v>
      </c>
      <c r="H4941" s="9">
        <v>132.14830019999999</v>
      </c>
      <c r="M4941" s="9" t="s">
        <v>867</v>
      </c>
      <c r="N4941" s="9">
        <v>-46</v>
      </c>
      <c r="O4941" s="9">
        <v>-86</v>
      </c>
      <c r="P4941">
        <f t="shared" si="471"/>
        <v>40</v>
      </c>
      <c r="Q4941" s="9" t="s">
        <v>604</v>
      </c>
      <c r="R4941" s="9">
        <v>2</v>
      </c>
      <c r="S4941" s="9">
        <f t="shared" si="466"/>
        <v>40</v>
      </c>
      <c r="T4941" s="9">
        <f t="shared" si="467"/>
        <v>0</v>
      </c>
      <c r="U4941" t="s">
        <v>1003</v>
      </c>
      <c r="V4941" t="s">
        <v>21</v>
      </c>
      <c r="Z4941" s="118">
        <v>1.17</v>
      </c>
      <c r="AA4941" s="9">
        <v>35</v>
      </c>
      <c r="AB4941" s="120"/>
      <c r="AC4941" s="2">
        <f t="shared" si="468"/>
        <v>0</v>
      </c>
      <c r="AE4941" s="11">
        <f t="shared" si="469"/>
        <v>0</v>
      </c>
      <c r="AG4941" t="str">
        <f t="shared" si="470"/>
        <v/>
      </c>
      <c r="AH4941"/>
    </row>
    <row r="4942" spans="1:34" s="102" customFormat="1">
      <c r="A4942" s="102">
        <v>4941</v>
      </c>
      <c r="C4942">
        <v>257</v>
      </c>
      <c r="D4942" s="102">
        <v>927</v>
      </c>
      <c r="E4942" s="102" t="s">
        <v>607</v>
      </c>
      <c r="F4942" s="102" t="s">
        <v>929</v>
      </c>
      <c r="G4942" s="102">
        <v>53.256469729999999</v>
      </c>
      <c r="H4942" s="102">
        <v>132.19689940000001</v>
      </c>
      <c r="M4942" s="102" t="s">
        <v>89</v>
      </c>
      <c r="N4942" s="102">
        <v>7</v>
      </c>
      <c r="O4942" s="102">
        <v>6</v>
      </c>
      <c r="P4942" s="102">
        <f t="shared" si="471"/>
        <v>1</v>
      </c>
      <c r="Q4942" s="102" t="s">
        <v>35</v>
      </c>
      <c r="R4942" s="102">
        <v>1</v>
      </c>
      <c r="S4942" s="102">
        <f t="shared" si="466"/>
        <v>0</v>
      </c>
      <c r="T4942" s="102">
        <f t="shared" si="467"/>
        <v>1</v>
      </c>
      <c r="U4942"/>
      <c r="V4942"/>
      <c r="W4942" s="102">
        <f>SUM(S4942:S4950)</f>
        <v>60</v>
      </c>
      <c r="X4942" s="102">
        <f>SUM(T4942:T4950)</f>
        <v>7</v>
      </c>
      <c r="Y4942" s="102">
        <f>X4942+W4942</f>
        <v>67</v>
      </c>
      <c r="Z4942" s="118">
        <v>0.11</v>
      </c>
      <c r="AA4942" s="102">
        <v>0</v>
      </c>
      <c r="AB4942" s="120">
        <v>45.06</v>
      </c>
      <c r="AC4942" s="103">
        <f t="shared" si="468"/>
        <v>495.65999999999997</v>
      </c>
      <c r="AD4942" s="103">
        <f>SUM(AC4942:AC4950)</f>
        <v>21456.255000000001</v>
      </c>
      <c r="AE4942" s="103">
        <f t="shared" si="469"/>
        <v>495.65999999999997</v>
      </c>
      <c r="AF4942" s="103">
        <f>SUM(AE4942:AE4950)</f>
        <v>21456.255000000001</v>
      </c>
      <c r="AG4942" s="102">
        <f t="shared" si="470"/>
        <v>1</v>
      </c>
      <c r="AH4942"/>
    </row>
    <row r="4943" spans="1:34" s="102" customFormat="1">
      <c r="A4943" s="102">
        <v>4942</v>
      </c>
      <c r="C4943">
        <v>257</v>
      </c>
      <c r="D4943" s="102">
        <v>927</v>
      </c>
      <c r="E4943" s="102" t="s">
        <v>607</v>
      </c>
      <c r="F4943" s="102" t="s">
        <v>929</v>
      </c>
      <c r="G4943" s="102">
        <v>53.256469729999999</v>
      </c>
      <c r="H4943" s="102">
        <v>132.19689940000001</v>
      </c>
      <c r="M4943" s="102" t="s">
        <v>14</v>
      </c>
      <c r="N4943" s="102">
        <v>6</v>
      </c>
      <c r="O4943" s="102">
        <v>4.5</v>
      </c>
      <c r="P4943" s="102">
        <f t="shared" si="471"/>
        <v>1.5</v>
      </c>
      <c r="Q4943" s="102" t="s">
        <v>35</v>
      </c>
      <c r="R4943" s="102">
        <v>1</v>
      </c>
      <c r="S4943" s="102">
        <f t="shared" si="466"/>
        <v>0</v>
      </c>
      <c r="T4943" s="102">
        <f t="shared" si="467"/>
        <v>1.5</v>
      </c>
      <c r="U4943"/>
      <c r="V4943"/>
      <c r="Z4943" s="118">
        <v>0.11</v>
      </c>
      <c r="AA4943" s="102">
        <v>0</v>
      </c>
      <c r="AB4943" s="120">
        <v>45.06</v>
      </c>
      <c r="AC4943" s="103">
        <f t="shared" si="468"/>
        <v>743.49</v>
      </c>
      <c r="AE4943" s="103">
        <f t="shared" si="469"/>
        <v>743.49</v>
      </c>
      <c r="AG4943" s="102" t="str">
        <f t="shared" si="470"/>
        <v/>
      </c>
      <c r="AH4943"/>
    </row>
    <row r="4944" spans="1:34" s="102" customFormat="1">
      <c r="A4944" s="102">
        <v>4943</v>
      </c>
      <c r="C4944">
        <v>257</v>
      </c>
      <c r="D4944" s="102">
        <v>927</v>
      </c>
      <c r="E4944" s="102" t="s">
        <v>607</v>
      </c>
      <c r="F4944" s="102" t="s">
        <v>929</v>
      </c>
      <c r="G4944" s="102">
        <v>53.256469729999999</v>
      </c>
      <c r="H4944" s="102">
        <v>132.19689940000001</v>
      </c>
      <c r="M4944" s="102" t="s">
        <v>15</v>
      </c>
      <c r="N4944" s="102">
        <v>4.5</v>
      </c>
      <c r="O4944" s="102">
        <v>0</v>
      </c>
      <c r="P4944" s="102">
        <f t="shared" si="471"/>
        <v>4.5</v>
      </c>
      <c r="Q4944" s="102" t="s">
        <v>35</v>
      </c>
      <c r="R4944" s="102">
        <v>1</v>
      </c>
      <c r="S4944" s="102">
        <f t="shared" si="466"/>
        <v>0</v>
      </c>
      <c r="T4944" s="102">
        <f t="shared" si="467"/>
        <v>4.5</v>
      </c>
      <c r="U4944"/>
      <c r="V4944"/>
      <c r="Z4944" s="118">
        <v>0.11</v>
      </c>
      <c r="AA4944" s="102">
        <v>0</v>
      </c>
      <c r="AB4944" s="120">
        <v>38.51</v>
      </c>
      <c r="AC4944" s="103">
        <f t="shared" si="468"/>
        <v>1906.2449999999999</v>
      </c>
      <c r="AE4944" s="103">
        <f t="shared" si="469"/>
        <v>1906.2449999999999</v>
      </c>
      <c r="AG4944" s="102" t="str">
        <f t="shared" si="470"/>
        <v/>
      </c>
      <c r="AH4944"/>
    </row>
    <row r="4945" spans="1:34" s="102" customFormat="1">
      <c r="A4945" s="102">
        <v>4944</v>
      </c>
      <c r="C4945">
        <v>285</v>
      </c>
      <c r="D4945" s="102">
        <v>927</v>
      </c>
      <c r="E4945" s="102" t="s">
        <v>607</v>
      </c>
      <c r="F4945" s="102" t="s">
        <v>929</v>
      </c>
      <c r="G4945" s="102">
        <v>53.256469729999999</v>
      </c>
      <c r="H4945" s="102">
        <v>132.19689940000001</v>
      </c>
      <c r="M4945" s="102" t="s">
        <v>868</v>
      </c>
      <c r="N4945" s="102">
        <v>0</v>
      </c>
      <c r="O4945" s="102">
        <v>-4</v>
      </c>
      <c r="P4945" s="102">
        <f t="shared" si="471"/>
        <v>4</v>
      </c>
      <c r="Q4945" s="102" t="s">
        <v>89</v>
      </c>
      <c r="R4945" s="102">
        <v>2</v>
      </c>
      <c r="S4945" s="102">
        <f t="shared" si="466"/>
        <v>4</v>
      </c>
      <c r="T4945" s="102">
        <f t="shared" si="467"/>
        <v>0</v>
      </c>
      <c r="U4945" t="s">
        <v>1003</v>
      </c>
      <c r="V4945" t="s">
        <v>1027</v>
      </c>
      <c r="Z4945" s="118">
        <v>0.93</v>
      </c>
      <c r="AA4945" s="102">
        <v>10</v>
      </c>
      <c r="AB4945" s="120">
        <v>10.95</v>
      </c>
      <c r="AC4945" s="103">
        <f t="shared" si="468"/>
        <v>3666.06</v>
      </c>
      <c r="AE4945" s="103">
        <f t="shared" si="469"/>
        <v>3666.06</v>
      </c>
      <c r="AG4945" s="102" t="str">
        <f t="shared" si="470"/>
        <v/>
      </c>
      <c r="AH4945"/>
    </row>
    <row r="4946" spans="1:34" s="102" customFormat="1">
      <c r="A4946" s="102">
        <v>4945</v>
      </c>
      <c r="C4946">
        <v>285</v>
      </c>
      <c r="D4946" s="102">
        <v>927</v>
      </c>
      <c r="E4946" s="102" t="s">
        <v>607</v>
      </c>
      <c r="F4946" s="102" t="s">
        <v>929</v>
      </c>
      <c r="G4946" s="102">
        <v>53.256469729999999</v>
      </c>
      <c r="H4946" s="102">
        <v>132.19689940000001</v>
      </c>
      <c r="M4946" s="102" t="s">
        <v>869</v>
      </c>
      <c r="N4946" s="102">
        <v>-4</v>
      </c>
      <c r="O4946" s="102">
        <v>-9</v>
      </c>
      <c r="P4946" s="102">
        <f t="shared" si="471"/>
        <v>5</v>
      </c>
      <c r="Q4946" s="102" t="s">
        <v>609</v>
      </c>
      <c r="R4946" s="102">
        <v>2</v>
      </c>
      <c r="S4946" s="102">
        <f t="shared" si="466"/>
        <v>5</v>
      </c>
      <c r="T4946" s="102">
        <f t="shared" si="467"/>
        <v>0</v>
      </c>
      <c r="U4946" t="s">
        <v>1003</v>
      </c>
      <c r="V4946" t="s">
        <v>1027</v>
      </c>
      <c r="Z4946" s="118">
        <v>1.17</v>
      </c>
      <c r="AA4946" s="102">
        <v>20</v>
      </c>
      <c r="AB4946" s="120">
        <v>3.92</v>
      </c>
      <c r="AC4946" s="103">
        <f t="shared" si="468"/>
        <v>1834.5599999999995</v>
      </c>
      <c r="AE4946" s="103">
        <f t="shared" si="469"/>
        <v>1834.5599999999995</v>
      </c>
      <c r="AG4946" s="102" t="str">
        <f t="shared" si="470"/>
        <v/>
      </c>
      <c r="AH4946"/>
    </row>
    <row r="4947" spans="1:34" s="102" customFormat="1">
      <c r="A4947" s="102">
        <v>4946</v>
      </c>
      <c r="C4947">
        <v>285</v>
      </c>
      <c r="D4947" s="102">
        <v>927</v>
      </c>
      <c r="E4947" s="102" t="s">
        <v>607</v>
      </c>
      <c r="F4947" s="102" t="s">
        <v>929</v>
      </c>
      <c r="G4947" s="102">
        <v>53.256469729999999</v>
      </c>
      <c r="H4947" s="102">
        <v>132.19689940000001</v>
      </c>
      <c r="M4947" s="102" t="s">
        <v>18</v>
      </c>
      <c r="N4947" s="102">
        <v>-9</v>
      </c>
      <c r="O4947" s="102">
        <v>-12</v>
      </c>
      <c r="P4947" s="102">
        <f t="shared" si="471"/>
        <v>3</v>
      </c>
      <c r="Q4947" s="102" t="s">
        <v>882</v>
      </c>
      <c r="R4947" s="102">
        <v>2</v>
      </c>
      <c r="S4947" s="102">
        <f t="shared" si="466"/>
        <v>3</v>
      </c>
      <c r="T4947" s="102">
        <f t="shared" si="467"/>
        <v>0</v>
      </c>
      <c r="U4947" t="s">
        <v>1003</v>
      </c>
      <c r="V4947" t="s">
        <v>1027</v>
      </c>
      <c r="Z4947" s="118">
        <v>1.17</v>
      </c>
      <c r="AA4947" s="102">
        <v>20</v>
      </c>
      <c r="AB4947" s="120">
        <v>3.92</v>
      </c>
      <c r="AC4947" s="103">
        <f t="shared" si="468"/>
        <v>1100.7360000000001</v>
      </c>
      <c r="AE4947" s="103">
        <f t="shared" si="469"/>
        <v>1100.7360000000001</v>
      </c>
      <c r="AG4947" s="102" t="str">
        <f t="shared" si="470"/>
        <v/>
      </c>
      <c r="AH4947"/>
    </row>
    <row r="4948" spans="1:34" s="102" customFormat="1">
      <c r="A4948" s="102">
        <v>4947</v>
      </c>
      <c r="C4948">
        <v>285</v>
      </c>
      <c r="D4948" s="102">
        <v>927</v>
      </c>
      <c r="E4948" s="102" t="s">
        <v>607</v>
      </c>
      <c r="F4948" s="102" t="s">
        <v>929</v>
      </c>
      <c r="G4948" s="102">
        <v>53.256469729999999</v>
      </c>
      <c r="H4948" s="102">
        <v>132.19689940000001</v>
      </c>
      <c r="M4948" s="102" t="s">
        <v>60</v>
      </c>
      <c r="N4948" s="102">
        <v>-12</v>
      </c>
      <c r="O4948" s="102">
        <v>-28</v>
      </c>
      <c r="P4948" s="102">
        <f t="shared" si="471"/>
        <v>16</v>
      </c>
      <c r="Q4948" s="102" t="s">
        <v>882</v>
      </c>
      <c r="R4948" s="102">
        <v>2</v>
      </c>
      <c r="S4948" s="102">
        <f t="shared" si="466"/>
        <v>16</v>
      </c>
      <c r="T4948" s="102">
        <f t="shared" si="467"/>
        <v>0</v>
      </c>
      <c r="U4948" t="s">
        <v>1003</v>
      </c>
      <c r="V4948" t="s">
        <v>1027</v>
      </c>
      <c r="Z4948" s="118">
        <v>1.17</v>
      </c>
      <c r="AA4948" s="102">
        <v>15</v>
      </c>
      <c r="AB4948" s="120">
        <v>3.92</v>
      </c>
      <c r="AC4948" s="103">
        <f t="shared" si="468"/>
        <v>6237.503999999999</v>
      </c>
      <c r="AE4948" s="103">
        <f t="shared" si="469"/>
        <v>6237.503999999999</v>
      </c>
      <c r="AG4948" s="102" t="str">
        <f t="shared" si="470"/>
        <v/>
      </c>
      <c r="AH4948"/>
    </row>
    <row r="4949" spans="1:34" s="102" customFormat="1">
      <c r="A4949" s="102">
        <v>4948</v>
      </c>
      <c r="C4949">
        <v>285</v>
      </c>
      <c r="D4949" s="102">
        <v>927</v>
      </c>
      <c r="E4949" s="102" t="s">
        <v>607</v>
      </c>
      <c r="F4949" s="102" t="s">
        <v>929</v>
      </c>
      <c r="G4949" s="102">
        <v>53.256469729999999</v>
      </c>
      <c r="H4949" s="102">
        <v>132.19689940000001</v>
      </c>
      <c r="M4949" s="102" t="s">
        <v>19</v>
      </c>
      <c r="N4949" s="102">
        <v>-28</v>
      </c>
      <c r="O4949" s="102">
        <v>-60</v>
      </c>
      <c r="P4949" s="102">
        <f t="shared" si="471"/>
        <v>32</v>
      </c>
      <c r="Q4949" s="102" t="s">
        <v>884</v>
      </c>
      <c r="R4949" s="102">
        <v>2</v>
      </c>
      <c r="S4949" s="102">
        <f t="shared" si="466"/>
        <v>32</v>
      </c>
      <c r="T4949" s="102">
        <f t="shared" si="467"/>
        <v>0</v>
      </c>
      <c r="U4949" t="s">
        <v>1003</v>
      </c>
      <c r="V4949"/>
      <c r="Z4949" s="118">
        <v>1.71</v>
      </c>
      <c r="AA4949" s="102">
        <v>20</v>
      </c>
      <c r="AB4949" s="120">
        <v>1.25</v>
      </c>
      <c r="AC4949" s="103">
        <f t="shared" si="468"/>
        <v>5472.0000000000009</v>
      </c>
      <c r="AE4949" s="103">
        <f t="shared" si="469"/>
        <v>5472.0000000000009</v>
      </c>
      <c r="AG4949" s="102" t="str">
        <f t="shared" si="470"/>
        <v/>
      </c>
      <c r="AH4949"/>
    </row>
    <row r="4950" spans="1:34" s="44" customFormat="1">
      <c r="A4950" s="102">
        <v>4949</v>
      </c>
      <c r="C4950">
        <v>285</v>
      </c>
      <c r="D4950" s="102">
        <v>927</v>
      </c>
      <c r="E4950" s="44" t="s">
        <v>607</v>
      </c>
      <c r="F4950" s="102" t="s">
        <v>929</v>
      </c>
      <c r="G4950" s="44">
        <v>53.256469729999999</v>
      </c>
      <c r="H4950" s="44">
        <v>132.19689940000001</v>
      </c>
      <c r="M4950" s="44" t="s">
        <v>629</v>
      </c>
      <c r="N4950" s="44">
        <v>0</v>
      </c>
      <c r="O4950" s="44">
        <v>0</v>
      </c>
      <c r="P4950" s="102">
        <f t="shared" si="471"/>
        <v>0</v>
      </c>
      <c r="R4950" s="44">
        <v>2</v>
      </c>
      <c r="S4950" s="44">
        <f t="shared" si="466"/>
        <v>0</v>
      </c>
      <c r="T4950" s="44">
        <f t="shared" si="467"/>
        <v>0</v>
      </c>
      <c r="U4950" t="s">
        <v>1003</v>
      </c>
      <c r="V4950" t="s">
        <v>21</v>
      </c>
      <c r="Z4950" s="118">
        <v>0</v>
      </c>
      <c r="AA4950" s="44">
        <v>0</v>
      </c>
      <c r="AB4950" s="120">
        <v>38.51</v>
      </c>
      <c r="AC4950" s="103">
        <f t="shared" si="468"/>
        <v>0</v>
      </c>
      <c r="AE4950" s="104">
        <f t="shared" si="469"/>
        <v>0</v>
      </c>
      <c r="AG4950" s="102" t="str">
        <f t="shared" si="470"/>
        <v/>
      </c>
      <c r="AH4950"/>
    </row>
    <row r="4951" spans="1:34">
      <c r="A4951">
        <v>4950</v>
      </c>
      <c r="C4951">
        <v>803</v>
      </c>
      <c r="D4951">
        <v>928</v>
      </c>
      <c r="E4951" t="s">
        <v>919</v>
      </c>
      <c r="F4951" t="s">
        <v>934</v>
      </c>
      <c r="G4951">
        <v>53.264389039999998</v>
      </c>
      <c r="H4951">
        <v>132.2209015</v>
      </c>
      <c r="M4951" t="s">
        <v>191</v>
      </c>
      <c r="N4951">
        <v>28</v>
      </c>
      <c r="O4951">
        <v>23</v>
      </c>
      <c r="P4951">
        <f t="shared" si="471"/>
        <v>5</v>
      </c>
      <c r="Q4951" t="s">
        <v>35</v>
      </c>
      <c r="R4951">
        <v>1</v>
      </c>
      <c r="S4951">
        <f t="shared" si="466"/>
        <v>0</v>
      </c>
      <c r="T4951">
        <f t="shared" si="467"/>
        <v>5</v>
      </c>
      <c r="W4951">
        <f>SUM(S4951:S4955)</f>
        <v>8</v>
      </c>
      <c r="X4951">
        <f>SUM(T4951:T4955)</f>
        <v>28</v>
      </c>
      <c r="Y4951">
        <f>X4951+W4951</f>
        <v>36</v>
      </c>
      <c r="AA4951">
        <v>0</v>
      </c>
      <c r="AC4951" s="2">
        <f t="shared" si="468"/>
        <v>0</v>
      </c>
      <c r="AD4951" s="2">
        <f>SUM(AC4951:AC4955)</f>
        <v>0</v>
      </c>
      <c r="AE4951" s="2">
        <f t="shared" si="469"/>
        <v>0</v>
      </c>
      <c r="AF4951" s="2">
        <f>SUM(AE4951:AE4955)</f>
        <v>0</v>
      </c>
      <c r="AG4951">
        <f t="shared" si="470"/>
        <v>1</v>
      </c>
    </row>
    <row r="4952" spans="1:34">
      <c r="A4952">
        <v>4951</v>
      </c>
      <c r="C4952">
        <v>803</v>
      </c>
      <c r="D4952">
        <v>928</v>
      </c>
      <c r="E4952" t="s">
        <v>919</v>
      </c>
      <c r="F4952" t="s">
        <v>934</v>
      </c>
      <c r="G4952">
        <v>53.264389039999998</v>
      </c>
      <c r="H4952">
        <v>132.2209015</v>
      </c>
      <c r="M4952" t="s">
        <v>612</v>
      </c>
      <c r="N4952">
        <v>23</v>
      </c>
      <c r="O4952">
        <v>15</v>
      </c>
      <c r="P4952">
        <f t="shared" si="471"/>
        <v>8</v>
      </c>
      <c r="Q4952" t="s">
        <v>35</v>
      </c>
      <c r="R4952">
        <v>1</v>
      </c>
      <c r="S4952">
        <f t="shared" si="466"/>
        <v>0</v>
      </c>
      <c r="T4952">
        <f t="shared" si="467"/>
        <v>8</v>
      </c>
      <c r="AA4952">
        <v>0</v>
      </c>
      <c r="AB4952" s="120">
        <v>51.68</v>
      </c>
      <c r="AC4952" s="2">
        <f t="shared" si="468"/>
        <v>0</v>
      </c>
      <c r="AE4952" s="2">
        <f t="shared" si="469"/>
        <v>0</v>
      </c>
      <c r="AG4952" t="str">
        <f t="shared" si="470"/>
        <v/>
      </c>
    </row>
    <row r="4953" spans="1:34">
      <c r="A4953">
        <v>4952</v>
      </c>
      <c r="C4953">
        <v>803</v>
      </c>
      <c r="D4953">
        <v>928</v>
      </c>
      <c r="E4953" t="s">
        <v>919</v>
      </c>
      <c r="F4953" t="s">
        <v>934</v>
      </c>
      <c r="G4953">
        <v>53.264389039999998</v>
      </c>
      <c r="H4953">
        <v>132.2209015</v>
      </c>
      <c r="M4953" t="s">
        <v>15</v>
      </c>
      <c r="N4953">
        <v>15</v>
      </c>
      <c r="O4953">
        <v>0</v>
      </c>
      <c r="P4953">
        <f t="shared" si="471"/>
        <v>15</v>
      </c>
      <c r="Q4953" t="s">
        <v>35</v>
      </c>
      <c r="R4953">
        <v>1</v>
      </c>
      <c r="S4953">
        <f t="shared" si="466"/>
        <v>0</v>
      </c>
      <c r="T4953">
        <f t="shared" si="467"/>
        <v>15</v>
      </c>
      <c r="AA4953">
        <v>0</v>
      </c>
      <c r="AB4953" s="120">
        <v>45.12</v>
      </c>
      <c r="AC4953" s="2">
        <f t="shared" si="468"/>
        <v>0</v>
      </c>
      <c r="AE4953" s="2">
        <f t="shared" si="469"/>
        <v>0</v>
      </c>
      <c r="AG4953" t="str">
        <f t="shared" si="470"/>
        <v/>
      </c>
    </row>
    <row r="4954" spans="1:34">
      <c r="A4954">
        <v>4953</v>
      </c>
      <c r="C4954">
        <v>863</v>
      </c>
      <c r="D4954">
        <v>928</v>
      </c>
      <c r="E4954" t="s">
        <v>919</v>
      </c>
      <c r="F4954" t="s">
        <v>934</v>
      </c>
      <c r="G4954">
        <v>53.264389039999998</v>
      </c>
      <c r="H4954">
        <v>132.2209015</v>
      </c>
      <c r="M4954" t="s">
        <v>101</v>
      </c>
      <c r="N4954">
        <v>0</v>
      </c>
      <c r="O4954">
        <v>-8</v>
      </c>
      <c r="P4954">
        <f t="shared" si="471"/>
        <v>8</v>
      </c>
      <c r="Q4954" t="s">
        <v>613</v>
      </c>
      <c r="R4954">
        <v>2</v>
      </c>
      <c r="S4954">
        <f t="shared" si="466"/>
        <v>8</v>
      </c>
      <c r="T4954">
        <f t="shared" si="467"/>
        <v>0</v>
      </c>
      <c r="U4954" t="s">
        <v>1003</v>
      </c>
      <c r="V4954" t="s">
        <v>21</v>
      </c>
      <c r="AA4954">
        <v>10</v>
      </c>
      <c r="AB4954" s="120">
        <v>3.63</v>
      </c>
      <c r="AC4954" s="2">
        <f t="shared" si="468"/>
        <v>0</v>
      </c>
      <c r="AE4954" s="2">
        <f t="shared" si="469"/>
        <v>0</v>
      </c>
      <c r="AG4954" t="str">
        <f t="shared" si="470"/>
        <v/>
      </c>
    </row>
    <row r="4955" spans="1:34" s="9" customFormat="1">
      <c r="A4955">
        <v>4954</v>
      </c>
      <c r="C4955">
        <v>863</v>
      </c>
      <c r="D4955">
        <v>928</v>
      </c>
      <c r="E4955" s="9" t="s">
        <v>919</v>
      </c>
      <c r="F4955" t="s">
        <v>934</v>
      </c>
      <c r="G4955" s="9">
        <v>53.264389039999998</v>
      </c>
      <c r="H4955" s="9">
        <v>132.2209015</v>
      </c>
      <c r="M4955" s="9" t="s">
        <v>416</v>
      </c>
      <c r="N4955" s="9">
        <v>-8</v>
      </c>
      <c r="O4955" s="9">
        <v>-8</v>
      </c>
      <c r="P4955">
        <f t="shared" si="471"/>
        <v>0</v>
      </c>
      <c r="R4955" s="9">
        <v>2</v>
      </c>
      <c r="S4955" s="9">
        <f t="shared" si="466"/>
        <v>0</v>
      </c>
      <c r="T4955" s="9">
        <f t="shared" si="467"/>
        <v>0</v>
      </c>
      <c r="U4955" t="s">
        <v>1003</v>
      </c>
      <c r="V4955" t="s">
        <v>21</v>
      </c>
      <c r="Z4955" s="118"/>
      <c r="AA4955" s="9">
        <v>0</v>
      </c>
      <c r="AB4955" s="120"/>
      <c r="AC4955" s="2">
        <f t="shared" si="468"/>
        <v>0</v>
      </c>
      <c r="AE4955" s="11">
        <f t="shared" si="469"/>
        <v>0</v>
      </c>
      <c r="AG4955" t="str">
        <f t="shared" si="470"/>
        <v/>
      </c>
      <c r="AH4955"/>
    </row>
    <row r="4956" spans="1:34">
      <c r="A4956">
        <v>4955</v>
      </c>
      <c r="C4956">
        <v>802</v>
      </c>
      <c r="D4956">
        <v>929</v>
      </c>
      <c r="E4956" t="s">
        <v>909</v>
      </c>
      <c r="F4956" t="s">
        <v>931</v>
      </c>
      <c r="G4956">
        <v>53.265560149999999</v>
      </c>
      <c r="H4956">
        <v>132.22169489999999</v>
      </c>
      <c r="M4956" t="s">
        <v>191</v>
      </c>
      <c r="N4956">
        <v>19</v>
      </c>
      <c r="O4956">
        <v>17</v>
      </c>
      <c r="P4956">
        <f t="shared" si="471"/>
        <v>2</v>
      </c>
      <c r="Q4956" t="s">
        <v>35</v>
      </c>
      <c r="R4956">
        <v>1</v>
      </c>
      <c r="S4956">
        <f t="shared" si="466"/>
        <v>0</v>
      </c>
      <c r="T4956">
        <f t="shared" si="467"/>
        <v>2</v>
      </c>
      <c r="W4956">
        <f>SUM(S4956:S4961)</f>
        <v>11</v>
      </c>
      <c r="X4956">
        <f>SUM(T4956:T4961)</f>
        <v>19</v>
      </c>
      <c r="Y4956">
        <f>X4956+W4956</f>
        <v>30</v>
      </c>
      <c r="Z4956" s="118">
        <v>0</v>
      </c>
      <c r="AA4956">
        <v>0</v>
      </c>
      <c r="AC4956" s="2">
        <f t="shared" si="468"/>
        <v>0</v>
      </c>
      <c r="AD4956" s="2">
        <f>SUM(AC4956:AC4961)</f>
        <v>16630.883999999998</v>
      </c>
      <c r="AE4956" s="2">
        <f t="shared" si="469"/>
        <v>0</v>
      </c>
      <c r="AF4956" s="2">
        <f>SUM(AE4956:AE4961)</f>
        <v>16630.883999999998</v>
      </c>
      <c r="AG4956">
        <f t="shared" si="470"/>
        <v>1</v>
      </c>
    </row>
    <row r="4957" spans="1:34">
      <c r="A4957">
        <v>4956</v>
      </c>
      <c r="C4957">
        <v>802</v>
      </c>
      <c r="D4957">
        <v>929</v>
      </c>
      <c r="E4957" t="s">
        <v>909</v>
      </c>
      <c r="F4957" t="s">
        <v>931</v>
      </c>
      <c r="G4957">
        <v>53.265560149999999</v>
      </c>
      <c r="H4957">
        <v>132.22169489999999</v>
      </c>
      <c r="M4957" t="s">
        <v>606</v>
      </c>
      <c r="N4957">
        <v>17</v>
      </c>
      <c r="O4957">
        <v>16</v>
      </c>
      <c r="P4957">
        <f t="shared" si="471"/>
        <v>1</v>
      </c>
      <c r="Q4957" t="s">
        <v>35</v>
      </c>
      <c r="R4957">
        <v>1</v>
      </c>
      <c r="S4957">
        <f t="shared" si="466"/>
        <v>0</v>
      </c>
      <c r="T4957">
        <f t="shared" si="467"/>
        <v>1</v>
      </c>
      <c r="Z4957" s="118">
        <v>0.12</v>
      </c>
      <c r="AA4957">
        <v>0</v>
      </c>
      <c r="AB4957" s="120">
        <v>42.07</v>
      </c>
      <c r="AC4957" s="2">
        <f t="shared" si="468"/>
        <v>504.84</v>
      </c>
      <c r="AE4957" s="2">
        <f t="shared" si="469"/>
        <v>504.84</v>
      </c>
      <c r="AG4957" t="str">
        <f t="shared" si="470"/>
        <v/>
      </c>
    </row>
    <row r="4958" spans="1:34">
      <c r="A4958">
        <v>4957</v>
      </c>
      <c r="C4958">
        <v>802</v>
      </c>
      <c r="D4958">
        <v>929</v>
      </c>
      <c r="E4958" t="s">
        <v>909</v>
      </c>
      <c r="F4958" t="s">
        <v>931</v>
      </c>
      <c r="G4958">
        <v>53.265560149999999</v>
      </c>
      <c r="H4958">
        <v>132.22169489999999</v>
      </c>
      <c r="M4958" t="s">
        <v>15</v>
      </c>
      <c r="N4958">
        <v>16</v>
      </c>
      <c r="O4958">
        <v>6</v>
      </c>
      <c r="P4958">
        <f t="shared" si="471"/>
        <v>10</v>
      </c>
      <c r="Q4958" t="s">
        <v>35</v>
      </c>
      <c r="R4958">
        <v>1</v>
      </c>
      <c r="S4958">
        <f t="shared" si="466"/>
        <v>0</v>
      </c>
      <c r="T4958">
        <f t="shared" si="467"/>
        <v>10</v>
      </c>
      <c r="Z4958" s="118">
        <v>0.21</v>
      </c>
      <c r="AA4958">
        <v>0</v>
      </c>
      <c r="AB4958" s="120">
        <v>35.51</v>
      </c>
      <c r="AC4958" s="2">
        <f t="shared" si="468"/>
        <v>7457.0999999999995</v>
      </c>
      <c r="AE4958" s="2">
        <f t="shared" si="469"/>
        <v>7457.0999999999995</v>
      </c>
      <c r="AG4958" t="str">
        <f t="shared" si="470"/>
        <v/>
      </c>
    </row>
    <row r="4959" spans="1:34">
      <c r="A4959">
        <v>4958</v>
      </c>
      <c r="C4959">
        <v>802</v>
      </c>
      <c r="D4959">
        <v>929</v>
      </c>
      <c r="E4959" t="s">
        <v>909</v>
      </c>
      <c r="F4959" t="s">
        <v>931</v>
      </c>
      <c r="G4959">
        <v>53.265560149999999</v>
      </c>
      <c r="H4959">
        <v>132.22169489999999</v>
      </c>
      <c r="M4959" t="s">
        <v>162</v>
      </c>
      <c r="N4959">
        <v>6</v>
      </c>
      <c r="O4959">
        <v>0</v>
      </c>
      <c r="P4959">
        <f t="shared" si="471"/>
        <v>6</v>
      </c>
      <c r="Q4959" t="s">
        <v>35</v>
      </c>
      <c r="R4959">
        <v>1</v>
      </c>
      <c r="S4959">
        <f t="shared" si="466"/>
        <v>0</v>
      </c>
      <c r="T4959">
        <f t="shared" si="467"/>
        <v>6</v>
      </c>
      <c r="Z4959" s="118">
        <v>0.34</v>
      </c>
      <c r="AA4959">
        <v>0</v>
      </c>
      <c r="AB4959" s="120">
        <v>35.51</v>
      </c>
      <c r="AC4959" s="2">
        <f t="shared" si="468"/>
        <v>7244.04</v>
      </c>
      <c r="AE4959" s="2">
        <f t="shared" si="469"/>
        <v>7244.04</v>
      </c>
      <c r="AG4959" t="str">
        <f t="shared" si="470"/>
        <v/>
      </c>
    </row>
    <row r="4960" spans="1:34">
      <c r="A4960">
        <v>4959</v>
      </c>
      <c r="C4960">
        <v>862</v>
      </c>
      <c r="D4960">
        <v>929</v>
      </c>
      <c r="E4960" t="s">
        <v>909</v>
      </c>
      <c r="F4960" t="s">
        <v>931</v>
      </c>
      <c r="G4960">
        <v>53.265560149999999</v>
      </c>
      <c r="H4960">
        <v>132.22169489999999</v>
      </c>
      <c r="M4960" t="s">
        <v>870</v>
      </c>
      <c r="N4960">
        <v>0</v>
      </c>
      <c r="O4960">
        <v>-9</v>
      </c>
      <c r="P4960">
        <f t="shared" si="471"/>
        <v>9</v>
      </c>
      <c r="Q4960" t="s">
        <v>616</v>
      </c>
      <c r="R4960">
        <v>2</v>
      </c>
      <c r="S4960">
        <f t="shared" si="466"/>
        <v>9</v>
      </c>
      <c r="T4960">
        <f t="shared" si="467"/>
        <v>0</v>
      </c>
      <c r="U4960" t="s">
        <v>1003</v>
      </c>
      <c r="V4960" t="s">
        <v>21</v>
      </c>
      <c r="Z4960" s="118">
        <v>1.56</v>
      </c>
      <c r="AA4960">
        <v>30</v>
      </c>
      <c r="AB4960" s="120">
        <v>1.38</v>
      </c>
      <c r="AC4960" s="2">
        <f t="shared" si="468"/>
        <v>1356.2639999999999</v>
      </c>
      <c r="AE4960" s="2">
        <f t="shared" si="469"/>
        <v>1356.2639999999999</v>
      </c>
      <c r="AG4960" t="str">
        <f t="shared" si="470"/>
        <v/>
      </c>
    </row>
    <row r="4961" spans="1:34" s="9" customFormat="1">
      <c r="A4961">
        <v>4960</v>
      </c>
      <c r="C4961">
        <v>862</v>
      </c>
      <c r="D4961">
        <v>929</v>
      </c>
      <c r="E4961" s="9" t="s">
        <v>909</v>
      </c>
      <c r="F4961" t="s">
        <v>931</v>
      </c>
      <c r="G4961" s="9">
        <v>53.265560149999999</v>
      </c>
      <c r="H4961" s="9">
        <v>132.22169489999999</v>
      </c>
      <c r="M4961" s="9" t="s">
        <v>871</v>
      </c>
      <c r="N4961" s="9">
        <v>-9</v>
      </c>
      <c r="O4961" s="9">
        <v>-11</v>
      </c>
      <c r="P4961">
        <f t="shared" si="471"/>
        <v>2</v>
      </c>
      <c r="Q4961" s="9" t="s">
        <v>604</v>
      </c>
      <c r="R4961" s="9">
        <v>2</v>
      </c>
      <c r="S4961" s="9">
        <f t="shared" si="466"/>
        <v>2</v>
      </c>
      <c r="T4961" s="9">
        <f t="shared" si="467"/>
        <v>0</v>
      </c>
      <c r="U4961" t="s">
        <v>1003</v>
      </c>
      <c r="V4961" t="s">
        <v>1009</v>
      </c>
      <c r="Z4961" s="118">
        <v>1.56</v>
      </c>
      <c r="AA4961" s="9">
        <v>50</v>
      </c>
      <c r="AB4961" s="120">
        <v>0.44</v>
      </c>
      <c r="AC4961" s="2">
        <f t="shared" si="468"/>
        <v>68.64</v>
      </c>
      <c r="AE4961" s="11">
        <f t="shared" si="469"/>
        <v>68.64</v>
      </c>
      <c r="AG4961" t="str">
        <f t="shared" si="470"/>
        <v/>
      </c>
      <c r="AH4961"/>
    </row>
    <row r="4962" spans="1:34">
      <c r="A4962">
        <v>4961</v>
      </c>
      <c r="C4962">
        <v>258</v>
      </c>
      <c r="D4962">
        <v>930</v>
      </c>
      <c r="E4962" t="s">
        <v>909</v>
      </c>
      <c r="F4962" t="s">
        <v>931</v>
      </c>
      <c r="G4962">
        <v>53.578281400000002</v>
      </c>
      <c r="H4962">
        <v>131.93319700000001</v>
      </c>
      <c r="M4962" t="s">
        <v>20</v>
      </c>
      <c r="N4962">
        <v>0</v>
      </c>
      <c r="O4962">
        <v>0</v>
      </c>
      <c r="P4962">
        <f t="shared" si="471"/>
        <v>0</v>
      </c>
      <c r="Q4962" t="s">
        <v>191</v>
      </c>
      <c r="R4962">
        <v>2</v>
      </c>
      <c r="S4962">
        <f t="shared" si="466"/>
        <v>0</v>
      </c>
      <c r="T4962">
        <f t="shared" si="467"/>
        <v>0</v>
      </c>
      <c r="U4962" t="s">
        <v>1003</v>
      </c>
      <c r="V4962" t="s">
        <v>918</v>
      </c>
      <c r="W4962">
        <f>SUM(S4962:S4963)</f>
        <v>0</v>
      </c>
      <c r="X4962">
        <f>SUM(T4962:T4963)</f>
        <v>15</v>
      </c>
      <c r="Y4962">
        <f>X4962+W4962</f>
        <v>15</v>
      </c>
      <c r="Z4962" s="118">
        <v>1.71</v>
      </c>
      <c r="AA4962" s="106">
        <v>30</v>
      </c>
      <c r="AB4962" s="120">
        <v>0.45</v>
      </c>
      <c r="AC4962" s="2">
        <f t="shared" si="468"/>
        <v>0</v>
      </c>
      <c r="AD4962" s="2">
        <f>SUM(AC4962:AC4963)</f>
        <v>8203.65</v>
      </c>
      <c r="AE4962" s="2">
        <f t="shared" si="469"/>
        <v>0</v>
      </c>
      <c r="AF4962" s="2">
        <f>SUM(AE4962:AE4963)</f>
        <v>8203.65</v>
      </c>
      <c r="AG4962">
        <f t="shared" si="470"/>
        <v>1</v>
      </c>
    </row>
    <row r="4963" spans="1:34" s="9" customFormat="1">
      <c r="A4963">
        <v>4962</v>
      </c>
      <c r="C4963">
        <v>237</v>
      </c>
      <c r="D4963">
        <v>930</v>
      </c>
      <c r="E4963" s="9" t="s">
        <v>909</v>
      </c>
      <c r="F4963" t="s">
        <v>931</v>
      </c>
      <c r="G4963" s="9">
        <v>53.578281400000002</v>
      </c>
      <c r="H4963" s="9">
        <v>131.93319700000001</v>
      </c>
      <c r="M4963" s="9" t="s">
        <v>141</v>
      </c>
      <c r="N4963" s="9">
        <v>15</v>
      </c>
      <c r="O4963" s="9">
        <v>0</v>
      </c>
      <c r="P4963">
        <f t="shared" si="471"/>
        <v>15</v>
      </c>
      <c r="Q4963" s="9" t="s">
        <v>35</v>
      </c>
      <c r="R4963" s="9">
        <v>1</v>
      </c>
      <c r="S4963" s="9">
        <f t="shared" si="466"/>
        <v>0</v>
      </c>
      <c r="T4963" s="9">
        <f t="shared" si="467"/>
        <v>15</v>
      </c>
      <c r="U4963"/>
      <c r="V4963"/>
      <c r="Z4963" s="118">
        <v>0.13</v>
      </c>
      <c r="AA4963" s="9">
        <v>0</v>
      </c>
      <c r="AB4963" s="120">
        <v>42.07</v>
      </c>
      <c r="AC4963" s="2">
        <f t="shared" si="468"/>
        <v>8203.65</v>
      </c>
      <c r="AE4963" s="11">
        <f t="shared" si="469"/>
        <v>8203.65</v>
      </c>
      <c r="AG4963" t="str">
        <f t="shared" si="470"/>
        <v/>
      </c>
      <c r="AH4963"/>
    </row>
    <row r="4964" spans="1:34" s="91" customFormat="1">
      <c r="A4964">
        <v>4963</v>
      </c>
      <c r="C4964">
        <v>400</v>
      </c>
      <c r="D4964">
        <v>931</v>
      </c>
      <c r="E4964" s="91" t="s">
        <v>416</v>
      </c>
      <c r="F4964" t="s">
        <v>932</v>
      </c>
      <c r="G4964" s="91">
        <v>53.580921170000003</v>
      </c>
      <c r="H4964" s="91">
        <v>131.93110659999999</v>
      </c>
      <c r="M4964" s="91" t="s">
        <v>21</v>
      </c>
      <c r="N4964" s="91">
        <v>0</v>
      </c>
      <c r="O4964" s="91">
        <v>0</v>
      </c>
      <c r="P4964" s="89">
        <f t="shared" si="471"/>
        <v>0</v>
      </c>
      <c r="Q4964" s="91" t="s">
        <v>191</v>
      </c>
      <c r="R4964" s="91">
        <v>2</v>
      </c>
      <c r="S4964" s="91">
        <f t="shared" si="466"/>
        <v>0</v>
      </c>
      <c r="T4964" s="91">
        <f t="shared" si="467"/>
        <v>0</v>
      </c>
      <c r="U4964" t="s">
        <v>1003</v>
      </c>
      <c r="V4964" t="s">
        <v>918</v>
      </c>
      <c r="Z4964" s="118">
        <v>1.1000000000000001</v>
      </c>
      <c r="AA4964" s="91">
        <v>0</v>
      </c>
      <c r="AB4964" s="120">
        <v>0.92</v>
      </c>
      <c r="AC4964" s="2">
        <f t="shared" si="468"/>
        <v>0</v>
      </c>
      <c r="AE4964" s="92">
        <f t="shared" si="469"/>
        <v>0</v>
      </c>
      <c r="AG4964">
        <f t="shared" si="470"/>
        <v>1</v>
      </c>
      <c r="AH4964"/>
    </row>
    <row r="4965" spans="1:34" s="91" customFormat="1">
      <c r="A4965">
        <v>4964</v>
      </c>
      <c r="C4965">
        <v>399</v>
      </c>
      <c r="D4965">
        <v>932</v>
      </c>
      <c r="E4965" s="91" t="s">
        <v>416</v>
      </c>
      <c r="F4965" t="s">
        <v>932</v>
      </c>
      <c r="G4965" s="91">
        <v>53.5819397</v>
      </c>
      <c r="H4965" s="91">
        <v>131.93119809999999</v>
      </c>
      <c r="M4965" s="91" t="s">
        <v>21</v>
      </c>
      <c r="N4965" s="91">
        <v>0</v>
      </c>
      <c r="O4965" s="91">
        <v>0</v>
      </c>
      <c r="P4965" s="89">
        <f t="shared" si="471"/>
        <v>0</v>
      </c>
      <c r="Q4965" s="91" t="s">
        <v>191</v>
      </c>
      <c r="R4965" s="91">
        <v>2</v>
      </c>
      <c r="S4965" s="91">
        <f t="shared" si="466"/>
        <v>0</v>
      </c>
      <c r="T4965" s="91">
        <f t="shared" si="467"/>
        <v>0</v>
      </c>
      <c r="U4965" t="s">
        <v>1003</v>
      </c>
      <c r="V4965" t="s">
        <v>1027</v>
      </c>
      <c r="Z4965" s="118">
        <v>1.1000000000000001</v>
      </c>
      <c r="AA4965" s="91">
        <v>0</v>
      </c>
      <c r="AB4965" s="120">
        <v>0.92</v>
      </c>
      <c r="AC4965" s="2">
        <f t="shared" si="468"/>
        <v>0</v>
      </c>
      <c r="AE4965" s="92">
        <f t="shared" si="469"/>
        <v>0</v>
      </c>
      <c r="AG4965">
        <f t="shared" si="470"/>
        <v>1</v>
      </c>
      <c r="AH4965"/>
    </row>
    <row r="4966" spans="1:34" s="91" customFormat="1">
      <c r="A4966">
        <v>4965</v>
      </c>
      <c r="C4966">
        <v>255</v>
      </c>
      <c r="D4966">
        <v>933</v>
      </c>
      <c r="E4966" s="91" t="s">
        <v>416</v>
      </c>
      <c r="F4966" t="s">
        <v>932</v>
      </c>
      <c r="G4966" s="91">
        <v>53.584999080000003</v>
      </c>
      <c r="H4966" s="91">
        <v>131.9315948</v>
      </c>
      <c r="M4966" s="91" t="s">
        <v>21</v>
      </c>
      <c r="N4966" s="91">
        <v>0</v>
      </c>
      <c r="O4966" s="91">
        <v>0</v>
      </c>
      <c r="P4966" s="89">
        <f t="shared" si="471"/>
        <v>0</v>
      </c>
      <c r="Q4966" s="91" t="s">
        <v>191</v>
      </c>
      <c r="R4966" s="91">
        <v>2</v>
      </c>
      <c r="S4966" s="91">
        <f t="shared" si="466"/>
        <v>0</v>
      </c>
      <c r="T4966" s="91">
        <f t="shared" si="467"/>
        <v>0</v>
      </c>
      <c r="U4966" t="s">
        <v>1003</v>
      </c>
      <c r="V4966" t="s">
        <v>1027</v>
      </c>
      <c r="Z4966" s="118">
        <v>1.1000000000000001</v>
      </c>
      <c r="AA4966" s="91">
        <v>0</v>
      </c>
      <c r="AB4966" s="120">
        <v>0.92</v>
      </c>
      <c r="AC4966" s="2">
        <f t="shared" si="468"/>
        <v>0</v>
      </c>
      <c r="AE4966" s="92">
        <f t="shared" si="469"/>
        <v>0</v>
      </c>
      <c r="AG4966">
        <f t="shared" si="470"/>
        <v>1</v>
      </c>
      <c r="AH4966"/>
    </row>
    <row r="4967" spans="1:34" s="91" customFormat="1">
      <c r="A4967">
        <v>4966</v>
      </c>
      <c r="C4967">
        <v>259</v>
      </c>
      <c r="D4967">
        <v>934</v>
      </c>
      <c r="E4967" s="91" t="s">
        <v>416</v>
      </c>
      <c r="F4967" t="s">
        <v>932</v>
      </c>
      <c r="G4967" s="91">
        <v>53.584720609999998</v>
      </c>
      <c r="H4967" s="91">
        <v>131.93240359999999</v>
      </c>
      <c r="M4967" s="91" t="s">
        <v>21</v>
      </c>
      <c r="N4967" s="91">
        <v>0</v>
      </c>
      <c r="O4967" s="91">
        <v>0</v>
      </c>
      <c r="P4967" s="89">
        <f t="shared" si="471"/>
        <v>0</v>
      </c>
      <c r="Q4967" s="91" t="s">
        <v>191</v>
      </c>
      <c r="R4967" s="91">
        <v>2</v>
      </c>
      <c r="S4967" s="91">
        <f t="shared" si="466"/>
        <v>0</v>
      </c>
      <c r="T4967" s="91">
        <f t="shared" si="467"/>
        <v>0</v>
      </c>
      <c r="U4967" t="s">
        <v>1003</v>
      </c>
      <c r="V4967" t="s">
        <v>1027</v>
      </c>
      <c r="Z4967" s="118">
        <v>1.1000000000000001</v>
      </c>
      <c r="AA4967" s="91">
        <v>0</v>
      </c>
      <c r="AB4967" s="120">
        <v>0.92</v>
      </c>
      <c r="AC4967" s="2">
        <f t="shared" si="468"/>
        <v>0</v>
      </c>
      <c r="AE4967" s="92">
        <f t="shared" si="469"/>
        <v>0</v>
      </c>
      <c r="AG4967">
        <f t="shared" si="470"/>
        <v>1</v>
      </c>
      <c r="AH4967"/>
    </row>
    <row r="4968" spans="1:34" s="91" customFormat="1">
      <c r="A4968">
        <v>4967</v>
      </c>
      <c r="C4968">
        <v>49</v>
      </c>
      <c r="D4968">
        <v>935</v>
      </c>
      <c r="E4968" s="91" t="s">
        <v>416</v>
      </c>
      <c r="F4968" t="s">
        <v>932</v>
      </c>
      <c r="G4968" s="91">
        <v>53.378608700000001</v>
      </c>
      <c r="H4968" s="91">
        <v>132.2760925</v>
      </c>
      <c r="M4968" s="91" t="s">
        <v>796</v>
      </c>
      <c r="N4968" s="91">
        <v>0</v>
      </c>
      <c r="O4968" s="91">
        <v>0</v>
      </c>
      <c r="P4968" s="89">
        <f t="shared" si="471"/>
        <v>0</v>
      </c>
      <c r="R4968" s="91">
        <v>2</v>
      </c>
      <c r="S4968" s="91">
        <f t="shared" si="466"/>
        <v>0</v>
      </c>
      <c r="T4968" s="91">
        <f t="shared" si="467"/>
        <v>0</v>
      </c>
      <c r="U4968" t="s">
        <v>1003</v>
      </c>
      <c r="V4968" t="s">
        <v>1027</v>
      </c>
      <c r="Z4968" s="118">
        <v>1.1000000000000001</v>
      </c>
      <c r="AA4968" s="91">
        <v>0</v>
      </c>
      <c r="AB4968" s="120">
        <v>0.92</v>
      </c>
      <c r="AC4968" s="2">
        <f t="shared" si="468"/>
        <v>0</v>
      </c>
      <c r="AE4968" s="92">
        <f t="shared" si="469"/>
        <v>0</v>
      </c>
      <c r="AG4968">
        <f t="shared" si="470"/>
        <v>1</v>
      </c>
      <c r="AH4968"/>
    </row>
    <row r="4969" spans="1:34">
      <c r="A4969">
        <v>4968</v>
      </c>
      <c r="C4969">
        <v>38</v>
      </c>
      <c r="D4969">
        <v>936</v>
      </c>
      <c r="E4969" t="s">
        <v>913</v>
      </c>
      <c r="F4969" t="s">
        <v>930</v>
      </c>
      <c r="G4969">
        <v>53.378810880000003</v>
      </c>
      <c r="H4969">
        <v>132.2761993</v>
      </c>
      <c r="M4969" t="s">
        <v>128</v>
      </c>
      <c r="N4969">
        <v>0.5</v>
      </c>
      <c r="O4969">
        <v>0.25</v>
      </c>
      <c r="P4969">
        <f t="shared" si="471"/>
        <v>0.25</v>
      </c>
      <c r="Q4969" t="s">
        <v>35</v>
      </c>
      <c r="R4969">
        <v>1</v>
      </c>
      <c r="S4969">
        <f t="shared" si="466"/>
        <v>0</v>
      </c>
      <c r="T4969">
        <f t="shared" si="467"/>
        <v>0.25</v>
      </c>
      <c r="W4969">
        <f>SUM(S4969:S4973)</f>
        <v>50</v>
      </c>
      <c r="X4969">
        <f>SUM(T4969:T4973)</f>
        <v>0.5</v>
      </c>
      <c r="Y4969">
        <f>X4969+W4969</f>
        <v>50.5</v>
      </c>
      <c r="Z4969" s="118">
        <v>0.16</v>
      </c>
      <c r="AA4969">
        <v>0</v>
      </c>
      <c r="AC4969" s="2">
        <f t="shared" si="468"/>
        <v>0</v>
      </c>
      <c r="AD4969" s="2">
        <f>SUM(AC4969:AC4973)</f>
        <v>4454.3899999999994</v>
      </c>
      <c r="AE4969" s="2">
        <f t="shared" si="469"/>
        <v>0</v>
      </c>
      <c r="AF4969" s="2">
        <f>SUM(AE4969:AE4973)</f>
        <v>4454.3899999999994</v>
      </c>
      <c r="AG4969">
        <f t="shared" si="470"/>
        <v>1</v>
      </c>
    </row>
    <row r="4970" spans="1:34">
      <c r="A4970">
        <v>4969</v>
      </c>
      <c r="C4970">
        <v>38</v>
      </c>
      <c r="D4970">
        <v>936</v>
      </c>
      <c r="E4970" t="s">
        <v>913</v>
      </c>
      <c r="F4970" t="s">
        <v>930</v>
      </c>
      <c r="G4970">
        <v>53.378810880000003</v>
      </c>
      <c r="H4970">
        <v>132.2761993</v>
      </c>
      <c r="M4970" t="s">
        <v>95</v>
      </c>
      <c r="N4970">
        <v>0.25</v>
      </c>
      <c r="O4970">
        <v>0</v>
      </c>
      <c r="P4970">
        <f t="shared" si="471"/>
        <v>0.25</v>
      </c>
      <c r="Q4970" t="s">
        <v>35</v>
      </c>
      <c r="R4970">
        <v>1</v>
      </c>
      <c r="S4970">
        <f t="shared" si="466"/>
        <v>0</v>
      </c>
      <c r="T4970">
        <f t="shared" si="467"/>
        <v>0.25</v>
      </c>
      <c r="Z4970" s="118">
        <v>0.16</v>
      </c>
      <c r="AA4970">
        <v>0</v>
      </c>
      <c r="AB4970" s="120">
        <v>30.85</v>
      </c>
      <c r="AC4970" s="2">
        <f t="shared" si="468"/>
        <v>123.4</v>
      </c>
      <c r="AE4970" s="2">
        <f t="shared" si="469"/>
        <v>123.4</v>
      </c>
      <c r="AG4970" t="str">
        <f t="shared" si="470"/>
        <v/>
      </c>
    </row>
    <row r="4971" spans="1:34">
      <c r="A4971">
        <v>4970</v>
      </c>
      <c r="C4971">
        <v>48</v>
      </c>
      <c r="D4971">
        <v>936</v>
      </c>
      <c r="E4971" t="s">
        <v>913</v>
      </c>
      <c r="F4971" t="s">
        <v>930</v>
      </c>
      <c r="G4971">
        <v>53.378810880000003</v>
      </c>
      <c r="H4971">
        <v>132.2761993</v>
      </c>
      <c r="M4971" t="s">
        <v>104</v>
      </c>
      <c r="N4971">
        <v>0</v>
      </c>
      <c r="O4971">
        <v>-2</v>
      </c>
      <c r="P4971">
        <f t="shared" si="471"/>
        <v>2</v>
      </c>
      <c r="Q4971" t="s">
        <v>89</v>
      </c>
      <c r="R4971">
        <v>2</v>
      </c>
      <c r="S4971">
        <f t="shared" si="466"/>
        <v>2</v>
      </c>
      <c r="T4971">
        <f t="shared" si="467"/>
        <v>0</v>
      </c>
      <c r="U4971" t="s">
        <v>1003</v>
      </c>
      <c r="V4971" t="s">
        <v>1027</v>
      </c>
      <c r="Z4971" s="118">
        <v>1.07</v>
      </c>
      <c r="AA4971">
        <v>0</v>
      </c>
      <c r="AB4971" s="120">
        <v>3.36</v>
      </c>
      <c r="AC4971" s="2">
        <f t="shared" si="468"/>
        <v>719.04000000000008</v>
      </c>
      <c r="AE4971" s="2">
        <f t="shared" si="469"/>
        <v>719.04000000000008</v>
      </c>
      <c r="AG4971" t="str">
        <f t="shared" si="470"/>
        <v/>
      </c>
    </row>
    <row r="4972" spans="1:34">
      <c r="A4972">
        <v>4971</v>
      </c>
      <c r="C4972">
        <v>48</v>
      </c>
      <c r="D4972">
        <v>936</v>
      </c>
      <c r="E4972" t="s">
        <v>913</v>
      </c>
      <c r="F4972" t="s">
        <v>930</v>
      </c>
      <c r="G4972">
        <v>53.378810880000003</v>
      </c>
      <c r="H4972">
        <v>132.2761993</v>
      </c>
      <c r="M4972" t="s">
        <v>101</v>
      </c>
      <c r="N4972">
        <v>-2</v>
      </c>
      <c r="O4972">
        <v>-15</v>
      </c>
      <c r="P4972">
        <f t="shared" si="471"/>
        <v>13</v>
      </c>
      <c r="Q4972" t="s">
        <v>89</v>
      </c>
      <c r="R4972">
        <v>2</v>
      </c>
      <c r="S4972">
        <f t="shared" si="466"/>
        <v>13</v>
      </c>
      <c r="T4972">
        <f t="shared" si="467"/>
        <v>0</v>
      </c>
      <c r="U4972" t="s">
        <v>1003</v>
      </c>
      <c r="V4972" t="s">
        <v>1027</v>
      </c>
      <c r="Z4972" s="118">
        <v>1.45</v>
      </c>
      <c r="AA4972">
        <v>0</v>
      </c>
      <c r="AB4972" s="120">
        <v>1.2</v>
      </c>
      <c r="AC4972" s="2">
        <f t="shared" si="468"/>
        <v>2261.9999999999995</v>
      </c>
      <c r="AE4972" s="2">
        <f t="shared" si="469"/>
        <v>2261.9999999999995</v>
      </c>
      <c r="AG4972" t="str">
        <f t="shared" si="470"/>
        <v/>
      </c>
    </row>
    <row r="4973" spans="1:34" s="9" customFormat="1">
      <c r="A4973">
        <v>4972</v>
      </c>
      <c r="C4973">
        <v>48</v>
      </c>
      <c r="D4973">
        <v>936</v>
      </c>
      <c r="E4973" s="9" t="s">
        <v>913</v>
      </c>
      <c r="F4973" t="s">
        <v>930</v>
      </c>
      <c r="G4973" s="9">
        <v>53.378810880000003</v>
      </c>
      <c r="H4973" s="9">
        <v>132.2761993</v>
      </c>
      <c r="M4973" s="9" t="s">
        <v>19</v>
      </c>
      <c r="N4973" s="9">
        <v>-15</v>
      </c>
      <c r="O4973" s="9">
        <v>-50</v>
      </c>
      <c r="P4973">
        <f t="shared" si="471"/>
        <v>35</v>
      </c>
      <c r="Q4973" s="9" t="s">
        <v>191</v>
      </c>
      <c r="R4973" s="9">
        <v>2</v>
      </c>
      <c r="S4973" s="9">
        <f t="shared" si="466"/>
        <v>35</v>
      </c>
      <c r="T4973" s="9">
        <f t="shared" si="467"/>
        <v>0</v>
      </c>
      <c r="U4973" t="s">
        <v>1003</v>
      </c>
      <c r="V4973" t="s">
        <v>1027</v>
      </c>
      <c r="Z4973" s="118">
        <v>1.45</v>
      </c>
      <c r="AA4973" s="9">
        <v>30</v>
      </c>
      <c r="AB4973" s="120">
        <v>0.38</v>
      </c>
      <c r="AC4973" s="2">
        <f t="shared" si="468"/>
        <v>1349.9499999999996</v>
      </c>
      <c r="AE4973" s="11">
        <f t="shared" si="469"/>
        <v>1349.9499999999996</v>
      </c>
      <c r="AG4973" t="str">
        <f t="shared" si="470"/>
        <v/>
      </c>
      <c r="AH4973"/>
    </row>
    <row r="4974" spans="1:34">
      <c r="A4974">
        <v>4973</v>
      </c>
      <c r="C4974">
        <v>293</v>
      </c>
      <c r="D4974">
        <v>937</v>
      </c>
      <c r="E4974" t="s">
        <v>416</v>
      </c>
      <c r="F4974" t="s">
        <v>932</v>
      </c>
      <c r="G4974">
        <v>53.402698520000001</v>
      </c>
      <c r="H4974">
        <v>132.2745056</v>
      </c>
      <c r="M4974" t="s">
        <v>13</v>
      </c>
      <c r="N4974">
        <v>2</v>
      </c>
      <c r="O4974">
        <v>3</v>
      </c>
      <c r="P4974">
        <f t="shared" si="471"/>
        <v>1</v>
      </c>
      <c r="Q4974" t="s">
        <v>35</v>
      </c>
      <c r="R4974">
        <v>1</v>
      </c>
      <c r="S4974">
        <f t="shared" si="466"/>
        <v>0</v>
      </c>
      <c r="T4974">
        <f t="shared" si="467"/>
        <v>1</v>
      </c>
      <c r="W4974">
        <f>SUM(S4974:S4979)</f>
        <v>70</v>
      </c>
      <c r="X4974">
        <f>SUM(T4974:T4979)</f>
        <v>3</v>
      </c>
      <c r="Y4974">
        <f>X4974+W4974</f>
        <v>73</v>
      </c>
      <c r="Z4974" s="118">
        <v>0.11</v>
      </c>
      <c r="AA4974">
        <v>0</v>
      </c>
      <c r="AB4974" s="120">
        <v>25.58</v>
      </c>
      <c r="AC4974" s="2">
        <f t="shared" si="468"/>
        <v>281.37999999999994</v>
      </c>
      <c r="AD4974" s="2">
        <f>SUM(AC4974:AC4979)</f>
        <v>11368.780000000002</v>
      </c>
      <c r="AE4974" s="2">
        <f t="shared" si="469"/>
        <v>281.37999999999994</v>
      </c>
      <c r="AF4974" s="2">
        <f>SUM(AE4974:AE4979)</f>
        <v>11368.780000000002</v>
      </c>
      <c r="AG4974">
        <f t="shared" si="470"/>
        <v>1</v>
      </c>
    </row>
    <row r="4975" spans="1:34">
      <c r="A4975">
        <v>4974</v>
      </c>
      <c r="C4975">
        <v>293</v>
      </c>
      <c r="D4975">
        <v>937</v>
      </c>
      <c r="E4975" t="s">
        <v>416</v>
      </c>
      <c r="F4975" t="s">
        <v>932</v>
      </c>
      <c r="G4975">
        <v>53.402698520000001</v>
      </c>
      <c r="H4975">
        <v>132.2745056</v>
      </c>
      <c r="M4975" t="s">
        <v>612</v>
      </c>
      <c r="N4975">
        <v>1</v>
      </c>
      <c r="O4975">
        <v>2</v>
      </c>
      <c r="P4975">
        <f t="shared" si="471"/>
        <v>1</v>
      </c>
      <c r="Q4975" t="s">
        <v>35</v>
      </c>
      <c r="R4975">
        <v>1</v>
      </c>
      <c r="S4975">
        <f t="shared" si="466"/>
        <v>0</v>
      </c>
      <c r="T4975">
        <f t="shared" si="467"/>
        <v>1</v>
      </c>
      <c r="Z4975" s="118">
        <v>0.11</v>
      </c>
      <c r="AA4975">
        <v>0</v>
      </c>
      <c r="AB4975" s="120">
        <v>25.58</v>
      </c>
      <c r="AC4975" s="2">
        <f t="shared" si="468"/>
        <v>281.37999999999994</v>
      </c>
      <c r="AE4975" s="2">
        <f t="shared" si="469"/>
        <v>281.37999999999994</v>
      </c>
      <c r="AG4975" t="str">
        <f t="shared" si="470"/>
        <v/>
      </c>
    </row>
    <row r="4976" spans="1:34">
      <c r="A4976">
        <v>4975</v>
      </c>
      <c r="C4976">
        <v>293</v>
      </c>
      <c r="D4976">
        <v>937</v>
      </c>
      <c r="E4976" t="s">
        <v>416</v>
      </c>
      <c r="F4976" t="s">
        <v>932</v>
      </c>
      <c r="G4976">
        <v>53.402698520000001</v>
      </c>
      <c r="H4976">
        <v>132.2745056</v>
      </c>
      <c r="M4976" t="s">
        <v>627</v>
      </c>
      <c r="N4976">
        <v>0</v>
      </c>
      <c r="O4976">
        <v>1</v>
      </c>
      <c r="P4976">
        <f t="shared" si="471"/>
        <v>1</v>
      </c>
      <c r="Q4976" t="s">
        <v>35</v>
      </c>
      <c r="R4976">
        <v>1</v>
      </c>
      <c r="S4976">
        <f t="shared" si="466"/>
        <v>0</v>
      </c>
      <c r="T4976">
        <f t="shared" si="467"/>
        <v>1</v>
      </c>
      <c r="Z4976" s="118">
        <v>0.55000000000000004</v>
      </c>
      <c r="AA4976">
        <v>0</v>
      </c>
      <c r="AB4976" s="120">
        <v>19.02</v>
      </c>
      <c r="AC4976" s="2">
        <f t="shared" si="468"/>
        <v>1046.1000000000001</v>
      </c>
      <c r="AE4976" s="2">
        <f t="shared" si="469"/>
        <v>1046.1000000000001</v>
      </c>
      <c r="AG4976" t="str">
        <f t="shared" si="470"/>
        <v/>
      </c>
    </row>
    <row r="4977" spans="1:34">
      <c r="A4977">
        <v>4976</v>
      </c>
      <c r="C4977">
        <v>321</v>
      </c>
      <c r="D4977">
        <v>937</v>
      </c>
      <c r="E4977" t="s">
        <v>416</v>
      </c>
      <c r="F4977" t="s">
        <v>932</v>
      </c>
      <c r="G4977">
        <v>53.402698520000001</v>
      </c>
      <c r="H4977">
        <v>132.2745056</v>
      </c>
      <c r="M4977" t="s">
        <v>104</v>
      </c>
      <c r="N4977">
        <v>0</v>
      </c>
      <c r="O4977">
        <v>-4</v>
      </c>
      <c r="P4977">
        <f t="shared" si="471"/>
        <v>4</v>
      </c>
      <c r="Q4977" t="s">
        <v>616</v>
      </c>
      <c r="R4977">
        <v>2</v>
      </c>
      <c r="S4977">
        <f t="shared" si="466"/>
        <v>4</v>
      </c>
      <c r="T4977">
        <f t="shared" si="467"/>
        <v>0</v>
      </c>
      <c r="U4977" t="s">
        <v>1003</v>
      </c>
      <c r="V4977" t="s">
        <v>1014</v>
      </c>
      <c r="Z4977" s="118">
        <v>0.97</v>
      </c>
      <c r="AA4977">
        <v>0</v>
      </c>
      <c r="AB4977" s="120">
        <v>7.94</v>
      </c>
      <c r="AC4977" s="2">
        <f t="shared" si="468"/>
        <v>3080.7200000000003</v>
      </c>
      <c r="AE4977" s="2">
        <f t="shared" si="469"/>
        <v>3080.7200000000003</v>
      </c>
      <c r="AG4977" t="str">
        <f t="shared" si="470"/>
        <v/>
      </c>
    </row>
    <row r="4978" spans="1:34">
      <c r="A4978">
        <v>4977</v>
      </c>
      <c r="C4978">
        <v>321</v>
      </c>
      <c r="D4978">
        <v>937</v>
      </c>
      <c r="E4978" t="s">
        <v>416</v>
      </c>
      <c r="F4978" t="s">
        <v>932</v>
      </c>
      <c r="G4978">
        <v>53.402698520000001</v>
      </c>
      <c r="H4978">
        <v>132.2745056</v>
      </c>
      <c r="M4978" t="s">
        <v>21</v>
      </c>
      <c r="N4978">
        <v>-4</v>
      </c>
      <c r="O4978">
        <v>-70</v>
      </c>
      <c r="P4978">
        <f t="shared" si="471"/>
        <v>66</v>
      </c>
      <c r="Q4978" t="s">
        <v>616</v>
      </c>
      <c r="R4978">
        <v>2</v>
      </c>
      <c r="S4978">
        <f t="shared" si="466"/>
        <v>66</v>
      </c>
      <c r="T4978">
        <f t="shared" si="467"/>
        <v>0</v>
      </c>
      <c r="U4978" t="s">
        <v>1003</v>
      </c>
      <c r="V4978" t="s">
        <v>1014</v>
      </c>
      <c r="Z4978" s="118">
        <v>1.1000000000000001</v>
      </c>
      <c r="AA4978">
        <v>0</v>
      </c>
      <c r="AB4978" s="120">
        <v>0.92</v>
      </c>
      <c r="AC4978" s="2">
        <f t="shared" si="468"/>
        <v>6679.2000000000016</v>
      </c>
      <c r="AE4978" s="2">
        <f t="shared" si="469"/>
        <v>6679.2000000000016</v>
      </c>
      <c r="AG4978" t="str">
        <f t="shared" si="470"/>
        <v/>
      </c>
    </row>
    <row r="4979" spans="1:34" s="9" customFormat="1">
      <c r="A4979">
        <v>4978</v>
      </c>
      <c r="C4979">
        <v>321</v>
      </c>
      <c r="D4979">
        <v>937</v>
      </c>
      <c r="E4979" s="9" t="s">
        <v>416</v>
      </c>
      <c r="F4979" t="s">
        <v>932</v>
      </c>
      <c r="G4979" s="9">
        <v>53.402698520000001</v>
      </c>
      <c r="H4979" s="9">
        <v>132.2745056</v>
      </c>
      <c r="M4979" s="9" t="s">
        <v>796</v>
      </c>
      <c r="N4979" s="9">
        <v>-70</v>
      </c>
      <c r="O4979" s="9">
        <v>-70</v>
      </c>
      <c r="P4979">
        <f t="shared" si="471"/>
        <v>0</v>
      </c>
      <c r="Q4979" s="9" t="s">
        <v>609</v>
      </c>
      <c r="R4979" s="9">
        <v>2</v>
      </c>
      <c r="S4979" s="9">
        <f t="shared" si="466"/>
        <v>0</v>
      </c>
      <c r="T4979" s="9">
        <f t="shared" si="467"/>
        <v>0</v>
      </c>
      <c r="U4979" t="s">
        <v>1003</v>
      </c>
      <c r="V4979" t="s">
        <v>1014</v>
      </c>
      <c r="Z4979" s="118">
        <v>1.1000000000000001</v>
      </c>
      <c r="AA4979" s="9">
        <v>60</v>
      </c>
      <c r="AB4979" s="120">
        <v>0.92</v>
      </c>
      <c r="AC4979" s="2">
        <f t="shared" si="468"/>
        <v>0</v>
      </c>
      <c r="AE4979" s="11">
        <f t="shared" si="469"/>
        <v>0</v>
      </c>
      <c r="AG4979" t="str">
        <f t="shared" si="470"/>
        <v/>
      </c>
      <c r="AH4979"/>
    </row>
    <row r="4980" spans="1:34">
      <c r="A4980">
        <v>4979</v>
      </c>
      <c r="C4980">
        <v>807</v>
      </c>
      <c r="D4980">
        <v>938</v>
      </c>
      <c r="E4980" t="s">
        <v>607</v>
      </c>
      <c r="F4980" t="s">
        <v>929</v>
      </c>
      <c r="G4980">
        <v>53.468608860000003</v>
      </c>
      <c r="H4980">
        <v>132.3161011</v>
      </c>
      <c r="M4980" t="s">
        <v>191</v>
      </c>
      <c r="N4980">
        <v>3</v>
      </c>
      <c r="O4980">
        <v>0</v>
      </c>
      <c r="P4980">
        <f t="shared" si="471"/>
        <v>3</v>
      </c>
      <c r="Q4980" t="s">
        <v>35</v>
      </c>
      <c r="R4980">
        <v>1</v>
      </c>
      <c r="S4980">
        <f t="shared" si="466"/>
        <v>0</v>
      </c>
      <c r="T4980">
        <f t="shared" si="467"/>
        <v>3</v>
      </c>
      <c r="W4980">
        <f>SUM(S4980:S4982)</f>
        <v>65</v>
      </c>
      <c r="X4980">
        <f>SUM(T4980:T4982)</f>
        <v>3</v>
      </c>
      <c r="Y4980">
        <f>X4980+W4980</f>
        <v>68</v>
      </c>
      <c r="Z4980" s="118">
        <v>0</v>
      </c>
      <c r="AA4980">
        <v>0</v>
      </c>
      <c r="AC4980" s="2">
        <f t="shared" si="468"/>
        <v>0</v>
      </c>
      <c r="AD4980" s="2">
        <f>SUM(AC4980:AC4982)</f>
        <v>13444.514999999999</v>
      </c>
      <c r="AE4980" s="2">
        <f t="shared" si="469"/>
        <v>0</v>
      </c>
      <c r="AF4980" s="2">
        <f>SUM(AE4980:AE4982)</f>
        <v>13444.514999999999</v>
      </c>
      <c r="AG4980">
        <f t="shared" si="470"/>
        <v>1</v>
      </c>
    </row>
    <row r="4981" spans="1:34">
      <c r="A4981">
        <v>4980</v>
      </c>
      <c r="C4981">
        <v>867</v>
      </c>
      <c r="D4981">
        <v>938</v>
      </c>
      <c r="E4981" t="s">
        <v>607</v>
      </c>
      <c r="F4981" t="s">
        <v>929</v>
      </c>
      <c r="G4981">
        <v>53.468608860000003</v>
      </c>
      <c r="H4981">
        <v>132.3161011</v>
      </c>
      <c r="M4981" t="s">
        <v>862</v>
      </c>
      <c r="N4981">
        <v>0</v>
      </c>
      <c r="O4981">
        <v>-35</v>
      </c>
      <c r="P4981">
        <f t="shared" si="471"/>
        <v>35</v>
      </c>
      <c r="Q4981" t="s">
        <v>616</v>
      </c>
      <c r="R4981">
        <v>2</v>
      </c>
      <c r="S4981">
        <f t="shared" si="466"/>
        <v>35</v>
      </c>
      <c r="T4981">
        <f t="shared" si="467"/>
        <v>0</v>
      </c>
      <c r="U4981" t="s">
        <v>1003</v>
      </c>
      <c r="V4981" t="s">
        <v>1028</v>
      </c>
      <c r="Z4981" s="118">
        <v>0.93</v>
      </c>
      <c r="AA4981">
        <v>70</v>
      </c>
      <c r="AB4981" s="120">
        <v>10.95</v>
      </c>
      <c r="AC4981" s="2">
        <f t="shared" si="468"/>
        <v>10692.674999999999</v>
      </c>
      <c r="AE4981" s="2">
        <f t="shared" si="469"/>
        <v>10692.674999999999</v>
      </c>
      <c r="AG4981" t="str">
        <f t="shared" si="470"/>
        <v/>
      </c>
    </row>
    <row r="4982" spans="1:34" s="9" customFormat="1">
      <c r="A4982">
        <v>4981</v>
      </c>
      <c r="C4982">
        <v>867</v>
      </c>
      <c r="D4982">
        <v>938</v>
      </c>
      <c r="E4982" s="9" t="s">
        <v>607</v>
      </c>
      <c r="F4982" t="s">
        <v>929</v>
      </c>
      <c r="G4982" s="9">
        <v>53.468608860000003</v>
      </c>
      <c r="H4982" s="9">
        <v>132.3161011</v>
      </c>
      <c r="M4982" s="9" t="s">
        <v>872</v>
      </c>
      <c r="N4982" s="9">
        <v>-35</v>
      </c>
      <c r="O4982" s="9">
        <v>-65</v>
      </c>
      <c r="P4982">
        <f t="shared" si="471"/>
        <v>30</v>
      </c>
      <c r="Q4982" s="9" t="s">
        <v>616</v>
      </c>
      <c r="R4982" s="9">
        <v>2</v>
      </c>
      <c r="S4982" s="9">
        <f t="shared" si="466"/>
        <v>30</v>
      </c>
      <c r="T4982" s="9">
        <f t="shared" si="467"/>
        <v>0</v>
      </c>
      <c r="U4982" t="s">
        <v>1003</v>
      </c>
      <c r="V4982" t="s">
        <v>1028</v>
      </c>
      <c r="Z4982" s="118">
        <v>1.17</v>
      </c>
      <c r="AA4982" s="9">
        <v>80</v>
      </c>
      <c r="AB4982" s="120">
        <v>3.92</v>
      </c>
      <c r="AC4982" s="2">
        <f t="shared" si="468"/>
        <v>2751.84</v>
      </c>
      <c r="AE4982" s="11">
        <f t="shared" si="469"/>
        <v>2751.84</v>
      </c>
      <c r="AG4982" t="str">
        <f t="shared" si="470"/>
        <v/>
      </c>
      <c r="AH4982"/>
    </row>
    <row r="4983" spans="1:34">
      <c r="A4983">
        <v>4982</v>
      </c>
      <c r="C4983">
        <v>808</v>
      </c>
      <c r="D4983">
        <v>939</v>
      </c>
      <c r="E4983" t="s">
        <v>605</v>
      </c>
      <c r="F4983" t="s">
        <v>929</v>
      </c>
      <c r="G4983">
        <v>53.467220310000002</v>
      </c>
      <c r="H4983">
        <v>132.31860349999999</v>
      </c>
      <c r="M4983" t="s">
        <v>667</v>
      </c>
      <c r="N4983">
        <v>7</v>
      </c>
      <c r="O4983">
        <v>4</v>
      </c>
      <c r="P4983">
        <f t="shared" si="471"/>
        <v>3</v>
      </c>
      <c r="Q4983" t="s">
        <v>35</v>
      </c>
      <c r="R4983">
        <v>1</v>
      </c>
      <c r="S4983">
        <f t="shared" si="466"/>
        <v>0</v>
      </c>
      <c r="T4983">
        <f t="shared" si="467"/>
        <v>3</v>
      </c>
      <c r="W4983">
        <f>SUM(S4983:S4989)</f>
        <v>52</v>
      </c>
      <c r="X4983">
        <f>SUM(T4983:T4989)</f>
        <v>7</v>
      </c>
      <c r="Y4983">
        <f>X4983+W4983</f>
        <v>59</v>
      </c>
      <c r="Z4983" s="118">
        <v>0.14000000000000001</v>
      </c>
      <c r="AA4983">
        <v>0</v>
      </c>
      <c r="AC4983" s="2">
        <f t="shared" si="468"/>
        <v>0</v>
      </c>
      <c r="AD4983" s="2">
        <f>SUM(AC4983:AC4989)</f>
        <v>4516.5200000000004</v>
      </c>
      <c r="AE4983" s="2">
        <f t="shared" si="469"/>
        <v>0</v>
      </c>
      <c r="AF4983" s="2">
        <f>SUM(AE4983:AE4989)</f>
        <v>4516.5200000000004</v>
      </c>
      <c r="AG4983">
        <f t="shared" si="470"/>
        <v>1</v>
      </c>
    </row>
    <row r="4984" spans="1:34">
      <c r="A4984">
        <v>4983</v>
      </c>
      <c r="C4984">
        <v>808</v>
      </c>
      <c r="D4984">
        <v>939</v>
      </c>
      <c r="E4984" t="s">
        <v>605</v>
      </c>
      <c r="F4984" t="s">
        <v>929</v>
      </c>
      <c r="G4984">
        <v>53.467220310000002</v>
      </c>
      <c r="H4984">
        <v>132.31860349999999</v>
      </c>
      <c r="M4984" t="s">
        <v>606</v>
      </c>
      <c r="N4984">
        <v>4</v>
      </c>
      <c r="O4984">
        <v>3</v>
      </c>
      <c r="P4984">
        <f t="shared" si="471"/>
        <v>1</v>
      </c>
      <c r="Q4984" t="s">
        <v>35</v>
      </c>
      <c r="R4984">
        <v>1</v>
      </c>
      <c r="S4984">
        <f t="shared" si="466"/>
        <v>0</v>
      </c>
      <c r="T4984">
        <f t="shared" si="467"/>
        <v>1</v>
      </c>
      <c r="Z4984" s="118">
        <v>0.14000000000000001</v>
      </c>
      <c r="AA4984">
        <v>0</v>
      </c>
      <c r="AB4984" s="120">
        <v>43.21</v>
      </c>
      <c r="AC4984" s="2">
        <f t="shared" si="468"/>
        <v>604.94000000000005</v>
      </c>
      <c r="AE4984" s="2">
        <f t="shared" si="469"/>
        <v>604.94000000000005</v>
      </c>
      <c r="AG4984" t="str">
        <f t="shared" si="470"/>
        <v/>
      </c>
    </row>
    <row r="4985" spans="1:34">
      <c r="A4985">
        <v>4984</v>
      </c>
      <c r="C4985">
        <v>808</v>
      </c>
      <c r="D4985">
        <v>939</v>
      </c>
      <c r="E4985" t="s">
        <v>605</v>
      </c>
      <c r="F4985" t="s">
        <v>929</v>
      </c>
      <c r="G4985">
        <v>53.467220310000002</v>
      </c>
      <c r="H4985">
        <v>132.31860349999999</v>
      </c>
      <c r="M4985" t="s">
        <v>15</v>
      </c>
      <c r="N4985">
        <v>3</v>
      </c>
      <c r="O4985">
        <v>0</v>
      </c>
      <c r="P4985">
        <f t="shared" si="471"/>
        <v>3</v>
      </c>
      <c r="Q4985" t="s">
        <v>35</v>
      </c>
      <c r="R4985">
        <v>1</v>
      </c>
      <c r="S4985">
        <f t="shared" si="466"/>
        <v>0</v>
      </c>
      <c r="T4985">
        <f t="shared" si="467"/>
        <v>3</v>
      </c>
      <c r="Z4985" s="118">
        <v>0.14000000000000001</v>
      </c>
      <c r="AA4985">
        <v>0</v>
      </c>
      <c r="AB4985" s="120">
        <v>36.65</v>
      </c>
      <c r="AC4985" s="2">
        <f t="shared" si="468"/>
        <v>1539.3000000000002</v>
      </c>
      <c r="AE4985" s="2">
        <f t="shared" si="469"/>
        <v>1539.3000000000002</v>
      </c>
      <c r="AG4985" t="str">
        <f t="shared" si="470"/>
        <v/>
      </c>
    </row>
    <row r="4986" spans="1:34">
      <c r="A4986">
        <v>4985</v>
      </c>
      <c r="C4986">
        <v>868</v>
      </c>
      <c r="D4986">
        <v>939</v>
      </c>
      <c r="E4986" t="s">
        <v>605</v>
      </c>
      <c r="F4986" t="s">
        <v>929</v>
      </c>
      <c r="G4986">
        <v>53.467220310000002</v>
      </c>
      <c r="H4986">
        <v>132.31860349999999</v>
      </c>
      <c r="M4986" t="s">
        <v>23</v>
      </c>
      <c r="N4986">
        <v>0</v>
      </c>
      <c r="O4986">
        <v>-1</v>
      </c>
      <c r="P4986">
        <f t="shared" si="471"/>
        <v>1</v>
      </c>
      <c r="Q4986" t="s">
        <v>611</v>
      </c>
      <c r="R4986">
        <v>2</v>
      </c>
      <c r="S4986">
        <f t="shared" si="466"/>
        <v>1</v>
      </c>
      <c r="T4986">
        <f t="shared" si="467"/>
        <v>0</v>
      </c>
      <c r="U4986" t="s">
        <v>1003</v>
      </c>
      <c r="V4986" t="s">
        <v>1028</v>
      </c>
      <c r="Z4986" s="118">
        <v>1.31</v>
      </c>
      <c r="AA4986">
        <v>0</v>
      </c>
      <c r="AB4986" s="120">
        <v>4.74</v>
      </c>
      <c r="AC4986" s="2">
        <f t="shared" si="468"/>
        <v>620.94000000000005</v>
      </c>
      <c r="AE4986" s="2">
        <f t="shared" si="469"/>
        <v>620.94000000000005</v>
      </c>
      <c r="AG4986" t="str">
        <f t="shared" si="470"/>
        <v/>
      </c>
    </row>
    <row r="4987" spans="1:34">
      <c r="A4987">
        <v>4986</v>
      </c>
      <c r="C4987">
        <v>868</v>
      </c>
      <c r="D4987">
        <v>939</v>
      </c>
      <c r="E4987" t="s">
        <v>605</v>
      </c>
      <c r="F4987" t="s">
        <v>929</v>
      </c>
      <c r="G4987">
        <v>53.467220310000002</v>
      </c>
      <c r="H4987">
        <v>132.31860349999999</v>
      </c>
      <c r="M4987" t="s">
        <v>18</v>
      </c>
      <c r="N4987">
        <v>-1</v>
      </c>
      <c r="O4987">
        <v>-15</v>
      </c>
      <c r="P4987">
        <f t="shared" si="471"/>
        <v>14</v>
      </c>
      <c r="Q4987" t="s">
        <v>89</v>
      </c>
      <c r="R4987">
        <v>2</v>
      </c>
      <c r="S4987">
        <f t="shared" si="466"/>
        <v>14</v>
      </c>
      <c r="T4987">
        <f t="shared" si="467"/>
        <v>0</v>
      </c>
      <c r="U4987" t="s">
        <v>1003</v>
      </c>
      <c r="V4987" t="s">
        <v>921</v>
      </c>
      <c r="Z4987" s="118">
        <v>1.38</v>
      </c>
      <c r="AA4987">
        <v>80</v>
      </c>
      <c r="AB4987" s="120">
        <v>1.7</v>
      </c>
      <c r="AC4987" s="2">
        <f t="shared" si="468"/>
        <v>656.88</v>
      </c>
      <c r="AE4987" s="2">
        <f t="shared" si="469"/>
        <v>656.88</v>
      </c>
      <c r="AG4987" t="str">
        <f t="shared" si="470"/>
        <v/>
      </c>
    </row>
    <row r="4988" spans="1:34">
      <c r="A4988">
        <v>4987</v>
      </c>
      <c r="C4988">
        <v>868</v>
      </c>
      <c r="D4988">
        <v>939</v>
      </c>
      <c r="E4988" t="s">
        <v>605</v>
      </c>
      <c r="F4988" t="s">
        <v>929</v>
      </c>
      <c r="G4988">
        <v>53.467220310000002</v>
      </c>
      <c r="H4988">
        <v>132.31860349999999</v>
      </c>
      <c r="M4988" t="s">
        <v>17</v>
      </c>
      <c r="N4988">
        <v>-15</v>
      </c>
      <c r="O4988">
        <v>-52</v>
      </c>
      <c r="P4988">
        <f t="shared" si="471"/>
        <v>37</v>
      </c>
      <c r="Q4988" t="s">
        <v>89</v>
      </c>
      <c r="R4988">
        <v>2</v>
      </c>
      <c r="S4988">
        <f t="shared" si="466"/>
        <v>37</v>
      </c>
      <c r="T4988">
        <f t="shared" si="467"/>
        <v>0</v>
      </c>
      <c r="U4988" t="s">
        <v>1003</v>
      </c>
      <c r="V4988" t="s">
        <v>921</v>
      </c>
      <c r="Z4988" s="118">
        <v>0.87</v>
      </c>
      <c r="AA4988">
        <v>80</v>
      </c>
      <c r="AB4988" s="120">
        <v>1.7</v>
      </c>
      <c r="AC4988" s="2">
        <f t="shared" si="468"/>
        <v>1094.46</v>
      </c>
      <c r="AE4988" s="2">
        <f t="shared" si="469"/>
        <v>1094.46</v>
      </c>
      <c r="AG4988" t="str">
        <f t="shared" si="470"/>
        <v/>
      </c>
    </row>
    <row r="4989" spans="1:34" s="9" customFormat="1">
      <c r="A4989">
        <v>4988</v>
      </c>
      <c r="C4989">
        <v>868</v>
      </c>
      <c r="D4989">
        <v>939</v>
      </c>
      <c r="E4989" s="9" t="s">
        <v>605</v>
      </c>
      <c r="F4989" t="s">
        <v>929</v>
      </c>
      <c r="G4989" s="9">
        <v>53.467220310000002</v>
      </c>
      <c r="H4989" s="9">
        <v>132.31860349999999</v>
      </c>
      <c r="M4989" s="9" t="s">
        <v>416</v>
      </c>
      <c r="N4989" s="9">
        <v>-52</v>
      </c>
      <c r="O4989" s="9">
        <v>-52</v>
      </c>
      <c r="P4989">
        <f t="shared" si="471"/>
        <v>0</v>
      </c>
      <c r="R4989" s="9">
        <v>2</v>
      </c>
      <c r="S4989" s="9">
        <f t="shared" si="466"/>
        <v>0</v>
      </c>
      <c r="T4989" s="9">
        <f t="shared" si="467"/>
        <v>0</v>
      </c>
      <c r="U4989" t="s">
        <v>1003</v>
      </c>
      <c r="V4989" t="s">
        <v>21</v>
      </c>
      <c r="Z4989" s="118">
        <v>0</v>
      </c>
      <c r="AA4989" s="9">
        <v>0</v>
      </c>
      <c r="AB4989" s="120"/>
      <c r="AC4989" s="2">
        <f t="shared" si="468"/>
        <v>0</v>
      </c>
      <c r="AE4989" s="11">
        <f t="shared" si="469"/>
        <v>0</v>
      </c>
      <c r="AG4989" t="str">
        <f t="shared" si="470"/>
        <v/>
      </c>
      <c r="AH4989"/>
    </row>
    <row r="4990" spans="1:34">
      <c r="A4990">
        <v>4989</v>
      </c>
      <c r="C4990">
        <v>298</v>
      </c>
      <c r="D4990">
        <v>940</v>
      </c>
      <c r="E4990" t="s">
        <v>910</v>
      </c>
      <c r="F4990" t="s">
        <v>931</v>
      </c>
      <c r="G4990">
        <v>53.703109740000002</v>
      </c>
      <c r="H4990">
        <v>132.0968933</v>
      </c>
      <c r="M4990" t="s">
        <v>658</v>
      </c>
      <c r="N4990">
        <v>19</v>
      </c>
      <c r="O4990">
        <v>18</v>
      </c>
      <c r="P4990">
        <f t="shared" si="471"/>
        <v>1</v>
      </c>
      <c r="Q4990" t="s">
        <v>35</v>
      </c>
      <c r="R4990">
        <v>1</v>
      </c>
      <c r="S4990">
        <f t="shared" si="466"/>
        <v>0</v>
      </c>
      <c r="T4990">
        <f t="shared" si="467"/>
        <v>1</v>
      </c>
      <c r="W4990">
        <f>SUM(S4990:S4995)</f>
        <v>42</v>
      </c>
      <c r="X4990">
        <f>SUM(T4990:T4995)</f>
        <v>19</v>
      </c>
      <c r="Y4990">
        <f>X4990+W4990</f>
        <v>61</v>
      </c>
      <c r="Z4990" s="118">
        <v>0.08</v>
      </c>
      <c r="AA4990">
        <v>0</v>
      </c>
      <c r="AB4990" s="120">
        <v>42.07</v>
      </c>
      <c r="AC4990" s="2">
        <f t="shared" si="468"/>
        <v>336.55999999999995</v>
      </c>
      <c r="AD4990" s="2">
        <f>SUM(AC4990:AC4995)</f>
        <v>27105.57</v>
      </c>
      <c r="AE4990" s="2">
        <f t="shared" si="469"/>
        <v>336.55999999999995</v>
      </c>
      <c r="AF4990" s="2">
        <f>SUM(AE4990:AE4995)</f>
        <v>27105.57</v>
      </c>
      <c r="AG4990">
        <f t="shared" si="470"/>
        <v>1</v>
      </c>
    </row>
    <row r="4991" spans="1:34">
      <c r="A4991">
        <v>4990</v>
      </c>
      <c r="C4991">
        <v>298</v>
      </c>
      <c r="D4991">
        <v>940</v>
      </c>
      <c r="E4991" t="s">
        <v>910</v>
      </c>
      <c r="F4991" t="s">
        <v>931</v>
      </c>
      <c r="G4991">
        <v>53.703109740000002</v>
      </c>
      <c r="H4991">
        <v>132.0968933</v>
      </c>
      <c r="M4991" t="s">
        <v>14</v>
      </c>
      <c r="N4991">
        <v>18</v>
      </c>
      <c r="O4991">
        <v>16</v>
      </c>
      <c r="P4991">
        <f t="shared" si="471"/>
        <v>2</v>
      </c>
      <c r="Q4991" t="s">
        <v>35</v>
      </c>
      <c r="R4991">
        <v>1</v>
      </c>
      <c r="S4991">
        <f t="shared" si="466"/>
        <v>0</v>
      </c>
      <c r="T4991">
        <f t="shared" si="467"/>
        <v>2</v>
      </c>
      <c r="Z4991" s="118">
        <v>0.12</v>
      </c>
      <c r="AA4991">
        <v>0</v>
      </c>
      <c r="AB4991" s="120">
        <v>42.07</v>
      </c>
      <c r="AC4991" s="2">
        <f t="shared" si="468"/>
        <v>1009.68</v>
      </c>
      <c r="AE4991" s="2">
        <f t="shared" si="469"/>
        <v>1009.68</v>
      </c>
      <c r="AG4991" t="str">
        <f t="shared" si="470"/>
        <v/>
      </c>
    </row>
    <row r="4992" spans="1:34">
      <c r="A4992">
        <v>4991</v>
      </c>
      <c r="C4992">
        <v>298</v>
      </c>
      <c r="D4992">
        <v>940</v>
      </c>
      <c r="E4992" t="s">
        <v>910</v>
      </c>
      <c r="F4992" t="s">
        <v>931</v>
      </c>
      <c r="G4992">
        <v>53.703109740000002</v>
      </c>
      <c r="H4992">
        <v>132.0968933</v>
      </c>
      <c r="M4992" t="s">
        <v>90</v>
      </c>
      <c r="N4992">
        <v>16</v>
      </c>
      <c r="O4992">
        <v>0</v>
      </c>
      <c r="P4992">
        <f t="shared" si="471"/>
        <v>16</v>
      </c>
      <c r="Q4992" t="s">
        <v>35</v>
      </c>
      <c r="R4992">
        <v>1</v>
      </c>
      <c r="S4992">
        <f t="shared" si="466"/>
        <v>0</v>
      </c>
      <c r="T4992">
        <f t="shared" si="467"/>
        <v>16</v>
      </c>
      <c r="Z4992" s="118">
        <v>0.21</v>
      </c>
      <c r="AA4992">
        <v>0</v>
      </c>
      <c r="AB4992" s="120">
        <v>35.51</v>
      </c>
      <c r="AC4992" s="2">
        <f t="shared" si="468"/>
        <v>11931.359999999999</v>
      </c>
      <c r="AE4992" s="2">
        <f t="shared" si="469"/>
        <v>11931.359999999999</v>
      </c>
      <c r="AG4992" t="str">
        <f t="shared" si="470"/>
        <v/>
      </c>
    </row>
    <row r="4993" spans="1:34">
      <c r="A4993">
        <v>4992</v>
      </c>
      <c r="C4993">
        <v>327</v>
      </c>
      <c r="D4993">
        <v>940</v>
      </c>
      <c r="E4993" t="s">
        <v>910</v>
      </c>
      <c r="F4993" t="s">
        <v>931</v>
      </c>
      <c r="G4993">
        <v>53.703109740000002</v>
      </c>
      <c r="H4993">
        <v>132.0968933</v>
      </c>
      <c r="M4993" t="s">
        <v>16</v>
      </c>
      <c r="N4993">
        <v>0</v>
      </c>
      <c r="O4993">
        <v>-10</v>
      </c>
      <c r="P4993">
        <f t="shared" si="471"/>
        <v>10</v>
      </c>
      <c r="Q4993" t="s">
        <v>613</v>
      </c>
      <c r="R4993">
        <v>2</v>
      </c>
      <c r="S4993">
        <f t="shared" si="466"/>
        <v>10</v>
      </c>
      <c r="T4993">
        <f t="shared" si="467"/>
        <v>0</v>
      </c>
      <c r="U4993" t="s">
        <v>1003</v>
      </c>
      <c r="V4993" t="s">
        <v>21</v>
      </c>
      <c r="Z4993" s="118">
        <v>1.39</v>
      </c>
      <c r="AA4993">
        <v>0</v>
      </c>
      <c r="AB4993" s="120">
        <v>3.85</v>
      </c>
      <c r="AC4993" s="2">
        <f t="shared" si="468"/>
        <v>5351.5</v>
      </c>
      <c r="AE4993" s="2">
        <f t="shared" si="469"/>
        <v>5351.5</v>
      </c>
      <c r="AG4993" t="str">
        <f t="shared" si="470"/>
        <v/>
      </c>
    </row>
    <row r="4994" spans="1:34">
      <c r="A4994">
        <v>4993</v>
      </c>
      <c r="C4994">
        <v>327</v>
      </c>
      <c r="D4994">
        <v>940</v>
      </c>
      <c r="E4994" t="s">
        <v>910</v>
      </c>
      <c r="F4994" t="s">
        <v>931</v>
      </c>
      <c r="G4994">
        <v>53.703109740000002</v>
      </c>
      <c r="H4994">
        <v>132.0968933</v>
      </c>
      <c r="M4994" t="s">
        <v>847</v>
      </c>
      <c r="N4994">
        <v>-10</v>
      </c>
      <c r="O4994">
        <v>-24</v>
      </c>
      <c r="P4994">
        <f t="shared" si="471"/>
        <v>14</v>
      </c>
      <c r="Q4994" t="s">
        <v>616</v>
      </c>
      <c r="R4994">
        <v>2</v>
      </c>
      <c r="S4994">
        <f t="shared" ref="S4994:S5057" si="472">IF(R4994=1,0,P4994)</f>
        <v>14</v>
      </c>
      <c r="T4994">
        <f t="shared" ref="T4994:T5057" si="473">IF(R4994=1,P4994,0)</f>
        <v>0</v>
      </c>
      <c r="U4994" t="s">
        <v>1003</v>
      </c>
      <c r="V4994" t="s">
        <v>1027</v>
      </c>
      <c r="Z4994" s="118">
        <v>1.01</v>
      </c>
      <c r="AA4994">
        <v>10</v>
      </c>
      <c r="AB4994" s="120">
        <v>3.85</v>
      </c>
      <c r="AC4994" s="2">
        <f t="shared" ref="AC4994:AC5057" si="474">Z4994*AB4994/100*P4994*100*100*((100-AA4994)/100)</f>
        <v>4899.51</v>
      </c>
      <c r="AE4994" s="2">
        <f t="shared" ref="AE4994:AE5057" si="475">Z4994*AB4994/100*P4994*100*100*((100-AA4994)/100)</f>
        <v>4899.51</v>
      </c>
      <c r="AG4994" t="str">
        <f t="shared" ref="AG4994:AG5057" si="476">IF(D4993&lt;&gt;D4994,1,"")</f>
        <v/>
      </c>
    </row>
    <row r="4995" spans="1:34" s="9" customFormat="1">
      <c r="A4995">
        <v>4994</v>
      </c>
      <c r="C4995">
        <v>327</v>
      </c>
      <c r="D4995">
        <v>940</v>
      </c>
      <c r="E4995" s="9" t="s">
        <v>910</v>
      </c>
      <c r="F4995" t="s">
        <v>931</v>
      </c>
      <c r="G4995" s="9">
        <v>53.703109740000002</v>
      </c>
      <c r="H4995" s="9">
        <v>132.0968933</v>
      </c>
      <c r="M4995" s="9" t="s">
        <v>28</v>
      </c>
      <c r="N4995" s="9">
        <v>-24</v>
      </c>
      <c r="O4995" s="9">
        <v>-42</v>
      </c>
      <c r="P4995">
        <f t="shared" si="471"/>
        <v>18</v>
      </c>
      <c r="Q4995" s="9" t="s">
        <v>882</v>
      </c>
      <c r="R4995" s="9">
        <v>2</v>
      </c>
      <c r="S4995" s="9">
        <f t="shared" si="472"/>
        <v>18</v>
      </c>
      <c r="T4995" s="9">
        <f t="shared" si="473"/>
        <v>0</v>
      </c>
      <c r="U4995" t="s">
        <v>1003</v>
      </c>
      <c r="V4995" t="s">
        <v>1027</v>
      </c>
      <c r="Z4995" s="118">
        <v>1.44</v>
      </c>
      <c r="AA4995" s="9">
        <v>0</v>
      </c>
      <c r="AB4995" s="120">
        <v>1.38</v>
      </c>
      <c r="AC4995" s="2">
        <f t="shared" si="474"/>
        <v>3576.9599999999996</v>
      </c>
      <c r="AE4995" s="11">
        <f t="shared" si="475"/>
        <v>3576.9599999999996</v>
      </c>
      <c r="AG4995" t="str">
        <f t="shared" si="476"/>
        <v/>
      </c>
      <c r="AH4995"/>
    </row>
    <row r="4996" spans="1:34">
      <c r="A4996">
        <v>4995</v>
      </c>
      <c r="C4996">
        <v>291</v>
      </c>
      <c r="D4996">
        <v>941</v>
      </c>
      <c r="E4996" t="s">
        <v>605</v>
      </c>
      <c r="F4996" t="s">
        <v>929</v>
      </c>
      <c r="G4996">
        <v>53.609481809999998</v>
      </c>
      <c r="H4996">
        <v>132.2149048</v>
      </c>
      <c r="M4996" t="s">
        <v>15</v>
      </c>
      <c r="N4996">
        <v>3</v>
      </c>
      <c r="O4996">
        <v>8</v>
      </c>
      <c r="P4996">
        <f t="shared" si="471"/>
        <v>5</v>
      </c>
      <c r="Q4996" t="s">
        <v>35</v>
      </c>
      <c r="R4996">
        <v>1</v>
      </c>
      <c r="S4996">
        <f t="shared" si="472"/>
        <v>0</v>
      </c>
      <c r="T4996">
        <f t="shared" si="473"/>
        <v>5</v>
      </c>
      <c r="W4996">
        <f>SUM(S4996:S5002)</f>
        <v>60</v>
      </c>
      <c r="X4996">
        <f>SUM(T4996:T5002)</f>
        <v>8</v>
      </c>
      <c r="Y4996">
        <f>X4996+W4996</f>
        <v>68</v>
      </c>
      <c r="Z4996" s="118">
        <v>0.14000000000000001</v>
      </c>
      <c r="AA4996">
        <v>0</v>
      </c>
      <c r="AB4996" s="120">
        <v>36.65</v>
      </c>
      <c r="AC4996" s="2">
        <f t="shared" si="474"/>
        <v>2565.5</v>
      </c>
      <c r="AD4996" s="2">
        <f>SUM(AC4996:AC5002)</f>
        <v>9290.9629999999997</v>
      </c>
      <c r="AE4996" s="2">
        <f t="shared" si="475"/>
        <v>2565.5</v>
      </c>
      <c r="AF4996" s="2">
        <f>SUM(AE4996:AE5002)</f>
        <v>9290.9629999999997</v>
      </c>
      <c r="AG4996">
        <f t="shared" si="476"/>
        <v>1</v>
      </c>
    </row>
    <row r="4997" spans="1:34">
      <c r="A4997">
        <v>4996</v>
      </c>
      <c r="C4997">
        <v>291</v>
      </c>
      <c r="D4997">
        <v>941</v>
      </c>
      <c r="E4997" t="s">
        <v>605</v>
      </c>
      <c r="F4997" t="s">
        <v>929</v>
      </c>
      <c r="G4997">
        <v>53.609481809999998</v>
      </c>
      <c r="H4997">
        <v>132.2149048</v>
      </c>
      <c r="M4997" t="s">
        <v>14</v>
      </c>
      <c r="N4997">
        <v>1</v>
      </c>
      <c r="O4997">
        <v>3</v>
      </c>
      <c r="P4997">
        <f t="shared" si="471"/>
        <v>2</v>
      </c>
      <c r="Q4997" t="s">
        <v>35</v>
      </c>
      <c r="R4997">
        <v>1</v>
      </c>
      <c r="S4997">
        <f t="shared" si="472"/>
        <v>0</v>
      </c>
      <c r="T4997">
        <f t="shared" si="473"/>
        <v>2</v>
      </c>
      <c r="Z4997" s="118">
        <v>0.14000000000000001</v>
      </c>
      <c r="AA4997">
        <v>0</v>
      </c>
      <c r="AB4997" s="120">
        <v>43.21</v>
      </c>
      <c r="AC4997" s="2">
        <f t="shared" si="474"/>
        <v>1209.8800000000001</v>
      </c>
      <c r="AE4997" s="2">
        <f t="shared" si="475"/>
        <v>1209.8800000000001</v>
      </c>
      <c r="AG4997" t="str">
        <f t="shared" si="476"/>
        <v/>
      </c>
    </row>
    <row r="4998" spans="1:34">
      <c r="A4998">
        <v>4997</v>
      </c>
      <c r="C4998">
        <v>291</v>
      </c>
      <c r="D4998">
        <v>941</v>
      </c>
      <c r="E4998" t="s">
        <v>605</v>
      </c>
      <c r="F4998" t="s">
        <v>929</v>
      </c>
      <c r="G4998">
        <v>53.609481809999998</v>
      </c>
      <c r="H4998">
        <v>132.2149048</v>
      </c>
      <c r="M4998" t="s">
        <v>610</v>
      </c>
      <c r="N4998">
        <v>0</v>
      </c>
      <c r="O4998">
        <v>1</v>
      </c>
      <c r="P4998">
        <f t="shared" si="471"/>
        <v>1</v>
      </c>
      <c r="Q4998" t="s">
        <v>35</v>
      </c>
      <c r="R4998">
        <v>1</v>
      </c>
      <c r="S4998">
        <f t="shared" si="472"/>
        <v>0</v>
      </c>
      <c r="T4998">
        <f t="shared" si="473"/>
        <v>1</v>
      </c>
      <c r="Z4998" s="118">
        <v>0.14000000000000001</v>
      </c>
      <c r="AA4998">
        <v>0</v>
      </c>
      <c r="AB4998" s="120">
        <v>43.21</v>
      </c>
      <c r="AC4998" s="2">
        <f t="shared" si="474"/>
        <v>604.94000000000005</v>
      </c>
      <c r="AE4998" s="2">
        <f t="shared" si="475"/>
        <v>604.94000000000005</v>
      </c>
      <c r="AG4998" t="str">
        <f t="shared" si="476"/>
        <v/>
      </c>
    </row>
    <row r="4999" spans="1:34">
      <c r="A4999">
        <v>4998</v>
      </c>
      <c r="C4999">
        <v>319</v>
      </c>
      <c r="D4999">
        <v>941</v>
      </c>
      <c r="E4999" t="s">
        <v>605</v>
      </c>
      <c r="F4999" t="s">
        <v>929</v>
      </c>
      <c r="G4999">
        <v>53.609481809999998</v>
      </c>
      <c r="H4999">
        <v>132.2149048</v>
      </c>
      <c r="M4999" t="s">
        <v>16</v>
      </c>
      <c r="N4999">
        <v>0</v>
      </c>
      <c r="O4999">
        <v>-2</v>
      </c>
      <c r="P4999">
        <f t="shared" si="471"/>
        <v>2</v>
      </c>
      <c r="Q4999" t="s">
        <v>604</v>
      </c>
      <c r="R4999">
        <v>2</v>
      </c>
      <c r="S4999">
        <f t="shared" si="472"/>
        <v>2</v>
      </c>
      <c r="T4999">
        <f t="shared" si="473"/>
        <v>0</v>
      </c>
      <c r="U4999" t="s">
        <v>1003</v>
      </c>
      <c r="V4999" t="s">
        <v>1027</v>
      </c>
      <c r="Z4999" s="118">
        <v>1.31</v>
      </c>
      <c r="AA4999">
        <v>40</v>
      </c>
      <c r="AB4999" s="120">
        <v>4.74</v>
      </c>
      <c r="AC4999" s="2">
        <f t="shared" si="474"/>
        <v>745.12800000000004</v>
      </c>
      <c r="AE4999" s="2">
        <f t="shared" si="475"/>
        <v>745.12800000000004</v>
      </c>
      <c r="AG4999" t="str">
        <f t="shared" si="476"/>
        <v/>
      </c>
    </row>
    <row r="5000" spans="1:34">
      <c r="A5000">
        <v>4999</v>
      </c>
      <c r="C5000">
        <v>319</v>
      </c>
      <c r="D5000">
        <v>941</v>
      </c>
      <c r="E5000" t="s">
        <v>605</v>
      </c>
      <c r="F5000" t="s">
        <v>929</v>
      </c>
      <c r="G5000">
        <v>53.609481809999998</v>
      </c>
      <c r="H5000">
        <v>132.2149048</v>
      </c>
      <c r="M5000" t="s">
        <v>18</v>
      </c>
      <c r="N5000">
        <v>-2</v>
      </c>
      <c r="O5000">
        <v>-16</v>
      </c>
      <c r="P5000">
        <f t="shared" si="471"/>
        <v>14</v>
      </c>
      <c r="Q5000" t="s">
        <v>604</v>
      </c>
      <c r="R5000">
        <v>2</v>
      </c>
      <c r="S5000">
        <f t="shared" si="472"/>
        <v>14</v>
      </c>
      <c r="T5000">
        <f t="shared" si="473"/>
        <v>0</v>
      </c>
      <c r="U5000" t="s">
        <v>1003</v>
      </c>
      <c r="V5000" t="s">
        <v>1027</v>
      </c>
      <c r="Z5000" s="118">
        <v>1.38</v>
      </c>
      <c r="AA5000">
        <v>55</v>
      </c>
      <c r="AB5000" s="120">
        <v>1.7</v>
      </c>
      <c r="AC5000" s="2">
        <f t="shared" si="474"/>
        <v>1477.9799999999998</v>
      </c>
      <c r="AE5000" s="2">
        <f t="shared" si="475"/>
        <v>1477.9799999999998</v>
      </c>
      <c r="AG5000" t="str">
        <f t="shared" si="476"/>
        <v/>
      </c>
    </row>
    <row r="5001" spans="1:34">
      <c r="A5001">
        <v>5000</v>
      </c>
      <c r="C5001">
        <v>319</v>
      </c>
      <c r="D5001">
        <v>941</v>
      </c>
      <c r="E5001" t="s">
        <v>605</v>
      </c>
      <c r="F5001" t="s">
        <v>929</v>
      </c>
      <c r="G5001">
        <v>53.609481809999998</v>
      </c>
      <c r="H5001">
        <v>132.2149048</v>
      </c>
      <c r="M5001" t="s">
        <v>101</v>
      </c>
      <c r="N5001">
        <v>-16</v>
      </c>
      <c r="O5001">
        <v>-34</v>
      </c>
      <c r="P5001">
        <f t="shared" si="471"/>
        <v>18</v>
      </c>
      <c r="Q5001" t="s">
        <v>604</v>
      </c>
      <c r="R5001">
        <v>2</v>
      </c>
      <c r="S5001">
        <f t="shared" si="472"/>
        <v>18</v>
      </c>
      <c r="T5001">
        <f t="shared" si="473"/>
        <v>0</v>
      </c>
      <c r="U5001" t="s">
        <v>1003</v>
      </c>
      <c r="V5001" t="s">
        <v>918</v>
      </c>
      <c r="Z5001" s="118">
        <v>1.19</v>
      </c>
      <c r="AA5001">
        <v>55</v>
      </c>
      <c r="AB5001" s="120">
        <v>1.7</v>
      </c>
      <c r="AC5001" s="2">
        <f t="shared" si="474"/>
        <v>1638.6299999999999</v>
      </c>
      <c r="AE5001" s="2">
        <f t="shared" si="475"/>
        <v>1638.6299999999999</v>
      </c>
      <c r="AG5001" t="str">
        <f t="shared" si="476"/>
        <v/>
      </c>
    </row>
    <row r="5002" spans="1:34" s="9" customFormat="1">
      <c r="A5002">
        <v>5001</v>
      </c>
      <c r="C5002">
        <v>319</v>
      </c>
      <c r="D5002">
        <v>941</v>
      </c>
      <c r="E5002" s="9" t="s">
        <v>605</v>
      </c>
      <c r="F5002" t="s">
        <v>929</v>
      </c>
      <c r="G5002" s="9">
        <v>53.609481809999998</v>
      </c>
      <c r="H5002" s="9">
        <v>132.2149048</v>
      </c>
      <c r="M5002" s="9" t="s">
        <v>21</v>
      </c>
      <c r="N5002" s="9">
        <v>-34</v>
      </c>
      <c r="O5002" s="9">
        <v>-60</v>
      </c>
      <c r="P5002">
        <f t="shared" si="471"/>
        <v>26</v>
      </c>
      <c r="Q5002" s="9" t="s">
        <v>604</v>
      </c>
      <c r="R5002" s="9">
        <v>2</v>
      </c>
      <c r="S5002" s="9">
        <f t="shared" si="472"/>
        <v>26</v>
      </c>
      <c r="T5002" s="9">
        <f t="shared" si="473"/>
        <v>0</v>
      </c>
      <c r="U5002" t="s">
        <v>1003</v>
      </c>
      <c r="V5002" t="s">
        <v>918</v>
      </c>
      <c r="Z5002" s="118">
        <v>1.63</v>
      </c>
      <c r="AA5002" s="9">
        <v>55</v>
      </c>
      <c r="AB5002" s="120">
        <v>0.55000000000000004</v>
      </c>
      <c r="AC5002" s="2">
        <f t="shared" si="474"/>
        <v>1048.905</v>
      </c>
      <c r="AE5002" s="11">
        <f t="shared" si="475"/>
        <v>1048.905</v>
      </c>
      <c r="AG5002" t="str">
        <f t="shared" si="476"/>
        <v/>
      </c>
      <c r="AH5002"/>
    </row>
    <row r="5003" spans="1:34">
      <c r="A5003">
        <v>5002</v>
      </c>
      <c r="C5003">
        <v>234</v>
      </c>
      <c r="D5003">
        <v>942</v>
      </c>
      <c r="E5003" t="s">
        <v>619</v>
      </c>
      <c r="F5003" t="s">
        <v>930</v>
      </c>
      <c r="G5003">
        <v>54.117748259999999</v>
      </c>
      <c r="H5003">
        <v>131.70689390000001</v>
      </c>
      <c r="M5003" t="s">
        <v>191</v>
      </c>
      <c r="N5003">
        <v>13</v>
      </c>
      <c r="O5003">
        <v>10</v>
      </c>
      <c r="P5003">
        <f t="shared" ref="P5003:P5066" si="477">ABS(N5003-O5003)</f>
        <v>3</v>
      </c>
      <c r="Q5003" t="s">
        <v>35</v>
      </c>
      <c r="R5003">
        <v>1</v>
      </c>
      <c r="S5003">
        <f t="shared" si="472"/>
        <v>0</v>
      </c>
      <c r="T5003">
        <f t="shared" si="473"/>
        <v>3</v>
      </c>
      <c r="W5003">
        <f>SUM(S5003:S5008)</f>
        <v>45</v>
      </c>
      <c r="X5003">
        <f>SUM(T5003:T5008)</f>
        <v>13</v>
      </c>
      <c r="Y5003">
        <f>X5003+W5003</f>
        <v>58</v>
      </c>
      <c r="Z5003" s="118">
        <v>0</v>
      </c>
      <c r="AA5003">
        <v>0</v>
      </c>
      <c r="AC5003" s="2">
        <f t="shared" si="474"/>
        <v>0</v>
      </c>
      <c r="AD5003" s="2">
        <f>SUM(AC5003:AC5008)</f>
        <v>11876.359999999999</v>
      </c>
      <c r="AE5003" s="2">
        <f t="shared" si="475"/>
        <v>0</v>
      </c>
      <c r="AF5003" s="2">
        <f>SUM(AE5003:AE5008)</f>
        <v>11876.359999999999</v>
      </c>
      <c r="AG5003">
        <f t="shared" si="476"/>
        <v>1</v>
      </c>
    </row>
    <row r="5004" spans="1:34">
      <c r="A5004">
        <v>5003</v>
      </c>
      <c r="C5004">
        <v>234</v>
      </c>
      <c r="D5004">
        <v>942</v>
      </c>
      <c r="E5004" t="s">
        <v>619</v>
      </c>
      <c r="F5004" t="s">
        <v>930</v>
      </c>
      <c r="G5004">
        <v>54.117748259999999</v>
      </c>
      <c r="H5004">
        <v>131.70689390000001</v>
      </c>
      <c r="M5004" t="s">
        <v>14</v>
      </c>
      <c r="N5004">
        <v>6</v>
      </c>
      <c r="O5004">
        <v>10</v>
      </c>
      <c r="P5004">
        <f t="shared" si="477"/>
        <v>4</v>
      </c>
      <c r="Q5004" t="s">
        <v>35</v>
      </c>
      <c r="R5004">
        <v>1</v>
      </c>
      <c r="S5004">
        <f t="shared" si="472"/>
        <v>0</v>
      </c>
      <c r="T5004">
        <f t="shared" si="473"/>
        <v>4</v>
      </c>
      <c r="Z5004" s="118">
        <v>0.16</v>
      </c>
      <c r="AA5004">
        <v>0</v>
      </c>
      <c r="AB5004" s="120">
        <v>37.4</v>
      </c>
      <c r="AC5004" s="2">
        <f t="shared" si="474"/>
        <v>2393.6</v>
      </c>
      <c r="AE5004" s="2">
        <f t="shared" si="475"/>
        <v>2393.6</v>
      </c>
      <c r="AG5004" t="str">
        <f t="shared" si="476"/>
        <v/>
      </c>
      <c r="AH5004" s="102"/>
    </row>
    <row r="5005" spans="1:34">
      <c r="A5005">
        <v>5004</v>
      </c>
      <c r="C5005">
        <v>234</v>
      </c>
      <c r="D5005">
        <v>942</v>
      </c>
      <c r="E5005" t="s">
        <v>619</v>
      </c>
      <c r="F5005" t="s">
        <v>930</v>
      </c>
      <c r="G5005">
        <v>54.117748259999999</v>
      </c>
      <c r="H5005">
        <v>131.70689390000001</v>
      </c>
      <c r="M5005" t="s">
        <v>15</v>
      </c>
      <c r="N5005">
        <v>6</v>
      </c>
      <c r="O5005">
        <v>0</v>
      </c>
      <c r="P5005">
        <f t="shared" si="477"/>
        <v>6</v>
      </c>
      <c r="Q5005" t="s">
        <v>35</v>
      </c>
      <c r="R5005">
        <v>1</v>
      </c>
      <c r="S5005">
        <f t="shared" si="472"/>
        <v>0</v>
      </c>
      <c r="T5005">
        <f t="shared" si="473"/>
        <v>6</v>
      </c>
      <c r="Z5005" s="118">
        <v>0.16</v>
      </c>
      <c r="AA5005">
        <v>0</v>
      </c>
      <c r="AB5005" s="120">
        <v>30.85</v>
      </c>
      <c r="AC5005" s="2">
        <f t="shared" si="474"/>
        <v>2961.6</v>
      </c>
      <c r="AE5005" s="2">
        <f t="shared" si="475"/>
        <v>2961.6</v>
      </c>
      <c r="AG5005" t="str">
        <f t="shared" si="476"/>
        <v/>
      </c>
      <c r="AH5005" s="102"/>
    </row>
    <row r="5006" spans="1:34">
      <c r="A5006">
        <v>5005</v>
      </c>
      <c r="C5006">
        <v>248</v>
      </c>
      <c r="D5006">
        <v>942</v>
      </c>
      <c r="E5006" t="s">
        <v>619</v>
      </c>
      <c r="F5006" t="s">
        <v>930</v>
      </c>
      <c r="G5006">
        <v>54.117748259999999</v>
      </c>
      <c r="H5006">
        <v>131.70689390000001</v>
      </c>
      <c r="M5006" t="s">
        <v>16</v>
      </c>
      <c r="N5006">
        <v>0</v>
      </c>
      <c r="O5006">
        <v>-4</v>
      </c>
      <c r="P5006">
        <f t="shared" si="477"/>
        <v>4</v>
      </c>
      <c r="Q5006" t="s">
        <v>611</v>
      </c>
      <c r="R5006">
        <v>2</v>
      </c>
      <c r="S5006">
        <f t="shared" si="472"/>
        <v>4</v>
      </c>
      <c r="T5006">
        <f t="shared" si="473"/>
        <v>0</v>
      </c>
      <c r="U5006" t="s">
        <v>1003</v>
      </c>
      <c r="V5006" t="s">
        <v>918</v>
      </c>
      <c r="Z5006" s="118">
        <v>1.24</v>
      </c>
      <c r="AA5006">
        <v>0</v>
      </c>
      <c r="AB5006" s="120">
        <v>3.36</v>
      </c>
      <c r="AC5006" s="2">
        <f t="shared" si="474"/>
        <v>1666.5599999999997</v>
      </c>
      <c r="AE5006" s="2">
        <f t="shared" si="475"/>
        <v>1666.5599999999997</v>
      </c>
      <c r="AG5006" t="str">
        <f t="shared" si="476"/>
        <v/>
      </c>
      <c r="AH5006" s="102"/>
    </row>
    <row r="5007" spans="1:34">
      <c r="A5007">
        <v>5006</v>
      </c>
      <c r="C5007">
        <v>248</v>
      </c>
      <c r="D5007">
        <v>942</v>
      </c>
      <c r="E5007" t="s">
        <v>619</v>
      </c>
      <c r="F5007" t="s">
        <v>930</v>
      </c>
      <c r="G5007">
        <v>54.117748259999999</v>
      </c>
      <c r="H5007">
        <v>131.70689390000001</v>
      </c>
      <c r="M5007" t="s">
        <v>101</v>
      </c>
      <c r="N5007">
        <v>-30</v>
      </c>
      <c r="O5007">
        <v>-4</v>
      </c>
      <c r="P5007">
        <f t="shared" si="477"/>
        <v>26</v>
      </c>
      <c r="Q5007" t="s">
        <v>611</v>
      </c>
      <c r="R5007">
        <v>2</v>
      </c>
      <c r="S5007">
        <f t="shared" si="472"/>
        <v>26</v>
      </c>
      <c r="T5007">
        <f t="shared" si="473"/>
        <v>0</v>
      </c>
      <c r="U5007" t="s">
        <v>1003</v>
      </c>
      <c r="V5007" t="s">
        <v>918</v>
      </c>
      <c r="Z5007" s="118">
        <v>1.45</v>
      </c>
      <c r="AA5007">
        <v>0</v>
      </c>
      <c r="AB5007" s="120">
        <v>1.2</v>
      </c>
      <c r="AC5007" s="2">
        <f t="shared" si="474"/>
        <v>4523.9999999999991</v>
      </c>
      <c r="AE5007" s="2">
        <f t="shared" si="475"/>
        <v>4523.9999999999991</v>
      </c>
      <c r="AG5007" t="str">
        <f t="shared" si="476"/>
        <v/>
      </c>
      <c r="AH5007" s="102"/>
    </row>
    <row r="5008" spans="1:34" s="9" customFormat="1">
      <c r="A5008">
        <v>5007</v>
      </c>
      <c r="C5008">
        <v>248</v>
      </c>
      <c r="D5008">
        <v>942</v>
      </c>
      <c r="E5008" s="9" t="s">
        <v>619</v>
      </c>
      <c r="F5008" t="s">
        <v>930</v>
      </c>
      <c r="G5008" s="9">
        <v>54.117748259999999</v>
      </c>
      <c r="H5008" s="9">
        <v>131.70689390000001</v>
      </c>
      <c r="M5008" s="9" t="s">
        <v>19</v>
      </c>
      <c r="N5008" s="9">
        <v>-30</v>
      </c>
      <c r="O5008" s="9">
        <v>-45</v>
      </c>
      <c r="P5008">
        <f t="shared" si="477"/>
        <v>15</v>
      </c>
      <c r="Q5008" s="9" t="s">
        <v>611</v>
      </c>
      <c r="R5008" s="9">
        <v>2</v>
      </c>
      <c r="S5008" s="9">
        <f t="shared" si="472"/>
        <v>15</v>
      </c>
      <c r="T5008" s="9">
        <f t="shared" si="473"/>
        <v>0</v>
      </c>
      <c r="U5008" t="s">
        <v>1003</v>
      </c>
      <c r="V5008" t="s">
        <v>21</v>
      </c>
      <c r="Z5008" s="118">
        <v>1.45</v>
      </c>
      <c r="AA5008" s="9">
        <v>60</v>
      </c>
      <c r="AB5008" s="120">
        <v>0.38</v>
      </c>
      <c r="AC5008" s="2">
        <f t="shared" si="474"/>
        <v>330.59999999999997</v>
      </c>
      <c r="AE5008" s="11">
        <f t="shared" si="475"/>
        <v>330.59999999999997</v>
      </c>
      <c r="AG5008" t="str">
        <f t="shared" si="476"/>
        <v/>
      </c>
      <c r="AH5008" s="102"/>
    </row>
    <row r="5009" spans="1:34" s="91" customFormat="1">
      <c r="A5009">
        <v>5008</v>
      </c>
      <c r="C5009">
        <v>249</v>
      </c>
      <c r="D5009">
        <v>943</v>
      </c>
      <c r="E5009" s="91" t="s">
        <v>416</v>
      </c>
      <c r="F5009" t="s">
        <v>932</v>
      </c>
      <c r="G5009" s="91">
        <v>54.163471219999998</v>
      </c>
      <c r="H5009" s="91">
        <v>131.66200259999999</v>
      </c>
      <c r="M5009" s="91" t="s">
        <v>21</v>
      </c>
      <c r="N5009" s="91">
        <v>0</v>
      </c>
      <c r="O5009" s="91">
        <v>0</v>
      </c>
      <c r="P5009" s="91">
        <f t="shared" si="477"/>
        <v>0</v>
      </c>
      <c r="Q5009" s="91" t="s">
        <v>191</v>
      </c>
      <c r="R5009" s="91">
        <v>2</v>
      </c>
      <c r="S5009" s="91">
        <f t="shared" si="472"/>
        <v>0</v>
      </c>
      <c r="T5009" s="91">
        <f t="shared" si="473"/>
        <v>0</v>
      </c>
      <c r="U5009" t="s">
        <v>1003</v>
      </c>
      <c r="V5009" t="s">
        <v>21</v>
      </c>
      <c r="Z5009" s="118">
        <v>1.1000000000000001</v>
      </c>
      <c r="AA5009" s="91">
        <v>0</v>
      </c>
      <c r="AB5009" s="120">
        <v>0.92</v>
      </c>
      <c r="AC5009" s="2">
        <f t="shared" si="474"/>
        <v>0</v>
      </c>
      <c r="AE5009" s="92">
        <f t="shared" si="475"/>
        <v>0</v>
      </c>
      <c r="AG5009">
        <f t="shared" si="476"/>
        <v>1</v>
      </c>
      <c r="AH5009" s="102"/>
    </row>
    <row r="5010" spans="1:34">
      <c r="A5010">
        <v>5009</v>
      </c>
      <c r="C5010">
        <v>236</v>
      </c>
      <c r="D5010">
        <v>944</v>
      </c>
      <c r="E5010" t="s">
        <v>909</v>
      </c>
      <c r="F5010" t="s">
        <v>931</v>
      </c>
      <c r="G5010">
        <v>53.660751339999997</v>
      </c>
      <c r="H5010">
        <v>132.2046967</v>
      </c>
      <c r="M5010" t="s">
        <v>141</v>
      </c>
      <c r="N5010">
        <v>20</v>
      </c>
      <c r="O5010">
        <v>0</v>
      </c>
      <c r="P5010">
        <f t="shared" si="477"/>
        <v>20</v>
      </c>
      <c r="Q5010" t="s">
        <v>35</v>
      </c>
      <c r="R5010">
        <v>1</v>
      </c>
      <c r="S5010">
        <f t="shared" si="472"/>
        <v>0</v>
      </c>
      <c r="T5010">
        <f t="shared" si="473"/>
        <v>20</v>
      </c>
      <c r="W5010">
        <f>SUM(S5010:S5012)</f>
        <v>50</v>
      </c>
      <c r="X5010">
        <f>SUM(T5010:T5012)</f>
        <v>20</v>
      </c>
      <c r="Y5010">
        <f>X5010+W5010</f>
        <v>70</v>
      </c>
      <c r="Z5010" s="118">
        <v>0.13</v>
      </c>
      <c r="AA5010">
        <v>0</v>
      </c>
      <c r="AB5010" s="120">
        <v>42.07</v>
      </c>
      <c r="AC5010" s="2">
        <f t="shared" si="474"/>
        <v>10938.2</v>
      </c>
      <c r="AD5010" s="2">
        <f>SUM(AC5010:AC5012)</f>
        <v>13631.45</v>
      </c>
      <c r="AE5010" s="2">
        <f t="shared" si="475"/>
        <v>10938.2</v>
      </c>
      <c r="AF5010" s="2">
        <f>SUM(AE5010:AE5012)</f>
        <v>13631.45</v>
      </c>
      <c r="AG5010">
        <f t="shared" si="476"/>
        <v>1</v>
      </c>
      <c r="AH5010" s="102"/>
    </row>
    <row r="5011" spans="1:34">
      <c r="A5011">
        <v>5010</v>
      </c>
      <c r="C5011">
        <v>257</v>
      </c>
      <c r="D5011">
        <v>944</v>
      </c>
      <c r="E5011" t="s">
        <v>909</v>
      </c>
      <c r="F5011" t="s">
        <v>931</v>
      </c>
      <c r="G5011">
        <v>53.660751339999997</v>
      </c>
      <c r="H5011">
        <v>132.2046967</v>
      </c>
      <c r="M5011" t="s">
        <v>351</v>
      </c>
      <c r="N5011">
        <v>0</v>
      </c>
      <c r="O5011">
        <v>-35</v>
      </c>
      <c r="P5011">
        <f t="shared" si="477"/>
        <v>35</v>
      </c>
      <c r="Q5011" t="s">
        <v>613</v>
      </c>
      <c r="R5011">
        <v>2</v>
      </c>
      <c r="S5011">
        <f t="shared" si="472"/>
        <v>35</v>
      </c>
      <c r="T5011">
        <f t="shared" si="473"/>
        <v>0</v>
      </c>
      <c r="U5011" t="s">
        <v>1003</v>
      </c>
      <c r="V5011" t="s">
        <v>918</v>
      </c>
      <c r="Z5011" s="118">
        <v>1.71</v>
      </c>
      <c r="AA5011" s="106">
        <v>30</v>
      </c>
      <c r="AB5011" s="120">
        <v>0.45</v>
      </c>
      <c r="AC5011" s="2">
        <f t="shared" si="474"/>
        <v>1885.2749999999996</v>
      </c>
      <c r="AE5011" s="2">
        <f t="shared" si="475"/>
        <v>1885.2749999999996</v>
      </c>
      <c r="AG5011" t="str">
        <f t="shared" si="476"/>
        <v/>
      </c>
    </row>
    <row r="5012" spans="1:34" s="9" customFormat="1">
      <c r="A5012">
        <v>5011</v>
      </c>
      <c r="C5012">
        <v>257</v>
      </c>
      <c r="D5012">
        <v>944</v>
      </c>
      <c r="E5012" s="9" t="s">
        <v>909</v>
      </c>
      <c r="F5012" t="s">
        <v>931</v>
      </c>
      <c r="G5012" s="9">
        <v>53.660751339999997</v>
      </c>
      <c r="H5012" s="9">
        <v>132.2046967</v>
      </c>
      <c r="M5012" s="9" t="s">
        <v>352</v>
      </c>
      <c r="N5012" s="9">
        <v>-35</v>
      </c>
      <c r="O5012" s="9">
        <v>-50</v>
      </c>
      <c r="P5012">
        <f t="shared" si="477"/>
        <v>15</v>
      </c>
      <c r="Q5012" s="9" t="s">
        <v>611</v>
      </c>
      <c r="R5012" s="9">
        <v>2</v>
      </c>
      <c r="S5012" s="9">
        <f t="shared" si="472"/>
        <v>15</v>
      </c>
      <c r="T5012" s="9">
        <f t="shared" si="473"/>
        <v>0</v>
      </c>
      <c r="U5012" t="s">
        <v>1003</v>
      </c>
      <c r="V5012" t="s">
        <v>918</v>
      </c>
      <c r="Z5012" s="118">
        <v>1.71</v>
      </c>
      <c r="AA5012" s="106">
        <v>30</v>
      </c>
      <c r="AB5012" s="120">
        <v>0.45</v>
      </c>
      <c r="AC5012" s="2">
        <f t="shared" si="474"/>
        <v>807.97499999999991</v>
      </c>
      <c r="AE5012" s="11">
        <f t="shared" si="475"/>
        <v>807.97499999999991</v>
      </c>
      <c r="AG5012" t="str">
        <f t="shared" si="476"/>
        <v/>
      </c>
      <c r="AH5012"/>
    </row>
    <row r="5013" spans="1:34">
      <c r="A5013">
        <v>5012</v>
      </c>
      <c r="C5013">
        <v>292</v>
      </c>
      <c r="D5013">
        <v>945</v>
      </c>
      <c r="E5013" t="s">
        <v>416</v>
      </c>
      <c r="F5013" t="s">
        <v>932</v>
      </c>
      <c r="G5013">
        <v>53.60400009</v>
      </c>
      <c r="H5013">
        <v>132.2910004</v>
      </c>
      <c r="M5013" t="s">
        <v>638</v>
      </c>
      <c r="N5013">
        <v>5</v>
      </c>
      <c r="O5013">
        <v>6</v>
      </c>
      <c r="P5013">
        <f t="shared" si="477"/>
        <v>1</v>
      </c>
      <c r="Q5013" t="s">
        <v>35</v>
      </c>
      <c r="R5013">
        <v>1</v>
      </c>
      <c r="S5013">
        <f t="shared" si="472"/>
        <v>0</v>
      </c>
      <c r="T5013">
        <f t="shared" si="473"/>
        <v>1</v>
      </c>
      <c r="W5013">
        <f>SUM(S5013:S5018)</f>
        <v>80</v>
      </c>
      <c r="X5013">
        <f>SUM(T5013:T5018)</f>
        <v>6</v>
      </c>
      <c r="Y5013">
        <f>X5013+W5013</f>
        <v>86</v>
      </c>
      <c r="Z5013" s="118">
        <v>0.11</v>
      </c>
      <c r="AA5013">
        <v>0</v>
      </c>
      <c r="AB5013" s="120">
        <v>25.58</v>
      </c>
      <c r="AC5013" s="2">
        <f t="shared" si="474"/>
        <v>281.37999999999994</v>
      </c>
      <c r="AD5013" s="2">
        <f>SUM(AC5013:AC5018)</f>
        <v>8502.6680000000015</v>
      </c>
      <c r="AE5013" s="2">
        <f t="shared" si="475"/>
        <v>281.37999999999994</v>
      </c>
      <c r="AF5013" s="2">
        <f>SUM(AE5013:AE5018)</f>
        <v>8502.6680000000015</v>
      </c>
      <c r="AG5013">
        <f t="shared" si="476"/>
        <v>1</v>
      </c>
    </row>
    <row r="5014" spans="1:34">
      <c r="A5014">
        <v>5013</v>
      </c>
      <c r="C5014">
        <v>292</v>
      </c>
      <c r="D5014">
        <v>945</v>
      </c>
      <c r="E5014" t="s">
        <v>416</v>
      </c>
      <c r="F5014" t="s">
        <v>932</v>
      </c>
      <c r="G5014">
        <v>53.60400009</v>
      </c>
      <c r="H5014">
        <v>132.2910004</v>
      </c>
      <c r="M5014" t="s">
        <v>612</v>
      </c>
      <c r="N5014">
        <v>3</v>
      </c>
      <c r="O5014">
        <v>5</v>
      </c>
      <c r="P5014">
        <f t="shared" si="477"/>
        <v>2</v>
      </c>
      <c r="Q5014" t="s">
        <v>35</v>
      </c>
      <c r="R5014">
        <v>1</v>
      </c>
      <c r="S5014">
        <f t="shared" si="472"/>
        <v>0</v>
      </c>
      <c r="T5014">
        <f t="shared" si="473"/>
        <v>2</v>
      </c>
      <c r="Z5014" s="118">
        <v>0.11</v>
      </c>
      <c r="AA5014">
        <v>0</v>
      </c>
      <c r="AB5014" s="120">
        <v>25.58</v>
      </c>
      <c r="AC5014" s="2">
        <f t="shared" si="474"/>
        <v>562.75999999999988</v>
      </c>
      <c r="AE5014" s="2">
        <f t="shared" si="475"/>
        <v>562.75999999999988</v>
      </c>
      <c r="AG5014" t="str">
        <f t="shared" si="476"/>
        <v/>
      </c>
    </row>
    <row r="5015" spans="1:34">
      <c r="A5015">
        <v>5014</v>
      </c>
      <c r="C5015">
        <v>292</v>
      </c>
      <c r="D5015">
        <v>945</v>
      </c>
      <c r="E5015" t="s">
        <v>416</v>
      </c>
      <c r="F5015" t="s">
        <v>932</v>
      </c>
      <c r="G5015">
        <v>53.60400009</v>
      </c>
      <c r="H5015">
        <v>132.2910004</v>
      </c>
      <c r="M5015" t="s">
        <v>15</v>
      </c>
      <c r="N5015">
        <v>0</v>
      </c>
      <c r="O5015">
        <v>3</v>
      </c>
      <c r="P5015">
        <f t="shared" si="477"/>
        <v>3</v>
      </c>
      <c r="Q5015" t="s">
        <v>35</v>
      </c>
      <c r="R5015">
        <v>1</v>
      </c>
      <c r="S5015">
        <f t="shared" si="472"/>
        <v>0</v>
      </c>
      <c r="T5015">
        <f t="shared" si="473"/>
        <v>3</v>
      </c>
      <c r="Z5015" s="118">
        <v>0.55000000000000004</v>
      </c>
      <c r="AA5015">
        <v>0</v>
      </c>
      <c r="AB5015" s="120">
        <v>19.02</v>
      </c>
      <c r="AC5015" s="2">
        <f t="shared" si="474"/>
        <v>3138.3000000000006</v>
      </c>
      <c r="AE5015" s="2">
        <f t="shared" si="475"/>
        <v>3138.3000000000006</v>
      </c>
      <c r="AG5015" t="str">
        <f t="shared" si="476"/>
        <v/>
      </c>
    </row>
    <row r="5016" spans="1:34">
      <c r="A5016">
        <v>5015</v>
      </c>
      <c r="C5016">
        <v>320</v>
      </c>
      <c r="D5016">
        <v>945</v>
      </c>
      <c r="E5016" t="s">
        <v>416</v>
      </c>
      <c r="F5016" t="s">
        <v>932</v>
      </c>
      <c r="G5016">
        <v>53.60400009</v>
      </c>
      <c r="H5016">
        <v>132.2910004</v>
      </c>
      <c r="M5016" t="s">
        <v>104</v>
      </c>
      <c r="N5016">
        <v>0</v>
      </c>
      <c r="O5016">
        <v>-3</v>
      </c>
      <c r="P5016">
        <f t="shared" si="477"/>
        <v>3</v>
      </c>
      <c r="Q5016" t="s">
        <v>191</v>
      </c>
      <c r="R5016">
        <v>2</v>
      </c>
      <c r="S5016">
        <f t="shared" si="472"/>
        <v>3</v>
      </c>
      <c r="T5016">
        <f t="shared" si="473"/>
        <v>0</v>
      </c>
      <c r="U5016" t="s">
        <v>1003</v>
      </c>
      <c r="V5016" t="s">
        <v>918</v>
      </c>
      <c r="Z5016" s="118">
        <v>0.97</v>
      </c>
      <c r="AA5016">
        <v>80</v>
      </c>
      <c r="AB5016" s="120">
        <v>7.94</v>
      </c>
      <c r="AC5016" s="2">
        <f t="shared" si="474"/>
        <v>462.108</v>
      </c>
      <c r="AE5016" s="2">
        <f t="shared" si="475"/>
        <v>462.108</v>
      </c>
      <c r="AG5016" t="str">
        <f t="shared" si="476"/>
        <v/>
      </c>
      <c r="AH5016" s="102"/>
    </row>
    <row r="5017" spans="1:34">
      <c r="A5017">
        <v>5016</v>
      </c>
      <c r="C5017">
        <v>320</v>
      </c>
      <c r="D5017">
        <v>945</v>
      </c>
      <c r="E5017" t="s">
        <v>416</v>
      </c>
      <c r="F5017" t="s">
        <v>932</v>
      </c>
      <c r="G5017">
        <v>53.60400009</v>
      </c>
      <c r="H5017">
        <v>132.2910004</v>
      </c>
      <c r="M5017" t="s">
        <v>796</v>
      </c>
      <c r="N5017">
        <v>-3</v>
      </c>
      <c r="O5017">
        <v>-42</v>
      </c>
      <c r="P5017">
        <f t="shared" si="477"/>
        <v>39</v>
      </c>
      <c r="Q5017" t="s">
        <v>191</v>
      </c>
      <c r="R5017">
        <v>2</v>
      </c>
      <c r="S5017">
        <f t="shared" si="472"/>
        <v>39</v>
      </c>
      <c r="T5017">
        <f t="shared" si="473"/>
        <v>0</v>
      </c>
      <c r="U5017" t="s">
        <v>1003</v>
      </c>
      <c r="V5017" t="s">
        <v>918</v>
      </c>
      <c r="Z5017" s="118">
        <v>1.1000000000000001</v>
      </c>
      <c r="AA5017">
        <v>80</v>
      </c>
      <c r="AB5017" s="120">
        <v>0.92</v>
      </c>
      <c r="AC5017" s="2">
        <f t="shared" si="474"/>
        <v>789.36000000000024</v>
      </c>
      <c r="AE5017" s="2">
        <f t="shared" si="475"/>
        <v>789.36000000000024</v>
      </c>
      <c r="AG5017" t="str">
        <f t="shared" si="476"/>
        <v/>
      </c>
      <c r="AH5017" s="102"/>
    </row>
    <row r="5018" spans="1:34" s="9" customFormat="1">
      <c r="A5018">
        <v>5017</v>
      </c>
      <c r="C5018">
        <v>320</v>
      </c>
      <c r="D5018">
        <v>945</v>
      </c>
      <c r="E5018" s="9" t="s">
        <v>416</v>
      </c>
      <c r="F5018" t="s">
        <v>932</v>
      </c>
      <c r="G5018" s="9">
        <v>53.60400009</v>
      </c>
      <c r="H5018" s="9">
        <v>132.2910004</v>
      </c>
      <c r="M5018" s="9" t="s">
        <v>21</v>
      </c>
      <c r="N5018" s="9">
        <v>-42</v>
      </c>
      <c r="O5018" s="9">
        <v>-80</v>
      </c>
      <c r="P5018">
        <f t="shared" si="477"/>
        <v>38</v>
      </c>
      <c r="Q5018" s="9" t="s">
        <v>616</v>
      </c>
      <c r="R5018" s="9">
        <v>2</v>
      </c>
      <c r="S5018" s="9">
        <f t="shared" si="472"/>
        <v>38</v>
      </c>
      <c r="T5018" s="9">
        <f t="shared" si="473"/>
        <v>0</v>
      </c>
      <c r="U5018" t="s">
        <v>1003</v>
      </c>
      <c r="V5018" t="s">
        <v>918</v>
      </c>
      <c r="Z5018" s="118">
        <v>1.1000000000000001</v>
      </c>
      <c r="AA5018" s="9">
        <v>15</v>
      </c>
      <c r="AB5018" s="120">
        <v>0.92</v>
      </c>
      <c r="AC5018" s="2">
        <f t="shared" si="474"/>
        <v>3268.7600000000007</v>
      </c>
      <c r="AE5018" s="11">
        <f t="shared" si="475"/>
        <v>3268.7600000000007</v>
      </c>
      <c r="AG5018" t="str">
        <f t="shared" si="476"/>
        <v/>
      </c>
      <c r="AH5018"/>
    </row>
    <row r="5019" spans="1:34">
      <c r="A5019">
        <v>5018</v>
      </c>
      <c r="C5019">
        <v>806</v>
      </c>
      <c r="D5019">
        <v>946</v>
      </c>
      <c r="E5019" t="s">
        <v>909</v>
      </c>
      <c r="F5019" t="s">
        <v>931</v>
      </c>
      <c r="G5019">
        <v>53.541671749999999</v>
      </c>
      <c r="H5019">
        <v>132.375</v>
      </c>
      <c r="M5019" t="s">
        <v>606</v>
      </c>
      <c r="N5019">
        <v>22</v>
      </c>
      <c r="O5019">
        <v>18</v>
      </c>
      <c r="P5019">
        <f t="shared" si="477"/>
        <v>4</v>
      </c>
      <c r="Q5019" t="s">
        <v>35</v>
      </c>
      <c r="R5019">
        <v>1</v>
      </c>
      <c r="S5019">
        <f t="shared" si="472"/>
        <v>0</v>
      </c>
      <c r="T5019">
        <f t="shared" si="473"/>
        <v>4</v>
      </c>
      <c r="W5019">
        <f>SUM(S5019:S5023)</f>
        <v>22</v>
      </c>
      <c r="X5019">
        <f>SUM(T5019:T5023)</f>
        <v>26</v>
      </c>
      <c r="Y5019">
        <f>X5019+W5019</f>
        <v>48</v>
      </c>
      <c r="Z5019" s="118">
        <v>0.12</v>
      </c>
      <c r="AA5019">
        <v>0</v>
      </c>
      <c r="AB5019" s="120">
        <v>42.07</v>
      </c>
      <c r="AC5019" s="2">
        <f t="shared" si="474"/>
        <v>2019.36</v>
      </c>
      <c r="AD5019" s="2">
        <f>SUM(AC5019:AC5023)</f>
        <v>22687.524000000005</v>
      </c>
      <c r="AE5019" s="2">
        <f t="shared" si="475"/>
        <v>2019.36</v>
      </c>
      <c r="AF5019" s="2">
        <f>SUM(AE5019:AE5023)</f>
        <v>22687.524000000005</v>
      </c>
      <c r="AG5019">
        <f t="shared" si="476"/>
        <v>1</v>
      </c>
    </row>
    <row r="5020" spans="1:34">
      <c r="A5020">
        <v>5019</v>
      </c>
      <c r="C5020">
        <v>806</v>
      </c>
      <c r="D5020">
        <v>946</v>
      </c>
      <c r="E5020" t="s">
        <v>909</v>
      </c>
      <c r="F5020" t="s">
        <v>931</v>
      </c>
      <c r="G5020">
        <v>53.541671749999999</v>
      </c>
      <c r="H5020">
        <v>132.375</v>
      </c>
      <c r="M5020" t="s">
        <v>668</v>
      </c>
      <c r="N5020">
        <v>22</v>
      </c>
      <c r="O5020">
        <v>0</v>
      </c>
      <c r="P5020">
        <f t="shared" si="477"/>
        <v>22</v>
      </c>
      <c r="Q5020" t="s">
        <v>35</v>
      </c>
      <c r="R5020">
        <v>1</v>
      </c>
      <c r="S5020">
        <f t="shared" si="472"/>
        <v>0</v>
      </c>
      <c r="T5020">
        <f t="shared" si="473"/>
        <v>22</v>
      </c>
      <c r="Z5020" s="118">
        <v>0.21</v>
      </c>
      <c r="AA5020">
        <v>0</v>
      </c>
      <c r="AB5020" s="120">
        <v>35.51</v>
      </c>
      <c r="AC5020" s="2">
        <f t="shared" si="474"/>
        <v>16405.620000000003</v>
      </c>
      <c r="AE5020" s="2">
        <f t="shared" si="475"/>
        <v>16405.620000000003</v>
      </c>
      <c r="AG5020" t="str">
        <f t="shared" si="476"/>
        <v/>
      </c>
    </row>
    <row r="5021" spans="1:34">
      <c r="A5021">
        <v>5020</v>
      </c>
      <c r="C5021">
        <v>866</v>
      </c>
      <c r="D5021">
        <v>946</v>
      </c>
      <c r="E5021" t="s">
        <v>909</v>
      </c>
      <c r="F5021" t="s">
        <v>931</v>
      </c>
      <c r="G5021">
        <v>53.541671749999999</v>
      </c>
      <c r="H5021">
        <v>132.375</v>
      </c>
      <c r="M5021" t="s">
        <v>873</v>
      </c>
      <c r="N5021">
        <v>0</v>
      </c>
      <c r="O5021">
        <v>-22</v>
      </c>
      <c r="P5021">
        <f t="shared" si="477"/>
        <v>22</v>
      </c>
      <c r="Q5021" t="s">
        <v>616</v>
      </c>
      <c r="R5021">
        <v>2</v>
      </c>
      <c r="S5021">
        <f t="shared" si="472"/>
        <v>22</v>
      </c>
      <c r="T5021">
        <f t="shared" si="473"/>
        <v>0</v>
      </c>
      <c r="U5021" t="s">
        <v>1003</v>
      </c>
      <c r="V5021" t="s">
        <v>918</v>
      </c>
      <c r="Z5021" s="118">
        <v>1.56</v>
      </c>
      <c r="AA5021">
        <v>10</v>
      </c>
      <c r="AB5021" s="120">
        <v>1.38</v>
      </c>
      <c r="AC5021" s="2">
        <f t="shared" si="474"/>
        <v>4262.5439999999999</v>
      </c>
      <c r="AE5021" s="2">
        <f t="shared" si="475"/>
        <v>4262.5439999999999</v>
      </c>
      <c r="AG5021" t="str">
        <f t="shared" si="476"/>
        <v/>
      </c>
    </row>
    <row r="5022" spans="1:34">
      <c r="A5022">
        <v>5021</v>
      </c>
      <c r="C5022">
        <v>866</v>
      </c>
      <c r="D5022">
        <v>946</v>
      </c>
      <c r="E5022" t="s">
        <v>909</v>
      </c>
      <c r="F5022" t="s">
        <v>931</v>
      </c>
      <c r="G5022">
        <v>53.541671749999999</v>
      </c>
      <c r="H5022">
        <v>132.375</v>
      </c>
      <c r="M5022" t="s">
        <v>21</v>
      </c>
      <c r="N5022">
        <v>-22</v>
      </c>
      <c r="O5022">
        <v>-22</v>
      </c>
      <c r="P5022">
        <f t="shared" si="477"/>
        <v>0</v>
      </c>
      <c r="Q5022" t="s">
        <v>616</v>
      </c>
      <c r="R5022">
        <v>2</v>
      </c>
      <c r="S5022">
        <f t="shared" si="472"/>
        <v>0</v>
      </c>
      <c r="T5022">
        <f t="shared" si="473"/>
        <v>0</v>
      </c>
      <c r="U5022" t="s">
        <v>1003</v>
      </c>
      <c r="V5022" t="s">
        <v>918</v>
      </c>
      <c r="Z5022" s="118">
        <v>1.26</v>
      </c>
      <c r="AA5022">
        <v>10</v>
      </c>
      <c r="AB5022" s="120">
        <v>0.45</v>
      </c>
      <c r="AC5022" s="2">
        <f t="shared" si="474"/>
        <v>0</v>
      </c>
      <c r="AE5022" s="2">
        <f t="shared" si="475"/>
        <v>0</v>
      </c>
      <c r="AG5022" t="str">
        <f t="shared" si="476"/>
        <v/>
      </c>
    </row>
    <row r="5023" spans="1:34" s="9" customFormat="1">
      <c r="A5023">
        <v>5022</v>
      </c>
      <c r="C5023">
        <v>806</v>
      </c>
      <c r="D5023">
        <v>946</v>
      </c>
      <c r="E5023" s="9" t="s">
        <v>909</v>
      </c>
      <c r="F5023" t="s">
        <v>931</v>
      </c>
      <c r="G5023" s="9">
        <v>53.541671749999999</v>
      </c>
      <c r="H5023" s="9">
        <v>132.375</v>
      </c>
      <c r="M5023" s="9" t="s">
        <v>191</v>
      </c>
      <c r="N5023" s="9">
        <v>0</v>
      </c>
      <c r="O5023" s="9">
        <v>0</v>
      </c>
      <c r="P5023">
        <f t="shared" si="477"/>
        <v>0</v>
      </c>
      <c r="Q5023" s="9" t="s">
        <v>35</v>
      </c>
      <c r="R5023" s="9">
        <v>1</v>
      </c>
      <c r="S5023" s="9">
        <f t="shared" si="472"/>
        <v>0</v>
      </c>
      <c r="T5023" s="9">
        <f t="shared" si="473"/>
        <v>0</v>
      </c>
      <c r="U5023"/>
      <c r="V5023"/>
      <c r="Z5023" s="118">
        <v>0</v>
      </c>
      <c r="AA5023" s="9">
        <v>0</v>
      </c>
      <c r="AB5023" s="120"/>
      <c r="AC5023" s="2">
        <f t="shared" si="474"/>
        <v>0</v>
      </c>
      <c r="AE5023" s="11">
        <f t="shared" si="475"/>
        <v>0</v>
      </c>
      <c r="AG5023" t="str">
        <f t="shared" si="476"/>
        <v/>
      </c>
      <c r="AH5023"/>
    </row>
    <row r="5024" spans="1:34">
      <c r="A5024">
        <v>5023</v>
      </c>
      <c r="C5024">
        <v>35</v>
      </c>
      <c r="D5024">
        <v>947</v>
      </c>
      <c r="E5024" t="s">
        <v>914</v>
      </c>
      <c r="F5024" t="s">
        <v>931</v>
      </c>
      <c r="G5024">
        <v>53.396308900000001</v>
      </c>
      <c r="H5024">
        <v>132.5251007</v>
      </c>
      <c r="M5024" t="s">
        <v>14</v>
      </c>
      <c r="N5024">
        <v>42</v>
      </c>
      <c r="O5024">
        <v>40</v>
      </c>
      <c r="P5024">
        <f t="shared" si="477"/>
        <v>2</v>
      </c>
      <c r="Q5024" t="s">
        <v>35</v>
      </c>
      <c r="R5024">
        <v>1</v>
      </c>
      <c r="S5024">
        <f t="shared" si="472"/>
        <v>0</v>
      </c>
      <c r="T5024">
        <f t="shared" si="473"/>
        <v>2</v>
      </c>
      <c r="W5024">
        <f>SUM(S5024:S5029)</f>
        <v>20</v>
      </c>
      <c r="X5024">
        <f>SUM(T5024:T5029)</f>
        <v>42</v>
      </c>
      <c r="Y5024">
        <f>X5024+W5024</f>
        <v>62</v>
      </c>
      <c r="Z5024" s="118">
        <v>0.12</v>
      </c>
      <c r="AA5024">
        <v>0</v>
      </c>
      <c r="AB5024" s="120">
        <v>42.07</v>
      </c>
      <c r="AC5024" s="2">
        <f t="shared" si="474"/>
        <v>1009.68</v>
      </c>
      <c r="AD5024" s="2">
        <f>SUM(AC5024:AC5029)</f>
        <v>43730.439999999995</v>
      </c>
      <c r="AE5024" s="2">
        <f t="shared" si="475"/>
        <v>1009.68</v>
      </c>
      <c r="AF5024" s="2">
        <f>SUM(AE5024:AE5029)</f>
        <v>43730.439999999995</v>
      </c>
      <c r="AG5024">
        <f t="shared" si="476"/>
        <v>1</v>
      </c>
    </row>
    <row r="5025" spans="1:34">
      <c r="A5025">
        <v>5024</v>
      </c>
      <c r="C5025">
        <v>35</v>
      </c>
      <c r="D5025">
        <v>947</v>
      </c>
      <c r="E5025" t="s">
        <v>914</v>
      </c>
      <c r="F5025" t="s">
        <v>931</v>
      </c>
      <c r="G5025">
        <v>53.396308900000001</v>
      </c>
      <c r="H5025">
        <v>132.5251007</v>
      </c>
      <c r="M5025" t="s">
        <v>15</v>
      </c>
      <c r="N5025">
        <v>40</v>
      </c>
      <c r="O5025">
        <v>20</v>
      </c>
      <c r="P5025">
        <f t="shared" si="477"/>
        <v>20</v>
      </c>
      <c r="Q5025" t="s">
        <v>35</v>
      </c>
      <c r="R5025">
        <v>1</v>
      </c>
      <c r="S5025">
        <f t="shared" si="472"/>
        <v>0</v>
      </c>
      <c r="T5025">
        <f t="shared" si="473"/>
        <v>20</v>
      </c>
      <c r="Z5025" s="118">
        <v>0.21</v>
      </c>
      <c r="AA5025">
        <v>0</v>
      </c>
      <c r="AB5025" s="120">
        <v>35.51</v>
      </c>
      <c r="AC5025" s="2">
        <f t="shared" si="474"/>
        <v>14914.199999999999</v>
      </c>
      <c r="AE5025" s="2">
        <f t="shared" si="475"/>
        <v>14914.199999999999</v>
      </c>
      <c r="AG5025" t="str">
        <f t="shared" si="476"/>
        <v/>
      </c>
    </row>
    <row r="5026" spans="1:34">
      <c r="A5026">
        <v>5025</v>
      </c>
      <c r="C5026">
        <v>35</v>
      </c>
      <c r="D5026">
        <v>947</v>
      </c>
      <c r="E5026" t="s">
        <v>914</v>
      </c>
      <c r="F5026" t="s">
        <v>931</v>
      </c>
      <c r="G5026">
        <v>53.396308900000001</v>
      </c>
      <c r="H5026">
        <v>132.5251007</v>
      </c>
      <c r="M5026" t="s">
        <v>162</v>
      </c>
      <c r="N5026">
        <v>20</v>
      </c>
      <c r="O5026">
        <v>10</v>
      </c>
      <c r="P5026">
        <f t="shared" si="477"/>
        <v>10</v>
      </c>
      <c r="Q5026" t="s">
        <v>35</v>
      </c>
      <c r="R5026">
        <v>1</v>
      </c>
      <c r="S5026">
        <f t="shared" si="472"/>
        <v>0</v>
      </c>
      <c r="T5026">
        <f t="shared" si="473"/>
        <v>10</v>
      </c>
      <c r="Z5026" s="118">
        <v>0.34</v>
      </c>
      <c r="AA5026">
        <v>0</v>
      </c>
      <c r="AB5026" s="120">
        <v>35.51</v>
      </c>
      <c r="AC5026" s="2">
        <f t="shared" si="474"/>
        <v>12073.399999999998</v>
      </c>
      <c r="AE5026" s="2">
        <f t="shared" si="475"/>
        <v>12073.399999999998</v>
      </c>
      <c r="AG5026" t="str">
        <f t="shared" si="476"/>
        <v/>
      </c>
    </row>
    <row r="5027" spans="1:34">
      <c r="A5027">
        <v>5026</v>
      </c>
      <c r="C5027">
        <v>35</v>
      </c>
      <c r="D5027">
        <v>947</v>
      </c>
      <c r="E5027" t="s">
        <v>914</v>
      </c>
      <c r="F5027" t="s">
        <v>931</v>
      </c>
      <c r="G5027">
        <v>53.396308900000001</v>
      </c>
      <c r="H5027">
        <v>132.5251007</v>
      </c>
      <c r="M5027" t="s">
        <v>544</v>
      </c>
      <c r="N5027">
        <v>10</v>
      </c>
      <c r="O5027">
        <v>0</v>
      </c>
      <c r="P5027">
        <f t="shared" si="477"/>
        <v>10</v>
      </c>
      <c r="Q5027" t="s">
        <v>35</v>
      </c>
      <c r="R5027">
        <v>1</v>
      </c>
      <c r="S5027">
        <f t="shared" si="472"/>
        <v>0</v>
      </c>
      <c r="T5027">
        <f t="shared" si="473"/>
        <v>10</v>
      </c>
      <c r="Z5027" s="118">
        <v>0.34</v>
      </c>
      <c r="AA5027">
        <v>0</v>
      </c>
      <c r="AB5027" s="120">
        <v>35.51</v>
      </c>
      <c r="AC5027" s="2">
        <f t="shared" si="474"/>
        <v>12073.399999999998</v>
      </c>
      <c r="AE5027" s="2">
        <f t="shared" si="475"/>
        <v>12073.399999999998</v>
      </c>
      <c r="AG5027" t="str">
        <f t="shared" si="476"/>
        <v/>
      </c>
    </row>
    <row r="5028" spans="1:34">
      <c r="A5028">
        <v>5027</v>
      </c>
      <c r="C5028">
        <v>45</v>
      </c>
      <c r="D5028">
        <v>947</v>
      </c>
      <c r="E5028" t="s">
        <v>914</v>
      </c>
      <c r="F5028" t="s">
        <v>931</v>
      </c>
      <c r="G5028">
        <v>53.396308900000001</v>
      </c>
      <c r="H5028">
        <v>132.5251007</v>
      </c>
      <c r="M5028" t="s">
        <v>28</v>
      </c>
      <c r="N5028">
        <v>0</v>
      </c>
      <c r="O5028">
        <v>-20</v>
      </c>
      <c r="P5028">
        <f t="shared" si="477"/>
        <v>20</v>
      </c>
      <c r="Q5028" t="s">
        <v>616</v>
      </c>
      <c r="R5028">
        <v>2</v>
      </c>
      <c r="S5028">
        <f t="shared" si="472"/>
        <v>20</v>
      </c>
      <c r="T5028">
        <f t="shared" si="473"/>
        <v>0</v>
      </c>
      <c r="U5028" t="s">
        <v>1003</v>
      </c>
      <c r="V5028" t="s">
        <v>918</v>
      </c>
      <c r="Z5028" s="118">
        <v>1.56</v>
      </c>
      <c r="AA5028">
        <v>15</v>
      </c>
      <c r="AB5028" s="120">
        <v>1.38</v>
      </c>
      <c r="AC5028" s="2">
        <f t="shared" si="474"/>
        <v>3659.76</v>
      </c>
      <c r="AE5028" s="2">
        <f t="shared" si="475"/>
        <v>3659.76</v>
      </c>
      <c r="AG5028" t="str">
        <f t="shared" si="476"/>
        <v/>
      </c>
    </row>
    <row r="5029" spans="1:34" s="9" customFormat="1">
      <c r="A5029">
        <v>5028</v>
      </c>
      <c r="C5029">
        <v>45</v>
      </c>
      <c r="D5029">
        <v>947</v>
      </c>
      <c r="E5029" s="9" t="s">
        <v>914</v>
      </c>
      <c r="F5029" t="s">
        <v>931</v>
      </c>
      <c r="G5029" s="9">
        <v>53.396308900000001</v>
      </c>
      <c r="H5029" s="9">
        <v>132.5251007</v>
      </c>
      <c r="M5029" s="9" t="s">
        <v>848</v>
      </c>
      <c r="N5029" s="9">
        <v>-20</v>
      </c>
      <c r="O5029" s="9">
        <v>-20</v>
      </c>
      <c r="P5029">
        <f t="shared" si="477"/>
        <v>0</v>
      </c>
      <c r="R5029" s="9">
        <v>2</v>
      </c>
      <c r="S5029" s="9">
        <f t="shared" si="472"/>
        <v>0</v>
      </c>
      <c r="T5029" s="9">
        <f t="shared" si="473"/>
        <v>0</v>
      </c>
      <c r="U5029" t="s">
        <v>1003</v>
      </c>
      <c r="V5029" t="s">
        <v>918</v>
      </c>
      <c r="Z5029" s="118">
        <v>0</v>
      </c>
      <c r="AA5029" s="9">
        <v>0</v>
      </c>
      <c r="AB5029" s="120"/>
      <c r="AC5029" s="2">
        <f t="shared" si="474"/>
        <v>0</v>
      </c>
      <c r="AE5029" s="11">
        <f t="shared" si="475"/>
        <v>0</v>
      </c>
      <c r="AG5029" t="str">
        <f t="shared" si="476"/>
        <v/>
      </c>
      <c r="AH5029"/>
    </row>
    <row r="5030" spans="1:34">
      <c r="A5030">
        <v>5029</v>
      </c>
      <c r="C5030">
        <v>805</v>
      </c>
      <c r="D5030">
        <v>948</v>
      </c>
      <c r="E5030" t="s">
        <v>919</v>
      </c>
      <c r="F5030" t="s">
        <v>934</v>
      </c>
      <c r="G5030">
        <v>53.531669620000002</v>
      </c>
      <c r="H5030">
        <v>132.39610289999999</v>
      </c>
      <c r="M5030" t="s">
        <v>606</v>
      </c>
      <c r="N5030">
        <v>42</v>
      </c>
      <c r="O5030">
        <v>40</v>
      </c>
      <c r="P5030">
        <f t="shared" si="477"/>
        <v>2</v>
      </c>
      <c r="Q5030" t="s">
        <v>35</v>
      </c>
      <c r="R5030">
        <v>1</v>
      </c>
      <c r="S5030">
        <f t="shared" si="472"/>
        <v>0</v>
      </c>
      <c r="T5030">
        <f t="shared" si="473"/>
        <v>2</v>
      </c>
      <c r="W5030">
        <f>SUM(S5030:S5035)</f>
        <v>42</v>
      </c>
      <c r="X5030">
        <f>SUM(T5030:T5035)</f>
        <v>44</v>
      </c>
      <c r="Y5030">
        <f>X5030+W5030</f>
        <v>86</v>
      </c>
      <c r="Z5030" s="118">
        <v>0.08</v>
      </c>
      <c r="AA5030">
        <v>0</v>
      </c>
      <c r="AB5030" s="120">
        <v>51.68</v>
      </c>
      <c r="AC5030" s="2">
        <f t="shared" si="474"/>
        <v>826.88000000000011</v>
      </c>
      <c r="AD5030" s="2">
        <f>SUM(AC5030:AC5035)</f>
        <v>49557.941000000006</v>
      </c>
      <c r="AE5030" s="2">
        <f t="shared" si="475"/>
        <v>826.88000000000011</v>
      </c>
      <c r="AF5030" s="2">
        <f>SUM(AE5030:AE5035)</f>
        <v>49557.941000000006</v>
      </c>
      <c r="AG5030">
        <f t="shared" si="476"/>
        <v>1</v>
      </c>
    </row>
    <row r="5031" spans="1:34">
      <c r="A5031">
        <v>5030</v>
      </c>
      <c r="C5031">
        <v>805</v>
      </c>
      <c r="D5031">
        <v>948</v>
      </c>
      <c r="E5031" t="s">
        <v>919</v>
      </c>
      <c r="F5031" t="s">
        <v>934</v>
      </c>
      <c r="G5031">
        <v>53.531669620000002</v>
      </c>
      <c r="H5031">
        <v>132.39610289999999</v>
      </c>
      <c r="M5031" t="s">
        <v>31</v>
      </c>
      <c r="N5031">
        <v>42</v>
      </c>
      <c r="O5031">
        <v>33</v>
      </c>
      <c r="P5031">
        <f t="shared" si="477"/>
        <v>9</v>
      </c>
      <c r="Q5031" t="s">
        <v>35</v>
      </c>
      <c r="R5031">
        <v>1</v>
      </c>
      <c r="S5031">
        <f t="shared" si="472"/>
        <v>0</v>
      </c>
      <c r="T5031">
        <f t="shared" si="473"/>
        <v>9</v>
      </c>
      <c r="Z5031" s="118">
        <v>0.15</v>
      </c>
      <c r="AA5031">
        <v>0</v>
      </c>
      <c r="AB5031" s="120">
        <v>45.12</v>
      </c>
      <c r="AC5031" s="2">
        <f t="shared" si="474"/>
        <v>6091.2</v>
      </c>
      <c r="AE5031" s="2">
        <f t="shared" si="475"/>
        <v>6091.2</v>
      </c>
      <c r="AG5031" t="str">
        <f t="shared" si="476"/>
        <v/>
      </c>
    </row>
    <row r="5032" spans="1:34">
      <c r="A5032">
        <v>5031</v>
      </c>
      <c r="C5032">
        <v>805</v>
      </c>
      <c r="D5032">
        <v>948</v>
      </c>
      <c r="E5032" t="s">
        <v>919</v>
      </c>
      <c r="F5032" t="s">
        <v>934</v>
      </c>
      <c r="G5032">
        <v>53.531669620000002</v>
      </c>
      <c r="H5032">
        <v>132.39610289999999</v>
      </c>
      <c r="M5032" t="s">
        <v>162</v>
      </c>
      <c r="N5032">
        <v>33</v>
      </c>
      <c r="O5032">
        <v>22</v>
      </c>
      <c r="P5032">
        <f t="shared" si="477"/>
        <v>11</v>
      </c>
      <c r="Q5032" t="s">
        <v>35</v>
      </c>
      <c r="R5032">
        <v>1</v>
      </c>
      <c r="S5032">
        <f t="shared" si="472"/>
        <v>0</v>
      </c>
      <c r="T5032">
        <f t="shared" si="473"/>
        <v>11</v>
      </c>
      <c r="Z5032" s="118">
        <v>0.15</v>
      </c>
      <c r="AA5032">
        <v>0</v>
      </c>
      <c r="AB5032" s="120">
        <v>33.880000000000003</v>
      </c>
      <c r="AC5032" s="2">
        <f t="shared" si="474"/>
        <v>5590.2</v>
      </c>
      <c r="AE5032" s="2">
        <f t="shared" si="475"/>
        <v>5590.2</v>
      </c>
      <c r="AG5032" t="str">
        <f t="shared" si="476"/>
        <v/>
      </c>
    </row>
    <row r="5033" spans="1:34">
      <c r="A5033">
        <v>5032</v>
      </c>
      <c r="C5033">
        <v>805</v>
      </c>
      <c r="D5033">
        <v>948</v>
      </c>
      <c r="E5033" t="s">
        <v>919</v>
      </c>
      <c r="F5033" t="s">
        <v>934</v>
      </c>
      <c r="G5033">
        <v>53.531669620000002</v>
      </c>
      <c r="H5033">
        <v>132.39610289999999</v>
      </c>
      <c r="M5033" t="s">
        <v>33</v>
      </c>
      <c r="N5033">
        <v>22</v>
      </c>
      <c r="O5033">
        <v>0</v>
      </c>
      <c r="P5033">
        <f t="shared" si="477"/>
        <v>22</v>
      </c>
      <c r="Q5033" t="s">
        <v>35</v>
      </c>
      <c r="R5033">
        <v>1</v>
      </c>
      <c r="S5033">
        <f t="shared" si="472"/>
        <v>0</v>
      </c>
      <c r="T5033">
        <f t="shared" si="473"/>
        <v>22</v>
      </c>
      <c r="Z5033" s="118">
        <v>0.15</v>
      </c>
      <c r="AA5033">
        <v>0</v>
      </c>
      <c r="AB5033" s="120">
        <v>45.12</v>
      </c>
      <c r="AC5033" s="2">
        <f t="shared" si="474"/>
        <v>14889.600000000002</v>
      </c>
      <c r="AE5033" s="2">
        <f t="shared" si="475"/>
        <v>14889.600000000002</v>
      </c>
      <c r="AG5033" t="str">
        <f t="shared" si="476"/>
        <v/>
      </c>
    </row>
    <row r="5034" spans="1:34">
      <c r="A5034">
        <v>5033</v>
      </c>
      <c r="C5034">
        <v>865</v>
      </c>
      <c r="D5034">
        <v>948</v>
      </c>
      <c r="E5034" t="s">
        <v>919</v>
      </c>
      <c r="F5034" t="s">
        <v>934</v>
      </c>
      <c r="G5034">
        <v>53.531669620000002</v>
      </c>
      <c r="H5034">
        <v>132.39610289999999</v>
      </c>
      <c r="M5034" t="s">
        <v>101</v>
      </c>
      <c r="N5034">
        <v>0</v>
      </c>
      <c r="O5034">
        <v>-42</v>
      </c>
      <c r="P5034">
        <f t="shared" si="477"/>
        <v>42</v>
      </c>
      <c r="Q5034" t="s">
        <v>604</v>
      </c>
      <c r="R5034">
        <v>2</v>
      </c>
      <c r="S5034">
        <f t="shared" si="472"/>
        <v>42</v>
      </c>
      <c r="T5034">
        <f t="shared" si="473"/>
        <v>0</v>
      </c>
      <c r="U5034" t="s">
        <v>1003</v>
      </c>
      <c r="V5034" t="s">
        <v>278</v>
      </c>
      <c r="Z5034" s="118">
        <v>1.71</v>
      </c>
      <c r="AA5034">
        <v>15</v>
      </c>
      <c r="AB5034" s="120">
        <v>3.63</v>
      </c>
      <c r="AC5034" s="2">
        <f t="shared" si="474"/>
        <v>22160.061000000002</v>
      </c>
      <c r="AE5034" s="2">
        <f t="shared" si="475"/>
        <v>22160.061000000002</v>
      </c>
      <c r="AG5034" t="str">
        <f t="shared" si="476"/>
        <v/>
      </c>
    </row>
    <row r="5035" spans="1:34" s="9" customFormat="1">
      <c r="A5035">
        <v>5034</v>
      </c>
      <c r="C5035">
        <v>805</v>
      </c>
      <c r="D5035">
        <v>948</v>
      </c>
      <c r="E5035" s="9" t="s">
        <v>919</v>
      </c>
      <c r="F5035" t="s">
        <v>934</v>
      </c>
      <c r="G5035" s="9">
        <v>53.531669620000002</v>
      </c>
      <c r="H5035" s="9">
        <v>132.39610289999999</v>
      </c>
      <c r="M5035" s="9" t="s">
        <v>191</v>
      </c>
      <c r="N5035" s="9">
        <v>0</v>
      </c>
      <c r="O5035" s="9">
        <v>0</v>
      </c>
      <c r="P5035">
        <f t="shared" si="477"/>
        <v>0</v>
      </c>
      <c r="Q5035" s="9" t="s">
        <v>35</v>
      </c>
      <c r="R5035" s="9">
        <v>1</v>
      </c>
      <c r="S5035" s="9">
        <f t="shared" si="472"/>
        <v>0</v>
      </c>
      <c r="T5035" s="9">
        <f t="shared" si="473"/>
        <v>0</v>
      </c>
      <c r="U5035"/>
      <c r="V5035"/>
      <c r="Z5035" s="118">
        <v>0</v>
      </c>
      <c r="AA5035" s="9">
        <v>0</v>
      </c>
      <c r="AB5035" s="120"/>
      <c r="AC5035" s="2">
        <f t="shared" si="474"/>
        <v>0</v>
      </c>
      <c r="AE5035" s="11">
        <f t="shared" si="475"/>
        <v>0</v>
      </c>
      <c r="AG5035" t="str">
        <f t="shared" si="476"/>
        <v/>
      </c>
      <c r="AH5035"/>
    </row>
    <row r="5036" spans="1:34">
      <c r="A5036">
        <v>5035</v>
      </c>
      <c r="C5036">
        <v>258</v>
      </c>
      <c r="D5036">
        <v>949</v>
      </c>
      <c r="E5036" t="s">
        <v>607</v>
      </c>
      <c r="F5036" t="s">
        <v>929</v>
      </c>
      <c r="G5036">
        <v>53.830059050000003</v>
      </c>
      <c r="H5036">
        <v>132.12840270000001</v>
      </c>
      <c r="M5036" t="s">
        <v>654</v>
      </c>
      <c r="N5036">
        <v>31</v>
      </c>
      <c r="O5036">
        <v>30</v>
      </c>
      <c r="P5036">
        <f t="shared" si="477"/>
        <v>1</v>
      </c>
      <c r="Q5036" t="s">
        <v>35</v>
      </c>
      <c r="R5036">
        <v>1</v>
      </c>
      <c r="S5036">
        <f t="shared" si="472"/>
        <v>0</v>
      </c>
      <c r="T5036">
        <f t="shared" si="473"/>
        <v>1</v>
      </c>
      <c r="W5036">
        <f>SUM(S5036:S5041)</f>
        <v>35</v>
      </c>
      <c r="X5036">
        <f>SUM(T5036:T5041)</f>
        <v>31</v>
      </c>
      <c r="Y5036">
        <f>X5036+W5036</f>
        <v>66</v>
      </c>
      <c r="Z5036" s="118">
        <v>0.11</v>
      </c>
      <c r="AA5036">
        <v>0</v>
      </c>
      <c r="AB5036" s="120">
        <v>45.06</v>
      </c>
      <c r="AC5036" s="2">
        <f t="shared" si="474"/>
        <v>495.65999999999997</v>
      </c>
      <c r="AD5036" s="2">
        <f>SUM(AC5036:AC5041)</f>
        <v>21678.15</v>
      </c>
      <c r="AE5036" s="2">
        <f t="shared" si="475"/>
        <v>495.65999999999997</v>
      </c>
      <c r="AF5036" s="2">
        <f>SUM(AE5036:AE5041)</f>
        <v>21678.15</v>
      </c>
      <c r="AG5036">
        <f t="shared" si="476"/>
        <v>1</v>
      </c>
    </row>
    <row r="5037" spans="1:34">
      <c r="A5037">
        <v>5036</v>
      </c>
      <c r="C5037">
        <v>258</v>
      </c>
      <c r="D5037">
        <v>949</v>
      </c>
      <c r="E5037" t="s">
        <v>607</v>
      </c>
      <c r="F5037" t="s">
        <v>929</v>
      </c>
      <c r="G5037">
        <v>53.830059050000003</v>
      </c>
      <c r="H5037">
        <v>132.12840270000001</v>
      </c>
      <c r="M5037" t="s">
        <v>14</v>
      </c>
      <c r="N5037">
        <v>30</v>
      </c>
      <c r="O5037">
        <v>25</v>
      </c>
      <c r="P5037">
        <f t="shared" si="477"/>
        <v>5</v>
      </c>
      <c r="Q5037" t="s">
        <v>35</v>
      </c>
      <c r="R5037">
        <v>1</v>
      </c>
      <c r="S5037">
        <f t="shared" si="472"/>
        <v>0</v>
      </c>
      <c r="T5037">
        <f t="shared" si="473"/>
        <v>5</v>
      </c>
      <c r="Z5037" s="118">
        <v>0.11</v>
      </c>
      <c r="AA5037">
        <v>0</v>
      </c>
      <c r="AB5037" s="120">
        <v>45.06</v>
      </c>
      <c r="AC5037" s="2">
        <f t="shared" si="474"/>
        <v>2478.3000000000002</v>
      </c>
      <c r="AE5037" s="2">
        <f t="shared" si="475"/>
        <v>2478.3000000000002</v>
      </c>
      <c r="AG5037" t="str">
        <f t="shared" si="476"/>
        <v/>
      </c>
    </row>
    <row r="5038" spans="1:34">
      <c r="A5038">
        <v>5037</v>
      </c>
      <c r="C5038">
        <v>258</v>
      </c>
      <c r="D5038">
        <v>949</v>
      </c>
      <c r="E5038" t="s">
        <v>607</v>
      </c>
      <c r="F5038" t="s">
        <v>929</v>
      </c>
      <c r="G5038">
        <v>53.830059050000003</v>
      </c>
      <c r="H5038">
        <v>132.12840270000001</v>
      </c>
      <c r="M5038" t="s">
        <v>90</v>
      </c>
      <c r="N5038">
        <v>25</v>
      </c>
      <c r="O5038">
        <v>0</v>
      </c>
      <c r="P5038">
        <f t="shared" si="477"/>
        <v>25</v>
      </c>
      <c r="Q5038" t="s">
        <v>35</v>
      </c>
      <c r="R5038">
        <v>1</v>
      </c>
      <c r="S5038">
        <f t="shared" si="472"/>
        <v>0</v>
      </c>
      <c r="T5038">
        <f t="shared" si="473"/>
        <v>25</v>
      </c>
      <c r="Z5038" s="118">
        <v>0.11</v>
      </c>
      <c r="AA5038">
        <v>0</v>
      </c>
      <c r="AB5038" s="120">
        <v>38.51</v>
      </c>
      <c r="AC5038" s="2">
        <f t="shared" si="474"/>
        <v>10590.249999999998</v>
      </c>
      <c r="AE5038" s="2">
        <f t="shared" si="475"/>
        <v>10590.249999999998</v>
      </c>
      <c r="AG5038" t="str">
        <f t="shared" si="476"/>
        <v/>
      </c>
    </row>
    <row r="5039" spans="1:34">
      <c r="A5039">
        <v>5038</v>
      </c>
      <c r="C5039">
        <v>286</v>
      </c>
      <c r="D5039">
        <v>949</v>
      </c>
      <c r="E5039" t="s">
        <v>607</v>
      </c>
      <c r="F5039" t="s">
        <v>929</v>
      </c>
      <c r="G5039">
        <v>53.830059050000003</v>
      </c>
      <c r="H5039">
        <v>132.12840270000001</v>
      </c>
      <c r="M5039" t="s">
        <v>16</v>
      </c>
      <c r="N5039">
        <v>0</v>
      </c>
      <c r="O5039">
        <v>-4</v>
      </c>
      <c r="P5039">
        <f t="shared" si="477"/>
        <v>4</v>
      </c>
      <c r="Q5039" t="s">
        <v>89</v>
      </c>
      <c r="R5039">
        <v>2</v>
      </c>
      <c r="S5039">
        <f t="shared" si="472"/>
        <v>4</v>
      </c>
      <c r="T5039">
        <f t="shared" si="473"/>
        <v>0</v>
      </c>
      <c r="U5039" t="s">
        <v>1003</v>
      </c>
      <c r="V5039" t="s">
        <v>278</v>
      </c>
      <c r="Z5039" s="118">
        <v>0.93</v>
      </c>
      <c r="AA5039">
        <v>0</v>
      </c>
      <c r="AB5039" s="120">
        <v>10.95</v>
      </c>
      <c r="AC5039" s="2">
        <f t="shared" si="474"/>
        <v>4073.4</v>
      </c>
      <c r="AE5039" s="2">
        <f t="shared" si="475"/>
        <v>4073.4</v>
      </c>
      <c r="AG5039" t="str">
        <f t="shared" si="476"/>
        <v/>
      </c>
    </row>
    <row r="5040" spans="1:34">
      <c r="A5040">
        <v>5039</v>
      </c>
      <c r="C5040">
        <v>286</v>
      </c>
      <c r="D5040">
        <v>949</v>
      </c>
      <c r="E5040" t="s">
        <v>607</v>
      </c>
      <c r="F5040" t="s">
        <v>929</v>
      </c>
      <c r="G5040">
        <v>53.830059050000003</v>
      </c>
      <c r="H5040">
        <v>132.12840270000001</v>
      </c>
      <c r="M5040" t="s">
        <v>17</v>
      </c>
      <c r="N5040">
        <v>-4</v>
      </c>
      <c r="O5040">
        <v>-26</v>
      </c>
      <c r="P5040">
        <f t="shared" si="477"/>
        <v>22</v>
      </c>
      <c r="Q5040" t="s">
        <v>89</v>
      </c>
      <c r="R5040">
        <v>2</v>
      </c>
      <c r="S5040">
        <f t="shared" si="472"/>
        <v>22</v>
      </c>
      <c r="T5040">
        <f t="shared" si="473"/>
        <v>0</v>
      </c>
      <c r="U5040" t="s">
        <v>1006</v>
      </c>
      <c r="V5040" t="s">
        <v>918</v>
      </c>
      <c r="Z5040" s="118">
        <v>0.86</v>
      </c>
      <c r="AA5040">
        <v>65</v>
      </c>
      <c r="AB5040" s="120">
        <v>3.92</v>
      </c>
      <c r="AC5040" s="2">
        <f t="shared" si="474"/>
        <v>2595.8239999999996</v>
      </c>
      <c r="AE5040" s="2">
        <f t="shared" si="475"/>
        <v>2595.8239999999996</v>
      </c>
      <c r="AG5040" t="str">
        <f t="shared" si="476"/>
        <v/>
      </c>
    </row>
    <row r="5041" spans="1:34" s="9" customFormat="1">
      <c r="A5041">
        <v>5040</v>
      </c>
      <c r="C5041">
        <v>286</v>
      </c>
      <c r="D5041">
        <v>949</v>
      </c>
      <c r="E5041" s="9" t="s">
        <v>607</v>
      </c>
      <c r="F5041" t="s">
        <v>929</v>
      </c>
      <c r="G5041" s="9">
        <v>53.830059050000003</v>
      </c>
      <c r="H5041" s="9">
        <v>132.12840270000001</v>
      </c>
      <c r="M5041" s="9" t="s">
        <v>18</v>
      </c>
      <c r="N5041" s="9">
        <v>-26</v>
      </c>
      <c r="O5041" s="9">
        <v>-35</v>
      </c>
      <c r="P5041">
        <f t="shared" si="477"/>
        <v>9</v>
      </c>
      <c r="Q5041" s="9" t="s">
        <v>609</v>
      </c>
      <c r="R5041" s="9">
        <v>2</v>
      </c>
      <c r="S5041" s="9">
        <f t="shared" si="472"/>
        <v>9</v>
      </c>
      <c r="T5041" s="9">
        <f t="shared" si="473"/>
        <v>0</v>
      </c>
      <c r="U5041" t="s">
        <v>1006</v>
      </c>
      <c r="V5041" t="s">
        <v>918</v>
      </c>
      <c r="Z5041" s="118">
        <v>1.17</v>
      </c>
      <c r="AA5041" s="9">
        <v>65</v>
      </c>
      <c r="AB5041" s="120">
        <v>3.92</v>
      </c>
      <c r="AC5041" s="2">
        <f t="shared" si="474"/>
        <v>1444.7159999999999</v>
      </c>
      <c r="AE5041" s="11">
        <f t="shared" si="475"/>
        <v>1444.7159999999999</v>
      </c>
      <c r="AG5041" t="str">
        <f t="shared" si="476"/>
        <v/>
      </c>
      <c r="AH5041"/>
    </row>
    <row r="5042" spans="1:34" s="91" customFormat="1">
      <c r="A5042">
        <v>5041</v>
      </c>
      <c r="C5042">
        <v>252</v>
      </c>
      <c r="D5042">
        <v>950</v>
      </c>
      <c r="E5042" s="91" t="s">
        <v>416</v>
      </c>
      <c r="F5042" t="s">
        <v>932</v>
      </c>
      <c r="G5042" s="91">
        <v>54.029468540000003</v>
      </c>
      <c r="H5042" s="91">
        <v>131.9864044</v>
      </c>
      <c r="M5042" s="91" t="s">
        <v>796</v>
      </c>
      <c r="N5042" s="91">
        <v>0</v>
      </c>
      <c r="O5042" s="91">
        <v>0</v>
      </c>
      <c r="P5042" s="89">
        <f t="shared" si="477"/>
        <v>0</v>
      </c>
      <c r="Q5042" s="91" t="s">
        <v>191</v>
      </c>
      <c r="R5042" s="91">
        <v>2</v>
      </c>
      <c r="S5042" s="91">
        <f t="shared" si="472"/>
        <v>0</v>
      </c>
      <c r="T5042" s="91">
        <f t="shared" si="473"/>
        <v>0</v>
      </c>
      <c r="U5042" t="s">
        <v>1003</v>
      </c>
      <c r="V5042" t="s">
        <v>278</v>
      </c>
      <c r="Z5042" s="118">
        <v>1.1000000000000001</v>
      </c>
      <c r="AA5042" s="91">
        <v>0</v>
      </c>
      <c r="AB5042" s="120">
        <v>0.92</v>
      </c>
      <c r="AC5042" s="2">
        <f t="shared" si="474"/>
        <v>0</v>
      </c>
      <c r="AE5042" s="92">
        <f t="shared" si="475"/>
        <v>0</v>
      </c>
      <c r="AG5042">
        <f t="shared" si="476"/>
        <v>1</v>
      </c>
      <c r="AH5042"/>
    </row>
    <row r="5043" spans="1:34" s="91" customFormat="1">
      <c r="A5043">
        <v>5042</v>
      </c>
      <c r="C5043">
        <v>256</v>
      </c>
      <c r="D5043">
        <v>951</v>
      </c>
      <c r="E5043" s="91" t="s">
        <v>416</v>
      </c>
      <c r="F5043" t="s">
        <v>932</v>
      </c>
      <c r="G5043" s="91">
        <v>54.029388429999997</v>
      </c>
      <c r="H5043" s="91">
        <v>131.9868927</v>
      </c>
      <c r="M5043" s="91" t="s">
        <v>21</v>
      </c>
      <c r="N5043" s="91">
        <v>0</v>
      </c>
      <c r="O5043" s="91">
        <v>0</v>
      </c>
      <c r="P5043" s="89">
        <f t="shared" si="477"/>
        <v>0</v>
      </c>
      <c r="Q5043" s="91" t="s">
        <v>191</v>
      </c>
      <c r="R5043" s="91">
        <v>2</v>
      </c>
      <c r="S5043" s="91">
        <f t="shared" si="472"/>
        <v>0</v>
      </c>
      <c r="T5043" s="91">
        <f t="shared" si="473"/>
        <v>0</v>
      </c>
      <c r="U5043" t="s">
        <v>1003</v>
      </c>
      <c r="V5043" t="s">
        <v>185</v>
      </c>
      <c r="Z5043" s="118">
        <v>1.1000000000000001</v>
      </c>
      <c r="AA5043" s="91">
        <v>0</v>
      </c>
      <c r="AB5043" s="120">
        <v>0.92</v>
      </c>
      <c r="AC5043" s="2">
        <f t="shared" si="474"/>
        <v>0</v>
      </c>
      <c r="AE5043" s="92">
        <f t="shared" si="475"/>
        <v>0</v>
      </c>
      <c r="AG5043">
        <f t="shared" si="476"/>
        <v>1</v>
      </c>
      <c r="AH5043"/>
    </row>
    <row r="5044" spans="1:34" s="91" customFormat="1">
      <c r="A5044">
        <v>5043</v>
      </c>
      <c r="C5044">
        <v>253</v>
      </c>
      <c r="D5044">
        <v>952</v>
      </c>
      <c r="E5044" s="91" t="s">
        <v>416</v>
      </c>
      <c r="F5044" t="s">
        <v>932</v>
      </c>
      <c r="G5044" s="91">
        <v>54.028530119999999</v>
      </c>
      <c r="H5044" s="91">
        <v>131.98829649999999</v>
      </c>
      <c r="M5044" s="91" t="s">
        <v>21</v>
      </c>
      <c r="N5044" s="91">
        <v>0</v>
      </c>
      <c r="O5044" s="91">
        <v>0</v>
      </c>
      <c r="P5044" s="89">
        <f t="shared" si="477"/>
        <v>0</v>
      </c>
      <c r="Q5044" s="91" t="s">
        <v>191</v>
      </c>
      <c r="R5044" s="91">
        <v>2</v>
      </c>
      <c r="S5044" s="91">
        <f t="shared" si="472"/>
        <v>0</v>
      </c>
      <c r="T5044" s="91">
        <f t="shared" si="473"/>
        <v>0</v>
      </c>
      <c r="U5044" t="s">
        <v>1003</v>
      </c>
      <c r="V5044" t="s">
        <v>185</v>
      </c>
      <c r="Z5044" s="118">
        <v>1.1000000000000001</v>
      </c>
      <c r="AA5044" s="91">
        <v>0</v>
      </c>
      <c r="AB5044" s="120">
        <v>0.92</v>
      </c>
      <c r="AC5044" s="2">
        <f t="shared" si="474"/>
        <v>0</v>
      </c>
      <c r="AE5044" s="92">
        <f t="shared" si="475"/>
        <v>0</v>
      </c>
      <c r="AG5044">
        <f t="shared" si="476"/>
        <v>1</v>
      </c>
      <c r="AH5044"/>
    </row>
    <row r="5045" spans="1:34">
      <c r="A5045">
        <v>5044</v>
      </c>
      <c r="C5045">
        <v>254</v>
      </c>
      <c r="D5045">
        <v>953</v>
      </c>
      <c r="E5045" t="s">
        <v>910</v>
      </c>
      <c r="F5045" t="s">
        <v>931</v>
      </c>
      <c r="G5045">
        <v>54.025470730000002</v>
      </c>
      <c r="H5045">
        <v>131.99960329999999</v>
      </c>
      <c r="M5045" t="s">
        <v>104</v>
      </c>
      <c r="N5045">
        <v>0</v>
      </c>
      <c r="O5045">
        <v>-20</v>
      </c>
      <c r="P5045">
        <f t="shared" si="477"/>
        <v>20</v>
      </c>
      <c r="Q5045" t="s">
        <v>613</v>
      </c>
      <c r="R5045">
        <v>2</v>
      </c>
      <c r="S5045">
        <f t="shared" si="472"/>
        <v>20</v>
      </c>
      <c r="T5045">
        <f t="shared" si="473"/>
        <v>0</v>
      </c>
      <c r="U5045" t="s">
        <v>1003</v>
      </c>
      <c r="V5045" t="s">
        <v>185</v>
      </c>
      <c r="W5045">
        <f>SUM(S5045:S5047)</f>
        <v>43</v>
      </c>
      <c r="X5045">
        <f>SUM(T5045:T5047)</f>
        <v>0</v>
      </c>
      <c r="Y5045">
        <f>X5045+W5045</f>
        <v>43</v>
      </c>
      <c r="Z5045" s="118">
        <v>1.01</v>
      </c>
      <c r="AA5045">
        <v>0</v>
      </c>
      <c r="AB5045" s="120">
        <v>3.85</v>
      </c>
      <c r="AC5045" s="2">
        <f t="shared" si="474"/>
        <v>7777.0000000000009</v>
      </c>
      <c r="AD5045" s="2">
        <f>SUM(AC5045:AC5047)</f>
        <v>12347.560000000001</v>
      </c>
      <c r="AE5045" s="2">
        <f t="shared" si="475"/>
        <v>7777.0000000000009</v>
      </c>
      <c r="AF5045" s="2">
        <f>SUM(AE5045:AE5047)</f>
        <v>12347.560000000001</v>
      </c>
      <c r="AG5045">
        <f t="shared" si="476"/>
        <v>1</v>
      </c>
      <c r="AH5045" s="102"/>
    </row>
    <row r="5046" spans="1:34">
      <c r="A5046">
        <v>5045</v>
      </c>
      <c r="C5046">
        <v>254</v>
      </c>
      <c r="D5046">
        <v>953</v>
      </c>
      <c r="E5046" t="s">
        <v>910</v>
      </c>
      <c r="F5046" t="s">
        <v>931</v>
      </c>
      <c r="G5046">
        <v>54.025470730000002</v>
      </c>
      <c r="H5046">
        <v>131.99960329999999</v>
      </c>
      <c r="M5046" t="s">
        <v>28</v>
      </c>
      <c r="N5046">
        <v>-20</v>
      </c>
      <c r="O5046">
        <v>-43</v>
      </c>
      <c r="P5046">
        <f t="shared" si="477"/>
        <v>23</v>
      </c>
      <c r="Q5046" t="s">
        <v>604</v>
      </c>
      <c r="R5046">
        <v>2</v>
      </c>
      <c r="S5046">
        <f t="shared" si="472"/>
        <v>23</v>
      </c>
      <c r="T5046">
        <f t="shared" si="473"/>
        <v>0</v>
      </c>
      <c r="U5046" t="s">
        <v>1003</v>
      </c>
      <c r="V5046" t="s">
        <v>185</v>
      </c>
      <c r="Z5046" s="118">
        <v>1.44</v>
      </c>
      <c r="AA5046">
        <v>0</v>
      </c>
      <c r="AB5046" s="120">
        <v>1.38</v>
      </c>
      <c r="AC5046" s="2">
        <f t="shared" si="474"/>
        <v>4570.5599999999995</v>
      </c>
      <c r="AE5046" s="2">
        <f t="shared" si="475"/>
        <v>4570.5599999999995</v>
      </c>
      <c r="AG5046" t="str">
        <f t="shared" si="476"/>
        <v/>
      </c>
      <c r="AH5046" s="102"/>
    </row>
    <row r="5047" spans="1:34" s="9" customFormat="1">
      <c r="A5047">
        <v>5046</v>
      </c>
      <c r="C5047">
        <v>254</v>
      </c>
      <c r="D5047">
        <v>953</v>
      </c>
      <c r="E5047" s="9" t="s">
        <v>910</v>
      </c>
      <c r="F5047" t="s">
        <v>931</v>
      </c>
      <c r="G5047" s="9">
        <v>54.025470730000002</v>
      </c>
      <c r="H5047" s="9">
        <v>131.99960329999999</v>
      </c>
      <c r="M5047" s="9" t="s">
        <v>874</v>
      </c>
      <c r="N5047" s="9">
        <v>0</v>
      </c>
      <c r="O5047" s="9">
        <v>0</v>
      </c>
      <c r="P5047">
        <f t="shared" si="477"/>
        <v>0</v>
      </c>
      <c r="R5047" s="9">
        <v>2</v>
      </c>
      <c r="S5047" s="9">
        <f t="shared" si="472"/>
        <v>0</v>
      </c>
      <c r="T5047" s="9">
        <f t="shared" si="473"/>
        <v>0</v>
      </c>
      <c r="U5047" t="s">
        <v>1003</v>
      </c>
      <c r="V5047" t="s">
        <v>623</v>
      </c>
      <c r="Z5047" s="118">
        <v>1.42</v>
      </c>
      <c r="AA5047" s="9">
        <v>85</v>
      </c>
      <c r="AB5047" s="120">
        <v>0.45</v>
      </c>
      <c r="AC5047" s="2">
        <f t="shared" si="474"/>
        <v>0</v>
      </c>
      <c r="AE5047" s="11">
        <f t="shared" si="475"/>
        <v>0</v>
      </c>
      <c r="AG5047" t="str">
        <f t="shared" si="476"/>
        <v/>
      </c>
      <c r="AH5047" s="102"/>
    </row>
    <row r="5048" spans="1:34">
      <c r="A5048">
        <v>5047</v>
      </c>
      <c r="C5048">
        <v>247</v>
      </c>
      <c r="D5048">
        <v>954</v>
      </c>
      <c r="E5048" t="s">
        <v>910</v>
      </c>
      <c r="F5048" t="s">
        <v>931</v>
      </c>
      <c r="G5048">
        <v>54.025280000000002</v>
      </c>
      <c r="H5048">
        <v>132.00039670000001</v>
      </c>
      <c r="M5048" t="s">
        <v>795</v>
      </c>
      <c r="N5048">
        <v>0</v>
      </c>
      <c r="O5048">
        <v>-21</v>
      </c>
      <c r="P5048">
        <f t="shared" si="477"/>
        <v>21</v>
      </c>
      <c r="Q5048" t="s">
        <v>613</v>
      </c>
      <c r="R5048">
        <v>2</v>
      </c>
      <c r="S5048">
        <f t="shared" si="472"/>
        <v>21</v>
      </c>
      <c r="T5048">
        <f t="shared" si="473"/>
        <v>0</v>
      </c>
      <c r="U5048" t="s">
        <v>1003</v>
      </c>
      <c r="V5048" t="s">
        <v>623</v>
      </c>
      <c r="W5048">
        <f>SUM(S5048:S5050)</f>
        <v>63</v>
      </c>
      <c r="X5048">
        <f>SUM(T5048:T5050)</f>
        <v>0</v>
      </c>
      <c r="Y5048">
        <f>X5048+W5048</f>
        <v>63</v>
      </c>
      <c r="Z5048" s="118">
        <v>1.01</v>
      </c>
      <c r="AA5048">
        <v>0</v>
      </c>
      <c r="AB5048" s="120">
        <v>3.85</v>
      </c>
      <c r="AC5048" s="2">
        <f t="shared" si="474"/>
        <v>8165.8500000000022</v>
      </c>
      <c r="AD5048" s="2">
        <f>SUM(AC5048:AC5050)</f>
        <v>12024.474000000002</v>
      </c>
      <c r="AE5048" s="2">
        <f t="shared" si="475"/>
        <v>8165.8500000000022</v>
      </c>
      <c r="AF5048" s="2">
        <f>SUM(AE5048:AE5050)</f>
        <v>12024.474000000002</v>
      </c>
      <c r="AG5048">
        <f t="shared" si="476"/>
        <v>1</v>
      </c>
    </row>
    <row r="5049" spans="1:34">
      <c r="A5049">
        <v>5048</v>
      </c>
      <c r="C5049">
        <v>247</v>
      </c>
      <c r="D5049">
        <v>954</v>
      </c>
      <c r="E5049" t="s">
        <v>910</v>
      </c>
      <c r="F5049" t="s">
        <v>931</v>
      </c>
      <c r="G5049">
        <v>54.025280000000002</v>
      </c>
      <c r="H5049">
        <v>132.00039670000001</v>
      </c>
      <c r="M5049" t="s">
        <v>28</v>
      </c>
      <c r="N5049">
        <v>-21</v>
      </c>
      <c r="O5049">
        <v>-39</v>
      </c>
      <c r="P5049">
        <f t="shared" si="477"/>
        <v>18</v>
      </c>
      <c r="Q5049" t="s">
        <v>191</v>
      </c>
      <c r="R5049">
        <v>2</v>
      </c>
      <c r="S5049">
        <f t="shared" si="472"/>
        <v>18</v>
      </c>
      <c r="T5049">
        <f t="shared" si="473"/>
        <v>0</v>
      </c>
      <c r="U5049" t="s">
        <v>1003</v>
      </c>
      <c r="V5049" t="s">
        <v>623</v>
      </c>
      <c r="Z5049" s="118">
        <v>1.44</v>
      </c>
      <c r="AA5049">
        <v>35</v>
      </c>
      <c r="AB5049" s="120">
        <v>1.38</v>
      </c>
      <c r="AC5049" s="2">
        <f t="shared" si="474"/>
        <v>2325.0239999999999</v>
      </c>
      <c r="AE5049" s="2">
        <f t="shared" si="475"/>
        <v>2325.0239999999999</v>
      </c>
      <c r="AG5049" t="str">
        <f t="shared" si="476"/>
        <v/>
      </c>
    </row>
    <row r="5050" spans="1:34" s="9" customFormat="1">
      <c r="A5050">
        <v>5049</v>
      </c>
      <c r="C5050">
        <v>247</v>
      </c>
      <c r="D5050">
        <v>954</v>
      </c>
      <c r="E5050" s="9" t="s">
        <v>910</v>
      </c>
      <c r="F5050" t="s">
        <v>931</v>
      </c>
      <c r="G5050" s="9">
        <v>54.025280000000002</v>
      </c>
      <c r="H5050" s="9">
        <v>132.00039670000001</v>
      </c>
      <c r="M5050" s="9" t="s">
        <v>20</v>
      </c>
      <c r="N5050" s="9">
        <v>-39</v>
      </c>
      <c r="O5050" s="9">
        <v>-63</v>
      </c>
      <c r="P5050">
        <f t="shared" si="477"/>
        <v>24</v>
      </c>
      <c r="Q5050" s="9" t="s">
        <v>191</v>
      </c>
      <c r="R5050" s="9">
        <v>2</v>
      </c>
      <c r="S5050" s="9">
        <f t="shared" si="472"/>
        <v>24</v>
      </c>
      <c r="T5050" s="9">
        <f t="shared" si="473"/>
        <v>0</v>
      </c>
      <c r="U5050" t="s">
        <v>1003</v>
      </c>
      <c r="V5050" t="s">
        <v>623</v>
      </c>
      <c r="Z5050" s="118">
        <v>1.42</v>
      </c>
      <c r="AA5050" s="9">
        <v>0</v>
      </c>
      <c r="AB5050" s="120">
        <v>0.45</v>
      </c>
      <c r="AC5050" s="2">
        <f t="shared" si="474"/>
        <v>1533.6000000000001</v>
      </c>
      <c r="AE5050" s="11">
        <f t="shared" si="475"/>
        <v>1533.6000000000001</v>
      </c>
      <c r="AG5050" t="str">
        <f t="shared" si="476"/>
        <v/>
      </c>
      <c r="AH5050"/>
    </row>
    <row r="5051" spans="1:34">
      <c r="A5051">
        <v>5050</v>
      </c>
      <c r="C5051">
        <v>389</v>
      </c>
      <c r="D5051">
        <v>955</v>
      </c>
      <c r="E5051" t="s">
        <v>619</v>
      </c>
      <c r="F5051" t="s">
        <v>930</v>
      </c>
      <c r="G5051">
        <v>56.131809230000002</v>
      </c>
      <c r="H5051">
        <v>130.0302734</v>
      </c>
      <c r="M5051" t="s">
        <v>612</v>
      </c>
      <c r="N5051">
        <v>3</v>
      </c>
      <c r="O5051">
        <v>0</v>
      </c>
      <c r="P5051">
        <f t="shared" si="477"/>
        <v>3</v>
      </c>
      <c r="Q5051" t="s">
        <v>35</v>
      </c>
      <c r="R5051">
        <v>1</v>
      </c>
      <c r="S5051">
        <f t="shared" si="472"/>
        <v>0</v>
      </c>
      <c r="T5051">
        <f t="shared" si="473"/>
        <v>3</v>
      </c>
      <c r="W5051">
        <f>SUM(S5051:S5055)</f>
        <v>17</v>
      </c>
      <c r="X5051">
        <f>SUM(T5051:T5055)</f>
        <v>3</v>
      </c>
      <c r="Y5051">
        <f>X5051+W5051</f>
        <v>20</v>
      </c>
      <c r="Z5051" s="118">
        <v>0.16</v>
      </c>
      <c r="AA5051">
        <v>0</v>
      </c>
      <c r="AB5051" s="120">
        <v>37.4</v>
      </c>
      <c r="AC5051" s="2">
        <f t="shared" si="474"/>
        <v>1795.1999999999998</v>
      </c>
      <c r="AD5051" s="2">
        <f>SUM(AC5051:AC5055)</f>
        <v>3413.3999999999996</v>
      </c>
      <c r="AE5051" s="2">
        <f t="shared" si="475"/>
        <v>1795.1999999999998</v>
      </c>
      <c r="AF5051" s="2">
        <f>SUM(AE5051:AE5055)</f>
        <v>3413.3999999999996</v>
      </c>
      <c r="AG5051">
        <f t="shared" si="476"/>
        <v>1</v>
      </c>
    </row>
    <row r="5052" spans="1:34">
      <c r="A5052">
        <v>5051</v>
      </c>
      <c r="C5052">
        <v>436</v>
      </c>
      <c r="D5052">
        <v>955</v>
      </c>
      <c r="E5052" t="s">
        <v>619</v>
      </c>
      <c r="F5052" t="s">
        <v>930</v>
      </c>
      <c r="G5052">
        <v>56.131809230000002</v>
      </c>
      <c r="H5052">
        <v>130.0302734</v>
      </c>
      <c r="M5052" t="s">
        <v>875</v>
      </c>
      <c r="N5052">
        <v>0</v>
      </c>
      <c r="O5052">
        <v>-5</v>
      </c>
      <c r="P5052">
        <f t="shared" si="477"/>
        <v>5</v>
      </c>
      <c r="Q5052" t="s">
        <v>616</v>
      </c>
      <c r="R5052">
        <v>2</v>
      </c>
      <c r="S5052">
        <f t="shared" si="472"/>
        <v>5</v>
      </c>
      <c r="T5052">
        <f t="shared" si="473"/>
        <v>0</v>
      </c>
      <c r="U5052" t="s">
        <v>1003</v>
      </c>
      <c r="V5052" t="s">
        <v>623</v>
      </c>
      <c r="Z5052" s="118">
        <v>1.45</v>
      </c>
      <c r="AA5052">
        <v>10</v>
      </c>
      <c r="AB5052" s="120">
        <v>1.2</v>
      </c>
      <c r="AC5052" s="2">
        <f t="shared" si="474"/>
        <v>782.99999999999989</v>
      </c>
      <c r="AE5052" s="2">
        <f t="shared" si="475"/>
        <v>782.99999999999989</v>
      </c>
      <c r="AG5052" t="str">
        <f t="shared" si="476"/>
        <v/>
      </c>
    </row>
    <row r="5053" spans="1:34">
      <c r="A5053">
        <v>5052</v>
      </c>
      <c r="C5053">
        <v>436</v>
      </c>
      <c r="D5053">
        <v>955</v>
      </c>
      <c r="E5053" t="s">
        <v>619</v>
      </c>
      <c r="F5053" t="s">
        <v>930</v>
      </c>
      <c r="G5053">
        <v>56.131809230000002</v>
      </c>
      <c r="H5053">
        <v>130.0302734</v>
      </c>
      <c r="M5053" t="s">
        <v>689</v>
      </c>
      <c r="N5053">
        <v>-5</v>
      </c>
      <c r="O5053">
        <v>-17</v>
      </c>
      <c r="P5053">
        <f t="shared" si="477"/>
        <v>12</v>
      </c>
      <c r="Q5053" t="s">
        <v>616</v>
      </c>
      <c r="R5053">
        <v>2</v>
      </c>
      <c r="S5053">
        <f t="shared" si="472"/>
        <v>12</v>
      </c>
      <c r="T5053">
        <f t="shared" si="473"/>
        <v>0</v>
      </c>
      <c r="U5053" t="s">
        <v>1003</v>
      </c>
      <c r="V5053" t="s">
        <v>623</v>
      </c>
      <c r="Z5053" s="118">
        <v>1.45</v>
      </c>
      <c r="AA5053">
        <v>60</v>
      </c>
      <c r="AB5053" s="120">
        <v>1.2</v>
      </c>
      <c r="AC5053" s="2">
        <f t="shared" si="474"/>
        <v>835.2</v>
      </c>
      <c r="AE5053" s="2">
        <f t="shared" si="475"/>
        <v>835.2</v>
      </c>
      <c r="AG5053" t="str">
        <f t="shared" si="476"/>
        <v/>
      </c>
    </row>
    <row r="5054" spans="1:34">
      <c r="A5054">
        <v>5053</v>
      </c>
      <c r="C5054">
        <v>436</v>
      </c>
      <c r="D5054">
        <v>955</v>
      </c>
      <c r="E5054" t="s">
        <v>619</v>
      </c>
      <c r="F5054" t="s">
        <v>930</v>
      </c>
      <c r="G5054">
        <v>56.131809230000002</v>
      </c>
      <c r="H5054">
        <v>130.0302734</v>
      </c>
      <c r="M5054" t="s">
        <v>416</v>
      </c>
      <c r="N5054">
        <v>-17</v>
      </c>
      <c r="O5054">
        <v>-17</v>
      </c>
      <c r="P5054">
        <f t="shared" si="477"/>
        <v>0</v>
      </c>
      <c r="R5054">
        <v>2</v>
      </c>
      <c r="S5054">
        <f t="shared" si="472"/>
        <v>0</v>
      </c>
      <c r="T5054">
        <f t="shared" si="473"/>
        <v>0</v>
      </c>
      <c r="U5054" t="s">
        <v>1003</v>
      </c>
      <c r="V5054" t="s">
        <v>623</v>
      </c>
      <c r="Z5054" s="118">
        <v>0</v>
      </c>
      <c r="AA5054">
        <v>0</v>
      </c>
      <c r="AC5054" s="2">
        <f t="shared" si="474"/>
        <v>0</v>
      </c>
      <c r="AE5054" s="2">
        <f t="shared" si="475"/>
        <v>0</v>
      </c>
      <c r="AG5054" t="str">
        <f t="shared" si="476"/>
        <v/>
      </c>
    </row>
    <row r="5055" spans="1:34" s="9" customFormat="1">
      <c r="A5055">
        <v>5054</v>
      </c>
      <c r="C5055">
        <v>389</v>
      </c>
      <c r="D5055">
        <v>955</v>
      </c>
      <c r="E5055" s="9" t="s">
        <v>619</v>
      </c>
      <c r="F5055" t="s">
        <v>930</v>
      </c>
      <c r="G5055" s="9">
        <v>56.131809230000002</v>
      </c>
      <c r="H5055" s="9">
        <v>130.0302734</v>
      </c>
      <c r="M5055" s="9" t="s">
        <v>191</v>
      </c>
      <c r="N5055" s="9">
        <v>0</v>
      </c>
      <c r="O5055" s="9">
        <v>0</v>
      </c>
      <c r="P5055">
        <f t="shared" si="477"/>
        <v>0</v>
      </c>
      <c r="Q5055" s="9" t="s">
        <v>35</v>
      </c>
      <c r="R5055" s="9">
        <v>1</v>
      </c>
      <c r="S5055" s="9">
        <f t="shared" si="472"/>
        <v>0</v>
      </c>
      <c r="T5055" s="9">
        <f t="shared" si="473"/>
        <v>0</v>
      </c>
      <c r="U5055"/>
      <c r="V5055"/>
      <c r="Z5055" s="118">
        <v>0</v>
      </c>
      <c r="AA5055" s="9">
        <v>0</v>
      </c>
      <c r="AB5055" s="120"/>
      <c r="AC5055" s="2">
        <f t="shared" si="474"/>
        <v>0</v>
      </c>
      <c r="AE5055" s="11">
        <f t="shared" si="475"/>
        <v>0</v>
      </c>
      <c r="AG5055" t="str">
        <f t="shared" si="476"/>
        <v/>
      </c>
      <c r="AH5055"/>
    </row>
    <row r="5056" spans="1:34">
      <c r="A5056">
        <v>5055</v>
      </c>
      <c r="C5056">
        <v>387</v>
      </c>
      <c r="D5056">
        <v>956</v>
      </c>
      <c r="E5056" t="s">
        <v>619</v>
      </c>
      <c r="F5056" t="s">
        <v>930</v>
      </c>
      <c r="G5056">
        <v>56.13262177</v>
      </c>
      <c r="H5056">
        <v>130.03079220000001</v>
      </c>
      <c r="M5056" t="s">
        <v>606</v>
      </c>
      <c r="N5056">
        <v>1</v>
      </c>
      <c r="O5056">
        <v>0</v>
      </c>
      <c r="P5056">
        <f t="shared" si="477"/>
        <v>1</v>
      </c>
      <c r="Q5056" t="s">
        <v>35</v>
      </c>
      <c r="R5056">
        <v>1</v>
      </c>
      <c r="S5056">
        <f t="shared" si="472"/>
        <v>0</v>
      </c>
      <c r="T5056">
        <f t="shared" si="473"/>
        <v>1</v>
      </c>
      <c r="W5056">
        <f>SUM(S5056:S5061)</f>
        <v>35</v>
      </c>
      <c r="X5056">
        <f>SUM(T5056:T5061)</f>
        <v>1</v>
      </c>
      <c r="Y5056">
        <f>X5056+W5056</f>
        <v>36</v>
      </c>
      <c r="Z5056" s="118">
        <v>0.16</v>
      </c>
      <c r="AA5056">
        <v>0</v>
      </c>
      <c r="AB5056" s="120">
        <v>37.4</v>
      </c>
      <c r="AC5056" s="2">
        <f t="shared" si="474"/>
        <v>598.4</v>
      </c>
      <c r="AD5056" s="2">
        <f>SUM(AC5056:AC5061)</f>
        <v>6633.85</v>
      </c>
      <c r="AE5056" s="2">
        <f t="shared" si="475"/>
        <v>598.4</v>
      </c>
      <c r="AF5056" s="2">
        <f>SUM(AE5056:AE5061)</f>
        <v>6633.85</v>
      </c>
      <c r="AG5056">
        <f t="shared" si="476"/>
        <v>1</v>
      </c>
    </row>
    <row r="5057" spans="1:34">
      <c r="A5057">
        <v>5056</v>
      </c>
      <c r="C5057">
        <v>434</v>
      </c>
      <c r="D5057">
        <v>956</v>
      </c>
      <c r="E5057" t="s">
        <v>619</v>
      </c>
      <c r="F5057" t="s">
        <v>930</v>
      </c>
      <c r="G5057">
        <v>56.13262177</v>
      </c>
      <c r="H5057">
        <v>130.03079220000001</v>
      </c>
      <c r="M5057" t="s">
        <v>129</v>
      </c>
      <c r="N5057">
        <v>0</v>
      </c>
      <c r="O5057">
        <v>-9</v>
      </c>
      <c r="P5057">
        <f t="shared" si="477"/>
        <v>9</v>
      </c>
      <c r="Q5057" t="s">
        <v>885</v>
      </c>
      <c r="R5057">
        <v>2</v>
      </c>
      <c r="S5057">
        <f t="shared" si="472"/>
        <v>9</v>
      </c>
      <c r="T5057">
        <f t="shared" si="473"/>
        <v>0</v>
      </c>
      <c r="U5057" t="s">
        <v>1006</v>
      </c>
      <c r="V5057" t="s">
        <v>21</v>
      </c>
      <c r="Z5057" s="118">
        <v>1.07</v>
      </c>
      <c r="AA5057">
        <v>0</v>
      </c>
      <c r="AB5057" s="120">
        <v>3.36</v>
      </c>
      <c r="AC5057" s="2">
        <f t="shared" si="474"/>
        <v>3235.68</v>
      </c>
      <c r="AE5057" s="2">
        <f t="shared" si="475"/>
        <v>3235.68</v>
      </c>
      <c r="AG5057" t="str">
        <f t="shared" si="476"/>
        <v/>
      </c>
    </row>
    <row r="5058" spans="1:34">
      <c r="A5058">
        <v>5057</v>
      </c>
      <c r="C5058">
        <v>434</v>
      </c>
      <c r="D5058">
        <v>956</v>
      </c>
      <c r="E5058" t="s">
        <v>619</v>
      </c>
      <c r="F5058" t="s">
        <v>930</v>
      </c>
      <c r="G5058">
        <v>56.13262177</v>
      </c>
      <c r="H5058">
        <v>130.03079220000001</v>
      </c>
      <c r="M5058" t="s">
        <v>58</v>
      </c>
      <c r="N5058">
        <v>-9</v>
      </c>
      <c r="O5058">
        <v>-15</v>
      </c>
      <c r="P5058">
        <f t="shared" si="477"/>
        <v>6</v>
      </c>
      <c r="Q5058" t="s">
        <v>89</v>
      </c>
      <c r="R5058">
        <v>2</v>
      </c>
      <c r="S5058">
        <f t="shared" ref="S5058:S5121" si="478">IF(R5058=1,0,P5058)</f>
        <v>6</v>
      </c>
      <c r="T5058">
        <f t="shared" ref="T5058:T5121" si="479">IF(R5058=1,P5058,0)</f>
        <v>0</v>
      </c>
      <c r="U5058" t="s">
        <v>1006</v>
      </c>
      <c r="V5058" t="s">
        <v>21</v>
      </c>
      <c r="Z5058" s="118">
        <v>1.03</v>
      </c>
      <c r="AA5058">
        <v>5</v>
      </c>
      <c r="AB5058" s="120">
        <v>1.2</v>
      </c>
      <c r="AC5058" s="2">
        <f t="shared" ref="AC5058:AC5121" si="480">Z5058*AB5058/100*P5058*100*100*((100-AA5058)/100)</f>
        <v>704.52</v>
      </c>
      <c r="AE5058" s="2">
        <f t="shared" ref="AE5058:AE5121" si="481">Z5058*AB5058/100*P5058*100*100*((100-AA5058)/100)</f>
        <v>704.52</v>
      </c>
      <c r="AG5058" t="str">
        <f t="shared" ref="AG5058:AG5121" si="482">IF(D5057&lt;&gt;D5058,1,"")</f>
        <v/>
      </c>
      <c r="AH5058" s="102"/>
    </row>
    <row r="5059" spans="1:34">
      <c r="A5059">
        <v>5058</v>
      </c>
      <c r="C5059">
        <v>434</v>
      </c>
      <c r="D5059">
        <v>956</v>
      </c>
      <c r="E5059" t="s">
        <v>619</v>
      </c>
      <c r="F5059" t="s">
        <v>930</v>
      </c>
      <c r="G5059">
        <v>56.13262177</v>
      </c>
      <c r="H5059">
        <v>130.03079220000001</v>
      </c>
      <c r="M5059" t="s">
        <v>101</v>
      </c>
      <c r="N5059">
        <v>-15</v>
      </c>
      <c r="O5059">
        <v>-30</v>
      </c>
      <c r="P5059">
        <f t="shared" si="477"/>
        <v>15</v>
      </c>
      <c r="Q5059" t="s">
        <v>89</v>
      </c>
      <c r="R5059">
        <v>2</v>
      </c>
      <c r="S5059">
        <f t="shared" si="478"/>
        <v>15</v>
      </c>
      <c r="T5059">
        <f t="shared" si="479"/>
        <v>0</v>
      </c>
      <c r="U5059" t="s">
        <v>1006</v>
      </c>
      <c r="V5059" t="s">
        <v>856</v>
      </c>
      <c r="Z5059" s="118">
        <v>1.45</v>
      </c>
      <c r="AA5059">
        <v>25</v>
      </c>
      <c r="AB5059" s="120">
        <v>1.2</v>
      </c>
      <c r="AC5059" s="2">
        <f t="shared" si="480"/>
        <v>1957.5</v>
      </c>
      <c r="AE5059" s="2">
        <f t="shared" si="481"/>
        <v>1957.5</v>
      </c>
      <c r="AG5059" t="str">
        <f t="shared" si="482"/>
        <v/>
      </c>
      <c r="AH5059" s="102"/>
    </row>
    <row r="5060" spans="1:34">
      <c r="A5060">
        <v>5059</v>
      </c>
      <c r="C5060">
        <v>434</v>
      </c>
      <c r="D5060">
        <v>956</v>
      </c>
      <c r="E5060" t="s">
        <v>619</v>
      </c>
      <c r="F5060" t="s">
        <v>930</v>
      </c>
      <c r="G5060">
        <v>56.13262177</v>
      </c>
      <c r="H5060">
        <v>130.03079220000001</v>
      </c>
      <c r="M5060" t="s">
        <v>19</v>
      </c>
      <c r="N5060">
        <v>-30</v>
      </c>
      <c r="O5060">
        <v>-35</v>
      </c>
      <c r="P5060">
        <f t="shared" si="477"/>
        <v>5</v>
      </c>
      <c r="Q5060" t="s">
        <v>604</v>
      </c>
      <c r="R5060">
        <v>2</v>
      </c>
      <c r="S5060">
        <f t="shared" si="478"/>
        <v>5</v>
      </c>
      <c r="T5060">
        <f t="shared" si="479"/>
        <v>0</v>
      </c>
      <c r="U5060" t="s">
        <v>1006</v>
      </c>
      <c r="V5060" t="s">
        <v>856</v>
      </c>
      <c r="Z5060" s="118">
        <v>1.45</v>
      </c>
      <c r="AA5060">
        <v>50</v>
      </c>
      <c r="AB5060" s="120">
        <v>0.38</v>
      </c>
      <c r="AC5060" s="2">
        <f t="shared" si="480"/>
        <v>137.75</v>
      </c>
      <c r="AE5060" s="2">
        <f t="shared" si="481"/>
        <v>137.75</v>
      </c>
      <c r="AG5060" t="str">
        <f t="shared" si="482"/>
        <v/>
      </c>
      <c r="AH5060" s="102"/>
    </row>
    <row r="5061" spans="1:34" s="9" customFormat="1">
      <c r="A5061">
        <v>5060</v>
      </c>
      <c r="C5061">
        <v>387</v>
      </c>
      <c r="D5061">
        <v>956</v>
      </c>
      <c r="E5061" s="9" t="s">
        <v>619</v>
      </c>
      <c r="F5061" t="s">
        <v>930</v>
      </c>
      <c r="G5061" s="9">
        <v>56.13262177</v>
      </c>
      <c r="H5061" s="9">
        <v>130.03079220000001</v>
      </c>
      <c r="M5061" s="9" t="s">
        <v>89</v>
      </c>
      <c r="N5061" s="9">
        <v>0</v>
      </c>
      <c r="O5061" s="9">
        <v>0</v>
      </c>
      <c r="P5061">
        <f t="shared" si="477"/>
        <v>0</v>
      </c>
      <c r="Q5061" s="9" t="s">
        <v>35</v>
      </c>
      <c r="R5061" s="9">
        <v>1</v>
      </c>
      <c r="S5061" s="9">
        <f t="shared" si="478"/>
        <v>0</v>
      </c>
      <c r="T5061" s="9">
        <f t="shared" si="479"/>
        <v>0</v>
      </c>
      <c r="U5061"/>
      <c r="V5061"/>
      <c r="Z5061" s="118">
        <v>0.16</v>
      </c>
      <c r="AA5061" s="9">
        <v>0</v>
      </c>
      <c r="AB5061" s="120">
        <v>37.4</v>
      </c>
      <c r="AC5061" s="2">
        <f t="shared" si="480"/>
        <v>0</v>
      </c>
      <c r="AE5061" s="11">
        <f t="shared" si="481"/>
        <v>0</v>
      </c>
      <c r="AG5061" t="str">
        <f t="shared" si="482"/>
        <v/>
      </c>
      <c r="AH5061"/>
    </row>
    <row r="5062" spans="1:34">
      <c r="A5062">
        <v>5061</v>
      </c>
      <c r="C5062">
        <v>435</v>
      </c>
      <c r="D5062">
        <v>957</v>
      </c>
      <c r="E5062" t="s">
        <v>605</v>
      </c>
      <c r="F5062" t="s">
        <v>929</v>
      </c>
      <c r="G5062">
        <v>56.132530209999999</v>
      </c>
      <c r="H5062">
        <v>130.03125</v>
      </c>
      <c r="M5062" t="s">
        <v>101</v>
      </c>
      <c r="N5062">
        <v>0</v>
      </c>
      <c r="O5062">
        <v>-30</v>
      </c>
      <c r="P5062">
        <f t="shared" si="477"/>
        <v>30</v>
      </c>
      <c r="Q5062" t="s">
        <v>604</v>
      </c>
      <c r="R5062">
        <v>2</v>
      </c>
      <c r="S5062">
        <f t="shared" si="478"/>
        <v>30</v>
      </c>
      <c r="T5062">
        <f t="shared" si="479"/>
        <v>0</v>
      </c>
      <c r="U5062" t="s">
        <v>1006</v>
      </c>
      <c r="V5062" t="s">
        <v>856</v>
      </c>
      <c r="W5062">
        <f>SUM(S5062:S5063)</f>
        <v>60</v>
      </c>
      <c r="X5062">
        <f>SUM(T5062:T5063)</f>
        <v>0</v>
      </c>
      <c r="Y5062">
        <f>X5062+W5062</f>
        <v>60</v>
      </c>
      <c r="Z5062" s="118">
        <v>1.19</v>
      </c>
      <c r="AA5062">
        <v>70</v>
      </c>
      <c r="AB5062" s="120">
        <v>1.7</v>
      </c>
      <c r="AC5062" s="2">
        <f t="shared" si="480"/>
        <v>1820.7</v>
      </c>
      <c r="AD5062" s="2">
        <f>SUM(AC5062:AC5063)</f>
        <v>3932.0999999999995</v>
      </c>
      <c r="AE5062" s="2">
        <f t="shared" si="481"/>
        <v>1820.7</v>
      </c>
      <c r="AF5062" s="2">
        <f>SUM(AE5062:AE5063)</f>
        <v>3932.0999999999995</v>
      </c>
      <c r="AG5062">
        <f t="shared" si="482"/>
        <v>1</v>
      </c>
    </row>
    <row r="5063" spans="1:34" s="9" customFormat="1">
      <c r="A5063">
        <v>5062</v>
      </c>
      <c r="C5063">
        <v>435</v>
      </c>
      <c r="D5063">
        <v>957</v>
      </c>
      <c r="E5063" s="9" t="s">
        <v>605</v>
      </c>
      <c r="F5063" t="s">
        <v>929</v>
      </c>
      <c r="G5063" s="9">
        <v>56.132530209999999</v>
      </c>
      <c r="H5063" s="9">
        <v>130.03125</v>
      </c>
      <c r="M5063" s="9" t="s">
        <v>18</v>
      </c>
      <c r="N5063" s="9">
        <v>-30</v>
      </c>
      <c r="O5063" s="9">
        <v>-60</v>
      </c>
      <c r="P5063">
        <f t="shared" si="477"/>
        <v>30</v>
      </c>
      <c r="Q5063" s="9" t="s">
        <v>604</v>
      </c>
      <c r="R5063" s="9">
        <v>2</v>
      </c>
      <c r="S5063" s="9">
        <f t="shared" si="478"/>
        <v>30</v>
      </c>
      <c r="T5063" s="9">
        <f t="shared" si="479"/>
        <v>0</v>
      </c>
      <c r="U5063" t="s">
        <v>1006</v>
      </c>
      <c r="V5063" t="s">
        <v>856</v>
      </c>
      <c r="Z5063" s="118">
        <v>1.38</v>
      </c>
      <c r="AA5063" s="9">
        <v>70</v>
      </c>
      <c r="AB5063" s="120">
        <v>1.7</v>
      </c>
      <c r="AC5063" s="2">
        <f t="shared" si="480"/>
        <v>2111.3999999999992</v>
      </c>
      <c r="AE5063" s="11">
        <f t="shared" si="481"/>
        <v>2111.3999999999992</v>
      </c>
      <c r="AG5063" t="str">
        <f t="shared" si="482"/>
        <v/>
      </c>
      <c r="AH5063"/>
    </row>
    <row r="5064" spans="1:34" s="102" customFormat="1">
      <c r="A5064" s="102">
        <v>5063</v>
      </c>
      <c r="C5064">
        <v>322</v>
      </c>
      <c r="D5064" s="102">
        <v>958</v>
      </c>
      <c r="E5064" s="102" t="s">
        <v>919</v>
      </c>
      <c r="F5064" s="102" t="s">
        <v>934</v>
      </c>
      <c r="G5064" s="102">
        <v>56.695758820000002</v>
      </c>
      <c r="H5064" s="102">
        <v>130.777298</v>
      </c>
      <c r="M5064" s="102" t="s">
        <v>625</v>
      </c>
      <c r="N5064" s="102">
        <v>15</v>
      </c>
      <c r="O5064" s="102">
        <v>0</v>
      </c>
      <c r="P5064" s="102">
        <f t="shared" si="477"/>
        <v>15</v>
      </c>
      <c r="Q5064" s="102" t="s">
        <v>35</v>
      </c>
      <c r="R5064" s="102">
        <v>1</v>
      </c>
      <c r="S5064" s="102">
        <f t="shared" si="478"/>
        <v>0</v>
      </c>
      <c r="T5064" s="102">
        <f t="shared" si="479"/>
        <v>15</v>
      </c>
      <c r="U5064"/>
      <c r="V5064"/>
      <c r="W5064" s="102">
        <f>SUM(S5064:S5067)</f>
        <v>5</v>
      </c>
      <c r="X5064" s="102">
        <f>SUM(T5064:T5067)</f>
        <v>15</v>
      </c>
      <c r="Y5064" s="102">
        <f>X5064+W5064</f>
        <v>20</v>
      </c>
      <c r="Z5064" s="118">
        <v>0.11</v>
      </c>
      <c r="AA5064" s="102">
        <v>0</v>
      </c>
      <c r="AB5064" s="120">
        <v>51.68</v>
      </c>
      <c r="AC5064" s="103">
        <f t="shared" si="480"/>
        <v>8527.2000000000007</v>
      </c>
      <c r="AD5064" s="103">
        <f>SUM(AC5064:AC5067)</f>
        <v>11541.888000000001</v>
      </c>
      <c r="AE5064" s="103">
        <f t="shared" si="481"/>
        <v>8527.2000000000007</v>
      </c>
      <c r="AF5064" s="103">
        <f>SUM(AE5064:AE5067)</f>
        <v>11541.888000000001</v>
      </c>
      <c r="AG5064" s="102">
        <f t="shared" si="482"/>
        <v>1</v>
      </c>
      <c r="AH5064"/>
    </row>
    <row r="5065" spans="1:34" s="102" customFormat="1">
      <c r="A5065" s="102">
        <v>5064</v>
      </c>
      <c r="C5065">
        <v>352</v>
      </c>
      <c r="D5065" s="102">
        <v>958</v>
      </c>
      <c r="E5065" s="102" t="s">
        <v>919</v>
      </c>
      <c r="F5065" s="102" t="s">
        <v>934</v>
      </c>
      <c r="G5065" s="102">
        <v>56.695758820000002</v>
      </c>
      <c r="H5065" s="102">
        <v>130.777298</v>
      </c>
      <c r="M5065" s="102" t="s">
        <v>16</v>
      </c>
      <c r="N5065" s="102">
        <v>0</v>
      </c>
      <c r="O5065" s="102">
        <v>-2</v>
      </c>
      <c r="P5065" s="102">
        <f t="shared" si="477"/>
        <v>2</v>
      </c>
      <c r="R5065" s="102">
        <v>2</v>
      </c>
      <c r="S5065" s="102">
        <f t="shared" si="478"/>
        <v>2</v>
      </c>
      <c r="T5065" s="102">
        <f t="shared" si="479"/>
        <v>0</v>
      </c>
      <c r="U5065" t="s">
        <v>1003</v>
      </c>
      <c r="V5065" t="s">
        <v>89</v>
      </c>
      <c r="Z5065" s="118">
        <v>0.93</v>
      </c>
      <c r="AA5065" s="102">
        <v>0</v>
      </c>
      <c r="AB5065" s="120">
        <v>10.130000000000001</v>
      </c>
      <c r="AC5065" s="103">
        <f t="shared" si="480"/>
        <v>1884.1800000000003</v>
      </c>
      <c r="AE5065" s="103">
        <f t="shared" si="481"/>
        <v>1884.1800000000003</v>
      </c>
      <c r="AG5065" s="102" t="str">
        <f t="shared" si="482"/>
        <v/>
      </c>
      <c r="AH5065"/>
    </row>
    <row r="5066" spans="1:34" s="102" customFormat="1">
      <c r="A5066" s="102">
        <v>5065</v>
      </c>
      <c r="C5066">
        <v>352</v>
      </c>
      <c r="D5066" s="102">
        <v>958</v>
      </c>
      <c r="E5066" s="102" t="s">
        <v>919</v>
      </c>
      <c r="F5066" s="102" t="s">
        <v>934</v>
      </c>
      <c r="G5066" s="102">
        <v>56.695758820000002</v>
      </c>
      <c r="H5066" s="102">
        <v>130.777298</v>
      </c>
      <c r="M5066" s="102" t="s">
        <v>176</v>
      </c>
      <c r="N5066" s="102">
        <v>-2</v>
      </c>
      <c r="O5066" s="102">
        <v>-5</v>
      </c>
      <c r="P5066" s="102">
        <f t="shared" si="477"/>
        <v>3</v>
      </c>
      <c r="Q5066" s="102" t="s">
        <v>604</v>
      </c>
      <c r="R5066" s="102">
        <v>2</v>
      </c>
      <c r="S5066" s="102">
        <f t="shared" si="478"/>
        <v>3</v>
      </c>
      <c r="T5066" s="102">
        <f t="shared" si="479"/>
        <v>0</v>
      </c>
      <c r="U5066" t="s">
        <v>1003</v>
      </c>
      <c r="V5066" t="s">
        <v>89</v>
      </c>
      <c r="Z5066" s="118">
        <v>0.93</v>
      </c>
      <c r="AA5066" s="102">
        <v>60</v>
      </c>
      <c r="AB5066" s="120">
        <v>10.130000000000001</v>
      </c>
      <c r="AC5066" s="103">
        <f t="shared" si="480"/>
        <v>1130.5080000000003</v>
      </c>
      <c r="AE5066" s="103">
        <f t="shared" si="481"/>
        <v>1130.5080000000003</v>
      </c>
      <c r="AG5066" s="102" t="str">
        <f t="shared" si="482"/>
        <v/>
      </c>
      <c r="AH5066"/>
    </row>
    <row r="5067" spans="1:34" s="44" customFormat="1">
      <c r="A5067" s="102">
        <v>5066</v>
      </c>
      <c r="C5067">
        <v>352</v>
      </c>
      <c r="D5067" s="102">
        <v>958</v>
      </c>
      <c r="E5067" s="44" t="s">
        <v>919</v>
      </c>
      <c r="F5067" s="102" t="s">
        <v>934</v>
      </c>
      <c r="G5067" s="44">
        <v>56.695758820000002</v>
      </c>
      <c r="H5067" s="44">
        <v>130.777298</v>
      </c>
      <c r="M5067" s="44" t="s">
        <v>177</v>
      </c>
      <c r="N5067" s="44">
        <v>-5</v>
      </c>
      <c r="O5067" s="44">
        <v>-5</v>
      </c>
      <c r="P5067" s="102">
        <f t="shared" ref="P5067:P5129" si="483">ABS(N5067-O5067)</f>
        <v>0</v>
      </c>
      <c r="Q5067" s="44" t="s">
        <v>604</v>
      </c>
      <c r="R5067" s="44">
        <v>2</v>
      </c>
      <c r="S5067" s="44">
        <f t="shared" si="478"/>
        <v>0</v>
      </c>
      <c r="T5067" s="44">
        <f t="shared" si="479"/>
        <v>0</v>
      </c>
      <c r="U5067" t="s">
        <v>1003</v>
      </c>
      <c r="V5067" t="s">
        <v>89</v>
      </c>
      <c r="Z5067" s="118">
        <v>1.17</v>
      </c>
      <c r="AA5067" s="44">
        <v>80</v>
      </c>
      <c r="AB5067" s="120">
        <v>3.63</v>
      </c>
      <c r="AC5067" s="103">
        <f t="shared" si="480"/>
        <v>0</v>
      </c>
      <c r="AE5067" s="104">
        <f t="shared" si="481"/>
        <v>0</v>
      </c>
      <c r="AG5067" s="102" t="str">
        <f t="shared" si="482"/>
        <v/>
      </c>
      <c r="AH5067"/>
    </row>
    <row r="5068" spans="1:34">
      <c r="A5068">
        <v>5067</v>
      </c>
      <c r="C5068">
        <v>273</v>
      </c>
      <c r="D5068">
        <v>959</v>
      </c>
      <c r="E5068" t="s">
        <v>416</v>
      </c>
      <c r="F5068" t="s">
        <v>932</v>
      </c>
      <c r="G5068">
        <v>56.720935820000001</v>
      </c>
      <c r="H5068">
        <v>131.21588130000001</v>
      </c>
      <c r="M5068" t="s">
        <v>610</v>
      </c>
      <c r="N5068">
        <v>1</v>
      </c>
      <c r="O5068">
        <v>0</v>
      </c>
      <c r="P5068">
        <f t="shared" si="483"/>
        <v>1</v>
      </c>
      <c r="Q5068" t="s">
        <v>35</v>
      </c>
      <c r="R5068">
        <v>1</v>
      </c>
      <c r="S5068">
        <f t="shared" si="478"/>
        <v>0</v>
      </c>
      <c r="T5068">
        <f t="shared" si="479"/>
        <v>1</v>
      </c>
      <c r="W5068">
        <f>SUM(S5068:S5074)</f>
        <v>90</v>
      </c>
      <c r="X5068">
        <f>SUM(T5068:T5074)</f>
        <v>1</v>
      </c>
      <c r="Y5068">
        <f>X5068+W5068</f>
        <v>91</v>
      </c>
      <c r="Z5068" s="118">
        <v>0.11</v>
      </c>
      <c r="AA5068">
        <v>0</v>
      </c>
      <c r="AB5068" s="120">
        <v>25.58</v>
      </c>
      <c r="AC5068" s="2">
        <f t="shared" si="480"/>
        <v>281.37999999999994</v>
      </c>
      <c r="AD5068" s="2">
        <f>SUM(AC5068:AC5074)</f>
        <v>11988.68</v>
      </c>
      <c r="AE5068" s="2">
        <f t="shared" si="481"/>
        <v>281.37999999999994</v>
      </c>
      <c r="AF5068" s="2">
        <f>SUM(AE5068:AE5074)</f>
        <v>11988.68</v>
      </c>
      <c r="AG5068">
        <f t="shared" si="482"/>
        <v>1</v>
      </c>
    </row>
    <row r="5069" spans="1:34">
      <c r="A5069">
        <v>5068</v>
      </c>
      <c r="C5069">
        <v>301</v>
      </c>
      <c r="D5069">
        <v>959</v>
      </c>
      <c r="E5069" t="s">
        <v>416</v>
      </c>
      <c r="F5069" t="s">
        <v>932</v>
      </c>
      <c r="G5069">
        <v>56.720935820000001</v>
      </c>
      <c r="H5069">
        <v>131.21588130000001</v>
      </c>
      <c r="M5069" t="s">
        <v>263</v>
      </c>
      <c r="N5069">
        <v>0</v>
      </c>
      <c r="O5069">
        <v>-10</v>
      </c>
      <c r="P5069">
        <f t="shared" si="483"/>
        <v>10</v>
      </c>
      <c r="Q5069" t="s">
        <v>191</v>
      </c>
      <c r="R5069">
        <v>2</v>
      </c>
      <c r="S5069">
        <f t="shared" si="478"/>
        <v>10</v>
      </c>
      <c r="T5069">
        <f t="shared" si="479"/>
        <v>0</v>
      </c>
      <c r="U5069" t="s">
        <v>1003</v>
      </c>
      <c r="V5069" t="s">
        <v>918</v>
      </c>
      <c r="Z5069" s="118">
        <v>1.1000000000000001</v>
      </c>
      <c r="AA5069" s="106">
        <v>30</v>
      </c>
      <c r="AB5069" s="120">
        <v>0.92</v>
      </c>
      <c r="AC5069" s="2">
        <f t="shared" si="480"/>
        <v>708.40000000000009</v>
      </c>
      <c r="AE5069" s="2">
        <f t="shared" si="481"/>
        <v>708.40000000000009</v>
      </c>
      <c r="AG5069" t="str">
        <f t="shared" si="482"/>
        <v/>
      </c>
    </row>
    <row r="5070" spans="1:34">
      <c r="A5070">
        <v>5069</v>
      </c>
      <c r="C5070">
        <v>301</v>
      </c>
      <c r="D5070">
        <v>959</v>
      </c>
      <c r="E5070" t="s">
        <v>416</v>
      </c>
      <c r="F5070" t="s">
        <v>932</v>
      </c>
      <c r="G5070">
        <v>56.720935820000001</v>
      </c>
      <c r="H5070">
        <v>131.21588130000001</v>
      </c>
      <c r="M5070" t="s">
        <v>629</v>
      </c>
      <c r="N5070">
        <v>-10</v>
      </c>
      <c r="O5070">
        <v>-15</v>
      </c>
      <c r="P5070">
        <f t="shared" si="483"/>
        <v>5</v>
      </c>
      <c r="Q5070" t="s">
        <v>278</v>
      </c>
      <c r="R5070">
        <v>2</v>
      </c>
      <c r="S5070">
        <f t="shared" si="478"/>
        <v>5</v>
      </c>
      <c r="T5070">
        <f t="shared" si="479"/>
        <v>0</v>
      </c>
      <c r="U5070" t="s">
        <v>1003</v>
      </c>
      <c r="V5070" t="s">
        <v>918</v>
      </c>
      <c r="Z5070" s="118">
        <v>0.55000000000000004</v>
      </c>
      <c r="AA5070">
        <v>0</v>
      </c>
      <c r="AB5070" s="120">
        <v>19.02</v>
      </c>
      <c r="AC5070" s="2">
        <f t="shared" si="480"/>
        <v>5230.5</v>
      </c>
      <c r="AE5070" s="2">
        <f t="shared" si="481"/>
        <v>5230.5</v>
      </c>
      <c r="AG5070" t="str">
        <f t="shared" si="482"/>
        <v/>
      </c>
    </row>
    <row r="5071" spans="1:34">
      <c r="A5071">
        <v>5070</v>
      </c>
      <c r="C5071">
        <v>301</v>
      </c>
      <c r="D5071">
        <v>959</v>
      </c>
      <c r="E5071" t="s">
        <v>416</v>
      </c>
      <c r="F5071" t="s">
        <v>932</v>
      </c>
      <c r="G5071">
        <v>56.720935820000001</v>
      </c>
      <c r="H5071">
        <v>131.21588130000001</v>
      </c>
      <c r="M5071" t="s">
        <v>682</v>
      </c>
      <c r="N5071">
        <v>-15</v>
      </c>
      <c r="O5071">
        <v>-45</v>
      </c>
      <c r="P5071">
        <f t="shared" si="483"/>
        <v>30</v>
      </c>
      <c r="R5071">
        <v>2</v>
      </c>
      <c r="S5071">
        <f t="shared" si="478"/>
        <v>30</v>
      </c>
      <c r="T5071">
        <f t="shared" si="479"/>
        <v>0</v>
      </c>
      <c r="U5071" t="s">
        <v>1003</v>
      </c>
      <c r="V5071" t="s">
        <v>918</v>
      </c>
      <c r="Z5071" s="118">
        <v>1.1000000000000001</v>
      </c>
      <c r="AA5071" s="106">
        <v>30</v>
      </c>
      <c r="AB5071" s="120">
        <v>0.92</v>
      </c>
      <c r="AC5071" s="2">
        <f t="shared" si="480"/>
        <v>2125.2000000000007</v>
      </c>
      <c r="AE5071" s="2">
        <f t="shared" si="481"/>
        <v>2125.2000000000007</v>
      </c>
      <c r="AG5071" t="str">
        <f t="shared" si="482"/>
        <v/>
      </c>
    </row>
    <row r="5072" spans="1:34">
      <c r="A5072">
        <v>5071</v>
      </c>
      <c r="C5072">
        <v>301</v>
      </c>
      <c r="D5072">
        <v>959</v>
      </c>
      <c r="E5072" t="s">
        <v>416</v>
      </c>
      <c r="F5072" t="s">
        <v>932</v>
      </c>
      <c r="G5072">
        <v>56.720935820000001</v>
      </c>
      <c r="H5072">
        <v>131.21588130000001</v>
      </c>
      <c r="M5072" t="s">
        <v>20</v>
      </c>
      <c r="N5072">
        <v>-45</v>
      </c>
      <c r="O5072">
        <v>-75</v>
      </c>
      <c r="P5072">
        <f t="shared" si="483"/>
        <v>30</v>
      </c>
      <c r="R5072">
        <v>2</v>
      </c>
      <c r="S5072">
        <f t="shared" si="478"/>
        <v>30</v>
      </c>
      <c r="T5072">
        <f t="shared" si="479"/>
        <v>0</v>
      </c>
      <c r="U5072" t="s">
        <v>1003</v>
      </c>
      <c r="V5072" t="s">
        <v>918</v>
      </c>
      <c r="Z5072" s="118">
        <v>1.1000000000000001</v>
      </c>
      <c r="AA5072" s="106">
        <v>30</v>
      </c>
      <c r="AB5072" s="120">
        <v>0.92</v>
      </c>
      <c r="AC5072" s="2">
        <f t="shared" si="480"/>
        <v>2125.2000000000007</v>
      </c>
      <c r="AE5072" s="2">
        <f t="shared" si="481"/>
        <v>2125.2000000000007</v>
      </c>
      <c r="AG5072" t="str">
        <f t="shared" si="482"/>
        <v/>
      </c>
    </row>
    <row r="5073" spans="1:34">
      <c r="A5073">
        <v>5072</v>
      </c>
      <c r="C5073">
        <v>301</v>
      </c>
      <c r="D5073">
        <v>959</v>
      </c>
      <c r="E5073" t="s">
        <v>416</v>
      </c>
      <c r="F5073" t="s">
        <v>932</v>
      </c>
      <c r="G5073">
        <v>56.720935820000001</v>
      </c>
      <c r="H5073">
        <v>131.21588130000001</v>
      </c>
      <c r="M5073" t="s">
        <v>21</v>
      </c>
      <c r="N5073">
        <v>-75</v>
      </c>
      <c r="O5073">
        <v>-90</v>
      </c>
      <c r="P5073">
        <f t="shared" si="483"/>
        <v>15</v>
      </c>
      <c r="Q5073" t="s">
        <v>191</v>
      </c>
      <c r="R5073">
        <v>2</v>
      </c>
      <c r="S5073">
        <f t="shared" si="478"/>
        <v>15</v>
      </c>
      <c r="T5073">
        <f t="shared" si="479"/>
        <v>0</v>
      </c>
      <c r="U5073" t="s">
        <v>1003</v>
      </c>
      <c r="V5073" t="s">
        <v>185</v>
      </c>
      <c r="Z5073" s="118">
        <v>1.1000000000000001</v>
      </c>
      <c r="AA5073" s="106">
        <v>0</v>
      </c>
      <c r="AB5073" s="120">
        <v>0.92</v>
      </c>
      <c r="AC5073" s="2">
        <f t="shared" si="480"/>
        <v>1518.0000000000005</v>
      </c>
      <c r="AE5073" s="2">
        <f t="shared" si="481"/>
        <v>1518.0000000000005</v>
      </c>
      <c r="AG5073" t="str">
        <f t="shared" si="482"/>
        <v/>
      </c>
    </row>
    <row r="5074" spans="1:34" s="9" customFormat="1">
      <c r="A5074">
        <v>5073</v>
      </c>
      <c r="C5074">
        <v>301</v>
      </c>
      <c r="D5074">
        <v>959</v>
      </c>
      <c r="E5074" s="9" t="s">
        <v>416</v>
      </c>
      <c r="F5074" t="s">
        <v>932</v>
      </c>
      <c r="G5074" s="9">
        <v>56.720935820000001</v>
      </c>
      <c r="H5074" s="9">
        <v>131.21588130000001</v>
      </c>
      <c r="M5074" s="9" t="s">
        <v>352</v>
      </c>
      <c r="N5074" s="9">
        <v>-90</v>
      </c>
      <c r="O5074" s="9">
        <v>-90</v>
      </c>
      <c r="P5074">
        <f t="shared" si="483"/>
        <v>0</v>
      </c>
      <c r="R5074" s="9">
        <v>2</v>
      </c>
      <c r="S5074" s="9">
        <f t="shared" si="478"/>
        <v>0</v>
      </c>
      <c r="T5074" s="9">
        <f t="shared" si="479"/>
        <v>0</v>
      </c>
      <c r="U5074" t="s">
        <v>1003</v>
      </c>
      <c r="V5074" t="s">
        <v>185</v>
      </c>
      <c r="Z5074" s="118">
        <v>1.1000000000000001</v>
      </c>
      <c r="AA5074" s="106">
        <v>0</v>
      </c>
      <c r="AB5074" s="120">
        <v>0.92</v>
      </c>
      <c r="AC5074" s="2">
        <f t="shared" si="480"/>
        <v>0</v>
      </c>
      <c r="AE5074" s="11">
        <f t="shared" si="481"/>
        <v>0</v>
      </c>
      <c r="AG5074" t="str">
        <f t="shared" si="482"/>
        <v/>
      </c>
      <c r="AH5074"/>
    </row>
    <row r="5075" spans="1:34">
      <c r="A5075">
        <v>5074</v>
      </c>
      <c r="C5075">
        <v>300</v>
      </c>
      <c r="D5075">
        <v>960</v>
      </c>
      <c r="E5075" t="s">
        <v>614</v>
      </c>
      <c r="F5075" t="s">
        <v>930</v>
      </c>
      <c r="G5075">
        <v>57.049770359999997</v>
      </c>
      <c r="H5075">
        <v>131.5431213</v>
      </c>
      <c r="M5075" t="s">
        <v>101</v>
      </c>
      <c r="N5075">
        <v>-28</v>
      </c>
      <c r="O5075">
        <v>56</v>
      </c>
      <c r="P5075">
        <f t="shared" si="483"/>
        <v>84</v>
      </c>
      <c r="Q5075" t="s">
        <v>89</v>
      </c>
      <c r="R5075">
        <v>2</v>
      </c>
      <c r="S5075">
        <f t="shared" si="478"/>
        <v>84</v>
      </c>
      <c r="T5075">
        <f t="shared" si="479"/>
        <v>0</v>
      </c>
      <c r="U5075" t="s">
        <v>1003</v>
      </c>
      <c r="V5075" t="s">
        <v>185</v>
      </c>
      <c r="W5075">
        <f>SUM(S5075:S5081)</f>
        <v>136</v>
      </c>
      <c r="X5075">
        <f>SUM(T5075:T5081)</f>
        <v>3.5</v>
      </c>
      <c r="Y5075">
        <f>X5075+W5075</f>
        <v>139.5</v>
      </c>
      <c r="Z5075" s="118">
        <v>1.62</v>
      </c>
      <c r="AA5075">
        <v>65</v>
      </c>
      <c r="AB5075" s="120">
        <v>1.2</v>
      </c>
      <c r="AC5075" s="2">
        <f t="shared" si="480"/>
        <v>5715.3599999999988</v>
      </c>
      <c r="AD5075" s="2">
        <f>SUM(AC5075:AC5081)</f>
        <v>11651.599999999999</v>
      </c>
      <c r="AE5075" s="2">
        <f t="shared" si="481"/>
        <v>5715.3599999999988</v>
      </c>
      <c r="AF5075" s="2">
        <f>SUM(AE5075:AE5081)</f>
        <v>11651.599999999999</v>
      </c>
      <c r="AG5075">
        <f t="shared" si="482"/>
        <v>1</v>
      </c>
    </row>
    <row r="5076" spans="1:34">
      <c r="A5076">
        <v>5075</v>
      </c>
      <c r="C5076">
        <v>272</v>
      </c>
      <c r="D5076">
        <v>960</v>
      </c>
      <c r="E5076" t="s">
        <v>614</v>
      </c>
      <c r="F5076" t="s">
        <v>930</v>
      </c>
      <c r="G5076">
        <v>57.049770359999997</v>
      </c>
      <c r="H5076">
        <v>131.5431213</v>
      </c>
      <c r="M5076" t="s">
        <v>669</v>
      </c>
      <c r="N5076">
        <v>3.5</v>
      </c>
      <c r="O5076">
        <v>2.5</v>
      </c>
      <c r="P5076">
        <f t="shared" si="483"/>
        <v>1</v>
      </c>
      <c r="Q5076" t="s">
        <v>35</v>
      </c>
      <c r="R5076">
        <v>1</v>
      </c>
      <c r="S5076">
        <f t="shared" si="478"/>
        <v>0</v>
      </c>
      <c r="T5076">
        <f t="shared" si="479"/>
        <v>1</v>
      </c>
      <c r="Z5076" s="118">
        <v>0</v>
      </c>
      <c r="AA5076">
        <v>0</v>
      </c>
      <c r="AC5076" s="2">
        <f t="shared" si="480"/>
        <v>0</v>
      </c>
      <c r="AE5076" s="2">
        <f t="shared" si="481"/>
        <v>0</v>
      </c>
      <c r="AG5076" t="str">
        <f t="shared" si="482"/>
        <v/>
      </c>
    </row>
    <row r="5077" spans="1:34">
      <c r="A5077">
        <v>5076</v>
      </c>
      <c r="C5077">
        <v>272</v>
      </c>
      <c r="D5077">
        <v>960</v>
      </c>
      <c r="E5077" t="s">
        <v>614</v>
      </c>
      <c r="F5077" t="s">
        <v>930</v>
      </c>
      <c r="G5077">
        <v>57.049770359999997</v>
      </c>
      <c r="H5077">
        <v>131.5431213</v>
      </c>
      <c r="M5077" t="s">
        <v>14</v>
      </c>
      <c r="N5077">
        <v>2.5</v>
      </c>
      <c r="O5077">
        <v>0</v>
      </c>
      <c r="P5077">
        <f t="shared" si="483"/>
        <v>2.5</v>
      </c>
      <c r="Q5077" t="s">
        <v>35</v>
      </c>
      <c r="R5077">
        <v>1</v>
      </c>
      <c r="S5077">
        <f t="shared" si="478"/>
        <v>0</v>
      </c>
      <c r="T5077">
        <f t="shared" si="479"/>
        <v>2.5</v>
      </c>
      <c r="Z5077" s="118">
        <v>0.16</v>
      </c>
      <c r="AA5077">
        <v>0</v>
      </c>
      <c r="AB5077" s="120">
        <v>37.4</v>
      </c>
      <c r="AC5077" s="2">
        <f t="shared" si="480"/>
        <v>1496</v>
      </c>
      <c r="AE5077" s="2">
        <f t="shared" si="481"/>
        <v>1496</v>
      </c>
      <c r="AG5077" t="str">
        <f t="shared" si="482"/>
        <v/>
      </c>
    </row>
    <row r="5078" spans="1:34">
      <c r="A5078">
        <v>5077</v>
      </c>
      <c r="C5078">
        <v>300</v>
      </c>
      <c r="D5078">
        <v>960</v>
      </c>
      <c r="E5078" t="s">
        <v>614</v>
      </c>
      <c r="F5078" t="s">
        <v>930</v>
      </c>
      <c r="G5078">
        <v>57.049770359999997</v>
      </c>
      <c r="H5078">
        <v>131.5431213</v>
      </c>
      <c r="M5078" t="s">
        <v>129</v>
      </c>
      <c r="N5078">
        <v>0</v>
      </c>
      <c r="O5078">
        <v>-8</v>
      </c>
      <c r="P5078">
        <f t="shared" si="483"/>
        <v>8</v>
      </c>
      <c r="Q5078" t="s">
        <v>907</v>
      </c>
      <c r="R5078">
        <v>2</v>
      </c>
      <c r="S5078">
        <f t="shared" si="478"/>
        <v>8</v>
      </c>
      <c r="T5078">
        <f t="shared" si="479"/>
        <v>0</v>
      </c>
      <c r="U5078" t="s">
        <v>1003</v>
      </c>
      <c r="V5078" t="s">
        <v>185</v>
      </c>
      <c r="Z5078" s="118">
        <v>1.07</v>
      </c>
      <c r="AA5078">
        <v>65</v>
      </c>
      <c r="AB5078" s="120">
        <v>3.36</v>
      </c>
      <c r="AC5078" s="2">
        <f t="shared" si="480"/>
        <v>1006.6560000000001</v>
      </c>
      <c r="AE5078" s="2">
        <f t="shared" si="481"/>
        <v>1006.6560000000001</v>
      </c>
      <c r="AG5078" t="str">
        <f t="shared" si="482"/>
        <v/>
      </c>
    </row>
    <row r="5079" spans="1:34">
      <c r="A5079">
        <v>5078</v>
      </c>
      <c r="C5079">
        <v>300</v>
      </c>
      <c r="D5079">
        <v>960</v>
      </c>
      <c r="E5079" t="s">
        <v>614</v>
      </c>
      <c r="F5079" t="s">
        <v>930</v>
      </c>
      <c r="G5079">
        <v>57.049770359999997</v>
      </c>
      <c r="H5079">
        <v>131.5431213</v>
      </c>
      <c r="M5079" t="s">
        <v>16</v>
      </c>
      <c r="N5079">
        <v>-8</v>
      </c>
      <c r="O5079">
        <v>-28</v>
      </c>
      <c r="P5079">
        <f t="shared" si="483"/>
        <v>20</v>
      </c>
      <c r="Q5079" t="s">
        <v>907</v>
      </c>
      <c r="R5079">
        <v>2</v>
      </c>
      <c r="S5079">
        <f t="shared" si="478"/>
        <v>20</v>
      </c>
      <c r="T5079">
        <f t="shared" si="479"/>
        <v>0</v>
      </c>
      <c r="U5079" t="s">
        <v>1003</v>
      </c>
      <c r="V5079" t="s">
        <v>278</v>
      </c>
      <c r="Z5079" s="118">
        <v>1.24</v>
      </c>
      <c r="AA5079">
        <v>65</v>
      </c>
      <c r="AB5079" s="120">
        <v>3.36</v>
      </c>
      <c r="AC5079" s="2">
        <f t="shared" si="480"/>
        <v>2916.4799999999991</v>
      </c>
      <c r="AE5079" s="2">
        <f t="shared" si="481"/>
        <v>2916.4799999999991</v>
      </c>
      <c r="AG5079" t="str">
        <f t="shared" si="482"/>
        <v/>
      </c>
    </row>
    <row r="5080" spans="1:34">
      <c r="A5080">
        <v>5079</v>
      </c>
      <c r="C5080">
        <v>300</v>
      </c>
      <c r="D5080">
        <v>960</v>
      </c>
      <c r="E5080" t="s">
        <v>614</v>
      </c>
      <c r="F5080" t="s">
        <v>930</v>
      </c>
      <c r="G5080">
        <v>57.049770359999997</v>
      </c>
      <c r="H5080">
        <v>131.5431213</v>
      </c>
      <c r="M5080" t="s">
        <v>19</v>
      </c>
      <c r="N5080">
        <v>-56</v>
      </c>
      <c r="O5080">
        <v>-80</v>
      </c>
      <c r="P5080">
        <f t="shared" si="483"/>
        <v>24</v>
      </c>
      <c r="R5080">
        <v>2</v>
      </c>
      <c r="S5080">
        <f t="shared" si="478"/>
        <v>24</v>
      </c>
      <c r="T5080">
        <f t="shared" si="479"/>
        <v>0</v>
      </c>
      <c r="U5080" t="s">
        <v>1003</v>
      </c>
      <c r="V5080" t="s">
        <v>278</v>
      </c>
      <c r="Z5080" s="118">
        <v>1.62</v>
      </c>
      <c r="AA5080">
        <v>65</v>
      </c>
      <c r="AB5080" s="120">
        <v>0.38</v>
      </c>
      <c r="AC5080" s="2">
        <f t="shared" si="480"/>
        <v>517.10399999999993</v>
      </c>
      <c r="AE5080" s="2">
        <f t="shared" si="481"/>
        <v>517.10399999999993</v>
      </c>
      <c r="AG5080" t="str">
        <f t="shared" si="482"/>
        <v/>
      </c>
    </row>
    <row r="5081" spans="1:34" s="9" customFormat="1">
      <c r="A5081">
        <v>5080</v>
      </c>
      <c r="C5081">
        <v>300</v>
      </c>
      <c r="D5081">
        <v>960</v>
      </c>
      <c r="E5081" s="9" t="s">
        <v>614</v>
      </c>
      <c r="F5081" t="s">
        <v>930</v>
      </c>
      <c r="G5081" s="9">
        <v>57.049770359999997</v>
      </c>
      <c r="H5081" s="9">
        <v>131.5431213</v>
      </c>
      <c r="M5081" s="9" t="s">
        <v>21</v>
      </c>
      <c r="N5081" s="9">
        <v>-80</v>
      </c>
      <c r="O5081" s="9">
        <v>-80</v>
      </c>
      <c r="P5081">
        <f t="shared" si="483"/>
        <v>0</v>
      </c>
      <c r="R5081" s="9">
        <v>2</v>
      </c>
      <c r="S5081" s="9">
        <f t="shared" si="478"/>
        <v>0</v>
      </c>
      <c r="T5081" s="9">
        <f t="shared" si="479"/>
        <v>0</v>
      </c>
      <c r="U5081" t="s">
        <v>1003</v>
      </c>
      <c r="V5081" t="s">
        <v>623</v>
      </c>
      <c r="Z5081" s="118">
        <v>1.84</v>
      </c>
      <c r="AA5081" s="9">
        <v>65</v>
      </c>
      <c r="AB5081" s="120">
        <v>0.39</v>
      </c>
      <c r="AC5081" s="2">
        <f t="shared" si="480"/>
        <v>0</v>
      </c>
      <c r="AE5081" s="11">
        <f t="shared" si="481"/>
        <v>0</v>
      </c>
      <c r="AG5081" t="str">
        <f t="shared" si="482"/>
        <v/>
      </c>
      <c r="AH5081"/>
    </row>
    <row r="5082" spans="1:34">
      <c r="A5082">
        <v>5081</v>
      </c>
      <c r="C5082">
        <v>271</v>
      </c>
      <c r="D5082">
        <v>961</v>
      </c>
      <c r="E5082" t="s">
        <v>605</v>
      </c>
      <c r="F5082" t="s">
        <v>929</v>
      </c>
      <c r="G5082">
        <v>57.174491879999998</v>
      </c>
      <c r="H5082">
        <v>131.58898930000001</v>
      </c>
      <c r="M5082" t="s">
        <v>89</v>
      </c>
      <c r="N5082">
        <v>4</v>
      </c>
      <c r="O5082">
        <v>3</v>
      </c>
      <c r="P5082">
        <f t="shared" si="483"/>
        <v>1</v>
      </c>
      <c r="Q5082" t="s">
        <v>35</v>
      </c>
      <c r="R5082">
        <v>1</v>
      </c>
      <c r="S5082">
        <f t="shared" si="478"/>
        <v>0</v>
      </c>
      <c r="T5082">
        <f t="shared" si="479"/>
        <v>1</v>
      </c>
      <c r="W5082">
        <f>SUM(S5082:S5088)</f>
        <v>32</v>
      </c>
      <c r="X5082">
        <f>SUM(T5082:T5088)</f>
        <v>4</v>
      </c>
      <c r="Y5082">
        <f>X5082+W5082</f>
        <v>36</v>
      </c>
      <c r="Z5082" s="118">
        <v>0.14000000000000001</v>
      </c>
      <c r="AA5082">
        <v>0</v>
      </c>
      <c r="AB5082" s="120">
        <v>43.21</v>
      </c>
      <c r="AC5082" s="2">
        <f t="shared" si="480"/>
        <v>604.94000000000005</v>
      </c>
      <c r="AD5082" s="2">
        <f>SUM(AC5082:AC5088)</f>
        <v>4969.91</v>
      </c>
      <c r="AE5082" s="2">
        <f t="shared" si="481"/>
        <v>604.94000000000005</v>
      </c>
      <c r="AF5082" s="2">
        <f>SUM(AE5082:AE5088)</f>
        <v>4969.91</v>
      </c>
      <c r="AG5082">
        <f t="shared" si="482"/>
        <v>1</v>
      </c>
    </row>
    <row r="5083" spans="1:34">
      <c r="A5083">
        <v>5082</v>
      </c>
      <c r="C5083">
        <v>271</v>
      </c>
      <c r="D5083">
        <v>961</v>
      </c>
      <c r="E5083" t="s">
        <v>605</v>
      </c>
      <c r="F5083" t="s">
        <v>929</v>
      </c>
      <c r="G5083">
        <v>57.174491879999998</v>
      </c>
      <c r="H5083">
        <v>131.58898930000001</v>
      </c>
      <c r="M5083" t="s">
        <v>670</v>
      </c>
      <c r="N5083">
        <v>3</v>
      </c>
      <c r="O5083">
        <v>0</v>
      </c>
      <c r="P5083">
        <f t="shared" si="483"/>
        <v>3</v>
      </c>
      <c r="Q5083" t="s">
        <v>35</v>
      </c>
      <c r="R5083">
        <v>1</v>
      </c>
      <c r="S5083">
        <f t="shared" si="478"/>
        <v>0</v>
      </c>
      <c r="T5083">
        <f t="shared" si="479"/>
        <v>3</v>
      </c>
      <c r="Z5083" s="118">
        <v>0.14000000000000001</v>
      </c>
      <c r="AA5083">
        <v>0</v>
      </c>
      <c r="AB5083" s="120">
        <v>43.21</v>
      </c>
      <c r="AC5083" s="2">
        <f t="shared" si="480"/>
        <v>1814.8200000000002</v>
      </c>
      <c r="AE5083" s="2">
        <f t="shared" si="481"/>
        <v>1814.8200000000002</v>
      </c>
      <c r="AG5083" t="str">
        <f t="shared" si="482"/>
        <v/>
      </c>
    </row>
    <row r="5084" spans="1:34">
      <c r="A5084">
        <v>5083</v>
      </c>
      <c r="C5084">
        <v>299</v>
      </c>
      <c r="D5084">
        <v>961</v>
      </c>
      <c r="E5084" t="s">
        <v>605</v>
      </c>
      <c r="F5084" t="s">
        <v>929</v>
      </c>
      <c r="G5084">
        <v>57.174491879999998</v>
      </c>
      <c r="H5084">
        <v>131.58898930000001</v>
      </c>
      <c r="M5084" t="s">
        <v>16</v>
      </c>
      <c r="N5084">
        <v>0</v>
      </c>
      <c r="O5084">
        <v>-5</v>
      </c>
      <c r="P5084">
        <f t="shared" si="483"/>
        <v>5</v>
      </c>
      <c r="Q5084" t="s">
        <v>89</v>
      </c>
      <c r="R5084">
        <v>2</v>
      </c>
      <c r="S5084">
        <f t="shared" si="478"/>
        <v>5</v>
      </c>
      <c r="T5084">
        <f t="shared" si="479"/>
        <v>0</v>
      </c>
      <c r="U5084" t="s">
        <v>1003</v>
      </c>
      <c r="V5084" t="s">
        <v>623</v>
      </c>
      <c r="Z5084" s="118">
        <v>1.31</v>
      </c>
      <c r="AA5084">
        <v>70</v>
      </c>
      <c r="AB5084" s="120">
        <v>4.74</v>
      </c>
      <c r="AC5084" s="2">
        <f t="shared" si="480"/>
        <v>931.41000000000008</v>
      </c>
      <c r="AE5084" s="2">
        <f t="shared" si="481"/>
        <v>931.41000000000008</v>
      </c>
      <c r="AG5084" t="str">
        <f t="shared" si="482"/>
        <v/>
      </c>
    </row>
    <row r="5085" spans="1:34">
      <c r="A5085">
        <v>5084</v>
      </c>
      <c r="C5085">
        <v>299</v>
      </c>
      <c r="D5085">
        <v>961</v>
      </c>
      <c r="E5085" t="s">
        <v>605</v>
      </c>
      <c r="F5085" t="s">
        <v>929</v>
      </c>
      <c r="G5085">
        <v>57.174491879999998</v>
      </c>
      <c r="H5085">
        <v>131.58898930000001</v>
      </c>
      <c r="M5085" t="s">
        <v>58</v>
      </c>
      <c r="N5085">
        <v>-5</v>
      </c>
      <c r="O5085">
        <v>-14</v>
      </c>
      <c r="P5085">
        <f t="shared" si="483"/>
        <v>9</v>
      </c>
      <c r="Q5085" t="s">
        <v>604</v>
      </c>
      <c r="R5085">
        <v>2</v>
      </c>
      <c r="S5085">
        <f t="shared" si="478"/>
        <v>9</v>
      </c>
      <c r="T5085">
        <f t="shared" si="479"/>
        <v>0</v>
      </c>
      <c r="U5085" t="s">
        <v>1003</v>
      </c>
      <c r="V5085" t="s">
        <v>623</v>
      </c>
      <c r="Z5085" s="118">
        <v>1.38</v>
      </c>
      <c r="AA5085">
        <v>70</v>
      </c>
      <c r="AB5085" s="120">
        <v>1.7</v>
      </c>
      <c r="AC5085" s="2">
        <f t="shared" si="480"/>
        <v>633.41999999999973</v>
      </c>
      <c r="AE5085" s="2">
        <f t="shared" si="481"/>
        <v>633.41999999999973</v>
      </c>
      <c r="AG5085" t="str">
        <f t="shared" si="482"/>
        <v/>
      </c>
    </row>
    <row r="5086" spans="1:34">
      <c r="A5086">
        <v>5085</v>
      </c>
      <c r="C5086">
        <v>299</v>
      </c>
      <c r="D5086">
        <v>961</v>
      </c>
      <c r="E5086" t="s">
        <v>605</v>
      </c>
      <c r="F5086" t="s">
        <v>929</v>
      </c>
      <c r="G5086">
        <v>57.174491879999998</v>
      </c>
      <c r="H5086">
        <v>131.58898930000001</v>
      </c>
      <c r="M5086" t="s">
        <v>18</v>
      </c>
      <c r="N5086">
        <v>-14</v>
      </c>
      <c r="O5086">
        <v>-28</v>
      </c>
      <c r="P5086">
        <f t="shared" si="483"/>
        <v>14</v>
      </c>
      <c r="Q5086" t="s">
        <v>604</v>
      </c>
      <c r="R5086">
        <v>2</v>
      </c>
      <c r="S5086">
        <f t="shared" si="478"/>
        <v>14</v>
      </c>
      <c r="T5086">
        <f t="shared" si="479"/>
        <v>0</v>
      </c>
      <c r="U5086" t="s">
        <v>1006</v>
      </c>
      <c r="V5086" t="s">
        <v>918</v>
      </c>
      <c r="Z5086" s="118">
        <v>1.38</v>
      </c>
      <c r="AA5086">
        <v>70</v>
      </c>
      <c r="AB5086" s="120">
        <v>1.7</v>
      </c>
      <c r="AC5086" s="2">
        <f t="shared" si="480"/>
        <v>985.31999999999982</v>
      </c>
      <c r="AE5086" s="2">
        <f t="shared" si="481"/>
        <v>985.31999999999982</v>
      </c>
      <c r="AG5086" t="str">
        <f t="shared" si="482"/>
        <v/>
      </c>
    </row>
    <row r="5087" spans="1:34">
      <c r="A5087">
        <v>5086</v>
      </c>
      <c r="C5087">
        <v>299</v>
      </c>
      <c r="D5087">
        <v>961</v>
      </c>
      <c r="E5087" t="s">
        <v>605</v>
      </c>
      <c r="F5087" t="s">
        <v>929</v>
      </c>
      <c r="G5087">
        <v>57.174491879999998</v>
      </c>
      <c r="H5087">
        <v>131.58898930000001</v>
      </c>
      <c r="M5087" t="s">
        <v>814</v>
      </c>
      <c r="N5087">
        <v>-28</v>
      </c>
      <c r="O5087">
        <v>-32</v>
      </c>
      <c r="P5087">
        <f t="shared" si="483"/>
        <v>4</v>
      </c>
      <c r="R5087">
        <v>2</v>
      </c>
      <c r="S5087">
        <f t="shared" si="478"/>
        <v>4</v>
      </c>
      <c r="T5087">
        <f t="shared" si="479"/>
        <v>0</v>
      </c>
      <c r="U5087" t="s">
        <v>1006</v>
      </c>
      <c r="V5087" t="s">
        <v>918</v>
      </c>
      <c r="Z5087" s="118">
        <v>0</v>
      </c>
      <c r="AA5087">
        <v>99</v>
      </c>
      <c r="AC5087" s="2">
        <f t="shared" si="480"/>
        <v>0</v>
      </c>
      <c r="AE5087" s="2">
        <f t="shared" si="481"/>
        <v>0</v>
      </c>
      <c r="AG5087" t="str">
        <f t="shared" si="482"/>
        <v/>
      </c>
    </row>
    <row r="5088" spans="1:34" s="9" customFormat="1">
      <c r="A5088">
        <v>5087</v>
      </c>
      <c r="C5088">
        <v>299</v>
      </c>
      <c r="D5088">
        <v>961</v>
      </c>
      <c r="E5088" s="9" t="s">
        <v>605</v>
      </c>
      <c r="F5088" t="s">
        <v>929</v>
      </c>
      <c r="G5088" s="9">
        <v>57.174491879999998</v>
      </c>
      <c r="H5088" s="9">
        <v>131.58898930000001</v>
      </c>
      <c r="M5088" s="9" t="s">
        <v>416</v>
      </c>
      <c r="N5088" s="9">
        <v>-32</v>
      </c>
      <c r="O5088" s="9">
        <v>-32</v>
      </c>
      <c r="P5088">
        <f t="shared" si="483"/>
        <v>0</v>
      </c>
      <c r="R5088" s="9">
        <v>2</v>
      </c>
      <c r="S5088" s="9">
        <f t="shared" si="478"/>
        <v>0</v>
      </c>
      <c r="T5088" s="9">
        <f t="shared" si="479"/>
        <v>0</v>
      </c>
      <c r="U5088" t="s">
        <v>1003</v>
      </c>
      <c r="V5088" t="s">
        <v>644</v>
      </c>
      <c r="Z5088" s="118">
        <v>0</v>
      </c>
      <c r="AA5088" s="9">
        <v>0</v>
      </c>
      <c r="AB5088" s="120"/>
      <c r="AC5088" s="2">
        <f t="shared" si="480"/>
        <v>0</v>
      </c>
      <c r="AE5088" s="11">
        <f t="shared" si="481"/>
        <v>0</v>
      </c>
      <c r="AG5088" t="str">
        <f t="shared" si="482"/>
        <v/>
      </c>
      <c r="AH5088"/>
    </row>
    <row r="5089" spans="1:34">
      <c r="A5089">
        <v>5088</v>
      </c>
      <c r="C5089">
        <v>270</v>
      </c>
      <c r="D5089">
        <v>962</v>
      </c>
      <c r="E5089" t="s">
        <v>416</v>
      </c>
      <c r="F5089" t="s">
        <v>932</v>
      </c>
      <c r="G5089">
        <v>57.172447200000001</v>
      </c>
      <c r="H5089">
        <v>131.5941162</v>
      </c>
      <c r="M5089" t="s">
        <v>89</v>
      </c>
      <c r="N5089">
        <v>3</v>
      </c>
      <c r="O5089">
        <v>1</v>
      </c>
      <c r="P5089">
        <f t="shared" si="483"/>
        <v>2</v>
      </c>
      <c r="Q5089" t="s">
        <v>35</v>
      </c>
      <c r="R5089">
        <v>1</v>
      </c>
      <c r="S5089">
        <f t="shared" si="478"/>
        <v>0</v>
      </c>
      <c r="T5089">
        <f t="shared" si="479"/>
        <v>2</v>
      </c>
      <c r="W5089">
        <f>SUM(S5089:S5094)</f>
        <v>60</v>
      </c>
      <c r="X5089">
        <f>SUM(T5089:T5094)</f>
        <v>3</v>
      </c>
      <c r="Y5089">
        <f>X5089+W5089</f>
        <v>63</v>
      </c>
      <c r="Z5089" s="118">
        <v>0.11</v>
      </c>
      <c r="AA5089">
        <v>0</v>
      </c>
      <c r="AB5089" s="120">
        <v>25.58</v>
      </c>
      <c r="AC5089" s="2">
        <f t="shared" si="480"/>
        <v>562.75999999999988</v>
      </c>
      <c r="AD5089" s="2">
        <f>SUM(AC5089:AC5094)</f>
        <v>3848.8999999999996</v>
      </c>
      <c r="AE5089" s="2">
        <f t="shared" si="481"/>
        <v>562.75999999999988</v>
      </c>
      <c r="AF5089" s="2">
        <f>SUM(AE5089:AE5094)</f>
        <v>3848.8999999999996</v>
      </c>
      <c r="AG5089">
        <f t="shared" si="482"/>
        <v>1</v>
      </c>
    </row>
    <row r="5090" spans="1:34">
      <c r="A5090">
        <v>5089</v>
      </c>
      <c r="C5090">
        <v>270</v>
      </c>
      <c r="D5090">
        <v>962</v>
      </c>
      <c r="E5090" t="s">
        <v>416</v>
      </c>
      <c r="F5090" t="s">
        <v>932</v>
      </c>
      <c r="G5090">
        <v>57.172447200000001</v>
      </c>
      <c r="H5090">
        <v>131.5941162</v>
      </c>
      <c r="M5090" t="s">
        <v>14</v>
      </c>
      <c r="N5090">
        <v>1</v>
      </c>
      <c r="O5090">
        <v>0</v>
      </c>
      <c r="P5090">
        <f t="shared" si="483"/>
        <v>1</v>
      </c>
      <c r="Q5090" t="s">
        <v>35</v>
      </c>
      <c r="R5090">
        <v>1</v>
      </c>
      <c r="S5090">
        <f t="shared" si="478"/>
        <v>0</v>
      </c>
      <c r="T5090">
        <f t="shared" si="479"/>
        <v>1</v>
      </c>
      <c r="Z5090" s="118">
        <v>0.11</v>
      </c>
      <c r="AA5090">
        <v>0</v>
      </c>
      <c r="AB5090" s="120">
        <v>25.58</v>
      </c>
      <c r="AC5090" s="2">
        <f t="shared" si="480"/>
        <v>281.37999999999994</v>
      </c>
      <c r="AE5090" s="2">
        <f t="shared" si="481"/>
        <v>281.37999999999994</v>
      </c>
      <c r="AG5090" t="str">
        <f t="shared" si="482"/>
        <v/>
      </c>
    </row>
    <row r="5091" spans="1:34">
      <c r="A5091">
        <v>5090</v>
      </c>
      <c r="C5091">
        <v>298</v>
      </c>
      <c r="D5091">
        <v>962</v>
      </c>
      <c r="E5091" t="s">
        <v>416</v>
      </c>
      <c r="F5091" t="s">
        <v>932</v>
      </c>
      <c r="G5091">
        <v>57.172447200000001</v>
      </c>
      <c r="H5091">
        <v>131.5941162</v>
      </c>
      <c r="M5091" t="s">
        <v>263</v>
      </c>
      <c r="N5091">
        <v>0</v>
      </c>
      <c r="O5091">
        <v>-12</v>
      </c>
      <c r="P5091">
        <f t="shared" si="483"/>
        <v>12</v>
      </c>
      <c r="Q5091" t="s">
        <v>908</v>
      </c>
      <c r="R5091">
        <v>2</v>
      </c>
      <c r="S5091">
        <f t="shared" si="478"/>
        <v>12</v>
      </c>
      <c r="T5091">
        <f t="shared" si="479"/>
        <v>0</v>
      </c>
      <c r="U5091" t="s">
        <v>1003</v>
      </c>
      <c r="V5091" t="s">
        <v>644</v>
      </c>
      <c r="Z5091" s="118">
        <v>1.1000000000000001</v>
      </c>
      <c r="AA5091">
        <v>95</v>
      </c>
      <c r="AB5091" s="120">
        <v>0.92</v>
      </c>
      <c r="AC5091" s="2">
        <f t="shared" si="480"/>
        <v>60.720000000000006</v>
      </c>
      <c r="AE5091" s="2">
        <f t="shared" si="481"/>
        <v>60.720000000000006</v>
      </c>
      <c r="AG5091" t="str">
        <f t="shared" si="482"/>
        <v/>
      </c>
    </row>
    <row r="5092" spans="1:34">
      <c r="A5092">
        <v>5091</v>
      </c>
      <c r="C5092">
        <v>298</v>
      </c>
      <c r="D5092">
        <v>962</v>
      </c>
      <c r="E5092" t="s">
        <v>416</v>
      </c>
      <c r="F5092" t="s">
        <v>932</v>
      </c>
      <c r="G5092">
        <v>57.172447200000001</v>
      </c>
      <c r="H5092">
        <v>131.5941162</v>
      </c>
      <c r="M5092" t="s">
        <v>264</v>
      </c>
      <c r="N5092">
        <v>-12</v>
      </c>
      <c r="O5092">
        <v>-38</v>
      </c>
      <c r="P5092">
        <f t="shared" si="483"/>
        <v>26</v>
      </c>
      <c r="Q5092" t="s">
        <v>908</v>
      </c>
      <c r="R5092">
        <v>2</v>
      </c>
      <c r="S5092">
        <f t="shared" si="478"/>
        <v>26</v>
      </c>
      <c r="T5092">
        <f t="shared" si="479"/>
        <v>0</v>
      </c>
      <c r="U5092" t="s">
        <v>1006</v>
      </c>
      <c r="V5092" t="s">
        <v>1029</v>
      </c>
      <c r="Z5092" s="118">
        <v>1.1000000000000001</v>
      </c>
      <c r="AA5092">
        <v>95</v>
      </c>
      <c r="AB5092" s="120">
        <v>0.92</v>
      </c>
      <c r="AC5092" s="2">
        <f t="shared" si="480"/>
        <v>131.56000000000003</v>
      </c>
      <c r="AE5092" s="2">
        <f t="shared" si="481"/>
        <v>131.56000000000003</v>
      </c>
      <c r="AG5092" t="str">
        <f t="shared" si="482"/>
        <v/>
      </c>
    </row>
    <row r="5093" spans="1:34">
      <c r="A5093">
        <v>5092</v>
      </c>
      <c r="C5093">
        <v>298</v>
      </c>
      <c r="D5093">
        <v>962</v>
      </c>
      <c r="E5093" t="s">
        <v>416</v>
      </c>
      <c r="F5093" t="s">
        <v>932</v>
      </c>
      <c r="G5093">
        <v>57.172447200000001</v>
      </c>
      <c r="H5093">
        <v>131.5941162</v>
      </c>
      <c r="M5093" t="s">
        <v>876</v>
      </c>
      <c r="N5093">
        <v>-38</v>
      </c>
      <c r="O5093">
        <v>-42</v>
      </c>
      <c r="P5093">
        <f t="shared" si="483"/>
        <v>4</v>
      </c>
      <c r="R5093">
        <v>2</v>
      </c>
      <c r="S5093">
        <f t="shared" si="478"/>
        <v>4</v>
      </c>
      <c r="T5093">
        <f t="shared" si="479"/>
        <v>0</v>
      </c>
      <c r="U5093" t="s">
        <v>1003</v>
      </c>
      <c r="V5093" t="s">
        <v>623</v>
      </c>
      <c r="Z5093" s="118">
        <v>0.11</v>
      </c>
      <c r="AA5093">
        <v>0</v>
      </c>
      <c r="AB5093" s="120">
        <v>25.58</v>
      </c>
      <c r="AC5093" s="2">
        <f t="shared" si="480"/>
        <v>1125.5199999999998</v>
      </c>
      <c r="AE5093" s="2">
        <f t="shared" si="481"/>
        <v>1125.5199999999998</v>
      </c>
      <c r="AG5093" t="str">
        <f t="shared" si="482"/>
        <v/>
      </c>
    </row>
    <row r="5094" spans="1:34" s="9" customFormat="1">
      <c r="A5094">
        <v>5093</v>
      </c>
      <c r="C5094">
        <v>298</v>
      </c>
      <c r="D5094">
        <v>962</v>
      </c>
      <c r="E5094" s="9" t="s">
        <v>416</v>
      </c>
      <c r="F5094" t="s">
        <v>932</v>
      </c>
      <c r="G5094" s="9">
        <v>57.172447200000001</v>
      </c>
      <c r="H5094" s="9">
        <v>131.5941162</v>
      </c>
      <c r="M5094" s="9" t="s">
        <v>805</v>
      </c>
      <c r="N5094" s="9">
        <v>-42</v>
      </c>
      <c r="O5094" s="9">
        <v>-60</v>
      </c>
      <c r="P5094">
        <f t="shared" si="483"/>
        <v>18</v>
      </c>
      <c r="Q5094" s="9" t="s">
        <v>907</v>
      </c>
      <c r="R5094" s="9">
        <v>2</v>
      </c>
      <c r="S5094" s="9">
        <f t="shared" si="478"/>
        <v>18</v>
      </c>
      <c r="T5094" s="9">
        <f t="shared" si="479"/>
        <v>0</v>
      </c>
      <c r="U5094" t="s">
        <v>1003</v>
      </c>
      <c r="V5094" t="s">
        <v>623</v>
      </c>
      <c r="Z5094" s="118">
        <v>1.1000000000000001</v>
      </c>
      <c r="AA5094" s="9">
        <v>70</v>
      </c>
      <c r="AB5094" s="120">
        <v>2.84</v>
      </c>
      <c r="AC5094" s="2">
        <f t="shared" si="480"/>
        <v>1686.9600000000003</v>
      </c>
      <c r="AE5094" s="11">
        <f t="shared" si="481"/>
        <v>1686.9600000000003</v>
      </c>
      <c r="AG5094" t="str">
        <f t="shared" si="482"/>
        <v/>
      </c>
      <c r="AH5094"/>
    </row>
    <row r="5095" spans="1:34">
      <c r="A5095">
        <v>5094</v>
      </c>
      <c r="C5095">
        <v>311</v>
      </c>
      <c r="D5095">
        <v>963</v>
      </c>
      <c r="E5095" t="s">
        <v>510</v>
      </c>
      <c r="F5095" t="s">
        <v>930</v>
      </c>
      <c r="G5095">
        <v>58.709720609999998</v>
      </c>
      <c r="H5095">
        <v>133.34320070000001</v>
      </c>
      <c r="M5095" t="s">
        <v>612</v>
      </c>
      <c r="N5095">
        <v>1</v>
      </c>
      <c r="O5095">
        <v>0</v>
      </c>
      <c r="P5095">
        <f t="shared" si="483"/>
        <v>1</v>
      </c>
      <c r="Q5095" t="s">
        <v>35</v>
      </c>
      <c r="R5095">
        <v>1</v>
      </c>
      <c r="S5095">
        <f t="shared" si="478"/>
        <v>0</v>
      </c>
      <c r="T5095">
        <f t="shared" si="479"/>
        <v>1</v>
      </c>
      <c r="W5095">
        <f>SUM(S5095:S5098)</f>
        <v>52</v>
      </c>
      <c r="X5095">
        <f>SUM(T5095:T5098)</f>
        <v>1</v>
      </c>
      <c r="Y5095">
        <f>X5095+W5095</f>
        <v>53</v>
      </c>
      <c r="Z5095" s="118">
        <v>0.16</v>
      </c>
      <c r="AA5095">
        <v>0</v>
      </c>
      <c r="AB5095" s="120">
        <v>37.4</v>
      </c>
      <c r="AC5095" s="2">
        <f t="shared" si="480"/>
        <v>598.4</v>
      </c>
      <c r="AD5095" s="2">
        <f>SUM(AC5095:AC5098)</f>
        <v>6877.5109999999995</v>
      </c>
      <c r="AE5095" s="2">
        <f t="shared" si="481"/>
        <v>598.4</v>
      </c>
      <c r="AF5095" s="2">
        <f>SUM(AE5095:AE5098)</f>
        <v>6877.5109999999995</v>
      </c>
      <c r="AG5095">
        <f t="shared" si="482"/>
        <v>1</v>
      </c>
    </row>
    <row r="5096" spans="1:34">
      <c r="A5096">
        <v>5095</v>
      </c>
      <c r="C5096">
        <v>340</v>
      </c>
      <c r="D5096">
        <v>963</v>
      </c>
      <c r="E5096" t="s">
        <v>510</v>
      </c>
      <c r="F5096" t="s">
        <v>930</v>
      </c>
      <c r="G5096">
        <v>58.709720609999998</v>
      </c>
      <c r="H5096">
        <v>133.34320070000001</v>
      </c>
      <c r="M5096" t="s">
        <v>104</v>
      </c>
      <c r="N5096">
        <v>0</v>
      </c>
      <c r="O5096">
        <v>-6</v>
      </c>
      <c r="P5096">
        <f t="shared" si="483"/>
        <v>6</v>
      </c>
      <c r="Q5096" t="s">
        <v>885</v>
      </c>
      <c r="R5096">
        <v>2</v>
      </c>
      <c r="S5096">
        <f t="shared" si="478"/>
        <v>6</v>
      </c>
      <c r="T5096">
        <f t="shared" si="479"/>
        <v>0</v>
      </c>
      <c r="U5096" t="s">
        <v>1003</v>
      </c>
      <c r="V5096" t="s">
        <v>623</v>
      </c>
      <c r="Z5096" s="118">
        <v>1.07</v>
      </c>
      <c r="AA5096">
        <v>0</v>
      </c>
      <c r="AB5096" s="120">
        <v>3.36</v>
      </c>
      <c r="AC5096" s="2">
        <f t="shared" si="480"/>
        <v>2157.12</v>
      </c>
      <c r="AE5096" s="2">
        <f t="shared" si="481"/>
        <v>2157.12</v>
      </c>
      <c r="AG5096" t="str">
        <f t="shared" si="482"/>
        <v/>
      </c>
    </row>
    <row r="5097" spans="1:34">
      <c r="A5097">
        <v>5096</v>
      </c>
      <c r="C5097">
        <v>340</v>
      </c>
      <c r="D5097">
        <v>963</v>
      </c>
      <c r="E5097" t="s">
        <v>510</v>
      </c>
      <c r="F5097" t="s">
        <v>930</v>
      </c>
      <c r="G5097">
        <v>58.709720609999998</v>
      </c>
      <c r="H5097">
        <v>133.34320070000001</v>
      </c>
      <c r="M5097" t="s">
        <v>28</v>
      </c>
      <c r="N5097">
        <v>-6</v>
      </c>
      <c r="O5097">
        <v>-29</v>
      </c>
      <c r="P5097">
        <f t="shared" si="483"/>
        <v>23</v>
      </c>
      <c r="Q5097" t="s">
        <v>885</v>
      </c>
      <c r="R5097">
        <v>2</v>
      </c>
      <c r="S5097">
        <f t="shared" si="478"/>
        <v>23</v>
      </c>
      <c r="T5097">
        <f t="shared" si="479"/>
        <v>0</v>
      </c>
      <c r="U5097" t="s">
        <v>1003</v>
      </c>
      <c r="V5097" t="s">
        <v>185</v>
      </c>
      <c r="Z5097" s="118">
        <v>1.2</v>
      </c>
      <c r="AA5097">
        <v>0</v>
      </c>
      <c r="AB5097" s="120">
        <v>1.2</v>
      </c>
      <c r="AC5097" s="2">
        <f t="shared" si="480"/>
        <v>3311.9999999999995</v>
      </c>
      <c r="AE5097" s="2">
        <f t="shared" si="481"/>
        <v>3311.9999999999995</v>
      </c>
      <c r="AG5097" t="str">
        <f t="shared" si="482"/>
        <v/>
      </c>
    </row>
    <row r="5098" spans="1:34" s="9" customFormat="1">
      <c r="A5098">
        <v>5097</v>
      </c>
      <c r="C5098">
        <v>340</v>
      </c>
      <c r="D5098">
        <v>963</v>
      </c>
      <c r="E5098" s="9" t="s">
        <v>510</v>
      </c>
      <c r="F5098" t="s">
        <v>930</v>
      </c>
      <c r="G5098" s="9">
        <v>58.709720609999998</v>
      </c>
      <c r="H5098" s="9">
        <v>133.34320070000001</v>
      </c>
      <c r="M5098" s="9" t="s">
        <v>21</v>
      </c>
      <c r="N5098" s="9">
        <v>-29</v>
      </c>
      <c r="O5098" s="9">
        <v>-52</v>
      </c>
      <c r="P5098">
        <f t="shared" si="483"/>
        <v>23</v>
      </c>
      <c r="Q5098" s="9" t="s">
        <v>191</v>
      </c>
      <c r="R5098" s="9">
        <v>2</v>
      </c>
      <c r="S5098" s="9">
        <f t="shared" si="478"/>
        <v>23</v>
      </c>
      <c r="T5098" s="9">
        <f t="shared" si="479"/>
        <v>0</v>
      </c>
      <c r="U5098" t="s">
        <v>1003</v>
      </c>
      <c r="V5098" t="s">
        <v>185</v>
      </c>
      <c r="Z5098" s="118">
        <v>1.29</v>
      </c>
      <c r="AA5098" s="9">
        <v>30</v>
      </c>
      <c r="AB5098" s="120">
        <v>0.39</v>
      </c>
      <c r="AC5098" s="2">
        <f t="shared" si="480"/>
        <v>809.99099999999987</v>
      </c>
      <c r="AE5098" s="11">
        <f t="shared" si="481"/>
        <v>809.99099999999987</v>
      </c>
      <c r="AG5098" t="str">
        <f t="shared" si="482"/>
        <v/>
      </c>
      <c r="AH5098"/>
    </row>
    <row r="5099" spans="1:34">
      <c r="A5099">
        <v>5098</v>
      </c>
      <c r="C5099">
        <v>243</v>
      </c>
      <c r="D5099">
        <v>964</v>
      </c>
      <c r="E5099" t="s">
        <v>909</v>
      </c>
      <c r="F5099" t="s">
        <v>931</v>
      </c>
      <c r="G5099">
        <v>58.595458979999997</v>
      </c>
      <c r="H5099">
        <v>133.6439972</v>
      </c>
      <c r="M5099" t="s">
        <v>680</v>
      </c>
      <c r="N5099">
        <v>0</v>
      </c>
      <c r="O5099">
        <v>-11</v>
      </c>
      <c r="P5099">
        <f t="shared" si="483"/>
        <v>11</v>
      </c>
      <c r="Q5099" t="s">
        <v>604</v>
      </c>
      <c r="R5099">
        <v>2</v>
      </c>
      <c r="S5099">
        <f t="shared" si="478"/>
        <v>11</v>
      </c>
      <c r="T5099">
        <f t="shared" si="479"/>
        <v>0</v>
      </c>
      <c r="U5099" t="s">
        <v>1003</v>
      </c>
      <c r="V5099" t="s">
        <v>185</v>
      </c>
      <c r="W5099">
        <f>SUM(S5099:S5104)</f>
        <v>50</v>
      </c>
      <c r="X5099">
        <f>SUM(T5099:T5104)</f>
        <v>0</v>
      </c>
      <c r="Y5099">
        <f>X5099+W5099</f>
        <v>50</v>
      </c>
      <c r="Z5099" s="118">
        <v>1.03</v>
      </c>
      <c r="AA5099" s="106">
        <v>0</v>
      </c>
      <c r="AB5099" s="120">
        <v>3.85</v>
      </c>
      <c r="AC5099" s="2">
        <f t="shared" si="480"/>
        <v>4362.05</v>
      </c>
      <c r="AD5099" s="2">
        <f>SUM(AC5099:AC5104)</f>
        <v>12757.970000000001</v>
      </c>
      <c r="AE5099" s="2">
        <f t="shared" si="481"/>
        <v>4362.05</v>
      </c>
      <c r="AF5099" s="2">
        <f>SUM(AE5099:AE5104)</f>
        <v>12757.970000000001</v>
      </c>
      <c r="AG5099">
        <f t="shared" si="482"/>
        <v>1</v>
      </c>
    </row>
    <row r="5100" spans="1:34">
      <c r="A5100">
        <v>5099</v>
      </c>
      <c r="C5100">
        <v>243</v>
      </c>
      <c r="D5100">
        <v>964</v>
      </c>
      <c r="E5100" t="s">
        <v>909</v>
      </c>
      <c r="F5100" t="s">
        <v>931</v>
      </c>
      <c r="G5100">
        <v>58.595458979999997</v>
      </c>
      <c r="H5100">
        <v>133.6439972</v>
      </c>
      <c r="M5100" t="s">
        <v>101</v>
      </c>
      <c r="N5100">
        <v>-11</v>
      </c>
      <c r="O5100">
        <v>-24</v>
      </c>
      <c r="P5100">
        <f t="shared" si="483"/>
        <v>13</v>
      </c>
      <c r="Q5100" t="s">
        <v>604</v>
      </c>
      <c r="R5100">
        <v>2</v>
      </c>
      <c r="S5100">
        <f t="shared" si="478"/>
        <v>13</v>
      </c>
      <c r="T5100">
        <f t="shared" si="479"/>
        <v>0</v>
      </c>
      <c r="U5100" t="s">
        <v>1003</v>
      </c>
      <c r="V5100" t="s">
        <v>623</v>
      </c>
      <c r="Z5100" s="118">
        <v>1.56</v>
      </c>
      <c r="AA5100" s="106">
        <v>0</v>
      </c>
      <c r="AB5100" s="120">
        <v>1.38</v>
      </c>
      <c r="AC5100" s="2">
        <f t="shared" si="480"/>
        <v>2798.64</v>
      </c>
      <c r="AE5100" s="2">
        <f t="shared" si="481"/>
        <v>2798.64</v>
      </c>
      <c r="AG5100" t="str">
        <f t="shared" si="482"/>
        <v/>
      </c>
    </row>
    <row r="5101" spans="1:34">
      <c r="A5101">
        <v>5100</v>
      </c>
      <c r="C5101">
        <v>243</v>
      </c>
      <c r="D5101">
        <v>964</v>
      </c>
      <c r="E5101" t="s">
        <v>909</v>
      </c>
      <c r="F5101" t="s">
        <v>931</v>
      </c>
      <c r="G5101">
        <v>58.595458979999997</v>
      </c>
      <c r="H5101">
        <v>133.6439972</v>
      </c>
      <c r="M5101" t="s">
        <v>24</v>
      </c>
      <c r="N5101">
        <v>-24</v>
      </c>
      <c r="O5101">
        <v>-40</v>
      </c>
      <c r="P5101">
        <f t="shared" si="483"/>
        <v>16</v>
      </c>
      <c r="Q5101" t="s">
        <v>191</v>
      </c>
      <c r="R5101">
        <v>2</v>
      </c>
      <c r="S5101">
        <f t="shared" si="478"/>
        <v>16</v>
      </c>
      <c r="T5101">
        <f t="shared" si="479"/>
        <v>0</v>
      </c>
      <c r="U5101" t="s">
        <v>1003</v>
      </c>
      <c r="V5101" t="s">
        <v>623</v>
      </c>
      <c r="Z5101" s="118">
        <v>1.56</v>
      </c>
      <c r="AA5101" s="106">
        <v>0</v>
      </c>
      <c r="AB5101" s="120">
        <v>1.38</v>
      </c>
      <c r="AC5101" s="2">
        <f t="shared" si="480"/>
        <v>3444.48</v>
      </c>
      <c r="AE5101" s="2">
        <f t="shared" si="481"/>
        <v>3444.48</v>
      </c>
      <c r="AG5101" t="str">
        <f t="shared" si="482"/>
        <v/>
      </c>
    </row>
    <row r="5102" spans="1:34">
      <c r="A5102">
        <v>5101</v>
      </c>
      <c r="C5102">
        <v>243</v>
      </c>
      <c r="D5102">
        <v>964</v>
      </c>
      <c r="E5102" t="s">
        <v>909</v>
      </c>
      <c r="F5102" t="s">
        <v>931</v>
      </c>
      <c r="G5102">
        <v>58.595458979999997</v>
      </c>
      <c r="H5102">
        <v>133.6439972</v>
      </c>
      <c r="M5102" t="s">
        <v>28</v>
      </c>
      <c r="N5102">
        <v>-40</v>
      </c>
      <c r="O5102">
        <v>-50</v>
      </c>
      <c r="P5102">
        <f t="shared" si="483"/>
        <v>10</v>
      </c>
      <c r="Q5102" t="s">
        <v>885</v>
      </c>
      <c r="R5102">
        <v>2</v>
      </c>
      <c r="S5102">
        <f t="shared" si="478"/>
        <v>10</v>
      </c>
      <c r="T5102">
        <f t="shared" si="479"/>
        <v>0</v>
      </c>
      <c r="U5102" t="s">
        <v>1003</v>
      </c>
      <c r="V5102" t="s">
        <v>623</v>
      </c>
      <c r="Z5102" s="118">
        <v>1.56</v>
      </c>
      <c r="AA5102" s="106">
        <v>0</v>
      </c>
      <c r="AB5102" s="120">
        <v>1.38</v>
      </c>
      <c r="AC5102" s="2">
        <f t="shared" si="480"/>
        <v>2152.8000000000002</v>
      </c>
      <c r="AE5102" s="2">
        <f t="shared" si="481"/>
        <v>2152.8000000000002</v>
      </c>
      <c r="AG5102" t="str">
        <f t="shared" si="482"/>
        <v/>
      </c>
    </row>
    <row r="5103" spans="1:34">
      <c r="A5103">
        <v>5102</v>
      </c>
      <c r="C5103">
        <v>230</v>
      </c>
      <c r="D5103">
        <v>964</v>
      </c>
      <c r="E5103" t="s">
        <v>909</v>
      </c>
      <c r="F5103" t="s">
        <v>931</v>
      </c>
      <c r="G5103">
        <v>58.595458979999997</v>
      </c>
      <c r="H5103">
        <v>133.6439972</v>
      </c>
      <c r="M5103" t="s">
        <v>671</v>
      </c>
      <c r="N5103">
        <v>0</v>
      </c>
      <c r="O5103">
        <v>0</v>
      </c>
      <c r="P5103">
        <f t="shared" si="483"/>
        <v>0</v>
      </c>
      <c r="Q5103" t="s">
        <v>35</v>
      </c>
      <c r="R5103">
        <v>1</v>
      </c>
      <c r="S5103">
        <f t="shared" si="478"/>
        <v>0</v>
      </c>
      <c r="T5103">
        <f t="shared" si="479"/>
        <v>0</v>
      </c>
      <c r="Z5103" s="118">
        <v>0.12</v>
      </c>
      <c r="AA5103">
        <v>0</v>
      </c>
      <c r="AB5103" s="120">
        <v>42.07</v>
      </c>
      <c r="AC5103" s="2">
        <f t="shared" si="480"/>
        <v>0</v>
      </c>
      <c r="AE5103" s="2">
        <f t="shared" si="481"/>
        <v>0</v>
      </c>
      <c r="AG5103" t="str">
        <f t="shared" si="482"/>
        <v/>
      </c>
    </row>
    <row r="5104" spans="1:34" s="9" customFormat="1">
      <c r="A5104">
        <v>5103</v>
      </c>
      <c r="C5104">
        <v>230</v>
      </c>
      <c r="D5104">
        <v>964</v>
      </c>
      <c r="E5104" s="9" t="s">
        <v>909</v>
      </c>
      <c r="F5104" t="s">
        <v>931</v>
      </c>
      <c r="G5104" s="9">
        <v>58.595458979999997</v>
      </c>
      <c r="H5104" s="9">
        <v>133.6439972</v>
      </c>
      <c r="M5104" s="9" t="s">
        <v>89</v>
      </c>
      <c r="N5104" s="9">
        <v>0</v>
      </c>
      <c r="O5104" s="9">
        <v>0</v>
      </c>
      <c r="P5104">
        <f t="shared" si="483"/>
        <v>0</v>
      </c>
      <c r="Q5104" s="9" t="s">
        <v>35</v>
      </c>
      <c r="R5104" s="9">
        <v>1</v>
      </c>
      <c r="S5104" s="9">
        <f t="shared" si="478"/>
        <v>0</v>
      </c>
      <c r="T5104" s="9">
        <f t="shared" si="479"/>
        <v>0</v>
      </c>
      <c r="U5104"/>
      <c r="V5104"/>
      <c r="Z5104" s="118">
        <v>0.12</v>
      </c>
      <c r="AA5104" s="9">
        <v>0</v>
      </c>
      <c r="AB5104" s="120">
        <v>42.07</v>
      </c>
      <c r="AC5104" s="2">
        <f t="shared" si="480"/>
        <v>0</v>
      </c>
      <c r="AE5104" s="11">
        <f t="shared" si="481"/>
        <v>0</v>
      </c>
      <c r="AG5104" t="str">
        <f t="shared" si="482"/>
        <v/>
      </c>
      <c r="AH5104"/>
    </row>
    <row r="5105" spans="1:34">
      <c r="A5105">
        <v>5104</v>
      </c>
      <c r="C5105">
        <v>441</v>
      </c>
      <c r="D5105">
        <v>965</v>
      </c>
      <c r="E5105" t="s">
        <v>910</v>
      </c>
      <c r="F5105" t="s">
        <v>931</v>
      </c>
      <c r="G5105">
        <v>58.597351070000002</v>
      </c>
      <c r="H5105">
        <v>133.6421967</v>
      </c>
      <c r="M5105" t="s">
        <v>795</v>
      </c>
      <c r="N5105">
        <v>0</v>
      </c>
      <c r="O5105">
        <v>-20</v>
      </c>
      <c r="P5105">
        <f t="shared" si="483"/>
        <v>20</v>
      </c>
      <c r="Q5105" t="s">
        <v>885</v>
      </c>
      <c r="R5105">
        <v>2</v>
      </c>
      <c r="S5105">
        <f t="shared" si="478"/>
        <v>20</v>
      </c>
      <c r="T5105">
        <f t="shared" si="479"/>
        <v>0</v>
      </c>
      <c r="U5105" t="s">
        <v>1003</v>
      </c>
      <c r="V5105" t="s">
        <v>623</v>
      </c>
      <c r="W5105">
        <f>SUM(S5105:S5106)</f>
        <v>20</v>
      </c>
      <c r="X5105">
        <f>SUM(T5105:T5106)</f>
        <v>0</v>
      </c>
      <c r="Y5105">
        <f>X5105+W5105</f>
        <v>20</v>
      </c>
      <c r="Z5105" s="118">
        <v>1.01</v>
      </c>
      <c r="AA5105" s="106">
        <v>0</v>
      </c>
      <c r="AB5105" s="120">
        <v>3.85</v>
      </c>
      <c r="AC5105" s="2">
        <f t="shared" si="480"/>
        <v>7777.0000000000009</v>
      </c>
      <c r="AD5105" s="2">
        <f>SUM(AC5105:AC5106)</f>
        <v>7777.0000000000009</v>
      </c>
      <c r="AE5105" s="2">
        <f t="shared" si="481"/>
        <v>7777.0000000000009</v>
      </c>
      <c r="AF5105" s="2">
        <f>SUM(AE5105:AE5106)</f>
        <v>7777.0000000000009</v>
      </c>
      <c r="AG5105">
        <f t="shared" si="482"/>
        <v>1</v>
      </c>
    </row>
    <row r="5106" spans="1:34" s="9" customFormat="1">
      <c r="A5106">
        <v>5105</v>
      </c>
      <c r="C5106">
        <v>441</v>
      </c>
      <c r="D5106">
        <v>965</v>
      </c>
      <c r="E5106" s="9" t="s">
        <v>910</v>
      </c>
      <c r="F5106" t="s">
        <v>931</v>
      </c>
      <c r="G5106" s="9">
        <v>58.597351070000002</v>
      </c>
      <c r="H5106" s="9">
        <v>133.6421967</v>
      </c>
      <c r="M5106" s="9" t="s">
        <v>20</v>
      </c>
      <c r="N5106" s="9">
        <v>-20</v>
      </c>
      <c r="O5106" s="9">
        <v>-20</v>
      </c>
      <c r="P5106">
        <f t="shared" si="483"/>
        <v>0</v>
      </c>
      <c r="Q5106" s="9" t="s">
        <v>885</v>
      </c>
      <c r="R5106" s="9">
        <v>2</v>
      </c>
      <c r="S5106" s="9">
        <f t="shared" si="478"/>
        <v>0</v>
      </c>
      <c r="T5106" s="9">
        <f t="shared" si="479"/>
        <v>0</v>
      </c>
      <c r="U5106" t="s">
        <v>1003</v>
      </c>
      <c r="V5106" t="s">
        <v>623</v>
      </c>
      <c r="Z5106" s="118">
        <v>1.42</v>
      </c>
      <c r="AA5106" s="106">
        <v>0</v>
      </c>
      <c r="AB5106" s="120">
        <v>0.45</v>
      </c>
      <c r="AC5106" s="2">
        <f t="shared" si="480"/>
        <v>0</v>
      </c>
      <c r="AE5106" s="11">
        <f t="shared" si="481"/>
        <v>0</v>
      </c>
      <c r="AG5106" t="str">
        <f t="shared" si="482"/>
        <v/>
      </c>
      <c r="AH5106"/>
    </row>
    <row r="5107" spans="1:34" s="102" customFormat="1">
      <c r="A5107" s="102">
        <v>5106</v>
      </c>
      <c r="C5107">
        <v>48</v>
      </c>
      <c r="D5107" s="102">
        <v>966</v>
      </c>
      <c r="E5107" s="102" t="s">
        <v>919</v>
      </c>
      <c r="F5107" s="102" t="s">
        <v>934</v>
      </c>
      <c r="G5107" s="102">
        <v>59.63341904</v>
      </c>
      <c r="H5107" s="102">
        <v>135.15020749999999</v>
      </c>
      <c r="M5107" s="102" t="s">
        <v>121</v>
      </c>
      <c r="N5107" s="102">
        <v>5</v>
      </c>
      <c r="O5107" s="102">
        <v>0</v>
      </c>
      <c r="P5107" s="102">
        <f t="shared" si="483"/>
        <v>5</v>
      </c>
      <c r="Q5107" s="102" t="s">
        <v>35</v>
      </c>
      <c r="R5107" s="102">
        <v>1</v>
      </c>
      <c r="S5107" s="102">
        <f t="shared" si="478"/>
        <v>0</v>
      </c>
      <c r="T5107" s="102">
        <f t="shared" si="479"/>
        <v>5</v>
      </c>
      <c r="U5107"/>
      <c r="V5107"/>
      <c r="W5107" s="102">
        <f>SUM(S5107:S5109)</f>
        <v>1</v>
      </c>
      <c r="X5107" s="102">
        <f>SUM(T5107:T5109)</f>
        <v>5</v>
      </c>
      <c r="Y5107" s="102">
        <f>X5107+W5107</f>
        <v>6</v>
      </c>
      <c r="Z5107" s="118">
        <v>0.11</v>
      </c>
      <c r="AA5107" s="102">
        <v>0</v>
      </c>
      <c r="AB5107" s="120">
        <v>45.12</v>
      </c>
      <c r="AC5107" s="103">
        <f t="shared" si="480"/>
        <v>2481.6</v>
      </c>
      <c r="AD5107" s="103">
        <f>SUM(AC5107:AC5109)</f>
        <v>2521.2719999999999</v>
      </c>
      <c r="AE5107" s="103">
        <f t="shared" si="481"/>
        <v>2481.6</v>
      </c>
      <c r="AF5107" s="103">
        <f>SUM(AE5107:AE5109)</f>
        <v>2521.2719999999999</v>
      </c>
      <c r="AG5107" s="102">
        <f t="shared" si="482"/>
        <v>1</v>
      </c>
      <c r="AH5107"/>
    </row>
    <row r="5108" spans="1:34" s="102" customFormat="1">
      <c r="A5108" s="102">
        <v>5107</v>
      </c>
      <c r="C5108">
        <v>60</v>
      </c>
      <c r="D5108" s="102">
        <v>966</v>
      </c>
      <c r="E5108" s="102" t="s">
        <v>919</v>
      </c>
      <c r="F5108" s="102" t="s">
        <v>934</v>
      </c>
      <c r="G5108" s="102">
        <v>59.63341904</v>
      </c>
      <c r="H5108" s="102">
        <v>135.15020749999999</v>
      </c>
      <c r="M5108" s="102" t="s">
        <v>19</v>
      </c>
      <c r="N5108" s="102">
        <v>0</v>
      </c>
      <c r="O5108" s="102">
        <v>-1</v>
      </c>
      <c r="P5108" s="102">
        <f t="shared" si="483"/>
        <v>1</v>
      </c>
      <c r="Q5108" s="102" t="s">
        <v>191</v>
      </c>
      <c r="R5108" s="102">
        <v>2</v>
      </c>
      <c r="S5108" s="102">
        <f t="shared" si="478"/>
        <v>1</v>
      </c>
      <c r="T5108" s="102">
        <f t="shared" si="479"/>
        <v>0</v>
      </c>
      <c r="U5108" t="s">
        <v>1003</v>
      </c>
      <c r="V5108" t="s">
        <v>623</v>
      </c>
      <c r="Z5108" s="118">
        <v>1.71</v>
      </c>
      <c r="AA5108" s="102">
        <v>80</v>
      </c>
      <c r="AB5108" s="120">
        <v>1.1599999999999999</v>
      </c>
      <c r="AC5108" s="103">
        <f t="shared" si="480"/>
        <v>39.672000000000004</v>
      </c>
      <c r="AE5108" s="103">
        <f t="shared" si="481"/>
        <v>39.672000000000004</v>
      </c>
      <c r="AG5108" s="102" t="str">
        <f t="shared" si="482"/>
        <v/>
      </c>
      <c r="AH5108"/>
    </row>
    <row r="5109" spans="1:34" s="44" customFormat="1">
      <c r="A5109" s="102">
        <v>5108</v>
      </c>
      <c r="C5109">
        <v>60</v>
      </c>
      <c r="D5109" s="102">
        <v>966</v>
      </c>
      <c r="E5109" s="44" t="s">
        <v>919</v>
      </c>
      <c r="F5109" s="102" t="s">
        <v>934</v>
      </c>
      <c r="G5109" s="44">
        <v>59.63341904</v>
      </c>
      <c r="H5109" s="44">
        <v>135.15020749999999</v>
      </c>
      <c r="M5109" s="44" t="s">
        <v>416</v>
      </c>
      <c r="N5109" s="44">
        <v>0</v>
      </c>
      <c r="O5109" s="44">
        <v>0</v>
      </c>
      <c r="P5109" s="102">
        <f t="shared" si="483"/>
        <v>0</v>
      </c>
      <c r="R5109" s="44">
        <v>2</v>
      </c>
      <c r="S5109" s="44">
        <f t="shared" si="478"/>
        <v>0</v>
      </c>
      <c r="T5109" s="44">
        <f t="shared" si="479"/>
        <v>0</v>
      </c>
      <c r="U5109" t="s">
        <v>1018</v>
      </c>
      <c r="V5109" t="s">
        <v>47</v>
      </c>
      <c r="Z5109" s="118">
        <v>0</v>
      </c>
      <c r="AA5109" s="44">
        <v>0</v>
      </c>
      <c r="AB5109" s="120"/>
      <c r="AC5109" s="103">
        <f t="shared" si="480"/>
        <v>0</v>
      </c>
      <c r="AE5109" s="104">
        <f t="shared" si="481"/>
        <v>0</v>
      </c>
      <c r="AG5109" s="102" t="str">
        <f t="shared" si="482"/>
        <v/>
      </c>
      <c r="AH5109"/>
    </row>
    <row r="5110" spans="1:34" s="102" customFormat="1">
      <c r="A5110" s="102">
        <v>5109</v>
      </c>
      <c r="C5110">
        <v>47</v>
      </c>
      <c r="D5110" s="102">
        <v>967</v>
      </c>
      <c r="E5110" s="102" t="s">
        <v>605</v>
      </c>
      <c r="F5110" s="102" t="s">
        <v>929</v>
      </c>
      <c r="G5110" s="102">
        <v>59.633998869999999</v>
      </c>
      <c r="H5110" s="102">
        <v>135.15020749999999</v>
      </c>
      <c r="M5110" s="102" t="s">
        <v>15</v>
      </c>
      <c r="N5110" s="102">
        <v>5</v>
      </c>
      <c r="O5110" s="102">
        <v>0</v>
      </c>
      <c r="P5110" s="102">
        <f t="shared" si="483"/>
        <v>5</v>
      </c>
      <c r="Q5110" s="102" t="s">
        <v>35</v>
      </c>
      <c r="R5110" s="102">
        <v>1</v>
      </c>
      <c r="S5110" s="102">
        <f t="shared" si="478"/>
        <v>0</v>
      </c>
      <c r="T5110" s="102">
        <f t="shared" si="479"/>
        <v>5</v>
      </c>
      <c r="U5110"/>
      <c r="V5110"/>
      <c r="W5110" s="102">
        <f>SUM(S5110:S5115)</f>
        <v>25</v>
      </c>
      <c r="X5110" s="102">
        <f>SUM(T5110:T5115)</f>
        <v>5</v>
      </c>
      <c r="Y5110" s="102">
        <f>X5110+W5110</f>
        <v>30</v>
      </c>
      <c r="Z5110" s="118">
        <v>0.11</v>
      </c>
      <c r="AA5110" s="102">
        <v>0</v>
      </c>
      <c r="AB5110" s="120">
        <v>36.65</v>
      </c>
      <c r="AC5110" s="103">
        <f t="shared" si="480"/>
        <v>2015.75</v>
      </c>
      <c r="AD5110" s="103">
        <f>SUM(AC5110:AC5115)</f>
        <v>10336.550000000001</v>
      </c>
      <c r="AE5110" s="103">
        <f t="shared" si="481"/>
        <v>2015.75</v>
      </c>
      <c r="AF5110" s="103">
        <f>SUM(AE5110:AE5115)</f>
        <v>10336.550000000001</v>
      </c>
      <c r="AG5110" s="102">
        <f t="shared" si="482"/>
        <v>1</v>
      </c>
    </row>
    <row r="5111" spans="1:34" s="102" customFormat="1">
      <c r="A5111" s="102">
        <v>5110</v>
      </c>
      <c r="C5111">
        <v>59</v>
      </c>
      <c r="D5111" s="102">
        <v>967</v>
      </c>
      <c r="E5111" s="102" t="s">
        <v>605</v>
      </c>
      <c r="F5111" s="102" t="s">
        <v>929</v>
      </c>
      <c r="G5111" s="102">
        <v>59.633998869999999</v>
      </c>
      <c r="H5111" s="102">
        <v>135.15020749999999</v>
      </c>
      <c r="M5111" s="102" t="s">
        <v>16</v>
      </c>
      <c r="N5111" s="102">
        <v>0</v>
      </c>
      <c r="O5111" s="102">
        <v>-2</v>
      </c>
      <c r="P5111" s="102">
        <f t="shared" si="483"/>
        <v>2</v>
      </c>
      <c r="Q5111" s="102" t="s">
        <v>89</v>
      </c>
      <c r="R5111" s="102">
        <v>2</v>
      </c>
      <c r="S5111" s="102">
        <f t="shared" si="478"/>
        <v>2</v>
      </c>
      <c r="T5111" s="102">
        <f t="shared" si="479"/>
        <v>0</v>
      </c>
      <c r="U5111" t="s">
        <v>1018</v>
      </c>
      <c r="V5111" t="s">
        <v>47</v>
      </c>
      <c r="Z5111" s="118">
        <v>1.31</v>
      </c>
      <c r="AA5111" s="102">
        <v>0</v>
      </c>
      <c r="AB5111" s="120">
        <v>4.74</v>
      </c>
      <c r="AC5111" s="103">
        <f t="shared" si="480"/>
        <v>1241.8800000000001</v>
      </c>
      <c r="AE5111" s="103">
        <f t="shared" si="481"/>
        <v>1241.8800000000001</v>
      </c>
      <c r="AG5111" s="102" t="str">
        <f t="shared" si="482"/>
        <v/>
      </c>
      <c r="AH5111"/>
    </row>
    <row r="5112" spans="1:34" s="102" customFormat="1">
      <c r="A5112" s="102">
        <v>5111</v>
      </c>
      <c r="C5112">
        <v>59</v>
      </c>
      <c r="D5112" s="102">
        <v>967</v>
      </c>
      <c r="E5112" s="102" t="s">
        <v>605</v>
      </c>
      <c r="F5112" s="102" t="s">
        <v>929</v>
      </c>
      <c r="G5112" s="102">
        <v>59.633998869999999</v>
      </c>
      <c r="H5112" s="102">
        <v>135.15020749999999</v>
      </c>
      <c r="M5112" s="102" t="s">
        <v>104</v>
      </c>
      <c r="N5112" s="102">
        <v>-2</v>
      </c>
      <c r="O5112" s="102">
        <v>-10</v>
      </c>
      <c r="P5112" s="102">
        <f t="shared" si="483"/>
        <v>8</v>
      </c>
      <c r="Q5112" s="102" t="s">
        <v>89</v>
      </c>
      <c r="R5112" s="102">
        <v>2</v>
      </c>
      <c r="S5112" s="102">
        <f t="shared" si="478"/>
        <v>8</v>
      </c>
      <c r="T5112" s="102">
        <f t="shared" si="479"/>
        <v>0</v>
      </c>
      <c r="U5112" t="s">
        <v>1018</v>
      </c>
      <c r="V5112" t="s">
        <v>47</v>
      </c>
      <c r="Z5112" s="118">
        <v>1.31</v>
      </c>
      <c r="AA5112" s="102">
        <v>0</v>
      </c>
      <c r="AB5112" s="120">
        <v>4.74</v>
      </c>
      <c r="AC5112" s="103">
        <f t="shared" si="480"/>
        <v>4967.5200000000004</v>
      </c>
      <c r="AE5112" s="103">
        <f t="shared" si="481"/>
        <v>4967.5200000000004</v>
      </c>
      <c r="AG5112" s="102" t="str">
        <f t="shared" si="482"/>
        <v/>
      </c>
      <c r="AH5112"/>
    </row>
    <row r="5113" spans="1:34" s="102" customFormat="1">
      <c r="A5113" s="102">
        <v>5112</v>
      </c>
      <c r="C5113">
        <v>59</v>
      </c>
      <c r="D5113" s="102">
        <v>967</v>
      </c>
      <c r="E5113" s="102" t="s">
        <v>605</v>
      </c>
      <c r="F5113" s="102" t="s">
        <v>929</v>
      </c>
      <c r="G5113" s="102">
        <v>59.633998869999999</v>
      </c>
      <c r="H5113" s="102">
        <v>135.15020749999999</v>
      </c>
      <c r="M5113" s="102" t="s">
        <v>18</v>
      </c>
      <c r="N5113" s="102">
        <v>-10</v>
      </c>
      <c r="O5113" s="102">
        <v>-25</v>
      </c>
      <c r="P5113" s="102">
        <f t="shared" si="483"/>
        <v>15</v>
      </c>
      <c r="Q5113" s="102" t="s">
        <v>611</v>
      </c>
      <c r="R5113" s="102">
        <v>2</v>
      </c>
      <c r="S5113" s="102">
        <f t="shared" si="478"/>
        <v>15</v>
      </c>
      <c r="T5113" s="102">
        <f t="shared" si="479"/>
        <v>0</v>
      </c>
      <c r="U5113" t="s">
        <v>1018</v>
      </c>
      <c r="V5113" t="s">
        <v>47</v>
      </c>
      <c r="Z5113" s="118">
        <v>1.38</v>
      </c>
      <c r="AA5113" s="102">
        <v>40</v>
      </c>
      <c r="AB5113" s="120">
        <v>1.7</v>
      </c>
      <c r="AC5113" s="103">
        <f t="shared" si="480"/>
        <v>2111.3999999999992</v>
      </c>
      <c r="AE5113" s="103">
        <f t="shared" si="481"/>
        <v>2111.3999999999992</v>
      </c>
      <c r="AG5113" s="102" t="str">
        <f t="shared" si="482"/>
        <v/>
      </c>
      <c r="AH5113"/>
    </row>
    <row r="5114" spans="1:34" s="102" customFormat="1">
      <c r="A5114" s="102">
        <v>5113</v>
      </c>
      <c r="C5114">
        <v>47</v>
      </c>
      <c r="D5114" s="102">
        <v>967</v>
      </c>
      <c r="E5114" s="102" t="s">
        <v>605</v>
      </c>
      <c r="F5114" s="102" t="s">
        <v>929</v>
      </c>
      <c r="G5114" s="102">
        <v>59.633998869999999</v>
      </c>
      <c r="H5114" s="102">
        <v>135.15020749999999</v>
      </c>
      <c r="M5114" s="102" t="s">
        <v>191</v>
      </c>
      <c r="N5114" s="102">
        <v>0</v>
      </c>
      <c r="O5114" s="102">
        <v>0</v>
      </c>
      <c r="P5114" s="102">
        <f t="shared" si="483"/>
        <v>0</v>
      </c>
      <c r="Q5114" s="102" t="s">
        <v>35</v>
      </c>
      <c r="R5114" s="102">
        <v>1</v>
      </c>
      <c r="S5114" s="102">
        <f t="shared" si="478"/>
        <v>0</v>
      </c>
      <c r="T5114" s="102">
        <f t="shared" si="479"/>
        <v>0</v>
      </c>
      <c r="U5114"/>
      <c r="V5114"/>
      <c r="Z5114" s="118">
        <v>0</v>
      </c>
      <c r="AA5114" s="102">
        <v>0</v>
      </c>
      <c r="AB5114" s="120"/>
      <c r="AC5114" s="103">
        <f t="shared" si="480"/>
        <v>0</v>
      </c>
      <c r="AE5114" s="103">
        <f t="shared" si="481"/>
        <v>0</v>
      </c>
      <c r="AG5114" s="102" t="str">
        <f t="shared" si="482"/>
        <v/>
      </c>
      <c r="AH5114"/>
    </row>
    <row r="5115" spans="1:34" s="44" customFormat="1">
      <c r="A5115" s="102">
        <v>5114</v>
      </c>
      <c r="C5115">
        <v>47</v>
      </c>
      <c r="D5115" s="102">
        <v>967</v>
      </c>
      <c r="E5115" s="44" t="s">
        <v>605</v>
      </c>
      <c r="F5115" s="102" t="s">
        <v>929</v>
      </c>
      <c r="G5115" s="44">
        <v>59.633998869999999</v>
      </c>
      <c r="H5115" s="44">
        <v>135.15020749999999</v>
      </c>
      <c r="M5115" s="44" t="s">
        <v>672</v>
      </c>
      <c r="N5115" s="44">
        <v>0</v>
      </c>
      <c r="O5115" s="44">
        <v>0</v>
      </c>
      <c r="P5115" s="102">
        <f t="shared" si="483"/>
        <v>0</v>
      </c>
      <c r="Q5115" s="44" t="s">
        <v>35</v>
      </c>
      <c r="R5115" s="44">
        <v>1</v>
      </c>
      <c r="S5115" s="44">
        <f t="shared" si="478"/>
        <v>0</v>
      </c>
      <c r="T5115" s="44">
        <f t="shared" si="479"/>
        <v>0</v>
      </c>
      <c r="U5115"/>
      <c r="V5115"/>
      <c r="Z5115" s="118">
        <v>0</v>
      </c>
      <c r="AA5115" s="44">
        <v>0</v>
      </c>
      <c r="AB5115" s="120">
        <v>43.21</v>
      </c>
      <c r="AC5115" s="103">
        <f t="shared" si="480"/>
        <v>0</v>
      </c>
      <c r="AE5115" s="104">
        <f t="shared" si="481"/>
        <v>0</v>
      </c>
      <c r="AG5115" s="102" t="str">
        <f t="shared" si="482"/>
        <v/>
      </c>
      <c r="AH5115"/>
    </row>
    <row r="5116" spans="1:34">
      <c r="A5116">
        <v>5115</v>
      </c>
      <c r="C5116">
        <v>58</v>
      </c>
      <c r="D5116">
        <v>968</v>
      </c>
      <c r="E5116" t="s">
        <v>619</v>
      </c>
      <c r="F5116" t="s">
        <v>930</v>
      </c>
      <c r="G5116">
        <v>59.580921170000003</v>
      </c>
      <c r="H5116">
        <v>136.46679689999999</v>
      </c>
      <c r="M5116" t="s">
        <v>612</v>
      </c>
      <c r="N5116">
        <v>-1</v>
      </c>
      <c r="O5116">
        <v>0</v>
      </c>
      <c r="P5116">
        <f t="shared" si="483"/>
        <v>1</v>
      </c>
      <c r="Q5116" t="s">
        <v>604</v>
      </c>
      <c r="R5116">
        <v>2</v>
      </c>
      <c r="S5116">
        <f t="shared" si="478"/>
        <v>1</v>
      </c>
      <c r="T5116">
        <f t="shared" si="479"/>
        <v>0</v>
      </c>
      <c r="U5116" t="s">
        <v>1018</v>
      </c>
      <c r="V5116" t="s">
        <v>47</v>
      </c>
      <c r="W5116">
        <f>SUM(S5116:S5117)</f>
        <v>1</v>
      </c>
      <c r="X5116">
        <f>SUM(T5116:T5117)</f>
        <v>0</v>
      </c>
      <c r="Y5116">
        <f>X5116+W5116</f>
        <v>1</v>
      </c>
      <c r="Z5116" s="118">
        <v>0.16</v>
      </c>
      <c r="AA5116">
        <v>35</v>
      </c>
      <c r="AB5116" s="120">
        <v>37.4</v>
      </c>
      <c r="AC5116" s="2">
        <f t="shared" si="480"/>
        <v>388.96</v>
      </c>
      <c r="AD5116" s="2">
        <f>SUM(AC5116:AC5117)</f>
        <v>388.96</v>
      </c>
      <c r="AE5116" s="2">
        <f t="shared" si="481"/>
        <v>388.96</v>
      </c>
      <c r="AF5116" s="2">
        <f>SUM(AE5116:AE5117)</f>
        <v>388.96</v>
      </c>
      <c r="AG5116">
        <f t="shared" si="482"/>
        <v>1</v>
      </c>
    </row>
    <row r="5117" spans="1:34" s="9" customFormat="1">
      <c r="A5117">
        <v>5116</v>
      </c>
      <c r="C5117">
        <v>58</v>
      </c>
      <c r="D5117">
        <v>968</v>
      </c>
      <c r="E5117" s="9" t="s">
        <v>619</v>
      </c>
      <c r="F5117" t="s">
        <v>930</v>
      </c>
      <c r="G5117" s="9">
        <v>59.580921170000003</v>
      </c>
      <c r="H5117" s="9">
        <v>136.46679689999999</v>
      </c>
      <c r="M5117" s="9" t="s">
        <v>89</v>
      </c>
      <c r="N5117" s="9">
        <v>0</v>
      </c>
      <c r="O5117" s="9">
        <v>0</v>
      </c>
      <c r="P5117">
        <f t="shared" si="483"/>
        <v>0</v>
      </c>
      <c r="R5117" s="9">
        <v>2</v>
      </c>
      <c r="S5117" s="9">
        <f t="shared" si="478"/>
        <v>0</v>
      </c>
      <c r="T5117" s="9">
        <f t="shared" si="479"/>
        <v>0</v>
      </c>
      <c r="U5117" t="s">
        <v>1018</v>
      </c>
      <c r="V5117" t="s">
        <v>47</v>
      </c>
      <c r="Z5117" s="118">
        <v>0.16</v>
      </c>
      <c r="AA5117" s="9">
        <v>0</v>
      </c>
      <c r="AB5117" s="120">
        <v>37.4</v>
      </c>
      <c r="AC5117" s="2">
        <f t="shared" si="480"/>
        <v>0</v>
      </c>
      <c r="AE5117" s="11">
        <f t="shared" si="481"/>
        <v>0</v>
      </c>
      <c r="AG5117" t="str">
        <f t="shared" si="482"/>
        <v/>
      </c>
      <c r="AH5117"/>
    </row>
    <row r="5118" spans="1:34">
      <c r="A5118">
        <v>5117</v>
      </c>
      <c r="C5118">
        <v>45</v>
      </c>
      <c r="D5118">
        <v>969</v>
      </c>
      <c r="E5118" t="s">
        <v>619</v>
      </c>
      <c r="F5118" t="s">
        <v>930</v>
      </c>
      <c r="G5118">
        <v>59.583469389999998</v>
      </c>
      <c r="H5118">
        <v>136.4833984</v>
      </c>
      <c r="M5118" t="s">
        <v>191</v>
      </c>
      <c r="N5118">
        <v>2</v>
      </c>
      <c r="O5118">
        <v>1</v>
      </c>
      <c r="P5118">
        <f t="shared" si="483"/>
        <v>1</v>
      </c>
      <c r="Q5118" t="s">
        <v>35</v>
      </c>
      <c r="R5118">
        <v>1</v>
      </c>
      <c r="S5118">
        <f t="shared" si="478"/>
        <v>0</v>
      </c>
      <c r="T5118">
        <f t="shared" si="479"/>
        <v>1</v>
      </c>
      <c r="W5118">
        <f>SUM(S5118:S5122)</f>
        <v>30</v>
      </c>
      <c r="X5118">
        <f>SUM(T5118:T5122)</f>
        <v>2</v>
      </c>
      <c r="Y5118">
        <f>X5118+W5118</f>
        <v>32</v>
      </c>
      <c r="Z5118" s="118">
        <v>0</v>
      </c>
      <c r="AA5118">
        <v>0</v>
      </c>
      <c r="AC5118" s="2">
        <f t="shared" si="480"/>
        <v>0</v>
      </c>
      <c r="AD5118" s="2">
        <f>SUM(AC5118:AC5122)</f>
        <v>3503.105</v>
      </c>
      <c r="AE5118" s="2">
        <f t="shared" si="481"/>
        <v>0</v>
      </c>
      <c r="AF5118" s="2">
        <f>SUM(AE5118:AE5122)</f>
        <v>3503.105</v>
      </c>
      <c r="AG5118">
        <f t="shared" si="482"/>
        <v>1</v>
      </c>
    </row>
    <row r="5119" spans="1:34">
      <c r="A5119">
        <v>5118</v>
      </c>
      <c r="C5119">
        <v>45</v>
      </c>
      <c r="D5119">
        <v>969</v>
      </c>
      <c r="E5119" t="s">
        <v>619</v>
      </c>
      <c r="F5119" t="s">
        <v>930</v>
      </c>
      <c r="G5119">
        <v>59.583469389999998</v>
      </c>
      <c r="H5119">
        <v>136.4833984</v>
      </c>
      <c r="M5119" t="s">
        <v>612</v>
      </c>
      <c r="N5119">
        <v>1</v>
      </c>
      <c r="O5119">
        <v>0</v>
      </c>
      <c r="P5119">
        <f t="shared" si="483"/>
        <v>1</v>
      </c>
      <c r="Q5119" t="s">
        <v>35</v>
      </c>
      <c r="R5119">
        <v>1</v>
      </c>
      <c r="S5119">
        <f t="shared" si="478"/>
        <v>0</v>
      </c>
      <c r="T5119">
        <f t="shared" si="479"/>
        <v>1</v>
      </c>
      <c r="Z5119" s="118">
        <v>0.16</v>
      </c>
      <c r="AA5119">
        <v>0</v>
      </c>
      <c r="AB5119" s="120">
        <v>37.4</v>
      </c>
      <c r="AC5119" s="2">
        <f t="shared" si="480"/>
        <v>598.4</v>
      </c>
      <c r="AE5119" s="2">
        <f t="shared" si="481"/>
        <v>598.4</v>
      </c>
      <c r="AG5119" t="str">
        <f t="shared" si="482"/>
        <v/>
      </c>
    </row>
    <row r="5120" spans="1:34">
      <c r="A5120">
        <v>5119</v>
      </c>
      <c r="C5120">
        <v>56</v>
      </c>
      <c r="D5120">
        <v>969</v>
      </c>
      <c r="E5120" t="s">
        <v>619</v>
      </c>
      <c r="F5120" t="s">
        <v>930</v>
      </c>
      <c r="G5120">
        <v>59.583469389999998</v>
      </c>
      <c r="H5120">
        <v>136.4833984</v>
      </c>
      <c r="M5120" t="s">
        <v>101</v>
      </c>
      <c r="N5120">
        <v>0</v>
      </c>
      <c r="O5120">
        <v>-15</v>
      </c>
      <c r="P5120">
        <f t="shared" si="483"/>
        <v>15</v>
      </c>
      <c r="Q5120" t="s">
        <v>604</v>
      </c>
      <c r="R5120">
        <v>2</v>
      </c>
      <c r="S5120">
        <f t="shared" si="478"/>
        <v>15</v>
      </c>
      <c r="T5120">
        <f t="shared" si="479"/>
        <v>0</v>
      </c>
      <c r="U5120" t="s">
        <v>1018</v>
      </c>
      <c r="V5120" t="s">
        <v>47</v>
      </c>
      <c r="Z5120" s="118">
        <v>1.45</v>
      </c>
      <c r="AA5120">
        <v>15</v>
      </c>
      <c r="AB5120" s="120">
        <v>1.2</v>
      </c>
      <c r="AC5120" s="2">
        <f t="shared" si="480"/>
        <v>2218.5</v>
      </c>
      <c r="AE5120" s="2">
        <f t="shared" si="481"/>
        <v>2218.5</v>
      </c>
      <c r="AG5120" t="str">
        <f t="shared" si="482"/>
        <v/>
      </c>
    </row>
    <row r="5121" spans="1:34">
      <c r="A5121">
        <v>5120</v>
      </c>
      <c r="C5121">
        <v>56</v>
      </c>
      <c r="D5121">
        <v>969</v>
      </c>
      <c r="E5121" t="s">
        <v>619</v>
      </c>
      <c r="F5121" t="s">
        <v>930</v>
      </c>
      <c r="G5121">
        <v>59.583469389999998</v>
      </c>
      <c r="H5121">
        <v>136.4833984</v>
      </c>
      <c r="M5121" t="s">
        <v>21</v>
      </c>
      <c r="N5121">
        <v>-15</v>
      </c>
      <c r="O5121">
        <v>-30</v>
      </c>
      <c r="P5121">
        <f t="shared" si="483"/>
        <v>15</v>
      </c>
      <c r="Q5121" t="s">
        <v>604</v>
      </c>
      <c r="R5121">
        <v>2</v>
      </c>
      <c r="S5121">
        <f t="shared" si="478"/>
        <v>15</v>
      </c>
      <c r="T5121">
        <f t="shared" si="479"/>
        <v>0</v>
      </c>
      <c r="U5121" t="s">
        <v>1018</v>
      </c>
      <c r="V5121" t="s">
        <v>1030</v>
      </c>
      <c r="Z5121" s="118">
        <v>1.38</v>
      </c>
      <c r="AA5121">
        <v>15</v>
      </c>
      <c r="AB5121" s="120">
        <v>0.39</v>
      </c>
      <c r="AC5121" s="2">
        <f t="shared" si="480"/>
        <v>686.20500000000004</v>
      </c>
      <c r="AE5121" s="2">
        <f t="shared" si="481"/>
        <v>686.20500000000004</v>
      </c>
      <c r="AG5121" t="str">
        <f t="shared" si="482"/>
        <v/>
      </c>
      <c r="AH5121" s="102"/>
    </row>
    <row r="5122" spans="1:34" s="9" customFormat="1">
      <c r="A5122">
        <v>5121</v>
      </c>
      <c r="C5122">
        <v>56</v>
      </c>
      <c r="D5122">
        <v>969</v>
      </c>
      <c r="E5122" s="9" t="s">
        <v>619</v>
      </c>
      <c r="F5122" t="s">
        <v>930</v>
      </c>
      <c r="G5122" s="9">
        <v>59.583469389999998</v>
      </c>
      <c r="H5122" s="9">
        <v>136.4833984</v>
      </c>
      <c r="M5122" s="9" t="s">
        <v>416</v>
      </c>
      <c r="N5122" s="9">
        <v>-30</v>
      </c>
      <c r="O5122" s="9">
        <v>-30</v>
      </c>
      <c r="P5122">
        <f t="shared" si="483"/>
        <v>0</v>
      </c>
      <c r="R5122" s="9">
        <v>2</v>
      </c>
      <c r="S5122" s="9">
        <f t="shared" ref="S5122:S5129" si="484">IF(R5122=1,0,P5122)</f>
        <v>0</v>
      </c>
      <c r="T5122" s="9">
        <f t="shared" ref="T5122:T5129" si="485">IF(R5122=1,P5122,0)</f>
        <v>0</v>
      </c>
      <c r="U5122" t="s">
        <v>1018</v>
      </c>
      <c r="V5122" t="s">
        <v>1030</v>
      </c>
      <c r="Z5122" s="118">
        <v>0</v>
      </c>
      <c r="AA5122" s="9">
        <v>0</v>
      </c>
      <c r="AB5122" s="120"/>
      <c r="AC5122" s="2">
        <f t="shared" ref="AC5122:AC5129" si="486">Z5122*AB5122/100*P5122*100*100*((100-AA5122)/100)</f>
        <v>0</v>
      </c>
      <c r="AE5122" s="11">
        <f t="shared" ref="AE5122:AE5129" si="487">Z5122*AB5122/100*P5122*100*100*((100-AA5122)/100)</f>
        <v>0</v>
      </c>
      <c r="AG5122" t="str">
        <f t="shared" ref="AG5122:AG5129" si="488">IF(D5121&lt;&gt;D5122,1,"")</f>
        <v/>
      </c>
      <c r="AH5122" s="102"/>
    </row>
    <row r="5123" spans="1:34" s="102" customFormat="1">
      <c r="A5123" s="102">
        <v>5122</v>
      </c>
      <c r="C5123">
        <v>46</v>
      </c>
      <c r="D5123" s="102">
        <v>970</v>
      </c>
      <c r="E5123" s="102" t="s">
        <v>605</v>
      </c>
      <c r="F5123" s="102" t="s">
        <v>929</v>
      </c>
      <c r="G5123" s="102">
        <v>59.584518430000003</v>
      </c>
      <c r="H5123" s="102">
        <v>136.4833984</v>
      </c>
      <c r="M5123" s="102" t="s">
        <v>15</v>
      </c>
      <c r="N5123" s="102">
        <v>1</v>
      </c>
      <c r="O5123" s="102">
        <v>0</v>
      </c>
      <c r="P5123" s="102">
        <f t="shared" si="483"/>
        <v>1</v>
      </c>
      <c r="Q5123" s="102" t="s">
        <v>35</v>
      </c>
      <c r="R5123" s="102">
        <v>1</v>
      </c>
      <c r="S5123" s="102">
        <f t="shared" si="484"/>
        <v>0</v>
      </c>
      <c r="T5123" s="102">
        <f t="shared" si="485"/>
        <v>1</v>
      </c>
      <c r="U5123"/>
      <c r="V5123"/>
      <c r="W5123" s="102">
        <f>SUM(S5123:S5125)</f>
        <v>30</v>
      </c>
      <c r="X5123" s="102">
        <f>SUM(T5123:T5125)</f>
        <v>1</v>
      </c>
      <c r="Y5123" s="102">
        <f>X5123+W5123</f>
        <v>31</v>
      </c>
      <c r="Z5123" s="118">
        <v>0.11</v>
      </c>
      <c r="AA5123" s="102">
        <v>0</v>
      </c>
      <c r="AB5123" s="120">
        <v>36.65</v>
      </c>
      <c r="AC5123" s="103">
        <f t="shared" si="486"/>
        <v>403.15000000000003</v>
      </c>
      <c r="AD5123" s="103">
        <f>SUM(AC5123:AC5125)</f>
        <v>9262.0300000000007</v>
      </c>
      <c r="AE5123" s="103">
        <f t="shared" si="487"/>
        <v>403.15000000000003</v>
      </c>
      <c r="AF5123" s="103">
        <f>SUM(AE5123:AE5125)</f>
        <v>9262.0300000000007</v>
      </c>
      <c r="AG5123" s="102">
        <f t="shared" si="488"/>
        <v>1</v>
      </c>
    </row>
    <row r="5124" spans="1:34" s="102" customFormat="1">
      <c r="A5124" s="102">
        <v>5123</v>
      </c>
      <c r="C5124">
        <v>57</v>
      </c>
      <c r="D5124" s="102">
        <v>970</v>
      </c>
      <c r="E5124" s="102" t="s">
        <v>605</v>
      </c>
      <c r="F5124" s="102" t="s">
        <v>929</v>
      </c>
      <c r="G5124" s="102">
        <v>59.584518430000003</v>
      </c>
      <c r="H5124" s="102">
        <v>136.4833984</v>
      </c>
      <c r="M5124" s="102" t="s">
        <v>104</v>
      </c>
      <c r="N5124" s="102">
        <v>0</v>
      </c>
      <c r="O5124" s="102">
        <v>-20</v>
      </c>
      <c r="P5124" s="102">
        <f t="shared" si="483"/>
        <v>20</v>
      </c>
      <c r="Q5124" s="102" t="s">
        <v>616</v>
      </c>
      <c r="R5124" s="102">
        <v>2</v>
      </c>
      <c r="S5124" s="102">
        <f t="shared" si="484"/>
        <v>20</v>
      </c>
      <c r="T5124" s="102">
        <f t="shared" si="485"/>
        <v>0</v>
      </c>
      <c r="U5124" t="s">
        <v>1026</v>
      </c>
      <c r="V5124" t="s">
        <v>918</v>
      </c>
      <c r="Z5124" s="118">
        <v>1.31</v>
      </c>
      <c r="AA5124" s="102">
        <v>40</v>
      </c>
      <c r="AB5124" s="120">
        <v>4.74</v>
      </c>
      <c r="AC5124" s="103">
        <f t="shared" si="486"/>
        <v>7451.2800000000007</v>
      </c>
      <c r="AE5124" s="103">
        <f t="shared" si="487"/>
        <v>7451.2800000000007</v>
      </c>
      <c r="AG5124" s="102" t="str">
        <f t="shared" si="488"/>
        <v/>
      </c>
    </row>
    <row r="5125" spans="1:34" s="44" customFormat="1">
      <c r="A5125" s="102">
        <v>5124</v>
      </c>
      <c r="C5125">
        <v>57</v>
      </c>
      <c r="D5125" s="102">
        <v>970</v>
      </c>
      <c r="E5125" s="44" t="s">
        <v>605</v>
      </c>
      <c r="F5125" s="102" t="s">
        <v>929</v>
      </c>
      <c r="G5125" s="44">
        <v>59.584518430000003</v>
      </c>
      <c r="H5125" s="44">
        <v>136.4833984</v>
      </c>
      <c r="M5125" s="44" t="s">
        <v>18</v>
      </c>
      <c r="N5125" s="44">
        <v>-20</v>
      </c>
      <c r="O5125" s="44">
        <v>-30</v>
      </c>
      <c r="P5125" s="102">
        <f t="shared" si="483"/>
        <v>10</v>
      </c>
      <c r="Q5125" s="44" t="s">
        <v>604</v>
      </c>
      <c r="R5125" s="44">
        <v>2</v>
      </c>
      <c r="S5125" s="44">
        <f t="shared" si="484"/>
        <v>10</v>
      </c>
      <c r="T5125" s="44">
        <f t="shared" si="485"/>
        <v>0</v>
      </c>
      <c r="U5125" t="s">
        <v>1026</v>
      </c>
      <c r="V5125" t="s">
        <v>918</v>
      </c>
      <c r="Z5125" s="118">
        <v>1.38</v>
      </c>
      <c r="AA5125" s="44">
        <v>40</v>
      </c>
      <c r="AB5125" s="120">
        <v>1.7</v>
      </c>
      <c r="AC5125" s="103">
        <f t="shared" si="486"/>
        <v>1407.5999999999997</v>
      </c>
      <c r="AE5125" s="104">
        <f t="shared" si="487"/>
        <v>1407.5999999999997</v>
      </c>
      <c r="AG5125" s="102" t="str">
        <f t="shared" si="488"/>
        <v/>
      </c>
      <c r="AH5125"/>
    </row>
    <row r="5126" spans="1:34" s="102" customFormat="1">
      <c r="A5126" s="102">
        <v>5125</v>
      </c>
      <c r="C5126">
        <v>44</v>
      </c>
      <c r="D5126" s="102">
        <v>971</v>
      </c>
      <c r="E5126" s="102" t="s">
        <v>614</v>
      </c>
      <c r="F5126" s="102" t="s">
        <v>930</v>
      </c>
      <c r="G5126" s="102">
        <v>59.671131129999999</v>
      </c>
      <c r="H5126" s="102">
        <v>136.55009459999999</v>
      </c>
      <c r="M5126" s="102" t="s">
        <v>612</v>
      </c>
      <c r="N5126" s="102">
        <v>1</v>
      </c>
      <c r="O5126" s="102">
        <v>0</v>
      </c>
      <c r="P5126" s="102">
        <f t="shared" si="483"/>
        <v>1</v>
      </c>
      <c r="Q5126" s="102" t="s">
        <v>35</v>
      </c>
      <c r="R5126" s="102">
        <v>1</v>
      </c>
      <c r="S5126" s="102">
        <f t="shared" si="484"/>
        <v>0</v>
      </c>
      <c r="T5126" s="102">
        <f t="shared" si="485"/>
        <v>1</v>
      </c>
      <c r="U5126"/>
      <c r="V5126"/>
      <c r="W5126" s="102">
        <f>SUM(S5126:S5129)</f>
        <v>30</v>
      </c>
      <c r="X5126" s="102">
        <f>SUM(T5126:T5129)</f>
        <v>1</v>
      </c>
      <c r="Y5126" s="102">
        <f>X5126+W5126</f>
        <v>31</v>
      </c>
      <c r="Z5126" s="118">
        <v>0.16</v>
      </c>
      <c r="AA5126" s="102">
        <v>0</v>
      </c>
      <c r="AB5126" s="120">
        <v>37.4</v>
      </c>
      <c r="AC5126" s="103">
        <f t="shared" si="486"/>
        <v>598.4</v>
      </c>
      <c r="AD5126" s="103">
        <f>SUM(AC5126:AC5129)</f>
        <v>5117.6000000000004</v>
      </c>
      <c r="AE5126" s="103">
        <f t="shared" si="487"/>
        <v>598.4</v>
      </c>
      <c r="AF5126" s="103">
        <f>SUM(AE5126:AE5129)</f>
        <v>5117.6000000000004</v>
      </c>
      <c r="AG5126" s="102">
        <f t="shared" si="488"/>
        <v>1</v>
      </c>
      <c r="AH5126"/>
    </row>
    <row r="5127" spans="1:34" s="102" customFormat="1">
      <c r="A5127" s="102">
        <v>5126</v>
      </c>
      <c r="C5127">
        <v>55</v>
      </c>
      <c r="D5127" s="102">
        <v>971</v>
      </c>
      <c r="E5127" s="102" t="s">
        <v>614</v>
      </c>
      <c r="F5127" s="102" t="s">
        <v>930</v>
      </c>
      <c r="G5127" s="102">
        <v>59.671131129999999</v>
      </c>
      <c r="H5127" s="102">
        <v>136.55009459999999</v>
      </c>
      <c r="M5127" s="102" t="s">
        <v>104</v>
      </c>
      <c r="N5127" s="102">
        <v>0</v>
      </c>
      <c r="O5127" s="102">
        <v>-10</v>
      </c>
      <c r="P5127" s="102">
        <f t="shared" si="483"/>
        <v>10</v>
      </c>
      <c r="Q5127" s="102" t="s">
        <v>616</v>
      </c>
      <c r="R5127" s="102">
        <v>2</v>
      </c>
      <c r="S5127" s="102">
        <f t="shared" si="484"/>
        <v>10</v>
      </c>
      <c r="T5127" s="102">
        <f t="shared" si="485"/>
        <v>0</v>
      </c>
      <c r="U5127" t="s">
        <v>1026</v>
      </c>
      <c r="V5127" t="s">
        <v>918</v>
      </c>
      <c r="Z5127" s="118">
        <v>1.07</v>
      </c>
      <c r="AA5127" s="102">
        <v>50</v>
      </c>
      <c r="AB5127" s="120">
        <v>3.36</v>
      </c>
      <c r="AC5127" s="103">
        <f t="shared" si="486"/>
        <v>1797.6000000000004</v>
      </c>
      <c r="AE5127" s="103">
        <f t="shared" si="487"/>
        <v>1797.6000000000004</v>
      </c>
      <c r="AG5127" s="102" t="str">
        <f t="shared" si="488"/>
        <v/>
      </c>
    </row>
    <row r="5128" spans="1:34" s="102" customFormat="1">
      <c r="A5128" s="102">
        <v>5127</v>
      </c>
      <c r="C5128">
        <v>55</v>
      </c>
      <c r="D5128" s="102">
        <v>971</v>
      </c>
      <c r="E5128" s="102" t="s">
        <v>614</v>
      </c>
      <c r="F5128" s="102" t="s">
        <v>930</v>
      </c>
      <c r="G5128" s="102">
        <v>59.671131129999999</v>
      </c>
      <c r="H5128" s="102">
        <v>136.55009459999999</v>
      </c>
      <c r="M5128" s="102" t="s">
        <v>101</v>
      </c>
      <c r="N5128" s="102">
        <v>-10</v>
      </c>
      <c r="O5128" s="102">
        <v>-30</v>
      </c>
      <c r="P5128" s="102">
        <f t="shared" si="483"/>
        <v>20</v>
      </c>
      <c r="Q5128" s="102" t="s">
        <v>604</v>
      </c>
      <c r="R5128" s="102">
        <v>2</v>
      </c>
      <c r="S5128" s="102">
        <f t="shared" si="484"/>
        <v>20</v>
      </c>
      <c r="T5128" s="102">
        <f t="shared" si="485"/>
        <v>0</v>
      </c>
      <c r="U5128" t="s">
        <v>1003</v>
      </c>
      <c r="V5128" t="s">
        <v>623</v>
      </c>
      <c r="Z5128" s="118">
        <v>1.62</v>
      </c>
      <c r="AA5128" s="102">
        <v>30</v>
      </c>
      <c r="AB5128" s="120">
        <v>1.2</v>
      </c>
      <c r="AC5128" s="103">
        <f t="shared" si="486"/>
        <v>2721.5999999999995</v>
      </c>
      <c r="AE5128" s="103">
        <f t="shared" si="487"/>
        <v>2721.5999999999995</v>
      </c>
      <c r="AG5128" s="102" t="str">
        <f t="shared" si="488"/>
        <v/>
      </c>
    </row>
    <row r="5129" spans="1:34" s="44" customFormat="1">
      <c r="A5129" s="102">
        <v>5128</v>
      </c>
      <c r="C5129">
        <v>44</v>
      </c>
      <c r="D5129" s="102">
        <v>971</v>
      </c>
      <c r="E5129" s="44" t="s">
        <v>614</v>
      </c>
      <c r="F5129" s="102" t="s">
        <v>930</v>
      </c>
      <c r="G5129" s="44">
        <v>59.671131129999999</v>
      </c>
      <c r="H5129" s="44">
        <v>136.55009459999999</v>
      </c>
      <c r="M5129" s="44" t="s">
        <v>191</v>
      </c>
      <c r="N5129" s="44">
        <v>0</v>
      </c>
      <c r="O5129" s="44">
        <v>0</v>
      </c>
      <c r="P5129" s="102">
        <f t="shared" si="483"/>
        <v>0</v>
      </c>
      <c r="Q5129" s="44" t="s">
        <v>35</v>
      </c>
      <c r="R5129" s="44">
        <v>1</v>
      </c>
      <c r="S5129" s="44">
        <f t="shared" si="484"/>
        <v>0</v>
      </c>
      <c r="T5129" s="44">
        <f t="shared" si="485"/>
        <v>0</v>
      </c>
      <c r="U5129"/>
      <c r="V5129"/>
      <c r="Z5129" s="118">
        <v>0</v>
      </c>
      <c r="AA5129" s="44">
        <v>0</v>
      </c>
      <c r="AB5129" s="120"/>
      <c r="AC5129" s="103">
        <f t="shared" si="486"/>
        <v>0</v>
      </c>
      <c r="AE5129" s="104">
        <f t="shared" si="487"/>
        <v>0</v>
      </c>
      <c r="AG5129" s="102" t="str">
        <f t="shared" si="488"/>
        <v/>
      </c>
      <c r="AH5129" s="102"/>
    </row>
  </sheetData>
  <sortState xmlns:xlrd2="http://schemas.microsoft.com/office/spreadsheetml/2017/richdata2" ref="A2:AG5129">
    <sortCondition ref="A2:A5129"/>
  </sortState>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972"/>
  <sheetViews>
    <sheetView workbookViewId="0">
      <selection activeCell="B2" sqref="B2"/>
    </sheetView>
  </sheetViews>
  <sheetFormatPr baseColWidth="10" defaultColWidth="9.1640625" defaultRowHeight="15"/>
  <cols>
    <col min="1" max="2" width="4" bestFit="1" customWidth="1"/>
    <col min="3" max="3" width="8" bestFit="1" customWidth="1"/>
    <col min="4" max="4" width="8.83203125" bestFit="1" customWidth="1"/>
    <col min="5" max="6" width="12" bestFit="1" customWidth="1"/>
    <col min="7" max="7" width="9.5" bestFit="1" customWidth="1"/>
    <col min="8" max="8" width="11.33203125" bestFit="1" customWidth="1"/>
    <col min="9" max="9" width="12" bestFit="1" customWidth="1"/>
    <col min="10" max="10" width="8.83203125" bestFit="1" customWidth="1"/>
    <col min="11" max="11" width="8.6640625" bestFit="1" customWidth="1"/>
    <col min="12" max="12" width="12.5" bestFit="1" customWidth="1"/>
    <col min="13" max="13" width="18.5" bestFit="1" customWidth="1"/>
  </cols>
  <sheetData>
    <row r="1" spans="1:13">
      <c r="B1" t="s">
        <v>2</v>
      </c>
      <c r="C1" t="s">
        <v>0</v>
      </c>
      <c r="D1" t="s">
        <v>168</v>
      </c>
      <c r="E1" t="s">
        <v>673</v>
      </c>
      <c r="F1" t="s">
        <v>1</v>
      </c>
      <c r="G1" t="s">
        <v>935</v>
      </c>
      <c r="H1" t="s">
        <v>110</v>
      </c>
      <c r="I1" t="s">
        <v>111</v>
      </c>
      <c r="J1" t="s">
        <v>109</v>
      </c>
      <c r="K1" t="s">
        <v>107</v>
      </c>
      <c r="L1" t="s">
        <v>174</v>
      </c>
      <c r="M1" t="s">
        <v>936</v>
      </c>
    </row>
    <row r="2" spans="1:13">
      <c r="A2">
        <v>1</v>
      </c>
      <c r="B2">
        <v>1</v>
      </c>
      <c r="C2" t="s">
        <v>1035</v>
      </c>
      <c r="D2" t="s">
        <v>929</v>
      </c>
      <c r="E2">
        <v>50.042816000000002</v>
      </c>
      <c r="F2">
        <v>25.158318000000001</v>
      </c>
      <c r="G2" t="s">
        <v>182</v>
      </c>
      <c r="H2">
        <v>40</v>
      </c>
      <c r="I2">
        <v>17</v>
      </c>
      <c r="J2">
        <v>57</v>
      </c>
      <c r="K2">
        <v>18622</v>
      </c>
      <c r="L2">
        <v>18622</v>
      </c>
      <c r="M2">
        <v>186.22</v>
      </c>
    </row>
    <row r="3" spans="1:13">
      <c r="A3">
        <v>2</v>
      </c>
      <c r="B3">
        <v>2</v>
      </c>
      <c r="C3" t="s">
        <v>1035</v>
      </c>
      <c r="D3" t="s">
        <v>929</v>
      </c>
      <c r="E3">
        <v>49.012050629999997</v>
      </c>
      <c r="F3">
        <v>121.05879969999999</v>
      </c>
      <c r="G3" t="s">
        <v>182</v>
      </c>
      <c r="H3">
        <v>60</v>
      </c>
      <c r="I3">
        <v>4</v>
      </c>
      <c r="J3">
        <v>64</v>
      </c>
      <c r="K3">
        <v>26720</v>
      </c>
      <c r="L3">
        <v>26720</v>
      </c>
      <c r="M3">
        <v>267.2</v>
      </c>
    </row>
    <row r="4" spans="1:13">
      <c r="A4">
        <v>3</v>
      </c>
      <c r="B4">
        <v>3</v>
      </c>
      <c r="C4" t="s">
        <v>1035</v>
      </c>
      <c r="D4" t="s">
        <v>929</v>
      </c>
      <c r="E4">
        <v>49.018898010000001</v>
      </c>
      <c r="F4">
        <v>121.0585098</v>
      </c>
      <c r="G4" t="s">
        <v>182</v>
      </c>
      <c r="H4">
        <v>16</v>
      </c>
      <c r="I4">
        <v>7</v>
      </c>
      <c r="J4">
        <v>23</v>
      </c>
      <c r="K4">
        <v>6212</v>
      </c>
      <c r="L4">
        <v>6212</v>
      </c>
      <c r="M4">
        <v>62.12</v>
      </c>
    </row>
    <row r="5" spans="1:13">
      <c r="A5">
        <v>4</v>
      </c>
      <c r="B5">
        <v>4</v>
      </c>
      <c r="C5" t="s">
        <v>1035</v>
      </c>
      <c r="D5" t="s">
        <v>929</v>
      </c>
      <c r="E5">
        <v>49.025386810000001</v>
      </c>
      <c r="F5">
        <v>121.05706790000001</v>
      </c>
      <c r="G5" t="s">
        <v>182</v>
      </c>
      <c r="H5">
        <v>61</v>
      </c>
      <c r="I5">
        <v>7</v>
      </c>
      <c r="J5">
        <v>68</v>
      </c>
      <c r="K5">
        <v>15209</v>
      </c>
      <c r="L5">
        <v>15209</v>
      </c>
      <c r="M5">
        <v>152.09</v>
      </c>
    </row>
    <row r="6" spans="1:13">
      <c r="A6">
        <v>5</v>
      </c>
      <c r="B6">
        <v>5</v>
      </c>
      <c r="C6" t="s">
        <v>1035</v>
      </c>
      <c r="D6" t="s">
        <v>930</v>
      </c>
      <c r="E6">
        <v>49.019580840000003</v>
      </c>
      <c r="F6">
        <v>121.0679016</v>
      </c>
      <c r="G6" t="s">
        <v>182</v>
      </c>
      <c r="H6">
        <v>70</v>
      </c>
      <c r="I6">
        <v>5</v>
      </c>
      <c r="J6">
        <v>75</v>
      </c>
      <c r="K6">
        <v>17921</v>
      </c>
      <c r="L6">
        <v>17921</v>
      </c>
      <c r="M6">
        <v>179.21</v>
      </c>
    </row>
    <row r="7" spans="1:13">
      <c r="A7">
        <v>6</v>
      </c>
      <c r="B7">
        <v>6</v>
      </c>
      <c r="C7" t="s">
        <v>1035</v>
      </c>
      <c r="D7" t="s">
        <v>929</v>
      </c>
      <c r="E7">
        <v>49.019729609999999</v>
      </c>
      <c r="F7">
        <v>121.0683365</v>
      </c>
      <c r="G7" t="s">
        <v>182</v>
      </c>
      <c r="H7">
        <v>63</v>
      </c>
      <c r="I7">
        <v>5</v>
      </c>
      <c r="J7">
        <v>68</v>
      </c>
      <c r="K7">
        <v>21484</v>
      </c>
      <c r="L7">
        <v>21484</v>
      </c>
      <c r="M7">
        <v>214.84</v>
      </c>
    </row>
    <row r="8" spans="1:13">
      <c r="A8">
        <v>7</v>
      </c>
      <c r="B8">
        <v>7</v>
      </c>
      <c r="C8" t="s">
        <v>1035</v>
      </c>
      <c r="D8" t="s">
        <v>929</v>
      </c>
      <c r="E8">
        <v>49.042308810000002</v>
      </c>
      <c r="F8">
        <v>121.05435180000001</v>
      </c>
      <c r="G8" t="s">
        <v>182</v>
      </c>
      <c r="H8">
        <v>50</v>
      </c>
      <c r="I8">
        <v>8</v>
      </c>
      <c r="J8">
        <v>58</v>
      </c>
      <c r="K8">
        <v>12654</v>
      </c>
      <c r="L8">
        <v>12654</v>
      </c>
      <c r="M8">
        <v>126.54</v>
      </c>
    </row>
    <row r="9" spans="1:13">
      <c r="A9">
        <v>8</v>
      </c>
      <c r="B9">
        <v>8</v>
      </c>
      <c r="C9" t="s">
        <v>1035</v>
      </c>
      <c r="D9" t="s">
        <v>930</v>
      </c>
      <c r="E9">
        <v>49.039970400000001</v>
      </c>
      <c r="F9">
        <v>121.0607986</v>
      </c>
      <c r="G9" t="s">
        <v>182</v>
      </c>
      <c r="H9">
        <v>50</v>
      </c>
      <c r="I9">
        <v>7</v>
      </c>
      <c r="J9">
        <v>57</v>
      </c>
      <c r="K9">
        <v>6579</v>
      </c>
      <c r="L9">
        <v>6579</v>
      </c>
      <c r="M9">
        <v>65.790000000000006</v>
      </c>
    </row>
    <row r="10" spans="1:13">
      <c r="A10">
        <v>9</v>
      </c>
      <c r="B10">
        <v>9</v>
      </c>
      <c r="C10" t="s">
        <v>1035</v>
      </c>
      <c r="D10" t="s">
        <v>929</v>
      </c>
      <c r="E10">
        <v>49.041828160000001</v>
      </c>
      <c r="F10">
        <v>121.06259919999999</v>
      </c>
      <c r="G10" t="s">
        <v>182</v>
      </c>
      <c r="H10">
        <v>45</v>
      </c>
      <c r="I10">
        <v>5</v>
      </c>
      <c r="J10">
        <v>50</v>
      </c>
      <c r="K10">
        <v>8911</v>
      </c>
      <c r="L10">
        <v>8911</v>
      </c>
      <c r="M10">
        <v>89.11</v>
      </c>
    </row>
    <row r="11" spans="1:13">
      <c r="A11">
        <v>10</v>
      </c>
      <c r="B11">
        <v>10</v>
      </c>
      <c r="C11" t="s">
        <v>1035</v>
      </c>
      <c r="D11" t="s">
        <v>929</v>
      </c>
      <c r="E11">
        <v>49.070838930000001</v>
      </c>
      <c r="F11">
        <v>121.1094971</v>
      </c>
      <c r="G11" t="s">
        <v>182</v>
      </c>
      <c r="H11">
        <v>55</v>
      </c>
      <c r="I11">
        <v>4</v>
      </c>
      <c r="J11">
        <v>59</v>
      </c>
      <c r="K11">
        <v>22246</v>
      </c>
      <c r="L11">
        <v>22246</v>
      </c>
      <c r="M11">
        <v>222.46</v>
      </c>
    </row>
    <row r="12" spans="1:13">
      <c r="A12">
        <v>11</v>
      </c>
      <c r="B12">
        <v>11</v>
      </c>
      <c r="C12" t="s">
        <v>1035</v>
      </c>
      <c r="D12" t="s">
        <v>929</v>
      </c>
      <c r="E12">
        <v>49.077053069999998</v>
      </c>
      <c r="F12">
        <v>121.1099777</v>
      </c>
      <c r="G12" t="s">
        <v>182</v>
      </c>
      <c r="H12">
        <v>53</v>
      </c>
      <c r="I12">
        <v>6</v>
      </c>
      <c r="J12">
        <v>59</v>
      </c>
      <c r="K12">
        <v>10906</v>
      </c>
      <c r="L12">
        <v>10906</v>
      </c>
      <c r="M12">
        <v>109.06</v>
      </c>
    </row>
    <row r="13" spans="1:13">
      <c r="A13">
        <v>12</v>
      </c>
      <c r="B13">
        <v>12</v>
      </c>
      <c r="C13" t="s">
        <v>1035</v>
      </c>
      <c r="D13" t="s">
        <v>929</v>
      </c>
      <c r="E13">
        <v>49.199615479999999</v>
      </c>
      <c r="F13">
        <v>120.99848179999999</v>
      </c>
      <c r="G13" t="s">
        <v>182</v>
      </c>
      <c r="H13">
        <v>42</v>
      </c>
      <c r="I13">
        <v>9</v>
      </c>
      <c r="J13">
        <v>51</v>
      </c>
      <c r="K13">
        <v>12511</v>
      </c>
      <c r="L13">
        <v>12511</v>
      </c>
      <c r="M13">
        <v>125.11</v>
      </c>
    </row>
    <row r="14" spans="1:13">
      <c r="A14">
        <v>13</v>
      </c>
      <c r="B14">
        <v>13</v>
      </c>
      <c r="C14" t="s">
        <v>1035</v>
      </c>
      <c r="D14" t="s">
        <v>930</v>
      </c>
      <c r="E14">
        <v>49.200054170000001</v>
      </c>
      <c r="F14">
        <v>120.9982758</v>
      </c>
      <c r="G14" t="s">
        <v>182</v>
      </c>
      <c r="H14">
        <v>42</v>
      </c>
      <c r="I14">
        <v>4</v>
      </c>
      <c r="J14">
        <v>46</v>
      </c>
      <c r="K14">
        <v>9148</v>
      </c>
      <c r="L14">
        <v>9148</v>
      </c>
      <c r="M14">
        <v>91.48</v>
      </c>
    </row>
    <row r="15" spans="1:13">
      <c r="A15">
        <v>14</v>
      </c>
      <c r="B15">
        <v>14</v>
      </c>
      <c r="C15" t="s">
        <v>1035</v>
      </c>
      <c r="D15" t="s">
        <v>929</v>
      </c>
      <c r="E15">
        <v>49.090389250000001</v>
      </c>
      <c r="F15">
        <v>121.11302190000001</v>
      </c>
      <c r="G15" t="s">
        <v>182</v>
      </c>
      <c r="H15">
        <v>63</v>
      </c>
      <c r="I15">
        <v>3</v>
      </c>
      <c r="J15">
        <v>66</v>
      </c>
      <c r="K15">
        <v>29612</v>
      </c>
      <c r="L15">
        <v>29612</v>
      </c>
      <c r="M15">
        <v>296.12</v>
      </c>
    </row>
    <row r="16" spans="1:13">
      <c r="A16">
        <v>15</v>
      </c>
      <c r="B16">
        <v>15</v>
      </c>
      <c r="C16" t="s">
        <v>1035</v>
      </c>
      <c r="D16" t="s">
        <v>929</v>
      </c>
      <c r="E16">
        <v>49.108028410000003</v>
      </c>
      <c r="F16">
        <v>121.1216965</v>
      </c>
      <c r="G16" t="s">
        <v>182</v>
      </c>
      <c r="H16">
        <v>55</v>
      </c>
      <c r="I16">
        <v>6</v>
      </c>
      <c r="J16">
        <v>61</v>
      </c>
      <c r="K16">
        <v>14226</v>
      </c>
      <c r="L16">
        <v>14226</v>
      </c>
      <c r="M16">
        <v>142.26</v>
      </c>
    </row>
    <row r="17" spans="1:13">
      <c r="A17">
        <v>16</v>
      </c>
      <c r="B17">
        <v>16</v>
      </c>
      <c r="C17" t="s">
        <v>1035</v>
      </c>
      <c r="D17" t="s">
        <v>929</v>
      </c>
      <c r="E17">
        <v>49.106250760000002</v>
      </c>
      <c r="F17">
        <v>121.1313019</v>
      </c>
      <c r="G17" t="s">
        <v>182</v>
      </c>
      <c r="H17">
        <v>60</v>
      </c>
      <c r="I17">
        <v>4</v>
      </c>
      <c r="J17">
        <v>64</v>
      </c>
      <c r="K17">
        <v>22657</v>
      </c>
      <c r="L17">
        <v>22657</v>
      </c>
      <c r="M17">
        <v>226.57</v>
      </c>
    </row>
    <row r="18" spans="1:13">
      <c r="A18">
        <v>17</v>
      </c>
      <c r="B18">
        <v>17</v>
      </c>
      <c r="C18" t="s">
        <v>1035</v>
      </c>
      <c r="D18" t="s">
        <v>930</v>
      </c>
      <c r="E18">
        <v>49.112720490000001</v>
      </c>
      <c r="F18">
        <v>121.1412964</v>
      </c>
      <c r="G18" t="s">
        <v>182</v>
      </c>
      <c r="H18">
        <v>50</v>
      </c>
      <c r="I18">
        <v>4</v>
      </c>
      <c r="J18">
        <v>54</v>
      </c>
      <c r="K18">
        <v>8762</v>
      </c>
      <c r="L18">
        <v>8762</v>
      </c>
      <c r="M18">
        <v>87.62</v>
      </c>
    </row>
    <row r="19" spans="1:13">
      <c r="A19">
        <v>18</v>
      </c>
      <c r="B19">
        <v>18</v>
      </c>
      <c r="C19" t="s">
        <v>1035</v>
      </c>
      <c r="D19" t="s">
        <v>929</v>
      </c>
      <c r="E19">
        <v>49.118709559999999</v>
      </c>
      <c r="F19">
        <v>121.1632156</v>
      </c>
      <c r="G19" t="s">
        <v>182</v>
      </c>
      <c r="H19">
        <v>55</v>
      </c>
      <c r="I19">
        <v>4</v>
      </c>
      <c r="J19">
        <v>59</v>
      </c>
      <c r="K19">
        <v>14995</v>
      </c>
      <c r="L19">
        <v>14995</v>
      </c>
      <c r="M19">
        <v>149.94999999999999</v>
      </c>
    </row>
    <row r="20" spans="1:13">
      <c r="A20">
        <v>19</v>
      </c>
      <c r="B20">
        <v>19</v>
      </c>
      <c r="C20" t="s">
        <v>1035</v>
      </c>
      <c r="D20" t="s">
        <v>929</v>
      </c>
      <c r="E20">
        <v>49.121711730000001</v>
      </c>
      <c r="F20">
        <v>121.1640778</v>
      </c>
      <c r="G20" t="s">
        <v>182</v>
      </c>
      <c r="H20">
        <v>43</v>
      </c>
      <c r="I20">
        <v>8</v>
      </c>
      <c r="J20">
        <v>51</v>
      </c>
      <c r="K20">
        <v>11832</v>
      </c>
      <c r="L20">
        <v>11832</v>
      </c>
      <c r="M20">
        <v>118.32</v>
      </c>
    </row>
    <row r="21" spans="1:13">
      <c r="A21">
        <v>20</v>
      </c>
      <c r="B21">
        <v>20</v>
      </c>
      <c r="C21" t="s">
        <v>1035</v>
      </c>
      <c r="D21" t="s">
        <v>929</v>
      </c>
      <c r="E21">
        <v>49.117023469999999</v>
      </c>
      <c r="F21">
        <v>121.1703644</v>
      </c>
      <c r="G21" t="s">
        <v>182</v>
      </c>
      <c r="H21">
        <v>40</v>
      </c>
      <c r="I21">
        <v>8</v>
      </c>
      <c r="J21">
        <v>48</v>
      </c>
      <c r="K21">
        <v>8124</v>
      </c>
      <c r="L21">
        <v>8124</v>
      </c>
      <c r="M21">
        <v>81.239999999999995</v>
      </c>
    </row>
    <row r="22" spans="1:13">
      <c r="A22">
        <v>21</v>
      </c>
      <c r="B22">
        <v>21</v>
      </c>
      <c r="C22" t="s">
        <v>1035</v>
      </c>
      <c r="D22" t="s">
        <v>930</v>
      </c>
      <c r="E22">
        <v>49.129108430000002</v>
      </c>
      <c r="F22">
        <v>121.1636963</v>
      </c>
      <c r="G22" t="s">
        <v>182</v>
      </c>
      <c r="H22">
        <v>60</v>
      </c>
      <c r="I22">
        <v>3</v>
      </c>
      <c r="J22">
        <v>63</v>
      </c>
      <c r="K22">
        <v>8725</v>
      </c>
      <c r="L22">
        <v>8725</v>
      </c>
      <c r="M22">
        <v>87.25</v>
      </c>
    </row>
    <row r="23" spans="1:13">
      <c r="A23">
        <v>22</v>
      </c>
      <c r="B23">
        <v>22</v>
      </c>
      <c r="C23" t="s">
        <v>1035</v>
      </c>
      <c r="D23" t="s">
        <v>930</v>
      </c>
      <c r="E23">
        <v>49.07877731</v>
      </c>
      <c r="F23">
        <v>121.30747220000001</v>
      </c>
      <c r="G23" t="s">
        <v>182</v>
      </c>
      <c r="H23">
        <v>30</v>
      </c>
      <c r="I23">
        <v>13</v>
      </c>
      <c r="J23">
        <v>43</v>
      </c>
      <c r="K23">
        <v>17606</v>
      </c>
      <c r="L23">
        <v>17606</v>
      </c>
      <c r="M23">
        <v>176.06</v>
      </c>
    </row>
    <row r="24" spans="1:13">
      <c r="A24">
        <v>23</v>
      </c>
      <c r="B24">
        <v>23</v>
      </c>
      <c r="C24" t="s">
        <v>1035</v>
      </c>
      <c r="D24" t="s">
        <v>929</v>
      </c>
      <c r="E24">
        <v>49.078666689999999</v>
      </c>
      <c r="F24">
        <v>121.3078537</v>
      </c>
      <c r="G24" t="s">
        <v>182</v>
      </c>
      <c r="H24">
        <v>39</v>
      </c>
      <c r="I24">
        <v>9</v>
      </c>
      <c r="J24">
        <v>48</v>
      </c>
      <c r="K24">
        <v>9662</v>
      </c>
      <c r="L24">
        <v>9662</v>
      </c>
      <c r="M24">
        <v>96.62</v>
      </c>
    </row>
    <row r="25" spans="1:13">
      <c r="A25">
        <v>24</v>
      </c>
      <c r="B25">
        <v>24</v>
      </c>
      <c r="C25" t="s">
        <v>1035</v>
      </c>
      <c r="D25" t="s">
        <v>931</v>
      </c>
      <c r="E25">
        <v>49.583930969999997</v>
      </c>
      <c r="F25">
        <v>120.9835968</v>
      </c>
      <c r="G25" t="s">
        <v>182</v>
      </c>
      <c r="H25">
        <v>60</v>
      </c>
      <c r="I25">
        <v>11</v>
      </c>
      <c r="J25">
        <v>71</v>
      </c>
      <c r="K25">
        <v>20224</v>
      </c>
      <c r="L25">
        <v>20224</v>
      </c>
      <c r="M25">
        <v>202.24</v>
      </c>
    </row>
    <row r="26" spans="1:13">
      <c r="A26">
        <v>25</v>
      </c>
      <c r="B26">
        <v>25</v>
      </c>
      <c r="C26" t="s">
        <v>1035</v>
      </c>
      <c r="D26" t="s">
        <v>35</v>
      </c>
      <c r="E26">
        <v>49.100578310000003</v>
      </c>
      <c r="F26">
        <v>121.5631027</v>
      </c>
      <c r="H26" t="s">
        <v>35</v>
      </c>
      <c r="I26" t="s">
        <v>35</v>
      </c>
      <c r="J26" t="s">
        <v>35</v>
      </c>
      <c r="K26" t="s">
        <v>35</v>
      </c>
      <c r="L26" t="s">
        <v>35</v>
      </c>
      <c r="M26" t="s">
        <v>35</v>
      </c>
    </row>
    <row r="27" spans="1:13">
      <c r="A27">
        <v>26</v>
      </c>
      <c r="B27">
        <v>26</v>
      </c>
      <c r="C27" t="s">
        <v>1035</v>
      </c>
      <c r="D27" t="s">
        <v>930</v>
      </c>
      <c r="E27">
        <v>49.36936188</v>
      </c>
      <c r="F27">
        <v>121.4380798</v>
      </c>
      <c r="G27" t="s">
        <v>182</v>
      </c>
      <c r="H27">
        <v>40</v>
      </c>
      <c r="I27">
        <v>9</v>
      </c>
      <c r="J27">
        <v>49</v>
      </c>
      <c r="K27">
        <v>7386</v>
      </c>
      <c r="L27">
        <v>7386</v>
      </c>
      <c r="M27">
        <v>73.86</v>
      </c>
    </row>
    <row r="28" spans="1:13">
      <c r="A28">
        <v>27</v>
      </c>
      <c r="B28">
        <v>27</v>
      </c>
      <c r="C28" t="s">
        <v>1035</v>
      </c>
      <c r="D28" t="s">
        <v>929</v>
      </c>
      <c r="E28">
        <v>49.638168329999999</v>
      </c>
      <c r="F28">
        <v>121.18379969999999</v>
      </c>
      <c r="G28" t="s">
        <v>182</v>
      </c>
      <c r="H28">
        <v>50</v>
      </c>
      <c r="I28">
        <v>7</v>
      </c>
      <c r="J28">
        <v>57</v>
      </c>
      <c r="K28">
        <v>12326</v>
      </c>
      <c r="L28">
        <v>12326</v>
      </c>
      <c r="M28">
        <v>123.26</v>
      </c>
    </row>
    <row r="29" spans="1:13">
      <c r="A29">
        <v>28</v>
      </c>
      <c r="B29">
        <v>28</v>
      </c>
      <c r="C29" t="s">
        <v>1035</v>
      </c>
      <c r="D29" t="s">
        <v>931</v>
      </c>
      <c r="E29">
        <v>49.675651549999998</v>
      </c>
      <c r="F29">
        <v>121.1468964</v>
      </c>
      <c r="G29" t="s">
        <v>182</v>
      </c>
      <c r="H29">
        <v>55</v>
      </c>
      <c r="I29">
        <v>12</v>
      </c>
      <c r="J29">
        <v>67</v>
      </c>
      <c r="K29">
        <v>15767</v>
      </c>
      <c r="L29">
        <v>15767</v>
      </c>
      <c r="M29">
        <v>157.66999999999999</v>
      </c>
    </row>
    <row r="30" spans="1:13">
      <c r="A30">
        <v>29</v>
      </c>
      <c r="B30">
        <v>29</v>
      </c>
      <c r="C30" t="s">
        <v>1035</v>
      </c>
      <c r="D30" t="s">
        <v>930</v>
      </c>
      <c r="E30">
        <v>49.107078549999997</v>
      </c>
      <c r="F30">
        <v>121.82309720000001</v>
      </c>
      <c r="G30" t="s">
        <v>182</v>
      </c>
      <c r="H30">
        <v>110</v>
      </c>
      <c r="I30">
        <v>0</v>
      </c>
      <c r="J30">
        <v>110</v>
      </c>
      <c r="K30">
        <v>15387</v>
      </c>
      <c r="L30">
        <v>15387</v>
      </c>
      <c r="M30">
        <v>153.87</v>
      </c>
    </row>
    <row r="31" spans="1:13">
      <c r="A31">
        <v>30</v>
      </c>
      <c r="B31">
        <v>30</v>
      </c>
      <c r="C31" t="s">
        <v>1035</v>
      </c>
      <c r="D31" t="s">
        <v>929</v>
      </c>
      <c r="E31">
        <v>49.837177279999999</v>
      </c>
      <c r="F31">
        <v>121.1117706</v>
      </c>
      <c r="G31" t="s">
        <v>182</v>
      </c>
      <c r="H31">
        <v>65</v>
      </c>
      <c r="I31">
        <v>6</v>
      </c>
      <c r="J31">
        <v>71</v>
      </c>
      <c r="K31">
        <v>7872</v>
      </c>
      <c r="L31">
        <v>7872</v>
      </c>
      <c r="M31">
        <v>78.72</v>
      </c>
    </row>
    <row r="32" spans="1:13">
      <c r="A32">
        <v>31</v>
      </c>
      <c r="B32">
        <v>31</v>
      </c>
      <c r="C32" t="s">
        <v>1035</v>
      </c>
      <c r="D32" t="s">
        <v>930</v>
      </c>
      <c r="E32">
        <v>49.039218900000002</v>
      </c>
      <c r="F32">
        <v>121.9835968</v>
      </c>
      <c r="H32" t="s">
        <v>35</v>
      </c>
      <c r="I32" t="s">
        <v>35</v>
      </c>
      <c r="J32" t="s">
        <v>35</v>
      </c>
      <c r="K32" t="s">
        <v>35</v>
      </c>
      <c r="L32" t="s">
        <v>35</v>
      </c>
      <c r="M32" t="s">
        <v>35</v>
      </c>
    </row>
    <row r="33" spans="1:13">
      <c r="A33">
        <v>32</v>
      </c>
      <c r="B33">
        <v>32</v>
      </c>
      <c r="C33" t="s">
        <v>1035</v>
      </c>
      <c r="D33" t="s">
        <v>930</v>
      </c>
      <c r="E33">
        <v>49.663452149999998</v>
      </c>
      <c r="F33">
        <v>121.4266434</v>
      </c>
      <c r="G33" t="s">
        <v>182</v>
      </c>
      <c r="H33">
        <v>60</v>
      </c>
      <c r="I33">
        <v>0</v>
      </c>
      <c r="J33">
        <v>60</v>
      </c>
      <c r="K33">
        <v>6159</v>
      </c>
      <c r="L33">
        <v>6159</v>
      </c>
      <c r="M33">
        <v>61.59</v>
      </c>
    </row>
    <row r="34" spans="1:13">
      <c r="A34">
        <v>33</v>
      </c>
      <c r="B34">
        <v>33</v>
      </c>
      <c r="C34" t="s">
        <v>1035</v>
      </c>
      <c r="D34" t="s">
        <v>929</v>
      </c>
      <c r="E34">
        <v>49.70715714</v>
      </c>
      <c r="F34">
        <v>121.4133301</v>
      </c>
      <c r="G34" t="s">
        <v>182</v>
      </c>
      <c r="H34">
        <v>80</v>
      </c>
      <c r="I34">
        <v>0</v>
      </c>
      <c r="J34">
        <v>80</v>
      </c>
      <c r="K34">
        <v>19933</v>
      </c>
      <c r="L34">
        <v>19933</v>
      </c>
      <c r="M34">
        <v>199.33</v>
      </c>
    </row>
    <row r="35" spans="1:13">
      <c r="A35">
        <v>34</v>
      </c>
      <c r="B35">
        <v>34</v>
      </c>
      <c r="C35" t="s">
        <v>1035</v>
      </c>
      <c r="D35" t="s">
        <v>930</v>
      </c>
      <c r="E35">
        <v>49.70743942</v>
      </c>
      <c r="F35">
        <v>121.4133987</v>
      </c>
      <c r="G35" t="s">
        <v>182</v>
      </c>
      <c r="H35">
        <v>70</v>
      </c>
      <c r="I35">
        <v>1.5</v>
      </c>
      <c r="J35">
        <v>71.5</v>
      </c>
      <c r="K35">
        <v>13271</v>
      </c>
      <c r="L35">
        <v>13271</v>
      </c>
      <c r="M35">
        <v>132.71</v>
      </c>
    </row>
    <row r="36" spans="1:13">
      <c r="A36">
        <v>35</v>
      </c>
      <c r="B36">
        <v>35</v>
      </c>
      <c r="C36" t="s">
        <v>1035</v>
      </c>
      <c r="D36" t="s">
        <v>929</v>
      </c>
      <c r="E36">
        <v>49.465000150000002</v>
      </c>
      <c r="F36">
        <v>121.6846085</v>
      </c>
      <c r="G36" t="s">
        <v>182</v>
      </c>
      <c r="H36">
        <v>49</v>
      </c>
      <c r="I36">
        <v>5</v>
      </c>
      <c r="J36">
        <v>54</v>
      </c>
      <c r="K36">
        <v>10959</v>
      </c>
      <c r="L36">
        <v>10959</v>
      </c>
      <c r="M36">
        <v>109.59</v>
      </c>
    </row>
    <row r="37" spans="1:13">
      <c r="A37">
        <v>36</v>
      </c>
      <c r="B37">
        <v>36</v>
      </c>
      <c r="C37" t="s">
        <v>1035</v>
      </c>
      <c r="D37" t="s">
        <v>929</v>
      </c>
      <c r="E37">
        <v>49.465499880000003</v>
      </c>
      <c r="F37">
        <v>121.6853638</v>
      </c>
      <c r="G37" t="s">
        <v>182</v>
      </c>
      <c r="H37">
        <v>43</v>
      </c>
      <c r="I37">
        <v>14</v>
      </c>
      <c r="J37">
        <v>57</v>
      </c>
      <c r="K37">
        <v>17927</v>
      </c>
      <c r="L37">
        <v>17927</v>
      </c>
      <c r="M37">
        <v>179.27</v>
      </c>
    </row>
    <row r="38" spans="1:13">
      <c r="A38">
        <v>37</v>
      </c>
      <c r="B38">
        <v>37</v>
      </c>
      <c r="C38" t="s">
        <v>1035</v>
      </c>
      <c r="D38" t="s">
        <v>930</v>
      </c>
      <c r="E38">
        <v>49.924510959999999</v>
      </c>
      <c r="F38">
        <v>121.2366028</v>
      </c>
      <c r="G38" t="s">
        <v>182</v>
      </c>
      <c r="H38">
        <v>52</v>
      </c>
      <c r="I38">
        <v>4</v>
      </c>
      <c r="J38">
        <v>56</v>
      </c>
      <c r="K38">
        <v>14622</v>
      </c>
      <c r="L38">
        <v>14622</v>
      </c>
      <c r="M38">
        <v>146.22</v>
      </c>
    </row>
    <row r="39" spans="1:13">
      <c r="A39">
        <v>38</v>
      </c>
      <c r="B39">
        <v>38</v>
      </c>
      <c r="C39" t="s">
        <v>1035</v>
      </c>
      <c r="D39" t="s">
        <v>930</v>
      </c>
      <c r="E39">
        <v>49.92483902</v>
      </c>
      <c r="F39">
        <v>121.2370987</v>
      </c>
      <c r="G39" t="s">
        <v>182</v>
      </c>
      <c r="H39">
        <v>52</v>
      </c>
      <c r="I39">
        <v>8</v>
      </c>
      <c r="J39">
        <v>60</v>
      </c>
      <c r="K39">
        <v>16401</v>
      </c>
      <c r="L39">
        <v>16401</v>
      </c>
      <c r="M39">
        <v>164.01</v>
      </c>
    </row>
    <row r="40" spans="1:13">
      <c r="A40">
        <v>39</v>
      </c>
      <c r="B40">
        <v>39</v>
      </c>
      <c r="C40" t="s">
        <v>1035</v>
      </c>
      <c r="D40" t="s">
        <v>929</v>
      </c>
      <c r="E40">
        <v>49.926452640000001</v>
      </c>
      <c r="F40">
        <v>121.27111050000001</v>
      </c>
      <c r="G40" t="s">
        <v>182</v>
      </c>
      <c r="H40">
        <v>52</v>
      </c>
      <c r="I40">
        <v>5</v>
      </c>
      <c r="J40">
        <v>57</v>
      </c>
      <c r="K40">
        <v>9419</v>
      </c>
      <c r="L40">
        <v>9419</v>
      </c>
      <c r="M40">
        <v>94.19</v>
      </c>
    </row>
    <row r="41" spans="1:13">
      <c r="A41">
        <v>40</v>
      </c>
      <c r="B41">
        <v>40</v>
      </c>
      <c r="C41" t="s">
        <v>1035</v>
      </c>
      <c r="D41" t="s">
        <v>930</v>
      </c>
      <c r="E41">
        <v>49.938190460000001</v>
      </c>
      <c r="F41">
        <v>121.2623978</v>
      </c>
      <c r="G41" t="s">
        <v>182</v>
      </c>
      <c r="H41">
        <v>7</v>
      </c>
      <c r="I41">
        <v>1</v>
      </c>
      <c r="J41">
        <v>8</v>
      </c>
      <c r="K41">
        <v>1336</v>
      </c>
      <c r="L41">
        <v>1336</v>
      </c>
      <c r="M41">
        <v>13.36</v>
      </c>
    </row>
    <row r="42" spans="1:13">
      <c r="A42">
        <v>41</v>
      </c>
      <c r="B42">
        <v>41</v>
      </c>
      <c r="C42" t="s">
        <v>1035</v>
      </c>
      <c r="D42" t="s">
        <v>930</v>
      </c>
      <c r="E42">
        <v>49.93817902</v>
      </c>
      <c r="F42">
        <v>121.2624969</v>
      </c>
      <c r="G42" t="s">
        <v>182</v>
      </c>
      <c r="H42">
        <v>25</v>
      </c>
      <c r="I42">
        <v>2</v>
      </c>
      <c r="J42">
        <v>27</v>
      </c>
      <c r="K42">
        <v>3703</v>
      </c>
      <c r="L42">
        <v>3703</v>
      </c>
      <c r="M42">
        <v>37.03</v>
      </c>
    </row>
    <row r="43" spans="1:13">
      <c r="A43">
        <v>42</v>
      </c>
      <c r="B43">
        <v>42</v>
      </c>
      <c r="C43" t="s">
        <v>1035</v>
      </c>
      <c r="D43" t="s">
        <v>929</v>
      </c>
      <c r="E43">
        <v>49.938549039999998</v>
      </c>
      <c r="F43">
        <v>121.26260379999999</v>
      </c>
      <c r="G43" t="s">
        <v>182</v>
      </c>
      <c r="H43">
        <v>53</v>
      </c>
      <c r="I43">
        <v>4</v>
      </c>
      <c r="J43">
        <v>57</v>
      </c>
      <c r="K43">
        <v>11497</v>
      </c>
      <c r="L43">
        <v>11497</v>
      </c>
      <c r="M43">
        <v>114.97</v>
      </c>
    </row>
    <row r="44" spans="1:13">
      <c r="A44">
        <v>43</v>
      </c>
      <c r="B44">
        <v>43</v>
      </c>
      <c r="C44" t="s">
        <v>1035</v>
      </c>
      <c r="D44" t="s">
        <v>929</v>
      </c>
      <c r="E44">
        <v>49.939506530000003</v>
      </c>
      <c r="F44">
        <v>121.2694168</v>
      </c>
      <c r="G44" t="s">
        <v>182</v>
      </c>
      <c r="H44">
        <v>51</v>
      </c>
      <c r="I44">
        <v>7</v>
      </c>
      <c r="J44">
        <v>58</v>
      </c>
      <c r="K44">
        <v>6868</v>
      </c>
      <c r="L44">
        <v>6868</v>
      </c>
      <c r="M44">
        <v>68.680000000000007</v>
      </c>
    </row>
    <row r="45" spans="1:13">
      <c r="A45">
        <v>44</v>
      </c>
      <c r="B45">
        <v>44</v>
      </c>
      <c r="C45" t="s">
        <v>1035</v>
      </c>
      <c r="D45" t="s">
        <v>930</v>
      </c>
      <c r="E45">
        <v>49.843738559999998</v>
      </c>
      <c r="F45">
        <v>121.4063034</v>
      </c>
      <c r="G45" t="s">
        <v>182</v>
      </c>
      <c r="H45">
        <v>70</v>
      </c>
      <c r="I45">
        <v>2</v>
      </c>
      <c r="J45">
        <v>72</v>
      </c>
      <c r="K45">
        <v>3637</v>
      </c>
      <c r="L45">
        <v>3637</v>
      </c>
      <c r="M45">
        <v>36.369999999999997</v>
      </c>
    </row>
    <row r="46" spans="1:13">
      <c r="A46">
        <v>45</v>
      </c>
      <c r="B46">
        <v>45</v>
      </c>
      <c r="C46" t="s">
        <v>1035</v>
      </c>
      <c r="D46" t="s">
        <v>930</v>
      </c>
      <c r="E46">
        <v>49.847400669999999</v>
      </c>
      <c r="F46">
        <v>121.4032974</v>
      </c>
      <c r="G46" t="s">
        <v>182</v>
      </c>
      <c r="H46">
        <v>53</v>
      </c>
      <c r="I46">
        <v>0</v>
      </c>
      <c r="J46">
        <v>53</v>
      </c>
      <c r="K46">
        <v>6094</v>
      </c>
      <c r="L46">
        <v>6094</v>
      </c>
      <c r="M46">
        <v>60.94</v>
      </c>
    </row>
    <row r="47" spans="1:13">
      <c r="A47">
        <v>46</v>
      </c>
      <c r="B47">
        <v>46</v>
      </c>
      <c r="C47" t="s">
        <v>1035</v>
      </c>
      <c r="D47" t="s">
        <v>930</v>
      </c>
      <c r="E47">
        <v>49.503028870000001</v>
      </c>
      <c r="F47">
        <v>121.7651978</v>
      </c>
      <c r="G47" t="s">
        <v>182</v>
      </c>
      <c r="H47">
        <v>40</v>
      </c>
      <c r="I47">
        <v>2</v>
      </c>
      <c r="J47">
        <v>42</v>
      </c>
      <c r="K47">
        <v>2536</v>
      </c>
      <c r="L47">
        <v>2536</v>
      </c>
      <c r="M47">
        <v>25.36</v>
      </c>
    </row>
    <row r="48" spans="1:13">
      <c r="A48">
        <v>47</v>
      </c>
      <c r="B48">
        <v>47</v>
      </c>
      <c r="C48" t="s">
        <v>1035</v>
      </c>
      <c r="D48" t="s">
        <v>930</v>
      </c>
      <c r="E48">
        <v>49.845149990000003</v>
      </c>
      <c r="F48">
        <v>121.4253006</v>
      </c>
      <c r="G48" t="s">
        <v>182</v>
      </c>
      <c r="H48">
        <v>63</v>
      </c>
      <c r="I48">
        <v>0</v>
      </c>
      <c r="J48">
        <v>63</v>
      </c>
      <c r="K48">
        <v>3850</v>
      </c>
      <c r="L48">
        <v>3850</v>
      </c>
      <c r="M48">
        <v>38.5</v>
      </c>
    </row>
    <row r="49" spans="1:13">
      <c r="A49">
        <v>48</v>
      </c>
      <c r="B49">
        <v>48</v>
      </c>
      <c r="C49" t="s">
        <v>1035</v>
      </c>
      <c r="D49" t="s">
        <v>932</v>
      </c>
      <c r="E49">
        <v>49.844879149999997</v>
      </c>
      <c r="F49">
        <v>121.4256973</v>
      </c>
      <c r="H49" t="s">
        <v>35</v>
      </c>
      <c r="I49" t="s">
        <v>35</v>
      </c>
      <c r="J49" t="s">
        <v>35</v>
      </c>
      <c r="K49" t="s">
        <v>35</v>
      </c>
      <c r="L49" t="s">
        <v>35</v>
      </c>
      <c r="M49" t="s">
        <v>35</v>
      </c>
    </row>
    <row r="50" spans="1:13">
      <c r="A50">
        <v>49</v>
      </c>
      <c r="B50">
        <v>49</v>
      </c>
      <c r="C50" t="s">
        <v>1035</v>
      </c>
      <c r="D50" t="s">
        <v>929</v>
      </c>
      <c r="E50">
        <v>49.33890152</v>
      </c>
      <c r="F50">
        <v>121.93698120000001</v>
      </c>
      <c r="G50" t="s">
        <v>182</v>
      </c>
      <c r="H50">
        <v>46</v>
      </c>
      <c r="I50">
        <v>10</v>
      </c>
      <c r="J50">
        <v>56</v>
      </c>
      <c r="K50">
        <v>13258</v>
      </c>
      <c r="L50">
        <v>13258</v>
      </c>
      <c r="M50">
        <v>132.58000000000001</v>
      </c>
    </row>
    <row r="51" spans="1:13">
      <c r="A51">
        <v>50</v>
      </c>
      <c r="B51">
        <v>50</v>
      </c>
      <c r="C51" t="s">
        <v>1035</v>
      </c>
      <c r="D51" t="s">
        <v>932</v>
      </c>
      <c r="E51">
        <v>49.84184647</v>
      </c>
      <c r="F51">
        <v>121.434906</v>
      </c>
      <c r="G51" t="s">
        <v>182</v>
      </c>
      <c r="H51">
        <v>75</v>
      </c>
      <c r="I51">
        <v>2</v>
      </c>
      <c r="J51">
        <v>77</v>
      </c>
      <c r="K51">
        <v>8998</v>
      </c>
      <c r="L51">
        <v>8998</v>
      </c>
      <c r="M51">
        <v>89.98</v>
      </c>
    </row>
    <row r="52" spans="1:13">
      <c r="A52">
        <v>51</v>
      </c>
      <c r="B52">
        <v>51</v>
      </c>
      <c r="C52" t="s">
        <v>1035</v>
      </c>
      <c r="D52" t="s">
        <v>932</v>
      </c>
      <c r="E52">
        <v>49.84184647</v>
      </c>
      <c r="F52">
        <v>121.434906</v>
      </c>
      <c r="H52" t="s">
        <v>35</v>
      </c>
      <c r="I52" t="s">
        <v>35</v>
      </c>
      <c r="J52" t="s">
        <v>35</v>
      </c>
      <c r="K52" t="s">
        <v>35</v>
      </c>
      <c r="L52" t="s">
        <v>35</v>
      </c>
      <c r="M52" t="s">
        <v>35</v>
      </c>
    </row>
    <row r="53" spans="1:13">
      <c r="A53">
        <v>52</v>
      </c>
      <c r="B53">
        <v>52</v>
      </c>
      <c r="C53" t="s">
        <v>1035</v>
      </c>
      <c r="D53" t="s">
        <v>929</v>
      </c>
      <c r="E53">
        <v>49.93863297</v>
      </c>
      <c r="F53">
        <v>121.391983</v>
      </c>
      <c r="G53" t="s">
        <v>182</v>
      </c>
      <c r="H53">
        <v>62</v>
      </c>
      <c r="I53">
        <v>3</v>
      </c>
      <c r="J53">
        <v>65</v>
      </c>
      <c r="K53">
        <v>11418</v>
      </c>
      <c r="L53">
        <v>11418</v>
      </c>
      <c r="M53">
        <v>114.18</v>
      </c>
    </row>
    <row r="54" spans="1:13">
      <c r="A54">
        <v>53</v>
      </c>
      <c r="B54">
        <v>53</v>
      </c>
      <c r="C54" t="s">
        <v>1035</v>
      </c>
      <c r="D54" t="s">
        <v>929</v>
      </c>
      <c r="E54">
        <v>49.798999790000003</v>
      </c>
      <c r="F54">
        <v>121.5388336</v>
      </c>
      <c r="G54" t="s">
        <v>182</v>
      </c>
      <c r="H54">
        <v>43</v>
      </c>
      <c r="I54">
        <v>10</v>
      </c>
      <c r="J54">
        <v>53</v>
      </c>
      <c r="K54">
        <v>15028</v>
      </c>
      <c r="L54">
        <v>15028</v>
      </c>
      <c r="M54">
        <v>150.28</v>
      </c>
    </row>
    <row r="55" spans="1:13">
      <c r="A55">
        <v>54</v>
      </c>
      <c r="B55">
        <v>54</v>
      </c>
      <c r="C55" t="s">
        <v>1035</v>
      </c>
      <c r="D55" t="s">
        <v>929</v>
      </c>
      <c r="E55">
        <v>50.057220460000003</v>
      </c>
      <c r="F55">
        <v>121.2807007</v>
      </c>
      <c r="G55" t="s">
        <v>182</v>
      </c>
      <c r="H55">
        <v>40</v>
      </c>
      <c r="I55">
        <v>13</v>
      </c>
      <c r="J55">
        <v>53</v>
      </c>
      <c r="K55">
        <v>13555</v>
      </c>
      <c r="L55">
        <v>13555</v>
      </c>
      <c r="M55">
        <v>135.55000000000001</v>
      </c>
    </row>
    <row r="56" spans="1:13">
      <c r="A56">
        <v>55</v>
      </c>
      <c r="B56">
        <v>55</v>
      </c>
      <c r="C56" t="s">
        <v>1035</v>
      </c>
      <c r="D56" t="s">
        <v>929</v>
      </c>
      <c r="E56">
        <v>49.799282069999997</v>
      </c>
      <c r="F56">
        <v>121.5392532</v>
      </c>
      <c r="G56" t="s">
        <v>182</v>
      </c>
      <c r="H56">
        <v>22</v>
      </c>
      <c r="I56">
        <v>22</v>
      </c>
      <c r="J56">
        <v>44</v>
      </c>
      <c r="K56">
        <v>17407</v>
      </c>
      <c r="L56">
        <v>17407</v>
      </c>
      <c r="M56">
        <v>174.07</v>
      </c>
    </row>
    <row r="57" spans="1:13">
      <c r="A57">
        <v>56</v>
      </c>
      <c r="B57">
        <v>56</v>
      </c>
      <c r="C57" t="s">
        <v>1035</v>
      </c>
      <c r="D57" t="s">
        <v>931</v>
      </c>
      <c r="E57">
        <v>50.05728912</v>
      </c>
      <c r="F57">
        <v>121.28140260000001</v>
      </c>
      <c r="G57" t="s">
        <v>182</v>
      </c>
      <c r="H57">
        <v>35</v>
      </c>
      <c r="I57">
        <v>5</v>
      </c>
      <c r="J57">
        <v>40</v>
      </c>
      <c r="K57">
        <v>15005</v>
      </c>
      <c r="L57">
        <v>15005</v>
      </c>
      <c r="M57">
        <v>150.05000000000001</v>
      </c>
    </row>
    <row r="58" spans="1:13">
      <c r="A58">
        <v>57</v>
      </c>
      <c r="B58">
        <v>57</v>
      </c>
      <c r="C58" t="s">
        <v>1035</v>
      </c>
      <c r="D58" t="s">
        <v>930</v>
      </c>
      <c r="E58">
        <v>49.54788971</v>
      </c>
      <c r="F58">
        <v>121.7913971</v>
      </c>
      <c r="G58" t="s">
        <v>182</v>
      </c>
      <c r="H58">
        <v>60</v>
      </c>
      <c r="I58">
        <v>2.5</v>
      </c>
      <c r="J58">
        <v>62.5</v>
      </c>
      <c r="K58">
        <v>8471</v>
      </c>
      <c r="L58">
        <v>8471</v>
      </c>
      <c r="M58">
        <v>84.71</v>
      </c>
    </row>
    <row r="59" spans="1:13">
      <c r="A59">
        <v>58</v>
      </c>
      <c r="B59">
        <v>58</v>
      </c>
      <c r="C59" t="s">
        <v>1035</v>
      </c>
      <c r="D59" t="s">
        <v>931</v>
      </c>
      <c r="E59">
        <v>50.059688569999999</v>
      </c>
      <c r="F59">
        <v>121.28289789999999</v>
      </c>
      <c r="G59" t="s">
        <v>182</v>
      </c>
      <c r="H59">
        <v>45</v>
      </c>
      <c r="I59">
        <v>5</v>
      </c>
      <c r="J59">
        <v>50</v>
      </c>
      <c r="K59">
        <v>17966</v>
      </c>
      <c r="L59">
        <v>17966</v>
      </c>
      <c r="M59">
        <v>179.66</v>
      </c>
    </row>
    <row r="60" spans="1:13">
      <c r="A60">
        <v>59</v>
      </c>
      <c r="B60">
        <v>59</v>
      </c>
      <c r="C60" t="s">
        <v>1035</v>
      </c>
      <c r="D60" t="s">
        <v>929</v>
      </c>
      <c r="E60">
        <v>49.184558869999996</v>
      </c>
      <c r="F60">
        <v>122.15989690000001</v>
      </c>
      <c r="H60">
        <v>1</v>
      </c>
      <c r="I60">
        <v>0</v>
      </c>
      <c r="J60">
        <v>51</v>
      </c>
      <c r="K60">
        <v>621</v>
      </c>
      <c r="L60">
        <v>621</v>
      </c>
      <c r="M60">
        <v>6.21</v>
      </c>
    </row>
    <row r="61" spans="1:13">
      <c r="A61">
        <v>60</v>
      </c>
      <c r="B61">
        <v>60</v>
      </c>
      <c r="C61" t="s">
        <v>1035</v>
      </c>
      <c r="D61" t="s">
        <v>930</v>
      </c>
      <c r="E61">
        <v>50.063800809999996</v>
      </c>
      <c r="F61">
        <v>121.2846985</v>
      </c>
      <c r="G61" t="s">
        <v>182</v>
      </c>
      <c r="H61">
        <v>50</v>
      </c>
      <c r="I61">
        <v>10</v>
      </c>
      <c r="J61">
        <v>60</v>
      </c>
      <c r="K61">
        <v>11514</v>
      </c>
      <c r="L61">
        <v>11514</v>
      </c>
      <c r="M61">
        <v>115.14</v>
      </c>
    </row>
    <row r="62" spans="1:13">
      <c r="A62">
        <v>61</v>
      </c>
      <c r="B62">
        <v>61</v>
      </c>
      <c r="C62" t="s">
        <v>1035</v>
      </c>
      <c r="D62" t="s">
        <v>929</v>
      </c>
      <c r="E62">
        <v>50.065479279999998</v>
      </c>
      <c r="F62">
        <v>121.28320309999999</v>
      </c>
      <c r="G62" t="s">
        <v>182</v>
      </c>
      <c r="H62">
        <v>30</v>
      </c>
      <c r="I62">
        <v>4</v>
      </c>
      <c r="J62">
        <v>34</v>
      </c>
      <c r="K62">
        <v>10840</v>
      </c>
      <c r="L62">
        <v>10840</v>
      </c>
      <c r="M62">
        <v>108.4</v>
      </c>
    </row>
    <row r="63" spans="1:13">
      <c r="A63">
        <v>62</v>
      </c>
      <c r="B63">
        <v>62</v>
      </c>
      <c r="C63" t="s">
        <v>1035</v>
      </c>
      <c r="D63" t="s">
        <v>932</v>
      </c>
      <c r="E63">
        <v>50.065689089999999</v>
      </c>
      <c r="F63">
        <v>121.2830963</v>
      </c>
      <c r="G63" t="s">
        <v>182</v>
      </c>
      <c r="H63">
        <v>5</v>
      </c>
      <c r="I63">
        <v>2</v>
      </c>
      <c r="J63">
        <v>7</v>
      </c>
      <c r="K63">
        <v>2297</v>
      </c>
      <c r="L63">
        <v>2297</v>
      </c>
      <c r="M63">
        <v>22.97</v>
      </c>
    </row>
    <row r="64" spans="1:13">
      <c r="A64">
        <v>63</v>
      </c>
      <c r="B64">
        <v>63</v>
      </c>
      <c r="C64" t="s">
        <v>1035</v>
      </c>
      <c r="D64" t="s">
        <v>930</v>
      </c>
      <c r="E64">
        <v>49.9262619</v>
      </c>
      <c r="F64">
        <v>121.43589780000001</v>
      </c>
      <c r="G64" t="s">
        <v>182</v>
      </c>
      <c r="H64">
        <v>6</v>
      </c>
      <c r="I64">
        <v>1</v>
      </c>
      <c r="J64">
        <v>7</v>
      </c>
      <c r="K64">
        <v>2540</v>
      </c>
      <c r="L64">
        <v>2540</v>
      </c>
      <c r="M64">
        <v>25.4</v>
      </c>
    </row>
    <row r="65" spans="1:13">
      <c r="A65">
        <v>64</v>
      </c>
      <c r="B65">
        <v>64</v>
      </c>
      <c r="C65" t="s">
        <v>1035</v>
      </c>
      <c r="D65" t="s">
        <v>35</v>
      </c>
      <c r="E65">
        <v>48</v>
      </c>
      <c r="F65">
        <v>123.36666870000001</v>
      </c>
      <c r="G65" t="s">
        <v>182</v>
      </c>
      <c r="H65">
        <v>57</v>
      </c>
      <c r="I65">
        <v>0.5</v>
      </c>
      <c r="J65">
        <v>57.5</v>
      </c>
      <c r="K65">
        <v>0</v>
      </c>
      <c r="L65">
        <v>0</v>
      </c>
      <c r="M65">
        <v>0</v>
      </c>
    </row>
    <row r="66" spans="1:13">
      <c r="A66">
        <v>65</v>
      </c>
      <c r="B66">
        <v>65</v>
      </c>
      <c r="C66" t="s">
        <v>1035</v>
      </c>
      <c r="D66" t="s">
        <v>930</v>
      </c>
      <c r="E66">
        <v>49.936828609999999</v>
      </c>
      <c r="F66">
        <v>121.44029999999999</v>
      </c>
      <c r="G66" t="s">
        <v>182</v>
      </c>
      <c r="H66">
        <v>57</v>
      </c>
      <c r="I66">
        <v>4</v>
      </c>
      <c r="J66">
        <v>61</v>
      </c>
      <c r="K66">
        <v>5282</v>
      </c>
      <c r="L66">
        <v>5282</v>
      </c>
      <c r="M66">
        <v>52.82</v>
      </c>
    </row>
    <row r="67" spans="1:13">
      <c r="A67">
        <v>66</v>
      </c>
      <c r="B67">
        <v>66</v>
      </c>
      <c r="C67" t="s">
        <v>1035</v>
      </c>
      <c r="D67" t="s">
        <v>929</v>
      </c>
      <c r="E67">
        <v>49.747196199999998</v>
      </c>
      <c r="F67">
        <v>121.6514969</v>
      </c>
      <c r="G67" t="s">
        <v>182</v>
      </c>
      <c r="H67">
        <v>30</v>
      </c>
      <c r="I67">
        <v>12</v>
      </c>
      <c r="J67">
        <v>42</v>
      </c>
      <c r="K67">
        <v>10879</v>
      </c>
      <c r="L67">
        <v>10879</v>
      </c>
      <c r="M67">
        <v>108.79</v>
      </c>
    </row>
    <row r="68" spans="1:13">
      <c r="A68">
        <v>67</v>
      </c>
      <c r="B68">
        <v>67</v>
      </c>
      <c r="C68" t="s">
        <v>1035</v>
      </c>
      <c r="D68" t="s">
        <v>930</v>
      </c>
      <c r="E68">
        <v>49.958953860000001</v>
      </c>
      <c r="F68">
        <v>121.475769</v>
      </c>
      <c r="G68" t="s">
        <v>182</v>
      </c>
      <c r="H68">
        <v>6</v>
      </c>
      <c r="I68">
        <v>1</v>
      </c>
      <c r="J68">
        <v>7</v>
      </c>
      <c r="K68">
        <v>1677</v>
      </c>
      <c r="L68">
        <v>1677</v>
      </c>
      <c r="M68">
        <v>16.77</v>
      </c>
    </row>
    <row r="69" spans="1:13">
      <c r="A69">
        <v>68</v>
      </c>
      <c r="B69">
        <v>68</v>
      </c>
      <c r="C69" t="s">
        <v>1035</v>
      </c>
      <c r="D69" t="s">
        <v>929</v>
      </c>
      <c r="E69">
        <v>49.967311860000002</v>
      </c>
      <c r="F69">
        <v>121.4711914</v>
      </c>
      <c r="G69" t="s">
        <v>182</v>
      </c>
      <c r="H69">
        <v>76</v>
      </c>
      <c r="I69">
        <v>3</v>
      </c>
      <c r="J69">
        <v>79</v>
      </c>
      <c r="K69">
        <v>14560</v>
      </c>
      <c r="L69">
        <v>14560</v>
      </c>
      <c r="M69">
        <v>145.6</v>
      </c>
    </row>
    <row r="70" spans="1:13">
      <c r="A70">
        <v>69</v>
      </c>
      <c r="B70">
        <v>69</v>
      </c>
      <c r="C70" t="s">
        <v>1035</v>
      </c>
      <c r="D70" t="s">
        <v>930</v>
      </c>
      <c r="E70">
        <v>49.976699830000001</v>
      </c>
      <c r="F70">
        <v>121.4653015</v>
      </c>
      <c r="G70" t="s">
        <v>182</v>
      </c>
      <c r="H70">
        <v>62</v>
      </c>
      <c r="I70">
        <v>0</v>
      </c>
      <c r="J70">
        <v>62</v>
      </c>
      <c r="K70">
        <v>3193</v>
      </c>
      <c r="L70">
        <v>3193</v>
      </c>
      <c r="M70">
        <v>31.93</v>
      </c>
    </row>
    <row r="71" spans="1:13">
      <c r="A71">
        <v>70</v>
      </c>
      <c r="B71">
        <v>70</v>
      </c>
      <c r="C71" t="s">
        <v>1035</v>
      </c>
      <c r="D71" t="s">
        <v>929</v>
      </c>
      <c r="E71">
        <v>49.928749080000003</v>
      </c>
      <c r="F71">
        <v>121.5208588</v>
      </c>
      <c r="G71" t="s">
        <v>182</v>
      </c>
      <c r="H71">
        <v>30</v>
      </c>
      <c r="I71">
        <v>8</v>
      </c>
      <c r="J71">
        <v>38</v>
      </c>
      <c r="K71">
        <v>12395</v>
      </c>
      <c r="L71">
        <v>12395</v>
      </c>
      <c r="M71">
        <v>123.95</v>
      </c>
    </row>
    <row r="72" spans="1:13">
      <c r="A72">
        <v>71</v>
      </c>
      <c r="B72">
        <v>71</v>
      </c>
      <c r="C72" t="s">
        <v>1035</v>
      </c>
      <c r="D72" t="s">
        <v>932</v>
      </c>
      <c r="E72">
        <v>49.928390499999999</v>
      </c>
      <c r="F72">
        <v>121.5214691</v>
      </c>
      <c r="G72" t="s">
        <v>182</v>
      </c>
      <c r="H72">
        <v>4</v>
      </c>
      <c r="I72">
        <v>3</v>
      </c>
      <c r="J72">
        <v>7</v>
      </c>
      <c r="K72">
        <v>3617</v>
      </c>
      <c r="L72">
        <v>3617</v>
      </c>
      <c r="M72">
        <v>36.17</v>
      </c>
    </row>
    <row r="73" spans="1:13">
      <c r="A73">
        <v>72</v>
      </c>
      <c r="B73">
        <v>72</v>
      </c>
      <c r="C73" t="s">
        <v>1035</v>
      </c>
      <c r="D73" t="s">
        <v>929</v>
      </c>
      <c r="E73">
        <v>50.0009613</v>
      </c>
      <c r="F73">
        <v>121.4937973</v>
      </c>
      <c r="G73" t="s">
        <v>182</v>
      </c>
      <c r="H73">
        <v>46</v>
      </c>
      <c r="I73">
        <v>4</v>
      </c>
      <c r="J73">
        <v>50</v>
      </c>
      <c r="K73">
        <v>11530</v>
      </c>
      <c r="L73">
        <v>11530</v>
      </c>
      <c r="M73">
        <v>115.3</v>
      </c>
    </row>
    <row r="74" spans="1:13">
      <c r="A74">
        <v>73</v>
      </c>
      <c r="B74">
        <v>73</v>
      </c>
      <c r="C74" t="s">
        <v>1035</v>
      </c>
      <c r="D74" t="s">
        <v>930</v>
      </c>
      <c r="E74">
        <v>49.996639250000001</v>
      </c>
      <c r="F74">
        <v>121.4990768</v>
      </c>
      <c r="G74" t="s">
        <v>182</v>
      </c>
      <c r="H74">
        <v>15</v>
      </c>
      <c r="I74">
        <v>2</v>
      </c>
      <c r="J74">
        <v>17</v>
      </c>
      <c r="K74">
        <v>2440</v>
      </c>
      <c r="L74">
        <v>2440</v>
      </c>
      <c r="M74">
        <v>24.4</v>
      </c>
    </row>
    <row r="75" spans="1:13">
      <c r="A75">
        <v>74</v>
      </c>
      <c r="B75">
        <v>74</v>
      </c>
      <c r="C75" t="s">
        <v>1035</v>
      </c>
      <c r="D75" t="s">
        <v>930</v>
      </c>
      <c r="E75">
        <v>50.000164030000001</v>
      </c>
      <c r="F75">
        <v>121.4961624</v>
      </c>
      <c r="G75" t="s">
        <v>182</v>
      </c>
      <c r="H75">
        <v>60</v>
      </c>
      <c r="I75">
        <v>4</v>
      </c>
      <c r="J75">
        <v>64</v>
      </c>
      <c r="K75">
        <v>13483</v>
      </c>
      <c r="L75">
        <v>13483</v>
      </c>
      <c r="M75">
        <v>134.83000000000001</v>
      </c>
    </row>
    <row r="76" spans="1:13">
      <c r="A76">
        <v>75</v>
      </c>
      <c r="B76">
        <v>75</v>
      </c>
      <c r="C76" t="s">
        <v>1035</v>
      </c>
      <c r="D76" t="s">
        <v>930</v>
      </c>
      <c r="E76">
        <v>50.00072479</v>
      </c>
      <c r="F76">
        <v>121.4971542</v>
      </c>
      <c r="G76" t="s">
        <v>182</v>
      </c>
      <c r="H76">
        <v>65</v>
      </c>
      <c r="I76">
        <v>0</v>
      </c>
      <c r="J76">
        <v>65</v>
      </c>
      <c r="K76">
        <v>5884</v>
      </c>
      <c r="L76">
        <v>5884</v>
      </c>
      <c r="M76">
        <v>58.84</v>
      </c>
    </row>
    <row r="77" spans="1:13">
      <c r="A77">
        <v>76</v>
      </c>
      <c r="B77">
        <v>76</v>
      </c>
      <c r="C77" t="s">
        <v>1035</v>
      </c>
      <c r="D77" t="s">
        <v>930</v>
      </c>
      <c r="E77">
        <v>49.986850740000001</v>
      </c>
      <c r="F77">
        <v>121.516098</v>
      </c>
      <c r="G77" t="s">
        <v>182</v>
      </c>
      <c r="H77">
        <v>35</v>
      </c>
      <c r="I77">
        <v>3</v>
      </c>
      <c r="J77">
        <v>38</v>
      </c>
      <c r="K77">
        <v>4428</v>
      </c>
      <c r="L77">
        <v>4428</v>
      </c>
      <c r="M77">
        <v>44.28</v>
      </c>
    </row>
    <row r="78" spans="1:13">
      <c r="A78">
        <v>77</v>
      </c>
      <c r="B78">
        <v>77</v>
      </c>
      <c r="C78" t="s">
        <v>1035</v>
      </c>
      <c r="D78" t="s">
        <v>930</v>
      </c>
      <c r="E78">
        <v>49.980987550000002</v>
      </c>
      <c r="F78">
        <v>121.5261917</v>
      </c>
      <c r="G78" t="s">
        <v>182</v>
      </c>
      <c r="H78">
        <v>56</v>
      </c>
      <c r="I78">
        <v>5</v>
      </c>
      <c r="J78">
        <v>61</v>
      </c>
      <c r="K78">
        <v>8482</v>
      </c>
      <c r="L78">
        <v>8482</v>
      </c>
      <c r="M78">
        <v>84.82</v>
      </c>
    </row>
    <row r="79" spans="1:13">
      <c r="A79">
        <v>78</v>
      </c>
      <c r="B79">
        <v>78</v>
      </c>
      <c r="C79" t="s">
        <v>1035</v>
      </c>
      <c r="D79" t="s">
        <v>929</v>
      </c>
      <c r="E79">
        <v>49.982295989999997</v>
      </c>
      <c r="F79">
        <v>121.52526090000001</v>
      </c>
      <c r="G79" t="s">
        <v>182</v>
      </c>
      <c r="H79">
        <v>57</v>
      </c>
      <c r="I79">
        <v>3</v>
      </c>
      <c r="J79">
        <v>60</v>
      </c>
      <c r="K79">
        <v>10840</v>
      </c>
      <c r="L79">
        <v>10840</v>
      </c>
      <c r="M79">
        <v>108.4</v>
      </c>
    </row>
    <row r="80" spans="1:13">
      <c r="A80">
        <v>79</v>
      </c>
      <c r="B80">
        <v>79</v>
      </c>
      <c r="C80" t="s">
        <v>1035</v>
      </c>
      <c r="D80" t="s">
        <v>930</v>
      </c>
      <c r="E80">
        <v>49.979427340000001</v>
      </c>
      <c r="F80">
        <v>121.5407867</v>
      </c>
      <c r="G80" t="s">
        <v>182</v>
      </c>
      <c r="H80">
        <v>58</v>
      </c>
      <c r="I80">
        <v>0</v>
      </c>
      <c r="J80">
        <v>58</v>
      </c>
      <c r="K80">
        <v>4483</v>
      </c>
      <c r="L80">
        <v>4483</v>
      </c>
      <c r="M80">
        <v>44.83</v>
      </c>
    </row>
    <row r="81" spans="1:13">
      <c r="A81">
        <v>80</v>
      </c>
      <c r="B81">
        <v>80</v>
      </c>
      <c r="C81" t="s">
        <v>1035</v>
      </c>
      <c r="D81" t="s">
        <v>933</v>
      </c>
      <c r="E81">
        <v>49.672470089999997</v>
      </c>
      <c r="F81">
        <v>121.8631973</v>
      </c>
      <c r="G81" t="s">
        <v>182</v>
      </c>
      <c r="H81" t="s">
        <v>35</v>
      </c>
      <c r="I81" t="s">
        <v>35</v>
      </c>
      <c r="J81" t="s">
        <v>35</v>
      </c>
      <c r="K81" t="s">
        <v>35</v>
      </c>
      <c r="L81" t="s">
        <v>35</v>
      </c>
      <c r="M81" t="s">
        <v>35</v>
      </c>
    </row>
    <row r="82" spans="1:13">
      <c r="A82">
        <v>81</v>
      </c>
      <c r="B82">
        <v>81</v>
      </c>
      <c r="C82" t="s">
        <v>1035</v>
      </c>
      <c r="D82" t="s">
        <v>932</v>
      </c>
      <c r="E82">
        <v>49.992694849999999</v>
      </c>
      <c r="F82">
        <v>121.542984</v>
      </c>
      <c r="H82">
        <v>55</v>
      </c>
      <c r="I82">
        <v>0</v>
      </c>
      <c r="J82">
        <v>55</v>
      </c>
      <c r="K82">
        <v>20635</v>
      </c>
      <c r="L82">
        <v>20635</v>
      </c>
      <c r="M82">
        <v>206.35</v>
      </c>
    </row>
    <row r="83" spans="1:13">
      <c r="A83">
        <v>82</v>
      </c>
      <c r="B83">
        <v>82</v>
      </c>
      <c r="C83" t="s">
        <v>1035</v>
      </c>
      <c r="D83" t="s">
        <v>930</v>
      </c>
      <c r="E83">
        <v>50.00033569</v>
      </c>
      <c r="F83">
        <v>121.5441055</v>
      </c>
      <c r="G83" t="s">
        <v>182</v>
      </c>
      <c r="H83">
        <v>62</v>
      </c>
      <c r="I83">
        <v>0</v>
      </c>
      <c r="J83">
        <v>62</v>
      </c>
      <c r="K83">
        <v>5358</v>
      </c>
      <c r="L83">
        <v>5358</v>
      </c>
      <c r="M83">
        <v>53.58</v>
      </c>
    </row>
    <row r="84" spans="1:13">
      <c r="A84">
        <v>83</v>
      </c>
      <c r="B84">
        <v>83</v>
      </c>
      <c r="C84" t="s">
        <v>1035</v>
      </c>
      <c r="D84" t="s">
        <v>930</v>
      </c>
      <c r="E84">
        <v>50.02399063</v>
      </c>
      <c r="F84">
        <v>121.5255966</v>
      </c>
      <c r="G84" t="s">
        <v>182</v>
      </c>
      <c r="H84">
        <v>30</v>
      </c>
      <c r="I84">
        <v>6</v>
      </c>
      <c r="J84">
        <v>36</v>
      </c>
      <c r="K84">
        <v>8773</v>
      </c>
      <c r="L84">
        <v>8773</v>
      </c>
      <c r="M84">
        <v>87.73</v>
      </c>
    </row>
    <row r="85" spans="1:13">
      <c r="A85">
        <v>84</v>
      </c>
      <c r="B85">
        <v>84</v>
      </c>
      <c r="C85" t="s">
        <v>1035</v>
      </c>
      <c r="D85" t="s">
        <v>930</v>
      </c>
      <c r="E85">
        <v>50.02428055</v>
      </c>
      <c r="F85">
        <v>121.52549740000001</v>
      </c>
      <c r="G85" t="s">
        <v>182</v>
      </c>
      <c r="H85">
        <v>40</v>
      </c>
      <c r="I85">
        <v>3</v>
      </c>
      <c r="J85">
        <v>43</v>
      </c>
      <c r="K85">
        <v>6615</v>
      </c>
      <c r="L85">
        <v>6615</v>
      </c>
      <c r="M85">
        <v>66.150000000000006</v>
      </c>
    </row>
    <row r="86" spans="1:13">
      <c r="A86">
        <v>85</v>
      </c>
      <c r="B86">
        <v>85</v>
      </c>
      <c r="C86" t="s">
        <v>1035</v>
      </c>
      <c r="D86" t="s">
        <v>930</v>
      </c>
      <c r="E86">
        <v>49.996608729999998</v>
      </c>
      <c r="F86">
        <v>121.55410000000001</v>
      </c>
      <c r="G86" t="s">
        <v>182</v>
      </c>
      <c r="H86">
        <v>9</v>
      </c>
      <c r="I86">
        <v>3</v>
      </c>
      <c r="J86">
        <v>12</v>
      </c>
      <c r="K86">
        <v>2726</v>
      </c>
      <c r="L86">
        <v>2726</v>
      </c>
      <c r="M86">
        <v>27.26</v>
      </c>
    </row>
    <row r="87" spans="1:13">
      <c r="A87">
        <v>86</v>
      </c>
      <c r="B87">
        <v>86</v>
      </c>
      <c r="C87" t="s">
        <v>1035</v>
      </c>
      <c r="D87" t="s">
        <v>930</v>
      </c>
      <c r="E87">
        <v>50.001941680000002</v>
      </c>
      <c r="F87">
        <v>121.5523987</v>
      </c>
      <c r="G87" t="s">
        <v>182</v>
      </c>
      <c r="H87">
        <v>25</v>
      </c>
      <c r="I87">
        <v>2</v>
      </c>
      <c r="J87">
        <v>27</v>
      </c>
      <c r="K87">
        <v>3461</v>
      </c>
      <c r="L87">
        <v>3461</v>
      </c>
      <c r="M87">
        <v>34.61</v>
      </c>
    </row>
    <row r="88" spans="1:13">
      <c r="A88">
        <v>87</v>
      </c>
      <c r="B88">
        <v>87</v>
      </c>
      <c r="C88" t="s">
        <v>1035</v>
      </c>
      <c r="D88" t="s">
        <v>931</v>
      </c>
      <c r="E88">
        <v>50.001701349999998</v>
      </c>
      <c r="F88">
        <v>121.5538025</v>
      </c>
      <c r="G88" t="s">
        <v>182</v>
      </c>
      <c r="H88">
        <v>10</v>
      </c>
      <c r="I88">
        <v>2.5</v>
      </c>
      <c r="J88">
        <v>12.5</v>
      </c>
      <c r="K88">
        <v>4198</v>
      </c>
      <c r="L88">
        <v>4198</v>
      </c>
      <c r="M88">
        <v>41.98</v>
      </c>
    </row>
    <row r="89" spans="1:13">
      <c r="A89">
        <v>88</v>
      </c>
      <c r="B89">
        <v>88</v>
      </c>
      <c r="C89" t="s">
        <v>1035</v>
      </c>
      <c r="D89" t="s">
        <v>930</v>
      </c>
      <c r="E89">
        <v>50.030281070000001</v>
      </c>
      <c r="F89">
        <v>121.528801</v>
      </c>
      <c r="G89" t="s">
        <v>182</v>
      </c>
      <c r="H89">
        <v>30</v>
      </c>
      <c r="I89">
        <v>1</v>
      </c>
      <c r="J89">
        <v>31</v>
      </c>
      <c r="K89">
        <v>1967</v>
      </c>
      <c r="L89">
        <v>1967</v>
      </c>
      <c r="M89">
        <v>19.670000000000002</v>
      </c>
    </row>
    <row r="90" spans="1:13">
      <c r="A90">
        <v>89</v>
      </c>
      <c r="B90">
        <v>89</v>
      </c>
      <c r="C90" t="s">
        <v>1035</v>
      </c>
      <c r="D90" t="s">
        <v>930</v>
      </c>
      <c r="E90">
        <v>50.030719759999997</v>
      </c>
      <c r="F90">
        <v>121.52839659999999</v>
      </c>
      <c r="G90" t="s">
        <v>182</v>
      </c>
      <c r="H90">
        <v>28</v>
      </c>
      <c r="I90">
        <v>7.5</v>
      </c>
      <c r="J90">
        <v>35.5</v>
      </c>
      <c r="K90">
        <v>9495</v>
      </c>
      <c r="L90">
        <v>9495</v>
      </c>
      <c r="M90">
        <v>94.95</v>
      </c>
    </row>
    <row r="91" spans="1:13">
      <c r="A91">
        <v>90</v>
      </c>
      <c r="B91">
        <v>90</v>
      </c>
      <c r="C91" t="s">
        <v>1035</v>
      </c>
      <c r="D91" t="s">
        <v>930</v>
      </c>
      <c r="E91">
        <v>50.022399900000003</v>
      </c>
      <c r="F91">
        <v>121.53820039999999</v>
      </c>
      <c r="G91" t="s">
        <v>182</v>
      </c>
      <c r="H91">
        <v>25</v>
      </c>
      <c r="I91">
        <v>4</v>
      </c>
      <c r="J91">
        <v>29</v>
      </c>
      <c r="K91">
        <v>4896</v>
      </c>
      <c r="L91">
        <v>4896</v>
      </c>
      <c r="M91">
        <v>48.96</v>
      </c>
    </row>
    <row r="92" spans="1:13">
      <c r="A92">
        <v>91</v>
      </c>
      <c r="B92">
        <v>91</v>
      </c>
      <c r="C92" t="s">
        <v>1035</v>
      </c>
      <c r="D92" t="s">
        <v>931</v>
      </c>
      <c r="E92">
        <v>50.00351715</v>
      </c>
      <c r="F92">
        <v>121.5590515</v>
      </c>
      <c r="G92" t="s">
        <v>182</v>
      </c>
      <c r="H92">
        <v>27</v>
      </c>
      <c r="I92">
        <v>3</v>
      </c>
      <c r="J92">
        <v>30</v>
      </c>
      <c r="K92">
        <v>8310</v>
      </c>
      <c r="L92">
        <v>8310</v>
      </c>
      <c r="M92">
        <v>83.1</v>
      </c>
    </row>
    <row r="93" spans="1:13">
      <c r="A93">
        <v>92</v>
      </c>
      <c r="B93">
        <v>92</v>
      </c>
      <c r="C93" t="s">
        <v>1035</v>
      </c>
      <c r="D93" t="s">
        <v>931</v>
      </c>
      <c r="E93">
        <v>50.001602169999998</v>
      </c>
      <c r="F93">
        <v>121.5656662</v>
      </c>
      <c r="G93" t="s">
        <v>182</v>
      </c>
      <c r="H93">
        <v>45</v>
      </c>
      <c r="I93">
        <v>0</v>
      </c>
      <c r="J93">
        <v>45</v>
      </c>
      <c r="K93">
        <v>10005</v>
      </c>
      <c r="L93">
        <v>10005</v>
      </c>
      <c r="M93">
        <v>100.05</v>
      </c>
    </row>
    <row r="94" spans="1:13">
      <c r="A94">
        <v>93</v>
      </c>
      <c r="B94">
        <v>93</v>
      </c>
      <c r="C94" t="s">
        <v>1035</v>
      </c>
      <c r="D94" t="s">
        <v>930</v>
      </c>
      <c r="E94">
        <v>50.001815800000003</v>
      </c>
      <c r="F94">
        <v>121.5662918</v>
      </c>
      <c r="G94" t="s">
        <v>182</v>
      </c>
      <c r="H94">
        <v>65</v>
      </c>
      <c r="I94">
        <v>0</v>
      </c>
      <c r="J94">
        <v>65</v>
      </c>
      <c r="K94">
        <v>4940</v>
      </c>
      <c r="L94">
        <v>4940</v>
      </c>
      <c r="M94">
        <v>49.4</v>
      </c>
    </row>
    <row r="95" spans="1:13">
      <c r="A95">
        <v>94</v>
      </c>
      <c r="B95">
        <v>94</v>
      </c>
      <c r="C95" t="s">
        <v>1035</v>
      </c>
      <c r="D95" t="s">
        <v>932</v>
      </c>
      <c r="E95">
        <v>50.028545379999997</v>
      </c>
      <c r="F95">
        <v>121.54570769999999</v>
      </c>
      <c r="G95" t="s">
        <v>182</v>
      </c>
      <c r="H95">
        <v>61</v>
      </c>
      <c r="I95">
        <v>12</v>
      </c>
      <c r="J95">
        <v>73</v>
      </c>
      <c r="K95">
        <v>6483</v>
      </c>
      <c r="L95">
        <v>6483</v>
      </c>
      <c r="M95">
        <v>64.83</v>
      </c>
    </row>
    <row r="96" spans="1:13">
      <c r="A96">
        <v>95</v>
      </c>
      <c r="B96">
        <v>95</v>
      </c>
      <c r="C96" t="s">
        <v>1035</v>
      </c>
      <c r="D96" t="s">
        <v>932</v>
      </c>
      <c r="E96">
        <v>50.028316500000003</v>
      </c>
      <c r="F96">
        <v>121.54605100000001</v>
      </c>
      <c r="G96" t="s">
        <v>182</v>
      </c>
      <c r="H96">
        <v>46</v>
      </c>
      <c r="I96">
        <v>8</v>
      </c>
      <c r="J96">
        <v>54</v>
      </c>
      <c r="K96">
        <v>12534</v>
      </c>
      <c r="L96">
        <v>12534</v>
      </c>
      <c r="M96">
        <v>125.34</v>
      </c>
    </row>
    <row r="97" spans="1:13">
      <c r="A97">
        <v>96</v>
      </c>
      <c r="B97">
        <v>96</v>
      </c>
      <c r="C97" t="s">
        <v>1035</v>
      </c>
      <c r="D97" t="s">
        <v>932</v>
      </c>
      <c r="E97">
        <v>50.044689179999999</v>
      </c>
      <c r="F97">
        <v>121.5354004</v>
      </c>
      <c r="G97" t="s">
        <v>182</v>
      </c>
      <c r="H97">
        <v>20</v>
      </c>
      <c r="I97">
        <v>1</v>
      </c>
      <c r="J97">
        <v>21</v>
      </c>
      <c r="K97">
        <v>8806</v>
      </c>
      <c r="L97">
        <v>8806</v>
      </c>
      <c r="M97">
        <v>88.06</v>
      </c>
    </row>
    <row r="98" spans="1:13">
      <c r="A98">
        <v>97</v>
      </c>
      <c r="B98">
        <v>97</v>
      </c>
      <c r="C98" t="s">
        <v>1035</v>
      </c>
      <c r="D98" t="s">
        <v>929</v>
      </c>
      <c r="E98">
        <v>50.048931119999999</v>
      </c>
      <c r="F98">
        <v>121.5398026</v>
      </c>
      <c r="G98" t="s">
        <v>182</v>
      </c>
      <c r="H98">
        <v>59</v>
      </c>
      <c r="I98">
        <v>6</v>
      </c>
      <c r="J98">
        <v>65</v>
      </c>
      <c r="K98">
        <v>9929</v>
      </c>
      <c r="L98">
        <v>9929</v>
      </c>
      <c r="M98">
        <v>99.29</v>
      </c>
    </row>
    <row r="99" spans="1:13">
      <c r="A99">
        <v>98</v>
      </c>
      <c r="B99">
        <v>98</v>
      </c>
      <c r="C99" t="s">
        <v>1035</v>
      </c>
      <c r="D99" t="s">
        <v>930</v>
      </c>
      <c r="E99">
        <v>48.084720609999998</v>
      </c>
      <c r="F99">
        <v>123.52310180000001</v>
      </c>
      <c r="G99" t="s">
        <v>182</v>
      </c>
      <c r="H99">
        <v>90</v>
      </c>
      <c r="I99">
        <v>0</v>
      </c>
      <c r="J99">
        <v>90</v>
      </c>
      <c r="K99">
        <v>9935</v>
      </c>
      <c r="L99">
        <v>9935</v>
      </c>
      <c r="M99">
        <v>99.35</v>
      </c>
    </row>
    <row r="100" spans="1:13">
      <c r="A100">
        <v>99</v>
      </c>
      <c r="B100">
        <v>99</v>
      </c>
      <c r="C100" t="s">
        <v>1035</v>
      </c>
      <c r="D100" t="s">
        <v>930</v>
      </c>
      <c r="E100">
        <v>50.060211180000003</v>
      </c>
      <c r="F100">
        <v>121.5563812</v>
      </c>
      <c r="G100" t="s">
        <v>182</v>
      </c>
      <c r="H100">
        <v>58</v>
      </c>
      <c r="I100">
        <v>3</v>
      </c>
      <c r="J100">
        <v>61</v>
      </c>
      <c r="K100">
        <v>6780</v>
      </c>
      <c r="L100">
        <v>6780</v>
      </c>
      <c r="M100">
        <v>67.8</v>
      </c>
    </row>
    <row r="101" spans="1:13">
      <c r="A101">
        <v>100</v>
      </c>
      <c r="B101">
        <v>100</v>
      </c>
      <c r="C101" t="s">
        <v>1035</v>
      </c>
      <c r="D101" t="s">
        <v>929</v>
      </c>
      <c r="E101">
        <v>49.97608185</v>
      </c>
      <c r="F101">
        <v>121.6641006</v>
      </c>
      <c r="G101" t="s">
        <v>182</v>
      </c>
      <c r="H101">
        <v>30</v>
      </c>
      <c r="I101">
        <v>0</v>
      </c>
      <c r="J101">
        <v>30</v>
      </c>
      <c r="K101">
        <v>6126</v>
      </c>
      <c r="L101">
        <v>6126</v>
      </c>
      <c r="M101">
        <v>61.26</v>
      </c>
    </row>
    <row r="102" spans="1:13">
      <c r="A102">
        <v>101</v>
      </c>
      <c r="B102">
        <v>101</v>
      </c>
      <c r="C102" t="s">
        <v>1035</v>
      </c>
      <c r="D102" t="s">
        <v>930</v>
      </c>
      <c r="E102">
        <v>50.080959319999998</v>
      </c>
      <c r="F102">
        <v>121.5642014</v>
      </c>
      <c r="G102" t="s">
        <v>182</v>
      </c>
      <c r="H102">
        <v>35</v>
      </c>
      <c r="I102">
        <v>1</v>
      </c>
      <c r="J102">
        <v>36</v>
      </c>
      <c r="K102">
        <v>2614</v>
      </c>
      <c r="L102">
        <v>2614</v>
      </c>
      <c r="M102">
        <v>26.14</v>
      </c>
    </row>
    <row r="103" spans="1:13">
      <c r="A103">
        <v>102</v>
      </c>
      <c r="B103">
        <v>102</v>
      </c>
      <c r="C103" t="s">
        <v>1035</v>
      </c>
      <c r="D103" t="s">
        <v>930</v>
      </c>
      <c r="E103">
        <v>50.081050869999999</v>
      </c>
      <c r="F103">
        <v>121.5644989</v>
      </c>
      <c r="G103" t="s">
        <v>182</v>
      </c>
      <c r="H103">
        <v>0</v>
      </c>
      <c r="I103">
        <v>8</v>
      </c>
      <c r="J103">
        <v>8</v>
      </c>
      <c r="K103">
        <v>4473</v>
      </c>
      <c r="L103">
        <v>4473</v>
      </c>
      <c r="M103">
        <v>44.73</v>
      </c>
    </row>
    <row r="104" spans="1:13">
      <c r="A104">
        <v>103</v>
      </c>
      <c r="B104">
        <v>103</v>
      </c>
      <c r="C104" t="s">
        <v>1035</v>
      </c>
      <c r="D104" t="s">
        <v>929</v>
      </c>
      <c r="E104">
        <v>50.090919489999997</v>
      </c>
      <c r="F104">
        <v>121.5659256</v>
      </c>
      <c r="G104" t="s">
        <v>182</v>
      </c>
      <c r="H104">
        <v>70</v>
      </c>
      <c r="I104">
        <v>5</v>
      </c>
      <c r="J104">
        <v>75</v>
      </c>
      <c r="K104">
        <v>18749</v>
      </c>
      <c r="L104">
        <v>18749</v>
      </c>
      <c r="M104">
        <v>187.49</v>
      </c>
    </row>
    <row r="105" spans="1:13">
      <c r="A105">
        <v>104</v>
      </c>
      <c r="B105">
        <v>104</v>
      </c>
      <c r="C105" t="s">
        <v>1035</v>
      </c>
      <c r="D105" t="s">
        <v>930</v>
      </c>
      <c r="E105">
        <v>50.105461120000001</v>
      </c>
      <c r="F105">
        <v>121.57630159999999</v>
      </c>
      <c r="G105" t="s">
        <v>182</v>
      </c>
      <c r="H105">
        <v>35</v>
      </c>
      <c r="I105">
        <v>5</v>
      </c>
      <c r="J105">
        <v>40</v>
      </c>
      <c r="K105">
        <v>5468</v>
      </c>
      <c r="L105">
        <v>5468</v>
      </c>
      <c r="M105">
        <v>54.68</v>
      </c>
    </row>
    <row r="106" spans="1:13">
      <c r="A106">
        <v>105</v>
      </c>
      <c r="B106">
        <v>105</v>
      </c>
      <c r="C106" t="s">
        <v>1035</v>
      </c>
      <c r="D106" t="s">
        <v>931</v>
      </c>
      <c r="E106">
        <v>50.115261080000003</v>
      </c>
      <c r="F106">
        <v>121.5723038</v>
      </c>
      <c r="G106" t="s">
        <v>182</v>
      </c>
      <c r="H106">
        <v>10</v>
      </c>
      <c r="I106">
        <v>0.5</v>
      </c>
      <c r="J106">
        <v>10.5</v>
      </c>
      <c r="K106">
        <v>3668</v>
      </c>
      <c r="L106">
        <v>3668</v>
      </c>
      <c r="M106">
        <v>36.68</v>
      </c>
    </row>
    <row r="107" spans="1:13">
      <c r="A107">
        <v>106</v>
      </c>
      <c r="B107">
        <v>106</v>
      </c>
      <c r="C107" t="s">
        <v>1035</v>
      </c>
      <c r="D107" t="s">
        <v>931</v>
      </c>
      <c r="E107">
        <v>50.115779879999998</v>
      </c>
      <c r="F107">
        <v>121.57250209999999</v>
      </c>
      <c r="G107" t="s">
        <v>182</v>
      </c>
      <c r="H107">
        <v>46</v>
      </c>
      <c r="I107">
        <v>5</v>
      </c>
      <c r="J107">
        <v>51</v>
      </c>
      <c r="K107">
        <v>13515</v>
      </c>
      <c r="L107">
        <v>13515</v>
      </c>
      <c r="M107">
        <v>135.15</v>
      </c>
    </row>
    <row r="108" spans="1:13">
      <c r="A108">
        <v>107</v>
      </c>
      <c r="B108">
        <v>107</v>
      </c>
      <c r="C108" t="s">
        <v>1035</v>
      </c>
      <c r="D108" t="s">
        <v>930</v>
      </c>
      <c r="E108">
        <v>49.676498410000001</v>
      </c>
      <c r="F108">
        <v>122.0294037</v>
      </c>
      <c r="G108" t="s">
        <v>182</v>
      </c>
      <c r="H108">
        <v>50</v>
      </c>
      <c r="I108">
        <v>5</v>
      </c>
      <c r="J108">
        <v>55</v>
      </c>
      <c r="K108">
        <v>5155</v>
      </c>
      <c r="L108">
        <v>5155</v>
      </c>
      <c r="M108">
        <v>51.55</v>
      </c>
    </row>
    <row r="109" spans="1:13">
      <c r="A109">
        <v>108</v>
      </c>
      <c r="B109">
        <v>108</v>
      </c>
      <c r="C109" t="s">
        <v>1035</v>
      </c>
      <c r="D109" t="s">
        <v>930</v>
      </c>
      <c r="E109">
        <v>50.121921540000002</v>
      </c>
      <c r="F109">
        <v>121.5959015</v>
      </c>
      <c r="G109" t="s">
        <v>182</v>
      </c>
      <c r="H109">
        <v>35</v>
      </c>
      <c r="I109">
        <v>3</v>
      </c>
      <c r="J109">
        <v>38</v>
      </c>
      <c r="K109">
        <v>3868</v>
      </c>
      <c r="L109">
        <v>3868</v>
      </c>
      <c r="M109">
        <v>38.68</v>
      </c>
    </row>
    <row r="110" spans="1:13">
      <c r="A110">
        <v>109</v>
      </c>
      <c r="B110">
        <v>109</v>
      </c>
      <c r="C110" t="s">
        <v>1035</v>
      </c>
      <c r="D110" t="s">
        <v>932</v>
      </c>
      <c r="E110">
        <v>50.119869229999999</v>
      </c>
      <c r="F110">
        <v>121.60399630000001</v>
      </c>
      <c r="G110" t="s">
        <v>182</v>
      </c>
      <c r="H110">
        <v>37</v>
      </c>
      <c r="I110">
        <v>3</v>
      </c>
      <c r="J110">
        <v>40</v>
      </c>
      <c r="K110">
        <v>4474</v>
      </c>
      <c r="L110">
        <v>4474</v>
      </c>
      <c r="M110">
        <v>44.74</v>
      </c>
    </row>
    <row r="111" spans="1:13">
      <c r="A111">
        <v>110</v>
      </c>
      <c r="B111">
        <v>110</v>
      </c>
      <c r="C111" t="s">
        <v>1035</v>
      </c>
      <c r="D111" t="s">
        <v>930</v>
      </c>
      <c r="E111">
        <v>50.114608760000003</v>
      </c>
      <c r="F111">
        <v>121.6120987</v>
      </c>
      <c r="G111" t="s">
        <v>182</v>
      </c>
      <c r="H111">
        <v>8</v>
      </c>
      <c r="I111">
        <v>3</v>
      </c>
      <c r="J111">
        <v>11</v>
      </c>
      <c r="K111">
        <v>2354</v>
      </c>
      <c r="L111">
        <v>2354</v>
      </c>
      <c r="M111">
        <v>23.54</v>
      </c>
    </row>
    <row r="112" spans="1:13">
      <c r="A112">
        <v>111</v>
      </c>
      <c r="B112">
        <v>111</v>
      </c>
      <c r="C112" t="s">
        <v>1035</v>
      </c>
      <c r="D112" t="s">
        <v>929</v>
      </c>
      <c r="E112">
        <v>48.321388239999997</v>
      </c>
      <c r="F112">
        <v>123.5731964</v>
      </c>
      <c r="G112" t="s">
        <v>182</v>
      </c>
      <c r="H112">
        <v>20</v>
      </c>
      <c r="I112">
        <v>4</v>
      </c>
      <c r="J112">
        <v>24</v>
      </c>
      <c r="K112">
        <v>5570</v>
      </c>
      <c r="L112">
        <v>5570</v>
      </c>
      <c r="M112">
        <v>55.7</v>
      </c>
    </row>
    <row r="113" spans="1:13">
      <c r="A113">
        <v>112</v>
      </c>
      <c r="B113">
        <v>112</v>
      </c>
      <c r="C113" t="s">
        <v>1035</v>
      </c>
      <c r="D113" t="s">
        <v>929</v>
      </c>
      <c r="E113">
        <v>48.433891299999999</v>
      </c>
      <c r="F113">
        <v>123.4636002</v>
      </c>
      <c r="G113" t="s">
        <v>182</v>
      </c>
      <c r="H113">
        <v>50</v>
      </c>
      <c r="I113">
        <v>6</v>
      </c>
      <c r="J113">
        <v>56</v>
      </c>
      <c r="K113">
        <v>17379</v>
      </c>
      <c r="L113">
        <v>17379</v>
      </c>
      <c r="M113">
        <v>173.79</v>
      </c>
    </row>
    <row r="114" spans="1:13">
      <c r="A114">
        <v>113</v>
      </c>
      <c r="B114">
        <v>113</v>
      </c>
      <c r="C114" t="s">
        <v>1035</v>
      </c>
      <c r="D114" t="s">
        <v>929</v>
      </c>
      <c r="E114">
        <v>48.317810059999999</v>
      </c>
      <c r="F114">
        <v>123.5799026</v>
      </c>
      <c r="G114" t="s">
        <v>182</v>
      </c>
      <c r="H114">
        <v>70</v>
      </c>
      <c r="I114">
        <v>2</v>
      </c>
      <c r="J114">
        <v>72</v>
      </c>
      <c r="K114">
        <v>11440</v>
      </c>
      <c r="L114">
        <v>11440</v>
      </c>
      <c r="M114">
        <v>114.4</v>
      </c>
    </row>
    <row r="115" spans="1:13">
      <c r="A115">
        <v>114</v>
      </c>
      <c r="B115">
        <v>114</v>
      </c>
      <c r="C115" t="s">
        <v>1035</v>
      </c>
      <c r="D115" t="s">
        <v>929</v>
      </c>
      <c r="E115">
        <v>48.318389889999999</v>
      </c>
      <c r="F115">
        <v>123.58000180000001</v>
      </c>
      <c r="G115" t="s">
        <v>182</v>
      </c>
      <c r="H115">
        <v>60</v>
      </c>
      <c r="I115">
        <v>8</v>
      </c>
      <c r="J115">
        <v>68</v>
      </c>
      <c r="K115">
        <v>9316</v>
      </c>
      <c r="L115">
        <v>9316</v>
      </c>
      <c r="M115">
        <v>93.16</v>
      </c>
    </row>
    <row r="116" spans="1:13">
      <c r="A116">
        <v>115</v>
      </c>
      <c r="B116">
        <v>115</v>
      </c>
      <c r="C116" t="s">
        <v>1035</v>
      </c>
      <c r="D116" t="s">
        <v>35</v>
      </c>
      <c r="E116">
        <v>48.318389889999999</v>
      </c>
      <c r="F116">
        <v>123.58000180000001</v>
      </c>
      <c r="H116" t="s">
        <v>35</v>
      </c>
      <c r="I116" t="s">
        <v>35</v>
      </c>
      <c r="J116" t="s">
        <v>35</v>
      </c>
      <c r="K116" t="s">
        <v>35</v>
      </c>
      <c r="L116" t="s">
        <v>35</v>
      </c>
      <c r="M116" t="s">
        <v>35</v>
      </c>
    </row>
    <row r="117" spans="1:13">
      <c r="A117">
        <v>116</v>
      </c>
      <c r="B117">
        <v>116</v>
      </c>
      <c r="C117" t="s">
        <v>1035</v>
      </c>
      <c r="D117" t="s">
        <v>929</v>
      </c>
      <c r="E117">
        <v>48.315250399999996</v>
      </c>
      <c r="F117">
        <v>123.5833969</v>
      </c>
      <c r="G117" t="s">
        <v>182</v>
      </c>
      <c r="H117">
        <v>70</v>
      </c>
      <c r="I117">
        <v>4</v>
      </c>
      <c r="J117">
        <v>74</v>
      </c>
      <c r="K117">
        <v>25771</v>
      </c>
      <c r="L117">
        <v>25771</v>
      </c>
      <c r="M117">
        <v>257.70999999999998</v>
      </c>
    </row>
    <row r="118" spans="1:13">
      <c r="A118">
        <v>117</v>
      </c>
      <c r="B118">
        <v>117</v>
      </c>
      <c r="C118" t="s">
        <v>1035</v>
      </c>
      <c r="D118" t="s">
        <v>929</v>
      </c>
      <c r="E118">
        <v>48.31666946</v>
      </c>
      <c r="F118">
        <v>123.5824966</v>
      </c>
      <c r="G118" t="s">
        <v>182</v>
      </c>
      <c r="H118">
        <v>55</v>
      </c>
      <c r="I118">
        <v>6</v>
      </c>
      <c r="J118">
        <v>61</v>
      </c>
      <c r="K118">
        <v>17491</v>
      </c>
      <c r="L118">
        <v>17491</v>
      </c>
      <c r="M118">
        <v>174.91</v>
      </c>
    </row>
    <row r="119" spans="1:13">
      <c r="A119">
        <v>118</v>
      </c>
      <c r="B119">
        <v>118</v>
      </c>
      <c r="C119" t="s">
        <v>1035</v>
      </c>
      <c r="D119" t="s">
        <v>929</v>
      </c>
      <c r="E119">
        <v>48.43439102</v>
      </c>
      <c r="F119">
        <v>123.46600340000001</v>
      </c>
      <c r="G119" t="s">
        <v>182</v>
      </c>
      <c r="H119">
        <v>50</v>
      </c>
      <c r="I119">
        <v>2</v>
      </c>
      <c r="J119">
        <v>52</v>
      </c>
      <c r="K119">
        <v>0</v>
      </c>
      <c r="L119">
        <v>0</v>
      </c>
      <c r="M119">
        <v>0</v>
      </c>
    </row>
    <row r="120" spans="1:13">
      <c r="A120">
        <v>119</v>
      </c>
      <c r="B120">
        <v>119</v>
      </c>
      <c r="C120" t="s">
        <v>1035</v>
      </c>
      <c r="D120" t="s">
        <v>930</v>
      </c>
      <c r="E120">
        <v>48.436531070000001</v>
      </c>
      <c r="F120">
        <v>123.4690018</v>
      </c>
      <c r="G120" t="s">
        <v>182</v>
      </c>
      <c r="H120">
        <v>50</v>
      </c>
      <c r="I120">
        <v>3</v>
      </c>
      <c r="J120">
        <v>53</v>
      </c>
      <c r="K120">
        <v>10386</v>
      </c>
      <c r="L120">
        <v>10386</v>
      </c>
      <c r="M120">
        <v>103.86</v>
      </c>
    </row>
    <row r="121" spans="1:13">
      <c r="A121">
        <v>120</v>
      </c>
      <c r="B121">
        <v>120</v>
      </c>
      <c r="C121" t="s">
        <v>1035</v>
      </c>
      <c r="D121" t="s">
        <v>929</v>
      </c>
      <c r="E121">
        <v>48.337139129999997</v>
      </c>
      <c r="F121">
        <v>123.57520289999999</v>
      </c>
      <c r="G121" t="s">
        <v>182</v>
      </c>
      <c r="H121">
        <v>40</v>
      </c>
      <c r="I121">
        <v>1.5</v>
      </c>
      <c r="J121">
        <v>41.5</v>
      </c>
      <c r="K121">
        <v>5742</v>
      </c>
      <c r="L121">
        <v>5742</v>
      </c>
      <c r="M121">
        <v>57.42</v>
      </c>
    </row>
    <row r="122" spans="1:13">
      <c r="A122">
        <v>121</v>
      </c>
      <c r="B122">
        <v>121</v>
      </c>
      <c r="C122" t="s">
        <v>1035</v>
      </c>
      <c r="D122" t="s">
        <v>929</v>
      </c>
      <c r="E122">
        <v>48.435138700000003</v>
      </c>
      <c r="F122">
        <v>123.4776001</v>
      </c>
      <c r="G122" t="s">
        <v>182</v>
      </c>
      <c r="H122">
        <v>50</v>
      </c>
      <c r="I122">
        <v>1</v>
      </c>
      <c r="J122">
        <v>51</v>
      </c>
      <c r="K122">
        <v>11196</v>
      </c>
      <c r="L122">
        <v>11196</v>
      </c>
      <c r="M122">
        <v>111.96</v>
      </c>
    </row>
    <row r="123" spans="1:13">
      <c r="A123">
        <v>122</v>
      </c>
      <c r="B123">
        <v>122</v>
      </c>
      <c r="C123" t="s">
        <v>1035</v>
      </c>
      <c r="D123" t="s">
        <v>929</v>
      </c>
      <c r="E123">
        <v>48.434139250000001</v>
      </c>
      <c r="F123">
        <v>123.4791031</v>
      </c>
      <c r="G123" t="s">
        <v>182</v>
      </c>
      <c r="H123">
        <v>55</v>
      </c>
      <c r="I123">
        <v>2</v>
      </c>
      <c r="J123">
        <v>57</v>
      </c>
      <c r="K123">
        <v>28537</v>
      </c>
      <c r="L123">
        <v>28537</v>
      </c>
      <c r="M123">
        <v>285.37</v>
      </c>
    </row>
    <row r="124" spans="1:13">
      <c r="A124">
        <v>123</v>
      </c>
      <c r="B124">
        <v>123</v>
      </c>
      <c r="C124" t="s">
        <v>1035</v>
      </c>
      <c r="D124" t="s">
        <v>929</v>
      </c>
      <c r="E124">
        <v>48.43458176</v>
      </c>
      <c r="F124">
        <v>123.48169710000001</v>
      </c>
      <c r="G124" t="s">
        <v>182</v>
      </c>
      <c r="H124">
        <v>50</v>
      </c>
      <c r="I124">
        <v>3</v>
      </c>
      <c r="J124">
        <v>53</v>
      </c>
      <c r="K124">
        <v>10821</v>
      </c>
      <c r="L124">
        <v>10821</v>
      </c>
      <c r="M124">
        <v>108.21</v>
      </c>
    </row>
    <row r="125" spans="1:13">
      <c r="A125">
        <v>124</v>
      </c>
      <c r="B125">
        <v>124</v>
      </c>
      <c r="C125" t="s">
        <v>1035</v>
      </c>
      <c r="D125" t="s">
        <v>930</v>
      </c>
      <c r="E125">
        <v>48.482170099999998</v>
      </c>
      <c r="F125">
        <v>123.4499969</v>
      </c>
      <c r="G125" t="s">
        <v>182</v>
      </c>
      <c r="H125">
        <v>72</v>
      </c>
      <c r="I125">
        <v>12</v>
      </c>
      <c r="J125">
        <v>84</v>
      </c>
      <c r="K125">
        <v>14149</v>
      </c>
      <c r="L125">
        <v>14149</v>
      </c>
      <c r="M125">
        <v>141.49</v>
      </c>
    </row>
    <row r="126" spans="1:13">
      <c r="A126">
        <v>125</v>
      </c>
      <c r="B126">
        <v>125</v>
      </c>
      <c r="C126" t="s">
        <v>1035</v>
      </c>
      <c r="D126" t="s">
        <v>930</v>
      </c>
      <c r="E126">
        <v>48.48610687</v>
      </c>
      <c r="F126">
        <v>123.4477768</v>
      </c>
      <c r="G126" t="s">
        <v>182</v>
      </c>
      <c r="H126">
        <v>50</v>
      </c>
      <c r="I126">
        <v>6</v>
      </c>
      <c r="J126">
        <v>56</v>
      </c>
      <c r="K126">
        <v>12811</v>
      </c>
      <c r="L126">
        <v>12811</v>
      </c>
      <c r="M126">
        <v>128.11000000000001</v>
      </c>
    </row>
    <row r="127" spans="1:13">
      <c r="A127">
        <v>126</v>
      </c>
      <c r="B127">
        <v>126</v>
      </c>
      <c r="C127" t="s">
        <v>1035</v>
      </c>
      <c r="D127" t="s">
        <v>930</v>
      </c>
      <c r="E127">
        <v>48.483448029999998</v>
      </c>
      <c r="F127">
        <v>123.4510574</v>
      </c>
      <c r="G127" t="s">
        <v>182</v>
      </c>
      <c r="H127">
        <v>55</v>
      </c>
      <c r="I127">
        <v>2</v>
      </c>
      <c r="J127">
        <v>57</v>
      </c>
      <c r="K127">
        <v>8633</v>
      </c>
      <c r="L127">
        <v>8633</v>
      </c>
      <c r="M127">
        <v>86.33</v>
      </c>
    </row>
    <row r="128" spans="1:13">
      <c r="A128">
        <v>127</v>
      </c>
      <c r="B128">
        <v>127</v>
      </c>
      <c r="C128" t="s">
        <v>1035</v>
      </c>
      <c r="D128" t="s">
        <v>930</v>
      </c>
      <c r="E128">
        <v>48.544239040000001</v>
      </c>
      <c r="F128">
        <v>123.4049301</v>
      </c>
      <c r="G128" t="s">
        <v>182</v>
      </c>
      <c r="H128">
        <v>45</v>
      </c>
      <c r="I128">
        <v>5</v>
      </c>
      <c r="J128">
        <v>50</v>
      </c>
      <c r="K128">
        <v>7299</v>
      </c>
      <c r="L128">
        <v>7299</v>
      </c>
      <c r="M128">
        <v>72.989999999999995</v>
      </c>
    </row>
    <row r="129" spans="1:13">
      <c r="A129">
        <v>128</v>
      </c>
      <c r="B129">
        <v>128</v>
      </c>
      <c r="C129" t="s">
        <v>1035</v>
      </c>
      <c r="D129" t="s">
        <v>929</v>
      </c>
      <c r="E129">
        <v>48.478050230000001</v>
      </c>
      <c r="F129">
        <v>123.47419739999999</v>
      </c>
      <c r="G129" t="s">
        <v>182</v>
      </c>
      <c r="H129">
        <v>50</v>
      </c>
      <c r="I129">
        <v>0.5</v>
      </c>
      <c r="J129">
        <v>50.5</v>
      </c>
      <c r="K129">
        <v>13104</v>
      </c>
      <c r="L129">
        <v>13104</v>
      </c>
      <c r="M129">
        <v>131.04</v>
      </c>
    </row>
    <row r="130" spans="1:13">
      <c r="A130">
        <v>129</v>
      </c>
      <c r="B130">
        <v>129</v>
      </c>
      <c r="C130" t="s">
        <v>1035</v>
      </c>
      <c r="D130" t="s">
        <v>929</v>
      </c>
      <c r="E130">
        <v>48.479438780000002</v>
      </c>
      <c r="F130">
        <v>123.4744034</v>
      </c>
      <c r="G130" t="s">
        <v>182</v>
      </c>
      <c r="H130">
        <v>56</v>
      </c>
      <c r="I130">
        <v>1</v>
      </c>
      <c r="J130">
        <v>57</v>
      </c>
      <c r="K130">
        <v>4259</v>
      </c>
      <c r="L130">
        <v>4259</v>
      </c>
      <c r="M130">
        <v>42.59</v>
      </c>
    </row>
    <row r="131" spans="1:13">
      <c r="A131">
        <v>130</v>
      </c>
      <c r="B131">
        <v>130</v>
      </c>
      <c r="C131" t="s">
        <v>1035</v>
      </c>
      <c r="D131" t="s">
        <v>929</v>
      </c>
      <c r="E131">
        <v>48.474998470000003</v>
      </c>
      <c r="F131">
        <v>123.4830017</v>
      </c>
      <c r="G131" t="s">
        <v>182</v>
      </c>
      <c r="H131">
        <v>53</v>
      </c>
      <c r="I131">
        <v>2</v>
      </c>
      <c r="J131">
        <v>55</v>
      </c>
      <c r="K131">
        <v>9022</v>
      </c>
      <c r="L131">
        <v>9022</v>
      </c>
      <c r="M131">
        <v>90.22</v>
      </c>
    </row>
    <row r="132" spans="1:13">
      <c r="A132">
        <v>131</v>
      </c>
      <c r="B132">
        <v>131</v>
      </c>
      <c r="C132" t="s">
        <v>1035</v>
      </c>
      <c r="D132" t="s">
        <v>929</v>
      </c>
      <c r="E132">
        <v>48.480171200000001</v>
      </c>
      <c r="F132">
        <v>123.4806976</v>
      </c>
      <c r="G132" t="s">
        <v>182</v>
      </c>
      <c r="H132">
        <v>15</v>
      </c>
      <c r="I132">
        <v>4</v>
      </c>
      <c r="J132">
        <v>19</v>
      </c>
      <c r="K132">
        <v>7325</v>
      </c>
      <c r="L132">
        <v>7325</v>
      </c>
      <c r="M132">
        <v>73.25</v>
      </c>
    </row>
    <row r="133" spans="1:13">
      <c r="A133">
        <v>132</v>
      </c>
      <c r="B133">
        <v>132</v>
      </c>
      <c r="C133" t="s">
        <v>1035</v>
      </c>
      <c r="D133" t="s">
        <v>930</v>
      </c>
      <c r="E133">
        <v>48.545051569999998</v>
      </c>
      <c r="F133">
        <v>123.45809939999999</v>
      </c>
      <c r="G133" t="s">
        <v>182</v>
      </c>
      <c r="H133">
        <v>50</v>
      </c>
      <c r="I133">
        <v>2</v>
      </c>
      <c r="J133">
        <v>52</v>
      </c>
      <c r="K133">
        <v>7329</v>
      </c>
      <c r="L133">
        <v>7329</v>
      </c>
      <c r="M133">
        <v>73.290000000000006</v>
      </c>
    </row>
    <row r="134" spans="1:13">
      <c r="A134">
        <v>133</v>
      </c>
      <c r="B134">
        <v>133</v>
      </c>
      <c r="C134" t="s">
        <v>1035</v>
      </c>
      <c r="D134" t="s">
        <v>930</v>
      </c>
      <c r="E134">
        <v>48.545471190000001</v>
      </c>
      <c r="F134">
        <v>123.4578018</v>
      </c>
      <c r="G134" t="s">
        <v>182</v>
      </c>
      <c r="H134">
        <v>60</v>
      </c>
      <c r="I134">
        <v>2</v>
      </c>
      <c r="J134">
        <v>62</v>
      </c>
      <c r="K134">
        <v>12512</v>
      </c>
      <c r="L134">
        <v>12512</v>
      </c>
      <c r="M134">
        <v>125.12</v>
      </c>
    </row>
    <row r="135" spans="1:13">
      <c r="A135">
        <v>134</v>
      </c>
      <c r="B135">
        <v>134</v>
      </c>
      <c r="C135" t="s">
        <v>1035</v>
      </c>
      <c r="D135" t="s">
        <v>929</v>
      </c>
      <c r="E135">
        <v>48.551330569999998</v>
      </c>
      <c r="F135">
        <v>123.4611969</v>
      </c>
      <c r="G135" t="s">
        <v>182</v>
      </c>
      <c r="H135">
        <v>60</v>
      </c>
      <c r="I135">
        <v>0.5</v>
      </c>
      <c r="J135">
        <v>60.5</v>
      </c>
      <c r="K135">
        <v>10045</v>
      </c>
      <c r="L135">
        <v>10045</v>
      </c>
      <c r="M135">
        <v>100.45</v>
      </c>
    </row>
    <row r="136" spans="1:13">
      <c r="A136">
        <v>135</v>
      </c>
      <c r="B136">
        <v>135</v>
      </c>
      <c r="C136" t="s">
        <v>1035</v>
      </c>
      <c r="D136" t="s">
        <v>929</v>
      </c>
      <c r="E136">
        <v>48.547580719999999</v>
      </c>
      <c r="F136">
        <v>123.4649963</v>
      </c>
      <c r="G136" t="s">
        <v>182</v>
      </c>
      <c r="H136">
        <v>55</v>
      </c>
      <c r="I136">
        <v>2</v>
      </c>
      <c r="J136">
        <v>57</v>
      </c>
      <c r="K136">
        <v>11374</v>
      </c>
      <c r="L136">
        <v>11374</v>
      </c>
      <c r="M136">
        <v>113.74</v>
      </c>
    </row>
    <row r="137" spans="1:13">
      <c r="A137">
        <v>136</v>
      </c>
      <c r="B137">
        <v>136</v>
      </c>
      <c r="C137" t="s">
        <v>1035</v>
      </c>
      <c r="D137" t="s">
        <v>930</v>
      </c>
      <c r="E137">
        <v>48.548580170000001</v>
      </c>
      <c r="F137">
        <v>123.4652023</v>
      </c>
      <c r="G137" t="s">
        <v>182</v>
      </c>
      <c r="H137">
        <v>55</v>
      </c>
      <c r="I137">
        <v>2</v>
      </c>
      <c r="J137">
        <v>57</v>
      </c>
      <c r="K137">
        <v>6514</v>
      </c>
      <c r="L137">
        <v>6514</v>
      </c>
      <c r="M137">
        <v>65.14</v>
      </c>
    </row>
    <row r="138" spans="1:13">
      <c r="A138">
        <v>137</v>
      </c>
      <c r="B138">
        <v>137</v>
      </c>
      <c r="C138" t="s">
        <v>1035</v>
      </c>
      <c r="D138" t="s">
        <v>929</v>
      </c>
      <c r="E138">
        <v>48.455169679999997</v>
      </c>
      <c r="F138">
        <v>123.5792999</v>
      </c>
      <c r="G138" t="s">
        <v>182</v>
      </c>
      <c r="H138">
        <v>65</v>
      </c>
      <c r="I138">
        <v>1</v>
      </c>
      <c r="J138">
        <v>66</v>
      </c>
      <c r="K138">
        <v>12102</v>
      </c>
      <c r="L138">
        <v>12102</v>
      </c>
      <c r="M138">
        <v>121.02</v>
      </c>
    </row>
    <row r="139" spans="1:13">
      <c r="A139">
        <v>138</v>
      </c>
      <c r="B139">
        <v>138</v>
      </c>
      <c r="C139" t="s">
        <v>1035</v>
      </c>
      <c r="D139" t="s">
        <v>929</v>
      </c>
      <c r="E139">
        <v>48.517055509999999</v>
      </c>
      <c r="F139">
        <v>123.5299377</v>
      </c>
      <c r="G139" t="s">
        <v>182</v>
      </c>
      <c r="H139">
        <v>38</v>
      </c>
      <c r="I139">
        <v>6</v>
      </c>
      <c r="J139">
        <v>44</v>
      </c>
      <c r="K139">
        <v>14185</v>
      </c>
      <c r="L139">
        <v>14185</v>
      </c>
      <c r="M139">
        <v>141.85</v>
      </c>
    </row>
    <row r="140" spans="1:13">
      <c r="A140">
        <v>139</v>
      </c>
      <c r="B140">
        <v>139</v>
      </c>
      <c r="C140" t="s">
        <v>1035</v>
      </c>
      <c r="D140" t="s">
        <v>930</v>
      </c>
      <c r="E140">
        <v>48.548938749999998</v>
      </c>
      <c r="F140">
        <v>123.5001068</v>
      </c>
      <c r="G140" t="s">
        <v>182</v>
      </c>
      <c r="H140">
        <v>33</v>
      </c>
      <c r="I140">
        <v>3</v>
      </c>
      <c r="J140">
        <v>36</v>
      </c>
      <c r="K140">
        <v>3522</v>
      </c>
      <c r="L140">
        <v>3522</v>
      </c>
      <c r="M140">
        <v>35.22</v>
      </c>
    </row>
    <row r="141" spans="1:13">
      <c r="A141">
        <v>140</v>
      </c>
      <c r="B141">
        <v>140</v>
      </c>
      <c r="C141" t="s">
        <v>1035</v>
      </c>
      <c r="D141" t="s">
        <v>930</v>
      </c>
      <c r="E141">
        <v>48.52840424</v>
      </c>
      <c r="F141">
        <v>123.52917480000001</v>
      </c>
      <c r="G141" t="s">
        <v>182</v>
      </c>
      <c r="H141">
        <v>52</v>
      </c>
      <c r="I141">
        <v>4</v>
      </c>
      <c r="J141">
        <v>56</v>
      </c>
      <c r="K141">
        <v>6833</v>
      </c>
      <c r="L141">
        <v>6833</v>
      </c>
      <c r="M141">
        <v>68.33</v>
      </c>
    </row>
    <row r="142" spans="1:13">
      <c r="A142">
        <v>141</v>
      </c>
      <c r="B142">
        <v>141</v>
      </c>
      <c r="C142" t="s">
        <v>1035</v>
      </c>
      <c r="D142" t="s">
        <v>930</v>
      </c>
      <c r="E142">
        <v>48.613784789999997</v>
      </c>
      <c r="F142">
        <v>123.4491196</v>
      </c>
      <c r="G142" t="s">
        <v>182</v>
      </c>
      <c r="H142">
        <v>22</v>
      </c>
      <c r="I142">
        <v>5</v>
      </c>
      <c r="J142">
        <v>27</v>
      </c>
      <c r="K142">
        <v>3514</v>
      </c>
      <c r="L142">
        <v>3514</v>
      </c>
      <c r="M142">
        <v>35.14</v>
      </c>
    </row>
    <row r="143" spans="1:13">
      <c r="A143">
        <v>142</v>
      </c>
      <c r="B143">
        <v>142</v>
      </c>
      <c r="C143" t="s">
        <v>1035</v>
      </c>
      <c r="D143" t="s">
        <v>930</v>
      </c>
      <c r="E143">
        <v>48.683265689999999</v>
      </c>
      <c r="F143">
        <v>123.43181610000001</v>
      </c>
      <c r="G143" t="s">
        <v>182</v>
      </c>
      <c r="H143">
        <v>55</v>
      </c>
      <c r="I143">
        <v>1</v>
      </c>
      <c r="J143">
        <v>56</v>
      </c>
      <c r="K143">
        <v>8812</v>
      </c>
      <c r="L143">
        <v>8812</v>
      </c>
      <c r="M143">
        <v>88.12</v>
      </c>
    </row>
    <row r="144" spans="1:13">
      <c r="A144">
        <v>143</v>
      </c>
      <c r="B144">
        <v>143</v>
      </c>
      <c r="C144" t="s">
        <v>1035</v>
      </c>
      <c r="D144" t="s">
        <v>929</v>
      </c>
      <c r="E144">
        <v>48.502281189999998</v>
      </c>
      <c r="F144">
        <v>123.6158981</v>
      </c>
      <c r="G144" t="s">
        <v>182</v>
      </c>
      <c r="H144">
        <v>42</v>
      </c>
      <c r="I144">
        <v>9</v>
      </c>
      <c r="J144">
        <v>51</v>
      </c>
      <c r="K144">
        <v>9341</v>
      </c>
      <c r="L144">
        <v>9341</v>
      </c>
      <c r="M144">
        <v>93.41</v>
      </c>
    </row>
    <row r="145" spans="1:13">
      <c r="A145">
        <v>144</v>
      </c>
      <c r="B145">
        <v>144</v>
      </c>
      <c r="C145" t="s">
        <v>1035</v>
      </c>
      <c r="D145" t="s">
        <v>929</v>
      </c>
      <c r="E145">
        <v>48.627277370000002</v>
      </c>
      <c r="F145">
        <v>123.498024</v>
      </c>
      <c r="G145" t="s">
        <v>182</v>
      </c>
      <c r="H145">
        <v>20</v>
      </c>
      <c r="I145">
        <v>11.5</v>
      </c>
      <c r="J145">
        <v>31.5</v>
      </c>
      <c r="K145">
        <v>9087</v>
      </c>
      <c r="L145">
        <v>9087</v>
      </c>
      <c r="M145">
        <v>90.87</v>
      </c>
    </row>
    <row r="146" spans="1:13">
      <c r="A146">
        <v>145</v>
      </c>
      <c r="B146">
        <v>145</v>
      </c>
      <c r="C146" t="s">
        <v>1035</v>
      </c>
      <c r="D146" t="s">
        <v>929</v>
      </c>
      <c r="E146">
        <v>48.731548310000001</v>
      </c>
      <c r="F146">
        <v>123.44828800000001</v>
      </c>
      <c r="G146" t="s">
        <v>182</v>
      </c>
      <c r="H146">
        <v>40</v>
      </c>
      <c r="I146">
        <v>3</v>
      </c>
      <c r="J146">
        <v>43</v>
      </c>
      <c r="K146">
        <v>7916</v>
      </c>
      <c r="L146">
        <v>7916</v>
      </c>
      <c r="M146">
        <v>79.16</v>
      </c>
    </row>
    <row r="147" spans="1:13">
      <c r="A147">
        <v>146</v>
      </c>
      <c r="B147">
        <v>146</v>
      </c>
      <c r="C147" t="s">
        <v>1035</v>
      </c>
      <c r="D147" t="s">
        <v>930</v>
      </c>
      <c r="E147">
        <v>49.274776459999998</v>
      </c>
      <c r="F147">
        <v>122.9145584</v>
      </c>
      <c r="G147" t="s">
        <v>182</v>
      </c>
      <c r="H147">
        <v>73</v>
      </c>
      <c r="I147">
        <v>2</v>
      </c>
      <c r="J147">
        <v>75</v>
      </c>
      <c r="K147">
        <v>17766</v>
      </c>
      <c r="L147">
        <v>17766</v>
      </c>
      <c r="M147">
        <v>177.66</v>
      </c>
    </row>
    <row r="148" spans="1:13">
      <c r="A148">
        <v>147</v>
      </c>
      <c r="B148">
        <v>147</v>
      </c>
      <c r="C148" t="s">
        <v>1035</v>
      </c>
      <c r="D148" t="s">
        <v>930</v>
      </c>
      <c r="E148">
        <v>49.279388429999997</v>
      </c>
      <c r="F148">
        <v>122.9110031</v>
      </c>
      <c r="G148" t="s">
        <v>182</v>
      </c>
      <c r="H148">
        <v>36</v>
      </c>
      <c r="I148">
        <v>10</v>
      </c>
      <c r="J148">
        <v>46</v>
      </c>
      <c r="K148">
        <v>10137</v>
      </c>
      <c r="L148">
        <v>10137</v>
      </c>
      <c r="M148">
        <v>101.37</v>
      </c>
    </row>
    <row r="149" spans="1:13">
      <c r="A149">
        <v>148</v>
      </c>
      <c r="B149">
        <v>148</v>
      </c>
      <c r="C149" t="s">
        <v>1035</v>
      </c>
      <c r="D149" t="s">
        <v>929</v>
      </c>
      <c r="E149">
        <v>48.725086210000001</v>
      </c>
      <c r="F149">
        <v>123.4654312</v>
      </c>
      <c r="G149" t="s">
        <v>182</v>
      </c>
      <c r="H149">
        <v>37</v>
      </c>
      <c r="I149">
        <v>2</v>
      </c>
      <c r="J149">
        <v>39</v>
      </c>
      <c r="K149">
        <v>11392</v>
      </c>
      <c r="L149">
        <v>11392</v>
      </c>
      <c r="M149">
        <v>113.92</v>
      </c>
    </row>
    <row r="150" spans="1:13">
      <c r="A150">
        <v>149</v>
      </c>
      <c r="B150">
        <v>149</v>
      </c>
      <c r="C150" t="s">
        <v>1035</v>
      </c>
      <c r="D150" t="s">
        <v>930</v>
      </c>
      <c r="E150">
        <v>48.735565190000003</v>
      </c>
      <c r="F150">
        <v>123.45610809999999</v>
      </c>
      <c r="G150" t="s">
        <v>182</v>
      </c>
      <c r="H150">
        <v>47</v>
      </c>
      <c r="I150">
        <v>2</v>
      </c>
      <c r="J150">
        <v>49</v>
      </c>
      <c r="K150">
        <v>6149</v>
      </c>
      <c r="L150">
        <v>6149</v>
      </c>
      <c r="M150">
        <v>61.49</v>
      </c>
    </row>
    <row r="151" spans="1:13">
      <c r="A151">
        <v>150</v>
      </c>
      <c r="B151">
        <v>150</v>
      </c>
      <c r="C151" t="s">
        <v>1035</v>
      </c>
      <c r="D151" t="s">
        <v>930</v>
      </c>
      <c r="E151">
        <v>48.791385650000002</v>
      </c>
      <c r="F151">
        <v>123.41095730000001</v>
      </c>
      <c r="G151" t="s">
        <v>182</v>
      </c>
      <c r="H151">
        <v>45</v>
      </c>
      <c r="I151">
        <v>0</v>
      </c>
      <c r="J151">
        <v>45</v>
      </c>
      <c r="K151">
        <v>6042</v>
      </c>
      <c r="L151">
        <v>6042</v>
      </c>
      <c r="M151">
        <v>60.42</v>
      </c>
    </row>
    <row r="152" spans="1:13">
      <c r="A152">
        <v>151</v>
      </c>
      <c r="B152">
        <v>151</v>
      </c>
      <c r="C152" t="s">
        <v>1035</v>
      </c>
      <c r="D152" t="s">
        <v>932</v>
      </c>
      <c r="E152">
        <v>48.650382999999998</v>
      </c>
      <c r="F152">
        <v>123.5654373</v>
      </c>
      <c r="G152" t="s">
        <v>182</v>
      </c>
      <c r="H152">
        <v>50</v>
      </c>
      <c r="I152">
        <v>2</v>
      </c>
      <c r="J152">
        <v>52</v>
      </c>
      <c r="K152">
        <v>28509</v>
      </c>
      <c r="L152">
        <v>28509</v>
      </c>
      <c r="M152">
        <v>285.08999999999997</v>
      </c>
    </row>
    <row r="153" spans="1:13">
      <c r="A153">
        <v>152</v>
      </c>
      <c r="B153">
        <v>152</v>
      </c>
      <c r="C153" t="s">
        <v>1035</v>
      </c>
      <c r="D153" t="s">
        <v>930</v>
      </c>
      <c r="E153">
        <v>48.863758089999997</v>
      </c>
      <c r="F153">
        <v>123.3537445</v>
      </c>
      <c r="G153" t="s">
        <v>182</v>
      </c>
      <c r="H153">
        <v>56</v>
      </c>
      <c r="I153">
        <v>3</v>
      </c>
      <c r="J153">
        <v>59</v>
      </c>
      <c r="K153">
        <v>8135</v>
      </c>
      <c r="L153">
        <v>8135</v>
      </c>
      <c r="M153">
        <v>81.349999999999994</v>
      </c>
    </row>
    <row r="154" spans="1:13">
      <c r="A154">
        <v>153</v>
      </c>
      <c r="B154">
        <v>153</v>
      </c>
      <c r="C154" t="s">
        <v>1035</v>
      </c>
      <c r="D154" t="s">
        <v>929</v>
      </c>
      <c r="E154">
        <v>48.560939789999999</v>
      </c>
      <c r="F154">
        <v>123.65789789999999</v>
      </c>
      <c r="G154" t="s">
        <v>182</v>
      </c>
      <c r="H154">
        <v>40</v>
      </c>
      <c r="I154">
        <v>8</v>
      </c>
      <c r="J154">
        <v>48</v>
      </c>
      <c r="K154">
        <v>15538</v>
      </c>
      <c r="L154">
        <v>15538</v>
      </c>
      <c r="M154">
        <v>155.38</v>
      </c>
    </row>
    <row r="155" spans="1:13">
      <c r="A155">
        <v>154</v>
      </c>
      <c r="B155">
        <v>154</v>
      </c>
      <c r="C155" t="s">
        <v>1035</v>
      </c>
      <c r="D155" t="s">
        <v>929</v>
      </c>
      <c r="E155">
        <v>48.394027710000003</v>
      </c>
      <c r="F155">
        <v>123.8259048</v>
      </c>
      <c r="G155" t="s">
        <v>182</v>
      </c>
      <c r="H155">
        <v>75</v>
      </c>
      <c r="I155">
        <v>9</v>
      </c>
      <c r="J155">
        <v>84</v>
      </c>
      <c r="K155">
        <v>20644</v>
      </c>
      <c r="L155">
        <v>20644</v>
      </c>
      <c r="M155">
        <v>206.44</v>
      </c>
    </row>
    <row r="156" spans="1:13">
      <c r="A156">
        <v>155</v>
      </c>
      <c r="B156">
        <v>155</v>
      </c>
      <c r="C156" t="s">
        <v>1035</v>
      </c>
      <c r="D156" t="s">
        <v>929</v>
      </c>
      <c r="E156">
        <v>48.393360139999999</v>
      </c>
      <c r="F156">
        <v>123.82778930000001</v>
      </c>
      <c r="G156" t="s">
        <v>182</v>
      </c>
      <c r="H156">
        <v>60</v>
      </c>
      <c r="I156">
        <v>20</v>
      </c>
      <c r="J156">
        <v>80</v>
      </c>
      <c r="K156">
        <v>22707</v>
      </c>
      <c r="L156">
        <v>22707</v>
      </c>
      <c r="M156">
        <v>227.07</v>
      </c>
    </row>
    <row r="157" spans="1:13">
      <c r="A157">
        <v>156</v>
      </c>
      <c r="B157">
        <v>156</v>
      </c>
      <c r="C157" t="s">
        <v>1035</v>
      </c>
      <c r="D157" t="s">
        <v>930</v>
      </c>
      <c r="E157">
        <v>48.569671630000002</v>
      </c>
      <c r="F157">
        <v>123.6514969</v>
      </c>
      <c r="G157" t="s">
        <v>182</v>
      </c>
      <c r="H157">
        <v>68</v>
      </c>
      <c r="I157">
        <v>1</v>
      </c>
      <c r="J157">
        <v>69</v>
      </c>
      <c r="K157">
        <v>5967</v>
      </c>
      <c r="L157">
        <v>5967</v>
      </c>
      <c r="M157">
        <v>59.67</v>
      </c>
    </row>
    <row r="158" spans="1:13">
      <c r="A158">
        <v>157</v>
      </c>
      <c r="B158">
        <v>157</v>
      </c>
      <c r="C158" t="s">
        <v>1035</v>
      </c>
      <c r="D158" t="s">
        <v>930</v>
      </c>
      <c r="E158">
        <v>50.147300719999997</v>
      </c>
      <c r="F158">
        <v>122.0830002</v>
      </c>
      <c r="G158" t="s">
        <v>182</v>
      </c>
      <c r="H158">
        <v>55</v>
      </c>
      <c r="I158">
        <v>6</v>
      </c>
      <c r="J158">
        <v>61</v>
      </c>
      <c r="K158">
        <v>11977</v>
      </c>
      <c r="L158">
        <v>11977</v>
      </c>
      <c r="M158">
        <v>119.77</v>
      </c>
    </row>
    <row r="159" spans="1:13">
      <c r="A159">
        <v>158</v>
      </c>
      <c r="B159">
        <v>158</v>
      </c>
      <c r="C159" t="s">
        <v>1035</v>
      </c>
      <c r="D159" t="s">
        <v>931</v>
      </c>
      <c r="E159">
        <v>50.147701259999998</v>
      </c>
      <c r="F159">
        <v>122.0830002</v>
      </c>
      <c r="G159" t="s">
        <v>182</v>
      </c>
      <c r="H159">
        <v>60</v>
      </c>
      <c r="I159">
        <v>1.5</v>
      </c>
      <c r="J159">
        <v>61.5</v>
      </c>
      <c r="K159">
        <v>13794</v>
      </c>
      <c r="L159">
        <v>13794</v>
      </c>
      <c r="M159">
        <v>137.94</v>
      </c>
    </row>
    <row r="160" spans="1:13">
      <c r="A160">
        <v>159</v>
      </c>
      <c r="B160">
        <v>159</v>
      </c>
      <c r="C160" t="s">
        <v>1035</v>
      </c>
      <c r="D160" t="s">
        <v>930</v>
      </c>
      <c r="E160">
        <v>48.589469909999998</v>
      </c>
      <c r="F160">
        <v>123.68219759999999</v>
      </c>
      <c r="G160" t="s">
        <v>182</v>
      </c>
      <c r="H160">
        <v>40</v>
      </c>
      <c r="I160">
        <v>9</v>
      </c>
      <c r="J160">
        <v>49</v>
      </c>
      <c r="K160">
        <v>8847</v>
      </c>
      <c r="L160">
        <v>8847</v>
      </c>
      <c r="M160">
        <v>88.47</v>
      </c>
    </row>
    <row r="161" spans="1:13">
      <c r="A161">
        <v>160</v>
      </c>
      <c r="B161">
        <v>160</v>
      </c>
      <c r="C161" t="s">
        <v>1035</v>
      </c>
      <c r="D161" t="s">
        <v>930</v>
      </c>
      <c r="E161">
        <v>48.746097560000003</v>
      </c>
      <c r="F161">
        <v>123.5345993</v>
      </c>
      <c r="G161" t="s">
        <v>182</v>
      </c>
      <c r="H161">
        <v>43</v>
      </c>
      <c r="I161">
        <v>2</v>
      </c>
      <c r="J161">
        <v>45</v>
      </c>
      <c r="K161">
        <v>7332</v>
      </c>
      <c r="L161">
        <v>7332</v>
      </c>
      <c r="M161">
        <v>73.319999999999993</v>
      </c>
    </row>
    <row r="162" spans="1:13">
      <c r="A162">
        <v>161</v>
      </c>
      <c r="B162">
        <v>161</v>
      </c>
      <c r="C162" t="s">
        <v>1035</v>
      </c>
      <c r="D162" t="s">
        <v>930</v>
      </c>
      <c r="E162">
        <v>48.690757750000003</v>
      </c>
      <c r="F162">
        <v>123.5903625</v>
      </c>
      <c r="G162" t="s">
        <v>182</v>
      </c>
      <c r="H162">
        <v>50</v>
      </c>
      <c r="I162">
        <v>2.25</v>
      </c>
      <c r="J162">
        <v>52.25</v>
      </c>
      <c r="K162">
        <v>4103</v>
      </c>
      <c r="L162">
        <v>4103</v>
      </c>
      <c r="M162">
        <v>41.03</v>
      </c>
    </row>
    <row r="163" spans="1:13">
      <c r="A163">
        <v>162</v>
      </c>
      <c r="B163">
        <v>162</v>
      </c>
      <c r="C163" t="s">
        <v>1035</v>
      </c>
      <c r="D163" t="s">
        <v>930</v>
      </c>
      <c r="E163">
        <v>50.180801389999999</v>
      </c>
      <c r="F163">
        <v>122.1070023</v>
      </c>
      <c r="G163" t="s">
        <v>182</v>
      </c>
      <c r="H163">
        <v>30</v>
      </c>
      <c r="I163">
        <v>30</v>
      </c>
      <c r="J163">
        <v>60</v>
      </c>
      <c r="K163">
        <v>19756</v>
      </c>
      <c r="L163">
        <v>19756</v>
      </c>
      <c r="M163">
        <v>197.56</v>
      </c>
    </row>
    <row r="164" spans="1:13">
      <c r="A164">
        <v>163</v>
      </c>
      <c r="B164">
        <v>163</v>
      </c>
      <c r="C164" t="s">
        <v>1035</v>
      </c>
      <c r="D164" t="s">
        <v>931</v>
      </c>
      <c r="E164">
        <v>50.180599209999997</v>
      </c>
      <c r="F164">
        <v>122.1080017</v>
      </c>
      <c r="G164" t="s">
        <v>182</v>
      </c>
      <c r="H164">
        <v>55</v>
      </c>
      <c r="I164">
        <v>25</v>
      </c>
      <c r="J164">
        <v>80</v>
      </c>
      <c r="K164">
        <v>30001</v>
      </c>
      <c r="L164">
        <v>30001</v>
      </c>
      <c r="M164">
        <v>300.01</v>
      </c>
    </row>
    <row r="165" spans="1:13">
      <c r="A165">
        <v>164</v>
      </c>
      <c r="B165">
        <v>164</v>
      </c>
      <c r="C165" t="s">
        <v>1035</v>
      </c>
      <c r="D165" t="s">
        <v>931</v>
      </c>
      <c r="E165">
        <v>50.180999759999999</v>
      </c>
      <c r="F165">
        <v>122.1080017</v>
      </c>
      <c r="G165" t="s">
        <v>182</v>
      </c>
      <c r="H165">
        <v>48</v>
      </c>
      <c r="I165">
        <v>12</v>
      </c>
      <c r="J165">
        <v>60</v>
      </c>
      <c r="K165">
        <v>13351</v>
      </c>
      <c r="L165">
        <v>13351</v>
      </c>
      <c r="M165">
        <v>133.51</v>
      </c>
    </row>
    <row r="166" spans="1:13">
      <c r="A166">
        <v>165</v>
      </c>
      <c r="B166">
        <v>165</v>
      </c>
      <c r="C166" t="s">
        <v>1035</v>
      </c>
      <c r="D166" t="s">
        <v>934</v>
      </c>
      <c r="E166">
        <v>50.18190002</v>
      </c>
      <c r="F166">
        <v>122.11000060000001</v>
      </c>
      <c r="G166" t="s">
        <v>182</v>
      </c>
      <c r="H166">
        <v>41</v>
      </c>
      <c r="I166">
        <v>30</v>
      </c>
      <c r="J166">
        <v>71</v>
      </c>
      <c r="K166">
        <v>39358</v>
      </c>
      <c r="L166">
        <v>39358</v>
      </c>
      <c r="M166">
        <v>393.58</v>
      </c>
    </row>
    <row r="167" spans="1:13">
      <c r="A167">
        <v>166</v>
      </c>
      <c r="B167">
        <v>166</v>
      </c>
      <c r="C167" t="s">
        <v>1035</v>
      </c>
      <c r="D167" t="s">
        <v>934</v>
      </c>
      <c r="E167">
        <v>50.181999210000001</v>
      </c>
      <c r="F167">
        <v>122.11000060000001</v>
      </c>
      <c r="G167" t="s">
        <v>182</v>
      </c>
      <c r="H167">
        <v>44</v>
      </c>
      <c r="I167">
        <v>18</v>
      </c>
      <c r="J167">
        <v>62</v>
      </c>
      <c r="K167">
        <v>80486</v>
      </c>
      <c r="L167">
        <v>80486</v>
      </c>
      <c r="M167">
        <v>804.86</v>
      </c>
    </row>
    <row r="168" spans="1:13">
      <c r="A168">
        <v>167</v>
      </c>
      <c r="B168">
        <v>167</v>
      </c>
      <c r="C168" t="s">
        <v>1035</v>
      </c>
      <c r="D168" t="s">
        <v>930</v>
      </c>
      <c r="E168">
        <v>50.181800840000001</v>
      </c>
      <c r="F168">
        <v>122.1110001</v>
      </c>
      <c r="G168" t="s">
        <v>182</v>
      </c>
      <c r="H168">
        <v>60</v>
      </c>
      <c r="I168">
        <v>8</v>
      </c>
      <c r="J168">
        <v>68</v>
      </c>
      <c r="K168">
        <v>15085</v>
      </c>
      <c r="L168">
        <v>15085</v>
      </c>
      <c r="M168">
        <v>150.85</v>
      </c>
    </row>
    <row r="169" spans="1:13">
      <c r="A169">
        <v>168</v>
      </c>
      <c r="B169">
        <v>168</v>
      </c>
      <c r="C169" t="s">
        <v>1035</v>
      </c>
      <c r="D169" t="s">
        <v>35</v>
      </c>
      <c r="E169">
        <v>48.824329380000002</v>
      </c>
      <c r="F169">
        <v>123.4767227</v>
      </c>
      <c r="G169" t="s">
        <v>182</v>
      </c>
      <c r="H169">
        <v>0</v>
      </c>
      <c r="I169">
        <v>0</v>
      </c>
      <c r="J169">
        <v>0</v>
      </c>
      <c r="K169" t="s">
        <v>35</v>
      </c>
      <c r="L169" t="s">
        <v>35</v>
      </c>
      <c r="M169" t="s">
        <v>35</v>
      </c>
    </row>
    <row r="170" spans="1:13">
      <c r="A170">
        <v>169</v>
      </c>
      <c r="B170">
        <v>169</v>
      </c>
      <c r="C170" t="s">
        <v>1035</v>
      </c>
      <c r="D170" t="s">
        <v>929</v>
      </c>
      <c r="E170">
        <v>48.792499540000001</v>
      </c>
      <c r="F170">
        <v>123.5087585</v>
      </c>
      <c r="G170" t="s">
        <v>182</v>
      </c>
      <c r="H170">
        <v>70</v>
      </c>
      <c r="I170">
        <v>3</v>
      </c>
      <c r="J170">
        <v>73</v>
      </c>
      <c r="K170">
        <v>13962</v>
      </c>
      <c r="L170">
        <v>13962</v>
      </c>
      <c r="M170">
        <v>139.62</v>
      </c>
    </row>
    <row r="171" spans="1:13">
      <c r="A171">
        <v>170</v>
      </c>
      <c r="B171">
        <v>170</v>
      </c>
      <c r="C171" t="s">
        <v>1035</v>
      </c>
      <c r="D171" t="s">
        <v>35</v>
      </c>
      <c r="E171">
        <v>48.831798550000002</v>
      </c>
      <c r="F171">
        <v>123.4754944</v>
      </c>
      <c r="G171" t="s">
        <v>182</v>
      </c>
      <c r="H171">
        <v>56</v>
      </c>
      <c r="I171">
        <v>0</v>
      </c>
      <c r="J171">
        <v>56</v>
      </c>
      <c r="K171">
        <v>0</v>
      </c>
      <c r="L171">
        <v>0</v>
      </c>
      <c r="M171">
        <v>0</v>
      </c>
    </row>
    <row r="172" spans="1:13">
      <c r="A172">
        <v>171</v>
      </c>
      <c r="B172">
        <v>171</v>
      </c>
      <c r="C172" t="s">
        <v>1035</v>
      </c>
      <c r="D172" t="s">
        <v>930</v>
      </c>
      <c r="E172">
        <v>48.793029789999999</v>
      </c>
      <c r="F172">
        <v>123.52070620000001</v>
      </c>
      <c r="G172" t="s">
        <v>182</v>
      </c>
      <c r="H172">
        <v>28</v>
      </c>
      <c r="I172">
        <v>3</v>
      </c>
      <c r="J172">
        <v>31</v>
      </c>
      <c r="K172">
        <v>5901</v>
      </c>
      <c r="L172">
        <v>5901</v>
      </c>
      <c r="M172">
        <v>59.01</v>
      </c>
    </row>
    <row r="173" spans="1:13">
      <c r="A173">
        <v>172</v>
      </c>
      <c r="B173">
        <v>172</v>
      </c>
      <c r="C173" t="s">
        <v>1035</v>
      </c>
      <c r="D173" t="s">
        <v>929</v>
      </c>
      <c r="E173">
        <v>48.400588990000003</v>
      </c>
      <c r="F173">
        <v>123.91696930000001</v>
      </c>
      <c r="G173" t="s">
        <v>182</v>
      </c>
      <c r="H173">
        <v>75</v>
      </c>
      <c r="I173">
        <v>6</v>
      </c>
      <c r="J173">
        <v>81</v>
      </c>
      <c r="K173">
        <v>18045</v>
      </c>
      <c r="L173">
        <v>18045</v>
      </c>
      <c r="M173">
        <v>180.45</v>
      </c>
    </row>
    <row r="174" spans="1:13">
      <c r="A174">
        <v>173</v>
      </c>
      <c r="B174">
        <v>173</v>
      </c>
      <c r="C174" t="s">
        <v>1035</v>
      </c>
      <c r="D174" t="s">
        <v>930</v>
      </c>
      <c r="E174">
        <v>48.797630310000002</v>
      </c>
      <c r="F174">
        <v>123.52023320000001</v>
      </c>
      <c r="G174" t="s">
        <v>182</v>
      </c>
      <c r="H174">
        <v>65</v>
      </c>
      <c r="I174">
        <v>5</v>
      </c>
      <c r="J174">
        <v>70</v>
      </c>
      <c r="K174">
        <v>4596</v>
      </c>
      <c r="L174">
        <v>4596</v>
      </c>
      <c r="M174">
        <v>45.96</v>
      </c>
    </row>
    <row r="175" spans="1:13">
      <c r="A175">
        <v>174</v>
      </c>
      <c r="B175">
        <v>174</v>
      </c>
      <c r="C175" t="s">
        <v>1035</v>
      </c>
      <c r="D175" t="s">
        <v>929</v>
      </c>
      <c r="E175">
        <v>48.795322419999998</v>
      </c>
      <c r="F175">
        <v>123.52281189999999</v>
      </c>
      <c r="G175" t="s">
        <v>182</v>
      </c>
      <c r="H175">
        <v>50</v>
      </c>
      <c r="I175">
        <v>2</v>
      </c>
      <c r="J175">
        <v>52</v>
      </c>
      <c r="K175">
        <v>15215</v>
      </c>
      <c r="L175">
        <v>15215</v>
      </c>
      <c r="M175">
        <v>152.15</v>
      </c>
    </row>
    <row r="176" spans="1:13">
      <c r="A176">
        <v>175</v>
      </c>
      <c r="B176">
        <v>175</v>
      </c>
      <c r="C176" t="s">
        <v>1035</v>
      </c>
      <c r="D176" t="s">
        <v>932</v>
      </c>
      <c r="E176">
        <v>50.16999817</v>
      </c>
      <c r="F176">
        <v>122.1650009</v>
      </c>
      <c r="G176" t="s">
        <v>182</v>
      </c>
      <c r="H176">
        <v>4</v>
      </c>
      <c r="I176">
        <v>2</v>
      </c>
      <c r="J176">
        <v>6</v>
      </c>
      <c r="K176">
        <v>1661</v>
      </c>
      <c r="L176">
        <v>1661</v>
      </c>
      <c r="M176">
        <v>16.61</v>
      </c>
    </row>
    <row r="177" spans="1:13">
      <c r="A177">
        <v>176</v>
      </c>
      <c r="B177">
        <v>176</v>
      </c>
      <c r="C177" t="s">
        <v>1035</v>
      </c>
      <c r="D177" t="s">
        <v>930</v>
      </c>
      <c r="E177">
        <v>50.170600890000003</v>
      </c>
      <c r="F177">
        <v>122.1660004</v>
      </c>
      <c r="G177" t="s">
        <v>182</v>
      </c>
      <c r="H177">
        <v>20</v>
      </c>
      <c r="I177">
        <v>12</v>
      </c>
      <c r="J177">
        <v>32</v>
      </c>
      <c r="K177">
        <v>7493</v>
      </c>
      <c r="L177">
        <v>7493</v>
      </c>
      <c r="M177">
        <v>74.930000000000007</v>
      </c>
    </row>
    <row r="178" spans="1:13">
      <c r="A178">
        <v>177</v>
      </c>
      <c r="B178">
        <v>177</v>
      </c>
      <c r="C178" t="s">
        <v>1035</v>
      </c>
      <c r="D178" t="s">
        <v>930</v>
      </c>
      <c r="E178">
        <v>48.83509445</v>
      </c>
      <c r="F178">
        <v>123.5087891</v>
      </c>
      <c r="G178" t="s">
        <v>182</v>
      </c>
      <c r="H178">
        <v>81</v>
      </c>
      <c r="I178">
        <v>6</v>
      </c>
      <c r="J178">
        <v>87</v>
      </c>
      <c r="K178">
        <v>11036</v>
      </c>
      <c r="L178">
        <v>11036</v>
      </c>
      <c r="M178">
        <v>110.36</v>
      </c>
    </row>
    <row r="179" spans="1:13">
      <c r="A179">
        <v>178</v>
      </c>
      <c r="B179">
        <v>178</v>
      </c>
      <c r="C179" t="s">
        <v>1035</v>
      </c>
      <c r="D179" t="s">
        <v>931</v>
      </c>
      <c r="E179">
        <v>50.151798249999999</v>
      </c>
      <c r="F179">
        <v>122.20099639999999</v>
      </c>
      <c r="G179" t="s">
        <v>182</v>
      </c>
      <c r="H179">
        <v>20</v>
      </c>
      <c r="I179">
        <v>5</v>
      </c>
      <c r="J179">
        <v>25</v>
      </c>
      <c r="K179">
        <v>4358</v>
      </c>
      <c r="L179">
        <v>4358</v>
      </c>
      <c r="M179">
        <v>43.58</v>
      </c>
    </row>
    <row r="180" spans="1:13">
      <c r="A180">
        <v>179</v>
      </c>
      <c r="B180">
        <v>179</v>
      </c>
      <c r="C180" t="s">
        <v>1035</v>
      </c>
      <c r="D180" t="s">
        <v>931</v>
      </c>
      <c r="E180">
        <v>50.152900700000004</v>
      </c>
      <c r="F180">
        <v>122.20099639999999</v>
      </c>
      <c r="G180" t="s">
        <v>182</v>
      </c>
      <c r="H180">
        <v>30</v>
      </c>
      <c r="I180">
        <v>15</v>
      </c>
      <c r="J180">
        <v>45</v>
      </c>
      <c r="K180">
        <v>15219</v>
      </c>
      <c r="L180">
        <v>15219</v>
      </c>
      <c r="M180">
        <v>152.19</v>
      </c>
    </row>
    <row r="181" spans="1:13">
      <c r="A181">
        <v>180</v>
      </c>
      <c r="B181">
        <v>180</v>
      </c>
      <c r="C181" t="s">
        <v>1035</v>
      </c>
      <c r="D181" t="s">
        <v>930</v>
      </c>
      <c r="E181">
        <v>50.156299590000003</v>
      </c>
      <c r="F181">
        <v>122.197998</v>
      </c>
      <c r="G181" t="s">
        <v>182</v>
      </c>
      <c r="H181">
        <v>25</v>
      </c>
      <c r="I181">
        <v>8</v>
      </c>
      <c r="J181">
        <v>33</v>
      </c>
      <c r="K181">
        <v>6648</v>
      </c>
      <c r="L181">
        <v>6648</v>
      </c>
      <c r="M181">
        <v>66.48</v>
      </c>
    </row>
    <row r="182" spans="1:13">
      <c r="A182">
        <v>181</v>
      </c>
      <c r="B182">
        <v>181</v>
      </c>
      <c r="C182" t="s">
        <v>1035</v>
      </c>
      <c r="D182" t="s">
        <v>931</v>
      </c>
      <c r="E182">
        <v>50.153900149999998</v>
      </c>
      <c r="F182">
        <v>122.20099639999999</v>
      </c>
      <c r="G182" t="s">
        <v>182</v>
      </c>
      <c r="H182">
        <v>60</v>
      </c>
      <c r="I182">
        <v>5</v>
      </c>
      <c r="J182">
        <v>65</v>
      </c>
      <c r="K182">
        <v>17252</v>
      </c>
      <c r="L182">
        <v>17252</v>
      </c>
      <c r="M182">
        <v>172.52</v>
      </c>
    </row>
    <row r="183" spans="1:13">
      <c r="A183">
        <v>182</v>
      </c>
      <c r="B183">
        <v>182</v>
      </c>
      <c r="C183" t="s">
        <v>1035</v>
      </c>
      <c r="D183" t="s">
        <v>930</v>
      </c>
      <c r="E183">
        <v>50.155101780000003</v>
      </c>
      <c r="F183">
        <v>122.1999969</v>
      </c>
      <c r="G183" t="s">
        <v>182</v>
      </c>
      <c r="H183">
        <v>30</v>
      </c>
      <c r="I183">
        <v>4</v>
      </c>
      <c r="J183">
        <v>34</v>
      </c>
      <c r="K183">
        <v>4564</v>
      </c>
      <c r="L183">
        <v>4564</v>
      </c>
      <c r="M183">
        <v>45.64</v>
      </c>
    </row>
    <row r="184" spans="1:13">
      <c r="A184">
        <v>183</v>
      </c>
      <c r="B184">
        <v>183</v>
      </c>
      <c r="C184" t="s">
        <v>1035</v>
      </c>
      <c r="D184" t="s">
        <v>932</v>
      </c>
      <c r="E184">
        <v>50.154399869999999</v>
      </c>
      <c r="F184">
        <v>122.20099639999999</v>
      </c>
      <c r="G184" t="s">
        <v>182</v>
      </c>
      <c r="H184">
        <v>45</v>
      </c>
      <c r="I184">
        <v>15</v>
      </c>
      <c r="J184">
        <v>60</v>
      </c>
      <c r="K184">
        <v>19645</v>
      </c>
      <c r="L184">
        <v>19645</v>
      </c>
      <c r="M184">
        <v>196.45</v>
      </c>
    </row>
    <row r="185" spans="1:13">
      <c r="A185">
        <v>184</v>
      </c>
      <c r="B185">
        <v>184</v>
      </c>
      <c r="C185" t="s">
        <v>1035</v>
      </c>
      <c r="D185" t="s">
        <v>930</v>
      </c>
      <c r="E185">
        <v>50.157100679999999</v>
      </c>
      <c r="F185">
        <v>122.1989975</v>
      </c>
      <c r="G185" t="s">
        <v>182</v>
      </c>
      <c r="H185">
        <v>45</v>
      </c>
      <c r="I185">
        <v>20</v>
      </c>
      <c r="J185">
        <v>65</v>
      </c>
      <c r="K185">
        <v>17063</v>
      </c>
      <c r="L185">
        <v>17063</v>
      </c>
      <c r="M185">
        <v>170.63</v>
      </c>
    </row>
    <row r="186" spans="1:13">
      <c r="A186">
        <v>185</v>
      </c>
      <c r="B186">
        <v>185</v>
      </c>
      <c r="C186" t="s">
        <v>1035</v>
      </c>
      <c r="D186" t="s">
        <v>930</v>
      </c>
      <c r="E186">
        <v>48.841098789999997</v>
      </c>
      <c r="F186">
        <v>123.5179062</v>
      </c>
      <c r="G186" t="s">
        <v>182</v>
      </c>
      <c r="H186">
        <v>97</v>
      </c>
      <c r="I186">
        <v>0</v>
      </c>
      <c r="J186">
        <v>97</v>
      </c>
      <c r="K186">
        <v>7060</v>
      </c>
      <c r="L186">
        <v>7060</v>
      </c>
      <c r="M186">
        <v>70.599999999999994</v>
      </c>
    </row>
    <row r="187" spans="1:13">
      <c r="A187">
        <v>186</v>
      </c>
      <c r="B187">
        <v>186</v>
      </c>
      <c r="C187" t="s">
        <v>1035</v>
      </c>
      <c r="D187" t="s">
        <v>930</v>
      </c>
      <c r="E187">
        <v>48.837894439999999</v>
      </c>
      <c r="F187">
        <v>123.52622220000001</v>
      </c>
      <c r="G187" t="s">
        <v>182</v>
      </c>
      <c r="H187">
        <v>75</v>
      </c>
      <c r="I187">
        <v>6</v>
      </c>
      <c r="J187">
        <v>81</v>
      </c>
      <c r="K187">
        <v>12986</v>
      </c>
      <c r="L187">
        <v>12986</v>
      </c>
      <c r="M187">
        <v>129.86000000000001</v>
      </c>
    </row>
    <row r="188" spans="1:13">
      <c r="A188">
        <v>187</v>
      </c>
      <c r="B188">
        <v>187</v>
      </c>
      <c r="C188" t="s">
        <v>1035</v>
      </c>
      <c r="D188" t="s">
        <v>931</v>
      </c>
      <c r="E188">
        <v>48.79369354</v>
      </c>
      <c r="F188">
        <v>123.57444</v>
      </c>
      <c r="G188" t="s">
        <v>182</v>
      </c>
      <c r="H188">
        <v>50</v>
      </c>
      <c r="I188">
        <v>8.5</v>
      </c>
      <c r="J188">
        <v>58.5</v>
      </c>
      <c r="K188">
        <v>16201</v>
      </c>
      <c r="L188">
        <v>16201</v>
      </c>
      <c r="M188">
        <v>162.01</v>
      </c>
    </row>
    <row r="189" spans="1:13">
      <c r="A189">
        <v>188</v>
      </c>
      <c r="B189">
        <v>188</v>
      </c>
      <c r="C189" t="s">
        <v>1035</v>
      </c>
      <c r="D189" t="s">
        <v>930</v>
      </c>
      <c r="E189">
        <v>48.820201869999998</v>
      </c>
      <c r="F189">
        <v>123.5596771</v>
      </c>
      <c r="G189" t="s">
        <v>182</v>
      </c>
      <c r="H189">
        <v>60</v>
      </c>
      <c r="I189">
        <v>3</v>
      </c>
      <c r="J189">
        <v>63</v>
      </c>
      <c r="K189">
        <v>6221</v>
      </c>
      <c r="L189">
        <v>6221</v>
      </c>
      <c r="M189">
        <v>62.21</v>
      </c>
    </row>
    <row r="190" spans="1:13">
      <c r="A190">
        <v>189</v>
      </c>
      <c r="B190">
        <v>189</v>
      </c>
      <c r="C190" t="s">
        <v>1035</v>
      </c>
      <c r="D190" t="s">
        <v>930</v>
      </c>
      <c r="E190">
        <v>48.825775149999998</v>
      </c>
      <c r="F190">
        <v>123.56236269999999</v>
      </c>
      <c r="G190" t="s">
        <v>182</v>
      </c>
      <c r="H190">
        <v>40</v>
      </c>
      <c r="I190">
        <v>1</v>
      </c>
      <c r="J190">
        <v>41</v>
      </c>
      <c r="K190">
        <v>9634</v>
      </c>
      <c r="L190">
        <v>9634</v>
      </c>
      <c r="M190">
        <v>96.34</v>
      </c>
    </row>
    <row r="191" spans="1:13">
      <c r="A191">
        <v>190</v>
      </c>
      <c r="B191">
        <v>190</v>
      </c>
      <c r="C191" t="s">
        <v>1035</v>
      </c>
      <c r="D191" t="s">
        <v>930</v>
      </c>
      <c r="E191">
        <v>48.930549620000001</v>
      </c>
      <c r="F191">
        <v>123.4589615</v>
      </c>
      <c r="G191" t="s">
        <v>182</v>
      </c>
      <c r="H191">
        <v>60</v>
      </c>
      <c r="I191">
        <v>8</v>
      </c>
      <c r="J191">
        <v>68</v>
      </c>
      <c r="K191">
        <v>10524</v>
      </c>
      <c r="L191">
        <v>10524</v>
      </c>
      <c r="M191">
        <v>105.24</v>
      </c>
    </row>
    <row r="192" spans="1:13">
      <c r="A192">
        <v>191</v>
      </c>
      <c r="B192">
        <v>191</v>
      </c>
      <c r="C192" t="s">
        <v>1035</v>
      </c>
      <c r="D192" t="s">
        <v>929</v>
      </c>
      <c r="E192">
        <v>50.2118988</v>
      </c>
      <c r="F192">
        <v>122.17900090000001</v>
      </c>
      <c r="G192" t="s">
        <v>182</v>
      </c>
      <c r="H192">
        <v>50</v>
      </c>
      <c r="I192">
        <v>5</v>
      </c>
      <c r="J192">
        <v>55</v>
      </c>
      <c r="K192">
        <v>10776</v>
      </c>
      <c r="L192">
        <v>10776</v>
      </c>
      <c r="M192">
        <v>107.76</v>
      </c>
    </row>
    <row r="193" spans="1:13">
      <c r="A193">
        <v>192</v>
      </c>
      <c r="B193">
        <v>192</v>
      </c>
      <c r="C193" t="s">
        <v>1035</v>
      </c>
      <c r="D193" t="s">
        <v>931</v>
      </c>
      <c r="E193">
        <v>50.211498259999999</v>
      </c>
      <c r="F193">
        <v>122.1809998</v>
      </c>
      <c r="G193" t="s">
        <v>182</v>
      </c>
      <c r="H193">
        <v>50</v>
      </c>
      <c r="I193">
        <v>15</v>
      </c>
      <c r="J193">
        <v>65</v>
      </c>
      <c r="K193">
        <v>21216</v>
      </c>
      <c r="L193">
        <v>21216</v>
      </c>
      <c r="M193">
        <v>212.16</v>
      </c>
    </row>
    <row r="194" spans="1:13">
      <c r="A194">
        <v>193</v>
      </c>
      <c r="B194">
        <v>193</v>
      </c>
      <c r="C194" t="s">
        <v>1035</v>
      </c>
      <c r="D194" t="s">
        <v>932</v>
      </c>
      <c r="E194">
        <v>48.849792479999998</v>
      </c>
      <c r="F194">
        <v>123.5518417</v>
      </c>
      <c r="G194" t="s">
        <v>182</v>
      </c>
      <c r="H194">
        <v>0</v>
      </c>
      <c r="I194">
        <v>0.5</v>
      </c>
      <c r="J194">
        <v>0.5</v>
      </c>
      <c r="K194">
        <v>523</v>
      </c>
      <c r="L194">
        <v>523</v>
      </c>
      <c r="M194">
        <v>5.23</v>
      </c>
    </row>
    <row r="195" spans="1:13">
      <c r="A195">
        <v>194</v>
      </c>
      <c r="B195">
        <v>194</v>
      </c>
      <c r="C195" t="s">
        <v>1035</v>
      </c>
      <c r="D195" t="s">
        <v>930</v>
      </c>
      <c r="E195">
        <v>48.856246949999999</v>
      </c>
      <c r="F195">
        <v>123.5513382</v>
      </c>
      <c r="G195" t="s">
        <v>182</v>
      </c>
      <c r="H195">
        <v>70</v>
      </c>
      <c r="I195">
        <v>0</v>
      </c>
      <c r="J195">
        <v>70</v>
      </c>
      <c r="K195">
        <v>6616</v>
      </c>
      <c r="L195">
        <v>6616</v>
      </c>
      <c r="M195">
        <v>66.16</v>
      </c>
    </row>
    <row r="196" spans="1:13">
      <c r="A196">
        <v>195</v>
      </c>
      <c r="B196">
        <v>195</v>
      </c>
      <c r="C196" t="s">
        <v>1035</v>
      </c>
      <c r="D196" t="s">
        <v>930</v>
      </c>
      <c r="E196">
        <v>50.155300140000001</v>
      </c>
      <c r="F196">
        <v>122.2559967</v>
      </c>
      <c r="G196" t="s">
        <v>182</v>
      </c>
      <c r="H196">
        <v>15</v>
      </c>
      <c r="I196">
        <v>10</v>
      </c>
      <c r="J196">
        <v>25</v>
      </c>
      <c r="K196">
        <v>7811</v>
      </c>
      <c r="L196">
        <v>7811</v>
      </c>
      <c r="M196">
        <v>78.11</v>
      </c>
    </row>
    <row r="197" spans="1:13">
      <c r="A197">
        <v>196</v>
      </c>
      <c r="B197">
        <v>196</v>
      </c>
      <c r="C197" t="s">
        <v>1035</v>
      </c>
      <c r="D197" t="s">
        <v>930</v>
      </c>
      <c r="E197">
        <v>50.156799319999998</v>
      </c>
      <c r="F197">
        <v>122.2549973</v>
      </c>
      <c r="G197" t="s">
        <v>182</v>
      </c>
      <c r="H197">
        <v>10</v>
      </c>
      <c r="I197">
        <v>1</v>
      </c>
      <c r="J197">
        <v>11</v>
      </c>
      <c r="K197">
        <v>4194</v>
      </c>
      <c r="L197">
        <v>4194</v>
      </c>
      <c r="M197">
        <v>41.94</v>
      </c>
    </row>
    <row r="198" spans="1:13">
      <c r="A198">
        <v>197</v>
      </c>
      <c r="B198">
        <v>197</v>
      </c>
      <c r="C198" t="s">
        <v>1035</v>
      </c>
      <c r="D198" t="s">
        <v>930</v>
      </c>
      <c r="E198">
        <v>50.15750122</v>
      </c>
      <c r="F198">
        <v>122.25700380000001</v>
      </c>
      <c r="G198" t="s">
        <v>182</v>
      </c>
      <c r="H198">
        <v>20</v>
      </c>
      <c r="I198">
        <v>3</v>
      </c>
      <c r="J198">
        <v>23</v>
      </c>
      <c r="K198">
        <v>3778</v>
      </c>
      <c r="L198">
        <v>3778</v>
      </c>
      <c r="M198">
        <v>37.78</v>
      </c>
    </row>
    <row r="199" spans="1:13">
      <c r="A199">
        <v>198</v>
      </c>
      <c r="B199">
        <v>198</v>
      </c>
      <c r="C199" t="s">
        <v>1035</v>
      </c>
      <c r="D199" t="s">
        <v>930</v>
      </c>
      <c r="E199">
        <v>50.158699040000002</v>
      </c>
      <c r="F199">
        <v>122.2580032</v>
      </c>
      <c r="G199" t="s">
        <v>182</v>
      </c>
      <c r="H199">
        <v>25</v>
      </c>
      <c r="I199">
        <v>0</v>
      </c>
      <c r="J199">
        <v>25</v>
      </c>
      <c r="K199">
        <v>1088</v>
      </c>
      <c r="L199">
        <v>1088</v>
      </c>
      <c r="M199">
        <v>10.88</v>
      </c>
    </row>
    <row r="200" spans="1:13">
      <c r="A200">
        <v>199</v>
      </c>
      <c r="B200">
        <v>199</v>
      </c>
      <c r="C200" t="s">
        <v>1035</v>
      </c>
      <c r="D200" t="s">
        <v>929</v>
      </c>
      <c r="E200">
        <v>48.418426510000003</v>
      </c>
      <c r="F200">
        <v>123.99870300000001</v>
      </c>
      <c r="G200" t="s">
        <v>182</v>
      </c>
      <c r="H200">
        <v>80</v>
      </c>
      <c r="I200">
        <v>5</v>
      </c>
      <c r="J200">
        <v>85</v>
      </c>
      <c r="K200">
        <v>20387</v>
      </c>
      <c r="L200">
        <v>20387</v>
      </c>
      <c r="M200">
        <v>203.87</v>
      </c>
    </row>
    <row r="201" spans="1:13">
      <c r="A201">
        <v>200</v>
      </c>
      <c r="B201">
        <v>200</v>
      </c>
      <c r="C201" t="s">
        <v>1035</v>
      </c>
      <c r="D201" t="s">
        <v>930</v>
      </c>
      <c r="E201">
        <v>50.159301759999998</v>
      </c>
      <c r="F201">
        <v>122.2580032</v>
      </c>
      <c r="G201" t="s">
        <v>182</v>
      </c>
      <c r="H201">
        <v>20</v>
      </c>
      <c r="I201">
        <v>1.5</v>
      </c>
      <c r="J201">
        <v>21.5</v>
      </c>
      <c r="K201">
        <v>3334</v>
      </c>
      <c r="L201">
        <v>3334</v>
      </c>
      <c r="M201">
        <v>33.340000000000003</v>
      </c>
    </row>
    <row r="202" spans="1:13">
      <c r="A202">
        <v>201</v>
      </c>
      <c r="B202">
        <v>201</v>
      </c>
      <c r="C202" t="s">
        <v>1035</v>
      </c>
      <c r="D202" t="s">
        <v>929</v>
      </c>
      <c r="E202">
        <v>50.186691279999998</v>
      </c>
      <c r="F202">
        <v>122.2401962</v>
      </c>
      <c r="G202" t="s">
        <v>182</v>
      </c>
      <c r="H202">
        <v>42</v>
      </c>
      <c r="I202">
        <v>12</v>
      </c>
      <c r="J202">
        <v>54</v>
      </c>
      <c r="K202">
        <v>17062</v>
      </c>
      <c r="L202">
        <v>17062</v>
      </c>
      <c r="M202">
        <v>170.62</v>
      </c>
    </row>
    <row r="203" spans="1:13">
      <c r="A203">
        <v>202</v>
      </c>
      <c r="B203">
        <v>202</v>
      </c>
      <c r="C203" t="s">
        <v>1035</v>
      </c>
      <c r="D203" t="s">
        <v>929</v>
      </c>
      <c r="E203">
        <v>50.187679289999998</v>
      </c>
      <c r="F203">
        <v>122.24009700000001</v>
      </c>
      <c r="G203" t="s">
        <v>182</v>
      </c>
      <c r="H203">
        <v>61</v>
      </c>
      <c r="I203">
        <v>4</v>
      </c>
      <c r="J203">
        <v>65</v>
      </c>
      <c r="K203">
        <v>6064</v>
      </c>
      <c r="L203">
        <v>6064</v>
      </c>
      <c r="M203">
        <v>60.64</v>
      </c>
    </row>
    <row r="204" spans="1:13">
      <c r="A204">
        <v>203</v>
      </c>
      <c r="B204">
        <v>203</v>
      </c>
      <c r="C204" t="s">
        <v>1035</v>
      </c>
      <c r="D204" t="s">
        <v>930</v>
      </c>
      <c r="E204">
        <v>50.158699040000002</v>
      </c>
      <c r="F204">
        <v>122.2740021</v>
      </c>
      <c r="G204" t="s">
        <v>182</v>
      </c>
      <c r="H204">
        <v>30</v>
      </c>
      <c r="I204">
        <v>2</v>
      </c>
      <c r="J204">
        <v>32</v>
      </c>
      <c r="K204">
        <v>5199</v>
      </c>
      <c r="L204">
        <v>5199</v>
      </c>
      <c r="M204">
        <v>51.99</v>
      </c>
    </row>
    <row r="205" spans="1:13">
      <c r="A205">
        <v>204</v>
      </c>
      <c r="B205">
        <v>204</v>
      </c>
      <c r="C205" t="s">
        <v>1035</v>
      </c>
      <c r="D205" t="s">
        <v>930</v>
      </c>
      <c r="E205">
        <v>48.888210299999997</v>
      </c>
      <c r="F205">
        <v>123.5469818</v>
      </c>
      <c r="G205" t="s">
        <v>182</v>
      </c>
      <c r="H205">
        <v>110</v>
      </c>
      <c r="I205">
        <v>6</v>
      </c>
      <c r="J205">
        <v>116</v>
      </c>
      <c r="K205">
        <v>12707</v>
      </c>
      <c r="L205">
        <v>8282</v>
      </c>
      <c r="M205">
        <v>82.82</v>
      </c>
    </row>
    <row r="206" spans="1:13">
      <c r="A206">
        <v>205</v>
      </c>
      <c r="B206">
        <v>205</v>
      </c>
      <c r="C206" t="s">
        <v>1035</v>
      </c>
      <c r="D206" t="s">
        <v>930</v>
      </c>
      <c r="E206">
        <v>50.154598239999999</v>
      </c>
      <c r="F206">
        <v>122.28199770000001</v>
      </c>
      <c r="G206" t="s">
        <v>182</v>
      </c>
      <c r="H206">
        <v>15</v>
      </c>
      <c r="I206">
        <v>2</v>
      </c>
      <c r="J206">
        <v>17</v>
      </c>
      <c r="K206">
        <v>2502</v>
      </c>
      <c r="L206">
        <v>2502</v>
      </c>
      <c r="M206">
        <v>25.02</v>
      </c>
    </row>
    <row r="207" spans="1:13">
      <c r="A207">
        <v>206</v>
      </c>
      <c r="B207">
        <v>206</v>
      </c>
      <c r="C207" t="s">
        <v>1035</v>
      </c>
      <c r="D207" t="s">
        <v>931</v>
      </c>
      <c r="E207">
        <v>50.234699249999998</v>
      </c>
      <c r="F207">
        <v>122.20700069999999</v>
      </c>
      <c r="G207" t="s">
        <v>182</v>
      </c>
      <c r="H207">
        <v>11</v>
      </c>
      <c r="I207">
        <v>44</v>
      </c>
      <c r="J207">
        <v>55</v>
      </c>
      <c r="K207">
        <v>48243</v>
      </c>
      <c r="L207">
        <v>48243</v>
      </c>
      <c r="M207">
        <v>482.43</v>
      </c>
    </row>
    <row r="208" spans="1:13">
      <c r="A208">
        <v>207</v>
      </c>
      <c r="B208">
        <v>207</v>
      </c>
      <c r="C208" t="s">
        <v>1035</v>
      </c>
      <c r="D208" t="s">
        <v>930</v>
      </c>
      <c r="E208">
        <v>50.234100339999998</v>
      </c>
      <c r="F208">
        <v>122.21199799999999</v>
      </c>
      <c r="G208" t="s">
        <v>182</v>
      </c>
      <c r="H208">
        <v>54</v>
      </c>
      <c r="I208">
        <v>17</v>
      </c>
      <c r="J208">
        <v>71</v>
      </c>
      <c r="K208">
        <v>13032</v>
      </c>
      <c r="L208">
        <v>13032</v>
      </c>
      <c r="M208">
        <v>130.32</v>
      </c>
    </row>
    <row r="209" spans="1:13">
      <c r="A209">
        <v>208</v>
      </c>
      <c r="B209">
        <v>208</v>
      </c>
      <c r="C209" t="s">
        <v>1035</v>
      </c>
      <c r="D209" t="s">
        <v>929</v>
      </c>
      <c r="E209">
        <v>50.257099150000002</v>
      </c>
      <c r="F209">
        <v>122.1900024</v>
      </c>
      <c r="G209" t="s">
        <v>182</v>
      </c>
      <c r="H209">
        <v>35</v>
      </c>
      <c r="I209">
        <v>0.5</v>
      </c>
      <c r="J209">
        <v>35.5</v>
      </c>
      <c r="K209">
        <v>14812</v>
      </c>
      <c r="L209">
        <v>14812</v>
      </c>
      <c r="M209">
        <v>148.12</v>
      </c>
    </row>
    <row r="210" spans="1:13">
      <c r="A210">
        <v>209</v>
      </c>
      <c r="B210">
        <v>209</v>
      </c>
      <c r="C210" t="s">
        <v>1035</v>
      </c>
      <c r="D210" t="s">
        <v>929</v>
      </c>
      <c r="E210">
        <v>50.188121799999998</v>
      </c>
      <c r="F210">
        <v>122.2602997</v>
      </c>
      <c r="G210" t="s">
        <v>182</v>
      </c>
      <c r="H210">
        <v>75</v>
      </c>
      <c r="I210">
        <v>4</v>
      </c>
      <c r="J210">
        <v>79</v>
      </c>
      <c r="K210">
        <v>14337</v>
      </c>
      <c r="L210">
        <v>14337</v>
      </c>
      <c r="M210">
        <v>143.37</v>
      </c>
    </row>
    <row r="211" spans="1:13">
      <c r="A211">
        <v>210</v>
      </c>
      <c r="B211">
        <v>210</v>
      </c>
      <c r="C211" t="s">
        <v>1035</v>
      </c>
      <c r="D211" t="s">
        <v>930</v>
      </c>
      <c r="E211">
        <v>50.187938690000003</v>
      </c>
      <c r="F211">
        <v>122.260498</v>
      </c>
      <c r="G211" t="s">
        <v>182</v>
      </c>
      <c r="H211">
        <v>8</v>
      </c>
      <c r="I211">
        <v>3</v>
      </c>
      <c r="J211">
        <v>11</v>
      </c>
      <c r="K211">
        <v>2853</v>
      </c>
      <c r="L211">
        <v>2853</v>
      </c>
      <c r="M211">
        <v>28.53</v>
      </c>
    </row>
    <row r="212" spans="1:13">
      <c r="A212">
        <v>211</v>
      </c>
      <c r="B212">
        <v>211</v>
      </c>
      <c r="C212" t="s">
        <v>1035</v>
      </c>
      <c r="D212" t="s">
        <v>934</v>
      </c>
      <c r="E212">
        <v>50.238800050000002</v>
      </c>
      <c r="F212">
        <v>122.21199799999999</v>
      </c>
      <c r="G212" t="s">
        <v>182</v>
      </c>
      <c r="H212">
        <v>3</v>
      </c>
      <c r="I212">
        <v>89</v>
      </c>
      <c r="J212">
        <v>92</v>
      </c>
      <c r="K212">
        <v>44571</v>
      </c>
      <c r="L212">
        <v>44571</v>
      </c>
      <c r="M212">
        <v>445.71</v>
      </c>
    </row>
    <row r="213" spans="1:13">
      <c r="A213">
        <v>212</v>
      </c>
      <c r="B213">
        <v>212</v>
      </c>
      <c r="C213" t="s">
        <v>1035</v>
      </c>
      <c r="D213" t="s">
        <v>929</v>
      </c>
      <c r="E213">
        <v>50.258300779999999</v>
      </c>
      <c r="F213">
        <v>122.19300079999999</v>
      </c>
      <c r="G213" t="s">
        <v>182</v>
      </c>
      <c r="H213">
        <v>40</v>
      </c>
      <c r="I213">
        <v>10.5</v>
      </c>
      <c r="J213">
        <v>50.5</v>
      </c>
      <c r="K213">
        <v>13158</v>
      </c>
      <c r="L213">
        <v>13158</v>
      </c>
      <c r="M213">
        <v>131.58000000000001</v>
      </c>
    </row>
    <row r="214" spans="1:13">
      <c r="A214">
        <v>213</v>
      </c>
      <c r="B214">
        <v>213</v>
      </c>
      <c r="C214" t="s">
        <v>1035</v>
      </c>
      <c r="D214" t="s">
        <v>931</v>
      </c>
      <c r="E214">
        <v>50.219200129999997</v>
      </c>
      <c r="F214">
        <v>122.2330017</v>
      </c>
      <c r="G214" t="s">
        <v>182</v>
      </c>
      <c r="H214">
        <v>40</v>
      </c>
      <c r="I214">
        <v>2.5</v>
      </c>
      <c r="J214">
        <v>42.5</v>
      </c>
      <c r="K214">
        <v>11212</v>
      </c>
      <c r="L214">
        <v>11212</v>
      </c>
      <c r="M214">
        <v>112.12</v>
      </c>
    </row>
    <row r="215" spans="1:13">
      <c r="A215">
        <v>214</v>
      </c>
      <c r="B215">
        <v>214</v>
      </c>
      <c r="C215" t="s">
        <v>1035</v>
      </c>
      <c r="D215" t="s">
        <v>930</v>
      </c>
      <c r="E215">
        <v>50.2195015</v>
      </c>
      <c r="F215">
        <v>122.2330017</v>
      </c>
      <c r="G215" t="s">
        <v>182</v>
      </c>
      <c r="H215">
        <v>20</v>
      </c>
      <c r="I215">
        <v>1</v>
      </c>
      <c r="J215">
        <v>21</v>
      </c>
      <c r="K215">
        <v>3369</v>
      </c>
      <c r="L215">
        <v>3369</v>
      </c>
      <c r="M215">
        <v>33.69</v>
      </c>
    </row>
    <row r="216" spans="1:13">
      <c r="A216">
        <v>215</v>
      </c>
      <c r="B216">
        <v>215</v>
      </c>
      <c r="C216" t="s">
        <v>1035</v>
      </c>
      <c r="D216" t="s">
        <v>931</v>
      </c>
      <c r="E216">
        <v>50.221298220000001</v>
      </c>
      <c r="F216">
        <v>122.23400119999999</v>
      </c>
      <c r="G216" t="s">
        <v>182</v>
      </c>
      <c r="H216">
        <v>20</v>
      </c>
      <c r="I216">
        <v>13</v>
      </c>
      <c r="J216">
        <v>33</v>
      </c>
      <c r="K216">
        <v>11415</v>
      </c>
      <c r="L216">
        <v>11415</v>
      </c>
      <c r="M216">
        <v>114.15</v>
      </c>
    </row>
    <row r="217" spans="1:13">
      <c r="A217">
        <v>216</v>
      </c>
      <c r="B217">
        <v>216</v>
      </c>
      <c r="C217" t="s">
        <v>1035</v>
      </c>
      <c r="D217" t="s">
        <v>930</v>
      </c>
      <c r="E217">
        <v>50.241699220000001</v>
      </c>
      <c r="F217">
        <v>122.2139969</v>
      </c>
      <c r="G217" t="s">
        <v>182</v>
      </c>
      <c r="H217">
        <v>50</v>
      </c>
      <c r="I217">
        <v>4</v>
      </c>
      <c r="J217">
        <v>54</v>
      </c>
      <c r="K217">
        <v>14306</v>
      </c>
      <c r="L217">
        <v>14306</v>
      </c>
      <c r="M217">
        <v>143.06</v>
      </c>
    </row>
    <row r="218" spans="1:13">
      <c r="A218">
        <v>217</v>
      </c>
      <c r="B218">
        <v>217</v>
      </c>
      <c r="C218" t="s">
        <v>1035</v>
      </c>
      <c r="D218" t="s">
        <v>931</v>
      </c>
      <c r="E218">
        <v>50.259979250000001</v>
      </c>
      <c r="F218">
        <v>122.19599909999999</v>
      </c>
      <c r="G218" t="s">
        <v>182</v>
      </c>
      <c r="H218">
        <v>55</v>
      </c>
      <c r="I218">
        <v>4.5</v>
      </c>
      <c r="J218">
        <v>59.5</v>
      </c>
      <c r="K218">
        <v>9276</v>
      </c>
      <c r="L218">
        <v>9276</v>
      </c>
      <c r="M218">
        <v>92.76</v>
      </c>
    </row>
    <row r="219" spans="1:13">
      <c r="A219">
        <v>218</v>
      </c>
      <c r="B219">
        <v>218</v>
      </c>
      <c r="C219" t="s">
        <v>1035</v>
      </c>
      <c r="D219" t="s">
        <v>929</v>
      </c>
      <c r="E219">
        <v>50.260200500000003</v>
      </c>
      <c r="F219">
        <v>122.19599909999999</v>
      </c>
      <c r="G219" t="s">
        <v>182</v>
      </c>
      <c r="H219">
        <v>35</v>
      </c>
      <c r="I219">
        <v>4.5</v>
      </c>
      <c r="J219">
        <v>39.5</v>
      </c>
      <c r="K219">
        <v>7171</v>
      </c>
      <c r="L219">
        <v>7171</v>
      </c>
      <c r="M219">
        <v>71.709999999999994</v>
      </c>
    </row>
    <row r="220" spans="1:13">
      <c r="A220">
        <v>219</v>
      </c>
      <c r="B220">
        <v>219</v>
      </c>
      <c r="C220" t="s">
        <v>1035</v>
      </c>
      <c r="D220" t="s">
        <v>931</v>
      </c>
      <c r="E220">
        <v>50.260101319999997</v>
      </c>
      <c r="F220">
        <v>122.1966019</v>
      </c>
      <c r="G220" t="s">
        <v>182</v>
      </c>
      <c r="H220">
        <v>35</v>
      </c>
      <c r="I220">
        <v>1.5</v>
      </c>
      <c r="J220">
        <v>36.5</v>
      </c>
      <c r="K220">
        <v>3213</v>
      </c>
      <c r="L220">
        <v>3213</v>
      </c>
      <c r="M220">
        <v>32.130000000000003</v>
      </c>
    </row>
    <row r="221" spans="1:13">
      <c r="A221">
        <v>220</v>
      </c>
      <c r="B221">
        <v>220</v>
      </c>
      <c r="C221" t="s">
        <v>1035</v>
      </c>
      <c r="D221" t="s">
        <v>932</v>
      </c>
      <c r="E221">
        <v>50.241901400000003</v>
      </c>
      <c r="F221">
        <v>122.2149963</v>
      </c>
      <c r="G221" t="s">
        <v>182</v>
      </c>
      <c r="H221">
        <v>47</v>
      </c>
      <c r="I221">
        <v>18</v>
      </c>
      <c r="J221">
        <v>65</v>
      </c>
      <c r="K221">
        <v>40680</v>
      </c>
      <c r="L221">
        <v>40680</v>
      </c>
      <c r="M221">
        <v>406.8</v>
      </c>
    </row>
    <row r="222" spans="1:13">
      <c r="A222">
        <v>221</v>
      </c>
      <c r="B222">
        <v>221</v>
      </c>
      <c r="C222" t="s">
        <v>1035</v>
      </c>
      <c r="D222" t="s">
        <v>929</v>
      </c>
      <c r="E222">
        <v>50.259998320000001</v>
      </c>
      <c r="F222">
        <v>122.1969986</v>
      </c>
      <c r="G222" t="s">
        <v>182</v>
      </c>
      <c r="H222">
        <v>30</v>
      </c>
      <c r="I222">
        <v>5</v>
      </c>
      <c r="J222">
        <v>35</v>
      </c>
      <c r="K222">
        <v>12597</v>
      </c>
      <c r="L222">
        <v>12597</v>
      </c>
      <c r="M222">
        <v>125.97</v>
      </c>
    </row>
    <row r="223" spans="1:13">
      <c r="A223">
        <v>222</v>
      </c>
      <c r="B223">
        <v>222</v>
      </c>
      <c r="C223" t="s">
        <v>1035</v>
      </c>
      <c r="D223" t="s">
        <v>932</v>
      </c>
      <c r="E223">
        <v>50.221298220000001</v>
      </c>
      <c r="F223">
        <v>122.2360001</v>
      </c>
      <c r="H223">
        <v>20</v>
      </c>
      <c r="I223">
        <v>1.5</v>
      </c>
      <c r="J223">
        <v>21.5</v>
      </c>
      <c r="K223">
        <v>10672</v>
      </c>
      <c r="L223">
        <v>10672</v>
      </c>
      <c r="M223">
        <v>106.72</v>
      </c>
    </row>
    <row r="224" spans="1:13">
      <c r="A224">
        <v>223</v>
      </c>
      <c r="B224">
        <v>223</v>
      </c>
      <c r="C224" t="s">
        <v>1035</v>
      </c>
      <c r="D224" t="s">
        <v>929</v>
      </c>
      <c r="E224">
        <v>48.439579010000003</v>
      </c>
      <c r="F224">
        <v>124.0237961</v>
      </c>
      <c r="H224">
        <v>75</v>
      </c>
      <c r="I224">
        <v>4</v>
      </c>
      <c r="J224">
        <v>79</v>
      </c>
      <c r="K224">
        <v>16393</v>
      </c>
      <c r="L224">
        <v>16393</v>
      </c>
      <c r="M224">
        <v>163.93</v>
      </c>
    </row>
    <row r="225" spans="1:13">
      <c r="A225">
        <v>224</v>
      </c>
      <c r="B225">
        <v>224</v>
      </c>
      <c r="C225" t="s">
        <v>1035</v>
      </c>
      <c r="D225" t="s">
        <v>932</v>
      </c>
      <c r="E225">
        <v>50.223800660000002</v>
      </c>
      <c r="F225">
        <v>122.2450027</v>
      </c>
      <c r="H225">
        <v>8</v>
      </c>
      <c r="I225">
        <v>0.5</v>
      </c>
      <c r="J225">
        <v>8.5</v>
      </c>
      <c r="K225">
        <v>4146</v>
      </c>
      <c r="L225">
        <v>4146</v>
      </c>
      <c r="M225">
        <v>41.46</v>
      </c>
    </row>
    <row r="226" spans="1:13">
      <c r="A226">
        <v>225</v>
      </c>
      <c r="B226">
        <v>225</v>
      </c>
      <c r="C226" t="s">
        <v>1035</v>
      </c>
      <c r="D226" t="s">
        <v>930</v>
      </c>
      <c r="E226">
        <v>50.223999020000001</v>
      </c>
      <c r="F226">
        <v>122.24600220000001</v>
      </c>
      <c r="H226">
        <v>20</v>
      </c>
      <c r="I226">
        <v>0</v>
      </c>
      <c r="J226">
        <v>20</v>
      </c>
      <c r="K226">
        <v>2436</v>
      </c>
      <c r="L226">
        <v>2436</v>
      </c>
      <c r="M226">
        <v>24.36</v>
      </c>
    </row>
    <row r="227" spans="1:13">
      <c r="A227">
        <v>226</v>
      </c>
      <c r="B227">
        <v>226</v>
      </c>
      <c r="C227" t="s">
        <v>1035</v>
      </c>
      <c r="D227" t="s">
        <v>930</v>
      </c>
      <c r="E227">
        <v>48.850940700000002</v>
      </c>
      <c r="F227">
        <v>123.6202011</v>
      </c>
      <c r="H227">
        <v>70</v>
      </c>
      <c r="I227">
        <v>25</v>
      </c>
      <c r="J227">
        <v>95</v>
      </c>
      <c r="K227">
        <v>25135</v>
      </c>
      <c r="L227">
        <v>25135</v>
      </c>
      <c r="M227">
        <v>251.35</v>
      </c>
    </row>
    <row r="228" spans="1:13">
      <c r="A228">
        <v>227</v>
      </c>
      <c r="B228">
        <v>227</v>
      </c>
      <c r="C228" t="s">
        <v>1035</v>
      </c>
      <c r="D228" t="s">
        <v>930</v>
      </c>
      <c r="E228">
        <v>48.830505369999997</v>
      </c>
      <c r="F228">
        <v>123.6451263</v>
      </c>
      <c r="H228">
        <v>53</v>
      </c>
      <c r="I228">
        <v>5</v>
      </c>
      <c r="J228">
        <v>58</v>
      </c>
      <c r="K228">
        <v>11718</v>
      </c>
      <c r="L228">
        <v>11718</v>
      </c>
      <c r="M228">
        <v>117.18</v>
      </c>
    </row>
    <row r="229" spans="1:13">
      <c r="A229">
        <v>228</v>
      </c>
      <c r="B229">
        <v>228</v>
      </c>
      <c r="C229" t="s">
        <v>1035</v>
      </c>
      <c r="D229" t="s">
        <v>929</v>
      </c>
      <c r="E229">
        <v>48.843891139999997</v>
      </c>
      <c r="F229">
        <v>123.6333008</v>
      </c>
      <c r="H229">
        <v>60</v>
      </c>
      <c r="I229">
        <v>25</v>
      </c>
      <c r="J229">
        <v>85</v>
      </c>
      <c r="K229">
        <v>23412</v>
      </c>
      <c r="L229">
        <v>23412</v>
      </c>
      <c r="M229">
        <v>234.12</v>
      </c>
    </row>
    <row r="230" spans="1:13">
      <c r="A230">
        <v>229</v>
      </c>
      <c r="B230">
        <v>229</v>
      </c>
      <c r="C230" t="s">
        <v>1035</v>
      </c>
      <c r="D230" t="s">
        <v>930</v>
      </c>
      <c r="E230">
        <v>48.844036099999997</v>
      </c>
      <c r="F230">
        <v>123.6405334</v>
      </c>
      <c r="H230">
        <v>52</v>
      </c>
      <c r="I230">
        <v>2</v>
      </c>
      <c r="J230">
        <v>54</v>
      </c>
      <c r="K230">
        <v>8360</v>
      </c>
      <c r="L230">
        <v>8360</v>
      </c>
      <c r="M230">
        <v>83.6</v>
      </c>
    </row>
    <row r="231" spans="1:13">
      <c r="A231">
        <v>230</v>
      </c>
      <c r="B231">
        <v>230</v>
      </c>
      <c r="C231" t="s">
        <v>1035</v>
      </c>
      <c r="D231" t="s">
        <v>929</v>
      </c>
      <c r="E231">
        <v>48.84669495</v>
      </c>
      <c r="F231">
        <v>123.64808650000001</v>
      </c>
      <c r="H231">
        <v>60</v>
      </c>
      <c r="I231">
        <v>2</v>
      </c>
      <c r="J231">
        <v>62</v>
      </c>
      <c r="K231">
        <v>24668</v>
      </c>
      <c r="L231">
        <v>24668</v>
      </c>
      <c r="M231">
        <v>246.68</v>
      </c>
    </row>
    <row r="232" spans="1:13">
      <c r="A232">
        <v>231</v>
      </c>
      <c r="B232">
        <v>231</v>
      </c>
      <c r="C232" t="s">
        <v>1035</v>
      </c>
      <c r="D232" t="s">
        <v>35</v>
      </c>
      <c r="E232">
        <v>48.935928339999997</v>
      </c>
      <c r="F232">
        <v>123.575737</v>
      </c>
      <c r="H232">
        <v>27</v>
      </c>
      <c r="I232">
        <v>0</v>
      </c>
      <c r="J232">
        <v>27</v>
      </c>
      <c r="K232">
        <v>0</v>
      </c>
      <c r="L232">
        <v>0</v>
      </c>
      <c r="M232">
        <v>0</v>
      </c>
    </row>
    <row r="233" spans="1:13">
      <c r="A233">
        <v>232</v>
      </c>
      <c r="B233">
        <v>232</v>
      </c>
      <c r="C233" t="s">
        <v>1035</v>
      </c>
      <c r="D233" t="s">
        <v>931</v>
      </c>
      <c r="E233">
        <v>48.856140140000001</v>
      </c>
      <c r="F233">
        <v>123.6605988</v>
      </c>
      <c r="H233">
        <v>55</v>
      </c>
      <c r="I233">
        <v>1</v>
      </c>
      <c r="J233">
        <v>56</v>
      </c>
      <c r="K233">
        <v>10764</v>
      </c>
      <c r="L233">
        <v>10764</v>
      </c>
      <c r="M233">
        <v>107.64</v>
      </c>
    </row>
    <row r="234" spans="1:13">
      <c r="A234">
        <v>233</v>
      </c>
      <c r="B234">
        <v>233</v>
      </c>
      <c r="C234" t="s">
        <v>1035</v>
      </c>
      <c r="D234" t="s">
        <v>930</v>
      </c>
      <c r="E234">
        <v>48.97839355</v>
      </c>
      <c r="F234">
        <v>123.5560608</v>
      </c>
      <c r="H234">
        <v>45</v>
      </c>
      <c r="I234">
        <v>12</v>
      </c>
      <c r="J234">
        <v>57</v>
      </c>
      <c r="K234">
        <v>11255</v>
      </c>
      <c r="L234">
        <v>11255</v>
      </c>
      <c r="M234">
        <v>112.55</v>
      </c>
    </row>
    <row r="235" spans="1:13">
      <c r="A235">
        <v>234</v>
      </c>
      <c r="B235">
        <v>234</v>
      </c>
      <c r="C235" t="s">
        <v>1035</v>
      </c>
      <c r="D235" t="s">
        <v>930</v>
      </c>
      <c r="E235">
        <v>48.758998869999999</v>
      </c>
      <c r="F235">
        <v>123.7953033</v>
      </c>
      <c r="H235">
        <v>50.5</v>
      </c>
      <c r="I235">
        <v>5</v>
      </c>
      <c r="J235">
        <v>55.5</v>
      </c>
      <c r="K235">
        <v>5375</v>
      </c>
      <c r="L235">
        <v>5375</v>
      </c>
      <c r="M235">
        <v>53.75</v>
      </c>
    </row>
    <row r="236" spans="1:13">
      <c r="A236">
        <v>235</v>
      </c>
      <c r="B236">
        <v>235</v>
      </c>
      <c r="C236" t="s">
        <v>1035</v>
      </c>
      <c r="D236" t="s">
        <v>930</v>
      </c>
      <c r="E236">
        <v>48.76002502</v>
      </c>
      <c r="F236">
        <v>123.7995987</v>
      </c>
      <c r="H236">
        <v>50</v>
      </c>
      <c r="I236">
        <v>3</v>
      </c>
      <c r="J236">
        <v>53</v>
      </c>
      <c r="K236">
        <v>7319</v>
      </c>
      <c r="L236">
        <v>7319</v>
      </c>
      <c r="M236">
        <v>73.19</v>
      </c>
    </row>
    <row r="237" spans="1:13">
      <c r="A237">
        <v>236</v>
      </c>
      <c r="B237">
        <v>236</v>
      </c>
      <c r="C237" t="s">
        <v>1035</v>
      </c>
      <c r="D237" t="s">
        <v>930</v>
      </c>
      <c r="E237">
        <v>48.829708099999998</v>
      </c>
      <c r="F237">
        <v>123.74227140000001</v>
      </c>
      <c r="H237">
        <v>45</v>
      </c>
      <c r="I237">
        <v>5</v>
      </c>
      <c r="J237">
        <v>50</v>
      </c>
      <c r="K237">
        <v>9193</v>
      </c>
      <c r="L237">
        <v>9193</v>
      </c>
      <c r="M237">
        <v>91.93</v>
      </c>
    </row>
    <row r="238" spans="1:13">
      <c r="A238">
        <v>237</v>
      </c>
      <c r="B238">
        <v>237</v>
      </c>
      <c r="C238" t="s">
        <v>1035</v>
      </c>
      <c r="D238" t="s">
        <v>930</v>
      </c>
      <c r="E238">
        <v>48.836555480000001</v>
      </c>
      <c r="F238">
        <v>123.7404633</v>
      </c>
      <c r="H238">
        <v>55</v>
      </c>
      <c r="I238">
        <v>7</v>
      </c>
      <c r="J238">
        <v>62</v>
      </c>
      <c r="K238">
        <v>10207</v>
      </c>
      <c r="L238">
        <v>10207</v>
      </c>
      <c r="M238">
        <v>102.07</v>
      </c>
    </row>
    <row r="239" spans="1:13">
      <c r="A239">
        <v>238</v>
      </c>
      <c r="B239">
        <v>238</v>
      </c>
      <c r="C239" t="s">
        <v>1035</v>
      </c>
      <c r="D239" t="s">
        <v>929</v>
      </c>
      <c r="E239">
        <v>48.629890439999997</v>
      </c>
      <c r="F239">
        <v>124.01602939999999</v>
      </c>
      <c r="H239">
        <v>18</v>
      </c>
      <c r="I239">
        <v>14</v>
      </c>
      <c r="J239">
        <v>32</v>
      </c>
      <c r="K239">
        <v>13967</v>
      </c>
      <c r="L239">
        <v>13967</v>
      </c>
      <c r="M239">
        <v>139.66999999999999</v>
      </c>
    </row>
    <row r="240" spans="1:13">
      <c r="A240">
        <v>239</v>
      </c>
      <c r="B240">
        <v>239</v>
      </c>
      <c r="C240" t="s">
        <v>1035</v>
      </c>
      <c r="D240" t="s">
        <v>929</v>
      </c>
      <c r="E240">
        <v>48.837970730000002</v>
      </c>
      <c r="F240">
        <v>123.82309720000001</v>
      </c>
      <c r="H240">
        <v>60</v>
      </c>
      <c r="I240">
        <v>2.5</v>
      </c>
      <c r="J240">
        <v>62.5</v>
      </c>
      <c r="K240">
        <v>6974</v>
      </c>
      <c r="L240">
        <v>6974</v>
      </c>
      <c r="M240">
        <v>69.739999999999995</v>
      </c>
    </row>
    <row r="241" spans="1:13">
      <c r="A241">
        <v>240</v>
      </c>
      <c r="B241">
        <v>240</v>
      </c>
      <c r="C241" t="s">
        <v>1035</v>
      </c>
      <c r="D241" t="s">
        <v>930</v>
      </c>
      <c r="E241">
        <v>50.358718869999997</v>
      </c>
      <c r="F241">
        <v>122.3107986</v>
      </c>
      <c r="H241">
        <v>62</v>
      </c>
      <c r="I241">
        <v>1</v>
      </c>
      <c r="J241">
        <v>63</v>
      </c>
      <c r="K241">
        <v>21252</v>
      </c>
      <c r="L241">
        <v>21252</v>
      </c>
      <c r="M241">
        <v>212.52</v>
      </c>
    </row>
    <row r="242" spans="1:13">
      <c r="A242">
        <v>241</v>
      </c>
      <c r="B242">
        <v>241</v>
      </c>
      <c r="C242" t="s">
        <v>1035</v>
      </c>
      <c r="D242" t="s">
        <v>930</v>
      </c>
      <c r="E242">
        <v>49.003810880000003</v>
      </c>
      <c r="F242">
        <v>123.6676788</v>
      </c>
      <c r="H242">
        <v>36</v>
      </c>
      <c r="I242">
        <v>3.5</v>
      </c>
      <c r="J242">
        <v>39.5</v>
      </c>
      <c r="K242">
        <v>6703</v>
      </c>
      <c r="L242">
        <v>6703</v>
      </c>
      <c r="M242">
        <v>67.03</v>
      </c>
    </row>
    <row r="243" spans="1:13">
      <c r="A243">
        <v>242</v>
      </c>
      <c r="B243">
        <v>242</v>
      </c>
      <c r="C243" t="s">
        <v>1035</v>
      </c>
      <c r="D243" t="s">
        <v>930</v>
      </c>
      <c r="E243">
        <v>50.361530299999998</v>
      </c>
      <c r="F243">
        <v>122.31410219999999</v>
      </c>
      <c r="H243">
        <v>56</v>
      </c>
      <c r="I243">
        <v>3</v>
      </c>
      <c r="J243">
        <v>59</v>
      </c>
      <c r="K243">
        <v>6724</v>
      </c>
      <c r="L243">
        <v>6724</v>
      </c>
      <c r="M243">
        <v>67.239999999999995</v>
      </c>
    </row>
    <row r="244" spans="1:13">
      <c r="A244">
        <v>243</v>
      </c>
      <c r="B244">
        <v>243</v>
      </c>
      <c r="C244" t="s">
        <v>1035</v>
      </c>
      <c r="D244" t="s">
        <v>930</v>
      </c>
      <c r="E244">
        <v>48.576000209999997</v>
      </c>
      <c r="F244">
        <v>124.12906649999999</v>
      </c>
      <c r="H244">
        <v>45</v>
      </c>
      <c r="I244">
        <v>18</v>
      </c>
      <c r="J244">
        <v>63</v>
      </c>
      <c r="K244">
        <v>16113</v>
      </c>
      <c r="L244">
        <v>16113</v>
      </c>
      <c r="M244">
        <v>161.13</v>
      </c>
    </row>
    <row r="245" spans="1:13">
      <c r="A245">
        <v>244</v>
      </c>
      <c r="B245">
        <v>244</v>
      </c>
      <c r="C245" t="s">
        <v>1035</v>
      </c>
      <c r="D245" t="s">
        <v>932</v>
      </c>
      <c r="E245">
        <v>48.58697128</v>
      </c>
      <c r="F245">
        <v>124.18879699999999</v>
      </c>
      <c r="H245">
        <v>110</v>
      </c>
      <c r="I245">
        <v>5</v>
      </c>
      <c r="J245">
        <v>115</v>
      </c>
      <c r="K245">
        <v>39967</v>
      </c>
      <c r="L245">
        <v>32984</v>
      </c>
      <c r="M245">
        <v>329.84</v>
      </c>
    </row>
    <row r="246" spans="1:13">
      <c r="A246">
        <v>245</v>
      </c>
      <c r="B246">
        <v>245</v>
      </c>
      <c r="C246" t="s">
        <v>1035</v>
      </c>
      <c r="D246" t="s">
        <v>930</v>
      </c>
      <c r="E246">
        <v>49.69477844</v>
      </c>
      <c r="F246">
        <v>123.0948029</v>
      </c>
      <c r="H246">
        <v>80</v>
      </c>
      <c r="I246">
        <v>3</v>
      </c>
      <c r="J246">
        <v>83</v>
      </c>
      <c r="K246">
        <v>10199</v>
      </c>
      <c r="L246">
        <v>10199</v>
      </c>
      <c r="M246">
        <v>101.99</v>
      </c>
    </row>
    <row r="247" spans="1:13">
      <c r="A247">
        <v>246</v>
      </c>
      <c r="B247">
        <v>246</v>
      </c>
      <c r="C247" t="s">
        <v>1035</v>
      </c>
      <c r="D247" t="s">
        <v>930</v>
      </c>
      <c r="E247">
        <v>50.27157974</v>
      </c>
      <c r="F247">
        <v>122.5270996</v>
      </c>
      <c r="H247">
        <v>65</v>
      </c>
      <c r="I247">
        <v>4</v>
      </c>
      <c r="J247">
        <v>69</v>
      </c>
      <c r="K247">
        <v>12578</v>
      </c>
      <c r="L247">
        <v>12578</v>
      </c>
      <c r="M247">
        <v>125.78</v>
      </c>
    </row>
    <row r="248" spans="1:13">
      <c r="A248">
        <v>247</v>
      </c>
      <c r="B248">
        <v>247</v>
      </c>
      <c r="C248" t="s">
        <v>1035</v>
      </c>
      <c r="D248" t="s">
        <v>930</v>
      </c>
      <c r="E248">
        <v>48.608306880000001</v>
      </c>
      <c r="F248">
        <v>124.1998596</v>
      </c>
      <c r="H248">
        <v>20</v>
      </c>
      <c r="I248">
        <v>7</v>
      </c>
      <c r="J248">
        <v>27</v>
      </c>
      <c r="K248">
        <v>6067</v>
      </c>
      <c r="L248">
        <v>6067</v>
      </c>
      <c r="M248">
        <v>60.67</v>
      </c>
    </row>
    <row r="249" spans="1:13">
      <c r="A249">
        <v>248</v>
      </c>
      <c r="B249">
        <v>248</v>
      </c>
      <c r="C249" t="s">
        <v>1035</v>
      </c>
      <c r="D249" t="s">
        <v>929</v>
      </c>
      <c r="E249">
        <v>49.706699370000003</v>
      </c>
      <c r="F249">
        <v>123.10910029999999</v>
      </c>
      <c r="H249">
        <v>50</v>
      </c>
      <c r="I249">
        <v>10</v>
      </c>
      <c r="J249">
        <v>60</v>
      </c>
      <c r="K249">
        <v>14816</v>
      </c>
      <c r="L249">
        <v>14816</v>
      </c>
      <c r="M249">
        <v>148.16</v>
      </c>
    </row>
    <row r="250" spans="1:13">
      <c r="A250">
        <v>249</v>
      </c>
      <c r="B250">
        <v>249</v>
      </c>
      <c r="C250" t="s">
        <v>1035</v>
      </c>
      <c r="D250" t="s">
        <v>929</v>
      </c>
      <c r="E250">
        <v>49.121917719999999</v>
      </c>
      <c r="F250">
        <v>123.698967</v>
      </c>
      <c r="H250">
        <v>17</v>
      </c>
      <c r="I250">
        <v>4</v>
      </c>
      <c r="J250">
        <v>21</v>
      </c>
      <c r="K250">
        <v>10416</v>
      </c>
      <c r="L250">
        <v>10416</v>
      </c>
      <c r="M250">
        <v>104.16</v>
      </c>
    </row>
    <row r="251" spans="1:13">
      <c r="A251">
        <v>250</v>
      </c>
      <c r="B251">
        <v>250</v>
      </c>
      <c r="C251" t="s">
        <v>1035</v>
      </c>
      <c r="D251" t="s">
        <v>932</v>
      </c>
      <c r="E251">
        <v>48.597858430000002</v>
      </c>
      <c r="F251">
        <v>124.2319031</v>
      </c>
      <c r="H251">
        <v>106</v>
      </c>
      <c r="I251">
        <v>2</v>
      </c>
      <c r="J251">
        <v>108</v>
      </c>
      <c r="K251">
        <v>61835</v>
      </c>
      <c r="L251">
        <v>52015</v>
      </c>
      <c r="M251">
        <v>520.15</v>
      </c>
    </row>
    <row r="252" spans="1:13">
      <c r="A252">
        <v>251</v>
      </c>
      <c r="B252">
        <v>251</v>
      </c>
      <c r="C252" t="s">
        <v>1035</v>
      </c>
      <c r="D252" t="s">
        <v>930</v>
      </c>
      <c r="E252">
        <v>50.388099670000003</v>
      </c>
      <c r="F252">
        <v>122.44450380000001</v>
      </c>
      <c r="H252">
        <v>60</v>
      </c>
      <c r="I252">
        <v>1</v>
      </c>
      <c r="J252">
        <v>61</v>
      </c>
      <c r="K252">
        <v>8305</v>
      </c>
      <c r="L252">
        <v>8305</v>
      </c>
      <c r="M252">
        <v>83.05</v>
      </c>
    </row>
    <row r="253" spans="1:13">
      <c r="A253">
        <v>252</v>
      </c>
      <c r="B253">
        <v>252</v>
      </c>
      <c r="C253" t="s">
        <v>1035</v>
      </c>
      <c r="D253" t="s">
        <v>929</v>
      </c>
      <c r="E253">
        <v>50.386348720000001</v>
      </c>
      <c r="F253">
        <v>122.4464035</v>
      </c>
      <c r="H253">
        <v>40</v>
      </c>
      <c r="I253">
        <v>10</v>
      </c>
      <c r="J253">
        <v>50</v>
      </c>
      <c r="K253">
        <v>25166</v>
      </c>
      <c r="L253">
        <v>25166</v>
      </c>
      <c r="M253">
        <v>251.66</v>
      </c>
    </row>
    <row r="254" spans="1:13">
      <c r="A254">
        <v>253</v>
      </c>
      <c r="B254">
        <v>253</v>
      </c>
      <c r="C254" t="s">
        <v>1035</v>
      </c>
      <c r="D254" t="s">
        <v>930</v>
      </c>
      <c r="E254">
        <v>50.388710019999998</v>
      </c>
      <c r="F254">
        <v>122.44450380000001</v>
      </c>
      <c r="H254">
        <v>50</v>
      </c>
      <c r="I254">
        <v>6</v>
      </c>
      <c r="J254">
        <v>56</v>
      </c>
      <c r="K254">
        <v>10434</v>
      </c>
      <c r="L254">
        <v>10434</v>
      </c>
      <c r="M254">
        <v>104.34</v>
      </c>
    </row>
    <row r="255" spans="1:13">
      <c r="A255">
        <v>254</v>
      </c>
      <c r="B255">
        <v>254</v>
      </c>
      <c r="C255" t="s">
        <v>1035</v>
      </c>
      <c r="D255" t="s">
        <v>930</v>
      </c>
      <c r="E255">
        <v>50.388759610000001</v>
      </c>
      <c r="F255">
        <v>122.4449997</v>
      </c>
      <c r="H255">
        <v>30</v>
      </c>
      <c r="I255">
        <v>1</v>
      </c>
      <c r="J255">
        <v>31</v>
      </c>
      <c r="K255">
        <v>4750</v>
      </c>
      <c r="L255">
        <v>4750</v>
      </c>
      <c r="M255">
        <v>47.5</v>
      </c>
    </row>
    <row r="256" spans="1:13">
      <c r="A256">
        <v>255</v>
      </c>
      <c r="B256">
        <v>255</v>
      </c>
      <c r="C256" t="s">
        <v>1035</v>
      </c>
      <c r="D256" t="s">
        <v>931</v>
      </c>
      <c r="E256">
        <v>50.388088230000001</v>
      </c>
      <c r="F256">
        <v>122.44570160000001</v>
      </c>
      <c r="H256">
        <v>55</v>
      </c>
      <c r="I256">
        <v>12</v>
      </c>
      <c r="J256">
        <v>67</v>
      </c>
      <c r="K256">
        <v>15086</v>
      </c>
      <c r="L256">
        <v>15086</v>
      </c>
      <c r="M256">
        <v>150.86000000000001</v>
      </c>
    </row>
    <row r="257" spans="1:13">
      <c r="A257">
        <v>256</v>
      </c>
      <c r="B257">
        <v>256</v>
      </c>
      <c r="C257" t="s">
        <v>1035</v>
      </c>
      <c r="D257" t="s">
        <v>930</v>
      </c>
      <c r="E257">
        <v>50.388828279999998</v>
      </c>
      <c r="F257">
        <v>122.4455032</v>
      </c>
      <c r="H257">
        <v>25</v>
      </c>
      <c r="I257">
        <v>1</v>
      </c>
      <c r="J257">
        <v>26</v>
      </c>
      <c r="K257">
        <v>6864</v>
      </c>
      <c r="L257">
        <v>6864</v>
      </c>
      <c r="M257">
        <v>68.64</v>
      </c>
    </row>
    <row r="258" spans="1:13">
      <c r="A258">
        <v>257</v>
      </c>
      <c r="B258">
        <v>257</v>
      </c>
      <c r="C258" t="s">
        <v>1035</v>
      </c>
      <c r="D258" t="s">
        <v>930</v>
      </c>
      <c r="E258">
        <v>50.2820015</v>
      </c>
      <c r="F258">
        <v>122.5539017</v>
      </c>
      <c r="H258">
        <v>65</v>
      </c>
      <c r="I258">
        <v>4</v>
      </c>
      <c r="J258">
        <v>69</v>
      </c>
      <c r="K258">
        <v>11485</v>
      </c>
      <c r="L258">
        <v>11485</v>
      </c>
      <c r="M258">
        <v>114.85</v>
      </c>
    </row>
    <row r="259" spans="1:13">
      <c r="A259">
        <v>258</v>
      </c>
      <c r="B259">
        <v>258</v>
      </c>
      <c r="C259" t="s">
        <v>1035</v>
      </c>
      <c r="D259" t="s">
        <v>930</v>
      </c>
      <c r="E259">
        <v>49.062057500000002</v>
      </c>
      <c r="F259">
        <v>123.776825</v>
      </c>
      <c r="H259">
        <v>30</v>
      </c>
      <c r="I259">
        <v>3</v>
      </c>
      <c r="J259">
        <v>33</v>
      </c>
      <c r="K259">
        <v>6432</v>
      </c>
      <c r="L259">
        <v>6432</v>
      </c>
      <c r="M259">
        <v>64.319999999999993</v>
      </c>
    </row>
    <row r="260" spans="1:13">
      <c r="A260">
        <v>259</v>
      </c>
      <c r="B260">
        <v>259</v>
      </c>
      <c r="C260" t="s">
        <v>1035</v>
      </c>
      <c r="D260" t="s">
        <v>930</v>
      </c>
      <c r="E260">
        <v>49.031543730000003</v>
      </c>
      <c r="F260">
        <v>123.8247681</v>
      </c>
      <c r="H260">
        <v>45</v>
      </c>
      <c r="I260">
        <v>4</v>
      </c>
      <c r="J260">
        <v>49</v>
      </c>
      <c r="K260">
        <v>6154</v>
      </c>
      <c r="L260">
        <v>6154</v>
      </c>
      <c r="M260">
        <v>61.54</v>
      </c>
    </row>
    <row r="261" spans="1:13">
      <c r="A261">
        <v>260</v>
      </c>
      <c r="B261">
        <v>260</v>
      </c>
      <c r="C261" t="s">
        <v>1035</v>
      </c>
      <c r="D261" t="s">
        <v>929</v>
      </c>
      <c r="E261">
        <v>48.716598509999997</v>
      </c>
      <c r="F261">
        <v>124.1551666</v>
      </c>
      <c r="H261">
        <v>32</v>
      </c>
      <c r="I261">
        <v>6</v>
      </c>
      <c r="J261">
        <v>38</v>
      </c>
      <c r="K261">
        <v>8182</v>
      </c>
      <c r="L261">
        <v>8182</v>
      </c>
      <c r="M261">
        <v>81.819999999999993</v>
      </c>
    </row>
    <row r="262" spans="1:13">
      <c r="A262">
        <v>261</v>
      </c>
      <c r="B262">
        <v>261</v>
      </c>
      <c r="C262" t="s">
        <v>1035</v>
      </c>
      <c r="D262" t="s">
        <v>930</v>
      </c>
      <c r="E262">
        <v>49.133018489999998</v>
      </c>
      <c r="F262">
        <v>123.7448425</v>
      </c>
      <c r="H262">
        <v>35</v>
      </c>
      <c r="I262">
        <v>3</v>
      </c>
      <c r="J262">
        <v>38</v>
      </c>
      <c r="K262">
        <v>5527</v>
      </c>
      <c r="L262">
        <v>5527</v>
      </c>
      <c r="M262">
        <v>55.27</v>
      </c>
    </row>
    <row r="263" spans="1:13">
      <c r="A263">
        <v>262</v>
      </c>
      <c r="B263">
        <v>262</v>
      </c>
      <c r="C263" t="s">
        <v>1035</v>
      </c>
      <c r="D263" t="s">
        <v>929</v>
      </c>
      <c r="E263">
        <v>49.786449429999998</v>
      </c>
      <c r="F263">
        <v>123.13500209999999</v>
      </c>
      <c r="H263">
        <v>45</v>
      </c>
      <c r="I263">
        <v>8</v>
      </c>
      <c r="J263">
        <v>53</v>
      </c>
      <c r="K263">
        <v>22097</v>
      </c>
      <c r="L263">
        <v>22097</v>
      </c>
      <c r="M263">
        <v>220.97</v>
      </c>
    </row>
    <row r="264" spans="1:13">
      <c r="A264">
        <v>263</v>
      </c>
      <c r="B264">
        <v>263</v>
      </c>
      <c r="C264" t="s">
        <v>1035</v>
      </c>
      <c r="D264" t="s">
        <v>931</v>
      </c>
      <c r="E264">
        <v>49.17057037</v>
      </c>
      <c r="F264">
        <v>123.77664179999999</v>
      </c>
      <c r="H264">
        <v>15</v>
      </c>
      <c r="I264">
        <v>15</v>
      </c>
      <c r="J264">
        <v>30</v>
      </c>
      <c r="K264">
        <v>20640</v>
      </c>
      <c r="L264">
        <v>20640</v>
      </c>
      <c r="M264">
        <v>206.4</v>
      </c>
    </row>
    <row r="265" spans="1:13">
      <c r="A265">
        <v>264</v>
      </c>
      <c r="B265">
        <v>264</v>
      </c>
      <c r="C265" t="s">
        <v>1035</v>
      </c>
      <c r="D265" t="s">
        <v>929</v>
      </c>
      <c r="E265">
        <v>48.636196140000003</v>
      </c>
      <c r="F265">
        <v>124.31680299999999</v>
      </c>
      <c r="H265">
        <v>19</v>
      </c>
      <c r="I265">
        <v>16</v>
      </c>
      <c r="J265">
        <v>35</v>
      </c>
      <c r="K265" t="s">
        <v>35</v>
      </c>
      <c r="L265" t="s">
        <v>35</v>
      </c>
      <c r="M265" t="s">
        <v>35</v>
      </c>
    </row>
    <row r="266" spans="1:13">
      <c r="A266">
        <v>265</v>
      </c>
      <c r="B266">
        <v>265</v>
      </c>
      <c r="C266" t="s">
        <v>1035</v>
      </c>
      <c r="D266" t="s">
        <v>929</v>
      </c>
      <c r="E266">
        <v>49.82305908</v>
      </c>
      <c r="F266">
        <v>123.13500209999999</v>
      </c>
      <c r="H266">
        <v>55</v>
      </c>
      <c r="I266">
        <v>10</v>
      </c>
      <c r="J266">
        <v>65</v>
      </c>
      <c r="K266">
        <v>16401</v>
      </c>
      <c r="L266">
        <v>16401</v>
      </c>
      <c r="M266">
        <v>164.01</v>
      </c>
    </row>
    <row r="267" spans="1:13">
      <c r="A267">
        <v>266</v>
      </c>
      <c r="B267">
        <v>266</v>
      </c>
      <c r="C267" t="s">
        <v>1035</v>
      </c>
      <c r="D267" t="s">
        <v>929</v>
      </c>
      <c r="E267">
        <v>50.275531770000001</v>
      </c>
      <c r="F267">
        <v>122.6836014</v>
      </c>
      <c r="H267">
        <v>33</v>
      </c>
      <c r="I267">
        <v>6</v>
      </c>
      <c r="J267">
        <v>39</v>
      </c>
      <c r="K267">
        <v>7304</v>
      </c>
      <c r="L267">
        <v>7304</v>
      </c>
      <c r="M267">
        <v>73.040000000000006</v>
      </c>
    </row>
    <row r="268" spans="1:13">
      <c r="A268">
        <v>267</v>
      </c>
      <c r="B268">
        <v>267</v>
      </c>
      <c r="C268" t="s">
        <v>1035</v>
      </c>
      <c r="D268" t="s">
        <v>932</v>
      </c>
      <c r="E268">
        <v>49.818778989999998</v>
      </c>
      <c r="F268">
        <v>123.1568985</v>
      </c>
      <c r="H268">
        <v>50</v>
      </c>
      <c r="I268">
        <v>0.5</v>
      </c>
      <c r="J268">
        <v>50.5</v>
      </c>
      <c r="K268">
        <v>14224</v>
      </c>
      <c r="L268">
        <v>14224</v>
      </c>
      <c r="M268">
        <v>142.24</v>
      </c>
    </row>
    <row r="269" spans="1:13">
      <c r="A269">
        <v>268</v>
      </c>
      <c r="B269">
        <v>268</v>
      </c>
      <c r="C269" t="s">
        <v>1035</v>
      </c>
      <c r="D269" t="s">
        <v>930</v>
      </c>
      <c r="E269">
        <v>50.528480530000003</v>
      </c>
      <c r="F269">
        <v>122.46800229999999</v>
      </c>
      <c r="H269">
        <v>47</v>
      </c>
      <c r="I269">
        <v>6</v>
      </c>
      <c r="J269">
        <v>53</v>
      </c>
      <c r="K269">
        <v>5698</v>
      </c>
      <c r="L269">
        <v>5698</v>
      </c>
      <c r="M269">
        <v>56.98</v>
      </c>
    </row>
    <row r="270" spans="1:13">
      <c r="A270">
        <v>269</v>
      </c>
      <c r="B270">
        <v>269</v>
      </c>
      <c r="C270" t="s">
        <v>1035</v>
      </c>
      <c r="D270" t="s">
        <v>930</v>
      </c>
      <c r="E270">
        <v>50.557800290000003</v>
      </c>
      <c r="F270">
        <v>122.4410019</v>
      </c>
      <c r="H270">
        <v>60</v>
      </c>
      <c r="I270">
        <v>5</v>
      </c>
      <c r="J270">
        <v>65</v>
      </c>
      <c r="K270">
        <v>5812</v>
      </c>
      <c r="L270">
        <v>5812</v>
      </c>
      <c r="M270">
        <v>58.12</v>
      </c>
    </row>
    <row r="271" spans="1:13">
      <c r="A271">
        <v>270</v>
      </c>
      <c r="B271">
        <v>270</v>
      </c>
      <c r="C271" t="s">
        <v>1035</v>
      </c>
      <c r="D271" t="s">
        <v>930</v>
      </c>
      <c r="E271">
        <v>50.556301120000001</v>
      </c>
      <c r="F271">
        <v>122.4560013</v>
      </c>
      <c r="H271">
        <v>0</v>
      </c>
      <c r="I271">
        <v>3</v>
      </c>
      <c r="J271">
        <v>3</v>
      </c>
      <c r="K271">
        <v>1795</v>
      </c>
      <c r="L271">
        <v>1795</v>
      </c>
      <c r="M271">
        <v>17.95</v>
      </c>
    </row>
    <row r="272" spans="1:13">
      <c r="A272">
        <v>271</v>
      </c>
      <c r="B272">
        <v>271</v>
      </c>
      <c r="C272" t="s">
        <v>1035</v>
      </c>
      <c r="D272" t="s">
        <v>932</v>
      </c>
      <c r="E272">
        <v>48.593139649999998</v>
      </c>
      <c r="F272">
        <v>124.42099760000001</v>
      </c>
      <c r="H272">
        <v>103</v>
      </c>
      <c r="I272">
        <v>1</v>
      </c>
      <c r="J272">
        <v>104</v>
      </c>
      <c r="K272">
        <v>74308</v>
      </c>
      <c r="L272">
        <v>45811</v>
      </c>
      <c r="M272">
        <v>458.11</v>
      </c>
    </row>
    <row r="273" spans="1:13">
      <c r="A273">
        <v>272</v>
      </c>
      <c r="B273">
        <v>272</v>
      </c>
      <c r="C273" t="s">
        <v>1035</v>
      </c>
      <c r="D273" t="s">
        <v>929</v>
      </c>
      <c r="E273">
        <v>48.595420840000003</v>
      </c>
      <c r="F273">
        <v>124.42040249999999</v>
      </c>
      <c r="H273">
        <v>50</v>
      </c>
      <c r="I273">
        <v>21</v>
      </c>
      <c r="J273">
        <v>71</v>
      </c>
      <c r="K273">
        <v>17761</v>
      </c>
      <c r="L273">
        <v>17761</v>
      </c>
      <c r="M273">
        <v>177.61</v>
      </c>
    </row>
    <row r="274" spans="1:13">
      <c r="A274">
        <v>273</v>
      </c>
      <c r="B274">
        <v>273</v>
      </c>
      <c r="C274" t="s">
        <v>1035</v>
      </c>
      <c r="D274" t="s">
        <v>929</v>
      </c>
      <c r="E274">
        <v>48.595111850000002</v>
      </c>
      <c r="F274">
        <v>124.4210968</v>
      </c>
      <c r="H274">
        <v>70</v>
      </c>
      <c r="I274">
        <v>8</v>
      </c>
      <c r="J274">
        <v>78</v>
      </c>
      <c r="K274">
        <v>23012</v>
      </c>
      <c r="L274">
        <v>23012</v>
      </c>
      <c r="M274">
        <v>230.12</v>
      </c>
    </row>
    <row r="275" spans="1:13">
      <c r="A275">
        <v>274</v>
      </c>
      <c r="B275">
        <v>274</v>
      </c>
      <c r="C275" t="s">
        <v>1035</v>
      </c>
      <c r="D275" t="s">
        <v>932</v>
      </c>
      <c r="E275">
        <v>48.595859529999998</v>
      </c>
      <c r="F275">
        <v>124.4245987</v>
      </c>
      <c r="H275">
        <v>85</v>
      </c>
      <c r="I275">
        <v>1</v>
      </c>
      <c r="J275">
        <v>86</v>
      </c>
      <c r="K275">
        <v>8307</v>
      </c>
      <c r="L275">
        <v>8307</v>
      </c>
      <c r="M275">
        <v>83.07</v>
      </c>
    </row>
    <row r="276" spans="1:13">
      <c r="A276">
        <v>275</v>
      </c>
      <c r="B276">
        <v>275</v>
      </c>
      <c r="C276" t="s">
        <v>1035</v>
      </c>
      <c r="D276" t="s">
        <v>929</v>
      </c>
      <c r="E276">
        <v>49.484935759999999</v>
      </c>
      <c r="F276">
        <v>123.5396805</v>
      </c>
      <c r="H276">
        <v>94</v>
      </c>
      <c r="I276">
        <v>11</v>
      </c>
      <c r="J276">
        <v>105</v>
      </c>
      <c r="K276">
        <v>32995</v>
      </c>
      <c r="L276">
        <v>32995</v>
      </c>
      <c r="M276">
        <v>329.95</v>
      </c>
    </row>
    <row r="277" spans="1:13">
      <c r="A277">
        <v>276</v>
      </c>
      <c r="B277">
        <v>276</v>
      </c>
      <c r="C277" t="s">
        <v>1035</v>
      </c>
      <c r="D277" t="s">
        <v>929</v>
      </c>
      <c r="E277">
        <v>49.486648559999999</v>
      </c>
      <c r="F277">
        <v>123.54269410000001</v>
      </c>
      <c r="H277">
        <v>52</v>
      </c>
      <c r="I277">
        <v>33</v>
      </c>
      <c r="J277">
        <v>85</v>
      </c>
      <c r="K277">
        <v>33683</v>
      </c>
      <c r="L277">
        <v>33683</v>
      </c>
      <c r="M277">
        <v>336.83</v>
      </c>
    </row>
    <row r="278" spans="1:13">
      <c r="A278">
        <v>277</v>
      </c>
      <c r="B278">
        <v>277</v>
      </c>
      <c r="C278" t="s">
        <v>1035</v>
      </c>
      <c r="D278" t="s">
        <v>929</v>
      </c>
      <c r="E278">
        <v>48.599189760000002</v>
      </c>
      <c r="F278">
        <v>124.4311981</v>
      </c>
      <c r="H278">
        <v>100</v>
      </c>
      <c r="I278">
        <v>3</v>
      </c>
      <c r="J278">
        <v>103</v>
      </c>
      <c r="K278">
        <v>29138</v>
      </c>
      <c r="L278">
        <v>29138</v>
      </c>
      <c r="M278">
        <v>291.38</v>
      </c>
    </row>
    <row r="279" spans="1:13">
      <c r="A279">
        <v>278</v>
      </c>
      <c r="B279">
        <v>278</v>
      </c>
      <c r="C279" t="s">
        <v>1035</v>
      </c>
      <c r="D279" t="s">
        <v>930</v>
      </c>
      <c r="E279">
        <v>50.643199920000001</v>
      </c>
      <c r="F279">
        <v>122.38999939999999</v>
      </c>
      <c r="H279">
        <v>35</v>
      </c>
      <c r="I279">
        <v>8</v>
      </c>
      <c r="J279">
        <v>43</v>
      </c>
      <c r="K279">
        <v>5746</v>
      </c>
      <c r="L279">
        <v>5746</v>
      </c>
      <c r="M279">
        <v>57.46</v>
      </c>
    </row>
    <row r="280" spans="1:13">
      <c r="A280">
        <v>279</v>
      </c>
      <c r="B280">
        <v>279</v>
      </c>
      <c r="C280" t="s">
        <v>1035</v>
      </c>
      <c r="D280" t="s">
        <v>929</v>
      </c>
      <c r="E280">
        <v>50.175449370000003</v>
      </c>
      <c r="F280">
        <v>122.8580017</v>
      </c>
      <c r="H280">
        <v>50</v>
      </c>
      <c r="I280">
        <v>0</v>
      </c>
      <c r="J280">
        <v>50</v>
      </c>
      <c r="K280">
        <v>4070</v>
      </c>
      <c r="L280">
        <v>4070</v>
      </c>
      <c r="M280">
        <v>40.700000000000003</v>
      </c>
    </row>
    <row r="281" spans="1:13">
      <c r="A281">
        <v>280</v>
      </c>
      <c r="B281">
        <v>280</v>
      </c>
      <c r="C281" t="s">
        <v>1035</v>
      </c>
      <c r="D281" t="s">
        <v>929</v>
      </c>
      <c r="E281">
        <v>49.982559199999997</v>
      </c>
      <c r="F281">
        <v>123.0582962</v>
      </c>
      <c r="H281">
        <v>60</v>
      </c>
      <c r="I281">
        <v>8</v>
      </c>
      <c r="J281">
        <v>68</v>
      </c>
      <c r="K281">
        <v>17283</v>
      </c>
      <c r="L281">
        <v>17283</v>
      </c>
      <c r="M281">
        <v>172.83</v>
      </c>
    </row>
    <row r="282" spans="1:13">
      <c r="A282">
        <v>281</v>
      </c>
      <c r="B282">
        <v>281</v>
      </c>
      <c r="C282" t="s">
        <v>1035</v>
      </c>
      <c r="D282" t="s">
        <v>932</v>
      </c>
      <c r="E282">
        <v>49.98171997</v>
      </c>
      <c r="F282">
        <v>123.05989839999999</v>
      </c>
      <c r="H282">
        <v>50</v>
      </c>
      <c r="I282">
        <v>1</v>
      </c>
      <c r="J282">
        <v>51</v>
      </c>
      <c r="K282">
        <v>8404</v>
      </c>
      <c r="L282">
        <v>8404</v>
      </c>
      <c r="M282">
        <v>84.04</v>
      </c>
    </row>
    <row r="283" spans="1:13">
      <c r="A283">
        <v>282</v>
      </c>
      <c r="B283">
        <v>282</v>
      </c>
      <c r="C283" t="s">
        <v>1035</v>
      </c>
      <c r="D283" t="s">
        <v>931</v>
      </c>
      <c r="E283">
        <v>49.982139590000003</v>
      </c>
      <c r="F283">
        <v>123.05970000000001</v>
      </c>
      <c r="H283">
        <v>50</v>
      </c>
      <c r="I283">
        <v>0</v>
      </c>
      <c r="J283">
        <v>50</v>
      </c>
      <c r="K283">
        <v>31827</v>
      </c>
      <c r="L283">
        <v>31827</v>
      </c>
      <c r="M283">
        <v>318.27</v>
      </c>
    </row>
    <row r="284" spans="1:13">
      <c r="A284">
        <v>283</v>
      </c>
      <c r="B284">
        <v>283</v>
      </c>
      <c r="C284" t="s">
        <v>1035</v>
      </c>
      <c r="D284" t="s">
        <v>930</v>
      </c>
      <c r="E284">
        <v>50.558490749999997</v>
      </c>
      <c r="F284">
        <v>122.48380280000001</v>
      </c>
      <c r="H284">
        <v>25</v>
      </c>
      <c r="I284">
        <v>4</v>
      </c>
      <c r="J284">
        <v>29</v>
      </c>
      <c r="K284">
        <v>4569</v>
      </c>
      <c r="L284">
        <v>4569</v>
      </c>
      <c r="M284">
        <v>45.69</v>
      </c>
    </row>
    <row r="285" spans="1:13">
      <c r="A285">
        <v>284</v>
      </c>
      <c r="B285">
        <v>284</v>
      </c>
      <c r="C285" t="s">
        <v>1035</v>
      </c>
      <c r="D285" t="s">
        <v>930</v>
      </c>
      <c r="E285">
        <v>50.583000179999999</v>
      </c>
      <c r="F285">
        <v>122.4599991</v>
      </c>
      <c r="H285">
        <v>50</v>
      </c>
      <c r="I285">
        <v>2.5</v>
      </c>
      <c r="J285">
        <v>52.5</v>
      </c>
      <c r="K285">
        <v>3590</v>
      </c>
      <c r="L285">
        <v>3590</v>
      </c>
      <c r="M285">
        <v>35.9</v>
      </c>
    </row>
    <row r="286" spans="1:13">
      <c r="A286">
        <v>285</v>
      </c>
      <c r="B286">
        <v>285</v>
      </c>
      <c r="C286" t="s">
        <v>1035</v>
      </c>
      <c r="D286" t="s">
        <v>930</v>
      </c>
      <c r="E286">
        <v>49.984859470000004</v>
      </c>
      <c r="F286">
        <v>123.05879969999999</v>
      </c>
      <c r="H286">
        <v>70</v>
      </c>
      <c r="I286">
        <v>0</v>
      </c>
      <c r="J286">
        <v>70</v>
      </c>
      <c r="K286">
        <v>6576</v>
      </c>
      <c r="L286">
        <v>6576</v>
      </c>
      <c r="M286">
        <v>65.760000000000005</v>
      </c>
    </row>
    <row r="287" spans="1:13">
      <c r="A287">
        <v>286</v>
      </c>
      <c r="B287">
        <v>286</v>
      </c>
      <c r="C287" t="s">
        <v>1035</v>
      </c>
      <c r="D287" t="s">
        <v>35</v>
      </c>
      <c r="E287">
        <v>50.575801849999998</v>
      </c>
      <c r="F287">
        <v>122.46800229999999</v>
      </c>
      <c r="H287" t="s">
        <v>35</v>
      </c>
      <c r="I287" t="s">
        <v>35</v>
      </c>
      <c r="J287" t="s">
        <v>35</v>
      </c>
      <c r="K287" t="s">
        <v>35</v>
      </c>
      <c r="L287" t="s">
        <v>35</v>
      </c>
      <c r="M287" t="s">
        <v>35</v>
      </c>
    </row>
    <row r="288" spans="1:13">
      <c r="A288">
        <v>287</v>
      </c>
      <c r="B288">
        <v>287</v>
      </c>
      <c r="C288" t="s">
        <v>1035</v>
      </c>
      <c r="D288" t="s">
        <v>930</v>
      </c>
      <c r="E288">
        <v>49.19586563</v>
      </c>
      <c r="F288">
        <v>123.8480835</v>
      </c>
      <c r="H288">
        <v>48</v>
      </c>
      <c r="I288">
        <v>3</v>
      </c>
      <c r="J288">
        <v>51</v>
      </c>
      <c r="K288">
        <v>7954</v>
      </c>
      <c r="L288">
        <v>7954</v>
      </c>
      <c r="M288">
        <v>79.540000000000006</v>
      </c>
    </row>
    <row r="289" spans="1:13">
      <c r="A289">
        <v>288</v>
      </c>
      <c r="B289">
        <v>288</v>
      </c>
      <c r="C289" t="s">
        <v>1035</v>
      </c>
      <c r="D289" t="s">
        <v>35</v>
      </c>
      <c r="E289">
        <v>50.576099399999997</v>
      </c>
      <c r="F289">
        <v>122.46800229999999</v>
      </c>
      <c r="H289">
        <v>0</v>
      </c>
      <c r="I289">
        <v>0</v>
      </c>
      <c r="J289">
        <v>0</v>
      </c>
      <c r="K289" t="s">
        <v>35</v>
      </c>
      <c r="L289" t="s">
        <v>35</v>
      </c>
      <c r="M289" t="s">
        <v>35</v>
      </c>
    </row>
    <row r="290" spans="1:13">
      <c r="A290">
        <v>289</v>
      </c>
      <c r="B290">
        <v>289</v>
      </c>
      <c r="C290" t="s">
        <v>1035</v>
      </c>
      <c r="D290" t="s">
        <v>930</v>
      </c>
      <c r="E290">
        <v>50.585700989999999</v>
      </c>
      <c r="F290">
        <v>122.4589996</v>
      </c>
      <c r="H290">
        <v>37</v>
      </c>
      <c r="I290">
        <v>4</v>
      </c>
      <c r="J290">
        <v>41</v>
      </c>
      <c r="K290">
        <v>3356</v>
      </c>
      <c r="L290">
        <v>3356</v>
      </c>
      <c r="M290">
        <v>33.56</v>
      </c>
    </row>
    <row r="291" spans="1:13">
      <c r="A291">
        <v>290</v>
      </c>
      <c r="B291">
        <v>290</v>
      </c>
      <c r="C291" t="s">
        <v>1035</v>
      </c>
      <c r="D291" t="s">
        <v>932</v>
      </c>
      <c r="E291">
        <v>50.590000150000002</v>
      </c>
      <c r="F291">
        <v>122.45500180000001</v>
      </c>
      <c r="H291">
        <v>13</v>
      </c>
      <c r="I291">
        <v>0</v>
      </c>
      <c r="J291">
        <v>13</v>
      </c>
      <c r="K291">
        <v>2437</v>
      </c>
      <c r="L291">
        <v>2437</v>
      </c>
      <c r="M291">
        <v>24.37</v>
      </c>
    </row>
    <row r="292" spans="1:13">
      <c r="A292">
        <v>291</v>
      </c>
      <c r="B292">
        <v>291</v>
      </c>
      <c r="C292" t="s">
        <v>1035</v>
      </c>
      <c r="D292" t="s">
        <v>35</v>
      </c>
      <c r="E292">
        <v>50.576198580000003</v>
      </c>
      <c r="F292">
        <v>122.4690018</v>
      </c>
      <c r="H292" t="s">
        <v>35</v>
      </c>
      <c r="I292" t="s">
        <v>35</v>
      </c>
      <c r="J292" t="s">
        <v>35</v>
      </c>
      <c r="K292" t="s">
        <v>35</v>
      </c>
      <c r="L292" t="s">
        <v>35</v>
      </c>
      <c r="M292" t="s">
        <v>35</v>
      </c>
    </row>
    <row r="293" spans="1:13">
      <c r="A293">
        <v>292</v>
      </c>
      <c r="B293">
        <v>292</v>
      </c>
      <c r="C293" t="s">
        <v>1035</v>
      </c>
      <c r="D293" t="s">
        <v>930</v>
      </c>
      <c r="E293">
        <v>50.590698240000002</v>
      </c>
      <c r="F293">
        <v>122.45500180000001</v>
      </c>
      <c r="H293">
        <v>20</v>
      </c>
      <c r="I293">
        <v>2.5</v>
      </c>
      <c r="J293">
        <v>22.5</v>
      </c>
      <c r="K293">
        <v>3013</v>
      </c>
      <c r="L293">
        <v>3013</v>
      </c>
      <c r="M293">
        <v>30.13</v>
      </c>
    </row>
    <row r="294" spans="1:13">
      <c r="A294">
        <v>293</v>
      </c>
      <c r="B294">
        <v>293</v>
      </c>
      <c r="C294" t="s">
        <v>1035</v>
      </c>
      <c r="D294" t="s">
        <v>930</v>
      </c>
      <c r="E294">
        <v>50.569099430000001</v>
      </c>
      <c r="F294">
        <v>122.4769974</v>
      </c>
      <c r="H294">
        <v>60</v>
      </c>
      <c r="I294">
        <v>3</v>
      </c>
      <c r="J294">
        <v>63</v>
      </c>
      <c r="K294">
        <v>3471</v>
      </c>
      <c r="L294">
        <v>3471</v>
      </c>
      <c r="M294">
        <v>34.71</v>
      </c>
    </row>
    <row r="295" spans="1:13">
      <c r="A295">
        <v>294</v>
      </c>
      <c r="B295">
        <v>294</v>
      </c>
      <c r="C295" t="s">
        <v>1035</v>
      </c>
      <c r="D295" t="s">
        <v>930</v>
      </c>
      <c r="E295">
        <v>49.478778839999997</v>
      </c>
      <c r="F295">
        <v>123.57360079999999</v>
      </c>
      <c r="H295">
        <v>28</v>
      </c>
      <c r="I295">
        <v>15</v>
      </c>
      <c r="J295">
        <v>43</v>
      </c>
      <c r="K295">
        <v>15571</v>
      </c>
      <c r="L295">
        <v>15571</v>
      </c>
      <c r="M295">
        <v>155.71</v>
      </c>
    </row>
    <row r="296" spans="1:13">
      <c r="A296">
        <v>295</v>
      </c>
      <c r="B296">
        <v>295</v>
      </c>
      <c r="C296" t="s">
        <v>1035</v>
      </c>
      <c r="D296" t="s">
        <v>929</v>
      </c>
      <c r="E296">
        <v>49.481998439999998</v>
      </c>
      <c r="F296">
        <v>123.5733032</v>
      </c>
      <c r="H296">
        <v>38</v>
      </c>
      <c r="I296">
        <v>35</v>
      </c>
      <c r="J296">
        <v>73</v>
      </c>
      <c r="K296">
        <v>26311</v>
      </c>
      <c r="L296">
        <v>26311</v>
      </c>
      <c r="M296">
        <v>263.11</v>
      </c>
    </row>
    <row r="297" spans="1:13">
      <c r="A297">
        <v>296</v>
      </c>
      <c r="B297">
        <v>296</v>
      </c>
      <c r="C297" t="s">
        <v>1035</v>
      </c>
      <c r="D297" t="s">
        <v>930</v>
      </c>
      <c r="E297">
        <v>50.589199069999999</v>
      </c>
      <c r="F297">
        <v>122.4690018</v>
      </c>
      <c r="H297">
        <v>38</v>
      </c>
      <c r="I297">
        <v>5</v>
      </c>
      <c r="J297">
        <v>43</v>
      </c>
      <c r="K297">
        <v>4874</v>
      </c>
      <c r="L297">
        <v>4874</v>
      </c>
      <c r="M297">
        <v>48.74</v>
      </c>
    </row>
    <row r="298" spans="1:13">
      <c r="A298">
        <v>297</v>
      </c>
      <c r="B298">
        <v>297</v>
      </c>
      <c r="C298" t="s">
        <v>1035</v>
      </c>
      <c r="D298" t="s">
        <v>929</v>
      </c>
      <c r="E298">
        <v>48.625110630000002</v>
      </c>
      <c r="F298">
        <v>124.4332962</v>
      </c>
      <c r="H298">
        <v>64</v>
      </c>
      <c r="I298">
        <v>14</v>
      </c>
      <c r="J298">
        <v>78</v>
      </c>
      <c r="K298">
        <v>30421</v>
      </c>
      <c r="L298">
        <v>30421</v>
      </c>
      <c r="M298">
        <v>304.20999999999998</v>
      </c>
    </row>
    <row r="299" spans="1:13">
      <c r="A299">
        <v>298</v>
      </c>
      <c r="B299">
        <v>298</v>
      </c>
      <c r="C299" t="s">
        <v>1035</v>
      </c>
      <c r="D299" t="s">
        <v>929</v>
      </c>
      <c r="E299">
        <v>49.488754270000001</v>
      </c>
      <c r="F299">
        <v>123.57061</v>
      </c>
      <c r="H299">
        <v>64</v>
      </c>
      <c r="I299">
        <v>12</v>
      </c>
      <c r="J299">
        <v>76</v>
      </c>
      <c r="K299">
        <v>39868</v>
      </c>
      <c r="L299">
        <v>39868</v>
      </c>
      <c r="M299">
        <v>398.68</v>
      </c>
    </row>
    <row r="300" spans="1:13">
      <c r="A300">
        <v>299</v>
      </c>
      <c r="B300">
        <v>299</v>
      </c>
      <c r="C300" t="s">
        <v>1035</v>
      </c>
      <c r="D300" t="s">
        <v>929</v>
      </c>
      <c r="E300">
        <v>49.488143919999999</v>
      </c>
      <c r="F300">
        <v>123.57225800000001</v>
      </c>
      <c r="H300">
        <v>52</v>
      </c>
      <c r="I300">
        <v>25</v>
      </c>
      <c r="J300">
        <v>77</v>
      </c>
      <c r="K300">
        <v>23905</v>
      </c>
      <c r="L300">
        <v>23905</v>
      </c>
      <c r="M300">
        <v>239.05</v>
      </c>
    </row>
    <row r="301" spans="1:13">
      <c r="A301">
        <v>300</v>
      </c>
      <c r="B301">
        <v>300</v>
      </c>
      <c r="C301" t="s">
        <v>1035</v>
      </c>
      <c r="D301" t="s">
        <v>35</v>
      </c>
      <c r="E301">
        <v>50.621109009999998</v>
      </c>
      <c r="F301">
        <v>122.4505997</v>
      </c>
      <c r="H301" t="s">
        <v>35</v>
      </c>
      <c r="I301" t="s">
        <v>35</v>
      </c>
      <c r="J301" t="s">
        <v>35</v>
      </c>
      <c r="K301" t="s">
        <v>35</v>
      </c>
      <c r="L301" t="s">
        <v>35</v>
      </c>
      <c r="M301" t="s">
        <v>35</v>
      </c>
    </row>
    <row r="302" spans="1:13">
      <c r="A302">
        <v>301</v>
      </c>
      <c r="B302">
        <v>301</v>
      </c>
      <c r="C302" t="s">
        <v>1035</v>
      </c>
      <c r="D302" t="s">
        <v>932</v>
      </c>
      <c r="E302">
        <v>49.57460785</v>
      </c>
      <c r="F302">
        <v>123.49720000000001</v>
      </c>
      <c r="H302">
        <v>2</v>
      </c>
      <c r="I302">
        <v>4</v>
      </c>
      <c r="J302">
        <v>6</v>
      </c>
      <c r="K302">
        <v>2968</v>
      </c>
      <c r="L302">
        <v>2968</v>
      </c>
      <c r="M302">
        <v>29.68</v>
      </c>
    </row>
    <row r="303" spans="1:13">
      <c r="A303">
        <v>302</v>
      </c>
      <c r="B303">
        <v>302</v>
      </c>
      <c r="C303" t="s">
        <v>1035</v>
      </c>
      <c r="D303" t="s">
        <v>930</v>
      </c>
      <c r="E303">
        <v>50.349639889999999</v>
      </c>
      <c r="F303">
        <v>122.72899630000001</v>
      </c>
      <c r="H303">
        <v>23</v>
      </c>
      <c r="I303">
        <v>6</v>
      </c>
      <c r="J303">
        <v>29</v>
      </c>
      <c r="K303">
        <v>3695</v>
      </c>
      <c r="L303">
        <v>3695</v>
      </c>
      <c r="M303">
        <v>36.950000000000003</v>
      </c>
    </row>
    <row r="304" spans="1:13">
      <c r="A304">
        <v>303</v>
      </c>
      <c r="B304">
        <v>303</v>
      </c>
      <c r="C304" t="s">
        <v>1035</v>
      </c>
      <c r="D304" t="s">
        <v>930</v>
      </c>
      <c r="E304">
        <v>50.625198359999999</v>
      </c>
      <c r="F304">
        <v>122.45700069999999</v>
      </c>
      <c r="H304">
        <v>30</v>
      </c>
      <c r="I304">
        <v>2</v>
      </c>
      <c r="J304">
        <v>32</v>
      </c>
      <c r="K304">
        <v>3486</v>
      </c>
      <c r="L304">
        <v>3486</v>
      </c>
      <c r="M304">
        <v>34.86</v>
      </c>
    </row>
    <row r="305" spans="1:13">
      <c r="A305">
        <v>304</v>
      </c>
      <c r="B305">
        <v>304</v>
      </c>
      <c r="C305" t="s">
        <v>1035</v>
      </c>
      <c r="D305" t="s">
        <v>932</v>
      </c>
      <c r="E305">
        <v>50.317199709999997</v>
      </c>
      <c r="F305">
        <v>122.7725983</v>
      </c>
      <c r="H305">
        <v>50</v>
      </c>
      <c r="I305">
        <v>2</v>
      </c>
      <c r="J305">
        <v>52</v>
      </c>
      <c r="K305">
        <v>6914</v>
      </c>
      <c r="L305">
        <v>6914</v>
      </c>
      <c r="M305">
        <v>69.14</v>
      </c>
    </row>
    <row r="306" spans="1:13">
      <c r="A306">
        <v>305</v>
      </c>
      <c r="B306">
        <v>305</v>
      </c>
      <c r="C306" t="s">
        <v>1035</v>
      </c>
      <c r="D306" t="s">
        <v>930</v>
      </c>
      <c r="E306">
        <v>50.133468630000003</v>
      </c>
      <c r="F306">
        <v>122.9677963</v>
      </c>
      <c r="H306">
        <v>35</v>
      </c>
      <c r="I306">
        <v>14</v>
      </c>
      <c r="J306">
        <v>49</v>
      </c>
      <c r="K306">
        <v>7939</v>
      </c>
      <c r="L306">
        <v>7939</v>
      </c>
      <c r="M306">
        <v>79.39</v>
      </c>
    </row>
    <row r="307" spans="1:13">
      <c r="A307">
        <v>306</v>
      </c>
      <c r="B307">
        <v>306</v>
      </c>
      <c r="C307" t="s">
        <v>1035</v>
      </c>
      <c r="D307" t="s">
        <v>930</v>
      </c>
      <c r="E307">
        <v>50.133251190000003</v>
      </c>
      <c r="F307">
        <v>122.9732971</v>
      </c>
      <c r="H307">
        <v>55</v>
      </c>
      <c r="I307">
        <v>4</v>
      </c>
      <c r="J307">
        <v>59</v>
      </c>
      <c r="K307">
        <v>4244</v>
      </c>
      <c r="L307">
        <v>4244</v>
      </c>
      <c r="M307">
        <v>42.44</v>
      </c>
    </row>
    <row r="308" spans="1:13">
      <c r="A308">
        <v>307</v>
      </c>
      <c r="B308">
        <v>307</v>
      </c>
      <c r="C308" t="s">
        <v>1035</v>
      </c>
      <c r="D308" t="s">
        <v>930</v>
      </c>
      <c r="E308">
        <v>50.514251710000003</v>
      </c>
      <c r="F308">
        <v>122.5947037</v>
      </c>
      <c r="H308">
        <v>10</v>
      </c>
      <c r="I308">
        <v>0</v>
      </c>
      <c r="J308">
        <v>10</v>
      </c>
      <c r="K308">
        <v>348</v>
      </c>
      <c r="L308">
        <v>348</v>
      </c>
      <c r="M308">
        <v>3.48</v>
      </c>
    </row>
    <row r="309" spans="1:13">
      <c r="A309">
        <v>308</v>
      </c>
      <c r="B309">
        <v>308</v>
      </c>
      <c r="C309" t="s">
        <v>1035</v>
      </c>
      <c r="D309" t="s">
        <v>930</v>
      </c>
      <c r="E309">
        <v>50.521800990000003</v>
      </c>
      <c r="F309">
        <v>122.58740229999999</v>
      </c>
      <c r="H309">
        <v>70</v>
      </c>
      <c r="I309">
        <v>1</v>
      </c>
      <c r="J309">
        <v>71</v>
      </c>
      <c r="K309">
        <v>13586</v>
      </c>
      <c r="L309">
        <v>13586</v>
      </c>
      <c r="M309">
        <v>135.86000000000001</v>
      </c>
    </row>
    <row r="310" spans="1:13">
      <c r="A310">
        <v>309</v>
      </c>
      <c r="B310">
        <v>309</v>
      </c>
      <c r="C310" t="s">
        <v>1035</v>
      </c>
      <c r="D310" t="s">
        <v>930</v>
      </c>
      <c r="E310">
        <v>50.410388949999998</v>
      </c>
      <c r="F310">
        <v>122.70500180000001</v>
      </c>
      <c r="H310">
        <v>65</v>
      </c>
      <c r="I310">
        <v>6</v>
      </c>
      <c r="J310">
        <v>71</v>
      </c>
      <c r="K310">
        <v>8223</v>
      </c>
      <c r="L310">
        <v>8223</v>
      </c>
      <c r="M310">
        <v>82.23</v>
      </c>
    </row>
    <row r="311" spans="1:13">
      <c r="A311">
        <v>310</v>
      </c>
      <c r="B311">
        <v>310</v>
      </c>
      <c r="C311" t="s">
        <v>1035</v>
      </c>
      <c r="D311" t="s">
        <v>930</v>
      </c>
      <c r="E311">
        <v>50.305248259999999</v>
      </c>
      <c r="F311">
        <v>122.8104019</v>
      </c>
      <c r="H311">
        <v>47</v>
      </c>
      <c r="I311">
        <v>7</v>
      </c>
      <c r="J311">
        <v>54</v>
      </c>
      <c r="K311">
        <v>6272</v>
      </c>
      <c r="L311">
        <v>6272</v>
      </c>
      <c r="M311">
        <v>62.72</v>
      </c>
    </row>
    <row r="312" spans="1:13">
      <c r="A312">
        <v>311</v>
      </c>
      <c r="B312">
        <v>311</v>
      </c>
      <c r="C312" t="s">
        <v>1035</v>
      </c>
      <c r="D312" t="s">
        <v>930</v>
      </c>
      <c r="E312">
        <v>50.628898620000001</v>
      </c>
      <c r="F312">
        <v>122.4869995</v>
      </c>
      <c r="H312">
        <v>60</v>
      </c>
      <c r="I312">
        <v>2</v>
      </c>
      <c r="J312">
        <v>62</v>
      </c>
      <c r="K312">
        <v>3315</v>
      </c>
      <c r="L312">
        <v>3315</v>
      </c>
      <c r="M312">
        <v>33.15</v>
      </c>
    </row>
    <row r="313" spans="1:13">
      <c r="A313">
        <v>312</v>
      </c>
      <c r="B313">
        <v>312</v>
      </c>
      <c r="C313" t="s">
        <v>1035</v>
      </c>
      <c r="D313" t="s">
        <v>929</v>
      </c>
      <c r="E313">
        <v>50.298000340000002</v>
      </c>
      <c r="F313">
        <v>122.8199997</v>
      </c>
      <c r="H313">
        <v>52</v>
      </c>
      <c r="I313">
        <v>6</v>
      </c>
      <c r="J313">
        <v>58</v>
      </c>
      <c r="K313">
        <v>16157</v>
      </c>
      <c r="L313">
        <v>16157</v>
      </c>
      <c r="M313">
        <v>161.57</v>
      </c>
    </row>
    <row r="314" spans="1:13">
      <c r="A314">
        <v>313</v>
      </c>
      <c r="B314">
        <v>313</v>
      </c>
      <c r="C314" t="s">
        <v>1035</v>
      </c>
      <c r="D314" t="s">
        <v>934</v>
      </c>
      <c r="E314">
        <v>48.62748337</v>
      </c>
      <c r="F314">
        <v>124.4981689</v>
      </c>
      <c r="H314">
        <v>0</v>
      </c>
      <c r="I314">
        <v>47</v>
      </c>
      <c r="J314">
        <v>47</v>
      </c>
      <c r="K314">
        <v>26253</v>
      </c>
      <c r="L314">
        <v>26253</v>
      </c>
      <c r="M314">
        <v>262.52999999999997</v>
      </c>
    </row>
    <row r="315" spans="1:13">
      <c r="A315">
        <v>314</v>
      </c>
      <c r="B315">
        <v>314</v>
      </c>
      <c r="C315" t="s">
        <v>1035</v>
      </c>
      <c r="D315" t="s">
        <v>930</v>
      </c>
      <c r="E315">
        <v>50.6228981</v>
      </c>
      <c r="F315">
        <v>122.5059967</v>
      </c>
      <c r="H315">
        <v>55</v>
      </c>
      <c r="I315">
        <v>4</v>
      </c>
      <c r="J315">
        <v>59</v>
      </c>
      <c r="K315">
        <v>8106</v>
      </c>
      <c r="L315">
        <v>8106</v>
      </c>
      <c r="M315">
        <v>81.06</v>
      </c>
    </row>
    <row r="316" spans="1:13">
      <c r="A316">
        <v>315</v>
      </c>
      <c r="B316">
        <v>315</v>
      </c>
      <c r="C316" t="s">
        <v>1035</v>
      </c>
      <c r="D316" t="s">
        <v>930</v>
      </c>
      <c r="E316">
        <v>50.451061250000002</v>
      </c>
      <c r="F316">
        <v>122.6865997</v>
      </c>
      <c r="H316">
        <v>42</v>
      </c>
      <c r="I316">
        <v>3</v>
      </c>
      <c r="J316">
        <v>45</v>
      </c>
      <c r="K316">
        <v>5671</v>
      </c>
      <c r="L316">
        <v>5671</v>
      </c>
      <c r="M316">
        <v>56.71</v>
      </c>
    </row>
    <row r="317" spans="1:13">
      <c r="A317">
        <v>316</v>
      </c>
      <c r="B317">
        <v>316</v>
      </c>
      <c r="C317" t="s">
        <v>1035</v>
      </c>
      <c r="D317" t="s">
        <v>929</v>
      </c>
      <c r="E317">
        <v>50.195751190000003</v>
      </c>
      <c r="F317">
        <v>122.9571991</v>
      </c>
      <c r="H317">
        <v>0</v>
      </c>
      <c r="I317">
        <v>25</v>
      </c>
      <c r="J317">
        <v>25</v>
      </c>
      <c r="K317">
        <v>15124</v>
      </c>
      <c r="L317">
        <v>15124</v>
      </c>
      <c r="M317">
        <v>151.24</v>
      </c>
    </row>
    <row r="318" spans="1:13">
      <c r="A318">
        <v>317</v>
      </c>
      <c r="B318">
        <v>317</v>
      </c>
      <c r="C318" t="s">
        <v>1035</v>
      </c>
      <c r="D318" t="s">
        <v>929</v>
      </c>
      <c r="E318">
        <v>49.621692660000001</v>
      </c>
      <c r="F318">
        <v>123.53211210000001</v>
      </c>
      <c r="H318">
        <v>65</v>
      </c>
      <c r="I318">
        <v>9</v>
      </c>
      <c r="J318">
        <v>74</v>
      </c>
      <c r="K318">
        <v>20017</v>
      </c>
      <c r="L318">
        <v>20017</v>
      </c>
      <c r="M318">
        <v>200.17</v>
      </c>
    </row>
    <row r="319" spans="1:13">
      <c r="A319">
        <v>318</v>
      </c>
      <c r="B319">
        <v>318</v>
      </c>
      <c r="C319" t="s">
        <v>1035</v>
      </c>
      <c r="D319" t="s">
        <v>929</v>
      </c>
      <c r="E319">
        <v>49.621768950000003</v>
      </c>
      <c r="F319">
        <v>123.5333023</v>
      </c>
      <c r="H319">
        <v>53</v>
      </c>
      <c r="I319">
        <v>8</v>
      </c>
      <c r="J319">
        <v>61</v>
      </c>
      <c r="K319">
        <v>23334</v>
      </c>
      <c r="L319">
        <v>23334</v>
      </c>
      <c r="M319">
        <v>233.34</v>
      </c>
    </row>
    <row r="320" spans="1:13">
      <c r="A320">
        <v>319</v>
      </c>
      <c r="B320">
        <v>319</v>
      </c>
      <c r="C320" t="s">
        <v>1035</v>
      </c>
      <c r="D320" t="s">
        <v>35</v>
      </c>
      <c r="E320">
        <v>50.619201660000002</v>
      </c>
      <c r="F320">
        <v>122.53700259999999</v>
      </c>
      <c r="H320" t="s">
        <v>35</v>
      </c>
      <c r="I320" t="s">
        <v>35</v>
      </c>
      <c r="J320" t="s">
        <v>35</v>
      </c>
      <c r="K320" t="s">
        <v>35</v>
      </c>
      <c r="L320" t="s">
        <v>35</v>
      </c>
      <c r="M320" t="s">
        <v>35</v>
      </c>
    </row>
    <row r="321" spans="1:13">
      <c r="A321">
        <v>320</v>
      </c>
      <c r="B321">
        <v>320</v>
      </c>
      <c r="C321" t="s">
        <v>1035</v>
      </c>
      <c r="D321" t="s">
        <v>929</v>
      </c>
      <c r="E321">
        <v>49.622329710000002</v>
      </c>
      <c r="F321">
        <v>123.5359802</v>
      </c>
      <c r="H321">
        <v>77</v>
      </c>
      <c r="I321">
        <v>15</v>
      </c>
      <c r="J321">
        <v>92</v>
      </c>
      <c r="K321">
        <v>37357</v>
      </c>
      <c r="L321">
        <v>37357</v>
      </c>
      <c r="M321">
        <v>373.57</v>
      </c>
    </row>
    <row r="322" spans="1:13">
      <c r="A322">
        <v>321</v>
      </c>
      <c r="B322">
        <v>321</v>
      </c>
      <c r="C322" t="s">
        <v>1035</v>
      </c>
      <c r="D322" t="s">
        <v>929</v>
      </c>
      <c r="E322">
        <v>50.059810640000002</v>
      </c>
      <c r="F322">
        <v>123.10340119999999</v>
      </c>
      <c r="H322">
        <v>28</v>
      </c>
      <c r="I322">
        <v>0</v>
      </c>
      <c r="J322">
        <v>28</v>
      </c>
      <c r="K322">
        <v>3788</v>
      </c>
      <c r="L322">
        <v>3788</v>
      </c>
      <c r="M322">
        <v>37.880000000000003</v>
      </c>
    </row>
    <row r="323" spans="1:13">
      <c r="A323">
        <v>322</v>
      </c>
      <c r="B323">
        <v>322</v>
      </c>
      <c r="C323" t="s">
        <v>1035</v>
      </c>
      <c r="D323" t="s">
        <v>930</v>
      </c>
      <c r="E323">
        <v>50.608798980000003</v>
      </c>
      <c r="F323">
        <v>122.5599976</v>
      </c>
      <c r="H323">
        <v>35</v>
      </c>
      <c r="I323">
        <v>22</v>
      </c>
      <c r="J323">
        <v>57</v>
      </c>
      <c r="K323">
        <v>18419</v>
      </c>
      <c r="L323">
        <v>18419</v>
      </c>
      <c r="M323">
        <v>184.19</v>
      </c>
    </row>
    <row r="324" spans="1:13">
      <c r="A324">
        <v>323</v>
      </c>
      <c r="B324">
        <v>323</v>
      </c>
      <c r="C324" t="s">
        <v>1035</v>
      </c>
      <c r="D324" t="s">
        <v>930</v>
      </c>
      <c r="E324">
        <v>50.609100339999998</v>
      </c>
      <c r="F324">
        <v>122.5599976</v>
      </c>
      <c r="H324">
        <v>20</v>
      </c>
      <c r="I324">
        <v>20</v>
      </c>
      <c r="J324">
        <v>40</v>
      </c>
      <c r="K324">
        <v>13872</v>
      </c>
      <c r="L324">
        <v>13872</v>
      </c>
      <c r="M324">
        <v>138.72</v>
      </c>
    </row>
    <row r="325" spans="1:13">
      <c r="A325">
        <v>324</v>
      </c>
      <c r="B325">
        <v>324</v>
      </c>
      <c r="C325" t="s">
        <v>1035</v>
      </c>
      <c r="D325" t="s">
        <v>929</v>
      </c>
      <c r="E325">
        <v>49.631011960000002</v>
      </c>
      <c r="F325">
        <v>123.5393143</v>
      </c>
      <c r="H325">
        <v>60</v>
      </c>
      <c r="I325">
        <v>30</v>
      </c>
      <c r="J325">
        <v>90</v>
      </c>
      <c r="K325">
        <v>34617</v>
      </c>
      <c r="L325">
        <v>34617</v>
      </c>
      <c r="M325">
        <v>346.17</v>
      </c>
    </row>
    <row r="326" spans="1:13">
      <c r="A326">
        <v>325</v>
      </c>
      <c r="B326">
        <v>325</v>
      </c>
      <c r="C326" t="s">
        <v>1035</v>
      </c>
      <c r="D326" t="s">
        <v>929</v>
      </c>
      <c r="E326">
        <v>49.159988400000003</v>
      </c>
      <c r="F326">
        <v>124.0310364</v>
      </c>
      <c r="H326">
        <v>70</v>
      </c>
      <c r="I326">
        <v>4</v>
      </c>
      <c r="J326">
        <v>74</v>
      </c>
      <c r="K326">
        <v>15176</v>
      </c>
      <c r="L326">
        <v>15176</v>
      </c>
      <c r="M326">
        <v>151.76</v>
      </c>
    </row>
    <row r="327" spans="1:13">
      <c r="A327">
        <v>326</v>
      </c>
      <c r="B327">
        <v>326</v>
      </c>
      <c r="C327" t="s">
        <v>1035</v>
      </c>
      <c r="D327" t="s">
        <v>930</v>
      </c>
      <c r="E327">
        <v>48.90501785</v>
      </c>
      <c r="F327">
        <v>124.3088989</v>
      </c>
      <c r="H327">
        <v>60</v>
      </c>
      <c r="I327">
        <v>15</v>
      </c>
      <c r="J327">
        <v>75</v>
      </c>
      <c r="K327">
        <v>15655</v>
      </c>
      <c r="L327">
        <v>15655</v>
      </c>
      <c r="M327">
        <v>156.55000000000001</v>
      </c>
    </row>
    <row r="328" spans="1:13">
      <c r="A328">
        <v>327</v>
      </c>
      <c r="B328">
        <v>327</v>
      </c>
      <c r="C328" t="s">
        <v>1035</v>
      </c>
      <c r="D328" t="s">
        <v>934</v>
      </c>
      <c r="E328">
        <v>50.661399840000001</v>
      </c>
      <c r="F328">
        <v>122.5559998</v>
      </c>
      <c r="H328">
        <v>10</v>
      </c>
      <c r="I328">
        <v>50</v>
      </c>
      <c r="J328">
        <v>60</v>
      </c>
      <c r="K328">
        <v>32856</v>
      </c>
      <c r="L328">
        <v>32856</v>
      </c>
      <c r="M328">
        <v>328.56</v>
      </c>
    </row>
    <row r="329" spans="1:13">
      <c r="A329">
        <v>328</v>
      </c>
      <c r="B329">
        <v>328</v>
      </c>
      <c r="C329" t="s">
        <v>1035</v>
      </c>
      <c r="D329" t="s">
        <v>934</v>
      </c>
      <c r="E329">
        <v>50.661800380000003</v>
      </c>
      <c r="F329">
        <v>122.5559998</v>
      </c>
      <c r="H329">
        <v>3</v>
      </c>
      <c r="I329">
        <v>37</v>
      </c>
      <c r="J329">
        <v>40</v>
      </c>
      <c r="K329">
        <v>28823</v>
      </c>
      <c r="L329">
        <v>28823</v>
      </c>
      <c r="M329">
        <v>288.23</v>
      </c>
    </row>
    <row r="330" spans="1:13">
      <c r="A330">
        <v>329</v>
      </c>
      <c r="B330">
        <v>329</v>
      </c>
      <c r="C330" t="s">
        <v>1035</v>
      </c>
      <c r="D330" t="s">
        <v>929</v>
      </c>
      <c r="E330">
        <v>50.108139039999998</v>
      </c>
      <c r="F330">
        <v>123.11239620000001</v>
      </c>
      <c r="H330">
        <v>45</v>
      </c>
      <c r="I330">
        <v>0</v>
      </c>
      <c r="J330">
        <v>45</v>
      </c>
      <c r="K330">
        <v>14497</v>
      </c>
      <c r="L330">
        <v>14497</v>
      </c>
      <c r="M330">
        <v>144.97</v>
      </c>
    </row>
    <row r="331" spans="1:13">
      <c r="A331">
        <v>330</v>
      </c>
      <c r="B331">
        <v>330</v>
      </c>
      <c r="C331" t="s">
        <v>1035</v>
      </c>
      <c r="D331" t="s">
        <v>929</v>
      </c>
      <c r="E331">
        <v>49.947689060000002</v>
      </c>
      <c r="F331">
        <v>123.2921982</v>
      </c>
      <c r="H331">
        <v>59</v>
      </c>
      <c r="I331">
        <v>0</v>
      </c>
      <c r="J331">
        <v>59</v>
      </c>
      <c r="K331">
        <v>8690</v>
      </c>
      <c r="L331">
        <v>8690</v>
      </c>
      <c r="M331">
        <v>86.9</v>
      </c>
    </row>
    <row r="332" spans="1:13">
      <c r="A332">
        <v>331</v>
      </c>
      <c r="B332">
        <v>331</v>
      </c>
      <c r="C332" t="s">
        <v>1035</v>
      </c>
      <c r="D332" t="s">
        <v>929</v>
      </c>
      <c r="E332">
        <v>50.02922058</v>
      </c>
      <c r="F332">
        <v>123.2136993</v>
      </c>
      <c r="H332">
        <v>47</v>
      </c>
      <c r="I332">
        <v>6</v>
      </c>
      <c r="J332">
        <v>53</v>
      </c>
      <c r="K332">
        <v>13812</v>
      </c>
      <c r="L332">
        <v>13812</v>
      </c>
      <c r="M332">
        <v>138.12</v>
      </c>
    </row>
    <row r="333" spans="1:13">
      <c r="A333">
        <v>332</v>
      </c>
      <c r="B333">
        <v>332</v>
      </c>
      <c r="C333" t="s">
        <v>1035</v>
      </c>
      <c r="D333" t="s">
        <v>930</v>
      </c>
      <c r="E333">
        <v>50.515060419999998</v>
      </c>
      <c r="F333">
        <v>122.7297974</v>
      </c>
      <c r="H333">
        <v>50</v>
      </c>
      <c r="I333">
        <v>5</v>
      </c>
      <c r="J333">
        <v>55</v>
      </c>
      <c r="K333">
        <v>4265</v>
      </c>
      <c r="L333">
        <v>4265</v>
      </c>
      <c r="M333">
        <v>42.65</v>
      </c>
    </row>
    <row r="334" spans="1:13">
      <c r="A334">
        <v>333</v>
      </c>
      <c r="B334">
        <v>333</v>
      </c>
      <c r="C334" t="s">
        <v>1035</v>
      </c>
      <c r="D334" t="s">
        <v>929</v>
      </c>
      <c r="E334">
        <v>49.594108579999997</v>
      </c>
      <c r="F334">
        <v>123.6660004</v>
      </c>
      <c r="H334">
        <v>34</v>
      </c>
      <c r="I334">
        <v>23</v>
      </c>
      <c r="J334">
        <v>57</v>
      </c>
      <c r="K334">
        <v>23798</v>
      </c>
      <c r="L334">
        <v>23798</v>
      </c>
      <c r="M334">
        <v>237.98</v>
      </c>
    </row>
    <row r="335" spans="1:13">
      <c r="A335">
        <v>334</v>
      </c>
      <c r="B335">
        <v>334</v>
      </c>
      <c r="C335" t="s">
        <v>1035</v>
      </c>
      <c r="D335" t="s">
        <v>932</v>
      </c>
      <c r="E335">
        <v>49.96749878</v>
      </c>
      <c r="F335">
        <v>123.30139920000001</v>
      </c>
      <c r="H335">
        <v>4</v>
      </c>
      <c r="I335">
        <v>24</v>
      </c>
      <c r="J335">
        <v>28</v>
      </c>
      <c r="K335">
        <v>14058</v>
      </c>
      <c r="L335">
        <v>14058</v>
      </c>
      <c r="M335">
        <v>140.58000000000001</v>
      </c>
    </row>
    <row r="336" spans="1:13">
      <c r="A336">
        <v>335</v>
      </c>
      <c r="B336">
        <v>335</v>
      </c>
      <c r="C336" t="s">
        <v>1035</v>
      </c>
      <c r="D336" t="s">
        <v>929</v>
      </c>
      <c r="E336">
        <v>50.14310837</v>
      </c>
      <c r="F336">
        <v>123.1373978</v>
      </c>
      <c r="H336">
        <v>50</v>
      </c>
      <c r="I336">
        <v>0</v>
      </c>
      <c r="J336">
        <v>50</v>
      </c>
      <c r="K336">
        <v>10901</v>
      </c>
      <c r="L336">
        <v>10901</v>
      </c>
      <c r="M336">
        <v>109.01</v>
      </c>
    </row>
    <row r="337" spans="1:13">
      <c r="A337">
        <v>336</v>
      </c>
      <c r="B337">
        <v>336</v>
      </c>
      <c r="C337" t="s">
        <v>1035</v>
      </c>
      <c r="D337" t="s">
        <v>929</v>
      </c>
      <c r="E337">
        <v>50.382080080000001</v>
      </c>
      <c r="F337">
        <v>122.91880039999999</v>
      </c>
      <c r="H337">
        <v>32</v>
      </c>
      <c r="I337">
        <v>8</v>
      </c>
      <c r="J337">
        <v>40</v>
      </c>
      <c r="K337">
        <v>7310</v>
      </c>
      <c r="L337">
        <v>7310</v>
      </c>
      <c r="M337">
        <v>73.099999999999994</v>
      </c>
    </row>
    <row r="338" spans="1:13">
      <c r="A338">
        <v>337</v>
      </c>
      <c r="B338">
        <v>337</v>
      </c>
      <c r="C338" t="s">
        <v>1035</v>
      </c>
      <c r="D338" t="s">
        <v>931</v>
      </c>
      <c r="E338">
        <v>49.499198909999997</v>
      </c>
      <c r="F338">
        <v>123.8293991</v>
      </c>
      <c r="H338">
        <v>60</v>
      </c>
      <c r="I338">
        <v>12</v>
      </c>
      <c r="J338">
        <v>72</v>
      </c>
      <c r="K338">
        <v>25044</v>
      </c>
      <c r="L338">
        <v>25044</v>
      </c>
      <c r="M338">
        <v>250.44</v>
      </c>
    </row>
    <row r="339" spans="1:13">
      <c r="A339">
        <v>338</v>
      </c>
      <c r="B339">
        <v>338</v>
      </c>
      <c r="C339" t="s">
        <v>1035</v>
      </c>
      <c r="D339" t="s">
        <v>934</v>
      </c>
      <c r="E339">
        <v>50.654499049999998</v>
      </c>
      <c r="F339">
        <v>122.6849976</v>
      </c>
      <c r="H339">
        <v>20</v>
      </c>
      <c r="I339">
        <v>30</v>
      </c>
      <c r="J339">
        <v>50</v>
      </c>
      <c r="K339">
        <v>18392</v>
      </c>
      <c r="L339">
        <v>18392</v>
      </c>
      <c r="M339">
        <v>183.92</v>
      </c>
    </row>
    <row r="340" spans="1:13">
      <c r="A340">
        <v>339</v>
      </c>
      <c r="B340">
        <v>339</v>
      </c>
      <c r="C340" t="s">
        <v>1035</v>
      </c>
      <c r="D340" t="s">
        <v>930</v>
      </c>
      <c r="E340">
        <v>50.653499600000004</v>
      </c>
      <c r="F340">
        <v>122.6900024</v>
      </c>
      <c r="H340">
        <v>39</v>
      </c>
      <c r="I340">
        <v>4</v>
      </c>
      <c r="J340">
        <v>43</v>
      </c>
      <c r="K340">
        <v>5073</v>
      </c>
      <c r="L340">
        <v>5073</v>
      </c>
      <c r="M340">
        <v>50.73</v>
      </c>
    </row>
    <row r="341" spans="1:13">
      <c r="A341">
        <v>340</v>
      </c>
      <c r="B341">
        <v>340</v>
      </c>
      <c r="C341" t="s">
        <v>1035</v>
      </c>
      <c r="D341" t="s">
        <v>932</v>
      </c>
      <c r="E341">
        <v>50.654701230000001</v>
      </c>
      <c r="F341">
        <v>122.6920013</v>
      </c>
      <c r="H341">
        <v>9</v>
      </c>
      <c r="I341">
        <v>2</v>
      </c>
      <c r="J341">
        <v>11</v>
      </c>
      <c r="K341">
        <v>2503</v>
      </c>
      <c r="L341">
        <v>2503</v>
      </c>
      <c r="M341">
        <v>25.03</v>
      </c>
    </row>
    <row r="342" spans="1:13">
      <c r="A342">
        <v>341</v>
      </c>
      <c r="B342">
        <v>341</v>
      </c>
      <c r="C342" t="s">
        <v>1035</v>
      </c>
      <c r="D342" t="s">
        <v>930</v>
      </c>
      <c r="E342">
        <v>50.660800930000001</v>
      </c>
      <c r="F342">
        <v>122.68800349999999</v>
      </c>
      <c r="H342">
        <v>32</v>
      </c>
      <c r="I342">
        <v>0</v>
      </c>
      <c r="J342">
        <v>32</v>
      </c>
      <c r="K342" t="s">
        <v>35</v>
      </c>
      <c r="L342" t="s">
        <v>35</v>
      </c>
      <c r="M342" t="s">
        <v>35</v>
      </c>
    </row>
    <row r="343" spans="1:13">
      <c r="A343">
        <v>342</v>
      </c>
      <c r="B343">
        <v>342</v>
      </c>
      <c r="C343" t="s">
        <v>1035</v>
      </c>
      <c r="D343" t="s">
        <v>930</v>
      </c>
      <c r="E343">
        <v>50.658100130000001</v>
      </c>
      <c r="F343">
        <v>122.6910019</v>
      </c>
      <c r="H343">
        <v>35</v>
      </c>
      <c r="I343">
        <v>3</v>
      </c>
      <c r="J343">
        <v>38</v>
      </c>
      <c r="K343">
        <v>11233</v>
      </c>
      <c r="L343">
        <v>11233</v>
      </c>
      <c r="M343">
        <v>112.33</v>
      </c>
    </row>
    <row r="344" spans="1:13">
      <c r="A344">
        <v>343</v>
      </c>
      <c r="B344">
        <v>343</v>
      </c>
      <c r="C344" t="s">
        <v>1035</v>
      </c>
      <c r="D344" t="s">
        <v>930</v>
      </c>
      <c r="E344">
        <v>50.663200379999999</v>
      </c>
      <c r="F344">
        <v>122.68699650000001</v>
      </c>
      <c r="H344">
        <v>13</v>
      </c>
      <c r="I344">
        <v>2</v>
      </c>
      <c r="J344">
        <v>15</v>
      </c>
      <c r="K344">
        <v>2821</v>
      </c>
      <c r="L344">
        <v>2821</v>
      </c>
      <c r="M344">
        <v>28.21</v>
      </c>
    </row>
    <row r="345" spans="1:13">
      <c r="A345">
        <v>344</v>
      </c>
      <c r="B345">
        <v>344</v>
      </c>
      <c r="C345" t="s">
        <v>1035</v>
      </c>
      <c r="D345" t="s">
        <v>932</v>
      </c>
      <c r="E345">
        <v>50.665500639999998</v>
      </c>
      <c r="F345">
        <v>122.685997</v>
      </c>
      <c r="H345">
        <v>25</v>
      </c>
      <c r="I345">
        <v>4</v>
      </c>
      <c r="J345">
        <v>29</v>
      </c>
      <c r="K345">
        <v>2201</v>
      </c>
      <c r="L345">
        <v>2201</v>
      </c>
      <c r="M345">
        <v>22.01</v>
      </c>
    </row>
    <row r="346" spans="1:13">
      <c r="A346">
        <v>345</v>
      </c>
      <c r="B346">
        <v>345</v>
      </c>
      <c r="C346" t="s">
        <v>1035</v>
      </c>
      <c r="D346" t="s">
        <v>930</v>
      </c>
      <c r="E346">
        <v>50.66360092</v>
      </c>
      <c r="F346">
        <v>122.68800349999999</v>
      </c>
      <c r="H346">
        <v>29</v>
      </c>
      <c r="I346">
        <v>0.5</v>
      </c>
      <c r="J346">
        <v>29.5</v>
      </c>
      <c r="K346">
        <v>6111</v>
      </c>
      <c r="L346">
        <v>6111</v>
      </c>
      <c r="M346">
        <v>61.11</v>
      </c>
    </row>
    <row r="347" spans="1:13">
      <c r="A347">
        <v>346</v>
      </c>
      <c r="B347">
        <v>346</v>
      </c>
      <c r="C347" t="s">
        <v>1035</v>
      </c>
      <c r="D347" t="s">
        <v>929</v>
      </c>
      <c r="E347">
        <v>48.668640140000001</v>
      </c>
      <c r="F347">
        <v>124.6863022</v>
      </c>
      <c r="H347">
        <v>75</v>
      </c>
      <c r="I347">
        <v>7</v>
      </c>
      <c r="J347">
        <v>82</v>
      </c>
      <c r="K347">
        <v>20764</v>
      </c>
      <c r="L347">
        <v>20764</v>
      </c>
      <c r="M347">
        <v>207.64</v>
      </c>
    </row>
    <row r="348" spans="1:13">
      <c r="A348">
        <v>347</v>
      </c>
      <c r="B348">
        <v>347</v>
      </c>
      <c r="C348" t="s">
        <v>1035</v>
      </c>
      <c r="D348" t="s">
        <v>929</v>
      </c>
      <c r="E348">
        <v>49.178318019999999</v>
      </c>
      <c r="F348">
        <v>124.212059</v>
      </c>
      <c r="H348">
        <v>65</v>
      </c>
      <c r="I348">
        <v>25</v>
      </c>
      <c r="J348">
        <v>90</v>
      </c>
      <c r="K348">
        <v>21204</v>
      </c>
      <c r="L348">
        <v>21204</v>
      </c>
      <c r="M348">
        <v>212.04</v>
      </c>
    </row>
    <row r="349" spans="1:13">
      <c r="A349">
        <v>348</v>
      </c>
      <c r="B349">
        <v>348</v>
      </c>
      <c r="C349" t="s">
        <v>1035</v>
      </c>
      <c r="D349" t="s">
        <v>929</v>
      </c>
      <c r="E349">
        <v>48.79536057</v>
      </c>
      <c r="F349">
        <v>124.6463013</v>
      </c>
      <c r="H349">
        <v>40</v>
      </c>
      <c r="I349">
        <v>8</v>
      </c>
      <c r="J349">
        <v>48</v>
      </c>
      <c r="K349">
        <v>9072</v>
      </c>
      <c r="L349">
        <v>9072</v>
      </c>
      <c r="M349">
        <v>90.72</v>
      </c>
    </row>
    <row r="350" spans="1:13">
      <c r="A350">
        <v>349</v>
      </c>
      <c r="B350">
        <v>349</v>
      </c>
      <c r="C350" t="s">
        <v>1035</v>
      </c>
      <c r="D350" t="s">
        <v>929</v>
      </c>
      <c r="E350">
        <v>48.804111480000003</v>
      </c>
      <c r="F350">
        <v>124.660202</v>
      </c>
      <c r="H350">
        <v>52</v>
      </c>
      <c r="I350">
        <v>10</v>
      </c>
      <c r="J350">
        <v>62</v>
      </c>
      <c r="K350">
        <v>15350</v>
      </c>
      <c r="L350">
        <v>15350</v>
      </c>
      <c r="M350">
        <v>153.5</v>
      </c>
    </row>
    <row r="351" spans="1:13">
      <c r="A351">
        <v>350</v>
      </c>
      <c r="B351">
        <v>350</v>
      </c>
      <c r="C351" t="s">
        <v>1035</v>
      </c>
      <c r="D351" t="s">
        <v>929</v>
      </c>
      <c r="E351">
        <v>48.804809570000003</v>
      </c>
      <c r="F351">
        <v>124.66030120000001</v>
      </c>
      <c r="H351">
        <v>60</v>
      </c>
      <c r="I351">
        <v>8</v>
      </c>
      <c r="J351">
        <v>68</v>
      </c>
      <c r="K351">
        <v>15072</v>
      </c>
      <c r="L351">
        <v>15072</v>
      </c>
      <c r="M351">
        <v>150.72</v>
      </c>
    </row>
    <row r="352" spans="1:13">
      <c r="A352">
        <v>351</v>
      </c>
      <c r="B352">
        <v>351</v>
      </c>
      <c r="C352" t="s">
        <v>1035</v>
      </c>
      <c r="D352" t="s">
        <v>929</v>
      </c>
      <c r="E352">
        <v>49.247550959999998</v>
      </c>
      <c r="F352">
        <v>124.2201996</v>
      </c>
      <c r="H352">
        <v>60</v>
      </c>
      <c r="I352">
        <v>2</v>
      </c>
      <c r="J352">
        <v>62</v>
      </c>
      <c r="K352">
        <v>10805</v>
      </c>
      <c r="L352">
        <v>10805</v>
      </c>
      <c r="M352">
        <v>108.05</v>
      </c>
    </row>
    <row r="353" spans="1:13">
      <c r="A353">
        <v>352</v>
      </c>
      <c r="B353">
        <v>352</v>
      </c>
      <c r="C353" t="s">
        <v>1035</v>
      </c>
      <c r="D353" t="s">
        <v>930</v>
      </c>
      <c r="E353">
        <v>49.813194269999997</v>
      </c>
      <c r="F353">
        <v>123.6579742</v>
      </c>
      <c r="H353">
        <v>40</v>
      </c>
      <c r="I353">
        <v>30</v>
      </c>
      <c r="J353">
        <v>70</v>
      </c>
      <c r="K353">
        <v>21532</v>
      </c>
      <c r="L353">
        <v>21532</v>
      </c>
      <c r="M353">
        <v>215.32</v>
      </c>
    </row>
    <row r="354" spans="1:13">
      <c r="A354">
        <v>353</v>
      </c>
      <c r="B354">
        <v>353</v>
      </c>
      <c r="C354" t="s">
        <v>1035</v>
      </c>
      <c r="D354" t="s">
        <v>929</v>
      </c>
      <c r="E354">
        <v>48.876667019999999</v>
      </c>
      <c r="F354">
        <v>124.59926609999999</v>
      </c>
      <c r="H354">
        <v>55</v>
      </c>
      <c r="I354">
        <v>9</v>
      </c>
      <c r="J354">
        <v>64</v>
      </c>
      <c r="K354">
        <v>15984</v>
      </c>
      <c r="L354">
        <v>15984</v>
      </c>
      <c r="M354">
        <v>159.84</v>
      </c>
    </row>
    <row r="355" spans="1:13">
      <c r="A355">
        <v>354</v>
      </c>
      <c r="B355">
        <v>354</v>
      </c>
      <c r="C355" t="s">
        <v>1035</v>
      </c>
      <c r="D355" t="s">
        <v>929</v>
      </c>
      <c r="E355">
        <v>48.877151490000003</v>
      </c>
      <c r="F355">
        <v>124.5990982</v>
      </c>
      <c r="H355">
        <v>56</v>
      </c>
      <c r="I355">
        <v>14</v>
      </c>
      <c r="J355">
        <v>70</v>
      </c>
      <c r="K355">
        <v>18851</v>
      </c>
      <c r="L355">
        <v>18851</v>
      </c>
      <c r="M355">
        <v>188.51</v>
      </c>
    </row>
    <row r="356" spans="1:13">
      <c r="A356">
        <v>355</v>
      </c>
      <c r="B356">
        <v>355</v>
      </c>
      <c r="C356" t="s">
        <v>1035</v>
      </c>
      <c r="D356" t="s">
        <v>930</v>
      </c>
      <c r="E356">
        <v>49.269744869999997</v>
      </c>
      <c r="F356">
        <v>124.20712279999999</v>
      </c>
      <c r="H356">
        <v>45</v>
      </c>
      <c r="I356">
        <v>9</v>
      </c>
      <c r="J356">
        <v>54</v>
      </c>
      <c r="K356">
        <v>9185</v>
      </c>
      <c r="L356">
        <v>9185</v>
      </c>
      <c r="M356">
        <v>91.85</v>
      </c>
    </row>
    <row r="357" spans="1:13">
      <c r="A357">
        <v>356</v>
      </c>
      <c r="B357">
        <v>356</v>
      </c>
      <c r="C357" t="s">
        <v>1035</v>
      </c>
      <c r="D357" t="s">
        <v>932</v>
      </c>
      <c r="E357">
        <v>49.299682619999999</v>
      </c>
      <c r="F357">
        <v>124.1810684</v>
      </c>
      <c r="H357">
        <v>30</v>
      </c>
      <c r="I357">
        <v>6</v>
      </c>
      <c r="J357">
        <v>36</v>
      </c>
      <c r="K357">
        <v>8620</v>
      </c>
      <c r="L357">
        <v>8620</v>
      </c>
      <c r="M357">
        <v>86.2</v>
      </c>
    </row>
    <row r="358" spans="1:13">
      <c r="A358">
        <v>357</v>
      </c>
      <c r="B358">
        <v>357</v>
      </c>
      <c r="C358" t="s">
        <v>1035</v>
      </c>
      <c r="D358" t="s">
        <v>932</v>
      </c>
      <c r="E358">
        <v>50.504550930000001</v>
      </c>
      <c r="F358">
        <v>122.98020169999999</v>
      </c>
      <c r="H358">
        <v>54</v>
      </c>
      <c r="I358">
        <v>9</v>
      </c>
      <c r="J358">
        <v>63</v>
      </c>
      <c r="K358">
        <v>17889</v>
      </c>
      <c r="L358">
        <v>17889</v>
      </c>
      <c r="M358">
        <v>178.89</v>
      </c>
    </row>
    <row r="359" spans="1:13">
      <c r="A359">
        <v>358</v>
      </c>
      <c r="B359">
        <v>358</v>
      </c>
      <c r="C359" t="s">
        <v>1035</v>
      </c>
      <c r="D359" t="s">
        <v>930</v>
      </c>
      <c r="E359">
        <v>49.267223360000003</v>
      </c>
      <c r="F359">
        <v>124.2175751</v>
      </c>
      <c r="H359">
        <v>45</v>
      </c>
      <c r="I359">
        <v>4</v>
      </c>
      <c r="J359">
        <v>49</v>
      </c>
      <c r="K359">
        <v>4643</v>
      </c>
      <c r="L359">
        <v>4643</v>
      </c>
      <c r="M359">
        <v>46.43</v>
      </c>
    </row>
    <row r="360" spans="1:13">
      <c r="A360">
        <v>359</v>
      </c>
      <c r="B360">
        <v>359</v>
      </c>
      <c r="C360" t="s">
        <v>1035</v>
      </c>
      <c r="D360" t="s">
        <v>932</v>
      </c>
      <c r="E360">
        <v>48.863971710000001</v>
      </c>
      <c r="F360">
        <v>124.6412964</v>
      </c>
      <c r="H360">
        <v>120</v>
      </c>
      <c r="I360">
        <v>0</v>
      </c>
      <c r="J360">
        <v>120</v>
      </c>
      <c r="K360">
        <v>79873</v>
      </c>
      <c r="L360">
        <v>19029</v>
      </c>
      <c r="M360">
        <v>190.29</v>
      </c>
    </row>
    <row r="361" spans="1:13">
      <c r="A361">
        <v>360</v>
      </c>
      <c r="B361">
        <v>360</v>
      </c>
      <c r="C361" t="s">
        <v>1035</v>
      </c>
      <c r="D361" t="s">
        <v>929</v>
      </c>
      <c r="E361">
        <v>48.86716843</v>
      </c>
      <c r="F361">
        <v>124.6687012</v>
      </c>
      <c r="H361">
        <v>33</v>
      </c>
      <c r="I361">
        <v>14</v>
      </c>
      <c r="J361">
        <v>47</v>
      </c>
      <c r="K361">
        <v>19192</v>
      </c>
      <c r="L361">
        <v>19192</v>
      </c>
      <c r="M361">
        <v>191.92</v>
      </c>
    </row>
    <row r="362" spans="1:13">
      <c r="A362">
        <v>361</v>
      </c>
      <c r="B362">
        <v>361</v>
      </c>
      <c r="C362" t="s">
        <v>1035</v>
      </c>
      <c r="D362" t="s">
        <v>929</v>
      </c>
      <c r="E362">
        <v>49.796718599999998</v>
      </c>
      <c r="F362">
        <v>123.76889799999999</v>
      </c>
      <c r="H362">
        <v>35</v>
      </c>
      <c r="I362">
        <v>18</v>
      </c>
      <c r="J362">
        <v>53</v>
      </c>
      <c r="K362">
        <v>12342</v>
      </c>
      <c r="L362">
        <v>12342</v>
      </c>
      <c r="M362">
        <v>123.42</v>
      </c>
    </row>
    <row r="363" spans="1:13">
      <c r="A363">
        <v>362</v>
      </c>
      <c r="B363">
        <v>362</v>
      </c>
      <c r="C363" t="s">
        <v>1035</v>
      </c>
      <c r="D363" t="s">
        <v>929</v>
      </c>
      <c r="E363">
        <v>48.879550930000001</v>
      </c>
      <c r="F363">
        <v>124.6966019</v>
      </c>
      <c r="H363">
        <v>43</v>
      </c>
      <c r="I363">
        <v>16</v>
      </c>
      <c r="J363">
        <v>59</v>
      </c>
      <c r="K363">
        <v>21653</v>
      </c>
      <c r="L363">
        <v>21653</v>
      </c>
      <c r="M363">
        <v>216.53</v>
      </c>
    </row>
    <row r="364" spans="1:13">
      <c r="A364">
        <v>363</v>
      </c>
      <c r="B364">
        <v>363</v>
      </c>
      <c r="C364" t="s">
        <v>1035</v>
      </c>
      <c r="D364" t="s">
        <v>929</v>
      </c>
      <c r="E364">
        <v>48.817169190000001</v>
      </c>
      <c r="F364">
        <v>124.77040100000001</v>
      </c>
      <c r="H364">
        <v>75</v>
      </c>
      <c r="I364">
        <v>11</v>
      </c>
      <c r="J364">
        <v>86</v>
      </c>
      <c r="K364">
        <v>23711</v>
      </c>
      <c r="L364">
        <v>23711</v>
      </c>
      <c r="M364">
        <v>237.11</v>
      </c>
    </row>
    <row r="365" spans="1:13">
      <c r="A365">
        <v>364</v>
      </c>
      <c r="B365">
        <v>364</v>
      </c>
      <c r="C365" t="s">
        <v>1035</v>
      </c>
      <c r="D365" t="s">
        <v>929</v>
      </c>
      <c r="E365">
        <v>48.815940859999998</v>
      </c>
      <c r="F365">
        <v>124.77449799999999</v>
      </c>
      <c r="H365">
        <v>32</v>
      </c>
      <c r="I365">
        <v>8</v>
      </c>
      <c r="J365">
        <v>40</v>
      </c>
      <c r="K365">
        <v>11015</v>
      </c>
      <c r="L365">
        <v>11015</v>
      </c>
      <c r="M365">
        <v>110.15</v>
      </c>
    </row>
    <row r="366" spans="1:13">
      <c r="A366">
        <v>365</v>
      </c>
      <c r="B366">
        <v>365</v>
      </c>
      <c r="C366" t="s">
        <v>1035</v>
      </c>
      <c r="D366" t="s">
        <v>929</v>
      </c>
      <c r="E366">
        <v>48.805580140000004</v>
      </c>
      <c r="F366">
        <v>124.7883987</v>
      </c>
      <c r="H366">
        <v>70</v>
      </c>
      <c r="I366">
        <v>22.5</v>
      </c>
      <c r="J366">
        <v>92.5</v>
      </c>
      <c r="K366">
        <v>27034</v>
      </c>
      <c r="L366">
        <v>27034</v>
      </c>
      <c r="M366">
        <v>270.33999999999997</v>
      </c>
    </row>
    <row r="367" spans="1:13">
      <c r="A367">
        <v>366</v>
      </c>
      <c r="B367">
        <v>366</v>
      </c>
      <c r="C367" t="s">
        <v>1035</v>
      </c>
      <c r="D367" t="s">
        <v>929</v>
      </c>
      <c r="E367">
        <v>48.924850460000002</v>
      </c>
      <c r="F367">
        <v>124.6707001</v>
      </c>
      <c r="H367">
        <v>27</v>
      </c>
      <c r="I367">
        <v>15</v>
      </c>
      <c r="J367">
        <v>42</v>
      </c>
      <c r="K367">
        <v>11276</v>
      </c>
      <c r="L367">
        <v>11276</v>
      </c>
      <c r="M367">
        <v>112.76</v>
      </c>
    </row>
    <row r="368" spans="1:13">
      <c r="A368">
        <v>367</v>
      </c>
      <c r="B368">
        <v>367</v>
      </c>
      <c r="C368" t="s">
        <v>1035</v>
      </c>
      <c r="D368" t="s">
        <v>930</v>
      </c>
      <c r="E368">
        <v>50.549030299999998</v>
      </c>
      <c r="F368">
        <v>123.0494995</v>
      </c>
      <c r="H368">
        <v>35</v>
      </c>
      <c r="I368">
        <v>0</v>
      </c>
      <c r="J368">
        <v>35</v>
      </c>
      <c r="K368">
        <v>2269</v>
      </c>
      <c r="L368">
        <v>2269</v>
      </c>
      <c r="M368">
        <v>22.69</v>
      </c>
    </row>
    <row r="369" spans="1:13">
      <c r="A369">
        <v>368</v>
      </c>
      <c r="B369">
        <v>368</v>
      </c>
      <c r="C369" t="s">
        <v>1035</v>
      </c>
      <c r="D369" t="s">
        <v>930</v>
      </c>
      <c r="E369">
        <v>50.522190090000002</v>
      </c>
      <c r="F369">
        <v>123.0854034</v>
      </c>
      <c r="H369">
        <v>20</v>
      </c>
      <c r="I369">
        <v>6</v>
      </c>
      <c r="J369">
        <v>26</v>
      </c>
      <c r="K369">
        <v>7522</v>
      </c>
      <c r="L369">
        <v>7522</v>
      </c>
      <c r="M369">
        <v>75.22</v>
      </c>
    </row>
    <row r="370" spans="1:13">
      <c r="A370">
        <v>369</v>
      </c>
      <c r="B370">
        <v>369</v>
      </c>
      <c r="C370" t="s">
        <v>1035</v>
      </c>
      <c r="D370" t="s">
        <v>930</v>
      </c>
      <c r="E370">
        <v>51.322219850000003</v>
      </c>
      <c r="F370">
        <v>122.2917023</v>
      </c>
      <c r="H370">
        <v>85</v>
      </c>
      <c r="I370">
        <v>0.20000000300000001</v>
      </c>
      <c r="J370">
        <v>85.2</v>
      </c>
      <c r="K370">
        <v>12257</v>
      </c>
      <c r="L370">
        <v>12257</v>
      </c>
      <c r="M370">
        <v>122.57</v>
      </c>
    </row>
    <row r="371" spans="1:13">
      <c r="A371">
        <v>370</v>
      </c>
      <c r="B371">
        <v>370</v>
      </c>
      <c r="C371" t="s">
        <v>1035</v>
      </c>
      <c r="D371" t="s">
        <v>930</v>
      </c>
      <c r="E371">
        <v>49.321861269999999</v>
      </c>
      <c r="F371">
        <v>124.2946091</v>
      </c>
      <c r="H371">
        <v>70</v>
      </c>
      <c r="I371">
        <v>2</v>
      </c>
      <c r="J371">
        <v>72</v>
      </c>
      <c r="K371">
        <v>10762</v>
      </c>
      <c r="L371">
        <v>10762</v>
      </c>
      <c r="M371">
        <v>107.62</v>
      </c>
    </row>
    <row r="372" spans="1:13">
      <c r="A372">
        <v>371</v>
      </c>
      <c r="B372">
        <v>371</v>
      </c>
      <c r="C372" t="s">
        <v>1035</v>
      </c>
      <c r="D372" t="s">
        <v>35</v>
      </c>
      <c r="E372">
        <v>48.7262001</v>
      </c>
      <c r="F372">
        <v>124.93616489999999</v>
      </c>
      <c r="H372">
        <v>0</v>
      </c>
      <c r="I372">
        <v>0</v>
      </c>
      <c r="J372">
        <v>0</v>
      </c>
      <c r="K372">
        <v>0</v>
      </c>
      <c r="L372">
        <v>0</v>
      </c>
      <c r="M372">
        <v>0</v>
      </c>
    </row>
    <row r="373" spans="1:13">
      <c r="A373">
        <v>372</v>
      </c>
      <c r="B373">
        <v>372</v>
      </c>
      <c r="C373" t="s">
        <v>1035</v>
      </c>
      <c r="D373" t="s">
        <v>930</v>
      </c>
      <c r="E373">
        <v>49.468257899999998</v>
      </c>
      <c r="F373">
        <v>124.204216</v>
      </c>
      <c r="H373">
        <v>100</v>
      </c>
      <c r="I373">
        <v>5</v>
      </c>
      <c r="J373">
        <v>105</v>
      </c>
      <c r="K373">
        <v>9423</v>
      </c>
      <c r="L373">
        <v>9423</v>
      </c>
      <c r="M373">
        <v>94.23</v>
      </c>
    </row>
    <row r="374" spans="1:13">
      <c r="A374">
        <v>373</v>
      </c>
      <c r="B374">
        <v>373</v>
      </c>
      <c r="C374" t="s">
        <v>1035</v>
      </c>
      <c r="D374" t="s">
        <v>931</v>
      </c>
      <c r="E374">
        <v>49.307876589999999</v>
      </c>
      <c r="F374">
        <v>124.38055420000001</v>
      </c>
      <c r="H374">
        <v>40</v>
      </c>
      <c r="I374">
        <v>35</v>
      </c>
      <c r="J374">
        <v>75</v>
      </c>
      <c r="K374">
        <v>40533</v>
      </c>
      <c r="L374">
        <v>40533</v>
      </c>
      <c r="M374">
        <v>405.33</v>
      </c>
    </row>
    <row r="375" spans="1:13">
      <c r="A375">
        <v>374</v>
      </c>
      <c r="B375">
        <v>374</v>
      </c>
      <c r="C375" t="s">
        <v>1035</v>
      </c>
      <c r="D375" t="s">
        <v>930</v>
      </c>
      <c r="E375">
        <v>50.548889160000002</v>
      </c>
      <c r="F375">
        <v>123.1423035</v>
      </c>
      <c r="H375">
        <v>70</v>
      </c>
      <c r="I375">
        <v>18</v>
      </c>
      <c r="J375">
        <v>88</v>
      </c>
      <c r="K375">
        <v>10785</v>
      </c>
      <c r="L375">
        <v>10785</v>
      </c>
      <c r="M375">
        <v>107.85</v>
      </c>
    </row>
    <row r="376" spans="1:13">
      <c r="A376">
        <v>375</v>
      </c>
      <c r="B376">
        <v>375</v>
      </c>
      <c r="C376" t="s">
        <v>1035</v>
      </c>
      <c r="D376" t="s">
        <v>929</v>
      </c>
      <c r="E376">
        <v>49.476642609999999</v>
      </c>
      <c r="F376">
        <v>124.27857210000001</v>
      </c>
      <c r="H376">
        <v>55</v>
      </c>
      <c r="I376">
        <v>8</v>
      </c>
      <c r="J376">
        <v>63</v>
      </c>
      <c r="K376">
        <v>0</v>
      </c>
      <c r="L376">
        <v>0</v>
      </c>
      <c r="M376">
        <v>0</v>
      </c>
    </row>
    <row r="377" spans="1:13">
      <c r="A377">
        <v>376</v>
      </c>
      <c r="B377">
        <v>376</v>
      </c>
      <c r="C377" t="s">
        <v>1035</v>
      </c>
      <c r="D377" t="s">
        <v>929</v>
      </c>
      <c r="E377">
        <v>49.47624588</v>
      </c>
      <c r="F377">
        <v>124.2852554</v>
      </c>
      <c r="H377">
        <v>60</v>
      </c>
      <c r="I377">
        <v>7</v>
      </c>
      <c r="J377">
        <v>67</v>
      </c>
      <c r="K377">
        <v>11234</v>
      </c>
      <c r="L377">
        <v>11234</v>
      </c>
      <c r="M377">
        <v>112.34</v>
      </c>
    </row>
    <row r="378" spans="1:13">
      <c r="A378">
        <v>377</v>
      </c>
      <c r="B378">
        <v>377</v>
      </c>
      <c r="C378" t="s">
        <v>1035</v>
      </c>
      <c r="D378" t="s">
        <v>930</v>
      </c>
      <c r="E378">
        <v>49.507629389999998</v>
      </c>
      <c r="F378">
        <v>124.30291750000001</v>
      </c>
      <c r="H378">
        <v>63</v>
      </c>
      <c r="I378">
        <v>9</v>
      </c>
      <c r="J378">
        <v>72</v>
      </c>
      <c r="K378">
        <v>13521</v>
      </c>
      <c r="L378">
        <v>13521</v>
      </c>
      <c r="M378">
        <v>135.21</v>
      </c>
    </row>
    <row r="379" spans="1:13">
      <c r="A379">
        <v>378</v>
      </c>
      <c r="B379">
        <v>378</v>
      </c>
      <c r="C379" t="s">
        <v>1035</v>
      </c>
      <c r="D379" t="s">
        <v>932</v>
      </c>
      <c r="E379">
        <v>49.338161470000003</v>
      </c>
      <c r="F379">
        <v>124.4776001</v>
      </c>
      <c r="H379">
        <v>14</v>
      </c>
      <c r="I379">
        <v>2</v>
      </c>
      <c r="J379">
        <v>16</v>
      </c>
      <c r="K379">
        <v>11571</v>
      </c>
      <c r="L379">
        <v>11571</v>
      </c>
      <c r="M379">
        <v>115.71</v>
      </c>
    </row>
    <row r="380" spans="1:13">
      <c r="A380">
        <v>379</v>
      </c>
      <c r="B380">
        <v>379</v>
      </c>
      <c r="C380" t="s">
        <v>1035</v>
      </c>
      <c r="D380" t="s">
        <v>931</v>
      </c>
      <c r="E380">
        <v>49.342704769999997</v>
      </c>
      <c r="F380">
        <v>124.4740448</v>
      </c>
      <c r="H380">
        <v>96</v>
      </c>
      <c r="I380">
        <v>18</v>
      </c>
      <c r="J380">
        <v>114</v>
      </c>
      <c r="K380">
        <v>19681</v>
      </c>
      <c r="L380">
        <v>19681</v>
      </c>
      <c r="M380">
        <v>196.81</v>
      </c>
    </row>
    <row r="381" spans="1:13">
      <c r="A381">
        <v>380</v>
      </c>
      <c r="B381">
        <v>380</v>
      </c>
      <c r="C381" t="s">
        <v>1035</v>
      </c>
      <c r="D381" t="s">
        <v>932</v>
      </c>
      <c r="E381">
        <v>49.22697067</v>
      </c>
      <c r="F381">
        <v>124.5936966</v>
      </c>
      <c r="H381">
        <v>20</v>
      </c>
      <c r="I381">
        <v>6</v>
      </c>
      <c r="J381">
        <v>26</v>
      </c>
      <c r="K381">
        <v>4295</v>
      </c>
      <c r="L381">
        <v>4295</v>
      </c>
      <c r="M381">
        <v>42.95</v>
      </c>
    </row>
    <row r="382" spans="1:13">
      <c r="A382">
        <v>381</v>
      </c>
      <c r="B382">
        <v>381</v>
      </c>
      <c r="C382" t="s">
        <v>1035</v>
      </c>
      <c r="D382" t="s">
        <v>932</v>
      </c>
      <c r="E382">
        <v>49.227890010000003</v>
      </c>
      <c r="F382">
        <v>124.59449770000001</v>
      </c>
      <c r="H382">
        <v>30</v>
      </c>
      <c r="I382">
        <v>24</v>
      </c>
      <c r="J382">
        <v>54</v>
      </c>
      <c r="K382">
        <v>24046</v>
      </c>
      <c r="L382">
        <v>24046</v>
      </c>
      <c r="M382">
        <v>240.46</v>
      </c>
    </row>
    <row r="383" spans="1:13">
      <c r="A383">
        <v>382</v>
      </c>
      <c r="B383">
        <v>382</v>
      </c>
      <c r="C383" t="s">
        <v>1035</v>
      </c>
      <c r="D383" t="s">
        <v>930</v>
      </c>
      <c r="E383">
        <v>50.57875061</v>
      </c>
      <c r="F383">
        <v>123.267601</v>
      </c>
      <c r="H383">
        <v>40</v>
      </c>
      <c r="I383">
        <v>3</v>
      </c>
      <c r="J383">
        <v>43</v>
      </c>
      <c r="K383">
        <v>3584</v>
      </c>
      <c r="L383">
        <v>3584</v>
      </c>
      <c r="M383">
        <v>35.840000000000003</v>
      </c>
    </row>
    <row r="384" spans="1:13">
      <c r="A384">
        <v>383</v>
      </c>
      <c r="B384">
        <v>383</v>
      </c>
      <c r="C384" t="s">
        <v>1035</v>
      </c>
      <c r="D384" t="s">
        <v>930</v>
      </c>
      <c r="E384">
        <v>50.578361510000001</v>
      </c>
      <c r="F384">
        <v>123.2689972</v>
      </c>
      <c r="H384">
        <v>40</v>
      </c>
      <c r="I384">
        <v>8</v>
      </c>
      <c r="J384">
        <v>48</v>
      </c>
      <c r="K384">
        <v>7886</v>
      </c>
      <c r="L384">
        <v>7886</v>
      </c>
      <c r="M384">
        <v>78.86</v>
      </c>
    </row>
    <row r="385" spans="1:13">
      <c r="A385">
        <v>384</v>
      </c>
      <c r="B385">
        <v>384</v>
      </c>
      <c r="C385" t="s">
        <v>1035</v>
      </c>
      <c r="D385" t="s">
        <v>932</v>
      </c>
      <c r="E385">
        <v>48.896640779999998</v>
      </c>
      <c r="F385">
        <v>124.95670320000001</v>
      </c>
      <c r="H385">
        <v>68</v>
      </c>
      <c r="I385">
        <v>0.5</v>
      </c>
      <c r="J385">
        <v>68.5</v>
      </c>
      <c r="K385">
        <v>22676</v>
      </c>
      <c r="L385">
        <v>22676</v>
      </c>
      <c r="M385">
        <v>226.76</v>
      </c>
    </row>
    <row r="386" spans="1:13">
      <c r="A386">
        <v>385</v>
      </c>
      <c r="B386">
        <v>385</v>
      </c>
      <c r="C386" t="s">
        <v>1035</v>
      </c>
      <c r="D386" t="s">
        <v>35</v>
      </c>
      <c r="E386">
        <v>49.24874878</v>
      </c>
      <c r="F386">
        <v>124.61180109999999</v>
      </c>
      <c r="H386">
        <v>0</v>
      </c>
      <c r="I386">
        <v>3</v>
      </c>
      <c r="J386">
        <v>3</v>
      </c>
      <c r="K386">
        <v>0</v>
      </c>
      <c r="L386">
        <v>0</v>
      </c>
      <c r="M386">
        <v>0</v>
      </c>
    </row>
    <row r="387" spans="1:13">
      <c r="A387">
        <v>386</v>
      </c>
      <c r="B387">
        <v>386</v>
      </c>
      <c r="C387" t="s">
        <v>1035</v>
      </c>
      <c r="D387" t="s">
        <v>934</v>
      </c>
      <c r="E387">
        <v>49.242248539999999</v>
      </c>
      <c r="F387">
        <v>124.61830140000001</v>
      </c>
      <c r="H387">
        <v>0</v>
      </c>
      <c r="I387">
        <v>6</v>
      </c>
      <c r="J387">
        <v>6</v>
      </c>
      <c r="K387">
        <v>3741</v>
      </c>
      <c r="L387">
        <v>3741</v>
      </c>
      <c r="M387">
        <v>37.409999999999997</v>
      </c>
    </row>
    <row r="388" spans="1:13">
      <c r="A388">
        <v>387</v>
      </c>
      <c r="B388">
        <v>387</v>
      </c>
      <c r="C388" t="s">
        <v>1035</v>
      </c>
      <c r="D388" t="s">
        <v>934</v>
      </c>
      <c r="E388">
        <v>49.24874878</v>
      </c>
      <c r="F388">
        <v>124.61180109999999</v>
      </c>
      <c r="H388">
        <v>0</v>
      </c>
      <c r="I388">
        <v>7</v>
      </c>
      <c r="J388">
        <v>7</v>
      </c>
      <c r="K388">
        <v>4738</v>
      </c>
      <c r="L388">
        <v>4738</v>
      </c>
      <c r="M388">
        <v>47.38</v>
      </c>
    </row>
    <row r="389" spans="1:13">
      <c r="A389">
        <v>388</v>
      </c>
      <c r="B389">
        <v>388</v>
      </c>
      <c r="C389" t="s">
        <v>1035</v>
      </c>
      <c r="D389" t="s">
        <v>929</v>
      </c>
      <c r="E389">
        <v>49.242248539999999</v>
      </c>
      <c r="F389">
        <v>124.61830140000001</v>
      </c>
      <c r="H389">
        <v>1</v>
      </c>
      <c r="I389">
        <v>0</v>
      </c>
      <c r="J389">
        <v>1</v>
      </c>
      <c r="K389">
        <v>497</v>
      </c>
      <c r="L389">
        <v>497</v>
      </c>
      <c r="M389">
        <v>4.97</v>
      </c>
    </row>
    <row r="390" spans="1:13">
      <c r="A390">
        <v>389</v>
      </c>
      <c r="B390">
        <v>389</v>
      </c>
      <c r="C390" t="s">
        <v>1035</v>
      </c>
      <c r="D390" t="s">
        <v>929</v>
      </c>
      <c r="E390">
        <v>49.24874878</v>
      </c>
      <c r="F390">
        <v>124.61180109999999</v>
      </c>
      <c r="H390">
        <v>40</v>
      </c>
      <c r="I390">
        <v>0</v>
      </c>
      <c r="J390">
        <v>40</v>
      </c>
      <c r="K390">
        <v>8632</v>
      </c>
      <c r="L390">
        <v>8632</v>
      </c>
      <c r="M390">
        <v>86.32</v>
      </c>
    </row>
    <row r="391" spans="1:13">
      <c r="A391">
        <v>390</v>
      </c>
      <c r="B391">
        <v>390</v>
      </c>
      <c r="C391" t="s">
        <v>1035</v>
      </c>
      <c r="D391" t="s">
        <v>929</v>
      </c>
      <c r="E391">
        <v>49.242248539999999</v>
      </c>
      <c r="F391">
        <v>124.61830140000001</v>
      </c>
      <c r="H391">
        <v>42</v>
      </c>
      <c r="I391">
        <v>0</v>
      </c>
      <c r="J391">
        <v>42</v>
      </c>
      <c r="K391">
        <v>4446</v>
      </c>
      <c r="L391">
        <v>4446</v>
      </c>
      <c r="M391">
        <v>44.46</v>
      </c>
    </row>
    <row r="392" spans="1:13">
      <c r="A392">
        <v>391</v>
      </c>
      <c r="B392">
        <v>391</v>
      </c>
      <c r="C392" t="s">
        <v>1035</v>
      </c>
      <c r="D392" t="s">
        <v>929</v>
      </c>
      <c r="E392">
        <v>49.24874878</v>
      </c>
      <c r="F392">
        <v>124.61180109999999</v>
      </c>
      <c r="H392">
        <v>0</v>
      </c>
      <c r="I392">
        <v>0</v>
      </c>
      <c r="J392">
        <v>0</v>
      </c>
      <c r="K392" t="s">
        <v>35</v>
      </c>
      <c r="L392" t="s">
        <v>35</v>
      </c>
      <c r="M392" t="s">
        <v>35</v>
      </c>
    </row>
    <row r="393" spans="1:13">
      <c r="A393">
        <v>392</v>
      </c>
      <c r="B393">
        <v>392</v>
      </c>
      <c r="C393" t="s">
        <v>1035</v>
      </c>
      <c r="D393" t="s">
        <v>929</v>
      </c>
      <c r="E393">
        <v>49.323719019999999</v>
      </c>
      <c r="F393">
        <v>124.5416031</v>
      </c>
      <c r="H393">
        <v>40</v>
      </c>
      <c r="I393">
        <v>2</v>
      </c>
      <c r="J393">
        <v>42</v>
      </c>
      <c r="K393">
        <v>3134</v>
      </c>
      <c r="L393">
        <v>3134</v>
      </c>
      <c r="M393">
        <v>31.34</v>
      </c>
    </row>
    <row r="394" spans="1:13">
      <c r="A394">
        <v>393</v>
      </c>
      <c r="B394">
        <v>393</v>
      </c>
      <c r="C394" t="s">
        <v>1035</v>
      </c>
      <c r="D394" t="s">
        <v>931</v>
      </c>
      <c r="E394">
        <v>48.775550840000001</v>
      </c>
      <c r="F394">
        <v>125.0936966</v>
      </c>
      <c r="H394">
        <v>48</v>
      </c>
      <c r="I394">
        <v>44</v>
      </c>
      <c r="J394">
        <v>92</v>
      </c>
      <c r="K394">
        <v>37254</v>
      </c>
      <c r="L394">
        <v>37254</v>
      </c>
      <c r="M394">
        <v>372.54</v>
      </c>
    </row>
    <row r="395" spans="1:13">
      <c r="A395">
        <v>394</v>
      </c>
      <c r="B395">
        <v>394</v>
      </c>
      <c r="C395" t="s">
        <v>1035</v>
      </c>
      <c r="D395" t="s">
        <v>929</v>
      </c>
      <c r="E395">
        <v>49.105339049999998</v>
      </c>
      <c r="F395">
        <v>124.7720108</v>
      </c>
      <c r="H395">
        <v>70</v>
      </c>
      <c r="I395">
        <v>6</v>
      </c>
      <c r="J395">
        <v>76</v>
      </c>
      <c r="K395">
        <v>11159</v>
      </c>
      <c r="L395">
        <v>11159</v>
      </c>
      <c r="M395">
        <v>111.59</v>
      </c>
    </row>
    <row r="396" spans="1:13">
      <c r="A396">
        <v>395</v>
      </c>
      <c r="B396">
        <v>395</v>
      </c>
      <c r="C396" t="s">
        <v>1035</v>
      </c>
      <c r="D396" t="s">
        <v>929</v>
      </c>
      <c r="E396">
        <v>50.560279850000001</v>
      </c>
      <c r="F396">
        <v>123.3200989</v>
      </c>
      <c r="H396">
        <v>46</v>
      </c>
      <c r="I396">
        <v>10</v>
      </c>
      <c r="J396">
        <v>56</v>
      </c>
      <c r="K396">
        <v>15913</v>
      </c>
      <c r="L396">
        <v>15913</v>
      </c>
      <c r="M396">
        <v>159.13</v>
      </c>
    </row>
    <row r="397" spans="1:13">
      <c r="A397">
        <v>396</v>
      </c>
      <c r="B397">
        <v>396</v>
      </c>
      <c r="C397" t="s">
        <v>1035</v>
      </c>
      <c r="D397" t="s">
        <v>932</v>
      </c>
      <c r="E397">
        <v>48.82072067</v>
      </c>
      <c r="F397">
        <v>125.066597</v>
      </c>
      <c r="H397">
        <v>100</v>
      </c>
      <c r="I397">
        <v>1</v>
      </c>
      <c r="J397">
        <v>101</v>
      </c>
      <c r="K397">
        <v>17670</v>
      </c>
      <c r="L397">
        <v>17670</v>
      </c>
      <c r="M397">
        <v>176.7</v>
      </c>
    </row>
    <row r="398" spans="1:13">
      <c r="A398">
        <v>397</v>
      </c>
      <c r="B398">
        <v>397</v>
      </c>
      <c r="C398" t="s">
        <v>1035</v>
      </c>
      <c r="D398" t="s">
        <v>932</v>
      </c>
      <c r="E398">
        <v>48.822029110000003</v>
      </c>
      <c r="F398">
        <v>125.06739810000001</v>
      </c>
      <c r="H398">
        <v>32</v>
      </c>
      <c r="I398">
        <v>1</v>
      </c>
      <c r="J398">
        <v>33</v>
      </c>
      <c r="K398">
        <v>3358</v>
      </c>
      <c r="L398">
        <v>3358</v>
      </c>
      <c r="M398">
        <v>33.58</v>
      </c>
    </row>
    <row r="399" spans="1:13">
      <c r="A399">
        <v>398</v>
      </c>
      <c r="B399">
        <v>398</v>
      </c>
      <c r="C399" t="s">
        <v>1035</v>
      </c>
      <c r="D399" t="s">
        <v>930</v>
      </c>
      <c r="E399">
        <v>48.879360200000001</v>
      </c>
      <c r="F399">
        <v>125.01439670000001</v>
      </c>
      <c r="H399">
        <v>50</v>
      </c>
      <c r="I399">
        <v>38</v>
      </c>
      <c r="J399">
        <v>88</v>
      </c>
      <c r="K399">
        <v>24657</v>
      </c>
      <c r="L399">
        <v>24657</v>
      </c>
      <c r="M399">
        <v>246.57</v>
      </c>
    </row>
    <row r="400" spans="1:13">
      <c r="A400">
        <v>399</v>
      </c>
      <c r="B400">
        <v>399</v>
      </c>
      <c r="C400" t="s">
        <v>1035</v>
      </c>
      <c r="D400" t="s">
        <v>930</v>
      </c>
      <c r="E400">
        <v>49.358638759999998</v>
      </c>
      <c r="F400">
        <v>124.540863</v>
      </c>
      <c r="H400">
        <v>41</v>
      </c>
      <c r="I400">
        <v>0</v>
      </c>
      <c r="J400">
        <v>41</v>
      </c>
      <c r="K400">
        <v>6870</v>
      </c>
      <c r="L400">
        <v>6870</v>
      </c>
      <c r="M400">
        <v>68.7</v>
      </c>
    </row>
    <row r="401" spans="1:13">
      <c r="A401">
        <v>400</v>
      </c>
      <c r="B401">
        <v>400</v>
      </c>
      <c r="C401" t="s">
        <v>1035</v>
      </c>
      <c r="D401" t="s">
        <v>930</v>
      </c>
      <c r="E401">
        <v>49.162109379999997</v>
      </c>
      <c r="F401">
        <v>124.7789001</v>
      </c>
      <c r="H401">
        <v>25</v>
      </c>
      <c r="I401">
        <v>7</v>
      </c>
      <c r="J401">
        <v>32</v>
      </c>
      <c r="K401">
        <v>4074</v>
      </c>
      <c r="L401">
        <v>4074</v>
      </c>
      <c r="M401">
        <v>40.74</v>
      </c>
    </row>
    <row r="402" spans="1:13">
      <c r="A402">
        <v>401</v>
      </c>
      <c r="B402">
        <v>401</v>
      </c>
      <c r="C402" t="s">
        <v>1035</v>
      </c>
      <c r="D402" t="s">
        <v>932</v>
      </c>
      <c r="E402">
        <v>49.290138239999997</v>
      </c>
      <c r="F402">
        <v>124.6573029</v>
      </c>
      <c r="H402">
        <v>100</v>
      </c>
      <c r="I402">
        <v>0</v>
      </c>
      <c r="J402">
        <v>100</v>
      </c>
      <c r="K402">
        <v>43722</v>
      </c>
      <c r="L402">
        <v>43722</v>
      </c>
      <c r="M402">
        <v>437.22</v>
      </c>
    </row>
    <row r="403" spans="1:13">
      <c r="A403">
        <v>402</v>
      </c>
      <c r="B403">
        <v>402</v>
      </c>
      <c r="C403" t="s">
        <v>1035</v>
      </c>
      <c r="D403" t="s">
        <v>932</v>
      </c>
      <c r="E403">
        <v>49.291610720000001</v>
      </c>
      <c r="F403">
        <v>124.6559982</v>
      </c>
      <c r="H403">
        <v>100</v>
      </c>
      <c r="I403">
        <v>1</v>
      </c>
      <c r="J403">
        <v>101</v>
      </c>
      <c r="K403">
        <v>49069</v>
      </c>
      <c r="L403">
        <v>49069</v>
      </c>
      <c r="M403">
        <v>490.69</v>
      </c>
    </row>
    <row r="404" spans="1:13">
      <c r="A404">
        <v>403</v>
      </c>
      <c r="B404">
        <v>403</v>
      </c>
      <c r="C404" t="s">
        <v>1035</v>
      </c>
      <c r="D404" t="s">
        <v>929</v>
      </c>
      <c r="E404">
        <v>49.341857910000002</v>
      </c>
      <c r="F404">
        <v>124.6235733</v>
      </c>
      <c r="H404">
        <v>43</v>
      </c>
      <c r="I404">
        <v>8</v>
      </c>
      <c r="J404">
        <v>51</v>
      </c>
      <c r="K404">
        <v>7774</v>
      </c>
      <c r="L404">
        <v>7774</v>
      </c>
      <c r="M404">
        <v>77.739999999999995</v>
      </c>
    </row>
    <row r="405" spans="1:13">
      <c r="A405">
        <v>404</v>
      </c>
      <c r="B405">
        <v>404</v>
      </c>
      <c r="C405" t="s">
        <v>1035</v>
      </c>
      <c r="D405" t="s">
        <v>929</v>
      </c>
      <c r="E405">
        <v>49.222118379999998</v>
      </c>
      <c r="F405">
        <v>124.76945499999999</v>
      </c>
      <c r="H405">
        <v>170</v>
      </c>
      <c r="I405">
        <v>8</v>
      </c>
      <c r="J405">
        <v>178</v>
      </c>
      <c r="K405">
        <v>30696</v>
      </c>
      <c r="L405">
        <v>30696</v>
      </c>
      <c r="M405">
        <v>306.95999999999998</v>
      </c>
    </row>
    <row r="406" spans="1:13">
      <c r="A406">
        <v>405</v>
      </c>
      <c r="B406">
        <v>405</v>
      </c>
      <c r="C406" t="s">
        <v>1035</v>
      </c>
      <c r="D406" t="s">
        <v>930</v>
      </c>
      <c r="E406">
        <v>49.223361969999999</v>
      </c>
      <c r="F406">
        <v>124.7682114</v>
      </c>
      <c r="H406" t="s">
        <v>35</v>
      </c>
      <c r="I406" t="s">
        <v>35</v>
      </c>
      <c r="J406" t="s">
        <v>35</v>
      </c>
      <c r="K406" t="s">
        <v>35</v>
      </c>
      <c r="L406" t="s">
        <v>35</v>
      </c>
      <c r="M406" t="s">
        <v>35</v>
      </c>
    </row>
    <row r="407" spans="1:13">
      <c r="A407">
        <v>406</v>
      </c>
      <c r="B407">
        <v>406</v>
      </c>
      <c r="C407" t="s">
        <v>1035</v>
      </c>
      <c r="D407" t="s">
        <v>929</v>
      </c>
      <c r="E407">
        <v>49.242107390000001</v>
      </c>
      <c r="F407">
        <v>124.7518539</v>
      </c>
      <c r="H407">
        <v>80</v>
      </c>
      <c r="I407">
        <v>8</v>
      </c>
      <c r="J407">
        <v>88</v>
      </c>
      <c r="K407">
        <v>18428</v>
      </c>
      <c r="L407">
        <v>18428</v>
      </c>
      <c r="M407">
        <v>184.28</v>
      </c>
    </row>
    <row r="408" spans="1:13">
      <c r="A408">
        <v>407</v>
      </c>
      <c r="B408">
        <v>407</v>
      </c>
      <c r="C408" t="s">
        <v>1035</v>
      </c>
      <c r="D408" t="s">
        <v>929</v>
      </c>
      <c r="E408">
        <v>49.240406040000003</v>
      </c>
      <c r="F408">
        <v>124.7596283</v>
      </c>
      <c r="H408">
        <v>75</v>
      </c>
      <c r="I408">
        <v>10</v>
      </c>
      <c r="J408">
        <v>85</v>
      </c>
      <c r="K408">
        <v>34739</v>
      </c>
      <c r="L408">
        <v>34739</v>
      </c>
      <c r="M408">
        <v>347.39</v>
      </c>
    </row>
    <row r="409" spans="1:13">
      <c r="A409">
        <v>408</v>
      </c>
      <c r="B409">
        <v>408</v>
      </c>
      <c r="C409" t="s">
        <v>1035</v>
      </c>
      <c r="D409" t="s">
        <v>929</v>
      </c>
      <c r="E409">
        <v>49.23212814</v>
      </c>
      <c r="F409">
        <v>124.7780151</v>
      </c>
      <c r="H409">
        <v>70</v>
      </c>
      <c r="I409">
        <v>7</v>
      </c>
      <c r="J409">
        <v>77</v>
      </c>
      <c r="K409">
        <v>14564</v>
      </c>
      <c r="L409">
        <v>14564</v>
      </c>
      <c r="M409">
        <v>145.63999999999999</v>
      </c>
    </row>
    <row r="410" spans="1:13">
      <c r="A410">
        <v>409</v>
      </c>
      <c r="B410">
        <v>409</v>
      </c>
      <c r="C410" t="s">
        <v>1035</v>
      </c>
      <c r="D410" t="s">
        <v>930</v>
      </c>
      <c r="E410">
        <v>49.61571884</v>
      </c>
      <c r="F410">
        <v>124.4010162</v>
      </c>
      <c r="H410">
        <v>63</v>
      </c>
      <c r="I410">
        <v>5</v>
      </c>
      <c r="J410">
        <v>68</v>
      </c>
      <c r="K410">
        <v>10780</v>
      </c>
      <c r="L410">
        <v>10780</v>
      </c>
      <c r="M410">
        <v>107.8</v>
      </c>
    </row>
    <row r="411" spans="1:13">
      <c r="A411">
        <v>410</v>
      </c>
      <c r="B411">
        <v>410</v>
      </c>
      <c r="C411" t="s">
        <v>1035</v>
      </c>
      <c r="D411" t="s">
        <v>929</v>
      </c>
      <c r="E411">
        <v>49.341419219999999</v>
      </c>
      <c r="F411">
        <v>124.6776962</v>
      </c>
      <c r="H411">
        <v>118</v>
      </c>
      <c r="I411">
        <v>8</v>
      </c>
      <c r="J411">
        <v>126</v>
      </c>
      <c r="K411">
        <v>25142</v>
      </c>
      <c r="L411">
        <v>23309</v>
      </c>
      <c r="M411">
        <v>233.09</v>
      </c>
    </row>
    <row r="412" spans="1:13">
      <c r="A412">
        <v>411</v>
      </c>
      <c r="B412">
        <v>411</v>
      </c>
      <c r="C412" t="s">
        <v>1035</v>
      </c>
      <c r="D412" t="s">
        <v>930</v>
      </c>
      <c r="E412">
        <v>49.34355927</v>
      </c>
      <c r="F412">
        <v>124.6830978</v>
      </c>
      <c r="H412">
        <v>82</v>
      </c>
      <c r="I412">
        <v>5</v>
      </c>
      <c r="J412">
        <v>87</v>
      </c>
      <c r="K412">
        <v>16151</v>
      </c>
      <c r="L412">
        <v>16151</v>
      </c>
      <c r="M412">
        <v>161.51</v>
      </c>
    </row>
    <row r="413" spans="1:13">
      <c r="A413">
        <v>412</v>
      </c>
      <c r="B413">
        <v>412</v>
      </c>
      <c r="C413" t="s">
        <v>1035</v>
      </c>
      <c r="D413" t="s">
        <v>929</v>
      </c>
      <c r="E413">
        <v>49.39604568</v>
      </c>
      <c r="F413">
        <v>124.6665421</v>
      </c>
      <c r="H413">
        <v>60</v>
      </c>
      <c r="I413">
        <v>4.5</v>
      </c>
      <c r="J413">
        <v>64.5</v>
      </c>
      <c r="K413">
        <v>11010</v>
      </c>
      <c r="L413">
        <v>11010</v>
      </c>
      <c r="M413">
        <v>110.1</v>
      </c>
    </row>
    <row r="414" spans="1:13">
      <c r="A414">
        <v>413</v>
      </c>
      <c r="B414">
        <v>413</v>
      </c>
      <c r="C414" t="s">
        <v>1035</v>
      </c>
      <c r="D414" t="s">
        <v>930</v>
      </c>
      <c r="E414">
        <v>49.216110229999998</v>
      </c>
      <c r="F414">
        <v>124.84690089999999</v>
      </c>
      <c r="H414">
        <v>23</v>
      </c>
      <c r="I414">
        <v>2.5</v>
      </c>
      <c r="J414">
        <v>25.5</v>
      </c>
      <c r="K414">
        <v>3414</v>
      </c>
      <c r="L414">
        <v>3414</v>
      </c>
      <c r="M414">
        <v>34.14</v>
      </c>
    </row>
    <row r="415" spans="1:13">
      <c r="A415">
        <v>414</v>
      </c>
      <c r="B415">
        <v>414</v>
      </c>
      <c r="C415" t="s">
        <v>1035</v>
      </c>
      <c r="D415" t="s">
        <v>929</v>
      </c>
      <c r="E415">
        <v>49.425220490000001</v>
      </c>
      <c r="F415">
        <v>124.6667023</v>
      </c>
      <c r="H415">
        <v>65</v>
      </c>
      <c r="I415">
        <v>3.5</v>
      </c>
      <c r="J415">
        <v>68.5</v>
      </c>
      <c r="K415">
        <v>9627</v>
      </c>
      <c r="L415">
        <v>9627</v>
      </c>
      <c r="M415">
        <v>96.27</v>
      </c>
    </row>
    <row r="416" spans="1:13">
      <c r="A416">
        <v>415</v>
      </c>
      <c r="B416">
        <v>415</v>
      </c>
      <c r="C416" t="s">
        <v>1035</v>
      </c>
      <c r="D416" t="s">
        <v>929</v>
      </c>
      <c r="E416">
        <v>49.420501710000003</v>
      </c>
      <c r="F416">
        <v>124.677002</v>
      </c>
      <c r="H416">
        <v>36</v>
      </c>
      <c r="I416">
        <v>10</v>
      </c>
      <c r="J416">
        <v>46</v>
      </c>
      <c r="K416">
        <v>8466</v>
      </c>
      <c r="L416">
        <v>8466</v>
      </c>
      <c r="M416">
        <v>84.66</v>
      </c>
    </row>
    <row r="417" spans="1:13">
      <c r="A417">
        <v>416</v>
      </c>
      <c r="B417">
        <v>416</v>
      </c>
      <c r="C417" t="s">
        <v>1035</v>
      </c>
      <c r="D417" t="s">
        <v>929</v>
      </c>
      <c r="E417">
        <v>50.059715269999998</v>
      </c>
      <c r="F417">
        <v>124.0385361</v>
      </c>
      <c r="H417">
        <v>10</v>
      </c>
      <c r="I417">
        <v>26</v>
      </c>
      <c r="J417">
        <v>36</v>
      </c>
      <c r="K417">
        <v>15915</v>
      </c>
      <c r="L417">
        <v>15915</v>
      </c>
      <c r="M417">
        <v>159.15</v>
      </c>
    </row>
    <row r="418" spans="1:13">
      <c r="A418">
        <v>417</v>
      </c>
      <c r="B418">
        <v>417</v>
      </c>
      <c r="C418" t="s">
        <v>1035</v>
      </c>
      <c r="D418" t="s">
        <v>929</v>
      </c>
      <c r="E418">
        <v>50.059165950000001</v>
      </c>
      <c r="F418">
        <v>124.0396957</v>
      </c>
      <c r="H418">
        <v>21</v>
      </c>
      <c r="I418">
        <v>35</v>
      </c>
      <c r="J418">
        <v>56</v>
      </c>
      <c r="K418">
        <v>25508</v>
      </c>
      <c r="L418">
        <v>25508</v>
      </c>
      <c r="M418">
        <v>255.08</v>
      </c>
    </row>
    <row r="419" spans="1:13">
      <c r="A419">
        <v>418</v>
      </c>
      <c r="B419">
        <v>418</v>
      </c>
      <c r="C419" t="s">
        <v>1035</v>
      </c>
      <c r="D419" t="s">
        <v>929</v>
      </c>
      <c r="E419">
        <v>50.061191559999997</v>
      </c>
      <c r="F419">
        <v>124.0384598</v>
      </c>
      <c r="H419">
        <v>23</v>
      </c>
      <c r="I419">
        <v>34</v>
      </c>
      <c r="J419">
        <v>57</v>
      </c>
      <c r="K419">
        <v>28970</v>
      </c>
      <c r="L419">
        <v>28970</v>
      </c>
      <c r="M419">
        <v>289.7</v>
      </c>
    </row>
    <row r="420" spans="1:13">
      <c r="A420">
        <v>419</v>
      </c>
      <c r="B420">
        <v>419</v>
      </c>
      <c r="C420" t="s">
        <v>1035</v>
      </c>
      <c r="D420" t="s">
        <v>929</v>
      </c>
      <c r="E420">
        <v>49.430358890000001</v>
      </c>
      <c r="F420">
        <v>124.66979980000001</v>
      </c>
      <c r="H420">
        <v>75</v>
      </c>
      <c r="I420">
        <v>3</v>
      </c>
      <c r="J420">
        <v>78</v>
      </c>
      <c r="K420">
        <v>20330</v>
      </c>
      <c r="L420">
        <v>20330</v>
      </c>
      <c r="M420">
        <v>203.3</v>
      </c>
    </row>
    <row r="421" spans="1:13">
      <c r="A421">
        <v>420</v>
      </c>
      <c r="B421">
        <v>420</v>
      </c>
      <c r="C421" t="s">
        <v>1035</v>
      </c>
      <c r="D421" t="s">
        <v>929</v>
      </c>
      <c r="E421">
        <v>49.398670199999998</v>
      </c>
      <c r="F421">
        <v>124.7221985</v>
      </c>
      <c r="H421">
        <v>28</v>
      </c>
      <c r="I421">
        <v>3</v>
      </c>
      <c r="J421">
        <v>31</v>
      </c>
      <c r="K421">
        <v>4068</v>
      </c>
      <c r="L421">
        <v>4068</v>
      </c>
      <c r="M421">
        <v>40.68</v>
      </c>
    </row>
    <row r="422" spans="1:13">
      <c r="A422">
        <v>421</v>
      </c>
      <c r="B422">
        <v>421</v>
      </c>
      <c r="C422" t="s">
        <v>1035</v>
      </c>
      <c r="D422" t="s">
        <v>930</v>
      </c>
      <c r="E422">
        <v>49.677936549999998</v>
      </c>
      <c r="F422">
        <v>124.45869449999999</v>
      </c>
      <c r="H422">
        <v>25</v>
      </c>
      <c r="I422">
        <v>20</v>
      </c>
      <c r="J422">
        <v>45</v>
      </c>
      <c r="K422">
        <v>15141</v>
      </c>
      <c r="L422">
        <v>15141</v>
      </c>
      <c r="M422">
        <v>151.41</v>
      </c>
    </row>
    <row r="423" spans="1:13">
      <c r="A423">
        <v>422</v>
      </c>
      <c r="B423">
        <v>422</v>
      </c>
      <c r="C423" t="s">
        <v>1035</v>
      </c>
      <c r="D423" t="s">
        <v>930</v>
      </c>
      <c r="E423">
        <v>49.439754489999999</v>
      </c>
      <c r="F423">
        <v>124.70543670000001</v>
      </c>
      <c r="H423">
        <v>2</v>
      </c>
      <c r="I423">
        <v>3</v>
      </c>
      <c r="J423">
        <v>5</v>
      </c>
      <c r="K423">
        <v>2524</v>
      </c>
      <c r="L423">
        <v>2524</v>
      </c>
      <c r="M423">
        <v>25.24</v>
      </c>
    </row>
    <row r="424" spans="1:13">
      <c r="A424">
        <v>423</v>
      </c>
      <c r="B424">
        <v>423</v>
      </c>
      <c r="C424" t="s">
        <v>1035</v>
      </c>
      <c r="D424" t="s">
        <v>929</v>
      </c>
      <c r="E424">
        <v>49.858551030000001</v>
      </c>
      <c r="F424">
        <v>124.2956009</v>
      </c>
      <c r="H424">
        <v>60</v>
      </c>
      <c r="I424">
        <v>9</v>
      </c>
      <c r="J424">
        <v>69</v>
      </c>
      <c r="K424">
        <v>17921</v>
      </c>
      <c r="L424">
        <v>17921</v>
      </c>
      <c r="M424">
        <v>179.21</v>
      </c>
    </row>
    <row r="425" spans="1:13">
      <c r="A425">
        <v>424</v>
      </c>
      <c r="B425">
        <v>424</v>
      </c>
      <c r="C425" t="s">
        <v>1035</v>
      </c>
      <c r="D425" t="s">
        <v>930</v>
      </c>
      <c r="E425">
        <v>49.443294530000003</v>
      </c>
      <c r="F425">
        <v>124.72508999999999</v>
      </c>
      <c r="H425">
        <v>40</v>
      </c>
      <c r="I425">
        <v>8</v>
      </c>
      <c r="J425">
        <v>48</v>
      </c>
      <c r="K425">
        <v>13330</v>
      </c>
      <c r="L425">
        <v>13330</v>
      </c>
      <c r="M425">
        <v>133.30000000000001</v>
      </c>
    </row>
    <row r="426" spans="1:13">
      <c r="A426">
        <v>425</v>
      </c>
      <c r="B426">
        <v>425</v>
      </c>
      <c r="C426" t="s">
        <v>1035</v>
      </c>
      <c r="D426" t="s">
        <v>930</v>
      </c>
      <c r="E426">
        <v>49.526599879999999</v>
      </c>
      <c r="F426">
        <v>124.6437225</v>
      </c>
      <c r="H426">
        <v>22</v>
      </c>
      <c r="I426">
        <v>5.5</v>
      </c>
      <c r="J426">
        <v>27.5</v>
      </c>
      <c r="K426">
        <v>6633</v>
      </c>
      <c r="L426">
        <v>6633</v>
      </c>
      <c r="M426">
        <v>66.33</v>
      </c>
    </row>
    <row r="427" spans="1:13">
      <c r="A427">
        <v>426</v>
      </c>
      <c r="B427">
        <v>426</v>
      </c>
      <c r="C427" t="s">
        <v>1035</v>
      </c>
      <c r="D427" t="s">
        <v>929</v>
      </c>
      <c r="E427">
        <v>50.08654404</v>
      </c>
      <c r="F427">
        <v>124.08885189999999</v>
      </c>
      <c r="H427">
        <v>55</v>
      </c>
      <c r="I427">
        <v>4</v>
      </c>
      <c r="J427">
        <v>59</v>
      </c>
      <c r="K427" t="s">
        <v>35</v>
      </c>
      <c r="L427" t="s">
        <v>35</v>
      </c>
      <c r="M427" t="s">
        <v>35</v>
      </c>
    </row>
    <row r="428" spans="1:13">
      <c r="A428">
        <v>427</v>
      </c>
      <c r="B428">
        <v>427</v>
      </c>
      <c r="C428" t="s">
        <v>1035</v>
      </c>
      <c r="D428" t="s">
        <v>929</v>
      </c>
      <c r="E428">
        <v>50.089031220000003</v>
      </c>
      <c r="F428">
        <v>124.08730319999999</v>
      </c>
      <c r="H428">
        <v>55</v>
      </c>
      <c r="I428">
        <v>5</v>
      </c>
      <c r="J428">
        <v>60</v>
      </c>
      <c r="K428">
        <v>13898</v>
      </c>
      <c r="L428">
        <v>13898</v>
      </c>
      <c r="M428">
        <v>138.97999999999999</v>
      </c>
    </row>
    <row r="429" spans="1:13">
      <c r="A429">
        <v>428</v>
      </c>
      <c r="B429">
        <v>428</v>
      </c>
      <c r="C429" t="s">
        <v>1035</v>
      </c>
      <c r="D429" t="s">
        <v>932</v>
      </c>
      <c r="E429">
        <v>49.426471710000001</v>
      </c>
      <c r="F429">
        <v>124.7535019</v>
      </c>
      <c r="H429">
        <v>23</v>
      </c>
      <c r="I429">
        <v>12</v>
      </c>
      <c r="J429">
        <v>35</v>
      </c>
      <c r="K429">
        <v>17408</v>
      </c>
      <c r="L429">
        <v>17408</v>
      </c>
      <c r="M429">
        <v>174.08</v>
      </c>
    </row>
    <row r="430" spans="1:13">
      <c r="A430">
        <v>429</v>
      </c>
      <c r="B430">
        <v>429</v>
      </c>
      <c r="C430" t="s">
        <v>1035</v>
      </c>
      <c r="D430" t="s">
        <v>930</v>
      </c>
      <c r="E430">
        <v>49.42618942</v>
      </c>
      <c r="F430">
        <v>124.7544022</v>
      </c>
      <c r="H430">
        <v>50</v>
      </c>
      <c r="I430">
        <v>3</v>
      </c>
      <c r="J430">
        <v>53</v>
      </c>
      <c r="K430">
        <v>6531</v>
      </c>
      <c r="L430">
        <v>6531</v>
      </c>
      <c r="M430">
        <v>65.31</v>
      </c>
    </row>
    <row r="431" spans="1:13">
      <c r="A431">
        <v>430</v>
      </c>
      <c r="B431">
        <v>430</v>
      </c>
      <c r="C431" t="s">
        <v>1035</v>
      </c>
      <c r="D431" t="s">
        <v>930</v>
      </c>
      <c r="E431">
        <v>49.690280909999998</v>
      </c>
      <c r="F431">
        <v>124.4922104</v>
      </c>
      <c r="H431">
        <v>48</v>
      </c>
      <c r="I431">
        <v>15</v>
      </c>
      <c r="J431">
        <v>63</v>
      </c>
      <c r="K431">
        <v>15067</v>
      </c>
      <c r="L431">
        <v>15067</v>
      </c>
      <c r="M431">
        <v>150.66999999999999</v>
      </c>
    </row>
    <row r="432" spans="1:13">
      <c r="A432">
        <v>431</v>
      </c>
      <c r="B432">
        <v>431</v>
      </c>
      <c r="C432" t="s">
        <v>1035</v>
      </c>
      <c r="D432" t="s">
        <v>929</v>
      </c>
      <c r="E432">
        <v>49.44882965</v>
      </c>
      <c r="F432">
        <v>124.73500060000001</v>
      </c>
      <c r="H432">
        <v>55</v>
      </c>
      <c r="I432">
        <v>6</v>
      </c>
      <c r="J432">
        <v>61</v>
      </c>
      <c r="K432">
        <v>14173</v>
      </c>
      <c r="L432">
        <v>14173</v>
      </c>
      <c r="M432">
        <v>141.72999999999999</v>
      </c>
    </row>
    <row r="433" spans="1:13">
      <c r="A433">
        <v>432</v>
      </c>
      <c r="B433">
        <v>432</v>
      </c>
      <c r="C433" t="s">
        <v>1035</v>
      </c>
      <c r="D433" t="s">
        <v>929</v>
      </c>
      <c r="E433">
        <v>50.274505619999999</v>
      </c>
      <c r="F433">
        <v>123.90981290000001</v>
      </c>
      <c r="H433">
        <v>68</v>
      </c>
      <c r="I433">
        <v>14</v>
      </c>
      <c r="J433">
        <v>82</v>
      </c>
      <c r="K433">
        <v>22707</v>
      </c>
      <c r="L433">
        <v>22707</v>
      </c>
      <c r="M433">
        <v>227.07</v>
      </c>
    </row>
    <row r="434" spans="1:13">
      <c r="A434">
        <v>433</v>
      </c>
      <c r="B434">
        <v>433</v>
      </c>
      <c r="C434" t="s">
        <v>1035</v>
      </c>
      <c r="D434" t="s">
        <v>929</v>
      </c>
      <c r="E434">
        <v>49.44552994</v>
      </c>
      <c r="F434">
        <v>124.7397003</v>
      </c>
      <c r="H434">
        <v>104</v>
      </c>
      <c r="I434">
        <v>5</v>
      </c>
      <c r="J434">
        <v>109</v>
      </c>
      <c r="K434">
        <v>22467</v>
      </c>
      <c r="L434">
        <v>21488</v>
      </c>
      <c r="M434">
        <v>214.88</v>
      </c>
    </row>
    <row r="435" spans="1:13">
      <c r="A435">
        <v>434</v>
      </c>
      <c r="B435">
        <v>434</v>
      </c>
      <c r="C435" t="s">
        <v>1035</v>
      </c>
      <c r="D435" t="s">
        <v>929</v>
      </c>
      <c r="E435">
        <v>50.272960660000003</v>
      </c>
      <c r="F435">
        <v>123.9126129</v>
      </c>
      <c r="H435">
        <v>26</v>
      </c>
      <c r="I435">
        <v>34</v>
      </c>
      <c r="J435">
        <v>60</v>
      </c>
      <c r="K435">
        <v>28621</v>
      </c>
      <c r="L435">
        <v>28621</v>
      </c>
      <c r="M435">
        <v>286.20999999999998</v>
      </c>
    </row>
    <row r="436" spans="1:13">
      <c r="A436">
        <v>435</v>
      </c>
      <c r="B436">
        <v>435</v>
      </c>
      <c r="C436" t="s">
        <v>1035</v>
      </c>
      <c r="D436" t="s">
        <v>929</v>
      </c>
      <c r="E436">
        <v>50.276069640000003</v>
      </c>
      <c r="F436">
        <v>123.9108505</v>
      </c>
      <c r="H436">
        <v>25</v>
      </c>
      <c r="I436">
        <v>45</v>
      </c>
      <c r="J436">
        <v>70</v>
      </c>
      <c r="K436">
        <v>34294</v>
      </c>
      <c r="L436">
        <v>34294</v>
      </c>
      <c r="M436">
        <v>342.94</v>
      </c>
    </row>
    <row r="437" spans="1:13">
      <c r="A437">
        <v>436</v>
      </c>
      <c r="B437">
        <v>436</v>
      </c>
      <c r="C437" t="s">
        <v>1035</v>
      </c>
      <c r="D437" t="s">
        <v>930</v>
      </c>
      <c r="E437">
        <v>49.689842220000003</v>
      </c>
      <c r="F437">
        <v>124.4997025</v>
      </c>
      <c r="H437">
        <v>52</v>
      </c>
      <c r="I437">
        <v>3</v>
      </c>
      <c r="J437">
        <v>55</v>
      </c>
      <c r="K437">
        <v>7462</v>
      </c>
      <c r="L437">
        <v>7462</v>
      </c>
      <c r="M437">
        <v>74.62</v>
      </c>
    </row>
    <row r="438" spans="1:13">
      <c r="A438">
        <v>437</v>
      </c>
      <c r="B438">
        <v>437</v>
      </c>
      <c r="C438" t="s">
        <v>1035</v>
      </c>
      <c r="D438" t="s">
        <v>930</v>
      </c>
      <c r="E438">
        <v>49.867828369999998</v>
      </c>
      <c r="F438">
        <v>124.3274002</v>
      </c>
      <c r="H438">
        <v>59</v>
      </c>
      <c r="I438">
        <v>10</v>
      </c>
      <c r="J438">
        <v>69</v>
      </c>
      <c r="K438">
        <v>13278</v>
      </c>
      <c r="L438">
        <v>13278</v>
      </c>
      <c r="M438">
        <v>132.78</v>
      </c>
    </row>
    <row r="439" spans="1:13">
      <c r="A439">
        <v>438</v>
      </c>
      <c r="B439">
        <v>438</v>
      </c>
      <c r="C439" t="s">
        <v>1035</v>
      </c>
      <c r="D439" t="s">
        <v>929</v>
      </c>
      <c r="E439">
        <v>49.870929719999999</v>
      </c>
      <c r="F439">
        <v>124.3349609</v>
      </c>
      <c r="H439">
        <v>35</v>
      </c>
      <c r="I439">
        <v>28</v>
      </c>
      <c r="J439">
        <v>63</v>
      </c>
      <c r="K439">
        <v>23298</v>
      </c>
      <c r="L439">
        <v>23298</v>
      </c>
      <c r="M439">
        <v>232.98</v>
      </c>
    </row>
    <row r="440" spans="1:13">
      <c r="A440">
        <v>439</v>
      </c>
      <c r="B440">
        <v>439</v>
      </c>
      <c r="C440" t="s">
        <v>1035</v>
      </c>
      <c r="D440" t="s">
        <v>932</v>
      </c>
      <c r="E440">
        <v>49.454391479999998</v>
      </c>
      <c r="F440">
        <v>124.78289789999999</v>
      </c>
      <c r="H440">
        <v>65</v>
      </c>
      <c r="I440">
        <v>7</v>
      </c>
      <c r="J440">
        <v>72</v>
      </c>
      <c r="K440">
        <v>12701</v>
      </c>
      <c r="L440">
        <v>12701</v>
      </c>
      <c r="M440">
        <v>127.01</v>
      </c>
    </row>
    <row r="441" spans="1:13">
      <c r="A441">
        <v>440</v>
      </c>
      <c r="B441">
        <v>440</v>
      </c>
      <c r="C441" t="s">
        <v>1035</v>
      </c>
      <c r="D441" t="s">
        <v>932</v>
      </c>
      <c r="E441">
        <v>49.453330989999998</v>
      </c>
      <c r="F441">
        <v>124.7847977</v>
      </c>
      <c r="H441">
        <v>99</v>
      </c>
      <c r="I441">
        <v>0</v>
      </c>
      <c r="J441">
        <v>99</v>
      </c>
      <c r="K441">
        <v>51496</v>
      </c>
      <c r="L441">
        <v>51496</v>
      </c>
      <c r="M441">
        <v>514.96</v>
      </c>
    </row>
    <row r="442" spans="1:13">
      <c r="A442">
        <v>441</v>
      </c>
      <c r="B442">
        <v>441</v>
      </c>
      <c r="C442" t="s">
        <v>1035</v>
      </c>
      <c r="D442" t="s">
        <v>932</v>
      </c>
      <c r="E442">
        <v>49.735496519999998</v>
      </c>
      <c r="F442">
        <v>124.52268979999999</v>
      </c>
      <c r="H442">
        <v>16</v>
      </c>
      <c r="I442">
        <v>3</v>
      </c>
      <c r="J442">
        <v>19</v>
      </c>
      <c r="K442">
        <v>12174</v>
      </c>
      <c r="L442">
        <v>12174</v>
      </c>
      <c r="M442">
        <v>121.74</v>
      </c>
    </row>
    <row r="443" spans="1:13">
      <c r="A443">
        <v>442</v>
      </c>
      <c r="B443">
        <v>442</v>
      </c>
      <c r="C443" t="s">
        <v>1035</v>
      </c>
      <c r="D443" t="s">
        <v>929</v>
      </c>
      <c r="E443">
        <v>49.853248600000001</v>
      </c>
      <c r="F443">
        <v>124.4287033</v>
      </c>
      <c r="H443">
        <v>37</v>
      </c>
      <c r="I443">
        <v>15</v>
      </c>
      <c r="J443">
        <v>52</v>
      </c>
      <c r="K443">
        <v>18117</v>
      </c>
      <c r="L443">
        <v>18117</v>
      </c>
      <c r="M443">
        <v>181.17</v>
      </c>
    </row>
    <row r="444" spans="1:13">
      <c r="A444">
        <v>443</v>
      </c>
      <c r="B444">
        <v>443</v>
      </c>
      <c r="C444" t="s">
        <v>1035</v>
      </c>
      <c r="D444" t="s">
        <v>930</v>
      </c>
      <c r="E444">
        <v>49.472888949999998</v>
      </c>
      <c r="F444">
        <v>124.81089780000001</v>
      </c>
      <c r="H444">
        <v>50</v>
      </c>
      <c r="I444">
        <v>5</v>
      </c>
      <c r="J444">
        <v>55</v>
      </c>
      <c r="K444">
        <v>7046</v>
      </c>
      <c r="L444">
        <v>7046</v>
      </c>
      <c r="M444">
        <v>70.459999999999994</v>
      </c>
    </row>
    <row r="445" spans="1:13">
      <c r="A445">
        <v>444</v>
      </c>
      <c r="B445">
        <v>444</v>
      </c>
      <c r="C445" t="s">
        <v>1035</v>
      </c>
      <c r="D445" t="s">
        <v>929</v>
      </c>
      <c r="E445">
        <v>49.453880310000002</v>
      </c>
      <c r="F445">
        <v>124.8440781</v>
      </c>
      <c r="H445">
        <v>75</v>
      </c>
      <c r="I445">
        <v>6</v>
      </c>
      <c r="J445">
        <v>81</v>
      </c>
      <c r="K445">
        <v>24129</v>
      </c>
      <c r="L445">
        <v>24129</v>
      </c>
      <c r="M445">
        <v>241.29</v>
      </c>
    </row>
    <row r="446" spans="1:13">
      <c r="A446">
        <v>445</v>
      </c>
      <c r="B446">
        <v>445</v>
      </c>
      <c r="C446" t="s">
        <v>1035</v>
      </c>
      <c r="D446" t="s">
        <v>929</v>
      </c>
      <c r="E446">
        <v>49.744937899999996</v>
      </c>
      <c r="F446">
        <v>124.5562134</v>
      </c>
      <c r="H446">
        <v>47</v>
      </c>
      <c r="I446">
        <v>5</v>
      </c>
      <c r="J446">
        <v>52</v>
      </c>
      <c r="K446">
        <v>7921</v>
      </c>
      <c r="L446">
        <v>7921</v>
      </c>
      <c r="M446">
        <v>79.209999999999994</v>
      </c>
    </row>
    <row r="447" spans="1:13">
      <c r="A447">
        <v>446</v>
      </c>
      <c r="B447">
        <v>446</v>
      </c>
      <c r="C447" t="s">
        <v>1035</v>
      </c>
      <c r="D447" t="s">
        <v>931</v>
      </c>
      <c r="E447">
        <v>49.816738129999997</v>
      </c>
      <c r="F447">
        <v>124.48489379999999</v>
      </c>
      <c r="H447">
        <v>60</v>
      </c>
      <c r="I447">
        <v>12</v>
      </c>
      <c r="J447">
        <v>72</v>
      </c>
      <c r="K447">
        <v>15055</v>
      </c>
      <c r="L447">
        <v>15055</v>
      </c>
      <c r="M447">
        <v>150.55000000000001</v>
      </c>
    </row>
    <row r="448" spans="1:13">
      <c r="A448">
        <v>447</v>
      </c>
      <c r="B448">
        <v>447</v>
      </c>
      <c r="C448" t="s">
        <v>1035</v>
      </c>
      <c r="D448" t="s">
        <v>930</v>
      </c>
      <c r="E448">
        <v>49.527263640000001</v>
      </c>
      <c r="F448">
        <v>124.7845535</v>
      </c>
      <c r="H448">
        <v>51</v>
      </c>
      <c r="I448">
        <v>3.5</v>
      </c>
      <c r="J448">
        <v>54.5</v>
      </c>
      <c r="K448">
        <v>9074</v>
      </c>
      <c r="L448">
        <v>9074</v>
      </c>
      <c r="M448">
        <v>90.74</v>
      </c>
    </row>
    <row r="449" spans="1:13">
      <c r="A449">
        <v>448</v>
      </c>
      <c r="B449">
        <v>448</v>
      </c>
      <c r="C449" t="s">
        <v>1035</v>
      </c>
      <c r="D449" t="s">
        <v>929</v>
      </c>
      <c r="E449">
        <v>50.079223630000001</v>
      </c>
      <c r="F449">
        <v>124.2341995</v>
      </c>
      <c r="H449">
        <v>63</v>
      </c>
      <c r="I449">
        <v>18</v>
      </c>
      <c r="J449">
        <v>81</v>
      </c>
      <c r="K449">
        <v>14593</v>
      </c>
      <c r="L449">
        <v>14593</v>
      </c>
      <c r="M449">
        <v>145.93</v>
      </c>
    </row>
    <row r="450" spans="1:13">
      <c r="A450">
        <v>449</v>
      </c>
      <c r="B450">
        <v>449</v>
      </c>
      <c r="C450" t="s">
        <v>1035</v>
      </c>
      <c r="D450" t="s">
        <v>930</v>
      </c>
      <c r="E450">
        <v>49.532875060000002</v>
      </c>
      <c r="F450">
        <v>124.78069309999999</v>
      </c>
      <c r="H450">
        <v>52</v>
      </c>
      <c r="I450">
        <v>6.5</v>
      </c>
      <c r="J450">
        <v>58.5</v>
      </c>
      <c r="K450">
        <v>10769</v>
      </c>
      <c r="L450">
        <v>10769</v>
      </c>
      <c r="M450">
        <v>107.69</v>
      </c>
    </row>
    <row r="451" spans="1:13">
      <c r="A451">
        <v>450</v>
      </c>
      <c r="B451">
        <v>450</v>
      </c>
      <c r="C451" t="s">
        <v>1035</v>
      </c>
      <c r="D451" t="s">
        <v>930</v>
      </c>
      <c r="E451">
        <v>49.813346860000003</v>
      </c>
      <c r="F451">
        <v>124.5083084</v>
      </c>
      <c r="H451">
        <v>86</v>
      </c>
      <c r="I451">
        <v>3</v>
      </c>
      <c r="J451">
        <v>89</v>
      </c>
      <c r="K451">
        <v>15607</v>
      </c>
      <c r="L451">
        <v>15607</v>
      </c>
      <c r="M451">
        <v>156.07</v>
      </c>
    </row>
    <row r="452" spans="1:13">
      <c r="A452">
        <v>451</v>
      </c>
      <c r="B452">
        <v>451</v>
      </c>
      <c r="C452" t="s">
        <v>1035</v>
      </c>
      <c r="D452" t="s">
        <v>930</v>
      </c>
      <c r="E452">
        <v>49.516471860000003</v>
      </c>
      <c r="F452">
        <v>124.8431015</v>
      </c>
      <c r="H452">
        <v>82</v>
      </c>
      <c r="I452">
        <v>1</v>
      </c>
      <c r="J452">
        <v>83</v>
      </c>
      <c r="K452">
        <v>10905</v>
      </c>
      <c r="L452">
        <v>10905</v>
      </c>
      <c r="M452">
        <v>109.05</v>
      </c>
    </row>
    <row r="453" spans="1:13">
      <c r="A453">
        <v>452</v>
      </c>
      <c r="B453">
        <v>452</v>
      </c>
      <c r="C453" t="s">
        <v>1035</v>
      </c>
      <c r="D453" t="s">
        <v>929</v>
      </c>
      <c r="E453">
        <v>49.229751589999999</v>
      </c>
      <c r="F453">
        <v>125.1424713</v>
      </c>
      <c r="H453">
        <v>28</v>
      </c>
      <c r="I453">
        <v>10</v>
      </c>
      <c r="J453">
        <v>38</v>
      </c>
      <c r="K453">
        <v>10276</v>
      </c>
      <c r="L453">
        <v>10276</v>
      </c>
      <c r="M453">
        <v>102.76</v>
      </c>
    </row>
    <row r="454" spans="1:13">
      <c r="A454">
        <v>453</v>
      </c>
      <c r="B454">
        <v>453</v>
      </c>
      <c r="C454" t="s">
        <v>1035</v>
      </c>
      <c r="D454" t="s">
        <v>932</v>
      </c>
      <c r="E454">
        <v>48.938671110000001</v>
      </c>
      <c r="F454">
        <v>125.46199799999999</v>
      </c>
      <c r="H454">
        <v>14</v>
      </c>
      <c r="I454">
        <v>32</v>
      </c>
      <c r="J454">
        <v>46</v>
      </c>
      <c r="K454">
        <v>36071</v>
      </c>
      <c r="L454">
        <v>36071</v>
      </c>
      <c r="M454">
        <v>360.71</v>
      </c>
    </row>
    <row r="455" spans="1:13">
      <c r="A455">
        <v>454</v>
      </c>
      <c r="B455">
        <v>454</v>
      </c>
      <c r="C455" t="s">
        <v>1035</v>
      </c>
      <c r="D455" t="s">
        <v>929</v>
      </c>
      <c r="E455">
        <v>49.905448909999997</v>
      </c>
      <c r="F455">
        <v>124.52179719999999</v>
      </c>
      <c r="H455">
        <v>55</v>
      </c>
      <c r="I455">
        <v>7</v>
      </c>
      <c r="J455">
        <v>62</v>
      </c>
      <c r="K455">
        <v>16839</v>
      </c>
      <c r="L455">
        <v>16839</v>
      </c>
      <c r="M455">
        <v>168.39</v>
      </c>
    </row>
    <row r="456" spans="1:13">
      <c r="A456">
        <v>455</v>
      </c>
      <c r="B456">
        <v>455</v>
      </c>
      <c r="C456" t="s">
        <v>1035</v>
      </c>
      <c r="D456" t="s">
        <v>930</v>
      </c>
      <c r="E456">
        <v>49.599834440000002</v>
      </c>
      <c r="F456">
        <v>124.82984159999999</v>
      </c>
      <c r="H456">
        <v>35</v>
      </c>
      <c r="I456">
        <v>7</v>
      </c>
      <c r="J456">
        <v>42</v>
      </c>
      <c r="K456">
        <v>9298</v>
      </c>
      <c r="L456">
        <v>9298</v>
      </c>
      <c r="M456">
        <v>92.98</v>
      </c>
    </row>
    <row r="457" spans="1:13">
      <c r="A457">
        <v>456</v>
      </c>
      <c r="B457">
        <v>456</v>
      </c>
      <c r="C457" t="s">
        <v>1035</v>
      </c>
      <c r="D457" t="s">
        <v>929</v>
      </c>
      <c r="E457">
        <v>49.200611109999997</v>
      </c>
      <c r="F457">
        <v>125.32039640000001</v>
      </c>
      <c r="H457">
        <v>42</v>
      </c>
      <c r="I457">
        <v>14.5</v>
      </c>
      <c r="J457">
        <v>56.5</v>
      </c>
      <c r="K457">
        <v>12346</v>
      </c>
      <c r="L457">
        <v>12346</v>
      </c>
      <c r="M457">
        <v>123.46</v>
      </c>
    </row>
    <row r="458" spans="1:13">
      <c r="A458">
        <v>457</v>
      </c>
      <c r="B458">
        <v>457</v>
      </c>
      <c r="C458" t="s">
        <v>1035</v>
      </c>
      <c r="D458" t="s">
        <v>929</v>
      </c>
      <c r="E458">
        <v>49.205139160000002</v>
      </c>
      <c r="F458">
        <v>125.3182983</v>
      </c>
      <c r="H458">
        <v>80</v>
      </c>
      <c r="I458">
        <v>9</v>
      </c>
      <c r="J458">
        <v>89</v>
      </c>
      <c r="K458">
        <v>27453</v>
      </c>
      <c r="L458">
        <v>27453</v>
      </c>
      <c r="M458">
        <v>274.52999999999997</v>
      </c>
    </row>
    <row r="459" spans="1:13">
      <c r="A459">
        <v>458</v>
      </c>
      <c r="B459">
        <v>458</v>
      </c>
      <c r="C459" t="s">
        <v>1035</v>
      </c>
      <c r="D459" t="s">
        <v>929</v>
      </c>
      <c r="E459">
        <v>49.056949619999997</v>
      </c>
      <c r="F459">
        <v>125.478302</v>
      </c>
      <c r="H459">
        <v>40</v>
      </c>
      <c r="I459">
        <v>10</v>
      </c>
      <c r="J459">
        <v>50</v>
      </c>
      <c r="K459">
        <v>18379</v>
      </c>
      <c r="L459">
        <v>18379</v>
      </c>
      <c r="M459">
        <v>183.79</v>
      </c>
    </row>
    <row r="460" spans="1:13">
      <c r="A460">
        <v>459</v>
      </c>
      <c r="B460">
        <v>459</v>
      </c>
      <c r="C460" t="s">
        <v>1035</v>
      </c>
      <c r="D460" t="s">
        <v>930</v>
      </c>
      <c r="E460">
        <v>49.00754929</v>
      </c>
      <c r="F460">
        <v>125.54746249999999</v>
      </c>
      <c r="H460">
        <v>65</v>
      </c>
      <c r="I460">
        <v>0</v>
      </c>
      <c r="J460">
        <v>65</v>
      </c>
      <c r="K460">
        <v>21321</v>
      </c>
      <c r="L460">
        <v>21321</v>
      </c>
      <c r="M460">
        <v>213.21</v>
      </c>
    </row>
    <row r="461" spans="1:13">
      <c r="A461">
        <v>460</v>
      </c>
      <c r="B461">
        <v>460</v>
      </c>
      <c r="C461" t="s">
        <v>1035</v>
      </c>
      <c r="D461" t="s">
        <v>929</v>
      </c>
      <c r="E461">
        <v>49.957748410000001</v>
      </c>
      <c r="F461">
        <v>124.6604004</v>
      </c>
      <c r="H461">
        <v>75</v>
      </c>
      <c r="I461">
        <v>8</v>
      </c>
      <c r="J461">
        <v>83</v>
      </c>
      <c r="K461">
        <v>17894</v>
      </c>
      <c r="L461">
        <v>17894</v>
      </c>
      <c r="M461">
        <v>178.94</v>
      </c>
    </row>
    <row r="462" spans="1:13">
      <c r="A462">
        <v>461</v>
      </c>
      <c r="B462">
        <v>461</v>
      </c>
      <c r="C462" t="s">
        <v>1035</v>
      </c>
      <c r="D462" t="s">
        <v>929</v>
      </c>
      <c r="E462">
        <v>49.945114140000001</v>
      </c>
      <c r="F462">
        <v>124.69809720000001</v>
      </c>
      <c r="H462">
        <v>65</v>
      </c>
      <c r="I462">
        <v>6</v>
      </c>
      <c r="J462">
        <v>71</v>
      </c>
      <c r="K462">
        <v>14797</v>
      </c>
      <c r="L462">
        <v>14797</v>
      </c>
      <c r="M462">
        <v>147.97</v>
      </c>
    </row>
    <row r="463" spans="1:13">
      <c r="A463">
        <v>462</v>
      </c>
      <c r="B463">
        <v>462</v>
      </c>
      <c r="C463" t="s">
        <v>1035</v>
      </c>
      <c r="D463" t="s">
        <v>931</v>
      </c>
      <c r="E463">
        <v>49.705356600000002</v>
      </c>
      <c r="F463">
        <v>124.941391</v>
      </c>
      <c r="H463">
        <v>57</v>
      </c>
      <c r="I463">
        <v>16</v>
      </c>
      <c r="J463">
        <v>73</v>
      </c>
      <c r="K463">
        <v>23767</v>
      </c>
      <c r="L463">
        <v>23767</v>
      </c>
      <c r="M463">
        <v>237.67</v>
      </c>
    </row>
    <row r="464" spans="1:13">
      <c r="A464">
        <v>463</v>
      </c>
      <c r="B464">
        <v>463</v>
      </c>
      <c r="C464" t="s">
        <v>1035</v>
      </c>
      <c r="D464" t="s">
        <v>35</v>
      </c>
      <c r="E464">
        <v>49.960781099999998</v>
      </c>
      <c r="F464">
        <v>124.7238998</v>
      </c>
      <c r="H464">
        <v>0</v>
      </c>
      <c r="I464">
        <v>0</v>
      </c>
      <c r="J464">
        <v>0</v>
      </c>
      <c r="K464">
        <v>0</v>
      </c>
      <c r="L464">
        <v>0</v>
      </c>
      <c r="M464">
        <v>0</v>
      </c>
    </row>
    <row r="465" spans="1:13">
      <c r="A465">
        <v>464</v>
      </c>
      <c r="B465">
        <v>464</v>
      </c>
      <c r="C465" t="s">
        <v>1035</v>
      </c>
      <c r="D465" t="s">
        <v>932</v>
      </c>
      <c r="E465">
        <v>49.959087369999999</v>
      </c>
      <c r="F465">
        <v>124.72930150000001</v>
      </c>
      <c r="H465">
        <v>50</v>
      </c>
      <c r="I465">
        <v>5</v>
      </c>
      <c r="J465">
        <v>55</v>
      </c>
      <c r="K465">
        <v>24675</v>
      </c>
      <c r="L465">
        <v>24675</v>
      </c>
      <c r="M465">
        <v>246.75</v>
      </c>
    </row>
    <row r="466" spans="1:13">
      <c r="A466">
        <v>465</v>
      </c>
      <c r="B466">
        <v>465</v>
      </c>
      <c r="C466" t="s">
        <v>1035</v>
      </c>
      <c r="D466" t="s">
        <v>929</v>
      </c>
      <c r="E466">
        <v>49.094310759999999</v>
      </c>
      <c r="F466">
        <v>125.59629820000001</v>
      </c>
      <c r="H466">
        <v>71</v>
      </c>
      <c r="I466">
        <v>12</v>
      </c>
      <c r="J466">
        <v>83</v>
      </c>
      <c r="K466">
        <v>33806</v>
      </c>
      <c r="L466">
        <v>33806</v>
      </c>
      <c r="M466">
        <v>338.06</v>
      </c>
    </row>
    <row r="467" spans="1:13">
      <c r="A467">
        <v>466</v>
      </c>
      <c r="B467">
        <v>466</v>
      </c>
      <c r="C467" t="s">
        <v>1035</v>
      </c>
      <c r="D467" t="s">
        <v>929</v>
      </c>
      <c r="E467">
        <v>49.97967148</v>
      </c>
      <c r="F467">
        <v>124.7179031</v>
      </c>
      <c r="H467">
        <v>70</v>
      </c>
      <c r="I467">
        <v>6</v>
      </c>
      <c r="J467">
        <v>76</v>
      </c>
      <c r="K467">
        <v>11420</v>
      </c>
      <c r="L467">
        <v>11420</v>
      </c>
      <c r="M467">
        <v>114.2</v>
      </c>
    </row>
    <row r="468" spans="1:13">
      <c r="A468">
        <v>467</v>
      </c>
      <c r="B468">
        <v>467</v>
      </c>
      <c r="C468" t="s">
        <v>1035</v>
      </c>
      <c r="D468" t="s">
        <v>932</v>
      </c>
      <c r="E468">
        <v>49.202800750000002</v>
      </c>
      <c r="F468">
        <v>125.5065994</v>
      </c>
      <c r="H468">
        <v>51</v>
      </c>
      <c r="I468">
        <v>4</v>
      </c>
      <c r="J468">
        <v>55</v>
      </c>
      <c r="K468">
        <v>3831</v>
      </c>
      <c r="L468">
        <v>3831</v>
      </c>
      <c r="M468">
        <v>38.31</v>
      </c>
    </row>
    <row r="469" spans="1:13">
      <c r="A469">
        <v>468</v>
      </c>
      <c r="B469">
        <v>468</v>
      </c>
      <c r="C469" t="s">
        <v>1035</v>
      </c>
      <c r="D469" t="s">
        <v>932</v>
      </c>
      <c r="E469">
        <v>49.203891749999997</v>
      </c>
      <c r="F469">
        <v>125.50700380000001</v>
      </c>
      <c r="H469">
        <v>61</v>
      </c>
      <c r="I469">
        <v>5</v>
      </c>
      <c r="J469">
        <v>66</v>
      </c>
      <c r="K469">
        <v>6645</v>
      </c>
      <c r="L469">
        <v>6645</v>
      </c>
      <c r="M469">
        <v>66.45</v>
      </c>
    </row>
    <row r="470" spans="1:13">
      <c r="A470">
        <v>469</v>
      </c>
      <c r="B470">
        <v>469</v>
      </c>
      <c r="C470" t="s">
        <v>1035</v>
      </c>
      <c r="D470" t="s">
        <v>930</v>
      </c>
      <c r="E470">
        <v>49.191581730000003</v>
      </c>
      <c r="F470">
        <v>125.5274963</v>
      </c>
      <c r="H470">
        <v>50</v>
      </c>
      <c r="I470">
        <v>2</v>
      </c>
      <c r="J470">
        <v>52</v>
      </c>
      <c r="K470">
        <v>4381</v>
      </c>
      <c r="L470">
        <v>4381</v>
      </c>
      <c r="M470">
        <v>43.81</v>
      </c>
    </row>
    <row r="471" spans="1:13">
      <c r="A471">
        <v>470</v>
      </c>
      <c r="B471">
        <v>470</v>
      </c>
      <c r="C471" t="s">
        <v>1035</v>
      </c>
      <c r="D471" t="s">
        <v>931</v>
      </c>
      <c r="E471">
        <v>49.045780180000001</v>
      </c>
      <c r="F471">
        <v>125.6839981</v>
      </c>
      <c r="H471">
        <v>63</v>
      </c>
      <c r="I471">
        <v>25</v>
      </c>
      <c r="J471">
        <v>88</v>
      </c>
      <c r="K471">
        <v>27082</v>
      </c>
      <c r="L471">
        <v>27082</v>
      </c>
      <c r="M471">
        <v>270.82</v>
      </c>
    </row>
    <row r="472" spans="1:13">
      <c r="A472">
        <v>471</v>
      </c>
      <c r="B472">
        <v>471</v>
      </c>
      <c r="C472" t="s">
        <v>1035</v>
      </c>
      <c r="D472" t="s">
        <v>931</v>
      </c>
      <c r="E472">
        <v>49.042110440000002</v>
      </c>
      <c r="F472">
        <v>125.68969730000001</v>
      </c>
      <c r="H472">
        <v>58</v>
      </c>
      <c r="I472">
        <v>11</v>
      </c>
      <c r="J472">
        <v>69</v>
      </c>
      <c r="K472">
        <v>19909</v>
      </c>
      <c r="L472">
        <v>19909</v>
      </c>
      <c r="M472">
        <v>199.09</v>
      </c>
    </row>
    <row r="473" spans="1:13">
      <c r="A473">
        <v>472</v>
      </c>
      <c r="B473">
        <v>472</v>
      </c>
      <c r="C473" t="s">
        <v>1035</v>
      </c>
      <c r="D473" t="s">
        <v>934</v>
      </c>
      <c r="E473">
        <v>49.757675169999999</v>
      </c>
      <c r="F473">
        <v>124.9877777</v>
      </c>
      <c r="H473">
        <v>10</v>
      </c>
      <c r="I473">
        <v>69</v>
      </c>
      <c r="J473">
        <v>79</v>
      </c>
      <c r="K473">
        <v>42806</v>
      </c>
      <c r="L473">
        <v>42806</v>
      </c>
      <c r="M473">
        <v>428.06</v>
      </c>
    </row>
    <row r="474" spans="1:13">
      <c r="A474">
        <v>473</v>
      </c>
      <c r="B474">
        <v>473</v>
      </c>
      <c r="C474" t="s">
        <v>1035</v>
      </c>
      <c r="D474" t="s">
        <v>929</v>
      </c>
      <c r="E474">
        <v>50.17804718</v>
      </c>
      <c r="F474">
        <v>124.79420469999999</v>
      </c>
      <c r="H474">
        <v>5</v>
      </c>
      <c r="I474">
        <v>36</v>
      </c>
      <c r="J474">
        <v>41</v>
      </c>
      <c r="K474">
        <v>20811</v>
      </c>
      <c r="L474">
        <v>20811</v>
      </c>
      <c r="M474">
        <v>208.11</v>
      </c>
    </row>
    <row r="475" spans="1:13">
      <c r="A475">
        <v>474</v>
      </c>
      <c r="B475">
        <v>474</v>
      </c>
      <c r="C475" t="s">
        <v>1035</v>
      </c>
      <c r="D475" t="s">
        <v>931</v>
      </c>
      <c r="E475">
        <v>49.735919950000003</v>
      </c>
      <c r="F475">
        <v>125.23999790000001</v>
      </c>
      <c r="H475">
        <v>48</v>
      </c>
      <c r="I475">
        <v>25</v>
      </c>
      <c r="J475">
        <v>73</v>
      </c>
      <c r="K475">
        <v>24251</v>
      </c>
      <c r="L475">
        <v>24251</v>
      </c>
      <c r="M475">
        <v>242.51</v>
      </c>
    </row>
    <row r="476" spans="1:13">
      <c r="A476">
        <v>475</v>
      </c>
      <c r="B476">
        <v>475</v>
      </c>
      <c r="C476" t="s">
        <v>1035</v>
      </c>
      <c r="D476" t="s">
        <v>929</v>
      </c>
      <c r="E476">
        <v>50.178604129999997</v>
      </c>
      <c r="F476">
        <v>124.797348</v>
      </c>
      <c r="H476">
        <v>8</v>
      </c>
      <c r="I476">
        <v>15</v>
      </c>
      <c r="J476">
        <v>23</v>
      </c>
      <c r="K476">
        <v>11775</v>
      </c>
      <c r="L476">
        <v>11775</v>
      </c>
      <c r="M476">
        <v>117.75</v>
      </c>
    </row>
    <row r="477" spans="1:13">
      <c r="A477">
        <v>476</v>
      </c>
      <c r="B477">
        <v>476</v>
      </c>
      <c r="C477" t="s">
        <v>1035</v>
      </c>
      <c r="D477" t="s">
        <v>929</v>
      </c>
      <c r="E477">
        <v>50.178661349999999</v>
      </c>
      <c r="F477">
        <v>124.7987747</v>
      </c>
      <c r="H477">
        <v>20</v>
      </c>
      <c r="I477">
        <v>8</v>
      </c>
      <c r="J477">
        <v>28</v>
      </c>
      <c r="K477">
        <v>10115</v>
      </c>
      <c r="L477">
        <v>10115</v>
      </c>
      <c r="M477">
        <v>101.15</v>
      </c>
    </row>
    <row r="478" spans="1:13">
      <c r="A478">
        <v>477</v>
      </c>
      <c r="B478">
        <v>477</v>
      </c>
      <c r="C478" t="s">
        <v>1035</v>
      </c>
      <c r="D478" t="s">
        <v>934</v>
      </c>
      <c r="E478">
        <v>50.246906279999997</v>
      </c>
      <c r="F478">
        <v>124.7874298</v>
      </c>
      <c r="H478">
        <v>4</v>
      </c>
      <c r="I478">
        <v>7</v>
      </c>
      <c r="J478">
        <v>11</v>
      </c>
      <c r="K478">
        <v>7466</v>
      </c>
      <c r="L478">
        <v>7466</v>
      </c>
      <c r="M478">
        <v>74.66</v>
      </c>
    </row>
    <row r="479" spans="1:13">
      <c r="A479">
        <v>478</v>
      </c>
      <c r="B479">
        <v>478</v>
      </c>
      <c r="C479" t="s">
        <v>1035</v>
      </c>
      <c r="D479" t="s">
        <v>929</v>
      </c>
      <c r="E479">
        <v>50.248409270000003</v>
      </c>
      <c r="F479">
        <v>124.78740689999999</v>
      </c>
      <c r="H479">
        <v>20</v>
      </c>
      <c r="I479">
        <v>25</v>
      </c>
      <c r="J479">
        <v>45</v>
      </c>
      <c r="K479">
        <v>22737</v>
      </c>
      <c r="L479">
        <v>22737</v>
      </c>
      <c r="M479">
        <v>227.37</v>
      </c>
    </row>
    <row r="480" spans="1:13">
      <c r="A480">
        <v>479</v>
      </c>
      <c r="B480">
        <v>479</v>
      </c>
      <c r="C480" t="s">
        <v>1035</v>
      </c>
      <c r="D480" t="s">
        <v>934</v>
      </c>
      <c r="E480">
        <v>50.250114439999997</v>
      </c>
      <c r="F480">
        <v>124.7881699</v>
      </c>
      <c r="H480">
        <v>2</v>
      </c>
      <c r="I480">
        <v>25</v>
      </c>
      <c r="J480">
        <v>27</v>
      </c>
      <c r="K480">
        <v>15242</v>
      </c>
      <c r="L480">
        <v>15242</v>
      </c>
      <c r="M480">
        <v>152.41999999999999</v>
      </c>
    </row>
    <row r="481" spans="1:13">
      <c r="A481">
        <v>480</v>
      </c>
      <c r="B481">
        <v>480</v>
      </c>
      <c r="C481" t="s">
        <v>1035</v>
      </c>
      <c r="D481" t="s">
        <v>932</v>
      </c>
      <c r="E481">
        <v>49.975109099999997</v>
      </c>
      <c r="F481">
        <v>125.3227997</v>
      </c>
      <c r="H481">
        <v>100</v>
      </c>
      <c r="I481">
        <v>1</v>
      </c>
      <c r="J481">
        <v>101</v>
      </c>
      <c r="K481">
        <v>21105</v>
      </c>
      <c r="L481">
        <v>21105</v>
      </c>
      <c r="M481">
        <v>211.05</v>
      </c>
    </row>
    <row r="482" spans="1:13">
      <c r="A482">
        <v>481</v>
      </c>
      <c r="B482">
        <v>481</v>
      </c>
      <c r="C482" t="s">
        <v>1035</v>
      </c>
      <c r="D482" t="s">
        <v>929</v>
      </c>
      <c r="E482">
        <v>50.148834229999999</v>
      </c>
      <c r="F482">
        <v>125.2004395</v>
      </c>
      <c r="H482">
        <v>65</v>
      </c>
      <c r="I482">
        <v>5</v>
      </c>
      <c r="J482">
        <v>70</v>
      </c>
      <c r="K482">
        <v>9050</v>
      </c>
      <c r="L482">
        <v>9050</v>
      </c>
      <c r="M482">
        <v>90.5</v>
      </c>
    </row>
    <row r="483" spans="1:13">
      <c r="A483">
        <v>482</v>
      </c>
      <c r="B483">
        <v>482</v>
      </c>
      <c r="C483" t="s">
        <v>1035</v>
      </c>
      <c r="D483" t="s">
        <v>929</v>
      </c>
      <c r="E483">
        <v>50.198997499999997</v>
      </c>
      <c r="F483">
        <v>125.1632614</v>
      </c>
      <c r="H483">
        <v>69</v>
      </c>
      <c r="I483">
        <v>4.5</v>
      </c>
      <c r="J483">
        <v>73.5</v>
      </c>
      <c r="K483">
        <v>13184</v>
      </c>
      <c r="L483">
        <v>13184</v>
      </c>
      <c r="M483">
        <v>131.84</v>
      </c>
    </row>
    <row r="484" spans="1:13">
      <c r="A484">
        <v>483</v>
      </c>
      <c r="B484">
        <v>483</v>
      </c>
      <c r="C484" t="s">
        <v>1035</v>
      </c>
      <c r="D484" t="s">
        <v>929</v>
      </c>
      <c r="E484">
        <v>49.986530299999998</v>
      </c>
      <c r="F484">
        <v>125.4049988</v>
      </c>
      <c r="H484">
        <v>85</v>
      </c>
      <c r="I484">
        <v>5</v>
      </c>
      <c r="J484">
        <v>90</v>
      </c>
      <c r="K484">
        <v>18743</v>
      </c>
      <c r="L484">
        <v>18743</v>
      </c>
      <c r="M484">
        <v>187.43</v>
      </c>
    </row>
    <row r="485" spans="1:13">
      <c r="A485">
        <v>484</v>
      </c>
      <c r="B485">
        <v>484</v>
      </c>
      <c r="C485" t="s">
        <v>1035</v>
      </c>
      <c r="D485" t="s">
        <v>929</v>
      </c>
      <c r="E485">
        <v>50.172050480000003</v>
      </c>
      <c r="F485">
        <v>125.2242966</v>
      </c>
      <c r="H485">
        <v>75</v>
      </c>
      <c r="I485">
        <v>5</v>
      </c>
      <c r="J485">
        <v>80</v>
      </c>
      <c r="K485">
        <v>10837</v>
      </c>
      <c r="L485">
        <v>10837</v>
      </c>
      <c r="M485">
        <v>108.37</v>
      </c>
    </row>
    <row r="486" spans="1:13">
      <c r="A486">
        <v>485</v>
      </c>
      <c r="B486">
        <v>485</v>
      </c>
      <c r="C486" t="s">
        <v>1035</v>
      </c>
      <c r="D486" t="s">
        <v>929</v>
      </c>
      <c r="E486">
        <v>50.184520720000002</v>
      </c>
      <c r="F486">
        <v>125.2562561</v>
      </c>
      <c r="H486">
        <v>96</v>
      </c>
      <c r="I486">
        <v>9</v>
      </c>
      <c r="J486">
        <v>105</v>
      </c>
      <c r="K486">
        <v>605</v>
      </c>
      <c r="L486">
        <v>605</v>
      </c>
      <c r="M486">
        <v>6.05</v>
      </c>
    </row>
    <row r="487" spans="1:13">
      <c r="A487">
        <v>486</v>
      </c>
      <c r="B487">
        <v>486</v>
      </c>
      <c r="C487" t="s">
        <v>1035</v>
      </c>
      <c r="D487" t="s">
        <v>929</v>
      </c>
      <c r="E487">
        <v>50.184520720000002</v>
      </c>
      <c r="F487">
        <v>125.2562561</v>
      </c>
      <c r="H487" t="s">
        <v>35</v>
      </c>
      <c r="I487" t="s">
        <v>35</v>
      </c>
      <c r="J487" t="s">
        <v>35</v>
      </c>
      <c r="K487" t="s">
        <v>35</v>
      </c>
      <c r="L487" t="s">
        <v>35</v>
      </c>
      <c r="M487" t="s">
        <v>35</v>
      </c>
    </row>
    <row r="488" spans="1:13">
      <c r="A488">
        <v>487</v>
      </c>
      <c r="B488">
        <v>487</v>
      </c>
      <c r="C488" t="s">
        <v>1035</v>
      </c>
      <c r="D488" t="s">
        <v>929</v>
      </c>
      <c r="E488">
        <v>50.342117309999999</v>
      </c>
      <c r="F488">
        <v>125.1567307</v>
      </c>
      <c r="H488">
        <v>69</v>
      </c>
      <c r="I488">
        <v>15</v>
      </c>
      <c r="J488">
        <v>84</v>
      </c>
      <c r="K488">
        <v>22476</v>
      </c>
      <c r="L488">
        <v>22476</v>
      </c>
      <c r="M488">
        <v>224.76</v>
      </c>
    </row>
    <row r="489" spans="1:13">
      <c r="A489">
        <v>488</v>
      </c>
      <c r="B489">
        <v>488</v>
      </c>
      <c r="C489" t="s">
        <v>1035</v>
      </c>
      <c r="D489" t="s">
        <v>929</v>
      </c>
      <c r="E489">
        <v>50.009006499999998</v>
      </c>
      <c r="F489">
        <v>125.49593350000001</v>
      </c>
      <c r="H489">
        <v>60</v>
      </c>
      <c r="I489">
        <v>2</v>
      </c>
      <c r="J489">
        <v>62</v>
      </c>
      <c r="K489">
        <v>13547</v>
      </c>
      <c r="L489">
        <v>13547</v>
      </c>
      <c r="M489">
        <v>135.47</v>
      </c>
    </row>
    <row r="490" spans="1:13">
      <c r="A490">
        <v>489</v>
      </c>
      <c r="B490">
        <v>489</v>
      </c>
      <c r="C490" t="s">
        <v>1035</v>
      </c>
      <c r="D490" t="s">
        <v>929</v>
      </c>
      <c r="E490">
        <v>50.345951079999999</v>
      </c>
      <c r="F490">
        <v>125.1679001</v>
      </c>
      <c r="H490">
        <v>18</v>
      </c>
      <c r="I490">
        <v>13</v>
      </c>
      <c r="J490">
        <v>31</v>
      </c>
      <c r="K490">
        <v>9370</v>
      </c>
      <c r="L490">
        <v>9370</v>
      </c>
      <c r="M490">
        <v>93.7</v>
      </c>
    </row>
    <row r="491" spans="1:13">
      <c r="A491">
        <v>490</v>
      </c>
      <c r="B491">
        <v>490</v>
      </c>
      <c r="C491" t="s">
        <v>1035</v>
      </c>
      <c r="D491" t="s">
        <v>929</v>
      </c>
      <c r="E491">
        <v>50.004505160000001</v>
      </c>
      <c r="F491">
        <v>125.54071039999999</v>
      </c>
      <c r="H491">
        <v>60</v>
      </c>
      <c r="I491">
        <v>7</v>
      </c>
      <c r="J491">
        <v>67</v>
      </c>
      <c r="K491">
        <v>11756</v>
      </c>
      <c r="L491">
        <v>11756</v>
      </c>
      <c r="M491">
        <v>117.56</v>
      </c>
    </row>
    <row r="492" spans="1:13">
      <c r="A492">
        <v>491</v>
      </c>
      <c r="B492">
        <v>491</v>
      </c>
      <c r="C492" t="s">
        <v>1035</v>
      </c>
      <c r="D492" t="s">
        <v>929</v>
      </c>
      <c r="E492">
        <v>50.833328250000001</v>
      </c>
      <c r="F492">
        <v>124.72669980000001</v>
      </c>
      <c r="H492">
        <v>45</v>
      </c>
      <c r="I492">
        <v>6</v>
      </c>
      <c r="J492">
        <v>51</v>
      </c>
      <c r="K492">
        <v>13449</v>
      </c>
      <c r="L492">
        <v>13449</v>
      </c>
      <c r="M492">
        <v>134.49</v>
      </c>
    </row>
    <row r="493" spans="1:13">
      <c r="A493">
        <v>492</v>
      </c>
      <c r="B493">
        <v>492</v>
      </c>
      <c r="C493" t="s">
        <v>1035</v>
      </c>
      <c r="D493" t="s">
        <v>930</v>
      </c>
      <c r="E493">
        <v>49.871440890000002</v>
      </c>
      <c r="F493">
        <v>125.7465973</v>
      </c>
      <c r="H493">
        <v>100</v>
      </c>
      <c r="I493">
        <v>6</v>
      </c>
      <c r="J493">
        <v>106</v>
      </c>
      <c r="K493">
        <v>23892</v>
      </c>
      <c r="L493">
        <v>23892</v>
      </c>
      <c r="M493">
        <v>238.92</v>
      </c>
    </row>
    <row r="494" spans="1:13">
      <c r="A494">
        <v>493</v>
      </c>
      <c r="B494">
        <v>493</v>
      </c>
      <c r="C494" t="s">
        <v>1035</v>
      </c>
      <c r="D494" t="s">
        <v>929</v>
      </c>
      <c r="E494">
        <v>50.873889920000003</v>
      </c>
      <c r="F494">
        <v>124.74839780000001</v>
      </c>
      <c r="H494">
        <v>52</v>
      </c>
      <c r="I494">
        <v>4</v>
      </c>
      <c r="J494">
        <v>56</v>
      </c>
      <c r="K494">
        <v>6538</v>
      </c>
      <c r="L494">
        <v>6538</v>
      </c>
      <c r="M494">
        <v>65.38</v>
      </c>
    </row>
    <row r="495" spans="1:13">
      <c r="A495">
        <v>494</v>
      </c>
      <c r="B495">
        <v>494</v>
      </c>
      <c r="C495" t="s">
        <v>1035</v>
      </c>
      <c r="D495" t="s">
        <v>932</v>
      </c>
      <c r="E495">
        <v>49.871669769999997</v>
      </c>
      <c r="F495">
        <v>125.75219730000001</v>
      </c>
      <c r="H495">
        <v>62</v>
      </c>
      <c r="I495">
        <v>5</v>
      </c>
      <c r="J495">
        <v>67</v>
      </c>
      <c r="K495">
        <v>14589</v>
      </c>
      <c r="L495">
        <v>14589</v>
      </c>
      <c r="M495">
        <v>145.88999999999999</v>
      </c>
    </row>
    <row r="496" spans="1:13">
      <c r="A496">
        <v>495</v>
      </c>
      <c r="B496">
        <v>495</v>
      </c>
      <c r="C496" t="s">
        <v>1035</v>
      </c>
      <c r="D496" t="s">
        <v>929</v>
      </c>
      <c r="E496">
        <v>50.054023739999998</v>
      </c>
      <c r="F496">
        <v>125.6043549</v>
      </c>
      <c r="H496">
        <v>75</v>
      </c>
      <c r="I496">
        <v>7</v>
      </c>
      <c r="J496">
        <v>82</v>
      </c>
      <c r="K496">
        <v>11930</v>
      </c>
      <c r="L496">
        <v>11930</v>
      </c>
      <c r="M496">
        <v>119.3</v>
      </c>
    </row>
    <row r="497" spans="1:13">
      <c r="A497">
        <v>496</v>
      </c>
      <c r="B497">
        <v>496</v>
      </c>
      <c r="C497" t="s">
        <v>1035</v>
      </c>
      <c r="D497" t="s">
        <v>929</v>
      </c>
      <c r="E497">
        <v>50.089630130000003</v>
      </c>
      <c r="F497">
        <v>125.572113</v>
      </c>
      <c r="H497">
        <v>65</v>
      </c>
      <c r="I497">
        <v>3</v>
      </c>
      <c r="J497">
        <v>68</v>
      </c>
      <c r="K497">
        <v>6794</v>
      </c>
      <c r="L497">
        <v>6794</v>
      </c>
      <c r="M497">
        <v>67.94</v>
      </c>
    </row>
    <row r="498" spans="1:13">
      <c r="A498">
        <v>497</v>
      </c>
      <c r="B498">
        <v>497</v>
      </c>
      <c r="C498" t="s">
        <v>1035</v>
      </c>
      <c r="D498" t="s">
        <v>929</v>
      </c>
      <c r="E498">
        <v>50.051879880000001</v>
      </c>
      <c r="F498">
        <v>125.6101074</v>
      </c>
      <c r="H498">
        <v>70</v>
      </c>
      <c r="I498">
        <v>3</v>
      </c>
      <c r="J498">
        <v>73</v>
      </c>
      <c r="K498">
        <v>10376</v>
      </c>
      <c r="L498">
        <v>10376</v>
      </c>
      <c r="M498">
        <v>103.76</v>
      </c>
    </row>
    <row r="499" spans="1:13">
      <c r="A499">
        <v>498</v>
      </c>
      <c r="B499">
        <v>498</v>
      </c>
      <c r="C499" t="s">
        <v>1035</v>
      </c>
      <c r="D499" t="s">
        <v>929</v>
      </c>
      <c r="E499">
        <v>50.104221340000002</v>
      </c>
      <c r="F499">
        <v>125.57408909999999</v>
      </c>
      <c r="H499">
        <v>75</v>
      </c>
      <c r="I499">
        <v>4</v>
      </c>
      <c r="J499">
        <v>79</v>
      </c>
      <c r="K499">
        <v>19875</v>
      </c>
      <c r="L499">
        <v>19875</v>
      </c>
      <c r="M499">
        <v>198.75</v>
      </c>
    </row>
    <row r="500" spans="1:13">
      <c r="A500">
        <v>499</v>
      </c>
      <c r="B500">
        <v>499</v>
      </c>
      <c r="C500" t="s">
        <v>1035</v>
      </c>
      <c r="D500" t="s">
        <v>930</v>
      </c>
      <c r="E500">
        <v>50.001167299999999</v>
      </c>
      <c r="F500">
        <v>125.6784973</v>
      </c>
      <c r="H500">
        <v>44</v>
      </c>
      <c r="I500">
        <v>12</v>
      </c>
      <c r="J500">
        <v>56</v>
      </c>
      <c r="K500">
        <v>11948</v>
      </c>
      <c r="L500">
        <v>11948</v>
      </c>
      <c r="M500">
        <v>119.48</v>
      </c>
    </row>
    <row r="501" spans="1:13">
      <c r="A501">
        <v>500</v>
      </c>
      <c r="B501">
        <v>500</v>
      </c>
      <c r="C501" t="s">
        <v>1035</v>
      </c>
      <c r="D501" t="s">
        <v>35</v>
      </c>
      <c r="E501">
        <v>50.001651760000001</v>
      </c>
      <c r="F501">
        <v>125.6790695</v>
      </c>
      <c r="H501">
        <v>35</v>
      </c>
      <c r="I501">
        <v>0</v>
      </c>
      <c r="J501">
        <v>35</v>
      </c>
      <c r="K501">
        <v>0</v>
      </c>
      <c r="L501">
        <v>0</v>
      </c>
      <c r="M501">
        <v>0</v>
      </c>
    </row>
    <row r="502" spans="1:13">
      <c r="A502">
        <v>501</v>
      </c>
      <c r="B502">
        <v>501</v>
      </c>
      <c r="C502" t="s">
        <v>1035</v>
      </c>
      <c r="D502" t="s">
        <v>929</v>
      </c>
      <c r="E502">
        <v>50.056583400000001</v>
      </c>
      <c r="F502">
        <v>125.6486359</v>
      </c>
      <c r="H502">
        <v>70</v>
      </c>
      <c r="I502">
        <v>3</v>
      </c>
      <c r="J502">
        <v>73</v>
      </c>
      <c r="K502">
        <v>12995</v>
      </c>
      <c r="L502">
        <v>12995</v>
      </c>
      <c r="M502">
        <v>129.94999999999999</v>
      </c>
    </row>
    <row r="503" spans="1:13">
      <c r="A503">
        <v>502</v>
      </c>
      <c r="B503">
        <v>502</v>
      </c>
      <c r="C503" t="s">
        <v>1035</v>
      </c>
      <c r="D503" t="s">
        <v>929</v>
      </c>
      <c r="E503">
        <v>49.836109159999999</v>
      </c>
      <c r="F503">
        <v>125.8716965</v>
      </c>
      <c r="H503">
        <v>33</v>
      </c>
      <c r="I503">
        <v>9</v>
      </c>
      <c r="J503">
        <v>42</v>
      </c>
      <c r="K503">
        <v>8469</v>
      </c>
      <c r="L503">
        <v>8469</v>
      </c>
      <c r="M503">
        <v>84.69</v>
      </c>
    </row>
    <row r="504" spans="1:13">
      <c r="A504">
        <v>503</v>
      </c>
      <c r="B504">
        <v>503</v>
      </c>
      <c r="C504" t="s">
        <v>1035</v>
      </c>
      <c r="D504" t="s">
        <v>930</v>
      </c>
      <c r="E504">
        <v>50.24710846</v>
      </c>
      <c r="F504">
        <v>125.4710999</v>
      </c>
      <c r="H504">
        <v>25</v>
      </c>
      <c r="I504">
        <v>38</v>
      </c>
      <c r="J504">
        <v>63</v>
      </c>
      <c r="K504">
        <v>25382</v>
      </c>
      <c r="L504">
        <v>25382</v>
      </c>
      <c r="M504">
        <v>253.82</v>
      </c>
    </row>
    <row r="505" spans="1:13">
      <c r="A505">
        <v>504</v>
      </c>
      <c r="B505">
        <v>504</v>
      </c>
      <c r="C505" t="s">
        <v>1035</v>
      </c>
      <c r="D505" t="s">
        <v>930</v>
      </c>
      <c r="E505">
        <v>49.841190339999997</v>
      </c>
      <c r="F505">
        <v>125.88770289999999</v>
      </c>
      <c r="H505">
        <v>50</v>
      </c>
      <c r="I505">
        <v>9</v>
      </c>
      <c r="J505">
        <v>59</v>
      </c>
      <c r="K505">
        <v>6424</v>
      </c>
      <c r="L505">
        <v>6424</v>
      </c>
      <c r="M505">
        <v>64.239999999999995</v>
      </c>
    </row>
    <row r="506" spans="1:13">
      <c r="A506">
        <v>505</v>
      </c>
      <c r="B506">
        <v>505</v>
      </c>
      <c r="C506" t="s">
        <v>1035</v>
      </c>
      <c r="D506" t="s">
        <v>929</v>
      </c>
      <c r="E506">
        <v>49.843830109999999</v>
      </c>
      <c r="F506">
        <v>125.9179001</v>
      </c>
      <c r="H506">
        <v>25</v>
      </c>
      <c r="I506">
        <v>5</v>
      </c>
      <c r="J506">
        <v>30</v>
      </c>
      <c r="K506">
        <v>7130</v>
      </c>
      <c r="L506">
        <v>7130</v>
      </c>
      <c r="M506">
        <v>71.3</v>
      </c>
    </row>
    <row r="507" spans="1:13">
      <c r="A507">
        <v>506</v>
      </c>
      <c r="B507">
        <v>506</v>
      </c>
      <c r="C507" t="s">
        <v>1035</v>
      </c>
      <c r="D507" t="s">
        <v>929</v>
      </c>
      <c r="E507">
        <v>50.22755051</v>
      </c>
      <c r="F507">
        <v>125.55259700000001</v>
      </c>
      <c r="H507">
        <v>14</v>
      </c>
      <c r="I507">
        <v>12</v>
      </c>
      <c r="J507">
        <v>26</v>
      </c>
      <c r="K507">
        <v>8041</v>
      </c>
      <c r="L507">
        <v>8041</v>
      </c>
      <c r="M507">
        <v>80.41</v>
      </c>
    </row>
    <row r="508" spans="1:13">
      <c r="A508">
        <v>507</v>
      </c>
      <c r="B508">
        <v>507</v>
      </c>
      <c r="C508" t="s">
        <v>1035</v>
      </c>
      <c r="D508" t="s">
        <v>929</v>
      </c>
      <c r="E508">
        <v>50.239639279999999</v>
      </c>
      <c r="F508">
        <v>125.5447006</v>
      </c>
      <c r="H508">
        <v>50</v>
      </c>
      <c r="I508">
        <v>20</v>
      </c>
      <c r="J508">
        <v>70</v>
      </c>
      <c r="K508">
        <v>18887</v>
      </c>
      <c r="L508">
        <v>18887</v>
      </c>
      <c r="M508">
        <v>188.87</v>
      </c>
    </row>
    <row r="509" spans="1:13">
      <c r="A509">
        <v>508</v>
      </c>
      <c r="B509">
        <v>508</v>
      </c>
      <c r="C509" t="s">
        <v>1035</v>
      </c>
      <c r="D509" t="s">
        <v>932</v>
      </c>
      <c r="E509">
        <v>49.5</v>
      </c>
      <c r="F509">
        <v>126.3000031</v>
      </c>
      <c r="H509">
        <v>78</v>
      </c>
      <c r="I509">
        <v>3</v>
      </c>
      <c r="J509">
        <v>81</v>
      </c>
      <c r="K509">
        <v>9095</v>
      </c>
      <c r="L509">
        <v>9095</v>
      </c>
      <c r="M509">
        <v>90.95</v>
      </c>
    </row>
    <row r="510" spans="1:13">
      <c r="A510">
        <v>509</v>
      </c>
      <c r="B510">
        <v>509</v>
      </c>
      <c r="C510" t="s">
        <v>1035</v>
      </c>
      <c r="D510" t="s">
        <v>929</v>
      </c>
      <c r="E510">
        <v>50.30083466</v>
      </c>
      <c r="F510">
        <v>125.5167618</v>
      </c>
      <c r="H510">
        <v>80</v>
      </c>
      <c r="I510">
        <v>13</v>
      </c>
      <c r="J510">
        <v>93</v>
      </c>
      <c r="K510">
        <v>17104</v>
      </c>
      <c r="L510">
        <v>17104</v>
      </c>
      <c r="M510">
        <v>171.04</v>
      </c>
    </row>
    <row r="511" spans="1:13">
      <c r="A511">
        <v>510</v>
      </c>
      <c r="B511">
        <v>510</v>
      </c>
      <c r="C511" t="s">
        <v>1035</v>
      </c>
      <c r="D511" t="s">
        <v>929</v>
      </c>
      <c r="E511">
        <v>50.208057400000001</v>
      </c>
      <c r="F511">
        <v>125.6229706</v>
      </c>
      <c r="H511">
        <v>65</v>
      </c>
      <c r="I511">
        <v>16</v>
      </c>
      <c r="J511">
        <v>81</v>
      </c>
      <c r="K511">
        <v>22058</v>
      </c>
      <c r="L511">
        <v>22058</v>
      </c>
      <c r="M511">
        <v>220.58</v>
      </c>
    </row>
    <row r="512" spans="1:13">
      <c r="A512">
        <v>511</v>
      </c>
      <c r="B512">
        <v>511</v>
      </c>
      <c r="C512" t="s">
        <v>1035</v>
      </c>
      <c r="D512" t="s">
        <v>929</v>
      </c>
      <c r="E512">
        <v>50.221385959999999</v>
      </c>
      <c r="F512">
        <v>125.62783810000001</v>
      </c>
      <c r="H512">
        <v>70</v>
      </c>
      <c r="I512">
        <v>9</v>
      </c>
      <c r="J512">
        <v>79</v>
      </c>
      <c r="K512">
        <v>15838</v>
      </c>
      <c r="L512">
        <v>15838</v>
      </c>
      <c r="M512">
        <v>158.38</v>
      </c>
    </row>
    <row r="513" spans="1:13">
      <c r="A513">
        <v>512</v>
      </c>
      <c r="B513">
        <v>512</v>
      </c>
      <c r="C513" t="s">
        <v>1035</v>
      </c>
      <c r="D513" t="s">
        <v>929</v>
      </c>
      <c r="E513">
        <v>50.315765380000002</v>
      </c>
      <c r="F513">
        <v>125.53993989999999</v>
      </c>
      <c r="H513">
        <v>90</v>
      </c>
      <c r="I513">
        <v>2</v>
      </c>
      <c r="J513">
        <v>92</v>
      </c>
      <c r="K513">
        <v>38120</v>
      </c>
      <c r="L513">
        <v>38120</v>
      </c>
      <c r="M513">
        <v>381.2</v>
      </c>
    </row>
    <row r="514" spans="1:13">
      <c r="A514">
        <v>513</v>
      </c>
      <c r="B514">
        <v>513</v>
      </c>
      <c r="C514" t="s">
        <v>1035</v>
      </c>
      <c r="D514" t="s">
        <v>934</v>
      </c>
      <c r="E514">
        <v>50.57658386</v>
      </c>
      <c r="F514">
        <v>125.2962036</v>
      </c>
      <c r="H514">
        <v>27</v>
      </c>
      <c r="I514">
        <v>53</v>
      </c>
      <c r="J514">
        <v>80</v>
      </c>
      <c r="K514">
        <v>52707</v>
      </c>
      <c r="L514">
        <v>52707</v>
      </c>
      <c r="M514">
        <v>527.07000000000005</v>
      </c>
    </row>
    <row r="515" spans="1:13">
      <c r="A515">
        <v>514</v>
      </c>
      <c r="B515">
        <v>514</v>
      </c>
      <c r="C515" t="s">
        <v>1035</v>
      </c>
      <c r="D515" t="s">
        <v>930</v>
      </c>
      <c r="E515">
        <v>50.271030430000003</v>
      </c>
      <c r="F515">
        <v>125.6570969</v>
      </c>
      <c r="H515">
        <v>70</v>
      </c>
      <c r="I515">
        <v>10</v>
      </c>
      <c r="J515">
        <v>80</v>
      </c>
      <c r="K515">
        <v>15285</v>
      </c>
      <c r="L515">
        <v>15285</v>
      </c>
      <c r="M515">
        <v>152.85</v>
      </c>
    </row>
    <row r="516" spans="1:13">
      <c r="A516">
        <v>515</v>
      </c>
      <c r="B516">
        <v>515</v>
      </c>
      <c r="C516" t="s">
        <v>1035</v>
      </c>
      <c r="D516" t="s">
        <v>929</v>
      </c>
      <c r="E516">
        <v>50.227355959999997</v>
      </c>
      <c r="F516">
        <v>125.7405243</v>
      </c>
      <c r="H516">
        <v>90</v>
      </c>
      <c r="I516">
        <v>4</v>
      </c>
      <c r="J516">
        <v>94</v>
      </c>
      <c r="K516">
        <v>12290</v>
      </c>
      <c r="L516">
        <v>12290</v>
      </c>
      <c r="M516">
        <v>122.9</v>
      </c>
    </row>
    <row r="517" spans="1:13">
      <c r="A517">
        <v>516</v>
      </c>
      <c r="B517">
        <v>516</v>
      </c>
      <c r="C517" t="s">
        <v>1035</v>
      </c>
      <c r="D517" t="s">
        <v>930</v>
      </c>
      <c r="E517">
        <v>50.220279689999998</v>
      </c>
      <c r="F517">
        <v>125.7552032</v>
      </c>
      <c r="H517">
        <v>73</v>
      </c>
      <c r="I517">
        <v>3</v>
      </c>
      <c r="J517">
        <v>76</v>
      </c>
      <c r="K517">
        <v>11819</v>
      </c>
      <c r="L517">
        <v>11819</v>
      </c>
      <c r="M517">
        <v>118.19</v>
      </c>
    </row>
    <row r="518" spans="1:13">
      <c r="A518">
        <v>517</v>
      </c>
      <c r="B518">
        <v>517</v>
      </c>
      <c r="C518" t="s">
        <v>1035</v>
      </c>
      <c r="D518" t="s">
        <v>932</v>
      </c>
      <c r="E518">
        <v>50.22127914</v>
      </c>
      <c r="F518">
        <v>125.75820160000001</v>
      </c>
      <c r="H518">
        <v>61</v>
      </c>
      <c r="I518">
        <v>1</v>
      </c>
      <c r="J518">
        <v>62</v>
      </c>
      <c r="K518">
        <v>15358</v>
      </c>
      <c r="L518">
        <v>15358</v>
      </c>
      <c r="M518">
        <v>153.58000000000001</v>
      </c>
    </row>
    <row r="519" spans="1:13">
      <c r="A519">
        <v>518</v>
      </c>
      <c r="B519">
        <v>518</v>
      </c>
      <c r="C519" t="s">
        <v>1035</v>
      </c>
      <c r="D519" t="s">
        <v>932</v>
      </c>
      <c r="E519">
        <v>50.22039032</v>
      </c>
      <c r="F519">
        <v>125.7594986</v>
      </c>
      <c r="H519">
        <v>43</v>
      </c>
      <c r="I519">
        <v>2</v>
      </c>
      <c r="J519">
        <v>45</v>
      </c>
      <c r="K519">
        <v>3270</v>
      </c>
      <c r="L519">
        <v>3270</v>
      </c>
      <c r="M519">
        <v>32.700000000000003</v>
      </c>
    </row>
    <row r="520" spans="1:13">
      <c r="A520">
        <v>519</v>
      </c>
      <c r="B520">
        <v>519</v>
      </c>
      <c r="C520" t="s">
        <v>1035</v>
      </c>
      <c r="D520" t="s">
        <v>929</v>
      </c>
      <c r="E520">
        <v>49.760139469999999</v>
      </c>
      <c r="F520">
        <v>126.3626022</v>
      </c>
      <c r="H520">
        <v>50</v>
      </c>
      <c r="I520">
        <v>17</v>
      </c>
      <c r="J520">
        <v>67</v>
      </c>
      <c r="K520">
        <v>15972</v>
      </c>
      <c r="L520">
        <v>15972</v>
      </c>
      <c r="M520">
        <v>159.72</v>
      </c>
    </row>
    <row r="521" spans="1:13">
      <c r="A521">
        <v>520</v>
      </c>
      <c r="B521">
        <v>520</v>
      </c>
      <c r="C521" t="s">
        <v>1035</v>
      </c>
      <c r="D521" t="s">
        <v>929</v>
      </c>
      <c r="E521">
        <v>49.755939480000002</v>
      </c>
      <c r="F521">
        <v>126.3815994</v>
      </c>
      <c r="H521">
        <v>60</v>
      </c>
      <c r="I521">
        <v>2</v>
      </c>
      <c r="J521">
        <v>62</v>
      </c>
      <c r="K521">
        <v>11440</v>
      </c>
      <c r="L521">
        <v>11440</v>
      </c>
      <c r="M521">
        <v>114.4</v>
      </c>
    </row>
    <row r="522" spans="1:13">
      <c r="A522">
        <v>521</v>
      </c>
      <c r="B522">
        <v>521</v>
      </c>
      <c r="C522" t="s">
        <v>1035</v>
      </c>
      <c r="D522" t="s">
        <v>929</v>
      </c>
      <c r="E522">
        <v>49.756439210000003</v>
      </c>
      <c r="F522">
        <v>126.3831024</v>
      </c>
      <c r="H522">
        <v>60</v>
      </c>
      <c r="I522">
        <v>6</v>
      </c>
      <c r="J522">
        <v>66</v>
      </c>
      <c r="K522">
        <v>18825</v>
      </c>
      <c r="L522">
        <v>18825</v>
      </c>
      <c r="M522">
        <v>188.25</v>
      </c>
    </row>
    <row r="523" spans="1:13">
      <c r="A523">
        <v>522</v>
      </c>
      <c r="B523">
        <v>522</v>
      </c>
      <c r="C523" t="s">
        <v>1035</v>
      </c>
      <c r="D523" t="s">
        <v>929</v>
      </c>
      <c r="E523">
        <v>50.270599369999999</v>
      </c>
      <c r="F523">
        <v>125.868988</v>
      </c>
      <c r="H523">
        <v>75</v>
      </c>
      <c r="I523">
        <v>7</v>
      </c>
      <c r="J523">
        <v>82</v>
      </c>
      <c r="K523">
        <v>17652</v>
      </c>
      <c r="L523">
        <v>17652</v>
      </c>
      <c r="M523">
        <v>176.52</v>
      </c>
    </row>
    <row r="524" spans="1:13">
      <c r="A524">
        <v>523</v>
      </c>
      <c r="B524">
        <v>523</v>
      </c>
      <c r="C524" t="s">
        <v>1035</v>
      </c>
      <c r="D524" t="s">
        <v>929</v>
      </c>
      <c r="E524">
        <v>50.043498990000003</v>
      </c>
      <c r="F524">
        <v>126.10610200000001</v>
      </c>
      <c r="H524">
        <v>35</v>
      </c>
      <c r="I524">
        <v>2</v>
      </c>
      <c r="J524">
        <v>37</v>
      </c>
      <c r="K524">
        <v>7542</v>
      </c>
      <c r="L524">
        <v>7542</v>
      </c>
      <c r="M524">
        <v>75.42</v>
      </c>
    </row>
    <row r="525" spans="1:13">
      <c r="A525">
        <v>524</v>
      </c>
      <c r="B525">
        <v>524</v>
      </c>
      <c r="C525" t="s">
        <v>1035</v>
      </c>
      <c r="D525" t="s">
        <v>929</v>
      </c>
      <c r="E525">
        <v>50.047920230000003</v>
      </c>
      <c r="F525">
        <v>126.1048965</v>
      </c>
      <c r="H525">
        <v>25</v>
      </c>
      <c r="I525">
        <v>2</v>
      </c>
      <c r="J525">
        <v>27</v>
      </c>
      <c r="K525">
        <v>2874</v>
      </c>
      <c r="L525">
        <v>2874</v>
      </c>
      <c r="M525">
        <v>28.74</v>
      </c>
    </row>
    <row r="526" spans="1:13">
      <c r="A526">
        <v>525</v>
      </c>
      <c r="B526">
        <v>525</v>
      </c>
      <c r="C526" t="s">
        <v>1035</v>
      </c>
      <c r="D526" t="s">
        <v>929</v>
      </c>
      <c r="E526">
        <v>49.752780909999998</v>
      </c>
      <c r="F526">
        <v>126.4054031</v>
      </c>
      <c r="H526">
        <v>88</v>
      </c>
      <c r="I526">
        <v>3.5</v>
      </c>
      <c r="J526">
        <v>91.5</v>
      </c>
      <c r="K526">
        <v>16496</v>
      </c>
      <c r="L526">
        <v>16496</v>
      </c>
      <c r="M526">
        <v>164.96</v>
      </c>
    </row>
    <row r="527" spans="1:13">
      <c r="A527">
        <v>526</v>
      </c>
      <c r="B527">
        <v>526</v>
      </c>
      <c r="C527" t="s">
        <v>1035</v>
      </c>
      <c r="D527" t="s">
        <v>934</v>
      </c>
      <c r="E527">
        <v>50.30755997</v>
      </c>
      <c r="F527">
        <v>125.8992004</v>
      </c>
      <c r="H527">
        <v>2</v>
      </c>
      <c r="I527">
        <v>7</v>
      </c>
      <c r="J527">
        <v>9</v>
      </c>
      <c r="K527">
        <v>4335</v>
      </c>
      <c r="L527">
        <v>4335</v>
      </c>
      <c r="M527">
        <v>43.35</v>
      </c>
    </row>
    <row r="528" spans="1:13">
      <c r="A528">
        <v>527</v>
      </c>
      <c r="B528">
        <v>527</v>
      </c>
      <c r="C528" t="s">
        <v>1035</v>
      </c>
      <c r="D528" t="s">
        <v>929</v>
      </c>
      <c r="E528">
        <v>49.773559570000003</v>
      </c>
      <c r="F528">
        <v>126.48500060000001</v>
      </c>
      <c r="H528">
        <v>42</v>
      </c>
      <c r="I528">
        <v>6</v>
      </c>
      <c r="J528">
        <v>48</v>
      </c>
      <c r="K528">
        <v>6666</v>
      </c>
      <c r="L528">
        <v>6666</v>
      </c>
      <c r="M528">
        <v>66.66</v>
      </c>
    </row>
    <row r="529" spans="1:13">
      <c r="A529">
        <v>528</v>
      </c>
      <c r="B529">
        <v>528</v>
      </c>
      <c r="C529" t="s">
        <v>1035</v>
      </c>
      <c r="D529" t="s">
        <v>929</v>
      </c>
      <c r="E529">
        <v>49.754310609999997</v>
      </c>
      <c r="F529">
        <v>126.51709750000001</v>
      </c>
      <c r="H529">
        <v>90</v>
      </c>
      <c r="I529">
        <v>19</v>
      </c>
      <c r="J529">
        <v>109</v>
      </c>
      <c r="K529">
        <v>15228</v>
      </c>
      <c r="L529">
        <v>15228</v>
      </c>
      <c r="M529">
        <v>152.28</v>
      </c>
    </row>
    <row r="530" spans="1:13">
      <c r="A530">
        <v>529</v>
      </c>
      <c r="B530">
        <v>529</v>
      </c>
      <c r="C530" t="s">
        <v>1035</v>
      </c>
      <c r="D530" t="s">
        <v>929</v>
      </c>
      <c r="E530">
        <v>49.746391299999999</v>
      </c>
      <c r="F530">
        <v>126.5334015</v>
      </c>
      <c r="H530">
        <v>49</v>
      </c>
      <c r="I530">
        <v>12</v>
      </c>
      <c r="J530">
        <v>61</v>
      </c>
      <c r="K530">
        <v>10543</v>
      </c>
      <c r="L530">
        <v>10543</v>
      </c>
      <c r="M530">
        <v>105.43</v>
      </c>
    </row>
    <row r="531" spans="1:13">
      <c r="A531">
        <v>530</v>
      </c>
      <c r="B531">
        <v>530</v>
      </c>
      <c r="C531" t="s">
        <v>1035</v>
      </c>
      <c r="D531" t="s">
        <v>929</v>
      </c>
      <c r="E531">
        <v>49.814220429999999</v>
      </c>
      <c r="F531">
        <v>126.51329800000001</v>
      </c>
      <c r="H531">
        <v>37</v>
      </c>
      <c r="I531">
        <v>5</v>
      </c>
      <c r="J531">
        <v>42</v>
      </c>
      <c r="K531">
        <v>17995</v>
      </c>
      <c r="L531">
        <v>17995</v>
      </c>
      <c r="M531">
        <v>179.95</v>
      </c>
    </row>
    <row r="532" spans="1:13">
      <c r="A532">
        <v>531</v>
      </c>
      <c r="B532">
        <v>531</v>
      </c>
      <c r="C532" t="s">
        <v>1035</v>
      </c>
      <c r="D532" t="s">
        <v>929</v>
      </c>
      <c r="E532">
        <v>49.81529999</v>
      </c>
      <c r="F532">
        <v>126.5137024</v>
      </c>
      <c r="H532">
        <v>21</v>
      </c>
      <c r="I532">
        <v>7</v>
      </c>
      <c r="J532">
        <v>28</v>
      </c>
      <c r="K532">
        <v>9922</v>
      </c>
      <c r="L532">
        <v>9922</v>
      </c>
      <c r="M532">
        <v>99.22</v>
      </c>
    </row>
    <row r="533" spans="1:13">
      <c r="A533">
        <v>532</v>
      </c>
      <c r="B533">
        <v>532</v>
      </c>
      <c r="C533" t="s">
        <v>1035</v>
      </c>
      <c r="D533" t="s">
        <v>929</v>
      </c>
      <c r="E533">
        <v>50.386940000000003</v>
      </c>
      <c r="F533">
        <v>125.9499969</v>
      </c>
      <c r="H533">
        <v>56</v>
      </c>
      <c r="I533">
        <v>10</v>
      </c>
      <c r="J533">
        <v>66</v>
      </c>
      <c r="K533">
        <v>26901</v>
      </c>
      <c r="L533">
        <v>26901</v>
      </c>
      <c r="M533">
        <v>269.01</v>
      </c>
    </row>
    <row r="534" spans="1:13">
      <c r="A534">
        <v>533</v>
      </c>
      <c r="B534">
        <v>533</v>
      </c>
      <c r="C534" t="s">
        <v>1035</v>
      </c>
      <c r="D534" t="s">
        <v>930</v>
      </c>
      <c r="E534">
        <v>50.056671139999999</v>
      </c>
      <c r="F534">
        <v>126.4213867</v>
      </c>
      <c r="H534">
        <v>31</v>
      </c>
      <c r="I534">
        <v>9</v>
      </c>
      <c r="J534">
        <v>40</v>
      </c>
      <c r="K534">
        <v>8500</v>
      </c>
      <c r="L534">
        <v>8500</v>
      </c>
      <c r="M534">
        <v>85</v>
      </c>
    </row>
    <row r="535" spans="1:13">
      <c r="A535">
        <v>534</v>
      </c>
      <c r="B535">
        <v>534</v>
      </c>
      <c r="C535" t="s">
        <v>1035</v>
      </c>
      <c r="D535" t="s">
        <v>929</v>
      </c>
      <c r="E535">
        <v>50.35303116</v>
      </c>
      <c r="F535">
        <v>126.16419980000001</v>
      </c>
      <c r="H535">
        <v>56</v>
      </c>
      <c r="I535">
        <v>6</v>
      </c>
      <c r="J535">
        <v>62</v>
      </c>
      <c r="K535">
        <v>7722</v>
      </c>
      <c r="L535">
        <v>7722</v>
      </c>
      <c r="M535">
        <v>77.22</v>
      </c>
    </row>
    <row r="536" spans="1:13">
      <c r="A536">
        <v>535</v>
      </c>
      <c r="B536">
        <v>535</v>
      </c>
      <c r="C536" t="s">
        <v>1035</v>
      </c>
      <c r="D536" t="s">
        <v>932</v>
      </c>
      <c r="E536">
        <v>51.122520450000003</v>
      </c>
      <c r="F536">
        <v>125.6667023</v>
      </c>
      <c r="H536">
        <v>60</v>
      </c>
      <c r="I536">
        <v>10</v>
      </c>
      <c r="J536">
        <v>70</v>
      </c>
      <c r="K536">
        <v>15855</v>
      </c>
      <c r="L536">
        <v>15855</v>
      </c>
      <c r="M536">
        <v>158.55000000000001</v>
      </c>
    </row>
    <row r="537" spans="1:13">
      <c r="A537">
        <v>536</v>
      </c>
      <c r="B537">
        <v>536</v>
      </c>
      <c r="C537" t="s">
        <v>1035</v>
      </c>
      <c r="D537" t="s">
        <v>930</v>
      </c>
      <c r="E537">
        <v>51.122650149999998</v>
      </c>
      <c r="F537">
        <v>125.6667023</v>
      </c>
      <c r="H537">
        <v>37</v>
      </c>
      <c r="I537">
        <v>3.5</v>
      </c>
      <c r="J537">
        <v>40.5</v>
      </c>
      <c r="K537">
        <v>6339</v>
      </c>
      <c r="L537">
        <v>6339</v>
      </c>
      <c r="M537">
        <v>63.39</v>
      </c>
    </row>
    <row r="538" spans="1:13">
      <c r="A538">
        <v>537</v>
      </c>
      <c r="B538">
        <v>537</v>
      </c>
      <c r="C538" t="s">
        <v>1035</v>
      </c>
      <c r="D538" t="s">
        <v>932</v>
      </c>
      <c r="E538">
        <v>51.122829439999997</v>
      </c>
      <c r="F538">
        <v>125.6667023</v>
      </c>
      <c r="H538">
        <v>0</v>
      </c>
      <c r="I538">
        <v>0</v>
      </c>
      <c r="J538">
        <v>0</v>
      </c>
      <c r="K538">
        <v>0</v>
      </c>
      <c r="L538">
        <v>0</v>
      </c>
      <c r="M538">
        <v>0</v>
      </c>
    </row>
    <row r="539" spans="1:13">
      <c r="A539">
        <v>538</v>
      </c>
      <c r="B539">
        <v>538</v>
      </c>
      <c r="C539" t="s">
        <v>1035</v>
      </c>
      <c r="D539" t="s">
        <v>35</v>
      </c>
      <c r="E539">
        <v>51.122749329999998</v>
      </c>
      <c r="F539">
        <v>125.66680150000001</v>
      </c>
      <c r="H539">
        <v>20</v>
      </c>
      <c r="I539">
        <v>0</v>
      </c>
      <c r="J539">
        <v>20</v>
      </c>
      <c r="K539">
        <v>0</v>
      </c>
      <c r="L539">
        <v>0</v>
      </c>
      <c r="M539">
        <v>0</v>
      </c>
    </row>
    <row r="540" spans="1:13">
      <c r="A540">
        <v>539</v>
      </c>
      <c r="B540">
        <v>539</v>
      </c>
      <c r="C540" t="s">
        <v>1035</v>
      </c>
      <c r="D540" t="s">
        <v>932</v>
      </c>
      <c r="E540">
        <v>50.23450089</v>
      </c>
      <c r="F540">
        <v>126.64440159999999</v>
      </c>
      <c r="H540">
        <v>90</v>
      </c>
      <c r="I540">
        <v>6</v>
      </c>
      <c r="J540">
        <v>96</v>
      </c>
      <c r="K540">
        <v>15099</v>
      </c>
      <c r="L540">
        <v>15099</v>
      </c>
      <c r="M540">
        <v>150.99</v>
      </c>
    </row>
    <row r="541" spans="1:13">
      <c r="A541">
        <v>540</v>
      </c>
      <c r="B541">
        <v>540</v>
      </c>
      <c r="C541" t="s">
        <v>1035</v>
      </c>
      <c r="D541" t="s">
        <v>932</v>
      </c>
      <c r="E541">
        <v>50.238330840000003</v>
      </c>
      <c r="F541">
        <v>126.6451035</v>
      </c>
      <c r="H541">
        <v>95</v>
      </c>
      <c r="I541">
        <v>1</v>
      </c>
      <c r="J541">
        <v>96</v>
      </c>
      <c r="K541">
        <v>48050</v>
      </c>
      <c r="L541">
        <v>48050</v>
      </c>
      <c r="M541">
        <v>480.5</v>
      </c>
    </row>
    <row r="542" spans="1:13">
      <c r="A542">
        <v>541</v>
      </c>
      <c r="B542">
        <v>541</v>
      </c>
      <c r="C542" t="s">
        <v>1035</v>
      </c>
      <c r="D542" t="s">
        <v>932</v>
      </c>
      <c r="E542">
        <v>50.236061100000001</v>
      </c>
      <c r="F542">
        <v>126.6491013</v>
      </c>
      <c r="H542">
        <v>90</v>
      </c>
      <c r="I542">
        <v>3</v>
      </c>
      <c r="J542">
        <v>93</v>
      </c>
      <c r="K542">
        <v>4701</v>
      </c>
      <c r="L542">
        <v>4701</v>
      </c>
      <c r="M542">
        <v>47.01</v>
      </c>
    </row>
    <row r="543" spans="1:13">
      <c r="A543">
        <v>542</v>
      </c>
      <c r="B543">
        <v>542</v>
      </c>
      <c r="C543" t="s">
        <v>1035</v>
      </c>
      <c r="D543" t="s">
        <v>929</v>
      </c>
      <c r="E543">
        <v>51.386360170000003</v>
      </c>
      <c r="F543">
        <v>125.62660219999999</v>
      </c>
      <c r="H543">
        <v>42</v>
      </c>
      <c r="I543">
        <v>5</v>
      </c>
      <c r="J543">
        <v>47</v>
      </c>
      <c r="K543">
        <v>11182</v>
      </c>
      <c r="L543">
        <v>11182</v>
      </c>
      <c r="M543">
        <v>111.82</v>
      </c>
    </row>
    <row r="544" spans="1:13">
      <c r="A544">
        <v>543</v>
      </c>
      <c r="B544">
        <v>543</v>
      </c>
      <c r="C544" t="s">
        <v>1035</v>
      </c>
      <c r="D544" t="s">
        <v>929</v>
      </c>
      <c r="E544">
        <v>50.389579769999997</v>
      </c>
      <c r="F544">
        <v>126.94450380000001</v>
      </c>
      <c r="H544">
        <v>14</v>
      </c>
      <c r="I544">
        <v>4</v>
      </c>
      <c r="J544">
        <v>18</v>
      </c>
      <c r="K544">
        <v>5278</v>
      </c>
      <c r="L544">
        <v>5278</v>
      </c>
      <c r="M544">
        <v>52.78</v>
      </c>
    </row>
    <row r="545" spans="1:13">
      <c r="A545">
        <v>544</v>
      </c>
      <c r="B545">
        <v>544</v>
      </c>
      <c r="C545" t="s">
        <v>1035</v>
      </c>
      <c r="D545" t="s">
        <v>932</v>
      </c>
      <c r="E545">
        <v>50.524890900000003</v>
      </c>
      <c r="F545">
        <v>126.87879940000001</v>
      </c>
      <c r="H545">
        <v>84</v>
      </c>
      <c r="I545">
        <v>1</v>
      </c>
      <c r="J545">
        <v>85</v>
      </c>
      <c r="K545">
        <v>18892</v>
      </c>
      <c r="L545">
        <v>18892</v>
      </c>
      <c r="M545">
        <v>188.92</v>
      </c>
    </row>
    <row r="546" spans="1:13">
      <c r="A546">
        <v>545</v>
      </c>
      <c r="B546">
        <v>545</v>
      </c>
      <c r="C546" t="s">
        <v>1035</v>
      </c>
      <c r="D546" t="s">
        <v>930</v>
      </c>
      <c r="E546">
        <v>50.979228970000001</v>
      </c>
      <c r="F546">
        <v>126.42790220000001</v>
      </c>
      <c r="H546">
        <v>6</v>
      </c>
      <c r="I546">
        <v>6</v>
      </c>
      <c r="J546">
        <v>12</v>
      </c>
      <c r="K546">
        <v>4268</v>
      </c>
      <c r="L546">
        <v>4268</v>
      </c>
      <c r="M546">
        <v>42.68</v>
      </c>
    </row>
    <row r="547" spans="1:13">
      <c r="A547">
        <v>546</v>
      </c>
      <c r="B547">
        <v>546</v>
      </c>
      <c r="C547" t="s">
        <v>1035</v>
      </c>
      <c r="D547" t="s">
        <v>930</v>
      </c>
      <c r="E547">
        <v>50.995429989999998</v>
      </c>
      <c r="F547">
        <v>126.41680150000001</v>
      </c>
      <c r="H547">
        <v>40</v>
      </c>
      <c r="I547">
        <v>5</v>
      </c>
      <c r="J547">
        <v>45</v>
      </c>
      <c r="K547">
        <v>9124</v>
      </c>
      <c r="L547">
        <v>9124</v>
      </c>
      <c r="M547">
        <v>91.24</v>
      </c>
    </row>
    <row r="548" spans="1:13">
      <c r="A548">
        <v>547</v>
      </c>
      <c r="B548">
        <v>547</v>
      </c>
      <c r="C548" t="s">
        <v>1035</v>
      </c>
      <c r="D548" t="s">
        <v>929</v>
      </c>
      <c r="E548">
        <v>50.401939390000003</v>
      </c>
      <c r="F548">
        <v>127.0975037</v>
      </c>
      <c r="H548">
        <v>45</v>
      </c>
      <c r="I548">
        <v>10</v>
      </c>
      <c r="J548">
        <v>55</v>
      </c>
      <c r="K548">
        <v>11968</v>
      </c>
      <c r="L548">
        <v>11968</v>
      </c>
      <c r="M548">
        <v>119.68</v>
      </c>
    </row>
    <row r="549" spans="1:13">
      <c r="A549">
        <v>548</v>
      </c>
      <c r="B549">
        <v>548</v>
      </c>
      <c r="C549" t="s">
        <v>1035</v>
      </c>
      <c r="D549" t="s">
        <v>929</v>
      </c>
      <c r="E549">
        <v>50.569999690000003</v>
      </c>
      <c r="F549">
        <v>127.12370300000001</v>
      </c>
      <c r="H549">
        <v>80</v>
      </c>
      <c r="I549">
        <v>26</v>
      </c>
      <c r="J549">
        <v>106</v>
      </c>
      <c r="K549">
        <v>26275</v>
      </c>
      <c r="L549">
        <v>26275</v>
      </c>
      <c r="M549">
        <v>262.75</v>
      </c>
    </row>
    <row r="550" spans="1:13">
      <c r="A550">
        <v>549</v>
      </c>
      <c r="B550">
        <v>549</v>
      </c>
      <c r="C550" t="s">
        <v>1035</v>
      </c>
      <c r="D550" t="s">
        <v>930</v>
      </c>
      <c r="E550">
        <v>50.417781830000003</v>
      </c>
      <c r="F550">
        <v>127.3585968</v>
      </c>
      <c r="H550">
        <v>98</v>
      </c>
      <c r="I550">
        <v>3</v>
      </c>
      <c r="J550">
        <v>101</v>
      </c>
      <c r="K550">
        <v>14189</v>
      </c>
      <c r="L550">
        <v>14189</v>
      </c>
      <c r="M550">
        <v>141.88999999999999</v>
      </c>
    </row>
    <row r="551" spans="1:13">
      <c r="A551">
        <v>550</v>
      </c>
      <c r="B551">
        <v>550</v>
      </c>
      <c r="C551" t="s">
        <v>1035</v>
      </c>
      <c r="D551" t="s">
        <v>929</v>
      </c>
      <c r="E551">
        <v>51.687000269999999</v>
      </c>
      <c r="F551">
        <v>126.13939670000001</v>
      </c>
      <c r="H551">
        <v>35</v>
      </c>
      <c r="I551">
        <v>14</v>
      </c>
      <c r="J551">
        <v>49</v>
      </c>
      <c r="K551">
        <v>15672</v>
      </c>
      <c r="L551">
        <v>15672</v>
      </c>
      <c r="M551">
        <v>156.72</v>
      </c>
    </row>
    <row r="552" spans="1:13">
      <c r="A552">
        <v>551</v>
      </c>
      <c r="B552">
        <v>551</v>
      </c>
      <c r="C552" t="s">
        <v>1035</v>
      </c>
      <c r="D552" t="s">
        <v>929</v>
      </c>
      <c r="E552">
        <v>50.447669980000001</v>
      </c>
      <c r="F552">
        <v>127.4298019</v>
      </c>
      <c r="H552">
        <v>88</v>
      </c>
      <c r="I552">
        <v>12</v>
      </c>
      <c r="J552">
        <v>100</v>
      </c>
      <c r="K552">
        <v>22172</v>
      </c>
      <c r="L552">
        <v>22172</v>
      </c>
      <c r="M552">
        <v>221.72</v>
      </c>
    </row>
    <row r="553" spans="1:13">
      <c r="A553">
        <v>552</v>
      </c>
      <c r="B553">
        <v>552</v>
      </c>
      <c r="C553" t="s">
        <v>1035</v>
      </c>
      <c r="D553" t="s">
        <v>930</v>
      </c>
      <c r="E553">
        <v>52.245601649999998</v>
      </c>
      <c r="F553">
        <v>125.95010379999999</v>
      </c>
      <c r="H553">
        <v>51</v>
      </c>
      <c r="I553">
        <v>0.5</v>
      </c>
      <c r="J553">
        <v>51.5</v>
      </c>
      <c r="K553">
        <v>2473</v>
      </c>
      <c r="L553">
        <v>2473</v>
      </c>
      <c r="M553">
        <v>24.73</v>
      </c>
    </row>
    <row r="554" spans="1:13">
      <c r="A554">
        <v>553</v>
      </c>
      <c r="B554">
        <v>553</v>
      </c>
      <c r="C554" t="s">
        <v>1035</v>
      </c>
      <c r="D554" t="s">
        <v>35</v>
      </c>
      <c r="E554">
        <v>51.04333115</v>
      </c>
      <c r="F554">
        <v>127.30639650000001</v>
      </c>
      <c r="H554">
        <v>100</v>
      </c>
      <c r="I554">
        <v>0</v>
      </c>
      <c r="J554">
        <v>100</v>
      </c>
      <c r="K554">
        <v>0</v>
      </c>
      <c r="L554">
        <v>0</v>
      </c>
      <c r="M554">
        <v>0</v>
      </c>
    </row>
    <row r="555" spans="1:13">
      <c r="A555">
        <v>554</v>
      </c>
      <c r="B555">
        <v>554</v>
      </c>
      <c r="C555" t="s">
        <v>1035</v>
      </c>
      <c r="D555" t="s">
        <v>929</v>
      </c>
      <c r="E555">
        <v>50.699748990000003</v>
      </c>
      <c r="F555">
        <v>127.6875</v>
      </c>
      <c r="H555">
        <v>100</v>
      </c>
      <c r="I555">
        <v>8</v>
      </c>
      <c r="J555">
        <v>108</v>
      </c>
      <c r="K555">
        <v>41410</v>
      </c>
      <c r="L555">
        <v>41410</v>
      </c>
      <c r="M555">
        <v>414.1</v>
      </c>
    </row>
    <row r="556" spans="1:13">
      <c r="A556">
        <v>555</v>
      </c>
      <c r="B556">
        <v>555</v>
      </c>
      <c r="C556" t="s">
        <v>1035</v>
      </c>
      <c r="D556" t="s">
        <v>929</v>
      </c>
      <c r="E556">
        <v>51.75057983</v>
      </c>
      <c r="F556">
        <v>126.67790220000001</v>
      </c>
      <c r="H556">
        <v>10</v>
      </c>
      <c r="I556">
        <v>75</v>
      </c>
      <c r="J556">
        <v>85</v>
      </c>
      <c r="K556">
        <v>43861</v>
      </c>
      <c r="L556">
        <v>43861</v>
      </c>
      <c r="M556">
        <v>438.61</v>
      </c>
    </row>
    <row r="557" spans="1:13">
      <c r="A557">
        <v>556</v>
      </c>
      <c r="B557">
        <v>556</v>
      </c>
      <c r="C557" t="s">
        <v>1035</v>
      </c>
      <c r="D557" t="s">
        <v>929</v>
      </c>
      <c r="E557">
        <v>51.751720429999999</v>
      </c>
      <c r="F557">
        <v>126.6841965</v>
      </c>
      <c r="H557">
        <v>23</v>
      </c>
      <c r="I557">
        <v>46</v>
      </c>
      <c r="J557">
        <v>69</v>
      </c>
      <c r="K557">
        <v>33622</v>
      </c>
      <c r="L557">
        <v>33622</v>
      </c>
      <c r="M557">
        <v>336.22</v>
      </c>
    </row>
    <row r="558" spans="1:13">
      <c r="A558">
        <v>557</v>
      </c>
      <c r="B558">
        <v>557</v>
      </c>
      <c r="C558" t="s">
        <v>1035</v>
      </c>
      <c r="D558" t="s">
        <v>929</v>
      </c>
      <c r="E558">
        <v>51.754138949999998</v>
      </c>
      <c r="F558">
        <v>126.6922989</v>
      </c>
      <c r="H558">
        <v>15</v>
      </c>
      <c r="I558">
        <v>42</v>
      </c>
      <c r="J558">
        <v>57</v>
      </c>
      <c r="K558">
        <v>23100</v>
      </c>
      <c r="L558">
        <v>23100</v>
      </c>
      <c r="M558">
        <v>231</v>
      </c>
    </row>
    <row r="559" spans="1:13">
      <c r="A559">
        <v>558</v>
      </c>
      <c r="B559">
        <v>558</v>
      </c>
      <c r="C559" t="s">
        <v>1035</v>
      </c>
      <c r="D559" t="s">
        <v>929</v>
      </c>
      <c r="E559">
        <v>51.809528350000001</v>
      </c>
      <c r="F559">
        <v>126.6407013</v>
      </c>
      <c r="H559">
        <v>30</v>
      </c>
      <c r="I559">
        <v>22</v>
      </c>
      <c r="J559">
        <v>52</v>
      </c>
      <c r="K559">
        <v>20695</v>
      </c>
      <c r="L559">
        <v>20695</v>
      </c>
      <c r="M559">
        <v>206.95</v>
      </c>
    </row>
    <row r="560" spans="1:13">
      <c r="A560">
        <v>559</v>
      </c>
      <c r="B560">
        <v>559</v>
      </c>
      <c r="C560" t="s">
        <v>1035</v>
      </c>
      <c r="D560" t="s">
        <v>930</v>
      </c>
      <c r="E560">
        <v>51.81597137</v>
      </c>
      <c r="F560">
        <v>126.6428986</v>
      </c>
      <c r="H560">
        <v>44</v>
      </c>
      <c r="I560">
        <v>17</v>
      </c>
      <c r="J560">
        <v>61</v>
      </c>
      <c r="K560">
        <v>16080</v>
      </c>
      <c r="L560">
        <v>16080</v>
      </c>
      <c r="M560">
        <v>160.80000000000001</v>
      </c>
    </row>
    <row r="561" spans="1:13">
      <c r="A561">
        <v>560</v>
      </c>
      <c r="B561">
        <v>560</v>
      </c>
      <c r="C561" t="s">
        <v>1035</v>
      </c>
      <c r="D561" t="s">
        <v>929</v>
      </c>
      <c r="E561">
        <v>50.69863892</v>
      </c>
      <c r="F561">
        <v>127.81469730000001</v>
      </c>
      <c r="H561">
        <v>70</v>
      </c>
      <c r="I561">
        <v>23</v>
      </c>
      <c r="J561">
        <v>93</v>
      </c>
      <c r="K561">
        <v>27301</v>
      </c>
      <c r="L561">
        <v>27301</v>
      </c>
      <c r="M561">
        <v>273.01</v>
      </c>
    </row>
    <row r="562" spans="1:13">
      <c r="A562">
        <v>561</v>
      </c>
      <c r="B562">
        <v>561</v>
      </c>
      <c r="C562" t="s">
        <v>1035</v>
      </c>
      <c r="D562" t="s">
        <v>930</v>
      </c>
      <c r="E562">
        <v>50.700531009999999</v>
      </c>
      <c r="F562">
        <v>127.8132019</v>
      </c>
      <c r="H562">
        <v>38</v>
      </c>
      <c r="I562">
        <v>22</v>
      </c>
      <c r="J562">
        <v>60</v>
      </c>
      <c r="K562">
        <v>14544</v>
      </c>
      <c r="L562">
        <v>14544</v>
      </c>
      <c r="M562">
        <v>145.44</v>
      </c>
    </row>
    <row r="563" spans="1:13">
      <c r="A563">
        <v>562</v>
      </c>
      <c r="B563">
        <v>562</v>
      </c>
      <c r="C563" t="s">
        <v>1035</v>
      </c>
      <c r="D563" t="s">
        <v>932</v>
      </c>
      <c r="E563">
        <v>50.701999659999998</v>
      </c>
      <c r="F563">
        <v>127.8149033</v>
      </c>
      <c r="H563">
        <v>105</v>
      </c>
      <c r="I563">
        <v>2</v>
      </c>
      <c r="J563">
        <v>107</v>
      </c>
      <c r="K563">
        <v>48794</v>
      </c>
      <c r="L563">
        <v>48743</v>
      </c>
      <c r="M563">
        <v>487.43</v>
      </c>
    </row>
    <row r="564" spans="1:13">
      <c r="A564">
        <v>563</v>
      </c>
      <c r="B564">
        <v>563</v>
      </c>
      <c r="C564" t="s">
        <v>1035</v>
      </c>
      <c r="D564" t="s">
        <v>929</v>
      </c>
      <c r="E564">
        <v>52.241699220000001</v>
      </c>
      <c r="F564">
        <v>126.3047028</v>
      </c>
      <c r="H564">
        <v>42</v>
      </c>
      <c r="I564">
        <v>22</v>
      </c>
      <c r="J564">
        <v>64</v>
      </c>
      <c r="K564">
        <v>20770</v>
      </c>
      <c r="L564">
        <v>20770</v>
      </c>
      <c r="M564">
        <v>207.7</v>
      </c>
    </row>
    <row r="565" spans="1:13">
      <c r="A565">
        <v>564</v>
      </c>
      <c r="B565">
        <v>564</v>
      </c>
      <c r="C565" t="s">
        <v>1035</v>
      </c>
      <c r="D565" t="s">
        <v>931</v>
      </c>
      <c r="E565">
        <v>52.241920469999997</v>
      </c>
      <c r="F565">
        <v>126.3059006</v>
      </c>
      <c r="H565">
        <v>45</v>
      </c>
      <c r="I565">
        <v>10</v>
      </c>
      <c r="J565">
        <v>55</v>
      </c>
      <c r="K565">
        <v>14397</v>
      </c>
      <c r="L565">
        <v>14397</v>
      </c>
      <c r="M565">
        <v>143.97</v>
      </c>
    </row>
    <row r="566" spans="1:13">
      <c r="A566">
        <v>565</v>
      </c>
      <c r="B566">
        <v>565</v>
      </c>
      <c r="C566" t="s">
        <v>1035</v>
      </c>
      <c r="D566" t="s">
        <v>929</v>
      </c>
      <c r="E566">
        <v>52.218891139999997</v>
      </c>
      <c r="F566">
        <v>126.33110050000001</v>
      </c>
      <c r="H566">
        <v>40</v>
      </c>
      <c r="I566">
        <v>8</v>
      </c>
      <c r="J566">
        <v>48</v>
      </c>
      <c r="K566">
        <v>24118</v>
      </c>
      <c r="L566">
        <v>24118</v>
      </c>
      <c r="M566">
        <v>241.18</v>
      </c>
    </row>
    <row r="567" spans="1:13">
      <c r="A567">
        <v>566</v>
      </c>
      <c r="B567">
        <v>566</v>
      </c>
      <c r="C567" t="s">
        <v>1035</v>
      </c>
      <c r="D567" t="s">
        <v>931</v>
      </c>
      <c r="E567">
        <v>52.218719479999997</v>
      </c>
      <c r="F567">
        <v>126.33229830000001</v>
      </c>
      <c r="H567">
        <v>40</v>
      </c>
      <c r="I567">
        <v>33</v>
      </c>
      <c r="J567">
        <v>73</v>
      </c>
      <c r="K567">
        <v>33319</v>
      </c>
      <c r="L567">
        <v>33319</v>
      </c>
      <c r="M567">
        <v>333.19</v>
      </c>
    </row>
    <row r="568" spans="1:13">
      <c r="A568">
        <v>567</v>
      </c>
      <c r="B568">
        <v>567</v>
      </c>
      <c r="C568" t="s">
        <v>1035</v>
      </c>
      <c r="D568" t="s">
        <v>929</v>
      </c>
      <c r="E568">
        <v>52.228389739999997</v>
      </c>
      <c r="F568">
        <v>126.3231964</v>
      </c>
      <c r="H568">
        <v>49</v>
      </c>
      <c r="I568">
        <v>13</v>
      </c>
      <c r="J568">
        <v>62</v>
      </c>
      <c r="K568">
        <v>14906</v>
      </c>
      <c r="L568">
        <v>14906</v>
      </c>
      <c r="M568">
        <v>149.06</v>
      </c>
    </row>
    <row r="569" spans="1:13">
      <c r="A569">
        <v>568</v>
      </c>
      <c r="B569">
        <v>568</v>
      </c>
      <c r="C569" t="s">
        <v>1035</v>
      </c>
      <c r="D569" t="s">
        <v>929</v>
      </c>
      <c r="E569">
        <v>50.737831120000003</v>
      </c>
      <c r="F569">
        <v>127.8943024</v>
      </c>
      <c r="H569">
        <v>50</v>
      </c>
      <c r="I569">
        <v>50</v>
      </c>
      <c r="J569">
        <v>100</v>
      </c>
      <c r="K569">
        <v>35258</v>
      </c>
      <c r="L569">
        <v>35258</v>
      </c>
      <c r="M569">
        <v>352.58</v>
      </c>
    </row>
    <row r="570" spans="1:13">
      <c r="A570">
        <v>569</v>
      </c>
      <c r="B570">
        <v>569</v>
      </c>
      <c r="C570" t="s">
        <v>1035</v>
      </c>
      <c r="D570" t="s">
        <v>929</v>
      </c>
      <c r="E570">
        <v>51.357440949999997</v>
      </c>
      <c r="F570">
        <v>127.29360200000001</v>
      </c>
      <c r="H570">
        <v>35</v>
      </c>
      <c r="I570">
        <v>0</v>
      </c>
      <c r="J570">
        <v>35</v>
      </c>
      <c r="K570">
        <v>18886</v>
      </c>
      <c r="L570">
        <v>18886</v>
      </c>
      <c r="M570">
        <v>188.86</v>
      </c>
    </row>
    <row r="571" spans="1:13">
      <c r="A571">
        <v>570</v>
      </c>
      <c r="B571">
        <v>570</v>
      </c>
      <c r="C571" t="s">
        <v>1035</v>
      </c>
      <c r="D571" t="s">
        <v>929</v>
      </c>
      <c r="E571">
        <v>50.660110469999999</v>
      </c>
      <c r="F571">
        <v>128.01739499999999</v>
      </c>
      <c r="H571">
        <v>53</v>
      </c>
      <c r="I571">
        <v>11</v>
      </c>
      <c r="J571">
        <v>64</v>
      </c>
      <c r="K571">
        <v>13145</v>
      </c>
      <c r="L571">
        <v>13145</v>
      </c>
      <c r="M571">
        <v>131.44999999999999</v>
      </c>
    </row>
    <row r="572" spans="1:13">
      <c r="A572">
        <v>571</v>
      </c>
      <c r="B572">
        <v>571</v>
      </c>
      <c r="C572" t="s">
        <v>1035</v>
      </c>
      <c r="D572" t="s">
        <v>929</v>
      </c>
      <c r="E572">
        <v>50.656471250000003</v>
      </c>
      <c r="F572">
        <v>128.03179929999999</v>
      </c>
      <c r="H572">
        <v>60</v>
      </c>
      <c r="I572">
        <v>30</v>
      </c>
      <c r="J572">
        <v>90</v>
      </c>
      <c r="K572">
        <v>19799</v>
      </c>
      <c r="L572">
        <v>19799</v>
      </c>
      <c r="M572">
        <v>197.99</v>
      </c>
    </row>
    <row r="573" spans="1:13">
      <c r="A573">
        <v>572</v>
      </c>
      <c r="B573">
        <v>572</v>
      </c>
      <c r="C573" t="s">
        <v>1035</v>
      </c>
      <c r="D573" t="s">
        <v>932</v>
      </c>
      <c r="E573">
        <v>52.287170410000002</v>
      </c>
      <c r="F573">
        <v>126.40609739999999</v>
      </c>
      <c r="H573">
        <v>50</v>
      </c>
      <c r="I573">
        <v>7</v>
      </c>
      <c r="J573">
        <v>57</v>
      </c>
      <c r="K573">
        <v>4297</v>
      </c>
      <c r="L573">
        <v>4297</v>
      </c>
      <c r="M573">
        <v>42.97</v>
      </c>
    </row>
    <row r="574" spans="1:13">
      <c r="A574">
        <v>573</v>
      </c>
      <c r="B574">
        <v>573</v>
      </c>
      <c r="C574" t="s">
        <v>1035</v>
      </c>
      <c r="D574" t="s">
        <v>932</v>
      </c>
      <c r="E574">
        <v>52.287448879999999</v>
      </c>
      <c r="F574">
        <v>126.4059982</v>
      </c>
      <c r="H574">
        <v>55</v>
      </c>
      <c r="I574">
        <v>6</v>
      </c>
      <c r="J574">
        <v>61</v>
      </c>
      <c r="K574">
        <v>8137</v>
      </c>
      <c r="L574">
        <v>8137</v>
      </c>
      <c r="M574">
        <v>81.37</v>
      </c>
    </row>
    <row r="575" spans="1:13">
      <c r="A575">
        <v>574</v>
      </c>
      <c r="B575">
        <v>574</v>
      </c>
      <c r="C575" t="s">
        <v>1035</v>
      </c>
      <c r="D575" t="s">
        <v>932</v>
      </c>
      <c r="E575">
        <v>50.66794968</v>
      </c>
      <c r="F575">
        <v>128.06230160000001</v>
      </c>
      <c r="H575">
        <v>95</v>
      </c>
      <c r="I575">
        <v>2</v>
      </c>
      <c r="J575">
        <v>97</v>
      </c>
      <c r="K575">
        <v>32575</v>
      </c>
      <c r="L575">
        <v>32575</v>
      </c>
      <c r="M575">
        <v>325.75</v>
      </c>
    </row>
    <row r="576" spans="1:13">
      <c r="A576">
        <v>575</v>
      </c>
      <c r="B576">
        <v>575</v>
      </c>
      <c r="C576" t="s">
        <v>1035</v>
      </c>
      <c r="D576" t="s">
        <v>930</v>
      </c>
      <c r="E576">
        <v>52.336669919999999</v>
      </c>
      <c r="F576">
        <v>126.43609619999999</v>
      </c>
      <c r="H576">
        <v>85</v>
      </c>
      <c r="I576">
        <v>14</v>
      </c>
      <c r="J576">
        <v>99</v>
      </c>
      <c r="K576">
        <v>15209</v>
      </c>
      <c r="L576">
        <v>15209</v>
      </c>
      <c r="M576">
        <v>152.09</v>
      </c>
    </row>
    <row r="577" spans="1:13">
      <c r="A577">
        <v>576</v>
      </c>
      <c r="B577">
        <v>576</v>
      </c>
      <c r="C577" t="s">
        <v>1035</v>
      </c>
      <c r="D577" t="s">
        <v>929</v>
      </c>
      <c r="E577">
        <v>50.673500060000002</v>
      </c>
      <c r="F577">
        <v>128.09959409999999</v>
      </c>
      <c r="H577">
        <v>50</v>
      </c>
      <c r="I577">
        <v>15</v>
      </c>
      <c r="J577">
        <v>65</v>
      </c>
      <c r="K577">
        <v>21374</v>
      </c>
      <c r="L577">
        <v>21374</v>
      </c>
      <c r="M577">
        <v>213.74</v>
      </c>
    </row>
    <row r="578" spans="1:13">
      <c r="A578">
        <v>577</v>
      </c>
      <c r="B578">
        <v>577</v>
      </c>
      <c r="C578" t="s">
        <v>1035</v>
      </c>
      <c r="D578" t="s">
        <v>929</v>
      </c>
      <c r="E578">
        <v>52.33552933</v>
      </c>
      <c r="F578">
        <v>126.43979640000001</v>
      </c>
      <c r="H578">
        <v>50</v>
      </c>
      <c r="I578">
        <v>8</v>
      </c>
      <c r="J578">
        <v>58</v>
      </c>
      <c r="K578">
        <v>10019</v>
      </c>
      <c r="L578">
        <v>10019</v>
      </c>
      <c r="M578">
        <v>100.19</v>
      </c>
    </row>
    <row r="579" spans="1:13">
      <c r="A579">
        <v>578</v>
      </c>
      <c r="B579">
        <v>578</v>
      </c>
      <c r="C579" t="s">
        <v>1035</v>
      </c>
      <c r="D579" t="s">
        <v>930</v>
      </c>
      <c r="E579">
        <v>52.447921749999999</v>
      </c>
      <c r="F579">
        <v>126.3330002</v>
      </c>
      <c r="H579">
        <v>41</v>
      </c>
      <c r="I579">
        <v>2</v>
      </c>
      <c r="J579">
        <v>43</v>
      </c>
      <c r="K579">
        <v>5217</v>
      </c>
      <c r="L579">
        <v>5217</v>
      </c>
      <c r="M579">
        <v>52.17</v>
      </c>
    </row>
    <row r="580" spans="1:13">
      <c r="A580">
        <v>579</v>
      </c>
      <c r="B580">
        <v>579</v>
      </c>
      <c r="C580" t="s">
        <v>1035</v>
      </c>
      <c r="D580" t="s">
        <v>930</v>
      </c>
      <c r="E580">
        <v>52.450580600000002</v>
      </c>
      <c r="F580">
        <v>126.33080289999999</v>
      </c>
      <c r="H580">
        <v>96</v>
      </c>
      <c r="I580">
        <v>5</v>
      </c>
      <c r="J580">
        <v>101</v>
      </c>
      <c r="K580">
        <v>15659</v>
      </c>
      <c r="L580">
        <v>15659</v>
      </c>
      <c r="M580">
        <v>156.59</v>
      </c>
    </row>
    <row r="581" spans="1:13">
      <c r="A581">
        <v>580</v>
      </c>
      <c r="B581">
        <v>580</v>
      </c>
      <c r="C581" t="s">
        <v>1035</v>
      </c>
      <c r="D581" t="s">
        <v>929</v>
      </c>
      <c r="E581">
        <v>50.680278780000002</v>
      </c>
      <c r="F581">
        <v>128.1042023</v>
      </c>
      <c r="H581">
        <v>48</v>
      </c>
      <c r="I581">
        <v>12</v>
      </c>
      <c r="J581">
        <v>60</v>
      </c>
      <c r="K581">
        <v>13040</v>
      </c>
      <c r="L581">
        <v>13040</v>
      </c>
      <c r="M581">
        <v>130.4</v>
      </c>
    </row>
    <row r="582" spans="1:13">
      <c r="A582">
        <v>581</v>
      </c>
      <c r="B582">
        <v>581</v>
      </c>
      <c r="C582" t="s">
        <v>1035</v>
      </c>
      <c r="D582" t="s">
        <v>930</v>
      </c>
      <c r="E582">
        <v>52.145942689999998</v>
      </c>
      <c r="F582">
        <v>126.6623001</v>
      </c>
      <c r="H582">
        <v>34</v>
      </c>
      <c r="I582">
        <v>6</v>
      </c>
      <c r="J582">
        <v>40</v>
      </c>
      <c r="K582">
        <v>5040</v>
      </c>
      <c r="L582">
        <v>5040</v>
      </c>
      <c r="M582">
        <v>50.4</v>
      </c>
    </row>
    <row r="583" spans="1:13">
      <c r="A583">
        <v>582</v>
      </c>
      <c r="B583">
        <v>582</v>
      </c>
      <c r="C583" t="s">
        <v>1035</v>
      </c>
      <c r="D583" t="s">
        <v>929</v>
      </c>
      <c r="E583">
        <v>50.669811250000002</v>
      </c>
      <c r="F583">
        <v>128.14489750000001</v>
      </c>
      <c r="H583">
        <v>44</v>
      </c>
      <c r="I583">
        <v>16</v>
      </c>
      <c r="J583">
        <v>60</v>
      </c>
      <c r="K583">
        <v>22473</v>
      </c>
      <c r="L583">
        <v>22473</v>
      </c>
      <c r="M583">
        <v>224.73</v>
      </c>
    </row>
    <row r="584" spans="1:13">
      <c r="A584">
        <v>583</v>
      </c>
      <c r="B584">
        <v>583</v>
      </c>
      <c r="C584" t="s">
        <v>1035</v>
      </c>
      <c r="D584" t="s">
        <v>930</v>
      </c>
      <c r="E584">
        <v>52.444889070000002</v>
      </c>
      <c r="F584">
        <v>126.3899002</v>
      </c>
      <c r="H584">
        <v>62</v>
      </c>
      <c r="I584">
        <v>11</v>
      </c>
      <c r="J584">
        <v>73</v>
      </c>
      <c r="K584">
        <v>12298</v>
      </c>
      <c r="L584">
        <v>12298</v>
      </c>
      <c r="M584">
        <v>122.98</v>
      </c>
    </row>
    <row r="585" spans="1:13">
      <c r="A585">
        <v>584</v>
      </c>
      <c r="B585">
        <v>584</v>
      </c>
      <c r="C585" t="s">
        <v>1035</v>
      </c>
      <c r="D585" t="s">
        <v>934</v>
      </c>
      <c r="E585">
        <v>50.670700070000002</v>
      </c>
      <c r="F585">
        <v>128.1658936</v>
      </c>
      <c r="H585">
        <v>120</v>
      </c>
      <c r="I585">
        <v>1</v>
      </c>
      <c r="J585">
        <v>121</v>
      </c>
      <c r="K585">
        <v>159657</v>
      </c>
      <c r="L585">
        <v>413</v>
      </c>
      <c r="M585">
        <v>4.13</v>
      </c>
    </row>
    <row r="586" spans="1:13">
      <c r="A586">
        <v>585</v>
      </c>
      <c r="B586">
        <v>585</v>
      </c>
      <c r="C586" t="s">
        <v>1035</v>
      </c>
      <c r="D586" t="s">
        <v>930</v>
      </c>
      <c r="E586">
        <v>52.230289460000002</v>
      </c>
      <c r="F586">
        <v>126.6112976</v>
      </c>
      <c r="H586">
        <v>65</v>
      </c>
      <c r="I586">
        <v>0</v>
      </c>
      <c r="J586">
        <v>65</v>
      </c>
      <c r="K586">
        <v>7598</v>
      </c>
      <c r="L586">
        <v>7598</v>
      </c>
      <c r="M586">
        <v>75.98</v>
      </c>
    </row>
    <row r="587" spans="1:13">
      <c r="A587">
        <v>586</v>
      </c>
      <c r="B587">
        <v>586</v>
      </c>
      <c r="C587" t="s">
        <v>1035</v>
      </c>
      <c r="D587" t="s">
        <v>929</v>
      </c>
      <c r="E587">
        <v>50.672939300000003</v>
      </c>
      <c r="F587">
        <v>128.17550660000001</v>
      </c>
      <c r="H587">
        <v>51</v>
      </c>
      <c r="I587">
        <v>18</v>
      </c>
      <c r="J587">
        <v>69</v>
      </c>
      <c r="K587">
        <v>18445</v>
      </c>
      <c r="L587">
        <v>18445</v>
      </c>
      <c r="M587">
        <v>184.45</v>
      </c>
    </row>
    <row r="588" spans="1:13">
      <c r="A588">
        <v>587</v>
      </c>
      <c r="B588">
        <v>587</v>
      </c>
      <c r="C588" t="s">
        <v>1035</v>
      </c>
      <c r="D588" t="s">
        <v>929</v>
      </c>
      <c r="E588">
        <v>50.672859189999997</v>
      </c>
      <c r="F588">
        <v>128.18060299999999</v>
      </c>
      <c r="H588">
        <v>57</v>
      </c>
      <c r="I588">
        <v>15</v>
      </c>
      <c r="J588">
        <v>72</v>
      </c>
      <c r="K588">
        <v>31278</v>
      </c>
      <c r="L588">
        <v>31278</v>
      </c>
      <c r="M588">
        <v>312.77999999999997</v>
      </c>
    </row>
    <row r="589" spans="1:13">
      <c r="A589">
        <v>588</v>
      </c>
      <c r="B589">
        <v>588</v>
      </c>
      <c r="C589" t="s">
        <v>1035</v>
      </c>
      <c r="D589" t="s">
        <v>930</v>
      </c>
      <c r="E589">
        <v>50.674171450000003</v>
      </c>
      <c r="F589">
        <v>128.18310550000001</v>
      </c>
      <c r="H589">
        <v>80</v>
      </c>
      <c r="I589">
        <v>19</v>
      </c>
      <c r="J589">
        <v>99</v>
      </c>
      <c r="K589">
        <v>19423</v>
      </c>
      <c r="L589">
        <v>19423</v>
      </c>
      <c r="M589">
        <v>194.23</v>
      </c>
    </row>
    <row r="590" spans="1:13">
      <c r="A590">
        <v>589</v>
      </c>
      <c r="B590">
        <v>589</v>
      </c>
      <c r="C590" t="s">
        <v>1035</v>
      </c>
      <c r="D590" t="s">
        <v>929</v>
      </c>
      <c r="E590">
        <v>50.674278260000001</v>
      </c>
      <c r="F590">
        <v>128.1833038</v>
      </c>
      <c r="H590">
        <v>57</v>
      </c>
      <c r="I590">
        <v>23</v>
      </c>
      <c r="J590">
        <v>80</v>
      </c>
      <c r="K590">
        <v>21609</v>
      </c>
      <c r="L590">
        <v>21609</v>
      </c>
      <c r="M590">
        <v>216.09</v>
      </c>
    </row>
    <row r="591" spans="1:13">
      <c r="A591">
        <v>590</v>
      </c>
      <c r="B591">
        <v>590</v>
      </c>
      <c r="C591" t="s">
        <v>1035</v>
      </c>
      <c r="D591" t="s">
        <v>929</v>
      </c>
      <c r="E591">
        <v>51.40682983</v>
      </c>
      <c r="F591">
        <v>127.47180179999999</v>
      </c>
      <c r="H591">
        <v>60</v>
      </c>
      <c r="I591">
        <v>0</v>
      </c>
      <c r="J591">
        <v>60</v>
      </c>
      <c r="K591">
        <v>25072</v>
      </c>
      <c r="L591">
        <v>25072</v>
      </c>
      <c r="M591">
        <v>250.72</v>
      </c>
    </row>
    <row r="592" spans="1:13">
      <c r="A592">
        <v>591</v>
      </c>
      <c r="B592">
        <v>591</v>
      </c>
      <c r="C592" t="s">
        <v>1035</v>
      </c>
      <c r="D592" t="s">
        <v>932</v>
      </c>
      <c r="E592">
        <v>52.418861390000004</v>
      </c>
      <c r="F592">
        <v>126.4645996</v>
      </c>
      <c r="H592">
        <v>11</v>
      </c>
      <c r="I592">
        <v>17</v>
      </c>
      <c r="J592">
        <v>28</v>
      </c>
      <c r="K592">
        <v>19973</v>
      </c>
      <c r="L592">
        <v>19973</v>
      </c>
      <c r="M592">
        <v>199.73</v>
      </c>
    </row>
    <row r="593" spans="1:13">
      <c r="A593">
        <v>592</v>
      </c>
      <c r="B593">
        <v>592</v>
      </c>
      <c r="C593" t="s">
        <v>1035</v>
      </c>
      <c r="D593" t="s">
        <v>930</v>
      </c>
      <c r="E593">
        <v>52.418281559999997</v>
      </c>
      <c r="F593">
        <v>126.4657974</v>
      </c>
      <c r="H593">
        <v>80</v>
      </c>
      <c r="I593">
        <v>6</v>
      </c>
      <c r="J593">
        <v>86</v>
      </c>
      <c r="K593">
        <v>7613</v>
      </c>
      <c r="L593">
        <v>7613</v>
      </c>
      <c r="M593">
        <v>76.13</v>
      </c>
    </row>
    <row r="594" spans="1:13">
      <c r="A594">
        <v>593</v>
      </c>
      <c r="B594">
        <v>593</v>
      </c>
      <c r="C594" t="s">
        <v>1035</v>
      </c>
      <c r="D594" t="s">
        <v>930</v>
      </c>
      <c r="E594">
        <v>52.418109889999997</v>
      </c>
      <c r="F594">
        <v>126.4676971</v>
      </c>
      <c r="H594">
        <v>60</v>
      </c>
      <c r="I594">
        <v>4</v>
      </c>
      <c r="J594">
        <v>64</v>
      </c>
      <c r="K594">
        <v>7291</v>
      </c>
      <c r="L594">
        <v>7291</v>
      </c>
      <c r="M594">
        <v>72.91</v>
      </c>
    </row>
    <row r="595" spans="1:13">
      <c r="A595">
        <v>594</v>
      </c>
      <c r="B595">
        <v>594</v>
      </c>
      <c r="C595" t="s">
        <v>1035</v>
      </c>
      <c r="D595" t="s">
        <v>929</v>
      </c>
      <c r="E595">
        <v>52.418170930000002</v>
      </c>
      <c r="F595">
        <v>126.4681015</v>
      </c>
      <c r="H595">
        <v>80</v>
      </c>
      <c r="I595">
        <v>8</v>
      </c>
      <c r="J595">
        <v>88</v>
      </c>
      <c r="K595">
        <v>14628</v>
      </c>
      <c r="L595">
        <v>14628</v>
      </c>
      <c r="M595">
        <v>146.28</v>
      </c>
    </row>
    <row r="596" spans="1:13">
      <c r="A596">
        <v>595</v>
      </c>
      <c r="B596">
        <v>595</v>
      </c>
      <c r="C596" t="s">
        <v>1035</v>
      </c>
      <c r="D596" t="s">
        <v>930</v>
      </c>
      <c r="E596">
        <v>52.418056489999998</v>
      </c>
      <c r="F596">
        <v>126.471199</v>
      </c>
      <c r="H596">
        <v>37</v>
      </c>
      <c r="I596">
        <v>16</v>
      </c>
      <c r="J596">
        <v>53</v>
      </c>
      <c r="K596">
        <v>9956</v>
      </c>
      <c r="L596">
        <v>9956</v>
      </c>
      <c r="M596">
        <v>99.56</v>
      </c>
    </row>
    <row r="597" spans="1:13">
      <c r="A597">
        <v>596</v>
      </c>
      <c r="B597">
        <v>596</v>
      </c>
      <c r="C597" t="s">
        <v>1035</v>
      </c>
      <c r="D597" t="s">
        <v>930</v>
      </c>
      <c r="E597">
        <v>51.377250670000002</v>
      </c>
      <c r="F597">
        <v>127.5226364</v>
      </c>
      <c r="H597">
        <v>33</v>
      </c>
      <c r="I597">
        <v>22</v>
      </c>
      <c r="J597">
        <v>55</v>
      </c>
      <c r="K597">
        <v>16208</v>
      </c>
      <c r="L597">
        <v>16208</v>
      </c>
      <c r="M597">
        <v>162.08000000000001</v>
      </c>
    </row>
    <row r="598" spans="1:13">
      <c r="A598">
        <v>597</v>
      </c>
      <c r="B598">
        <v>597</v>
      </c>
      <c r="C598" t="s">
        <v>1035</v>
      </c>
      <c r="D598" t="s">
        <v>930</v>
      </c>
      <c r="E598">
        <v>50.681060789999997</v>
      </c>
      <c r="F598">
        <v>128.23789980000001</v>
      </c>
      <c r="H598">
        <v>86</v>
      </c>
      <c r="I598">
        <v>2.5</v>
      </c>
      <c r="J598">
        <v>88.5</v>
      </c>
      <c r="K598">
        <v>9140</v>
      </c>
      <c r="L598">
        <v>9140</v>
      </c>
      <c r="M598">
        <v>91.4</v>
      </c>
    </row>
    <row r="599" spans="1:13">
      <c r="A599">
        <v>598</v>
      </c>
      <c r="B599">
        <v>598</v>
      </c>
      <c r="C599" t="s">
        <v>1035</v>
      </c>
      <c r="D599" t="s">
        <v>929</v>
      </c>
      <c r="E599">
        <v>52.38233185</v>
      </c>
      <c r="F599">
        <v>126.5384979</v>
      </c>
      <c r="H599">
        <v>21</v>
      </c>
      <c r="I599">
        <v>8</v>
      </c>
      <c r="J599">
        <v>29</v>
      </c>
      <c r="K599">
        <v>7857</v>
      </c>
      <c r="L599">
        <v>7857</v>
      </c>
      <c r="M599">
        <v>78.569999999999993</v>
      </c>
    </row>
    <row r="600" spans="1:13">
      <c r="A600">
        <v>599</v>
      </c>
      <c r="B600">
        <v>599</v>
      </c>
      <c r="C600" t="s">
        <v>1035</v>
      </c>
      <c r="D600" t="s">
        <v>932</v>
      </c>
      <c r="E600">
        <v>52.385280610000002</v>
      </c>
      <c r="F600">
        <v>126.5389023</v>
      </c>
      <c r="H600">
        <v>39</v>
      </c>
      <c r="I600">
        <v>30</v>
      </c>
      <c r="J600">
        <v>69</v>
      </c>
      <c r="K600">
        <v>35737</v>
      </c>
      <c r="L600">
        <v>35737</v>
      </c>
      <c r="M600">
        <v>357.37</v>
      </c>
    </row>
    <row r="601" spans="1:13">
      <c r="A601">
        <v>600</v>
      </c>
      <c r="B601">
        <v>600</v>
      </c>
      <c r="C601" t="s">
        <v>1035</v>
      </c>
      <c r="D601" t="s">
        <v>929</v>
      </c>
      <c r="E601">
        <v>52.448860170000003</v>
      </c>
      <c r="F601">
        <v>126.5250015</v>
      </c>
      <c r="H601">
        <v>37</v>
      </c>
      <c r="I601">
        <v>21</v>
      </c>
      <c r="J601">
        <v>58</v>
      </c>
      <c r="K601">
        <v>18839</v>
      </c>
      <c r="L601">
        <v>18839</v>
      </c>
      <c r="M601">
        <v>188.39</v>
      </c>
    </row>
    <row r="602" spans="1:13">
      <c r="A602">
        <v>601</v>
      </c>
      <c r="B602">
        <v>601</v>
      </c>
      <c r="C602" t="s">
        <v>1035</v>
      </c>
      <c r="D602" t="s">
        <v>930</v>
      </c>
      <c r="E602">
        <v>52.450668329999999</v>
      </c>
      <c r="F602">
        <v>126.5279007</v>
      </c>
      <c r="H602">
        <v>27</v>
      </c>
      <c r="I602">
        <v>22</v>
      </c>
      <c r="J602">
        <v>49</v>
      </c>
      <c r="K602">
        <v>14450</v>
      </c>
      <c r="L602">
        <v>14450</v>
      </c>
      <c r="M602">
        <v>144.5</v>
      </c>
    </row>
    <row r="603" spans="1:13">
      <c r="A603">
        <v>602</v>
      </c>
      <c r="B603">
        <v>602</v>
      </c>
      <c r="C603" t="s">
        <v>1035</v>
      </c>
      <c r="D603" t="s">
        <v>930</v>
      </c>
      <c r="E603">
        <v>52.373661040000002</v>
      </c>
      <c r="F603">
        <v>126.6100998</v>
      </c>
      <c r="H603">
        <v>60</v>
      </c>
      <c r="I603">
        <v>6</v>
      </c>
      <c r="J603">
        <v>66</v>
      </c>
      <c r="K603">
        <v>7633</v>
      </c>
      <c r="L603">
        <v>7633</v>
      </c>
      <c r="M603">
        <v>76.33</v>
      </c>
    </row>
    <row r="604" spans="1:13">
      <c r="A604">
        <v>603</v>
      </c>
      <c r="B604">
        <v>603</v>
      </c>
      <c r="C604" t="s">
        <v>1035</v>
      </c>
      <c r="D604" t="s">
        <v>932</v>
      </c>
      <c r="E604">
        <v>52.381221770000003</v>
      </c>
      <c r="F604">
        <v>126.6187973</v>
      </c>
      <c r="H604">
        <v>85</v>
      </c>
      <c r="I604">
        <v>4</v>
      </c>
      <c r="J604">
        <v>89</v>
      </c>
      <c r="K604">
        <v>16055</v>
      </c>
      <c r="L604">
        <v>16055</v>
      </c>
      <c r="M604">
        <v>160.55000000000001</v>
      </c>
    </row>
    <row r="605" spans="1:13">
      <c r="A605">
        <v>604</v>
      </c>
      <c r="B605">
        <v>604</v>
      </c>
      <c r="C605" t="s">
        <v>1035</v>
      </c>
      <c r="D605" t="s">
        <v>932</v>
      </c>
      <c r="E605">
        <v>52.380249020000001</v>
      </c>
      <c r="F605">
        <v>126.6207962</v>
      </c>
      <c r="H605">
        <v>115</v>
      </c>
      <c r="I605">
        <v>7</v>
      </c>
      <c r="J605">
        <v>122</v>
      </c>
      <c r="K605">
        <v>22300</v>
      </c>
      <c r="L605">
        <v>16835</v>
      </c>
      <c r="M605">
        <v>168.35</v>
      </c>
    </row>
    <row r="606" spans="1:13">
      <c r="A606">
        <v>605</v>
      </c>
      <c r="B606">
        <v>605</v>
      </c>
      <c r="C606" t="s">
        <v>1035</v>
      </c>
      <c r="D606" t="s">
        <v>929</v>
      </c>
      <c r="E606">
        <v>52.359661099999997</v>
      </c>
      <c r="F606">
        <v>126.6518021</v>
      </c>
      <c r="H606">
        <v>45</v>
      </c>
      <c r="I606">
        <v>6</v>
      </c>
      <c r="J606">
        <v>51</v>
      </c>
      <c r="K606">
        <v>11201</v>
      </c>
      <c r="L606">
        <v>11201</v>
      </c>
      <c r="M606">
        <v>112.01</v>
      </c>
    </row>
    <row r="607" spans="1:13">
      <c r="A607">
        <v>606</v>
      </c>
      <c r="B607">
        <v>606</v>
      </c>
      <c r="C607" t="s">
        <v>1035</v>
      </c>
      <c r="D607" t="s">
        <v>929</v>
      </c>
      <c r="E607">
        <v>52.039554600000002</v>
      </c>
      <c r="F607">
        <v>126.9981995</v>
      </c>
      <c r="H607">
        <v>44</v>
      </c>
      <c r="I607">
        <v>20</v>
      </c>
      <c r="J607">
        <v>64</v>
      </c>
      <c r="K607">
        <v>33795</v>
      </c>
      <c r="L607">
        <v>33795</v>
      </c>
      <c r="M607">
        <v>337.95</v>
      </c>
    </row>
    <row r="608" spans="1:13">
      <c r="A608">
        <v>607</v>
      </c>
      <c r="B608">
        <v>607</v>
      </c>
      <c r="C608" t="s">
        <v>1035</v>
      </c>
      <c r="D608" t="s">
        <v>930</v>
      </c>
      <c r="E608">
        <v>52.404720310000002</v>
      </c>
      <c r="F608">
        <v>126.6911011</v>
      </c>
      <c r="H608">
        <v>35</v>
      </c>
      <c r="I608">
        <v>0</v>
      </c>
      <c r="J608">
        <v>35</v>
      </c>
      <c r="K608">
        <v>4026</v>
      </c>
      <c r="L608">
        <v>4026</v>
      </c>
      <c r="M608">
        <v>40.26</v>
      </c>
    </row>
    <row r="609" spans="1:13">
      <c r="A609">
        <v>608</v>
      </c>
      <c r="B609">
        <v>608</v>
      </c>
      <c r="C609" t="s">
        <v>1035</v>
      </c>
      <c r="D609" t="s">
        <v>932</v>
      </c>
      <c r="E609">
        <v>52.405830379999998</v>
      </c>
      <c r="F609">
        <v>126.6908035</v>
      </c>
      <c r="H609">
        <v>6</v>
      </c>
      <c r="I609">
        <v>1</v>
      </c>
      <c r="J609">
        <v>7</v>
      </c>
      <c r="K609">
        <v>61</v>
      </c>
      <c r="L609">
        <v>61</v>
      </c>
      <c r="M609">
        <v>0.61</v>
      </c>
    </row>
    <row r="610" spans="1:13">
      <c r="A610">
        <v>609</v>
      </c>
      <c r="B610">
        <v>609</v>
      </c>
      <c r="C610" t="s">
        <v>1035</v>
      </c>
      <c r="D610" t="s">
        <v>931</v>
      </c>
      <c r="E610">
        <v>52.40499878</v>
      </c>
      <c r="F610">
        <v>126.6919022</v>
      </c>
      <c r="H610">
        <v>40</v>
      </c>
      <c r="I610">
        <v>2</v>
      </c>
      <c r="J610">
        <v>42</v>
      </c>
      <c r="K610">
        <v>6049</v>
      </c>
      <c r="L610">
        <v>6049</v>
      </c>
      <c r="M610">
        <v>60.49</v>
      </c>
    </row>
    <row r="611" spans="1:13">
      <c r="A611">
        <v>610</v>
      </c>
      <c r="B611">
        <v>610</v>
      </c>
      <c r="C611" t="s">
        <v>1035</v>
      </c>
      <c r="D611" t="s">
        <v>929</v>
      </c>
      <c r="E611">
        <v>52.406669620000002</v>
      </c>
      <c r="F611">
        <v>126.694397</v>
      </c>
      <c r="H611">
        <v>30</v>
      </c>
      <c r="I611">
        <v>1</v>
      </c>
      <c r="J611">
        <v>31</v>
      </c>
      <c r="K611">
        <v>14137</v>
      </c>
      <c r="L611">
        <v>14137</v>
      </c>
      <c r="M611">
        <v>141.37</v>
      </c>
    </row>
    <row r="612" spans="1:13">
      <c r="A612">
        <v>611</v>
      </c>
      <c r="B612">
        <v>611</v>
      </c>
      <c r="C612" t="s">
        <v>1035</v>
      </c>
      <c r="D612" t="s">
        <v>929</v>
      </c>
      <c r="E612">
        <v>52.358890529999996</v>
      </c>
      <c r="F612">
        <v>126.7434006</v>
      </c>
      <c r="H612">
        <v>76</v>
      </c>
      <c r="I612">
        <v>20</v>
      </c>
      <c r="J612">
        <v>96</v>
      </c>
      <c r="K612">
        <v>33164</v>
      </c>
      <c r="L612">
        <v>33164</v>
      </c>
      <c r="M612">
        <v>331.64</v>
      </c>
    </row>
    <row r="613" spans="1:13">
      <c r="A613">
        <v>612</v>
      </c>
      <c r="B613">
        <v>612</v>
      </c>
      <c r="C613" t="s">
        <v>1035</v>
      </c>
      <c r="D613" t="s">
        <v>930</v>
      </c>
      <c r="E613">
        <v>52.510215760000001</v>
      </c>
      <c r="F613">
        <v>126.6104965</v>
      </c>
      <c r="H613">
        <v>41</v>
      </c>
      <c r="I613">
        <v>5</v>
      </c>
      <c r="J613">
        <v>46</v>
      </c>
      <c r="K613">
        <v>8477</v>
      </c>
      <c r="L613">
        <v>8477</v>
      </c>
      <c r="M613">
        <v>84.77</v>
      </c>
    </row>
    <row r="614" spans="1:13">
      <c r="A614">
        <v>613</v>
      </c>
      <c r="B614">
        <v>613</v>
      </c>
      <c r="C614" t="s">
        <v>1035</v>
      </c>
      <c r="D614" t="s">
        <v>929</v>
      </c>
      <c r="E614">
        <v>52.282329560000001</v>
      </c>
      <c r="F614">
        <v>126.87069700000001</v>
      </c>
      <c r="H614">
        <v>49</v>
      </c>
      <c r="I614">
        <v>21</v>
      </c>
      <c r="J614">
        <v>70</v>
      </c>
      <c r="K614">
        <v>23867</v>
      </c>
      <c r="L614">
        <v>23867</v>
      </c>
      <c r="M614">
        <v>238.67</v>
      </c>
    </row>
    <row r="615" spans="1:13">
      <c r="A615">
        <v>614</v>
      </c>
      <c r="B615">
        <v>614</v>
      </c>
      <c r="C615" t="s">
        <v>1035</v>
      </c>
      <c r="D615" t="s">
        <v>934</v>
      </c>
      <c r="E615">
        <v>52.282051090000003</v>
      </c>
      <c r="F615">
        <v>126.8774033</v>
      </c>
      <c r="H615">
        <v>4</v>
      </c>
      <c r="I615">
        <v>38</v>
      </c>
      <c r="J615">
        <v>42</v>
      </c>
      <c r="K615">
        <v>26647</v>
      </c>
      <c r="L615">
        <v>26647</v>
      </c>
      <c r="M615">
        <v>266.47000000000003</v>
      </c>
    </row>
    <row r="616" spans="1:13">
      <c r="A616">
        <v>615</v>
      </c>
      <c r="B616">
        <v>615</v>
      </c>
      <c r="C616" t="s">
        <v>1035</v>
      </c>
      <c r="D616" t="s">
        <v>930</v>
      </c>
      <c r="E616">
        <v>52.29294968</v>
      </c>
      <c r="F616">
        <v>126.8812027</v>
      </c>
      <c r="H616">
        <v>123</v>
      </c>
      <c r="I616">
        <v>21</v>
      </c>
      <c r="J616">
        <v>144</v>
      </c>
      <c r="K616">
        <v>17605</v>
      </c>
      <c r="L616">
        <v>17605</v>
      </c>
      <c r="M616">
        <v>176.05</v>
      </c>
    </row>
    <row r="617" spans="1:13">
      <c r="A617">
        <v>616</v>
      </c>
      <c r="B617">
        <v>616</v>
      </c>
      <c r="C617" t="s">
        <v>1035</v>
      </c>
      <c r="D617" t="s">
        <v>930</v>
      </c>
      <c r="E617">
        <v>52.289810180000003</v>
      </c>
      <c r="F617">
        <v>126.887001</v>
      </c>
      <c r="H617">
        <v>32</v>
      </c>
      <c r="I617">
        <v>18</v>
      </c>
      <c r="J617">
        <v>50</v>
      </c>
      <c r="K617">
        <v>14105</v>
      </c>
      <c r="L617">
        <v>14105</v>
      </c>
      <c r="M617">
        <v>141.05000000000001</v>
      </c>
    </row>
    <row r="618" spans="1:13">
      <c r="A618">
        <v>617</v>
      </c>
      <c r="B618">
        <v>617</v>
      </c>
      <c r="C618" t="s">
        <v>1035</v>
      </c>
      <c r="D618" t="s">
        <v>929</v>
      </c>
      <c r="E618">
        <v>52.279029850000001</v>
      </c>
      <c r="F618">
        <v>126.914299</v>
      </c>
      <c r="H618">
        <v>50</v>
      </c>
      <c r="I618">
        <v>16</v>
      </c>
      <c r="J618">
        <v>66</v>
      </c>
      <c r="K618">
        <v>24305</v>
      </c>
      <c r="L618">
        <v>24305</v>
      </c>
      <c r="M618">
        <v>243.05</v>
      </c>
    </row>
    <row r="619" spans="1:13">
      <c r="A619">
        <v>618</v>
      </c>
      <c r="B619">
        <v>618</v>
      </c>
      <c r="C619" t="s">
        <v>1035</v>
      </c>
      <c r="D619" t="s">
        <v>929</v>
      </c>
      <c r="E619">
        <v>52.307861330000001</v>
      </c>
      <c r="F619">
        <v>126.88999939999999</v>
      </c>
      <c r="H619">
        <v>55</v>
      </c>
      <c r="I619">
        <v>15</v>
      </c>
      <c r="J619">
        <v>70</v>
      </c>
      <c r="K619">
        <v>14670</v>
      </c>
      <c r="L619">
        <v>14670</v>
      </c>
      <c r="M619">
        <v>146.69999999999999</v>
      </c>
    </row>
    <row r="620" spans="1:13">
      <c r="A620">
        <v>619</v>
      </c>
      <c r="B620">
        <v>619</v>
      </c>
      <c r="C620" t="s">
        <v>1035</v>
      </c>
      <c r="D620" t="s">
        <v>929</v>
      </c>
      <c r="E620">
        <v>52.278949740000002</v>
      </c>
      <c r="F620">
        <v>126.9218979</v>
      </c>
      <c r="H620">
        <v>45</v>
      </c>
      <c r="I620">
        <v>40</v>
      </c>
      <c r="J620">
        <v>85</v>
      </c>
      <c r="K620">
        <v>32631</v>
      </c>
      <c r="L620">
        <v>32631</v>
      </c>
      <c r="M620">
        <v>326.31</v>
      </c>
    </row>
    <row r="621" spans="1:13">
      <c r="A621">
        <v>620</v>
      </c>
      <c r="B621">
        <v>620</v>
      </c>
      <c r="C621" t="s">
        <v>1035</v>
      </c>
      <c r="D621" t="s">
        <v>929</v>
      </c>
      <c r="E621">
        <v>51.57144547</v>
      </c>
      <c r="F621">
        <v>127.6398621</v>
      </c>
      <c r="H621">
        <v>40</v>
      </c>
      <c r="I621">
        <v>23</v>
      </c>
      <c r="J621">
        <v>63</v>
      </c>
      <c r="K621">
        <v>0</v>
      </c>
      <c r="L621">
        <v>0</v>
      </c>
      <c r="M621">
        <v>0</v>
      </c>
    </row>
    <row r="622" spans="1:13">
      <c r="A622">
        <v>621</v>
      </c>
      <c r="B622">
        <v>621</v>
      </c>
      <c r="C622" t="s">
        <v>1035</v>
      </c>
      <c r="D622" t="s">
        <v>934</v>
      </c>
      <c r="E622">
        <v>52.285140990000002</v>
      </c>
      <c r="F622">
        <v>126.93019870000001</v>
      </c>
      <c r="H622">
        <v>2</v>
      </c>
      <c r="I622">
        <v>7</v>
      </c>
      <c r="J622">
        <v>9</v>
      </c>
      <c r="K622">
        <v>5752</v>
      </c>
      <c r="L622">
        <v>5752</v>
      </c>
      <c r="M622">
        <v>57.52</v>
      </c>
    </row>
    <row r="623" spans="1:13">
      <c r="A623">
        <v>622</v>
      </c>
      <c r="B623">
        <v>622</v>
      </c>
      <c r="C623" t="s">
        <v>1035</v>
      </c>
      <c r="D623" t="s">
        <v>932</v>
      </c>
      <c r="E623">
        <v>52.262859339999999</v>
      </c>
      <c r="F623">
        <v>126.97789760000001</v>
      </c>
      <c r="H623">
        <v>24</v>
      </c>
      <c r="I623">
        <v>30</v>
      </c>
      <c r="J623">
        <v>54</v>
      </c>
      <c r="K623">
        <v>38181</v>
      </c>
      <c r="L623">
        <v>38181</v>
      </c>
      <c r="M623">
        <v>381.81</v>
      </c>
    </row>
    <row r="624" spans="1:13">
      <c r="A624">
        <v>623</v>
      </c>
      <c r="B624">
        <v>623</v>
      </c>
      <c r="C624" t="s">
        <v>1035</v>
      </c>
      <c r="D624" t="s">
        <v>929</v>
      </c>
      <c r="E624">
        <v>52.266448969999999</v>
      </c>
      <c r="F624">
        <v>126.97820280000001</v>
      </c>
      <c r="H624">
        <v>21</v>
      </c>
      <c r="I624">
        <v>37</v>
      </c>
      <c r="J624">
        <v>58</v>
      </c>
      <c r="K624">
        <v>22720</v>
      </c>
      <c r="L624">
        <v>22720</v>
      </c>
      <c r="M624">
        <v>227.2</v>
      </c>
    </row>
    <row r="625" spans="1:13">
      <c r="A625">
        <v>624</v>
      </c>
      <c r="B625">
        <v>624</v>
      </c>
      <c r="C625" t="s">
        <v>1035</v>
      </c>
      <c r="D625" t="s">
        <v>929</v>
      </c>
      <c r="E625">
        <v>52.272220609999998</v>
      </c>
      <c r="F625">
        <v>126.9925995</v>
      </c>
      <c r="H625">
        <v>42</v>
      </c>
      <c r="I625">
        <v>32</v>
      </c>
      <c r="J625">
        <v>74</v>
      </c>
      <c r="K625">
        <v>30578</v>
      </c>
      <c r="L625">
        <v>30578</v>
      </c>
      <c r="M625">
        <v>305.77999999999997</v>
      </c>
    </row>
    <row r="626" spans="1:13">
      <c r="A626">
        <v>625</v>
      </c>
      <c r="B626">
        <v>625</v>
      </c>
      <c r="C626" t="s">
        <v>1035</v>
      </c>
      <c r="D626" t="s">
        <v>934</v>
      </c>
      <c r="E626">
        <v>52.271610260000003</v>
      </c>
      <c r="F626">
        <v>126.99629969999999</v>
      </c>
      <c r="H626">
        <v>15</v>
      </c>
      <c r="I626">
        <v>46</v>
      </c>
      <c r="J626">
        <v>61</v>
      </c>
      <c r="K626">
        <v>37610</v>
      </c>
      <c r="L626">
        <v>37610</v>
      </c>
      <c r="M626">
        <v>376.1</v>
      </c>
    </row>
    <row r="627" spans="1:13">
      <c r="A627">
        <v>626</v>
      </c>
      <c r="B627">
        <v>626</v>
      </c>
      <c r="C627" t="s">
        <v>1035</v>
      </c>
      <c r="D627" t="s">
        <v>929</v>
      </c>
      <c r="E627">
        <v>52.272251130000001</v>
      </c>
      <c r="F627">
        <v>126.99839780000001</v>
      </c>
      <c r="H627">
        <v>19</v>
      </c>
      <c r="I627">
        <v>46</v>
      </c>
      <c r="J627">
        <v>65</v>
      </c>
      <c r="K627">
        <v>34168</v>
      </c>
      <c r="L627">
        <v>34168</v>
      </c>
      <c r="M627">
        <v>341.68</v>
      </c>
    </row>
    <row r="628" spans="1:13">
      <c r="A628">
        <v>627</v>
      </c>
      <c r="B628">
        <v>627</v>
      </c>
      <c r="C628" t="s">
        <v>1035</v>
      </c>
      <c r="D628" t="s">
        <v>930</v>
      </c>
      <c r="E628">
        <v>52.292888640000001</v>
      </c>
      <c r="F628">
        <v>126.9952011</v>
      </c>
      <c r="H628">
        <v>65</v>
      </c>
      <c r="I628">
        <v>3</v>
      </c>
      <c r="J628">
        <v>68</v>
      </c>
      <c r="K628">
        <v>7952</v>
      </c>
      <c r="L628">
        <v>7952</v>
      </c>
      <c r="M628">
        <v>79.52</v>
      </c>
    </row>
    <row r="629" spans="1:13">
      <c r="A629">
        <v>628</v>
      </c>
      <c r="B629">
        <v>628</v>
      </c>
      <c r="C629" t="s">
        <v>1035</v>
      </c>
      <c r="D629" t="s">
        <v>929</v>
      </c>
      <c r="E629">
        <v>52.377609249999999</v>
      </c>
      <c r="F629">
        <v>126.9293976</v>
      </c>
      <c r="H629">
        <v>67</v>
      </c>
      <c r="I629">
        <v>20</v>
      </c>
      <c r="J629">
        <v>87</v>
      </c>
      <c r="K629">
        <v>22500</v>
      </c>
      <c r="L629">
        <v>22500</v>
      </c>
      <c r="M629">
        <v>225</v>
      </c>
    </row>
    <row r="630" spans="1:13">
      <c r="A630">
        <v>629</v>
      </c>
      <c r="B630">
        <v>629</v>
      </c>
      <c r="C630" t="s">
        <v>1035</v>
      </c>
      <c r="D630" t="s">
        <v>929</v>
      </c>
      <c r="E630">
        <v>52.388500209999997</v>
      </c>
      <c r="F630">
        <v>126.9354019</v>
      </c>
      <c r="H630">
        <v>20</v>
      </c>
      <c r="I630">
        <v>25</v>
      </c>
      <c r="J630">
        <v>45</v>
      </c>
      <c r="K630">
        <v>14413</v>
      </c>
      <c r="L630">
        <v>14413</v>
      </c>
      <c r="M630">
        <v>144.13</v>
      </c>
    </row>
    <row r="631" spans="1:13">
      <c r="A631">
        <v>630</v>
      </c>
      <c r="B631">
        <v>630</v>
      </c>
      <c r="C631" t="s">
        <v>1035</v>
      </c>
      <c r="D631" t="s">
        <v>930</v>
      </c>
      <c r="E631">
        <v>52.371639250000001</v>
      </c>
      <c r="F631">
        <v>126.9665985</v>
      </c>
      <c r="H631">
        <v>20</v>
      </c>
      <c r="I631">
        <v>12</v>
      </c>
      <c r="J631">
        <v>32</v>
      </c>
      <c r="K631">
        <v>13588</v>
      </c>
      <c r="L631">
        <v>13588</v>
      </c>
      <c r="M631">
        <v>135.88</v>
      </c>
    </row>
    <row r="632" spans="1:13">
      <c r="A632">
        <v>631</v>
      </c>
      <c r="B632">
        <v>631</v>
      </c>
      <c r="C632" t="s">
        <v>1035</v>
      </c>
      <c r="D632" t="s">
        <v>929</v>
      </c>
      <c r="E632">
        <v>51.761966710000003</v>
      </c>
      <c r="F632">
        <v>127.5960693</v>
      </c>
      <c r="H632">
        <v>36</v>
      </c>
      <c r="I632">
        <v>24</v>
      </c>
      <c r="J632">
        <v>60</v>
      </c>
      <c r="K632">
        <v>23416</v>
      </c>
      <c r="L632">
        <v>23416</v>
      </c>
      <c r="M632">
        <v>234.16</v>
      </c>
    </row>
    <row r="633" spans="1:13">
      <c r="A633">
        <v>632</v>
      </c>
      <c r="B633">
        <v>632</v>
      </c>
      <c r="C633" t="s">
        <v>1035</v>
      </c>
      <c r="D633" t="s">
        <v>929</v>
      </c>
      <c r="E633">
        <v>52.41592026</v>
      </c>
      <c r="F633">
        <v>127.0003967</v>
      </c>
      <c r="H633">
        <v>25</v>
      </c>
      <c r="I633">
        <v>18</v>
      </c>
      <c r="J633">
        <v>43</v>
      </c>
      <c r="K633">
        <v>19947</v>
      </c>
      <c r="L633">
        <v>19947</v>
      </c>
      <c r="M633">
        <v>199.47</v>
      </c>
    </row>
    <row r="634" spans="1:13">
      <c r="A634">
        <v>633</v>
      </c>
      <c r="B634">
        <v>633</v>
      </c>
      <c r="C634" t="s">
        <v>1035</v>
      </c>
      <c r="D634" t="s">
        <v>930</v>
      </c>
      <c r="E634">
        <v>52.654800420000001</v>
      </c>
      <c r="F634">
        <v>126.7674026</v>
      </c>
      <c r="H634">
        <v>36</v>
      </c>
      <c r="I634">
        <v>10</v>
      </c>
      <c r="J634">
        <v>46</v>
      </c>
      <c r="K634">
        <v>10427</v>
      </c>
      <c r="L634">
        <v>10427</v>
      </c>
      <c r="M634">
        <v>104.27</v>
      </c>
    </row>
    <row r="635" spans="1:13">
      <c r="A635">
        <v>634</v>
      </c>
      <c r="B635">
        <v>634</v>
      </c>
      <c r="C635" t="s">
        <v>1035</v>
      </c>
      <c r="D635" t="s">
        <v>930</v>
      </c>
      <c r="E635">
        <v>51.861110689999997</v>
      </c>
      <c r="F635">
        <v>127.6500015</v>
      </c>
      <c r="H635">
        <v>19</v>
      </c>
      <c r="I635">
        <v>13</v>
      </c>
      <c r="J635">
        <v>32</v>
      </c>
      <c r="K635">
        <v>9670</v>
      </c>
      <c r="L635">
        <v>9670</v>
      </c>
      <c r="M635">
        <v>96.7</v>
      </c>
    </row>
    <row r="636" spans="1:13">
      <c r="A636">
        <v>635</v>
      </c>
      <c r="B636">
        <v>635</v>
      </c>
      <c r="C636" t="s">
        <v>1035</v>
      </c>
      <c r="D636" t="s">
        <v>934</v>
      </c>
      <c r="E636">
        <v>51.526920320000002</v>
      </c>
      <c r="F636">
        <v>128.0202026</v>
      </c>
      <c r="H636">
        <v>12</v>
      </c>
      <c r="I636">
        <v>50</v>
      </c>
      <c r="J636">
        <v>62</v>
      </c>
      <c r="K636">
        <v>29635</v>
      </c>
      <c r="L636">
        <v>29635</v>
      </c>
      <c r="M636">
        <v>296.35000000000002</v>
      </c>
    </row>
    <row r="637" spans="1:13">
      <c r="A637">
        <v>636</v>
      </c>
      <c r="B637">
        <v>636</v>
      </c>
      <c r="C637" t="s">
        <v>1035</v>
      </c>
      <c r="D637" t="s">
        <v>930</v>
      </c>
      <c r="E637">
        <v>52.419109339999999</v>
      </c>
      <c r="F637">
        <v>127.16439819999999</v>
      </c>
      <c r="H637">
        <v>35</v>
      </c>
      <c r="I637">
        <v>16</v>
      </c>
      <c r="J637">
        <v>51</v>
      </c>
      <c r="K637">
        <v>15788</v>
      </c>
      <c r="L637">
        <v>15788</v>
      </c>
      <c r="M637">
        <v>157.88</v>
      </c>
    </row>
    <row r="638" spans="1:13">
      <c r="A638">
        <v>637</v>
      </c>
      <c r="B638">
        <v>637</v>
      </c>
      <c r="C638" t="s">
        <v>1035</v>
      </c>
      <c r="D638" t="s">
        <v>932</v>
      </c>
      <c r="E638">
        <v>52.385719299999998</v>
      </c>
      <c r="F638">
        <v>127.19809720000001</v>
      </c>
      <c r="H638">
        <v>8</v>
      </c>
      <c r="I638">
        <v>13</v>
      </c>
      <c r="J638">
        <v>21</v>
      </c>
      <c r="K638">
        <v>17467</v>
      </c>
      <c r="L638">
        <v>17467</v>
      </c>
      <c r="M638">
        <v>174.67</v>
      </c>
    </row>
    <row r="639" spans="1:13">
      <c r="A639">
        <v>638</v>
      </c>
      <c r="B639">
        <v>638</v>
      </c>
      <c r="C639" t="s">
        <v>1035</v>
      </c>
      <c r="D639" t="s">
        <v>932</v>
      </c>
      <c r="E639">
        <v>52.386051180000003</v>
      </c>
      <c r="F639">
        <v>127.1992035</v>
      </c>
      <c r="H639">
        <v>32</v>
      </c>
      <c r="I639">
        <v>11</v>
      </c>
      <c r="J639">
        <v>43</v>
      </c>
      <c r="K639">
        <v>4216</v>
      </c>
      <c r="L639">
        <v>4216</v>
      </c>
      <c r="M639">
        <v>42.16</v>
      </c>
    </row>
    <row r="640" spans="1:13">
      <c r="A640">
        <v>639</v>
      </c>
      <c r="B640">
        <v>639</v>
      </c>
      <c r="C640" t="s">
        <v>1035</v>
      </c>
      <c r="D640" t="s">
        <v>929</v>
      </c>
      <c r="E640">
        <v>52.421669010000002</v>
      </c>
      <c r="F640">
        <v>127.16690060000001</v>
      </c>
      <c r="H640">
        <v>20</v>
      </c>
      <c r="I640">
        <v>20</v>
      </c>
      <c r="J640">
        <v>40</v>
      </c>
      <c r="K640">
        <v>13306</v>
      </c>
      <c r="L640">
        <v>13306</v>
      </c>
      <c r="M640">
        <v>133.06</v>
      </c>
    </row>
    <row r="641" spans="1:13">
      <c r="A641">
        <v>640</v>
      </c>
      <c r="B641">
        <v>640</v>
      </c>
      <c r="C641" t="s">
        <v>1035</v>
      </c>
      <c r="D641" t="s">
        <v>35</v>
      </c>
      <c r="E641">
        <v>52.31414032</v>
      </c>
      <c r="F641">
        <v>127.2776947</v>
      </c>
      <c r="H641">
        <v>2</v>
      </c>
      <c r="I641">
        <v>0</v>
      </c>
      <c r="J641">
        <v>2</v>
      </c>
      <c r="K641" t="s">
        <v>35</v>
      </c>
      <c r="L641" t="s">
        <v>35</v>
      </c>
      <c r="M641" t="s">
        <v>35</v>
      </c>
    </row>
    <row r="642" spans="1:13">
      <c r="A642">
        <v>641</v>
      </c>
      <c r="B642">
        <v>641</v>
      </c>
      <c r="C642" t="s">
        <v>1035</v>
      </c>
      <c r="D642" t="s">
        <v>930</v>
      </c>
      <c r="E642">
        <v>51.77630997</v>
      </c>
      <c r="F642">
        <v>127.8182983</v>
      </c>
      <c r="H642">
        <v>60</v>
      </c>
      <c r="I642">
        <v>34</v>
      </c>
      <c r="J642">
        <v>94</v>
      </c>
      <c r="K642">
        <v>24410</v>
      </c>
      <c r="L642">
        <v>24410</v>
      </c>
      <c r="M642">
        <v>244.1</v>
      </c>
    </row>
    <row r="643" spans="1:13">
      <c r="A643">
        <v>642</v>
      </c>
      <c r="B643">
        <v>642</v>
      </c>
      <c r="C643" t="s">
        <v>1035</v>
      </c>
      <c r="D643" t="s">
        <v>929</v>
      </c>
      <c r="E643">
        <v>52.314334870000003</v>
      </c>
      <c r="F643">
        <v>127.2814178</v>
      </c>
      <c r="H643">
        <v>35</v>
      </c>
      <c r="I643">
        <v>19</v>
      </c>
      <c r="J643">
        <v>54</v>
      </c>
      <c r="K643">
        <v>21227</v>
      </c>
      <c r="L643">
        <v>21227</v>
      </c>
      <c r="M643">
        <v>212.27</v>
      </c>
    </row>
    <row r="644" spans="1:13">
      <c r="A644">
        <v>643</v>
      </c>
      <c r="B644">
        <v>643</v>
      </c>
      <c r="C644" t="s">
        <v>1035</v>
      </c>
      <c r="D644" t="s">
        <v>930</v>
      </c>
      <c r="E644">
        <v>51.775669100000002</v>
      </c>
      <c r="F644">
        <v>127.8200989</v>
      </c>
      <c r="H644">
        <v>73</v>
      </c>
      <c r="I644">
        <v>56</v>
      </c>
      <c r="J644">
        <v>129</v>
      </c>
      <c r="K644">
        <v>43492</v>
      </c>
      <c r="L644">
        <v>43492</v>
      </c>
      <c r="M644">
        <v>434.92</v>
      </c>
    </row>
    <row r="645" spans="1:13">
      <c r="A645">
        <v>644</v>
      </c>
      <c r="B645">
        <v>644</v>
      </c>
      <c r="C645" t="s">
        <v>1035</v>
      </c>
      <c r="D645" t="s">
        <v>932</v>
      </c>
      <c r="E645">
        <v>52.385139469999999</v>
      </c>
      <c r="F645">
        <v>127.2134018</v>
      </c>
      <c r="H645">
        <v>18</v>
      </c>
      <c r="I645">
        <v>6</v>
      </c>
      <c r="J645">
        <v>24</v>
      </c>
      <c r="K645">
        <v>16656</v>
      </c>
      <c r="L645">
        <v>16656</v>
      </c>
      <c r="M645">
        <v>166.56</v>
      </c>
    </row>
    <row r="646" spans="1:13">
      <c r="A646">
        <v>645</v>
      </c>
      <c r="B646">
        <v>645</v>
      </c>
      <c r="C646" t="s">
        <v>1035</v>
      </c>
      <c r="D646" t="s">
        <v>934</v>
      </c>
      <c r="E646">
        <v>51.775970460000003</v>
      </c>
      <c r="F646">
        <v>127.822998</v>
      </c>
      <c r="H646">
        <v>15</v>
      </c>
      <c r="I646">
        <v>84</v>
      </c>
      <c r="J646">
        <v>99</v>
      </c>
      <c r="K646">
        <v>75193</v>
      </c>
      <c r="L646">
        <v>75193</v>
      </c>
      <c r="M646">
        <v>751.93</v>
      </c>
    </row>
    <row r="647" spans="1:13">
      <c r="A647">
        <v>646</v>
      </c>
      <c r="B647">
        <v>646</v>
      </c>
      <c r="C647" t="s">
        <v>1035</v>
      </c>
      <c r="D647" t="s">
        <v>929</v>
      </c>
      <c r="E647">
        <v>52.421470640000003</v>
      </c>
      <c r="F647">
        <v>127.17759700000001</v>
      </c>
      <c r="H647">
        <v>14</v>
      </c>
      <c r="I647">
        <v>40</v>
      </c>
      <c r="J647">
        <v>54</v>
      </c>
      <c r="K647">
        <v>24925</v>
      </c>
      <c r="L647">
        <v>24925</v>
      </c>
      <c r="M647">
        <v>249.25</v>
      </c>
    </row>
    <row r="648" spans="1:13">
      <c r="A648">
        <v>647</v>
      </c>
      <c r="B648">
        <v>647</v>
      </c>
      <c r="C648" t="s">
        <v>1035</v>
      </c>
      <c r="D648" t="s">
        <v>932</v>
      </c>
      <c r="E648">
        <v>51.927219389999998</v>
      </c>
      <c r="F648">
        <v>127.6811981</v>
      </c>
      <c r="H648">
        <v>69</v>
      </c>
      <c r="I648">
        <v>1.5</v>
      </c>
      <c r="J648">
        <v>70.5</v>
      </c>
      <c r="K648">
        <v>26667</v>
      </c>
      <c r="L648">
        <v>26667</v>
      </c>
      <c r="M648">
        <v>266.67</v>
      </c>
    </row>
    <row r="649" spans="1:13">
      <c r="A649">
        <v>648</v>
      </c>
      <c r="B649">
        <v>648</v>
      </c>
      <c r="C649" t="s">
        <v>1035</v>
      </c>
      <c r="D649" t="s">
        <v>932</v>
      </c>
      <c r="E649">
        <v>51.927310939999998</v>
      </c>
      <c r="F649">
        <v>127.6822968</v>
      </c>
      <c r="H649">
        <v>67</v>
      </c>
      <c r="I649">
        <v>2</v>
      </c>
      <c r="J649">
        <v>69</v>
      </c>
      <c r="K649">
        <v>2673</v>
      </c>
      <c r="L649">
        <v>2673</v>
      </c>
      <c r="M649">
        <v>26.73</v>
      </c>
    </row>
    <row r="650" spans="1:13">
      <c r="A650">
        <v>649</v>
      </c>
      <c r="B650">
        <v>649</v>
      </c>
      <c r="C650" t="s">
        <v>1035</v>
      </c>
      <c r="D650" t="s">
        <v>931</v>
      </c>
      <c r="E650">
        <v>51.944999690000003</v>
      </c>
      <c r="F650">
        <v>127.6807022</v>
      </c>
      <c r="H650">
        <v>65</v>
      </c>
      <c r="I650">
        <v>43</v>
      </c>
      <c r="J650">
        <v>108</v>
      </c>
      <c r="K650">
        <v>38637</v>
      </c>
      <c r="L650">
        <v>38637</v>
      </c>
      <c r="M650">
        <v>386.37</v>
      </c>
    </row>
    <row r="651" spans="1:13">
      <c r="A651">
        <v>650</v>
      </c>
      <c r="B651">
        <v>650</v>
      </c>
      <c r="C651" t="s">
        <v>1035</v>
      </c>
      <c r="D651" t="s">
        <v>932</v>
      </c>
      <c r="E651">
        <v>52.494026179999999</v>
      </c>
      <c r="F651">
        <v>127.1383972</v>
      </c>
      <c r="H651">
        <v>51</v>
      </c>
      <c r="I651">
        <v>12</v>
      </c>
      <c r="J651">
        <v>63</v>
      </c>
      <c r="K651">
        <v>45593</v>
      </c>
      <c r="L651">
        <v>45593</v>
      </c>
      <c r="M651">
        <v>455.93</v>
      </c>
    </row>
    <row r="652" spans="1:13">
      <c r="A652">
        <v>651</v>
      </c>
      <c r="B652">
        <v>651</v>
      </c>
      <c r="C652" t="s">
        <v>1035</v>
      </c>
      <c r="D652" t="s">
        <v>930</v>
      </c>
      <c r="E652">
        <v>51.642162319999997</v>
      </c>
      <c r="F652">
        <v>127.9907303</v>
      </c>
      <c r="H652">
        <v>11</v>
      </c>
      <c r="I652">
        <v>2</v>
      </c>
      <c r="J652">
        <v>13</v>
      </c>
      <c r="K652">
        <v>3491</v>
      </c>
      <c r="L652">
        <v>3491</v>
      </c>
      <c r="M652">
        <v>34.909999999999997</v>
      </c>
    </row>
    <row r="653" spans="1:13">
      <c r="A653">
        <v>652</v>
      </c>
      <c r="B653">
        <v>652</v>
      </c>
      <c r="C653" t="s">
        <v>1035</v>
      </c>
      <c r="D653" t="s">
        <v>930</v>
      </c>
      <c r="E653">
        <v>52.46710968</v>
      </c>
      <c r="F653">
        <v>127.19750209999999</v>
      </c>
      <c r="H653">
        <v>18</v>
      </c>
      <c r="I653">
        <v>40</v>
      </c>
      <c r="J653">
        <v>58</v>
      </c>
      <c r="K653">
        <v>22182</v>
      </c>
      <c r="L653">
        <v>22182</v>
      </c>
      <c r="M653">
        <v>221.82</v>
      </c>
    </row>
    <row r="654" spans="1:13">
      <c r="A654">
        <v>653</v>
      </c>
      <c r="B654">
        <v>653</v>
      </c>
      <c r="C654" t="s">
        <v>1035</v>
      </c>
      <c r="D654" t="s">
        <v>932</v>
      </c>
      <c r="E654">
        <v>51.678829190000002</v>
      </c>
      <c r="F654">
        <v>128.00799559999999</v>
      </c>
      <c r="H654">
        <v>4</v>
      </c>
      <c r="I654">
        <v>26</v>
      </c>
      <c r="J654">
        <v>30</v>
      </c>
      <c r="K654">
        <v>8845</v>
      </c>
      <c r="L654">
        <v>8845</v>
      </c>
      <c r="M654">
        <v>88.45</v>
      </c>
    </row>
    <row r="655" spans="1:13">
      <c r="A655">
        <v>654</v>
      </c>
      <c r="B655">
        <v>654</v>
      </c>
      <c r="C655" t="s">
        <v>1035</v>
      </c>
      <c r="D655" t="s">
        <v>932</v>
      </c>
      <c r="E655">
        <v>51.63098145</v>
      </c>
      <c r="F655">
        <v>128.0637054</v>
      </c>
      <c r="H655">
        <v>33</v>
      </c>
      <c r="I655">
        <v>10</v>
      </c>
      <c r="J655">
        <v>43</v>
      </c>
      <c r="K655">
        <v>31973</v>
      </c>
      <c r="L655">
        <v>31973</v>
      </c>
      <c r="M655">
        <v>319.73</v>
      </c>
    </row>
    <row r="656" spans="1:13">
      <c r="A656">
        <v>655</v>
      </c>
      <c r="B656">
        <v>655</v>
      </c>
      <c r="C656" t="s">
        <v>1035</v>
      </c>
      <c r="D656" t="s">
        <v>930</v>
      </c>
      <c r="E656">
        <v>51.657649990000003</v>
      </c>
      <c r="F656">
        <v>128.0418549</v>
      </c>
      <c r="H656">
        <v>33</v>
      </c>
      <c r="I656">
        <v>3.5</v>
      </c>
      <c r="J656">
        <v>36.5</v>
      </c>
      <c r="K656">
        <v>3756</v>
      </c>
      <c r="L656">
        <v>3756</v>
      </c>
      <c r="M656">
        <v>37.56</v>
      </c>
    </row>
    <row r="657" spans="1:13">
      <c r="A657">
        <v>656</v>
      </c>
      <c r="B657">
        <v>656</v>
      </c>
      <c r="C657" t="s">
        <v>1035</v>
      </c>
      <c r="D657" t="s">
        <v>930</v>
      </c>
      <c r="E657">
        <v>51.642917629999999</v>
      </c>
      <c r="F657">
        <v>128.0588989</v>
      </c>
      <c r="H657">
        <v>22</v>
      </c>
      <c r="I657">
        <v>1.5</v>
      </c>
      <c r="J657">
        <v>23.5</v>
      </c>
      <c r="K657">
        <v>5095</v>
      </c>
      <c r="L657">
        <v>5095</v>
      </c>
      <c r="M657">
        <v>50.95</v>
      </c>
    </row>
    <row r="658" spans="1:13">
      <c r="A658">
        <v>657</v>
      </c>
      <c r="B658">
        <v>657</v>
      </c>
      <c r="C658" t="s">
        <v>1035</v>
      </c>
      <c r="D658" t="s">
        <v>931</v>
      </c>
      <c r="E658">
        <v>51.660408019999998</v>
      </c>
      <c r="F658">
        <v>128.04148860000001</v>
      </c>
      <c r="H658">
        <v>26</v>
      </c>
      <c r="I658">
        <v>31</v>
      </c>
      <c r="J658">
        <v>57</v>
      </c>
      <c r="K658">
        <v>21777</v>
      </c>
      <c r="L658">
        <v>21777</v>
      </c>
      <c r="M658">
        <v>217.77</v>
      </c>
    </row>
    <row r="659" spans="1:13">
      <c r="A659">
        <v>658</v>
      </c>
      <c r="B659">
        <v>658</v>
      </c>
      <c r="C659" t="s">
        <v>1035</v>
      </c>
      <c r="D659" t="s">
        <v>930</v>
      </c>
      <c r="E659">
        <v>51.661529539999997</v>
      </c>
      <c r="F659">
        <v>128.04080200000001</v>
      </c>
      <c r="H659">
        <v>14</v>
      </c>
      <c r="I659">
        <v>11</v>
      </c>
      <c r="J659">
        <v>25</v>
      </c>
      <c r="K659">
        <v>7936</v>
      </c>
      <c r="L659">
        <v>7936</v>
      </c>
      <c r="M659">
        <v>79.36</v>
      </c>
    </row>
    <row r="660" spans="1:13">
      <c r="A660">
        <v>659</v>
      </c>
      <c r="B660">
        <v>659</v>
      </c>
      <c r="C660" t="s">
        <v>1035</v>
      </c>
      <c r="D660" t="s">
        <v>930</v>
      </c>
      <c r="E660">
        <v>51.664070129999999</v>
      </c>
      <c r="F660">
        <v>128.0388031</v>
      </c>
      <c r="H660">
        <v>35</v>
      </c>
      <c r="I660">
        <v>11</v>
      </c>
      <c r="J660">
        <v>46</v>
      </c>
      <c r="K660">
        <v>9226</v>
      </c>
      <c r="L660">
        <v>9226</v>
      </c>
      <c r="M660">
        <v>92.26</v>
      </c>
    </row>
    <row r="661" spans="1:13">
      <c r="A661">
        <v>660</v>
      </c>
      <c r="B661">
        <v>660</v>
      </c>
      <c r="C661" t="s">
        <v>1035</v>
      </c>
      <c r="D661" t="s">
        <v>934</v>
      </c>
      <c r="E661">
        <v>51.64250183</v>
      </c>
      <c r="F661">
        <v>128.0612946</v>
      </c>
      <c r="H661">
        <v>8</v>
      </c>
      <c r="I661">
        <v>20.5</v>
      </c>
      <c r="J661">
        <v>28.5</v>
      </c>
      <c r="K661">
        <v>12448</v>
      </c>
      <c r="L661">
        <v>12448</v>
      </c>
      <c r="M661">
        <v>124.48</v>
      </c>
    </row>
    <row r="662" spans="1:13">
      <c r="A662">
        <v>661</v>
      </c>
      <c r="B662">
        <v>661</v>
      </c>
      <c r="C662" t="s">
        <v>1035</v>
      </c>
      <c r="D662" t="s">
        <v>929</v>
      </c>
      <c r="E662">
        <v>51.666278839999997</v>
      </c>
      <c r="F662">
        <v>128.0403748</v>
      </c>
      <c r="H662">
        <v>28</v>
      </c>
      <c r="I662">
        <v>6</v>
      </c>
      <c r="J662">
        <v>34</v>
      </c>
      <c r="K662">
        <v>14535</v>
      </c>
      <c r="L662">
        <v>14535</v>
      </c>
      <c r="M662">
        <v>145.35</v>
      </c>
    </row>
    <row r="663" spans="1:13">
      <c r="A663">
        <v>662</v>
      </c>
      <c r="B663">
        <v>662</v>
      </c>
      <c r="C663" t="s">
        <v>1035</v>
      </c>
      <c r="D663" t="s">
        <v>931</v>
      </c>
      <c r="E663">
        <v>52.568969729999999</v>
      </c>
      <c r="F663">
        <v>127.1380005</v>
      </c>
      <c r="H663">
        <v>16</v>
      </c>
      <c r="I663">
        <v>43</v>
      </c>
      <c r="J663">
        <v>59</v>
      </c>
      <c r="K663">
        <v>29831</v>
      </c>
      <c r="L663">
        <v>29831</v>
      </c>
      <c r="M663">
        <v>298.31</v>
      </c>
    </row>
    <row r="664" spans="1:13">
      <c r="A664">
        <v>663</v>
      </c>
      <c r="B664">
        <v>663</v>
      </c>
      <c r="C664" t="s">
        <v>1035</v>
      </c>
      <c r="D664" t="s">
        <v>930</v>
      </c>
      <c r="E664">
        <v>51.646694179999997</v>
      </c>
      <c r="F664">
        <v>128.06451419999999</v>
      </c>
      <c r="H664">
        <v>23</v>
      </c>
      <c r="I664">
        <v>5</v>
      </c>
      <c r="J664">
        <v>28</v>
      </c>
      <c r="K664">
        <v>6955</v>
      </c>
      <c r="L664">
        <v>6955</v>
      </c>
      <c r="M664">
        <v>69.55</v>
      </c>
    </row>
    <row r="665" spans="1:13">
      <c r="A665">
        <v>664</v>
      </c>
      <c r="B665">
        <v>664</v>
      </c>
      <c r="C665" t="s">
        <v>1035</v>
      </c>
      <c r="D665" t="s">
        <v>932</v>
      </c>
      <c r="E665">
        <v>52.43497086</v>
      </c>
      <c r="F665">
        <v>127.2763977</v>
      </c>
      <c r="H665">
        <v>35</v>
      </c>
      <c r="I665">
        <v>31</v>
      </c>
      <c r="J665">
        <v>66</v>
      </c>
      <c r="K665">
        <v>10140</v>
      </c>
      <c r="L665">
        <v>10140</v>
      </c>
      <c r="M665">
        <v>101.4</v>
      </c>
    </row>
    <row r="666" spans="1:13">
      <c r="A666">
        <v>665</v>
      </c>
      <c r="B666">
        <v>665</v>
      </c>
      <c r="C666" t="s">
        <v>1035</v>
      </c>
      <c r="D666" t="s">
        <v>934</v>
      </c>
      <c r="E666">
        <v>52.43807983</v>
      </c>
      <c r="F666">
        <v>127.2741013</v>
      </c>
      <c r="H666">
        <v>8</v>
      </c>
      <c r="I666">
        <v>12</v>
      </c>
      <c r="J666">
        <v>20</v>
      </c>
      <c r="K666">
        <v>11464</v>
      </c>
      <c r="L666">
        <v>11464</v>
      </c>
      <c r="M666">
        <v>114.64</v>
      </c>
    </row>
    <row r="667" spans="1:13">
      <c r="A667">
        <v>666</v>
      </c>
      <c r="B667">
        <v>666</v>
      </c>
      <c r="C667" t="s">
        <v>1035</v>
      </c>
      <c r="D667" t="s">
        <v>929</v>
      </c>
      <c r="E667">
        <v>51.647075649999998</v>
      </c>
      <c r="F667">
        <v>128.0692291</v>
      </c>
      <c r="H667">
        <v>48</v>
      </c>
      <c r="I667">
        <v>14</v>
      </c>
      <c r="J667">
        <v>62</v>
      </c>
      <c r="K667">
        <v>18422</v>
      </c>
      <c r="L667">
        <v>18422</v>
      </c>
      <c r="M667">
        <v>184.22</v>
      </c>
    </row>
    <row r="668" spans="1:13">
      <c r="A668">
        <v>667</v>
      </c>
      <c r="B668">
        <v>667</v>
      </c>
      <c r="C668" t="s">
        <v>1035</v>
      </c>
      <c r="D668" t="s">
        <v>929</v>
      </c>
      <c r="E668">
        <v>51.634624479999999</v>
      </c>
      <c r="F668">
        <v>128.09660339999999</v>
      </c>
      <c r="H668">
        <v>32</v>
      </c>
      <c r="I668">
        <v>2.5</v>
      </c>
      <c r="J668">
        <v>34.5</v>
      </c>
      <c r="K668">
        <v>22632</v>
      </c>
      <c r="L668">
        <v>22632</v>
      </c>
      <c r="M668">
        <v>226.32</v>
      </c>
    </row>
    <row r="669" spans="1:13">
      <c r="A669">
        <v>668</v>
      </c>
      <c r="B669">
        <v>668</v>
      </c>
      <c r="C669" t="s">
        <v>1035</v>
      </c>
      <c r="D669" t="s">
        <v>930</v>
      </c>
      <c r="E669">
        <v>51.636260989999997</v>
      </c>
      <c r="F669">
        <v>128.09620670000001</v>
      </c>
      <c r="H669">
        <v>32</v>
      </c>
      <c r="I669">
        <v>21</v>
      </c>
      <c r="J669">
        <v>53</v>
      </c>
      <c r="K669">
        <v>17432</v>
      </c>
      <c r="L669">
        <v>17432</v>
      </c>
      <c r="M669">
        <v>174.32</v>
      </c>
    </row>
    <row r="670" spans="1:13">
      <c r="A670">
        <v>669</v>
      </c>
      <c r="B670">
        <v>669</v>
      </c>
      <c r="C670" t="s">
        <v>1035</v>
      </c>
      <c r="D670" t="s">
        <v>932</v>
      </c>
      <c r="E670">
        <v>52.631168369999997</v>
      </c>
      <c r="F670">
        <v>127.1240997</v>
      </c>
      <c r="H670">
        <v>34</v>
      </c>
      <c r="I670">
        <v>30</v>
      </c>
      <c r="J670">
        <v>64</v>
      </c>
      <c r="K670">
        <v>40672</v>
      </c>
      <c r="L670">
        <v>40672</v>
      </c>
      <c r="M670">
        <v>406.72</v>
      </c>
    </row>
    <row r="671" spans="1:13">
      <c r="A671">
        <v>670</v>
      </c>
      <c r="B671">
        <v>670</v>
      </c>
      <c r="C671" t="s">
        <v>1035</v>
      </c>
      <c r="D671" t="s">
        <v>929</v>
      </c>
      <c r="E671">
        <v>51.638057709999998</v>
      </c>
      <c r="F671">
        <v>128.11775209999999</v>
      </c>
      <c r="H671">
        <v>37</v>
      </c>
      <c r="I671">
        <v>28.5</v>
      </c>
      <c r="J671">
        <v>65.5</v>
      </c>
      <c r="K671">
        <v>28015</v>
      </c>
      <c r="L671">
        <v>28015</v>
      </c>
      <c r="M671">
        <v>280.14999999999998</v>
      </c>
    </row>
    <row r="672" spans="1:13">
      <c r="A672">
        <v>671</v>
      </c>
      <c r="B672">
        <v>671</v>
      </c>
      <c r="C672" t="s">
        <v>1035</v>
      </c>
      <c r="D672" t="s">
        <v>930</v>
      </c>
      <c r="E672">
        <v>51.639965060000002</v>
      </c>
      <c r="F672">
        <v>128.11668399999999</v>
      </c>
      <c r="H672">
        <v>30</v>
      </c>
      <c r="I672">
        <v>12.5</v>
      </c>
      <c r="J672">
        <v>42.5</v>
      </c>
      <c r="K672">
        <v>11737</v>
      </c>
      <c r="L672">
        <v>11737</v>
      </c>
      <c r="M672">
        <v>117.37</v>
      </c>
    </row>
    <row r="673" spans="1:13">
      <c r="A673">
        <v>672</v>
      </c>
      <c r="B673">
        <v>672</v>
      </c>
      <c r="C673" t="s">
        <v>1035</v>
      </c>
      <c r="D673" t="s">
        <v>930</v>
      </c>
      <c r="E673">
        <v>52.63447189</v>
      </c>
      <c r="F673">
        <v>127.1231003</v>
      </c>
      <c r="H673">
        <v>10</v>
      </c>
      <c r="I673">
        <v>21</v>
      </c>
      <c r="J673">
        <v>31</v>
      </c>
      <c r="K673">
        <v>12893</v>
      </c>
      <c r="L673">
        <v>12893</v>
      </c>
      <c r="M673">
        <v>128.93</v>
      </c>
    </row>
    <row r="674" spans="1:13">
      <c r="A674">
        <v>673</v>
      </c>
      <c r="B674">
        <v>673</v>
      </c>
      <c r="C674" t="s">
        <v>1035</v>
      </c>
      <c r="D674" t="s">
        <v>931</v>
      </c>
      <c r="E674">
        <v>51.639923099999997</v>
      </c>
      <c r="F674">
        <v>128.11833189999999</v>
      </c>
      <c r="H674">
        <v>30</v>
      </c>
      <c r="I674">
        <v>44</v>
      </c>
      <c r="J674">
        <v>74</v>
      </c>
      <c r="K674">
        <v>27897</v>
      </c>
      <c r="L674">
        <v>27897</v>
      </c>
      <c r="M674">
        <v>278.97000000000003</v>
      </c>
    </row>
    <row r="675" spans="1:13">
      <c r="A675">
        <v>674</v>
      </c>
      <c r="B675">
        <v>674</v>
      </c>
      <c r="C675" t="s">
        <v>1035</v>
      </c>
      <c r="D675" t="s">
        <v>929</v>
      </c>
      <c r="E675">
        <v>52.616279599999999</v>
      </c>
      <c r="F675">
        <v>127.1427994</v>
      </c>
      <c r="H675">
        <v>42</v>
      </c>
      <c r="I675">
        <v>19</v>
      </c>
      <c r="J675">
        <v>61</v>
      </c>
      <c r="K675">
        <v>15170</v>
      </c>
      <c r="L675">
        <v>15170</v>
      </c>
      <c r="M675">
        <v>151.69999999999999</v>
      </c>
    </row>
    <row r="676" spans="1:13">
      <c r="A676">
        <v>675</v>
      </c>
      <c r="B676">
        <v>675</v>
      </c>
      <c r="C676" t="s">
        <v>1035</v>
      </c>
      <c r="D676" t="s">
        <v>929</v>
      </c>
      <c r="E676">
        <v>51.640708920000002</v>
      </c>
      <c r="F676">
        <v>128.11993409999999</v>
      </c>
      <c r="H676">
        <v>24</v>
      </c>
      <c r="I676">
        <v>38.5</v>
      </c>
      <c r="J676">
        <v>62.5</v>
      </c>
      <c r="K676">
        <v>29623</v>
      </c>
      <c r="L676">
        <v>29623</v>
      </c>
      <c r="M676">
        <v>296.23</v>
      </c>
    </row>
    <row r="677" spans="1:13">
      <c r="A677">
        <v>676</v>
      </c>
      <c r="B677">
        <v>676</v>
      </c>
      <c r="C677" t="s">
        <v>1035</v>
      </c>
      <c r="D677" t="s">
        <v>934</v>
      </c>
      <c r="E677">
        <v>52.617050169999999</v>
      </c>
      <c r="F677">
        <v>127.1473999</v>
      </c>
      <c r="H677">
        <v>5</v>
      </c>
      <c r="I677">
        <v>40</v>
      </c>
      <c r="J677">
        <v>45</v>
      </c>
      <c r="K677">
        <v>27620</v>
      </c>
      <c r="L677">
        <v>27620</v>
      </c>
      <c r="M677">
        <v>276.2</v>
      </c>
    </row>
    <row r="678" spans="1:13">
      <c r="A678">
        <v>677</v>
      </c>
      <c r="B678">
        <v>677</v>
      </c>
      <c r="C678" t="s">
        <v>1035</v>
      </c>
      <c r="D678" t="s">
        <v>932</v>
      </c>
      <c r="E678">
        <v>52.19717026</v>
      </c>
      <c r="F678">
        <v>127.57790369999999</v>
      </c>
      <c r="H678">
        <v>5</v>
      </c>
      <c r="I678">
        <v>14</v>
      </c>
      <c r="J678">
        <v>19</v>
      </c>
      <c r="K678">
        <v>7966</v>
      </c>
      <c r="L678">
        <v>7966</v>
      </c>
      <c r="M678">
        <v>79.66</v>
      </c>
    </row>
    <row r="679" spans="1:13">
      <c r="A679">
        <v>678</v>
      </c>
      <c r="B679">
        <v>678</v>
      </c>
      <c r="C679" t="s">
        <v>1035</v>
      </c>
      <c r="D679" t="s">
        <v>930</v>
      </c>
      <c r="E679">
        <v>51.652519230000003</v>
      </c>
      <c r="F679">
        <v>128.12930299999999</v>
      </c>
      <c r="H679">
        <v>46</v>
      </c>
      <c r="I679">
        <v>36</v>
      </c>
      <c r="J679">
        <v>82</v>
      </c>
      <c r="K679">
        <v>25434</v>
      </c>
      <c r="L679">
        <v>25434</v>
      </c>
      <c r="M679">
        <v>254.34</v>
      </c>
    </row>
    <row r="680" spans="1:13">
      <c r="A680">
        <v>679</v>
      </c>
      <c r="B680">
        <v>679</v>
      </c>
      <c r="C680" t="s">
        <v>1035</v>
      </c>
      <c r="D680" t="s">
        <v>35</v>
      </c>
      <c r="E680">
        <v>52.667446140000003</v>
      </c>
      <c r="F680">
        <v>127.1183853</v>
      </c>
      <c r="H680">
        <v>0</v>
      </c>
      <c r="I680">
        <v>0</v>
      </c>
      <c r="J680">
        <v>0</v>
      </c>
      <c r="K680">
        <v>0</v>
      </c>
      <c r="L680">
        <v>0</v>
      </c>
      <c r="M680">
        <v>0</v>
      </c>
    </row>
    <row r="681" spans="1:13">
      <c r="A681">
        <v>680</v>
      </c>
      <c r="B681">
        <v>680</v>
      </c>
      <c r="C681" t="s">
        <v>1035</v>
      </c>
      <c r="D681" t="s">
        <v>930</v>
      </c>
      <c r="E681">
        <v>52.667945860000003</v>
      </c>
      <c r="F681">
        <v>127.117897</v>
      </c>
      <c r="H681">
        <v>41</v>
      </c>
      <c r="I681">
        <v>7</v>
      </c>
      <c r="J681">
        <v>48</v>
      </c>
      <c r="K681">
        <v>11136</v>
      </c>
      <c r="L681">
        <v>11136</v>
      </c>
      <c r="M681">
        <v>111.36</v>
      </c>
    </row>
    <row r="682" spans="1:13">
      <c r="A682">
        <v>681</v>
      </c>
      <c r="B682">
        <v>681</v>
      </c>
      <c r="C682" t="s">
        <v>1035</v>
      </c>
      <c r="D682" t="s">
        <v>932</v>
      </c>
      <c r="E682">
        <v>52.215000150000002</v>
      </c>
      <c r="F682">
        <v>127.5792999</v>
      </c>
      <c r="H682">
        <v>7</v>
      </c>
      <c r="I682">
        <v>16</v>
      </c>
      <c r="J682">
        <v>23</v>
      </c>
      <c r="K682">
        <v>17991</v>
      </c>
      <c r="L682">
        <v>17991</v>
      </c>
      <c r="M682">
        <v>179.91</v>
      </c>
    </row>
    <row r="683" spans="1:13">
      <c r="A683">
        <v>682</v>
      </c>
      <c r="B683">
        <v>682</v>
      </c>
      <c r="C683" t="s">
        <v>1035</v>
      </c>
      <c r="D683" t="s">
        <v>35</v>
      </c>
      <c r="E683">
        <v>51.652439119999997</v>
      </c>
      <c r="F683">
        <v>128.14390560000001</v>
      </c>
      <c r="H683">
        <v>62</v>
      </c>
      <c r="I683">
        <v>0</v>
      </c>
      <c r="J683">
        <v>62</v>
      </c>
      <c r="K683">
        <v>0</v>
      </c>
      <c r="L683">
        <v>0</v>
      </c>
      <c r="M683">
        <v>0</v>
      </c>
    </row>
    <row r="684" spans="1:13">
      <c r="A684">
        <v>683</v>
      </c>
      <c r="B684">
        <v>683</v>
      </c>
      <c r="C684" t="s">
        <v>1035</v>
      </c>
      <c r="D684" t="s">
        <v>934</v>
      </c>
      <c r="E684">
        <v>52.149333949999999</v>
      </c>
      <c r="F684">
        <v>127.67202760000001</v>
      </c>
      <c r="H684">
        <v>26</v>
      </c>
      <c r="I684">
        <v>43</v>
      </c>
      <c r="J684">
        <v>69</v>
      </c>
      <c r="K684">
        <v>128439</v>
      </c>
      <c r="L684">
        <v>128439</v>
      </c>
      <c r="M684">
        <v>1284.3900000000001</v>
      </c>
    </row>
    <row r="685" spans="1:13">
      <c r="A685">
        <v>684</v>
      </c>
      <c r="B685">
        <v>684</v>
      </c>
      <c r="C685" t="s">
        <v>1035</v>
      </c>
      <c r="D685" t="s">
        <v>929</v>
      </c>
      <c r="E685">
        <v>52.578998570000003</v>
      </c>
      <c r="F685">
        <v>127.25550079999999</v>
      </c>
      <c r="H685">
        <v>47</v>
      </c>
      <c r="I685">
        <v>20</v>
      </c>
      <c r="J685">
        <v>67</v>
      </c>
      <c r="K685">
        <v>22413</v>
      </c>
      <c r="L685">
        <v>22413</v>
      </c>
      <c r="M685">
        <v>224.13</v>
      </c>
    </row>
    <row r="686" spans="1:13">
      <c r="A686">
        <v>685</v>
      </c>
      <c r="B686">
        <v>685</v>
      </c>
      <c r="C686" t="s">
        <v>1035</v>
      </c>
      <c r="D686" t="s">
        <v>934</v>
      </c>
      <c r="E686">
        <v>52.577838900000003</v>
      </c>
      <c r="F686">
        <v>127.25939940000001</v>
      </c>
      <c r="H686">
        <v>30</v>
      </c>
      <c r="I686">
        <v>57</v>
      </c>
      <c r="J686">
        <v>87</v>
      </c>
      <c r="K686">
        <v>50256</v>
      </c>
      <c r="L686">
        <v>50256</v>
      </c>
      <c r="M686">
        <v>502.56</v>
      </c>
    </row>
    <row r="687" spans="1:13">
      <c r="A687">
        <v>686</v>
      </c>
      <c r="B687">
        <v>686</v>
      </c>
      <c r="C687" t="s">
        <v>1035</v>
      </c>
      <c r="D687" t="s">
        <v>930</v>
      </c>
      <c r="E687">
        <v>52.736751560000002</v>
      </c>
      <c r="F687">
        <v>127.1068497</v>
      </c>
      <c r="H687">
        <v>45</v>
      </c>
      <c r="I687">
        <v>9</v>
      </c>
      <c r="J687">
        <v>54</v>
      </c>
      <c r="K687">
        <v>10998</v>
      </c>
      <c r="L687">
        <v>10998</v>
      </c>
      <c r="M687">
        <v>109.98</v>
      </c>
    </row>
    <row r="688" spans="1:13">
      <c r="A688">
        <v>687</v>
      </c>
      <c r="B688">
        <v>687</v>
      </c>
      <c r="C688" t="s">
        <v>1035</v>
      </c>
      <c r="D688" t="s">
        <v>930</v>
      </c>
      <c r="E688">
        <v>52.738433839999999</v>
      </c>
      <c r="F688">
        <v>127.10559840000001</v>
      </c>
      <c r="H688">
        <v>8</v>
      </c>
      <c r="I688">
        <v>13</v>
      </c>
      <c r="J688">
        <v>21</v>
      </c>
      <c r="K688">
        <v>9073</v>
      </c>
      <c r="L688">
        <v>9073</v>
      </c>
      <c r="M688">
        <v>90.73</v>
      </c>
    </row>
    <row r="689" spans="1:13">
      <c r="A689">
        <v>688</v>
      </c>
      <c r="B689">
        <v>688</v>
      </c>
      <c r="C689" t="s">
        <v>1035</v>
      </c>
      <c r="D689" t="s">
        <v>929</v>
      </c>
      <c r="E689">
        <v>52.871398929999998</v>
      </c>
      <c r="F689">
        <v>127.012085</v>
      </c>
      <c r="H689">
        <v>38</v>
      </c>
      <c r="I689">
        <v>5</v>
      </c>
      <c r="J689">
        <v>43</v>
      </c>
      <c r="K689">
        <v>11502</v>
      </c>
      <c r="L689">
        <v>11502</v>
      </c>
      <c r="M689">
        <v>115.02</v>
      </c>
    </row>
    <row r="690" spans="1:13">
      <c r="A690">
        <v>689</v>
      </c>
      <c r="B690">
        <v>689</v>
      </c>
      <c r="C690" t="s">
        <v>1035</v>
      </c>
      <c r="D690" t="s">
        <v>930</v>
      </c>
      <c r="E690">
        <v>52.87148285</v>
      </c>
      <c r="F690">
        <v>127.0126648</v>
      </c>
      <c r="H690">
        <v>47</v>
      </c>
      <c r="I690">
        <v>14</v>
      </c>
      <c r="J690">
        <v>61</v>
      </c>
      <c r="K690">
        <v>13913</v>
      </c>
      <c r="L690">
        <v>13913</v>
      </c>
      <c r="M690">
        <v>139.13</v>
      </c>
    </row>
    <row r="691" spans="1:13">
      <c r="A691">
        <v>690</v>
      </c>
      <c r="B691">
        <v>690</v>
      </c>
      <c r="C691" t="s">
        <v>1035</v>
      </c>
      <c r="D691" t="s">
        <v>930</v>
      </c>
      <c r="E691">
        <v>52.466026309999997</v>
      </c>
      <c r="F691">
        <v>127.4390259</v>
      </c>
      <c r="H691">
        <v>42</v>
      </c>
      <c r="I691">
        <v>24</v>
      </c>
      <c r="J691">
        <v>66</v>
      </c>
      <c r="K691">
        <v>26304</v>
      </c>
      <c r="L691">
        <v>26304</v>
      </c>
      <c r="M691">
        <v>263.04000000000002</v>
      </c>
    </row>
    <row r="692" spans="1:13">
      <c r="A692">
        <v>691</v>
      </c>
      <c r="B692">
        <v>691</v>
      </c>
      <c r="C692" t="s">
        <v>1035</v>
      </c>
      <c r="D692" t="s">
        <v>930</v>
      </c>
      <c r="E692">
        <v>52.159305570000001</v>
      </c>
      <c r="F692">
        <v>127.7614136</v>
      </c>
      <c r="H692">
        <v>46</v>
      </c>
      <c r="I692">
        <v>15</v>
      </c>
      <c r="J692">
        <v>61</v>
      </c>
      <c r="K692">
        <v>10244</v>
      </c>
      <c r="L692">
        <v>10244</v>
      </c>
      <c r="M692">
        <v>102.44</v>
      </c>
    </row>
    <row r="693" spans="1:13">
      <c r="A693">
        <v>692</v>
      </c>
      <c r="B693">
        <v>692</v>
      </c>
      <c r="C693" t="s">
        <v>1035</v>
      </c>
      <c r="D693" t="s">
        <v>929</v>
      </c>
      <c r="E693">
        <v>52.367465969999998</v>
      </c>
      <c r="F693">
        <v>127.58644870000001</v>
      </c>
      <c r="H693">
        <v>22</v>
      </c>
      <c r="I693">
        <v>12</v>
      </c>
      <c r="J693">
        <v>34</v>
      </c>
      <c r="K693">
        <v>15083</v>
      </c>
      <c r="L693">
        <v>15083</v>
      </c>
      <c r="M693">
        <v>150.83000000000001</v>
      </c>
    </row>
    <row r="694" spans="1:13">
      <c r="A694">
        <v>693</v>
      </c>
      <c r="B694">
        <v>693</v>
      </c>
      <c r="C694" t="s">
        <v>1035</v>
      </c>
      <c r="D694" t="s">
        <v>929</v>
      </c>
      <c r="E694">
        <v>52.134071349999999</v>
      </c>
      <c r="F694">
        <v>127.8233032</v>
      </c>
      <c r="H694">
        <v>26</v>
      </c>
      <c r="I694">
        <v>24</v>
      </c>
      <c r="J694">
        <v>50</v>
      </c>
      <c r="K694">
        <v>19014</v>
      </c>
      <c r="L694">
        <v>19014</v>
      </c>
      <c r="M694">
        <v>190.14</v>
      </c>
    </row>
    <row r="695" spans="1:13">
      <c r="A695">
        <v>694</v>
      </c>
      <c r="B695">
        <v>694</v>
      </c>
      <c r="C695" t="s">
        <v>1035</v>
      </c>
      <c r="D695" t="s">
        <v>932</v>
      </c>
      <c r="E695">
        <v>52.118450160000002</v>
      </c>
      <c r="F695">
        <v>127.84359739999999</v>
      </c>
      <c r="H695">
        <v>5</v>
      </c>
      <c r="I695">
        <v>8</v>
      </c>
      <c r="J695">
        <v>13</v>
      </c>
      <c r="K695">
        <v>7241</v>
      </c>
      <c r="L695">
        <v>7241</v>
      </c>
      <c r="M695">
        <v>72.41</v>
      </c>
    </row>
    <row r="696" spans="1:13">
      <c r="A696">
        <v>695</v>
      </c>
      <c r="B696">
        <v>695</v>
      </c>
      <c r="C696" t="s">
        <v>1035</v>
      </c>
      <c r="D696" t="s">
        <v>929</v>
      </c>
      <c r="E696">
        <v>52.119110110000001</v>
      </c>
      <c r="F696">
        <v>127.8438034</v>
      </c>
      <c r="H696">
        <v>15</v>
      </c>
      <c r="I696">
        <v>19</v>
      </c>
      <c r="J696">
        <v>34</v>
      </c>
      <c r="K696">
        <v>14745</v>
      </c>
      <c r="L696">
        <v>14745</v>
      </c>
      <c r="M696">
        <v>147.44999999999999</v>
      </c>
    </row>
    <row r="697" spans="1:13">
      <c r="A697">
        <v>696</v>
      </c>
      <c r="B697">
        <v>696</v>
      </c>
      <c r="C697" t="s">
        <v>1035</v>
      </c>
      <c r="D697" t="s">
        <v>932</v>
      </c>
      <c r="E697">
        <v>52.117439269999998</v>
      </c>
      <c r="F697">
        <v>127.8479004</v>
      </c>
      <c r="H697">
        <v>13</v>
      </c>
      <c r="I697">
        <v>8.5</v>
      </c>
      <c r="J697">
        <v>21.5</v>
      </c>
      <c r="K697">
        <v>4711</v>
      </c>
      <c r="L697">
        <v>4711</v>
      </c>
      <c r="M697">
        <v>47.11</v>
      </c>
    </row>
    <row r="698" spans="1:13">
      <c r="A698">
        <v>697</v>
      </c>
      <c r="B698">
        <v>697</v>
      </c>
      <c r="C698" t="s">
        <v>1035</v>
      </c>
      <c r="D698" t="s">
        <v>934</v>
      </c>
      <c r="E698">
        <v>52.373165129999997</v>
      </c>
      <c r="F698">
        <v>127.60358429999999</v>
      </c>
      <c r="H698">
        <v>12</v>
      </c>
      <c r="I698">
        <v>42</v>
      </c>
      <c r="J698">
        <v>54</v>
      </c>
      <c r="K698">
        <v>25732</v>
      </c>
      <c r="L698">
        <v>25732</v>
      </c>
      <c r="M698">
        <v>257.32</v>
      </c>
    </row>
    <row r="699" spans="1:13">
      <c r="A699">
        <v>698</v>
      </c>
      <c r="B699">
        <v>698</v>
      </c>
      <c r="C699" t="s">
        <v>1035</v>
      </c>
      <c r="D699" t="s">
        <v>930</v>
      </c>
      <c r="E699">
        <v>52.36605453</v>
      </c>
      <c r="F699">
        <v>127.6689453</v>
      </c>
      <c r="H699">
        <v>42</v>
      </c>
      <c r="I699">
        <v>12</v>
      </c>
      <c r="J699">
        <v>54</v>
      </c>
      <c r="K699">
        <v>12349</v>
      </c>
      <c r="L699">
        <v>12349</v>
      </c>
      <c r="M699">
        <v>123.49</v>
      </c>
    </row>
    <row r="700" spans="1:13">
      <c r="A700">
        <v>699</v>
      </c>
      <c r="B700">
        <v>699</v>
      </c>
      <c r="C700" t="s">
        <v>1035</v>
      </c>
      <c r="D700" t="s">
        <v>929</v>
      </c>
      <c r="E700">
        <v>52.15451813</v>
      </c>
      <c r="F700">
        <v>127.90789789999999</v>
      </c>
      <c r="H700">
        <v>50</v>
      </c>
      <c r="I700">
        <v>31</v>
      </c>
      <c r="J700">
        <v>81</v>
      </c>
      <c r="K700">
        <v>31832</v>
      </c>
      <c r="L700">
        <v>31832</v>
      </c>
      <c r="M700">
        <v>318.32</v>
      </c>
    </row>
    <row r="701" spans="1:13">
      <c r="A701">
        <v>700</v>
      </c>
      <c r="B701">
        <v>700</v>
      </c>
      <c r="C701" t="s">
        <v>1035</v>
      </c>
      <c r="D701" t="s">
        <v>932</v>
      </c>
      <c r="E701">
        <v>52.18769073</v>
      </c>
      <c r="F701">
        <v>127.9821014</v>
      </c>
      <c r="H701">
        <v>14</v>
      </c>
      <c r="I701">
        <v>69</v>
      </c>
      <c r="J701">
        <v>83</v>
      </c>
      <c r="K701">
        <v>79483</v>
      </c>
      <c r="L701">
        <v>79483</v>
      </c>
      <c r="M701">
        <v>794.83</v>
      </c>
    </row>
    <row r="702" spans="1:13">
      <c r="A702">
        <v>701</v>
      </c>
      <c r="B702">
        <v>701</v>
      </c>
      <c r="C702" t="s">
        <v>1035</v>
      </c>
      <c r="D702" t="s">
        <v>930</v>
      </c>
      <c r="E702">
        <v>52.18807983</v>
      </c>
      <c r="F702">
        <v>127.9833984</v>
      </c>
      <c r="H702">
        <v>75</v>
      </c>
      <c r="I702">
        <v>25</v>
      </c>
      <c r="J702">
        <v>100</v>
      </c>
      <c r="K702">
        <v>31813</v>
      </c>
      <c r="L702">
        <v>31813</v>
      </c>
      <c r="M702">
        <v>318.13</v>
      </c>
    </row>
    <row r="703" spans="1:13">
      <c r="A703">
        <v>702</v>
      </c>
      <c r="B703">
        <v>702</v>
      </c>
      <c r="C703" t="s">
        <v>1035</v>
      </c>
      <c r="D703" t="s">
        <v>932</v>
      </c>
      <c r="E703">
        <v>52.044830320000003</v>
      </c>
      <c r="F703">
        <v>128.1446991</v>
      </c>
      <c r="H703">
        <v>10</v>
      </c>
      <c r="I703">
        <v>10</v>
      </c>
      <c r="J703">
        <v>20</v>
      </c>
      <c r="K703">
        <v>3983</v>
      </c>
      <c r="L703">
        <v>3983</v>
      </c>
      <c r="M703">
        <v>39.83</v>
      </c>
    </row>
    <row r="704" spans="1:13">
      <c r="A704">
        <v>703</v>
      </c>
      <c r="B704">
        <v>703</v>
      </c>
      <c r="C704" t="s">
        <v>1035</v>
      </c>
      <c r="D704" t="s">
        <v>930</v>
      </c>
      <c r="E704">
        <v>52.045028690000002</v>
      </c>
      <c r="F704">
        <v>128.14480589999999</v>
      </c>
      <c r="H704">
        <v>37</v>
      </c>
      <c r="I704">
        <v>23</v>
      </c>
      <c r="J704">
        <v>60</v>
      </c>
      <c r="K704">
        <v>22742</v>
      </c>
      <c r="L704">
        <v>22742</v>
      </c>
      <c r="M704">
        <v>227.42</v>
      </c>
    </row>
    <row r="705" spans="1:13">
      <c r="A705">
        <v>704</v>
      </c>
      <c r="B705">
        <v>704</v>
      </c>
      <c r="C705" t="s">
        <v>1035</v>
      </c>
      <c r="D705" t="s">
        <v>930</v>
      </c>
      <c r="E705">
        <v>52.645549770000002</v>
      </c>
      <c r="F705">
        <v>127.5509033</v>
      </c>
      <c r="H705">
        <v>48</v>
      </c>
      <c r="I705">
        <v>17</v>
      </c>
      <c r="J705">
        <v>65</v>
      </c>
      <c r="K705">
        <v>18930</v>
      </c>
      <c r="L705">
        <v>18930</v>
      </c>
      <c r="M705">
        <v>189.3</v>
      </c>
    </row>
    <row r="706" spans="1:13">
      <c r="A706">
        <v>705</v>
      </c>
      <c r="B706">
        <v>705</v>
      </c>
      <c r="C706" t="s">
        <v>1035</v>
      </c>
      <c r="D706" t="s">
        <v>930</v>
      </c>
      <c r="E706">
        <v>52.33130646</v>
      </c>
      <c r="F706">
        <v>127.8805313</v>
      </c>
      <c r="H706">
        <v>48</v>
      </c>
      <c r="I706">
        <v>2</v>
      </c>
      <c r="J706">
        <v>50</v>
      </c>
      <c r="K706">
        <v>7687</v>
      </c>
      <c r="L706">
        <v>7687</v>
      </c>
      <c r="M706">
        <v>76.87</v>
      </c>
    </row>
    <row r="707" spans="1:13">
      <c r="A707">
        <v>706</v>
      </c>
      <c r="B707">
        <v>706</v>
      </c>
      <c r="C707" t="s">
        <v>1035</v>
      </c>
      <c r="D707" t="s">
        <v>930</v>
      </c>
      <c r="E707">
        <v>52.333633419999998</v>
      </c>
      <c r="F707">
        <v>127.9041138</v>
      </c>
      <c r="H707">
        <v>53</v>
      </c>
      <c r="I707">
        <v>15</v>
      </c>
      <c r="J707">
        <v>68</v>
      </c>
      <c r="K707">
        <v>11761</v>
      </c>
      <c r="L707">
        <v>11761</v>
      </c>
      <c r="M707">
        <v>117.61</v>
      </c>
    </row>
    <row r="708" spans="1:13">
      <c r="A708">
        <v>707</v>
      </c>
      <c r="B708">
        <v>707</v>
      </c>
      <c r="C708" t="s">
        <v>1035</v>
      </c>
      <c r="D708" t="s">
        <v>934</v>
      </c>
      <c r="E708">
        <v>52.080108639999999</v>
      </c>
      <c r="F708">
        <v>128.15919489999999</v>
      </c>
      <c r="H708">
        <v>63</v>
      </c>
      <c r="I708">
        <v>70</v>
      </c>
      <c r="J708">
        <v>133</v>
      </c>
      <c r="K708">
        <v>82788</v>
      </c>
      <c r="L708">
        <v>82788</v>
      </c>
      <c r="M708">
        <v>827.88</v>
      </c>
    </row>
    <row r="709" spans="1:13">
      <c r="A709">
        <v>708</v>
      </c>
      <c r="B709">
        <v>708</v>
      </c>
      <c r="C709" t="s">
        <v>1035</v>
      </c>
      <c r="D709" t="s">
        <v>930</v>
      </c>
      <c r="E709">
        <v>52.080718990000001</v>
      </c>
      <c r="F709">
        <v>128.15910339999999</v>
      </c>
      <c r="H709">
        <v>30</v>
      </c>
      <c r="I709">
        <v>18</v>
      </c>
      <c r="J709">
        <v>48</v>
      </c>
      <c r="K709">
        <v>18171</v>
      </c>
      <c r="L709">
        <v>18171</v>
      </c>
      <c r="M709">
        <v>181.71</v>
      </c>
    </row>
    <row r="710" spans="1:13">
      <c r="A710">
        <v>709</v>
      </c>
      <c r="B710">
        <v>709</v>
      </c>
      <c r="C710" t="s">
        <v>1035</v>
      </c>
      <c r="D710" t="s">
        <v>929</v>
      </c>
      <c r="E710">
        <v>53.214817050000001</v>
      </c>
      <c r="F710">
        <v>127.0579681</v>
      </c>
      <c r="H710">
        <v>14</v>
      </c>
      <c r="I710">
        <v>28</v>
      </c>
      <c r="J710">
        <v>42</v>
      </c>
      <c r="K710">
        <v>19086</v>
      </c>
      <c r="L710">
        <v>19086</v>
      </c>
      <c r="M710">
        <v>190.86</v>
      </c>
    </row>
    <row r="711" spans="1:13">
      <c r="A711">
        <v>710</v>
      </c>
      <c r="B711">
        <v>710</v>
      </c>
      <c r="C711" t="s">
        <v>1035</v>
      </c>
      <c r="D711" t="s">
        <v>932</v>
      </c>
      <c r="E711">
        <v>53.214851379999999</v>
      </c>
      <c r="F711">
        <v>127.0581512</v>
      </c>
      <c r="H711">
        <v>6</v>
      </c>
      <c r="I711">
        <v>20</v>
      </c>
      <c r="J711">
        <v>26</v>
      </c>
      <c r="K711">
        <v>15888</v>
      </c>
      <c r="L711">
        <v>15888</v>
      </c>
      <c r="M711">
        <v>158.88</v>
      </c>
    </row>
    <row r="712" spans="1:13">
      <c r="A712">
        <v>711</v>
      </c>
      <c r="B712">
        <v>711</v>
      </c>
      <c r="C712" t="s">
        <v>1035</v>
      </c>
      <c r="D712" t="s">
        <v>929</v>
      </c>
      <c r="E712">
        <v>52.200500490000003</v>
      </c>
      <c r="F712">
        <v>128.08909610000001</v>
      </c>
      <c r="H712">
        <v>13</v>
      </c>
      <c r="I712">
        <v>20</v>
      </c>
      <c r="J712">
        <v>33</v>
      </c>
      <c r="K712">
        <v>15877</v>
      </c>
      <c r="L712">
        <v>15877</v>
      </c>
      <c r="M712">
        <v>158.77000000000001</v>
      </c>
    </row>
    <row r="713" spans="1:13">
      <c r="A713">
        <v>712</v>
      </c>
      <c r="B713">
        <v>712</v>
      </c>
      <c r="C713" t="s">
        <v>1035</v>
      </c>
      <c r="D713" t="s">
        <v>929</v>
      </c>
      <c r="E713">
        <v>52.201019289999998</v>
      </c>
      <c r="F713">
        <v>128.0904999</v>
      </c>
      <c r="H713">
        <v>12</v>
      </c>
      <c r="I713">
        <v>36</v>
      </c>
      <c r="J713">
        <v>48</v>
      </c>
      <c r="K713">
        <v>20085</v>
      </c>
      <c r="L713">
        <v>20085</v>
      </c>
      <c r="M713">
        <v>200.85</v>
      </c>
    </row>
    <row r="714" spans="1:13">
      <c r="A714">
        <v>713</v>
      </c>
      <c r="B714">
        <v>713</v>
      </c>
      <c r="C714" t="s">
        <v>1035</v>
      </c>
      <c r="D714" t="s">
        <v>934</v>
      </c>
      <c r="E714">
        <v>52.209629059999997</v>
      </c>
      <c r="F714">
        <v>128.0834045</v>
      </c>
      <c r="H714">
        <v>8</v>
      </c>
      <c r="I714">
        <v>24</v>
      </c>
      <c r="J714">
        <v>32</v>
      </c>
      <c r="K714">
        <v>19717</v>
      </c>
      <c r="L714">
        <v>19717</v>
      </c>
      <c r="M714">
        <v>197.17</v>
      </c>
    </row>
    <row r="715" spans="1:13">
      <c r="A715">
        <v>714</v>
      </c>
      <c r="B715">
        <v>714</v>
      </c>
      <c r="C715" t="s">
        <v>1035</v>
      </c>
      <c r="D715" t="s">
        <v>929</v>
      </c>
      <c r="E715">
        <v>52.21062088</v>
      </c>
      <c r="F715">
        <v>128.08470149999999</v>
      </c>
      <c r="H715">
        <v>15</v>
      </c>
      <c r="I715">
        <v>18</v>
      </c>
      <c r="J715">
        <v>33</v>
      </c>
      <c r="K715">
        <v>12645</v>
      </c>
      <c r="L715">
        <v>12645</v>
      </c>
      <c r="M715">
        <v>126.45</v>
      </c>
    </row>
    <row r="716" spans="1:13">
      <c r="A716">
        <v>715</v>
      </c>
      <c r="B716">
        <v>715</v>
      </c>
      <c r="C716" t="s">
        <v>1035</v>
      </c>
      <c r="D716" t="s">
        <v>932</v>
      </c>
      <c r="E716">
        <v>52.303970339999999</v>
      </c>
      <c r="F716">
        <v>128.11799619999999</v>
      </c>
      <c r="H716">
        <v>11</v>
      </c>
      <c r="I716">
        <v>43</v>
      </c>
      <c r="J716">
        <v>54</v>
      </c>
      <c r="K716">
        <v>44536</v>
      </c>
      <c r="L716">
        <v>44536</v>
      </c>
      <c r="M716">
        <v>445.36</v>
      </c>
    </row>
    <row r="717" spans="1:13">
      <c r="A717">
        <v>716</v>
      </c>
      <c r="B717">
        <v>716</v>
      </c>
      <c r="C717" t="s">
        <v>1035</v>
      </c>
      <c r="D717" t="s">
        <v>934</v>
      </c>
      <c r="E717">
        <v>52.553470609999998</v>
      </c>
      <c r="F717">
        <v>127.87538910000001</v>
      </c>
      <c r="H717">
        <v>12</v>
      </c>
      <c r="I717">
        <v>0</v>
      </c>
      <c r="J717">
        <v>12</v>
      </c>
      <c r="K717">
        <v>15924</v>
      </c>
      <c r="L717">
        <v>15924</v>
      </c>
      <c r="M717">
        <v>159.24</v>
      </c>
    </row>
    <row r="718" spans="1:13">
      <c r="A718">
        <v>717</v>
      </c>
      <c r="B718">
        <v>717</v>
      </c>
      <c r="C718" t="s">
        <v>1035</v>
      </c>
      <c r="D718" t="s">
        <v>934</v>
      </c>
      <c r="E718">
        <v>52.291648860000002</v>
      </c>
      <c r="F718">
        <v>128.1965027</v>
      </c>
      <c r="H718">
        <v>4</v>
      </c>
      <c r="I718">
        <v>70</v>
      </c>
      <c r="J718">
        <v>74</v>
      </c>
      <c r="K718">
        <v>48098</v>
      </c>
      <c r="L718">
        <v>48098</v>
      </c>
      <c r="M718">
        <v>480.98</v>
      </c>
    </row>
    <row r="719" spans="1:13">
      <c r="A719">
        <v>718</v>
      </c>
      <c r="B719">
        <v>718</v>
      </c>
      <c r="C719" t="s">
        <v>1035</v>
      </c>
      <c r="D719" t="s">
        <v>932</v>
      </c>
      <c r="E719">
        <v>52.639148710000001</v>
      </c>
      <c r="F719">
        <v>128.1470947</v>
      </c>
      <c r="H719">
        <v>58</v>
      </c>
      <c r="I719">
        <v>5</v>
      </c>
      <c r="J719">
        <v>63</v>
      </c>
      <c r="K719">
        <v>35674</v>
      </c>
      <c r="L719">
        <v>35674</v>
      </c>
      <c r="M719">
        <v>356.74</v>
      </c>
    </row>
    <row r="720" spans="1:13">
      <c r="A720">
        <v>719</v>
      </c>
      <c r="B720">
        <v>719</v>
      </c>
      <c r="C720" t="s">
        <v>1035</v>
      </c>
      <c r="D720" t="s">
        <v>932</v>
      </c>
      <c r="E720">
        <v>53.200420379999997</v>
      </c>
      <c r="F720">
        <v>127.8065033</v>
      </c>
      <c r="H720">
        <v>118</v>
      </c>
      <c r="I720">
        <v>1</v>
      </c>
      <c r="J720">
        <v>119</v>
      </c>
      <c r="K720">
        <v>11849</v>
      </c>
      <c r="L720">
        <v>8479</v>
      </c>
      <c r="M720">
        <v>84.79</v>
      </c>
    </row>
    <row r="721" spans="1:13">
      <c r="A721">
        <v>720</v>
      </c>
      <c r="B721">
        <v>720</v>
      </c>
      <c r="C721" t="s">
        <v>1035</v>
      </c>
      <c r="D721" t="s">
        <v>932</v>
      </c>
      <c r="E721">
        <v>53.201358800000001</v>
      </c>
      <c r="F721">
        <v>127.8066025</v>
      </c>
      <c r="H721">
        <v>99</v>
      </c>
      <c r="I721">
        <v>1</v>
      </c>
      <c r="J721">
        <v>100</v>
      </c>
      <c r="K721">
        <v>7242</v>
      </c>
      <c r="L721">
        <v>7242</v>
      </c>
      <c r="M721">
        <v>72.42</v>
      </c>
    </row>
    <row r="722" spans="1:13">
      <c r="A722">
        <v>721</v>
      </c>
      <c r="B722">
        <v>721</v>
      </c>
      <c r="C722" t="s">
        <v>1035</v>
      </c>
      <c r="D722" t="s">
        <v>931</v>
      </c>
      <c r="E722">
        <v>53.202781680000001</v>
      </c>
      <c r="F722">
        <v>127.8265991</v>
      </c>
      <c r="H722">
        <v>70</v>
      </c>
      <c r="I722">
        <v>0.5</v>
      </c>
      <c r="J722">
        <v>70.5</v>
      </c>
      <c r="K722">
        <v>13439</v>
      </c>
      <c r="L722">
        <v>13439</v>
      </c>
      <c r="M722">
        <v>134.38999999999999</v>
      </c>
    </row>
    <row r="723" spans="1:13">
      <c r="A723">
        <v>722</v>
      </c>
      <c r="B723">
        <v>722</v>
      </c>
      <c r="C723" t="s">
        <v>1035</v>
      </c>
      <c r="D723" t="s">
        <v>929</v>
      </c>
      <c r="E723">
        <v>53.214111330000001</v>
      </c>
      <c r="F723">
        <v>127.8419037</v>
      </c>
      <c r="H723">
        <v>22</v>
      </c>
      <c r="I723">
        <v>20</v>
      </c>
      <c r="J723">
        <v>42</v>
      </c>
      <c r="K723">
        <v>18408</v>
      </c>
      <c r="L723">
        <v>18408</v>
      </c>
      <c r="M723">
        <v>184.08</v>
      </c>
    </row>
    <row r="724" spans="1:13">
      <c r="A724">
        <v>723</v>
      </c>
      <c r="B724">
        <v>723</v>
      </c>
      <c r="C724" t="s">
        <v>1035</v>
      </c>
      <c r="D724" t="s">
        <v>931</v>
      </c>
      <c r="E724">
        <v>54.122550959999998</v>
      </c>
      <c r="F724">
        <v>127.52539830000001</v>
      </c>
      <c r="H724">
        <v>30</v>
      </c>
      <c r="I724">
        <v>3</v>
      </c>
      <c r="J724">
        <v>33</v>
      </c>
      <c r="K724">
        <v>7468</v>
      </c>
      <c r="L724">
        <v>7468</v>
      </c>
      <c r="M724">
        <v>74.680000000000007</v>
      </c>
    </row>
    <row r="725" spans="1:13">
      <c r="A725">
        <v>724</v>
      </c>
      <c r="B725">
        <v>724</v>
      </c>
      <c r="C725" t="s">
        <v>1035</v>
      </c>
      <c r="D725" t="s">
        <v>930</v>
      </c>
      <c r="E725">
        <v>54.132858280000001</v>
      </c>
      <c r="F725">
        <v>127.5167007</v>
      </c>
      <c r="H725">
        <v>35</v>
      </c>
      <c r="I725">
        <v>4</v>
      </c>
      <c r="J725">
        <v>39</v>
      </c>
      <c r="K725">
        <v>8801</v>
      </c>
      <c r="L725">
        <v>8801</v>
      </c>
      <c r="M725">
        <v>88.01</v>
      </c>
    </row>
    <row r="726" spans="1:13">
      <c r="A726">
        <v>725</v>
      </c>
      <c r="B726">
        <v>725</v>
      </c>
      <c r="C726" t="s">
        <v>1035</v>
      </c>
      <c r="D726" t="s">
        <v>930</v>
      </c>
      <c r="E726">
        <v>54.097190859999998</v>
      </c>
      <c r="F726">
        <v>127.5559006</v>
      </c>
      <c r="H726">
        <v>25</v>
      </c>
      <c r="I726">
        <v>2</v>
      </c>
      <c r="J726">
        <v>27</v>
      </c>
      <c r="K726">
        <v>5687</v>
      </c>
      <c r="L726">
        <v>5687</v>
      </c>
      <c r="M726">
        <v>56.87</v>
      </c>
    </row>
    <row r="727" spans="1:13">
      <c r="A727">
        <v>726</v>
      </c>
      <c r="B727">
        <v>726</v>
      </c>
      <c r="C727" t="s">
        <v>1035</v>
      </c>
      <c r="D727" t="s">
        <v>930</v>
      </c>
      <c r="E727">
        <v>54.136081699999998</v>
      </c>
      <c r="F727">
        <v>127.5190964</v>
      </c>
      <c r="H727">
        <v>30</v>
      </c>
      <c r="I727">
        <v>2</v>
      </c>
      <c r="J727">
        <v>32</v>
      </c>
      <c r="K727">
        <v>2947</v>
      </c>
      <c r="L727">
        <v>2947</v>
      </c>
      <c r="M727">
        <v>29.47</v>
      </c>
    </row>
    <row r="728" spans="1:13">
      <c r="A728">
        <v>727</v>
      </c>
      <c r="B728">
        <v>727</v>
      </c>
      <c r="C728" t="s">
        <v>1035</v>
      </c>
      <c r="D728" t="s">
        <v>930</v>
      </c>
      <c r="E728">
        <v>54.10052872</v>
      </c>
      <c r="F728">
        <v>127.5586014</v>
      </c>
      <c r="H728">
        <v>25</v>
      </c>
      <c r="I728">
        <v>0</v>
      </c>
      <c r="J728">
        <v>25</v>
      </c>
      <c r="K728">
        <v>3823</v>
      </c>
      <c r="L728">
        <v>3823</v>
      </c>
      <c r="M728">
        <v>38.229999999999997</v>
      </c>
    </row>
    <row r="729" spans="1:13">
      <c r="A729">
        <v>728</v>
      </c>
      <c r="B729">
        <v>728</v>
      </c>
      <c r="C729" t="s">
        <v>1035</v>
      </c>
      <c r="D729" t="s">
        <v>931</v>
      </c>
      <c r="E729">
        <v>54.10177994</v>
      </c>
      <c r="F729">
        <v>127.5577011</v>
      </c>
      <c r="H729">
        <v>45</v>
      </c>
      <c r="I729">
        <v>7</v>
      </c>
      <c r="J729">
        <v>52</v>
      </c>
      <c r="K729">
        <v>15680</v>
      </c>
      <c r="L729">
        <v>15680</v>
      </c>
      <c r="M729">
        <v>156.80000000000001</v>
      </c>
    </row>
    <row r="730" spans="1:13">
      <c r="A730">
        <v>729</v>
      </c>
      <c r="B730">
        <v>729</v>
      </c>
      <c r="C730" t="s">
        <v>1035</v>
      </c>
      <c r="D730" t="s">
        <v>930</v>
      </c>
      <c r="E730">
        <v>54.545188899999999</v>
      </c>
      <c r="F730">
        <v>127.37550349999999</v>
      </c>
      <c r="H730">
        <v>43</v>
      </c>
      <c r="I730">
        <v>5</v>
      </c>
      <c r="J730">
        <v>48</v>
      </c>
      <c r="K730">
        <v>5777</v>
      </c>
      <c r="L730">
        <v>5777</v>
      </c>
      <c r="M730">
        <v>57.77</v>
      </c>
    </row>
    <row r="731" spans="1:13">
      <c r="A731">
        <v>730</v>
      </c>
      <c r="B731">
        <v>730</v>
      </c>
      <c r="C731" t="s">
        <v>1035</v>
      </c>
      <c r="D731" t="s">
        <v>930</v>
      </c>
      <c r="E731">
        <v>54.547779079999998</v>
      </c>
      <c r="F731">
        <v>127.3756027</v>
      </c>
      <c r="H731">
        <v>35</v>
      </c>
      <c r="I731">
        <v>9</v>
      </c>
      <c r="J731">
        <v>44</v>
      </c>
      <c r="K731">
        <v>5879</v>
      </c>
      <c r="L731">
        <v>5879</v>
      </c>
      <c r="M731">
        <v>58.79</v>
      </c>
    </row>
    <row r="732" spans="1:13">
      <c r="A732">
        <v>731</v>
      </c>
      <c r="B732">
        <v>731</v>
      </c>
      <c r="C732" t="s">
        <v>1035</v>
      </c>
      <c r="D732" t="s">
        <v>931</v>
      </c>
      <c r="E732">
        <v>54.556079859999997</v>
      </c>
      <c r="F732">
        <v>127.37870030000001</v>
      </c>
      <c r="H732">
        <v>45</v>
      </c>
      <c r="I732">
        <v>9</v>
      </c>
      <c r="J732">
        <v>54</v>
      </c>
      <c r="K732">
        <v>31371</v>
      </c>
      <c r="L732">
        <v>31371</v>
      </c>
      <c r="M732">
        <v>313.70999999999998</v>
      </c>
    </row>
    <row r="733" spans="1:13">
      <c r="A733">
        <v>732</v>
      </c>
      <c r="B733">
        <v>732</v>
      </c>
      <c r="C733" t="s">
        <v>1035</v>
      </c>
      <c r="D733" t="s">
        <v>929</v>
      </c>
      <c r="E733">
        <v>54.572238919999997</v>
      </c>
      <c r="F733">
        <v>127.37760160000001</v>
      </c>
      <c r="H733">
        <v>40</v>
      </c>
      <c r="I733">
        <v>10</v>
      </c>
      <c r="J733">
        <v>50</v>
      </c>
      <c r="K733">
        <v>11013</v>
      </c>
      <c r="L733">
        <v>11013</v>
      </c>
      <c r="M733">
        <v>110.13</v>
      </c>
    </row>
    <row r="734" spans="1:13">
      <c r="A734">
        <v>733</v>
      </c>
      <c r="B734">
        <v>733</v>
      </c>
      <c r="C734" t="s">
        <v>1035</v>
      </c>
      <c r="D734" t="s">
        <v>929</v>
      </c>
      <c r="E734">
        <v>54.572238919999997</v>
      </c>
      <c r="F734">
        <v>127.37760160000001</v>
      </c>
      <c r="H734" t="s">
        <v>35</v>
      </c>
      <c r="I734" t="s">
        <v>35</v>
      </c>
      <c r="J734" t="s">
        <v>35</v>
      </c>
      <c r="K734" t="s">
        <v>35</v>
      </c>
      <c r="L734" t="s">
        <v>35</v>
      </c>
      <c r="M734" t="s">
        <v>35</v>
      </c>
    </row>
    <row r="735" spans="1:13">
      <c r="A735">
        <v>734</v>
      </c>
      <c r="B735">
        <v>734</v>
      </c>
      <c r="C735" t="s">
        <v>1035</v>
      </c>
      <c r="D735" t="s">
        <v>930</v>
      </c>
      <c r="E735">
        <v>54.57799911</v>
      </c>
      <c r="F735">
        <v>127.3824005</v>
      </c>
      <c r="H735">
        <v>50</v>
      </c>
      <c r="I735">
        <v>18</v>
      </c>
      <c r="J735">
        <v>68</v>
      </c>
      <c r="K735">
        <v>16622</v>
      </c>
      <c r="L735">
        <v>16622</v>
      </c>
      <c r="M735">
        <v>166.22</v>
      </c>
    </row>
    <row r="736" spans="1:13">
      <c r="A736">
        <v>735</v>
      </c>
      <c r="B736">
        <v>735</v>
      </c>
      <c r="C736" t="s">
        <v>1035</v>
      </c>
      <c r="D736" t="s">
        <v>930</v>
      </c>
      <c r="E736">
        <v>54.573390959999998</v>
      </c>
      <c r="F736">
        <v>127.3889999</v>
      </c>
      <c r="H736">
        <v>40</v>
      </c>
      <c r="I736">
        <v>8</v>
      </c>
      <c r="J736">
        <v>48</v>
      </c>
      <c r="K736">
        <v>7149</v>
      </c>
      <c r="L736">
        <v>7149</v>
      </c>
      <c r="M736">
        <v>71.489999999999995</v>
      </c>
    </row>
    <row r="737" spans="1:13">
      <c r="A737">
        <v>736</v>
      </c>
      <c r="B737">
        <v>736</v>
      </c>
      <c r="C737" t="s">
        <v>1035</v>
      </c>
      <c r="D737" t="s">
        <v>931</v>
      </c>
      <c r="E737">
        <v>54.609661099999997</v>
      </c>
      <c r="F737">
        <v>127.46469879999999</v>
      </c>
      <c r="H737">
        <v>60</v>
      </c>
      <c r="I737">
        <v>15</v>
      </c>
      <c r="J737">
        <v>75</v>
      </c>
      <c r="K737">
        <v>16632</v>
      </c>
      <c r="L737">
        <v>16632</v>
      </c>
      <c r="M737">
        <v>166.32</v>
      </c>
    </row>
    <row r="738" spans="1:13">
      <c r="A738">
        <v>737</v>
      </c>
      <c r="B738">
        <v>737</v>
      </c>
      <c r="C738" t="s">
        <v>1035</v>
      </c>
      <c r="D738" t="s">
        <v>932</v>
      </c>
      <c r="E738">
        <v>54.455528260000001</v>
      </c>
      <c r="F738">
        <v>127.63770289999999</v>
      </c>
      <c r="H738">
        <v>50</v>
      </c>
      <c r="I738">
        <v>3.5</v>
      </c>
      <c r="J738">
        <v>53.5</v>
      </c>
      <c r="K738">
        <v>1997</v>
      </c>
      <c r="L738">
        <v>1997</v>
      </c>
      <c r="M738">
        <v>19.97</v>
      </c>
    </row>
    <row r="739" spans="1:13">
      <c r="A739">
        <v>738</v>
      </c>
      <c r="B739">
        <v>738</v>
      </c>
      <c r="C739" t="s">
        <v>1035</v>
      </c>
      <c r="D739" t="s">
        <v>929</v>
      </c>
      <c r="E739">
        <v>53.190429690000002</v>
      </c>
      <c r="F739">
        <v>128.94816589999999</v>
      </c>
      <c r="H739">
        <v>35</v>
      </c>
      <c r="I739">
        <v>20</v>
      </c>
      <c r="J739">
        <v>55</v>
      </c>
      <c r="K739">
        <v>18336</v>
      </c>
      <c r="L739">
        <v>18336</v>
      </c>
      <c r="M739">
        <v>183.36</v>
      </c>
    </row>
    <row r="740" spans="1:13">
      <c r="A740">
        <v>739</v>
      </c>
      <c r="B740">
        <v>739</v>
      </c>
      <c r="C740" t="s">
        <v>1035</v>
      </c>
      <c r="D740" t="s">
        <v>929</v>
      </c>
      <c r="E740">
        <v>53.25251007</v>
      </c>
      <c r="F740">
        <v>128.91265870000001</v>
      </c>
      <c r="H740">
        <v>28</v>
      </c>
      <c r="I740">
        <v>28</v>
      </c>
      <c r="J740">
        <v>56</v>
      </c>
      <c r="K740">
        <v>20520</v>
      </c>
      <c r="L740">
        <v>20520</v>
      </c>
      <c r="M740">
        <v>205.2</v>
      </c>
    </row>
    <row r="741" spans="1:13">
      <c r="A741">
        <v>740</v>
      </c>
      <c r="B741">
        <v>740</v>
      </c>
      <c r="C741" t="s">
        <v>1035</v>
      </c>
      <c r="D741" t="s">
        <v>930</v>
      </c>
      <c r="E741">
        <v>54.610332489999998</v>
      </c>
      <c r="F741">
        <v>127.61102289999999</v>
      </c>
      <c r="H741">
        <v>38</v>
      </c>
      <c r="I741">
        <v>5</v>
      </c>
      <c r="J741">
        <v>43</v>
      </c>
      <c r="K741">
        <v>4405</v>
      </c>
      <c r="L741">
        <v>4405</v>
      </c>
      <c r="M741">
        <v>44.05</v>
      </c>
    </row>
    <row r="742" spans="1:13">
      <c r="A742">
        <v>741</v>
      </c>
      <c r="B742">
        <v>741</v>
      </c>
      <c r="C742" t="s">
        <v>1035</v>
      </c>
      <c r="D742" t="s">
        <v>930</v>
      </c>
      <c r="E742">
        <v>54.677219389999998</v>
      </c>
      <c r="F742">
        <v>127.5494003</v>
      </c>
      <c r="H742">
        <v>20</v>
      </c>
      <c r="I742">
        <v>5.5</v>
      </c>
      <c r="J742">
        <v>25.5</v>
      </c>
      <c r="K742">
        <v>4222</v>
      </c>
      <c r="L742">
        <v>4222</v>
      </c>
      <c r="M742">
        <v>42.22</v>
      </c>
    </row>
    <row r="743" spans="1:13">
      <c r="A743">
        <v>742</v>
      </c>
      <c r="B743">
        <v>742</v>
      </c>
      <c r="C743" t="s">
        <v>1035</v>
      </c>
      <c r="D743" t="s">
        <v>930</v>
      </c>
      <c r="E743">
        <v>54.535278320000003</v>
      </c>
      <c r="F743">
        <v>127.7136002</v>
      </c>
      <c r="H743">
        <v>28</v>
      </c>
      <c r="I743">
        <v>2.5</v>
      </c>
      <c r="J743">
        <v>30.5</v>
      </c>
      <c r="K743">
        <v>4806</v>
      </c>
      <c r="L743">
        <v>4806</v>
      </c>
      <c r="M743">
        <v>48.06</v>
      </c>
    </row>
    <row r="744" spans="1:13">
      <c r="A744">
        <v>743</v>
      </c>
      <c r="B744">
        <v>743</v>
      </c>
      <c r="C744" t="s">
        <v>1035</v>
      </c>
      <c r="D744" t="s">
        <v>930</v>
      </c>
      <c r="E744">
        <v>54.673610689999997</v>
      </c>
      <c r="F744">
        <v>127.63030240000001</v>
      </c>
      <c r="H744">
        <v>50</v>
      </c>
      <c r="I744">
        <v>7</v>
      </c>
      <c r="J744">
        <v>57</v>
      </c>
      <c r="K744">
        <v>11667</v>
      </c>
      <c r="L744">
        <v>11667</v>
      </c>
      <c r="M744">
        <v>116.67</v>
      </c>
    </row>
    <row r="745" spans="1:13">
      <c r="A745">
        <v>744</v>
      </c>
      <c r="B745">
        <v>744</v>
      </c>
      <c r="C745" t="s">
        <v>1035</v>
      </c>
      <c r="D745" t="s">
        <v>929</v>
      </c>
      <c r="E745">
        <v>54.51594162</v>
      </c>
      <c r="F745">
        <v>127.91470339999999</v>
      </c>
      <c r="H745">
        <v>60</v>
      </c>
      <c r="I745">
        <v>7</v>
      </c>
      <c r="J745">
        <v>67</v>
      </c>
      <c r="K745">
        <v>11366</v>
      </c>
      <c r="L745">
        <v>11366</v>
      </c>
      <c r="M745">
        <v>113.66</v>
      </c>
    </row>
    <row r="746" spans="1:13">
      <c r="A746">
        <v>745</v>
      </c>
      <c r="B746">
        <v>745</v>
      </c>
      <c r="C746" t="s">
        <v>1035</v>
      </c>
      <c r="D746" t="s">
        <v>929</v>
      </c>
      <c r="E746">
        <v>54.522220609999998</v>
      </c>
      <c r="F746">
        <v>127.91889949999999</v>
      </c>
      <c r="H746">
        <v>43</v>
      </c>
      <c r="I746">
        <v>14</v>
      </c>
      <c r="J746">
        <v>57</v>
      </c>
      <c r="K746">
        <v>10289</v>
      </c>
      <c r="L746">
        <v>10289</v>
      </c>
      <c r="M746">
        <v>102.89</v>
      </c>
    </row>
    <row r="747" spans="1:13">
      <c r="A747">
        <v>746</v>
      </c>
      <c r="B747">
        <v>746</v>
      </c>
      <c r="C747" t="s">
        <v>1035</v>
      </c>
      <c r="D747" t="s">
        <v>929</v>
      </c>
      <c r="E747">
        <v>54.51625061</v>
      </c>
      <c r="F747">
        <v>127.93589780000001</v>
      </c>
      <c r="H747">
        <v>61</v>
      </c>
      <c r="I747">
        <v>16</v>
      </c>
      <c r="J747">
        <v>77</v>
      </c>
      <c r="K747">
        <v>18167</v>
      </c>
      <c r="L747">
        <v>18167</v>
      </c>
      <c r="M747">
        <v>181.67</v>
      </c>
    </row>
    <row r="748" spans="1:13">
      <c r="A748">
        <v>747</v>
      </c>
      <c r="B748">
        <v>747</v>
      </c>
      <c r="C748" t="s">
        <v>1035</v>
      </c>
      <c r="D748" t="s">
        <v>930</v>
      </c>
      <c r="E748">
        <v>54.819049839999998</v>
      </c>
      <c r="F748">
        <v>127.6507034</v>
      </c>
      <c r="H748">
        <v>55</v>
      </c>
      <c r="I748">
        <v>6</v>
      </c>
      <c r="J748">
        <v>61</v>
      </c>
      <c r="K748">
        <v>6104</v>
      </c>
      <c r="L748">
        <v>6104</v>
      </c>
      <c r="M748">
        <v>61.04</v>
      </c>
    </row>
    <row r="749" spans="1:13">
      <c r="A749">
        <v>748</v>
      </c>
      <c r="B749">
        <v>748</v>
      </c>
      <c r="C749" t="s">
        <v>1035</v>
      </c>
      <c r="D749" t="s">
        <v>934</v>
      </c>
      <c r="E749">
        <v>54.459888460000002</v>
      </c>
      <c r="F749">
        <v>128.01800539999999</v>
      </c>
      <c r="H749">
        <v>9</v>
      </c>
      <c r="I749">
        <v>20</v>
      </c>
      <c r="J749">
        <v>29</v>
      </c>
      <c r="K749">
        <v>12975</v>
      </c>
      <c r="L749">
        <v>12975</v>
      </c>
      <c r="M749">
        <v>129.75</v>
      </c>
    </row>
    <row r="750" spans="1:13">
      <c r="A750">
        <v>749</v>
      </c>
      <c r="B750">
        <v>749</v>
      </c>
      <c r="C750" t="s">
        <v>1035</v>
      </c>
      <c r="D750" t="s">
        <v>929</v>
      </c>
      <c r="E750">
        <v>53.393081670000001</v>
      </c>
      <c r="F750">
        <v>129.0975037</v>
      </c>
      <c r="H750">
        <v>6</v>
      </c>
      <c r="I750">
        <v>13</v>
      </c>
      <c r="J750">
        <v>19</v>
      </c>
      <c r="K750">
        <v>6744</v>
      </c>
      <c r="L750">
        <v>6744</v>
      </c>
      <c r="M750">
        <v>67.44</v>
      </c>
    </row>
    <row r="751" spans="1:13">
      <c r="A751">
        <v>750</v>
      </c>
      <c r="B751">
        <v>750</v>
      </c>
      <c r="C751" t="s">
        <v>1035</v>
      </c>
      <c r="D751" t="s">
        <v>929</v>
      </c>
      <c r="E751">
        <v>53.394390110000003</v>
      </c>
      <c r="F751">
        <v>129.09983829999999</v>
      </c>
      <c r="H751">
        <v>17</v>
      </c>
      <c r="I751">
        <v>10</v>
      </c>
      <c r="J751">
        <v>27</v>
      </c>
      <c r="K751">
        <v>10112</v>
      </c>
      <c r="L751">
        <v>10112</v>
      </c>
      <c r="M751">
        <v>101.12</v>
      </c>
    </row>
    <row r="752" spans="1:13">
      <c r="A752">
        <v>751</v>
      </c>
      <c r="B752">
        <v>751</v>
      </c>
      <c r="C752" t="s">
        <v>1035</v>
      </c>
      <c r="D752" t="s">
        <v>929</v>
      </c>
      <c r="E752">
        <v>54.452610020000002</v>
      </c>
      <c r="F752">
        <v>128.04719539999999</v>
      </c>
      <c r="H752">
        <v>60</v>
      </c>
      <c r="I752">
        <v>3</v>
      </c>
      <c r="J752">
        <v>63</v>
      </c>
      <c r="K752">
        <v>12247</v>
      </c>
      <c r="L752">
        <v>12247</v>
      </c>
      <c r="M752">
        <v>122.47</v>
      </c>
    </row>
    <row r="753" spans="1:13">
      <c r="A753">
        <v>752</v>
      </c>
      <c r="B753">
        <v>752</v>
      </c>
      <c r="C753" t="s">
        <v>1035</v>
      </c>
      <c r="D753" t="s">
        <v>930</v>
      </c>
      <c r="E753">
        <v>54.905170439999999</v>
      </c>
      <c r="F753">
        <v>127.6174011</v>
      </c>
      <c r="H753">
        <v>45</v>
      </c>
      <c r="I753">
        <v>9</v>
      </c>
      <c r="J753">
        <v>54</v>
      </c>
      <c r="K753">
        <v>8320</v>
      </c>
      <c r="L753">
        <v>8320</v>
      </c>
      <c r="M753">
        <v>83.2</v>
      </c>
    </row>
    <row r="754" spans="1:13">
      <c r="A754">
        <v>753</v>
      </c>
      <c r="B754">
        <v>753</v>
      </c>
      <c r="C754" t="s">
        <v>1035</v>
      </c>
      <c r="D754" t="s">
        <v>929</v>
      </c>
      <c r="E754">
        <v>54.741230010000002</v>
      </c>
      <c r="F754">
        <v>127.80838009999999</v>
      </c>
      <c r="H754">
        <v>29</v>
      </c>
      <c r="I754">
        <v>0</v>
      </c>
      <c r="J754">
        <v>29</v>
      </c>
      <c r="K754">
        <v>6165</v>
      </c>
      <c r="L754">
        <v>6165</v>
      </c>
      <c r="M754">
        <v>61.65</v>
      </c>
    </row>
    <row r="755" spans="1:13">
      <c r="A755">
        <v>754</v>
      </c>
      <c r="B755">
        <v>754</v>
      </c>
      <c r="C755" t="s">
        <v>1035</v>
      </c>
      <c r="D755" t="s">
        <v>930</v>
      </c>
      <c r="E755">
        <v>53.664371490000001</v>
      </c>
      <c r="F755">
        <v>128.9172058</v>
      </c>
      <c r="H755">
        <v>26</v>
      </c>
      <c r="I755">
        <v>13</v>
      </c>
      <c r="J755">
        <v>39</v>
      </c>
      <c r="K755">
        <v>14659</v>
      </c>
      <c r="L755">
        <v>14659</v>
      </c>
      <c r="M755">
        <v>146.59</v>
      </c>
    </row>
    <row r="756" spans="1:13">
      <c r="A756">
        <v>755</v>
      </c>
      <c r="B756">
        <v>755</v>
      </c>
      <c r="C756" t="s">
        <v>1035</v>
      </c>
      <c r="D756" t="s">
        <v>929</v>
      </c>
      <c r="E756">
        <v>54.059501650000001</v>
      </c>
      <c r="F756">
        <v>128.5334015</v>
      </c>
      <c r="H756">
        <v>60</v>
      </c>
      <c r="I756">
        <v>18</v>
      </c>
      <c r="J756">
        <v>78</v>
      </c>
      <c r="K756">
        <v>20609</v>
      </c>
      <c r="L756">
        <v>20609</v>
      </c>
      <c r="M756">
        <v>206.09</v>
      </c>
    </row>
    <row r="757" spans="1:13">
      <c r="A757">
        <v>756</v>
      </c>
      <c r="B757">
        <v>756</v>
      </c>
      <c r="C757" t="s">
        <v>1035</v>
      </c>
      <c r="D757" t="s">
        <v>929</v>
      </c>
      <c r="E757">
        <v>54.121269230000003</v>
      </c>
      <c r="F757">
        <v>128.53230289999999</v>
      </c>
      <c r="H757">
        <v>63</v>
      </c>
      <c r="I757">
        <v>20</v>
      </c>
      <c r="J757">
        <v>83</v>
      </c>
      <c r="K757">
        <v>29225</v>
      </c>
      <c r="L757">
        <v>29225</v>
      </c>
      <c r="M757">
        <v>292.25</v>
      </c>
    </row>
    <row r="758" spans="1:13">
      <c r="A758">
        <v>757</v>
      </c>
      <c r="B758">
        <v>757</v>
      </c>
      <c r="C758" t="s">
        <v>1035</v>
      </c>
      <c r="D758" t="s">
        <v>934</v>
      </c>
      <c r="E758">
        <v>54.060920719999999</v>
      </c>
      <c r="F758">
        <v>128.6219025</v>
      </c>
      <c r="H758">
        <v>60</v>
      </c>
      <c r="I758">
        <v>40</v>
      </c>
      <c r="J758">
        <v>100</v>
      </c>
      <c r="K758">
        <v>35631</v>
      </c>
      <c r="L758">
        <v>35631</v>
      </c>
      <c r="M758">
        <v>356.31</v>
      </c>
    </row>
    <row r="759" spans="1:13">
      <c r="A759">
        <v>758</v>
      </c>
      <c r="B759">
        <v>758</v>
      </c>
      <c r="C759" t="s">
        <v>1035</v>
      </c>
      <c r="D759" t="s">
        <v>932</v>
      </c>
      <c r="E759">
        <v>54.13233185</v>
      </c>
      <c r="F759">
        <v>128.5708008</v>
      </c>
      <c r="H759">
        <v>75</v>
      </c>
      <c r="I759">
        <v>9</v>
      </c>
      <c r="J759">
        <v>84</v>
      </c>
      <c r="K759">
        <v>31280</v>
      </c>
      <c r="L759">
        <v>31280</v>
      </c>
      <c r="M759">
        <v>312.8</v>
      </c>
    </row>
    <row r="760" spans="1:13">
      <c r="A760">
        <v>759</v>
      </c>
      <c r="B760">
        <v>759</v>
      </c>
      <c r="C760" t="s">
        <v>1035</v>
      </c>
      <c r="D760" t="s">
        <v>932</v>
      </c>
      <c r="E760">
        <v>54.114570620000002</v>
      </c>
      <c r="F760">
        <v>128.61219790000001</v>
      </c>
      <c r="H760">
        <v>60</v>
      </c>
      <c r="I760">
        <v>2</v>
      </c>
      <c r="J760">
        <v>62</v>
      </c>
      <c r="K760">
        <v>5927</v>
      </c>
      <c r="L760">
        <v>5927</v>
      </c>
      <c r="M760">
        <v>59.27</v>
      </c>
    </row>
    <row r="761" spans="1:13">
      <c r="A761">
        <v>760</v>
      </c>
      <c r="B761">
        <v>760</v>
      </c>
      <c r="C761" t="s">
        <v>1035</v>
      </c>
      <c r="D761" t="s">
        <v>929</v>
      </c>
      <c r="E761">
        <v>54.820560460000003</v>
      </c>
      <c r="F761">
        <v>127.9167023</v>
      </c>
      <c r="H761">
        <v>50</v>
      </c>
      <c r="I761">
        <v>5.5</v>
      </c>
      <c r="J761">
        <v>55.5</v>
      </c>
      <c r="K761">
        <v>12487</v>
      </c>
      <c r="L761">
        <v>12487</v>
      </c>
      <c r="M761">
        <v>124.87</v>
      </c>
    </row>
    <row r="762" spans="1:13">
      <c r="A762">
        <v>761</v>
      </c>
      <c r="B762">
        <v>761</v>
      </c>
      <c r="C762" t="s">
        <v>1035</v>
      </c>
      <c r="D762" t="s">
        <v>931</v>
      </c>
      <c r="E762">
        <v>54.985630039999997</v>
      </c>
      <c r="F762">
        <v>127.7593002</v>
      </c>
      <c r="H762">
        <v>49</v>
      </c>
      <c r="I762">
        <v>12</v>
      </c>
      <c r="J762">
        <v>61</v>
      </c>
      <c r="K762">
        <v>15972</v>
      </c>
      <c r="L762">
        <v>15972</v>
      </c>
      <c r="M762">
        <v>159.72</v>
      </c>
    </row>
    <row r="763" spans="1:13">
      <c r="A763">
        <v>762</v>
      </c>
      <c r="B763">
        <v>762</v>
      </c>
      <c r="C763" t="s">
        <v>1035</v>
      </c>
      <c r="D763" t="s">
        <v>929</v>
      </c>
      <c r="E763">
        <v>54.286079409999999</v>
      </c>
      <c r="F763">
        <v>128.47450259999999</v>
      </c>
      <c r="H763">
        <v>60</v>
      </c>
      <c r="I763">
        <v>24</v>
      </c>
      <c r="J763">
        <v>84</v>
      </c>
      <c r="K763">
        <v>31413</v>
      </c>
      <c r="L763">
        <v>31413</v>
      </c>
      <c r="M763">
        <v>314.13</v>
      </c>
    </row>
    <row r="764" spans="1:13">
      <c r="A764">
        <v>763</v>
      </c>
      <c r="B764">
        <v>763</v>
      </c>
      <c r="C764" t="s">
        <v>1035</v>
      </c>
      <c r="D764" t="s">
        <v>930</v>
      </c>
      <c r="E764">
        <v>55.028499600000004</v>
      </c>
      <c r="F764">
        <v>127.7322006</v>
      </c>
      <c r="H764">
        <v>40</v>
      </c>
      <c r="I764">
        <v>12</v>
      </c>
      <c r="J764">
        <v>52</v>
      </c>
      <c r="K764">
        <v>6078</v>
      </c>
      <c r="L764">
        <v>6078</v>
      </c>
      <c r="M764">
        <v>60.78</v>
      </c>
    </row>
    <row r="765" spans="1:13">
      <c r="A765">
        <v>764</v>
      </c>
      <c r="B765">
        <v>764</v>
      </c>
      <c r="C765" t="s">
        <v>1035</v>
      </c>
      <c r="D765" t="s">
        <v>930</v>
      </c>
      <c r="E765">
        <v>54.267929080000002</v>
      </c>
      <c r="F765">
        <v>128.49789430000001</v>
      </c>
      <c r="H765">
        <v>70</v>
      </c>
      <c r="I765">
        <v>7</v>
      </c>
      <c r="J765">
        <v>77</v>
      </c>
      <c r="K765">
        <v>14198</v>
      </c>
      <c r="L765">
        <v>14198</v>
      </c>
      <c r="M765">
        <v>141.97999999999999</v>
      </c>
    </row>
    <row r="766" spans="1:13">
      <c r="A766">
        <v>765</v>
      </c>
      <c r="B766">
        <v>765</v>
      </c>
      <c r="C766" t="s">
        <v>1035</v>
      </c>
      <c r="D766" t="s">
        <v>930</v>
      </c>
      <c r="E766">
        <v>55.045639039999998</v>
      </c>
      <c r="F766">
        <v>127.7230988</v>
      </c>
      <c r="H766">
        <v>60</v>
      </c>
      <c r="I766">
        <v>19</v>
      </c>
      <c r="J766">
        <v>79</v>
      </c>
      <c r="K766">
        <v>19712</v>
      </c>
      <c r="L766">
        <v>19712</v>
      </c>
      <c r="M766">
        <v>197.12</v>
      </c>
    </row>
    <row r="767" spans="1:13">
      <c r="A767">
        <v>766</v>
      </c>
      <c r="B767">
        <v>766</v>
      </c>
      <c r="C767" t="s">
        <v>1035</v>
      </c>
      <c r="D767" t="s">
        <v>930</v>
      </c>
      <c r="E767">
        <v>55.037719729999999</v>
      </c>
      <c r="F767">
        <v>127.7397995</v>
      </c>
      <c r="H767">
        <v>51</v>
      </c>
      <c r="I767">
        <v>3</v>
      </c>
      <c r="J767">
        <v>54</v>
      </c>
      <c r="K767">
        <v>8761</v>
      </c>
      <c r="L767">
        <v>8761</v>
      </c>
      <c r="M767">
        <v>87.61</v>
      </c>
    </row>
    <row r="768" spans="1:13">
      <c r="A768">
        <v>767</v>
      </c>
      <c r="B768">
        <v>767</v>
      </c>
      <c r="C768" t="s">
        <v>1035</v>
      </c>
      <c r="D768" t="s">
        <v>930</v>
      </c>
      <c r="E768">
        <v>55.031860350000002</v>
      </c>
      <c r="F768">
        <v>127.7502975</v>
      </c>
      <c r="H768">
        <v>54</v>
      </c>
      <c r="I768">
        <v>11</v>
      </c>
      <c r="J768">
        <v>65</v>
      </c>
      <c r="K768">
        <v>10811</v>
      </c>
      <c r="L768">
        <v>10811</v>
      </c>
      <c r="M768">
        <v>108.11</v>
      </c>
    </row>
    <row r="769" spans="1:13">
      <c r="A769">
        <v>768</v>
      </c>
      <c r="B769">
        <v>768</v>
      </c>
      <c r="C769" t="s">
        <v>1035</v>
      </c>
      <c r="D769" t="s">
        <v>932</v>
      </c>
      <c r="E769">
        <v>54.279911040000002</v>
      </c>
      <c r="F769">
        <v>128.50399780000001</v>
      </c>
      <c r="H769">
        <v>65</v>
      </c>
      <c r="I769">
        <v>10</v>
      </c>
      <c r="J769">
        <v>75</v>
      </c>
      <c r="K769">
        <v>37371</v>
      </c>
      <c r="L769">
        <v>37371</v>
      </c>
      <c r="M769">
        <v>373.71</v>
      </c>
    </row>
    <row r="770" spans="1:13">
      <c r="A770">
        <v>769</v>
      </c>
      <c r="B770">
        <v>769</v>
      </c>
      <c r="C770" t="s">
        <v>1035</v>
      </c>
      <c r="D770" t="s">
        <v>932</v>
      </c>
      <c r="E770">
        <v>54.278118130000003</v>
      </c>
      <c r="F770">
        <v>128.50810240000001</v>
      </c>
      <c r="H770">
        <v>50</v>
      </c>
      <c r="I770">
        <v>10</v>
      </c>
      <c r="J770">
        <v>60</v>
      </c>
      <c r="K770">
        <v>12672</v>
      </c>
      <c r="L770">
        <v>12672</v>
      </c>
      <c r="M770">
        <v>126.72</v>
      </c>
    </row>
    <row r="771" spans="1:13">
      <c r="A771">
        <v>770</v>
      </c>
      <c r="B771">
        <v>770</v>
      </c>
      <c r="C771" t="s">
        <v>1035</v>
      </c>
      <c r="D771" t="s">
        <v>930</v>
      </c>
      <c r="E771">
        <v>55.043029789999999</v>
      </c>
      <c r="F771">
        <v>127.7461014</v>
      </c>
      <c r="H771">
        <v>59</v>
      </c>
      <c r="I771">
        <v>8</v>
      </c>
      <c r="J771">
        <v>67</v>
      </c>
      <c r="K771">
        <v>9991</v>
      </c>
      <c r="L771">
        <v>9991</v>
      </c>
      <c r="M771">
        <v>99.91</v>
      </c>
    </row>
    <row r="772" spans="1:13">
      <c r="A772">
        <v>771</v>
      </c>
      <c r="B772">
        <v>771</v>
      </c>
      <c r="C772" t="s">
        <v>1035</v>
      </c>
      <c r="D772" t="s">
        <v>929</v>
      </c>
      <c r="E772">
        <v>54.563030240000003</v>
      </c>
      <c r="F772">
        <v>128.23660280000001</v>
      </c>
      <c r="H772">
        <v>43</v>
      </c>
      <c r="I772">
        <v>16</v>
      </c>
      <c r="J772">
        <v>59</v>
      </c>
      <c r="K772">
        <v>21952</v>
      </c>
      <c r="L772">
        <v>21952</v>
      </c>
      <c r="M772">
        <v>219.52</v>
      </c>
    </row>
    <row r="773" spans="1:13">
      <c r="A773">
        <v>772</v>
      </c>
      <c r="B773">
        <v>772</v>
      </c>
      <c r="C773" t="s">
        <v>1035</v>
      </c>
      <c r="D773" t="s">
        <v>929</v>
      </c>
      <c r="E773">
        <v>54.156051640000001</v>
      </c>
      <c r="F773">
        <v>128.68710329999999</v>
      </c>
      <c r="H773">
        <v>60</v>
      </c>
      <c r="I773">
        <v>4</v>
      </c>
      <c r="J773">
        <v>64</v>
      </c>
      <c r="K773">
        <v>33206</v>
      </c>
      <c r="L773">
        <v>33206</v>
      </c>
      <c r="M773">
        <v>332.06</v>
      </c>
    </row>
    <row r="774" spans="1:13">
      <c r="A774">
        <v>773</v>
      </c>
      <c r="B774">
        <v>773</v>
      </c>
      <c r="C774" t="s">
        <v>1035</v>
      </c>
      <c r="D774" t="s">
        <v>930</v>
      </c>
      <c r="E774">
        <v>54.568359379999997</v>
      </c>
      <c r="F774">
        <v>128.29020689999999</v>
      </c>
      <c r="H774">
        <v>54</v>
      </c>
      <c r="I774">
        <v>11.5</v>
      </c>
      <c r="J774">
        <v>65.5</v>
      </c>
      <c r="K774">
        <v>14873</v>
      </c>
      <c r="L774">
        <v>14873</v>
      </c>
      <c r="M774">
        <v>148.72999999999999</v>
      </c>
    </row>
    <row r="775" spans="1:13">
      <c r="A775">
        <v>774</v>
      </c>
      <c r="B775">
        <v>774</v>
      </c>
      <c r="C775" t="s">
        <v>1035</v>
      </c>
      <c r="D775" t="s">
        <v>930</v>
      </c>
      <c r="E775">
        <v>54.86455917</v>
      </c>
      <c r="F775">
        <v>128.00810240000001</v>
      </c>
      <c r="H775">
        <v>50</v>
      </c>
      <c r="I775">
        <v>3.5</v>
      </c>
      <c r="J775">
        <v>53.5</v>
      </c>
      <c r="K775">
        <v>7569</v>
      </c>
      <c r="L775">
        <v>7569</v>
      </c>
      <c r="M775">
        <v>75.69</v>
      </c>
    </row>
    <row r="776" spans="1:13">
      <c r="A776">
        <v>775</v>
      </c>
      <c r="B776">
        <v>775</v>
      </c>
      <c r="C776" t="s">
        <v>1035</v>
      </c>
      <c r="D776" t="s">
        <v>934</v>
      </c>
      <c r="E776">
        <v>54.864810939999998</v>
      </c>
      <c r="F776">
        <v>128.00799559999999</v>
      </c>
      <c r="H776">
        <v>56</v>
      </c>
      <c r="I776">
        <v>4</v>
      </c>
      <c r="J776">
        <v>60</v>
      </c>
      <c r="K776">
        <v>27627</v>
      </c>
      <c r="L776">
        <v>27627</v>
      </c>
      <c r="M776">
        <v>276.27</v>
      </c>
    </row>
    <row r="777" spans="1:13">
      <c r="A777">
        <v>776</v>
      </c>
      <c r="B777">
        <v>776</v>
      </c>
      <c r="C777" t="s">
        <v>1035</v>
      </c>
      <c r="D777" t="s">
        <v>929</v>
      </c>
      <c r="E777">
        <v>54.584781649999996</v>
      </c>
      <c r="F777">
        <v>128.3291931</v>
      </c>
      <c r="H777">
        <v>45</v>
      </c>
      <c r="I777">
        <v>11</v>
      </c>
      <c r="J777">
        <v>56</v>
      </c>
      <c r="K777">
        <v>12438</v>
      </c>
      <c r="L777">
        <v>12438</v>
      </c>
      <c r="M777">
        <v>124.38</v>
      </c>
    </row>
    <row r="778" spans="1:13">
      <c r="A778">
        <v>777</v>
      </c>
      <c r="B778">
        <v>777</v>
      </c>
      <c r="C778" t="s">
        <v>1035</v>
      </c>
      <c r="D778" t="s">
        <v>930</v>
      </c>
      <c r="E778">
        <v>54.443420410000002</v>
      </c>
      <c r="F778">
        <v>128.4721069</v>
      </c>
      <c r="H778">
        <v>76</v>
      </c>
      <c r="I778">
        <v>5</v>
      </c>
      <c r="J778">
        <v>81</v>
      </c>
      <c r="K778">
        <v>11643</v>
      </c>
      <c r="L778">
        <v>11643</v>
      </c>
      <c r="M778">
        <v>116.43</v>
      </c>
    </row>
    <row r="779" spans="1:13">
      <c r="A779">
        <v>778</v>
      </c>
      <c r="B779">
        <v>778</v>
      </c>
      <c r="C779" t="s">
        <v>1035</v>
      </c>
      <c r="D779" t="s">
        <v>929</v>
      </c>
      <c r="E779">
        <v>54.589439390000003</v>
      </c>
      <c r="F779">
        <v>128.32940669999999</v>
      </c>
      <c r="H779">
        <v>55</v>
      </c>
      <c r="I779">
        <v>11</v>
      </c>
      <c r="J779">
        <v>66</v>
      </c>
      <c r="K779">
        <v>10347</v>
      </c>
      <c r="L779">
        <v>10347</v>
      </c>
      <c r="M779">
        <v>103.47</v>
      </c>
    </row>
    <row r="780" spans="1:13">
      <c r="A780">
        <v>779</v>
      </c>
      <c r="B780">
        <v>779</v>
      </c>
      <c r="C780" t="s">
        <v>1035</v>
      </c>
      <c r="D780" t="s">
        <v>929</v>
      </c>
      <c r="E780">
        <v>54.58880997</v>
      </c>
      <c r="F780">
        <v>128.3321991</v>
      </c>
      <c r="H780">
        <v>60</v>
      </c>
      <c r="I780">
        <v>10</v>
      </c>
      <c r="J780">
        <v>70</v>
      </c>
      <c r="K780">
        <v>9983</v>
      </c>
      <c r="L780">
        <v>9983</v>
      </c>
      <c r="M780">
        <v>99.83</v>
      </c>
    </row>
    <row r="781" spans="1:13">
      <c r="A781">
        <v>780</v>
      </c>
      <c r="B781">
        <v>780</v>
      </c>
      <c r="C781" t="s">
        <v>1035</v>
      </c>
      <c r="D781" t="s">
        <v>929</v>
      </c>
      <c r="E781">
        <v>54.449031830000003</v>
      </c>
      <c r="F781">
        <v>128.4750061</v>
      </c>
      <c r="H781">
        <v>46</v>
      </c>
      <c r="I781">
        <v>5</v>
      </c>
      <c r="J781">
        <v>51</v>
      </c>
      <c r="K781">
        <v>6348</v>
      </c>
      <c r="L781">
        <v>6348</v>
      </c>
      <c r="M781">
        <v>63.48</v>
      </c>
    </row>
    <row r="782" spans="1:13">
      <c r="A782">
        <v>781</v>
      </c>
      <c r="B782">
        <v>781</v>
      </c>
      <c r="C782" t="s">
        <v>1035</v>
      </c>
      <c r="D782" t="s">
        <v>930</v>
      </c>
      <c r="E782">
        <v>54.492221829999998</v>
      </c>
      <c r="F782">
        <v>128.43249510000001</v>
      </c>
      <c r="H782">
        <v>20</v>
      </c>
      <c r="I782">
        <v>1</v>
      </c>
      <c r="J782">
        <v>21</v>
      </c>
      <c r="K782">
        <v>5468</v>
      </c>
      <c r="L782">
        <v>5468</v>
      </c>
      <c r="M782">
        <v>54.68</v>
      </c>
    </row>
    <row r="783" spans="1:13">
      <c r="A783">
        <v>782</v>
      </c>
      <c r="B783">
        <v>782</v>
      </c>
      <c r="C783" t="s">
        <v>1035</v>
      </c>
      <c r="D783" t="s">
        <v>929</v>
      </c>
      <c r="E783">
        <v>54.496109009999998</v>
      </c>
      <c r="F783">
        <v>128.43699649999999</v>
      </c>
      <c r="H783">
        <v>16</v>
      </c>
      <c r="I783">
        <v>8</v>
      </c>
      <c r="J783">
        <v>24</v>
      </c>
      <c r="K783">
        <v>10198</v>
      </c>
      <c r="L783">
        <v>10198</v>
      </c>
      <c r="M783">
        <v>101.98</v>
      </c>
    </row>
    <row r="784" spans="1:13">
      <c r="A784">
        <v>783</v>
      </c>
      <c r="B784">
        <v>783</v>
      </c>
      <c r="C784" t="s">
        <v>1035</v>
      </c>
      <c r="D784" t="s">
        <v>929</v>
      </c>
      <c r="E784">
        <v>54.58832932</v>
      </c>
      <c r="F784">
        <v>128.34620670000001</v>
      </c>
      <c r="H784">
        <v>58</v>
      </c>
      <c r="I784">
        <v>5</v>
      </c>
      <c r="J784">
        <v>63</v>
      </c>
      <c r="K784">
        <v>9308</v>
      </c>
      <c r="L784">
        <v>9308</v>
      </c>
      <c r="M784">
        <v>93.08</v>
      </c>
    </row>
    <row r="785" spans="1:13">
      <c r="A785">
        <v>784</v>
      </c>
      <c r="B785">
        <v>784</v>
      </c>
      <c r="C785" t="s">
        <v>1035</v>
      </c>
      <c r="D785" t="s">
        <v>929</v>
      </c>
      <c r="E785">
        <v>54.497219090000002</v>
      </c>
      <c r="F785">
        <v>128.4375</v>
      </c>
      <c r="H785">
        <v>28</v>
      </c>
      <c r="I785">
        <v>9</v>
      </c>
      <c r="J785">
        <v>37</v>
      </c>
      <c r="K785">
        <v>0</v>
      </c>
      <c r="L785">
        <v>0</v>
      </c>
      <c r="M785">
        <v>0</v>
      </c>
    </row>
    <row r="786" spans="1:13">
      <c r="A786">
        <v>785</v>
      </c>
      <c r="B786">
        <v>785</v>
      </c>
      <c r="C786" t="s">
        <v>1035</v>
      </c>
      <c r="D786" t="s">
        <v>929</v>
      </c>
      <c r="E786">
        <v>54.834720609999998</v>
      </c>
      <c r="F786">
        <v>128.1008301</v>
      </c>
      <c r="H786">
        <v>50</v>
      </c>
      <c r="I786">
        <v>7</v>
      </c>
      <c r="J786">
        <v>57</v>
      </c>
      <c r="K786">
        <v>21964</v>
      </c>
      <c r="L786">
        <v>21964</v>
      </c>
      <c r="M786">
        <v>219.64</v>
      </c>
    </row>
    <row r="787" spans="1:13">
      <c r="A787">
        <v>786</v>
      </c>
      <c r="B787">
        <v>786</v>
      </c>
      <c r="C787" t="s">
        <v>1035</v>
      </c>
      <c r="D787" t="s">
        <v>929</v>
      </c>
      <c r="E787">
        <v>54.592411040000002</v>
      </c>
      <c r="F787">
        <v>128.3547974</v>
      </c>
      <c r="H787">
        <v>55</v>
      </c>
      <c r="I787">
        <v>9</v>
      </c>
      <c r="J787">
        <v>64</v>
      </c>
      <c r="K787">
        <v>14749</v>
      </c>
      <c r="L787">
        <v>14749</v>
      </c>
      <c r="M787">
        <v>147.49</v>
      </c>
    </row>
    <row r="788" spans="1:13">
      <c r="A788">
        <v>787</v>
      </c>
      <c r="B788">
        <v>787</v>
      </c>
      <c r="C788" t="s">
        <v>1035</v>
      </c>
      <c r="D788" t="s">
        <v>930</v>
      </c>
      <c r="E788">
        <v>54.594280240000003</v>
      </c>
      <c r="F788">
        <v>128.3547058</v>
      </c>
      <c r="H788">
        <v>41</v>
      </c>
      <c r="I788">
        <v>6</v>
      </c>
      <c r="J788">
        <v>47</v>
      </c>
      <c r="K788">
        <v>6901</v>
      </c>
      <c r="L788">
        <v>6901</v>
      </c>
      <c r="M788">
        <v>69.010000000000005</v>
      </c>
    </row>
    <row r="789" spans="1:13">
      <c r="A789">
        <v>788</v>
      </c>
      <c r="B789">
        <v>788</v>
      </c>
      <c r="C789" t="s">
        <v>1035</v>
      </c>
      <c r="D789" t="s">
        <v>934</v>
      </c>
      <c r="E789">
        <v>54.241111760000003</v>
      </c>
      <c r="F789">
        <v>128.71270749999999</v>
      </c>
      <c r="H789">
        <v>60</v>
      </c>
      <c r="I789">
        <v>35</v>
      </c>
      <c r="J789">
        <v>95</v>
      </c>
      <c r="K789">
        <v>25109</v>
      </c>
      <c r="L789">
        <v>25109</v>
      </c>
      <c r="M789">
        <v>251.09</v>
      </c>
    </row>
    <row r="790" spans="1:13">
      <c r="A790">
        <v>789</v>
      </c>
      <c r="B790">
        <v>789</v>
      </c>
      <c r="C790" t="s">
        <v>1035</v>
      </c>
      <c r="D790" t="s">
        <v>930</v>
      </c>
      <c r="E790">
        <v>54.743328089999999</v>
      </c>
      <c r="F790">
        <v>128.2196045</v>
      </c>
      <c r="H790">
        <v>80</v>
      </c>
      <c r="I790">
        <v>4</v>
      </c>
      <c r="J790">
        <v>84</v>
      </c>
      <c r="K790">
        <v>10566</v>
      </c>
      <c r="L790">
        <v>10566</v>
      </c>
      <c r="M790">
        <v>105.66</v>
      </c>
    </row>
    <row r="791" spans="1:13">
      <c r="A791">
        <v>790</v>
      </c>
      <c r="B791">
        <v>790</v>
      </c>
      <c r="C791" t="s">
        <v>1035</v>
      </c>
      <c r="D791" t="s">
        <v>930</v>
      </c>
      <c r="E791">
        <v>54.931671139999999</v>
      </c>
      <c r="F791">
        <v>128.0350037</v>
      </c>
      <c r="H791">
        <v>30</v>
      </c>
      <c r="I791">
        <v>1</v>
      </c>
      <c r="J791">
        <v>31</v>
      </c>
      <c r="K791">
        <v>2750</v>
      </c>
      <c r="L791">
        <v>2750</v>
      </c>
      <c r="M791">
        <v>27.5</v>
      </c>
    </row>
    <row r="792" spans="1:13">
      <c r="A792">
        <v>791</v>
      </c>
      <c r="B792">
        <v>791</v>
      </c>
      <c r="C792" t="s">
        <v>1035</v>
      </c>
      <c r="D792" t="s">
        <v>929</v>
      </c>
      <c r="E792">
        <v>54.929439539999997</v>
      </c>
      <c r="F792">
        <v>128.0381012</v>
      </c>
      <c r="H792">
        <v>25</v>
      </c>
      <c r="I792">
        <v>3</v>
      </c>
      <c r="J792">
        <v>28</v>
      </c>
      <c r="K792">
        <v>4985</v>
      </c>
      <c r="L792">
        <v>4985</v>
      </c>
      <c r="M792">
        <v>49.85</v>
      </c>
    </row>
    <row r="793" spans="1:13">
      <c r="A793">
        <v>792</v>
      </c>
      <c r="B793">
        <v>792</v>
      </c>
      <c r="C793" t="s">
        <v>1035</v>
      </c>
      <c r="D793" t="s">
        <v>932</v>
      </c>
      <c r="E793">
        <v>54.931388849999998</v>
      </c>
      <c r="F793">
        <v>128.0364075</v>
      </c>
      <c r="H793" t="s">
        <v>35</v>
      </c>
      <c r="I793" t="s">
        <v>35</v>
      </c>
      <c r="J793" t="s">
        <v>35</v>
      </c>
      <c r="K793">
        <v>202</v>
      </c>
      <c r="L793">
        <v>202</v>
      </c>
      <c r="M793">
        <v>2.02</v>
      </c>
    </row>
    <row r="794" spans="1:13">
      <c r="A794">
        <v>793</v>
      </c>
      <c r="B794">
        <v>793</v>
      </c>
      <c r="C794" t="s">
        <v>1035</v>
      </c>
      <c r="D794" t="s">
        <v>929</v>
      </c>
      <c r="E794">
        <v>54.928050990000003</v>
      </c>
      <c r="F794">
        <v>128.03999329999999</v>
      </c>
      <c r="H794">
        <v>40</v>
      </c>
      <c r="I794">
        <v>3</v>
      </c>
      <c r="J794">
        <v>43</v>
      </c>
      <c r="K794">
        <v>5467</v>
      </c>
      <c r="L794">
        <v>5467</v>
      </c>
      <c r="M794">
        <v>54.67</v>
      </c>
    </row>
    <row r="795" spans="1:13">
      <c r="A795">
        <v>794</v>
      </c>
      <c r="B795">
        <v>794</v>
      </c>
      <c r="C795" t="s">
        <v>1035</v>
      </c>
      <c r="D795" t="s">
        <v>931</v>
      </c>
      <c r="E795">
        <v>54.92889023</v>
      </c>
      <c r="F795">
        <v>128.04420469999999</v>
      </c>
      <c r="H795">
        <v>40</v>
      </c>
      <c r="I795">
        <v>2</v>
      </c>
      <c r="J795">
        <v>42</v>
      </c>
      <c r="K795">
        <v>16237</v>
      </c>
      <c r="L795">
        <v>16237</v>
      </c>
      <c r="M795">
        <v>162.37</v>
      </c>
    </row>
    <row r="796" spans="1:13">
      <c r="A796">
        <v>795</v>
      </c>
      <c r="B796">
        <v>795</v>
      </c>
      <c r="C796" t="s">
        <v>1035</v>
      </c>
      <c r="D796" t="s">
        <v>929</v>
      </c>
      <c r="E796">
        <v>54.929439539999997</v>
      </c>
      <c r="F796">
        <v>128.046402</v>
      </c>
      <c r="H796">
        <v>55</v>
      </c>
      <c r="I796">
        <v>4</v>
      </c>
      <c r="J796">
        <v>59</v>
      </c>
      <c r="K796">
        <v>7295</v>
      </c>
      <c r="L796">
        <v>7295</v>
      </c>
      <c r="M796">
        <v>72.95</v>
      </c>
    </row>
    <row r="797" spans="1:13">
      <c r="A797">
        <v>796</v>
      </c>
      <c r="B797">
        <v>796</v>
      </c>
      <c r="C797" t="s">
        <v>1035</v>
      </c>
      <c r="D797" t="s">
        <v>929</v>
      </c>
      <c r="E797">
        <v>54.929161069999999</v>
      </c>
      <c r="F797">
        <v>128.05329900000001</v>
      </c>
      <c r="H797">
        <v>30</v>
      </c>
      <c r="I797">
        <v>6</v>
      </c>
      <c r="J797">
        <v>36</v>
      </c>
      <c r="K797">
        <v>12199</v>
      </c>
      <c r="L797">
        <v>12199</v>
      </c>
      <c r="M797">
        <v>121.99</v>
      </c>
    </row>
    <row r="798" spans="1:13">
      <c r="A798">
        <v>797</v>
      </c>
      <c r="B798">
        <v>797</v>
      </c>
      <c r="C798" t="s">
        <v>1035</v>
      </c>
      <c r="D798" t="s">
        <v>930</v>
      </c>
      <c r="E798">
        <v>54.430580140000004</v>
      </c>
      <c r="F798">
        <v>128.55220030000001</v>
      </c>
      <c r="H798">
        <v>58</v>
      </c>
      <c r="I798">
        <v>6</v>
      </c>
      <c r="J798">
        <v>64</v>
      </c>
      <c r="K798">
        <v>11851</v>
      </c>
      <c r="L798">
        <v>11851</v>
      </c>
      <c r="M798">
        <v>118.51</v>
      </c>
    </row>
    <row r="799" spans="1:13">
      <c r="A799">
        <v>798</v>
      </c>
      <c r="B799">
        <v>798</v>
      </c>
      <c r="C799" t="s">
        <v>1035</v>
      </c>
      <c r="D799" t="s">
        <v>930</v>
      </c>
      <c r="E799">
        <v>54.489059449999999</v>
      </c>
      <c r="F799">
        <v>128.4945984</v>
      </c>
      <c r="H799">
        <v>58</v>
      </c>
      <c r="I799">
        <v>5</v>
      </c>
      <c r="J799">
        <v>63</v>
      </c>
      <c r="K799">
        <v>7363</v>
      </c>
      <c r="L799">
        <v>7363</v>
      </c>
      <c r="M799">
        <v>73.63</v>
      </c>
    </row>
    <row r="800" spans="1:13">
      <c r="A800">
        <v>799</v>
      </c>
      <c r="B800">
        <v>799</v>
      </c>
      <c r="C800" t="s">
        <v>1035</v>
      </c>
      <c r="D800" t="s">
        <v>930</v>
      </c>
      <c r="E800">
        <v>54.433860780000003</v>
      </c>
      <c r="F800">
        <v>128.55160520000001</v>
      </c>
      <c r="H800">
        <v>56</v>
      </c>
      <c r="I800">
        <v>5</v>
      </c>
      <c r="J800">
        <v>61</v>
      </c>
      <c r="K800">
        <v>12969</v>
      </c>
      <c r="L800">
        <v>12969</v>
      </c>
      <c r="M800">
        <v>129.69</v>
      </c>
    </row>
    <row r="801" spans="1:13">
      <c r="A801">
        <v>800</v>
      </c>
      <c r="B801">
        <v>800</v>
      </c>
      <c r="C801" t="s">
        <v>1035</v>
      </c>
      <c r="D801" t="s">
        <v>929</v>
      </c>
      <c r="E801">
        <v>54.434558869999996</v>
      </c>
      <c r="F801">
        <v>128.5518036</v>
      </c>
      <c r="H801">
        <v>39</v>
      </c>
      <c r="I801">
        <v>14</v>
      </c>
      <c r="J801">
        <v>53</v>
      </c>
      <c r="K801">
        <v>14169</v>
      </c>
      <c r="L801">
        <v>14169</v>
      </c>
      <c r="M801">
        <v>141.69</v>
      </c>
    </row>
    <row r="802" spans="1:13">
      <c r="A802">
        <v>801</v>
      </c>
      <c r="B802">
        <v>801</v>
      </c>
      <c r="C802" t="s">
        <v>1035</v>
      </c>
      <c r="D802" t="s">
        <v>929</v>
      </c>
      <c r="E802">
        <v>54.43460846</v>
      </c>
      <c r="F802">
        <v>128.5518951</v>
      </c>
      <c r="H802">
        <v>39</v>
      </c>
      <c r="I802">
        <v>14</v>
      </c>
      <c r="J802">
        <v>53</v>
      </c>
      <c r="K802">
        <v>14169</v>
      </c>
      <c r="L802">
        <v>14169</v>
      </c>
      <c r="M802">
        <v>141.69</v>
      </c>
    </row>
    <row r="803" spans="1:13">
      <c r="A803">
        <v>802</v>
      </c>
      <c r="B803">
        <v>802</v>
      </c>
      <c r="C803" t="s">
        <v>1035</v>
      </c>
      <c r="D803" t="s">
        <v>931</v>
      </c>
      <c r="E803">
        <v>54.925559999999997</v>
      </c>
      <c r="F803">
        <v>128.06300350000001</v>
      </c>
      <c r="H803">
        <v>27</v>
      </c>
      <c r="I803">
        <v>13</v>
      </c>
      <c r="J803">
        <v>40</v>
      </c>
      <c r="K803">
        <v>19183</v>
      </c>
      <c r="L803">
        <v>19183</v>
      </c>
      <c r="M803">
        <v>191.83</v>
      </c>
    </row>
    <row r="804" spans="1:13">
      <c r="A804">
        <v>803</v>
      </c>
      <c r="B804">
        <v>803</v>
      </c>
      <c r="C804" t="s">
        <v>1035</v>
      </c>
      <c r="D804" t="s">
        <v>929</v>
      </c>
      <c r="E804">
        <v>54.924449920000001</v>
      </c>
      <c r="F804">
        <v>128.06530760000001</v>
      </c>
      <c r="H804">
        <v>35</v>
      </c>
      <c r="I804">
        <v>5</v>
      </c>
      <c r="J804">
        <v>40</v>
      </c>
      <c r="K804">
        <v>7837</v>
      </c>
      <c r="L804">
        <v>7837</v>
      </c>
      <c r="M804">
        <v>78.37</v>
      </c>
    </row>
    <row r="805" spans="1:13">
      <c r="A805">
        <v>804</v>
      </c>
      <c r="B805">
        <v>804</v>
      </c>
      <c r="C805" t="s">
        <v>1035</v>
      </c>
      <c r="D805" t="s">
        <v>930</v>
      </c>
      <c r="E805">
        <v>54.534328459999998</v>
      </c>
      <c r="F805">
        <v>128.4611969</v>
      </c>
      <c r="H805">
        <v>28</v>
      </c>
      <c r="I805">
        <v>0.5</v>
      </c>
      <c r="J805">
        <v>28.5</v>
      </c>
      <c r="K805">
        <v>2529</v>
      </c>
      <c r="L805">
        <v>2529</v>
      </c>
      <c r="M805">
        <v>25.29</v>
      </c>
    </row>
    <row r="806" spans="1:13">
      <c r="A806">
        <v>805</v>
      </c>
      <c r="B806">
        <v>805</v>
      </c>
      <c r="C806" t="s">
        <v>1035</v>
      </c>
      <c r="D806" t="s">
        <v>930</v>
      </c>
      <c r="E806">
        <v>54.602199550000002</v>
      </c>
      <c r="F806">
        <v>128.39889529999999</v>
      </c>
      <c r="H806">
        <v>52</v>
      </c>
      <c r="I806">
        <v>7</v>
      </c>
      <c r="J806">
        <v>59</v>
      </c>
      <c r="K806">
        <v>7741</v>
      </c>
      <c r="L806">
        <v>7741</v>
      </c>
      <c r="M806">
        <v>77.41</v>
      </c>
    </row>
    <row r="807" spans="1:13">
      <c r="A807">
        <v>806</v>
      </c>
      <c r="B807">
        <v>806</v>
      </c>
      <c r="C807" t="s">
        <v>1035</v>
      </c>
      <c r="D807" t="s">
        <v>929</v>
      </c>
      <c r="E807">
        <v>54.603500369999999</v>
      </c>
      <c r="F807">
        <v>128.3975983</v>
      </c>
      <c r="H807">
        <v>48</v>
      </c>
      <c r="I807">
        <v>8</v>
      </c>
      <c r="J807">
        <v>56</v>
      </c>
      <c r="K807">
        <v>13479</v>
      </c>
      <c r="L807">
        <v>13479</v>
      </c>
      <c r="M807">
        <v>134.79</v>
      </c>
    </row>
    <row r="808" spans="1:13">
      <c r="A808">
        <v>807</v>
      </c>
      <c r="B808">
        <v>807</v>
      </c>
      <c r="C808" t="s">
        <v>1035</v>
      </c>
      <c r="D808" t="s">
        <v>929</v>
      </c>
      <c r="E808">
        <v>53.689151760000001</v>
      </c>
      <c r="F808">
        <v>129.31449889999999</v>
      </c>
      <c r="H808">
        <v>5</v>
      </c>
      <c r="I808">
        <v>12</v>
      </c>
      <c r="J808">
        <v>17</v>
      </c>
      <c r="K808">
        <v>7177</v>
      </c>
      <c r="L808">
        <v>7177</v>
      </c>
      <c r="M808">
        <v>71.77</v>
      </c>
    </row>
    <row r="809" spans="1:13">
      <c r="A809">
        <v>808</v>
      </c>
      <c r="B809">
        <v>808</v>
      </c>
      <c r="C809" t="s">
        <v>1035</v>
      </c>
      <c r="D809" t="s">
        <v>930</v>
      </c>
      <c r="E809">
        <v>54.559310910000001</v>
      </c>
      <c r="F809">
        <v>128.45260619999999</v>
      </c>
      <c r="H809">
        <v>48</v>
      </c>
      <c r="I809">
        <v>2</v>
      </c>
      <c r="J809">
        <v>50</v>
      </c>
      <c r="K809">
        <v>6337</v>
      </c>
      <c r="L809">
        <v>6337</v>
      </c>
      <c r="M809">
        <v>63.37</v>
      </c>
    </row>
    <row r="810" spans="1:13">
      <c r="A810">
        <v>809</v>
      </c>
      <c r="B810">
        <v>809</v>
      </c>
      <c r="C810" t="s">
        <v>1035</v>
      </c>
      <c r="D810" t="s">
        <v>932</v>
      </c>
      <c r="E810">
        <v>54.686721800000001</v>
      </c>
      <c r="F810">
        <v>128.34140009999999</v>
      </c>
      <c r="H810">
        <v>61</v>
      </c>
      <c r="I810">
        <v>17</v>
      </c>
      <c r="J810">
        <v>78</v>
      </c>
      <c r="K810">
        <v>23784</v>
      </c>
      <c r="L810">
        <v>23784</v>
      </c>
      <c r="M810">
        <v>237.84</v>
      </c>
    </row>
    <row r="811" spans="1:13">
      <c r="A811">
        <v>810</v>
      </c>
      <c r="B811">
        <v>810</v>
      </c>
      <c r="C811" t="s">
        <v>1035</v>
      </c>
      <c r="D811" t="s">
        <v>929</v>
      </c>
      <c r="E811">
        <v>54.68257904</v>
      </c>
      <c r="F811">
        <v>128.34790039999999</v>
      </c>
      <c r="H811">
        <v>55</v>
      </c>
      <c r="I811">
        <v>6.5</v>
      </c>
      <c r="J811">
        <v>61.5</v>
      </c>
      <c r="K811">
        <v>11609</v>
      </c>
      <c r="L811">
        <v>11609</v>
      </c>
      <c r="M811">
        <v>116.09</v>
      </c>
    </row>
    <row r="812" spans="1:13">
      <c r="A812">
        <v>811</v>
      </c>
      <c r="B812">
        <v>811</v>
      </c>
      <c r="C812" t="s">
        <v>1035</v>
      </c>
      <c r="D812" t="s">
        <v>930</v>
      </c>
      <c r="E812">
        <v>54.7126503</v>
      </c>
      <c r="F812">
        <v>128.32299800000001</v>
      </c>
      <c r="H812">
        <v>70</v>
      </c>
      <c r="I812">
        <v>7</v>
      </c>
      <c r="J812">
        <v>77</v>
      </c>
      <c r="K812">
        <v>8670</v>
      </c>
      <c r="L812">
        <v>8670</v>
      </c>
      <c r="M812">
        <v>86.7</v>
      </c>
    </row>
    <row r="813" spans="1:13">
      <c r="A813">
        <v>812</v>
      </c>
      <c r="B813">
        <v>812</v>
      </c>
      <c r="C813" t="s">
        <v>1035</v>
      </c>
      <c r="D813" t="s">
        <v>931</v>
      </c>
      <c r="E813">
        <v>54.580570219999998</v>
      </c>
      <c r="F813">
        <v>128.45849609999999</v>
      </c>
      <c r="H813">
        <v>60</v>
      </c>
      <c r="I813">
        <v>2</v>
      </c>
      <c r="J813">
        <v>62</v>
      </c>
      <c r="K813">
        <v>12476</v>
      </c>
      <c r="L813">
        <v>12476</v>
      </c>
      <c r="M813">
        <v>124.76</v>
      </c>
    </row>
    <row r="814" spans="1:13">
      <c r="A814">
        <v>813</v>
      </c>
      <c r="B814">
        <v>813</v>
      </c>
      <c r="C814" t="s">
        <v>1035</v>
      </c>
      <c r="D814" t="s">
        <v>930</v>
      </c>
      <c r="E814">
        <v>54.554531099999998</v>
      </c>
      <c r="F814">
        <v>128.48669430000001</v>
      </c>
      <c r="H814">
        <v>60</v>
      </c>
      <c r="I814">
        <v>4</v>
      </c>
      <c r="J814">
        <v>64</v>
      </c>
      <c r="K814">
        <v>6626</v>
      </c>
      <c r="L814">
        <v>6626</v>
      </c>
      <c r="M814">
        <v>66.260000000000005</v>
      </c>
    </row>
    <row r="815" spans="1:13">
      <c r="A815">
        <v>814</v>
      </c>
      <c r="B815">
        <v>814</v>
      </c>
      <c r="C815" t="s">
        <v>1035</v>
      </c>
      <c r="D815" t="s">
        <v>929</v>
      </c>
      <c r="E815">
        <v>54.548328400000003</v>
      </c>
      <c r="F815">
        <v>128.49540709999999</v>
      </c>
      <c r="H815">
        <v>60</v>
      </c>
      <c r="I815">
        <v>4</v>
      </c>
      <c r="J815">
        <v>64</v>
      </c>
      <c r="K815">
        <v>15254</v>
      </c>
      <c r="L815">
        <v>15254</v>
      </c>
      <c r="M815">
        <v>152.54</v>
      </c>
    </row>
    <row r="816" spans="1:13">
      <c r="A816">
        <v>815</v>
      </c>
      <c r="B816">
        <v>815</v>
      </c>
      <c r="C816" t="s">
        <v>1035</v>
      </c>
      <c r="D816" t="s">
        <v>930</v>
      </c>
      <c r="E816">
        <v>53.253368379999998</v>
      </c>
      <c r="F816">
        <v>129.79499820000001</v>
      </c>
      <c r="H816">
        <v>20</v>
      </c>
      <c r="I816">
        <v>1</v>
      </c>
      <c r="J816">
        <v>21</v>
      </c>
      <c r="K816">
        <v>2841</v>
      </c>
      <c r="L816">
        <v>2841</v>
      </c>
      <c r="M816">
        <v>28.41</v>
      </c>
    </row>
    <row r="817" spans="1:13">
      <c r="A817">
        <v>816</v>
      </c>
      <c r="B817">
        <v>816</v>
      </c>
      <c r="C817" t="s">
        <v>1035</v>
      </c>
      <c r="D817" t="s">
        <v>930</v>
      </c>
      <c r="E817">
        <v>55.224109650000003</v>
      </c>
      <c r="F817">
        <v>127.8291016</v>
      </c>
      <c r="H817">
        <v>47</v>
      </c>
      <c r="I817">
        <v>10</v>
      </c>
      <c r="J817">
        <v>57</v>
      </c>
      <c r="K817">
        <v>10772</v>
      </c>
      <c r="L817">
        <v>10772</v>
      </c>
      <c r="M817">
        <v>107.72</v>
      </c>
    </row>
    <row r="818" spans="1:13">
      <c r="A818">
        <v>817</v>
      </c>
      <c r="B818">
        <v>817</v>
      </c>
      <c r="C818" t="s">
        <v>1035</v>
      </c>
      <c r="D818" t="s">
        <v>929</v>
      </c>
      <c r="E818">
        <v>54.444000240000001</v>
      </c>
      <c r="F818">
        <v>128.6130981</v>
      </c>
      <c r="H818">
        <v>52</v>
      </c>
      <c r="I818">
        <v>10</v>
      </c>
      <c r="J818">
        <v>62</v>
      </c>
      <c r="K818">
        <v>13343</v>
      </c>
      <c r="L818">
        <v>13343</v>
      </c>
      <c r="M818">
        <v>133.43</v>
      </c>
    </row>
    <row r="819" spans="1:13">
      <c r="A819">
        <v>818</v>
      </c>
      <c r="B819">
        <v>818</v>
      </c>
      <c r="C819" t="s">
        <v>1035</v>
      </c>
      <c r="D819" t="s">
        <v>929</v>
      </c>
      <c r="E819">
        <v>54.446609500000001</v>
      </c>
      <c r="F819">
        <v>128.6165924</v>
      </c>
      <c r="H819">
        <v>46</v>
      </c>
      <c r="I819">
        <v>4</v>
      </c>
      <c r="J819">
        <v>50</v>
      </c>
      <c r="K819">
        <v>10181</v>
      </c>
      <c r="L819">
        <v>10181</v>
      </c>
      <c r="M819">
        <v>101.81</v>
      </c>
    </row>
    <row r="820" spans="1:13">
      <c r="A820">
        <v>819</v>
      </c>
      <c r="B820">
        <v>819</v>
      </c>
      <c r="C820" t="s">
        <v>1035</v>
      </c>
      <c r="D820" t="s">
        <v>931</v>
      </c>
      <c r="E820">
        <v>54.445449830000001</v>
      </c>
      <c r="F820">
        <v>128.6226044</v>
      </c>
      <c r="H820">
        <v>40</v>
      </c>
      <c r="I820">
        <v>10.5</v>
      </c>
      <c r="J820">
        <v>50.5</v>
      </c>
      <c r="K820">
        <v>14609</v>
      </c>
      <c r="L820">
        <v>14609</v>
      </c>
      <c r="M820">
        <v>146.09</v>
      </c>
    </row>
    <row r="821" spans="1:13">
      <c r="A821">
        <v>820</v>
      </c>
      <c r="B821">
        <v>820</v>
      </c>
      <c r="C821" t="s">
        <v>1035</v>
      </c>
      <c r="D821" t="s">
        <v>929</v>
      </c>
      <c r="E821">
        <v>54.556060789999997</v>
      </c>
      <c r="F821">
        <v>128.5148926</v>
      </c>
      <c r="H821">
        <v>55</v>
      </c>
      <c r="I821">
        <v>19</v>
      </c>
      <c r="J821">
        <v>74</v>
      </c>
      <c r="K821">
        <v>23369</v>
      </c>
      <c r="L821">
        <v>23369</v>
      </c>
      <c r="M821">
        <v>233.69</v>
      </c>
    </row>
    <row r="822" spans="1:13">
      <c r="A822">
        <v>821</v>
      </c>
      <c r="B822">
        <v>821</v>
      </c>
      <c r="C822" t="s">
        <v>1035</v>
      </c>
      <c r="D822" t="s">
        <v>931</v>
      </c>
      <c r="E822">
        <v>54.445560460000003</v>
      </c>
      <c r="F822">
        <v>128.63169859999999</v>
      </c>
      <c r="H822">
        <v>55</v>
      </c>
      <c r="I822">
        <v>17</v>
      </c>
      <c r="J822">
        <v>72</v>
      </c>
      <c r="K822">
        <v>20764</v>
      </c>
      <c r="L822">
        <v>20764</v>
      </c>
      <c r="M822">
        <v>207.64</v>
      </c>
    </row>
    <row r="823" spans="1:13">
      <c r="A823">
        <v>822</v>
      </c>
      <c r="B823">
        <v>822</v>
      </c>
      <c r="C823" t="s">
        <v>1035</v>
      </c>
      <c r="D823" t="s">
        <v>930</v>
      </c>
      <c r="E823">
        <v>53.551601410000004</v>
      </c>
      <c r="F823">
        <v>129.5278931</v>
      </c>
      <c r="H823">
        <v>50</v>
      </c>
      <c r="I823">
        <v>5</v>
      </c>
      <c r="J823">
        <v>55</v>
      </c>
      <c r="K823">
        <v>16967</v>
      </c>
      <c r="L823">
        <v>16967</v>
      </c>
      <c r="M823">
        <v>169.67</v>
      </c>
    </row>
    <row r="824" spans="1:13">
      <c r="A824">
        <v>823</v>
      </c>
      <c r="B824">
        <v>823</v>
      </c>
      <c r="C824" t="s">
        <v>1035</v>
      </c>
      <c r="D824" t="s">
        <v>931</v>
      </c>
      <c r="E824">
        <v>55.22021866</v>
      </c>
      <c r="F824">
        <v>127.88050079999999</v>
      </c>
      <c r="H824">
        <v>45</v>
      </c>
      <c r="I824">
        <v>9</v>
      </c>
      <c r="J824">
        <v>54</v>
      </c>
      <c r="K824">
        <v>13884</v>
      </c>
      <c r="L824">
        <v>13884</v>
      </c>
      <c r="M824">
        <v>138.84</v>
      </c>
    </row>
    <row r="825" spans="1:13">
      <c r="A825">
        <v>824</v>
      </c>
      <c r="B825">
        <v>824</v>
      </c>
      <c r="C825" t="s">
        <v>1035</v>
      </c>
      <c r="D825" t="s">
        <v>929</v>
      </c>
      <c r="E825">
        <v>54.416671749999999</v>
      </c>
      <c r="F825">
        <v>128.71040339999999</v>
      </c>
      <c r="H825">
        <v>423</v>
      </c>
      <c r="I825">
        <v>7</v>
      </c>
      <c r="J825">
        <v>430</v>
      </c>
      <c r="K825">
        <v>11021</v>
      </c>
      <c r="L825">
        <v>4895</v>
      </c>
      <c r="M825">
        <v>48.95</v>
      </c>
    </row>
    <row r="826" spans="1:13">
      <c r="A826">
        <v>825</v>
      </c>
      <c r="B826">
        <v>825</v>
      </c>
      <c r="C826" t="s">
        <v>1035</v>
      </c>
      <c r="D826" t="s">
        <v>929</v>
      </c>
      <c r="E826">
        <v>54.416671749999999</v>
      </c>
      <c r="F826">
        <v>128.71049500000001</v>
      </c>
      <c r="H826">
        <v>423</v>
      </c>
      <c r="I826">
        <v>7</v>
      </c>
      <c r="J826">
        <v>430</v>
      </c>
      <c r="K826">
        <v>11021</v>
      </c>
      <c r="L826">
        <v>4895</v>
      </c>
      <c r="M826">
        <v>48.95</v>
      </c>
    </row>
    <row r="827" spans="1:13">
      <c r="A827">
        <v>826</v>
      </c>
      <c r="B827">
        <v>826</v>
      </c>
      <c r="C827" t="s">
        <v>1035</v>
      </c>
      <c r="D827" t="s">
        <v>931</v>
      </c>
      <c r="E827">
        <v>52.072608950000003</v>
      </c>
      <c r="F827">
        <v>131.07659910000001</v>
      </c>
      <c r="H827">
        <v>50</v>
      </c>
      <c r="I827">
        <v>28</v>
      </c>
      <c r="J827">
        <v>78</v>
      </c>
      <c r="K827">
        <v>26990</v>
      </c>
      <c r="L827">
        <v>26990</v>
      </c>
      <c r="M827">
        <v>269.89999999999998</v>
      </c>
    </row>
    <row r="828" spans="1:13">
      <c r="A828">
        <v>827</v>
      </c>
      <c r="B828">
        <v>827</v>
      </c>
      <c r="C828" t="s">
        <v>1035</v>
      </c>
      <c r="D828" t="s">
        <v>932</v>
      </c>
      <c r="E828">
        <v>54.558860780000003</v>
      </c>
      <c r="F828">
        <v>128.66979979999999</v>
      </c>
      <c r="H828">
        <v>55</v>
      </c>
      <c r="I828">
        <v>5</v>
      </c>
      <c r="J828">
        <v>60</v>
      </c>
      <c r="K828">
        <v>17920</v>
      </c>
      <c r="L828">
        <v>17920</v>
      </c>
      <c r="M828">
        <v>179.2</v>
      </c>
    </row>
    <row r="829" spans="1:13">
      <c r="A829">
        <v>828</v>
      </c>
      <c r="B829">
        <v>828</v>
      </c>
      <c r="C829" t="s">
        <v>1035</v>
      </c>
      <c r="D829" t="s">
        <v>931</v>
      </c>
      <c r="E829">
        <v>54.421890259999998</v>
      </c>
      <c r="F829">
        <v>128.80990600000001</v>
      </c>
      <c r="H829">
        <v>40</v>
      </c>
      <c r="I829">
        <v>17</v>
      </c>
      <c r="J829">
        <v>57</v>
      </c>
      <c r="K829">
        <v>17712</v>
      </c>
      <c r="L829">
        <v>17712</v>
      </c>
      <c r="M829">
        <v>177.12</v>
      </c>
    </row>
    <row r="830" spans="1:13">
      <c r="A830">
        <v>829</v>
      </c>
      <c r="B830">
        <v>829</v>
      </c>
      <c r="C830" t="s">
        <v>1035</v>
      </c>
      <c r="D830" t="s">
        <v>931</v>
      </c>
      <c r="E830">
        <v>54.421970369999997</v>
      </c>
      <c r="F830">
        <v>128.80990600000001</v>
      </c>
      <c r="H830">
        <v>40</v>
      </c>
      <c r="I830">
        <v>17</v>
      </c>
      <c r="J830">
        <v>57</v>
      </c>
      <c r="K830">
        <v>18591</v>
      </c>
      <c r="L830">
        <v>18591</v>
      </c>
      <c r="M830">
        <v>185.91</v>
      </c>
    </row>
    <row r="831" spans="1:13">
      <c r="A831">
        <v>830</v>
      </c>
      <c r="B831">
        <v>830</v>
      </c>
      <c r="C831" t="s">
        <v>1035</v>
      </c>
      <c r="D831" t="s">
        <v>929</v>
      </c>
      <c r="E831">
        <v>53.626010890000003</v>
      </c>
      <c r="F831">
        <v>129.60809330000001</v>
      </c>
      <c r="H831">
        <v>40</v>
      </c>
      <c r="I831">
        <v>23</v>
      </c>
      <c r="J831">
        <v>63</v>
      </c>
      <c r="K831">
        <v>22746</v>
      </c>
      <c r="L831">
        <v>22746</v>
      </c>
      <c r="M831">
        <v>227.46</v>
      </c>
    </row>
    <row r="832" spans="1:13">
      <c r="A832">
        <v>831</v>
      </c>
      <c r="B832">
        <v>831</v>
      </c>
      <c r="C832" t="s">
        <v>1035</v>
      </c>
      <c r="D832" t="s">
        <v>929</v>
      </c>
      <c r="E832">
        <v>55.164218900000002</v>
      </c>
      <c r="F832">
        <v>128.07159419999999</v>
      </c>
      <c r="H832">
        <v>42</v>
      </c>
      <c r="I832">
        <v>5</v>
      </c>
      <c r="J832">
        <v>47</v>
      </c>
      <c r="K832">
        <v>9570</v>
      </c>
      <c r="L832">
        <v>9570</v>
      </c>
      <c r="M832">
        <v>95.7</v>
      </c>
    </row>
    <row r="833" spans="1:13">
      <c r="A833">
        <v>832</v>
      </c>
      <c r="B833">
        <v>832</v>
      </c>
      <c r="C833" t="s">
        <v>1035</v>
      </c>
      <c r="D833" t="s">
        <v>930</v>
      </c>
      <c r="E833">
        <v>55.227439879999999</v>
      </c>
      <c r="F833">
        <v>128.00909419999999</v>
      </c>
      <c r="H833">
        <v>46</v>
      </c>
      <c r="I833">
        <v>7</v>
      </c>
      <c r="J833">
        <v>53</v>
      </c>
      <c r="K833">
        <v>7469</v>
      </c>
      <c r="L833">
        <v>7469</v>
      </c>
      <c r="M833">
        <v>74.69</v>
      </c>
    </row>
    <row r="834" spans="1:13">
      <c r="A834">
        <v>833</v>
      </c>
      <c r="B834">
        <v>833</v>
      </c>
      <c r="C834" t="s">
        <v>1035</v>
      </c>
      <c r="D834" t="s">
        <v>929</v>
      </c>
      <c r="E834">
        <v>53.782478330000004</v>
      </c>
      <c r="F834">
        <v>129.45750430000001</v>
      </c>
      <c r="H834">
        <v>17</v>
      </c>
      <c r="I834">
        <v>18</v>
      </c>
      <c r="J834">
        <v>35</v>
      </c>
      <c r="K834">
        <v>12754</v>
      </c>
      <c r="L834">
        <v>12754</v>
      </c>
      <c r="M834">
        <v>127.54</v>
      </c>
    </row>
    <row r="835" spans="1:13">
      <c r="A835">
        <v>834</v>
      </c>
      <c r="B835">
        <v>834</v>
      </c>
      <c r="C835" t="s">
        <v>1035</v>
      </c>
      <c r="D835" t="s">
        <v>930</v>
      </c>
      <c r="E835">
        <v>55.178859709999998</v>
      </c>
      <c r="F835">
        <v>128.07220459999999</v>
      </c>
      <c r="H835">
        <v>19</v>
      </c>
      <c r="I835">
        <v>9</v>
      </c>
      <c r="J835">
        <v>28</v>
      </c>
      <c r="K835">
        <v>7389</v>
      </c>
      <c r="L835">
        <v>7389</v>
      </c>
      <c r="M835">
        <v>73.89</v>
      </c>
    </row>
    <row r="836" spans="1:13">
      <c r="A836">
        <v>835</v>
      </c>
      <c r="B836">
        <v>835</v>
      </c>
      <c r="C836" t="s">
        <v>1035</v>
      </c>
      <c r="D836" t="s">
        <v>930</v>
      </c>
      <c r="E836">
        <v>55.192470550000003</v>
      </c>
      <c r="F836">
        <v>128.0606995</v>
      </c>
      <c r="H836">
        <v>25</v>
      </c>
      <c r="I836">
        <v>11</v>
      </c>
      <c r="J836">
        <v>36</v>
      </c>
      <c r="K836">
        <v>10034</v>
      </c>
      <c r="L836">
        <v>10034</v>
      </c>
      <c r="M836">
        <v>100.34</v>
      </c>
    </row>
    <row r="837" spans="1:13">
      <c r="A837">
        <v>836</v>
      </c>
      <c r="B837">
        <v>836</v>
      </c>
      <c r="C837" t="s">
        <v>1035</v>
      </c>
      <c r="D837" t="s">
        <v>929</v>
      </c>
      <c r="E837">
        <v>54.56858063</v>
      </c>
      <c r="F837">
        <v>128.6916962</v>
      </c>
      <c r="H837">
        <v>40</v>
      </c>
      <c r="I837">
        <v>28</v>
      </c>
      <c r="J837">
        <v>68</v>
      </c>
      <c r="K837">
        <v>26128</v>
      </c>
      <c r="L837">
        <v>26128</v>
      </c>
      <c r="M837">
        <v>261.27999999999997</v>
      </c>
    </row>
    <row r="838" spans="1:13">
      <c r="A838">
        <v>837</v>
      </c>
      <c r="B838">
        <v>837</v>
      </c>
      <c r="C838" t="s">
        <v>1035</v>
      </c>
      <c r="D838" t="s">
        <v>931</v>
      </c>
      <c r="E838">
        <v>54.568698879999999</v>
      </c>
      <c r="F838">
        <v>128.69670099999999</v>
      </c>
      <c r="H838">
        <v>55</v>
      </c>
      <c r="I838">
        <v>28</v>
      </c>
      <c r="J838">
        <v>83</v>
      </c>
      <c r="K838">
        <v>29301</v>
      </c>
      <c r="L838">
        <v>29301</v>
      </c>
      <c r="M838">
        <v>293.01</v>
      </c>
    </row>
    <row r="839" spans="1:13">
      <c r="A839">
        <v>838</v>
      </c>
      <c r="B839">
        <v>838</v>
      </c>
      <c r="C839" t="s">
        <v>1035</v>
      </c>
      <c r="D839" t="s">
        <v>929</v>
      </c>
      <c r="E839">
        <v>54.383338930000001</v>
      </c>
      <c r="F839">
        <v>128.8869019</v>
      </c>
      <c r="H839">
        <v>60</v>
      </c>
      <c r="I839">
        <v>9</v>
      </c>
      <c r="J839">
        <v>69</v>
      </c>
      <c r="K839">
        <v>23595</v>
      </c>
      <c r="L839">
        <v>23595</v>
      </c>
      <c r="M839">
        <v>235.95</v>
      </c>
    </row>
    <row r="840" spans="1:13">
      <c r="A840">
        <v>839</v>
      </c>
      <c r="B840">
        <v>839</v>
      </c>
      <c r="C840" t="s">
        <v>1035</v>
      </c>
      <c r="D840" t="s">
        <v>929</v>
      </c>
      <c r="E840">
        <v>55.252300259999998</v>
      </c>
      <c r="F840">
        <v>128.02940369999999</v>
      </c>
      <c r="H840">
        <v>50</v>
      </c>
      <c r="I840">
        <v>4</v>
      </c>
      <c r="J840">
        <v>54</v>
      </c>
      <c r="K840">
        <v>10468</v>
      </c>
      <c r="L840">
        <v>10468</v>
      </c>
      <c r="M840">
        <v>104.68</v>
      </c>
    </row>
    <row r="841" spans="1:13">
      <c r="A841">
        <v>840</v>
      </c>
      <c r="B841">
        <v>840</v>
      </c>
      <c r="C841" t="s">
        <v>1035</v>
      </c>
      <c r="D841" t="s">
        <v>932</v>
      </c>
      <c r="E841">
        <v>54.546699519999997</v>
      </c>
      <c r="F841">
        <v>128.73890689999999</v>
      </c>
      <c r="H841">
        <v>35</v>
      </c>
      <c r="I841">
        <v>1.5</v>
      </c>
      <c r="J841">
        <v>36.5</v>
      </c>
      <c r="K841">
        <v>5748</v>
      </c>
      <c r="L841">
        <v>5748</v>
      </c>
      <c r="M841">
        <v>57.48</v>
      </c>
    </row>
    <row r="842" spans="1:13">
      <c r="A842">
        <v>841</v>
      </c>
      <c r="B842">
        <v>841</v>
      </c>
      <c r="C842" t="s">
        <v>1035</v>
      </c>
      <c r="D842" t="s">
        <v>930</v>
      </c>
      <c r="E842">
        <v>54.619689940000001</v>
      </c>
      <c r="F842">
        <v>128.70460510000001</v>
      </c>
      <c r="H842">
        <v>40</v>
      </c>
      <c r="I842">
        <v>3</v>
      </c>
      <c r="J842">
        <v>43</v>
      </c>
      <c r="K842">
        <v>2918</v>
      </c>
      <c r="L842">
        <v>2918</v>
      </c>
      <c r="M842">
        <v>29.18</v>
      </c>
    </row>
    <row r="843" spans="1:13">
      <c r="A843">
        <v>842</v>
      </c>
      <c r="B843">
        <v>842</v>
      </c>
      <c r="C843" t="s">
        <v>1035</v>
      </c>
      <c r="D843" t="s">
        <v>929</v>
      </c>
      <c r="E843">
        <v>54.706050869999999</v>
      </c>
      <c r="F843">
        <v>128.75570680000001</v>
      </c>
      <c r="H843">
        <v>63</v>
      </c>
      <c r="I843">
        <v>14</v>
      </c>
      <c r="J843">
        <v>77</v>
      </c>
      <c r="K843">
        <v>14873</v>
      </c>
      <c r="L843">
        <v>14873</v>
      </c>
      <c r="M843">
        <v>148.72999999999999</v>
      </c>
    </row>
    <row r="844" spans="1:13">
      <c r="A844">
        <v>843</v>
      </c>
      <c r="B844">
        <v>843</v>
      </c>
      <c r="C844" t="s">
        <v>1035</v>
      </c>
      <c r="D844" t="s">
        <v>929</v>
      </c>
      <c r="E844">
        <v>54.706218720000003</v>
      </c>
      <c r="F844">
        <v>128.75750729999999</v>
      </c>
      <c r="H844">
        <v>56</v>
      </c>
      <c r="I844">
        <v>8</v>
      </c>
      <c r="J844">
        <v>64</v>
      </c>
      <c r="K844">
        <v>11654</v>
      </c>
      <c r="L844">
        <v>11654</v>
      </c>
      <c r="M844">
        <v>116.54</v>
      </c>
    </row>
    <row r="845" spans="1:13">
      <c r="A845">
        <v>844</v>
      </c>
      <c r="B845">
        <v>844</v>
      </c>
      <c r="C845" t="s">
        <v>1035</v>
      </c>
      <c r="D845" t="s">
        <v>931</v>
      </c>
      <c r="E845">
        <v>54.707981109999999</v>
      </c>
      <c r="F845">
        <v>128.7908936</v>
      </c>
      <c r="H845">
        <v>80</v>
      </c>
      <c r="I845">
        <v>1</v>
      </c>
      <c r="J845">
        <v>81</v>
      </c>
      <c r="K845">
        <v>337</v>
      </c>
      <c r="L845">
        <v>337</v>
      </c>
      <c r="M845">
        <v>3.37</v>
      </c>
    </row>
    <row r="846" spans="1:13">
      <c r="A846">
        <v>845</v>
      </c>
      <c r="B846">
        <v>845</v>
      </c>
      <c r="C846" t="s">
        <v>1035</v>
      </c>
      <c r="D846" t="s">
        <v>929</v>
      </c>
      <c r="E846">
        <v>52.244449619999997</v>
      </c>
      <c r="F846">
        <v>131.29310609999999</v>
      </c>
      <c r="H846">
        <v>23</v>
      </c>
      <c r="I846">
        <v>3</v>
      </c>
      <c r="J846">
        <v>26</v>
      </c>
      <c r="K846">
        <v>0</v>
      </c>
      <c r="L846">
        <v>0</v>
      </c>
      <c r="M846">
        <v>0</v>
      </c>
    </row>
    <row r="847" spans="1:13">
      <c r="A847">
        <v>846</v>
      </c>
      <c r="B847">
        <v>846</v>
      </c>
      <c r="C847" t="s">
        <v>1035</v>
      </c>
      <c r="D847" t="s">
        <v>929</v>
      </c>
      <c r="E847">
        <v>54.78927994</v>
      </c>
      <c r="F847">
        <v>128.75320429999999</v>
      </c>
      <c r="H847">
        <v>34</v>
      </c>
      <c r="I847">
        <v>8</v>
      </c>
      <c r="J847">
        <v>42</v>
      </c>
      <c r="K847">
        <v>7416</v>
      </c>
      <c r="L847">
        <v>7416</v>
      </c>
      <c r="M847">
        <v>74.16</v>
      </c>
    </row>
    <row r="848" spans="1:13">
      <c r="A848">
        <v>847</v>
      </c>
      <c r="B848">
        <v>847</v>
      </c>
      <c r="C848" t="s">
        <v>1035</v>
      </c>
      <c r="D848" t="s">
        <v>929</v>
      </c>
      <c r="E848">
        <v>54.196319580000001</v>
      </c>
      <c r="F848">
        <v>129.37901310000001</v>
      </c>
      <c r="H848">
        <v>24</v>
      </c>
      <c r="I848">
        <v>19</v>
      </c>
      <c r="J848">
        <v>43</v>
      </c>
      <c r="K848">
        <v>17734</v>
      </c>
      <c r="L848">
        <v>17734</v>
      </c>
      <c r="M848">
        <v>177.34</v>
      </c>
    </row>
    <row r="849" spans="1:13">
      <c r="A849">
        <v>848</v>
      </c>
      <c r="B849">
        <v>848</v>
      </c>
      <c r="C849" t="s">
        <v>1035</v>
      </c>
      <c r="D849" t="s">
        <v>930</v>
      </c>
      <c r="E849">
        <v>54.890949249999998</v>
      </c>
      <c r="F849">
        <v>128.6916962</v>
      </c>
      <c r="H849">
        <v>35</v>
      </c>
      <c r="I849">
        <v>4</v>
      </c>
      <c r="J849">
        <v>39</v>
      </c>
      <c r="K849">
        <v>2911</v>
      </c>
      <c r="L849">
        <v>2911</v>
      </c>
      <c r="M849">
        <v>29.11</v>
      </c>
    </row>
    <row r="850" spans="1:13">
      <c r="A850">
        <v>849</v>
      </c>
      <c r="B850">
        <v>849</v>
      </c>
      <c r="C850" t="s">
        <v>1035</v>
      </c>
      <c r="D850" t="s">
        <v>931</v>
      </c>
      <c r="E850">
        <v>55.411720279999997</v>
      </c>
      <c r="F850">
        <v>128.17599490000001</v>
      </c>
      <c r="H850">
        <v>59</v>
      </c>
      <c r="I850">
        <v>13</v>
      </c>
      <c r="J850">
        <v>72</v>
      </c>
      <c r="K850">
        <v>12407</v>
      </c>
      <c r="L850">
        <v>12407</v>
      </c>
      <c r="M850">
        <v>124.07</v>
      </c>
    </row>
    <row r="851" spans="1:13">
      <c r="A851">
        <v>850</v>
      </c>
      <c r="B851">
        <v>850</v>
      </c>
      <c r="C851" t="s">
        <v>1035</v>
      </c>
      <c r="D851" t="s">
        <v>932</v>
      </c>
      <c r="E851">
        <v>54.892360689999997</v>
      </c>
      <c r="F851">
        <v>128.69560240000001</v>
      </c>
      <c r="H851">
        <v>20</v>
      </c>
      <c r="I851">
        <v>0</v>
      </c>
      <c r="J851">
        <v>20</v>
      </c>
      <c r="K851" t="s">
        <v>35</v>
      </c>
      <c r="L851" t="s">
        <v>35</v>
      </c>
      <c r="M851" t="s">
        <v>35</v>
      </c>
    </row>
    <row r="852" spans="1:13">
      <c r="A852">
        <v>851</v>
      </c>
      <c r="B852">
        <v>851</v>
      </c>
      <c r="C852" t="s">
        <v>1035</v>
      </c>
      <c r="D852" t="s">
        <v>929</v>
      </c>
      <c r="E852">
        <v>55.40229034</v>
      </c>
      <c r="F852">
        <v>128.19360349999999</v>
      </c>
      <c r="H852">
        <v>53</v>
      </c>
      <c r="I852">
        <v>12</v>
      </c>
      <c r="J852">
        <v>65</v>
      </c>
      <c r="K852">
        <v>14456</v>
      </c>
      <c r="L852">
        <v>14456</v>
      </c>
      <c r="M852">
        <v>144.56</v>
      </c>
    </row>
    <row r="853" spans="1:13">
      <c r="A853">
        <v>852</v>
      </c>
      <c r="B853">
        <v>852</v>
      </c>
      <c r="C853" t="s">
        <v>1035</v>
      </c>
      <c r="D853" t="s">
        <v>930</v>
      </c>
      <c r="E853">
        <v>55.404499049999998</v>
      </c>
      <c r="F853">
        <v>128.19419859999999</v>
      </c>
      <c r="H853">
        <v>43</v>
      </c>
      <c r="I853">
        <v>18</v>
      </c>
      <c r="J853">
        <v>61</v>
      </c>
      <c r="K853">
        <v>14159</v>
      </c>
      <c r="L853">
        <v>14159</v>
      </c>
      <c r="M853">
        <v>141.59</v>
      </c>
    </row>
    <row r="854" spans="1:13">
      <c r="A854">
        <v>853</v>
      </c>
      <c r="B854">
        <v>853</v>
      </c>
      <c r="C854" t="s">
        <v>1035</v>
      </c>
      <c r="D854" t="s">
        <v>931</v>
      </c>
      <c r="E854">
        <v>55.407218929999999</v>
      </c>
      <c r="F854">
        <v>128.21389769999999</v>
      </c>
      <c r="H854">
        <v>52</v>
      </c>
      <c r="I854">
        <v>9</v>
      </c>
      <c r="J854">
        <v>61</v>
      </c>
      <c r="K854">
        <v>17489</v>
      </c>
      <c r="L854">
        <v>17489</v>
      </c>
      <c r="M854">
        <v>174.89</v>
      </c>
    </row>
    <row r="855" spans="1:13">
      <c r="A855">
        <v>854</v>
      </c>
      <c r="B855">
        <v>854</v>
      </c>
      <c r="C855" t="s">
        <v>1035</v>
      </c>
      <c r="D855" t="s">
        <v>929</v>
      </c>
      <c r="E855">
        <v>53.889179230000003</v>
      </c>
      <c r="F855">
        <v>129.7467499</v>
      </c>
      <c r="H855">
        <v>30</v>
      </c>
      <c r="I855">
        <v>13</v>
      </c>
      <c r="J855">
        <v>43</v>
      </c>
      <c r="K855">
        <v>14199</v>
      </c>
      <c r="L855">
        <v>14199</v>
      </c>
      <c r="M855">
        <v>141.99</v>
      </c>
    </row>
    <row r="856" spans="1:13">
      <c r="A856">
        <v>855</v>
      </c>
      <c r="B856">
        <v>855</v>
      </c>
      <c r="C856" t="s">
        <v>1035</v>
      </c>
      <c r="D856" t="s">
        <v>929</v>
      </c>
      <c r="E856">
        <v>54.202331540000003</v>
      </c>
      <c r="F856">
        <v>129.46101379999999</v>
      </c>
      <c r="H856">
        <v>45</v>
      </c>
      <c r="I856">
        <v>1</v>
      </c>
      <c r="J856">
        <v>46</v>
      </c>
      <c r="K856">
        <v>6656</v>
      </c>
      <c r="L856">
        <v>6656</v>
      </c>
      <c r="M856">
        <v>66.56</v>
      </c>
    </row>
    <row r="857" spans="1:13">
      <c r="A857">
        <v>856</v>
      </c>
      <c r="B857">
        <v>856</v>
      </c>
      <c r="C857" t="s">
        <v>1035</v>
      </c>
      <c r="D857" t="s">
        <v>929</v>
      </c>
      <c r="E857">
        <v>54.202709200000001</v>
      </c>
      <c r="F857">
        <v>129.4618988</v>
      </c>
      <c r="H857">
        <v>45</v>
      </c>
      <c r="I857">
        <v>5</v>
      </c>
      <c r="J857">
        <v>50</v>
      </c>
      <c r="K857" t="s">
        <v>35</v>
      </c>
      <c r="L857" t="s">
        <v>35</v>
      </c>
      <c r="M857" t="s">
        <v>35</v>
      </c>
    </row>
    <row r="858" spans="1:13">
      <c r="A858">
        <v>857</v>
      </c>
      <c r="B858">
        <v>857</v>
      </c>
      <c r="C858" t="s">
        <v>1035</v>
      </c>
      <c r="D858" t="s">
        <v>929</v>
      </c>
      <c r="E858">
        <v>54.122558589999997</v>
      </c>
      <c r="F858">
        <v>129.55230710000001</v>
      </c>
      <c r="H858">
        <v>25</v>
      </c>
      <c r="I858">
        <v>3</v>
      </c>
      <c r="J858">
        <v>28</v>
      </c>
      <c r="K858">
        <v>3059</v>
      </c>
      <c r="L858">
        <v>3059</v>
      </c>
      <c r="M858">
        <v>30.59</v>
      </c>
    </row>
    <row r="859" spans="1:13">
      <c r="A859">
        <v>858</v>
      </c>
      <c r="B859">
        <v>858</v>
      </c>
      <c r="C859" t="s">
        <v>1035</v>
      </c>
      <c r="D859" t="s">
        <v>929</v>
      </c>
      <c r="E859">
        <v>54.123161320000001</v>
      </c>
      <c r="F859">
        <v>129.5518951</v>
      </c>
      <c r="H859">
        <v>20</v>
      </c>
      <c r="I859">
        <v>10</v>
      </c>
      <c r="J859">
        <v>30</v>
      </c>
      <c r="K859">
        <v>9653</v>
      </c>
      <c r="L859">
        <v>9653</v>
      </c>
      <c r="M859">
        <v>96.53</v>
      </c>
    </row>
    <row r="860" spans="1:13">
      <c r="A860">
        <v>859</v>
      </c>
      <c r="B860">
        <v>859</v>
      </c>
      <c r="C860" t="s">
        <v>1035</v>
      </c>
      <c r="D860" t="s">
        <v>932</v>
      </c>
      <c r="E860">
        <v>54.829570769999997</v>
      </c>
      <c r="F860">
        <v>128.8471069</v>
      </c>
      <c r="H860">
        <v>85</v>
      </c>
      <c r="I860">
        <v>2</v>
      </c>
      <c r="J860">
        <v>87</v>
      </c>
      <c r="K860">
        <v>9874</v>
      </c>
      <c r="L860">
        <v>9874</v>
      </c>
      <c r="M860">
        <v>98.74</v>
      </c>
    </row>
    <row r="861" spans="1:13">
      <c r="A861">
        <v>860</v>
      </c>
      <c r="B861">
        <v>860</v>
      </c>
      <c r="C861" t="s">
        <v>1035</v>
      </c>
      <c r="D861" t="s">
        <v>929</v>
      </c>
      <c r="E861">
        <v>53.8199501</v>
      </c>
      <c r="F861">
        <v>129.88490300000001</v>
      </c>
      <c r="H861">
        <v>22</v>
      </c>
      <c r="I861">
        <v>28</v>
      </c>
      <c r="J861">
        <v>50</v>
      </c>
      <c r="K861">
        <v>16891</v>
      </c>
      <c r="L861">
        <v>16891</v>
      </c>
      <c r="M861">
        <v>168.91</v>
      </c>
    </row>
    <row r="862" spans="1:13">
      <c r="A862">
        <v>861</v>
      </c>
      <c r="B862">
        <v>861</v>
      </c>
      <c r="C862" t="s">
        <v>1035</v>
      </c>
      <c r="D862" t="s">
        <v>929</v>
      </c>
      <c r="E862">
        <v>54.120880130000003</v>
      </c>
      <c r="F862">
        <v>129.59388730000001</v>
      </c>
      <c r="H862">
        <v>37</v>
      </c>
      <c r="I862">
        <v>16</v>
      </c>
      <c r="J862">
        <v>53</v>
      </c>
      <c r="K862">
        <v>23670</v>
      </c>
      <c r="L862">
        <v>23670</v>
      </c>
      <c r="M862">
        <v>236.7</v>
      </c>
    </row>
    <row r="863" spans="1:13">
      <c r="A863">
        <v>862</v>
      </c>
      <c r="B863">
        <v>862</v>
      </c>
      <c r="C863" t="s">
        <v>1035</v>
      </c>
      <c r="D863" t="s">
        <v>929</v>
      </c>
      <c r="E863">
        <v>53.811779020000003</v>
      </c>
      <c r="F863">
        <v>129.9107056</v>
      </c>
      <c r="H863">
        <v>26</v>
      </c>
      <c r="I863">
        <v>22</v>
      </c>
      <c r="J863">
        <v>48</v>
      </c>
      <c r="K863">
        <v>14431</v>
      </c>
      <c r="L863">
        <v>14431</v>
      </c>
      <c r="M863">
        <v>144.31</v>
      </c>
    </row>
    <row r="864" spans="1:13">
      <c r="A864">
        <v>863</v>
      </c>
      <c r="B864">
        <v>863</v>
      </c>
      <c r="C864" t="s">
        <v>1035</v>
      </c>
      <c r="D864" t="s">
        <v>930</v>
      </c>
      <c r="E864">
        <v>53.843280790000001</v>
      </c>
      <c r="F864">
        <v>129.9304047</v>
      </c>
      <c r="H864">
        <v>40</v>
      </c>
      <c r="I864">
        <v>3</v>
      </c>
      <c r="J864">
        <v>43</v>
      </c>
      <c r="K864">
        <v>5077</v>
      </c>
      <c r="L864">
        <v>5077</v>
      </c>
      <c r="M864">
        <v>50.77</v>
      </c>
    </row>
    <row r="865" spans="1:13">
      <c r="A865">
        <v>864</v>
      </c>
      <c r="B865">
        <v>864</v>
      </c>
      <c r="C865" t="s">
        <v>1035</v>
      </c>
      <c r="D865" t="s">
        <v>929</v>
      </c>
      <c r="E865">
        <v>53.806720730000002</v>
      </c>
      <c r="F865">
        <v>130.0112</v>
      </c>
      <c r="H865">
        <v>32</v>
      </c>
      <c r="I865">
        <v>9</v>
      </c>
      <c r="J865">
        <v>41</v>
      </c>
      <c r="K865">
        <v>8202</v>
      </c>
      <c r="L865">
        <v>8202</v>
      </c>
      <c r="M865">
        <v>82.02</v>
      </c>
    </row>
    <row r="866" spans="1:13">
      <c r="A866">
        <v>865</v>
      </c>
      <c r="B866">
        <v>865</v>
      </c>
      <c r="C866" t="s">
        <v>1035</v>
      </c>
      <c r="D866" t="s">
        <v>929</v>
      </c>
      <c r="E866">
        <v>53.801429749999997</v>
      </c>
      <c r="F866">
        <v>130.04150390000001</v>
      </c>
      <c r="H866">
        <v>12</v>
      </c>
      <c r="I866">
        <v>14</v>
      </c>
      <c r="J866">
        <v>26</v>
      </c>
      <c r="K866">
        <v>10247</v>
      </c>
      <c r="L866">
        <v>10247</v>
      </c>
      <c r="M866">
        <v>102.47</v>
      </c>
    </row>
    <row r="867" spans="1:13">
      <c r="A867">
        <v>866</v>
      </c>
      <c r="B867">
        <v>866</v>
      </c>
      <c r="C867" t="s">
        <v>1035</v>
      </c>
      <c r="D867" t="s">
        <v>929</v>
      </c>
      <c r="E867">
        <v>53.800838470000002</v>
      </c>
      <c r="F867">
        <v>130.0422058</v>
      </c>
      <c r="H867">
        <v>33</v>
      </c>
      <c r="I867">
        <v>20</v>
      </c>
      <c r="J867">
        <v>53</v>
      </c>
      <c r="K867">
        <v>17568</v>
      </c>
      <c r="L867">
        <v>17568</v>
      </c>
      <c r="M867">
        <v>175.68</v>
      </c>
    </row>
    <row r="868" spans="1:13">
      <c r="A868">
        <v>867</v>
      </c>
      <c r="B868">
        <v>867</v>
      </c>
      <c r="C868" t="s">
        <v>1035</v>
      </c>
      <c r="D868" t="s">
        <v>929</v>
      </c>
      <c r="E868">
        <v>53.988224029999998</v>
      </c>
      <c r="F868">
        <v>129.89114380000001</v>
      </c>
      <c r="H868">
        <v>50</v>
      </c>
      <c r="I868">
        <v>13</v>
      </c>
      <c r="J868">
        <v>63</v>
      </c>
      <c r="K868">
        <v>14508</v>
      </c>
      <c r="L868">
        <v>14508</v>
      </c>
      <c r="M868">
        <v>145.08000000000001</v>
      </c>
    </row>
    <row r="869" spans="1:13">
      <c r="A869">
        <v>868</v>
      </c>
      <c r="B869">
        <v>868</v>
      </c>
      <c r="C869" t="s">
        <v>1035</v>
      </c>
      <c r="D869" t="s">
        <v>929</v>
      </c>
      <c r="E869">
        <v>53.846920009999998</v>
      </c>
      <c r="F869">
        <v>130.07279969999999</v>
      </c>
      <c r="H869">
        <v>40</v>
      </c>
      <c r="I869">
        <v>19</v>
      </c>
      <c r="J869">
        <v>59</v>
      </c>
      <c r="K869">
        <v>17920</v>
      </c>
      <c r="L869">
        <v>17920</v>
      </c>
      <c r="M869">
        <v>179.2</v>
      </c>
    </row>
    <row r="870" spans="1:13">
      <c r="A870">
        <v>869</v>
      </c>
      <c r="B870">
        <v>869</v>
      </c>
      <c r="C870" t="s">
        <v>1035</v>
      </c>
      <c r="D870" t="s">
        <v>929</v>
      </c>
      <c r="E870">
        <v>53.817989349999998</v>
      </c>
      <c r="F870">
        <v>130.13407900000001</v>
      </c>
      <c r="H870">
        <v>13</v>
      </c>
      <c r="I870">
        <v>11</v>
      </c>
      <c r="J870">
        <v>24</v>
      </c>
      <c r="K870">
        <v>8842</v>
      </c>
      <c r="L870">
        <v>8842</v>
      </c>
      <c r="M870">
        <v>88.42</v>
      </c>
    </row>
    <row r="871" spans="1:13">
      <c r="A871">
        <v>870</v>
      </c>
      <c r="B871">
        <v>870</v>
      </c>
      <c r="C871" t="s">
        <v>1035</v>
      </c>
      <c r="D871" t="s">
        <v>934</v>
      </c>
      <c r="E871">
        <v>53.799999239999998</v>
      </c>
      <c r="F871">
        <v>130.1999969</v>
      </c>
      <c r="H871">
        <v>10</v>
      </c>
      <c r="I871">
        <v>49</v>
      </c>
      <c r="J871">
        <v>59</v>
      </c>
      <c r="K871">
        <v>32948</v>
      </c>
      <c r="L871">
        <v>32948</v>
      </c>
      <c r="M871">
        <v>329.48</v>
      </c>
    </row>
    <row r="872" spans="1:13">
      <c r="A872">
        <v>871</v>
      </c>
      <c r="B872">
        <v>871</v>
      </c>
      <c r="C872" t="s">
        <v>1035</v>
      </c>
      <c r="D872" t="s">
        <v>930</v>
      </c>
      <c r="E872">
        <v>54.072055820000003</v>
      </c>
      <c r="F872">
        <v>129.9522705</v>
      </c>
      <c r="H872" t="s">
        <v>35</v>
      </c>
      <c r="I872" t="s">
        <v>35</v>
      </c>
      <c r="J872" t="s">
        <v>35</v>
      </c>
      <c r="K872" t="s">
        <v>35</v>
      </c>
      <c r="L872" t="s">
        <v>35</v>
      </c>
      <c r="M872" t="s">
        <v>35</v>
      </c>
    </row>
    <row r="873" spans="1:13">
      <c r="A873">
        <v>872</v>
      </c>
      <c r="B873">
        <v>872</v>
      </c>
      <c r="C873" t="s">
        <v>1035</v>
      </c>
      <c r="D873" t="s">
        <v>929</v>
      </c>
      <c r="E873">
        <v>53.883335109999997</v>
      </c>
      <c r="F873">
        <v>130.1499939</v>
      </c>
      <c r="H873">
        <v>28</v>
      </c>
      <c r="I873">
        <v>19</v>
      </c>
      <c r="J873">
        <v>47</v>
      </c>
      <c r="K873">
        <v>14761</v>
      </c>
      <c r="L873">
        <v>14761</v>
      </c>
      <c r="M873">
        <v>147.61000000000001</v>
      </c>
    </row>
    <row r="874" spans="1:13">
      <c r="A874">
        <v>873</v>
      </c>
      <c r="B874">
        <v>873</v>
      </c>
      <c r="C874" t="s">
        <v>1035</v>
      </c>
      <c r="D874" t="s">
        <v>929</v>
      </c>
      <c r="E874">
        <v>53.900550840000001</v>
      </c>
      <c r="F874">
        <v>130.16749569999999</v>
      </c>
      <c r="H874">
        <v>25</v>
      </c>
      <c r="I874">
        <v>13</v>
      </c>
      <c r="J874">
        <v>38</v>
      </c>
      <c r="K874">
        <v>20773</v>
      </c>
      <c r="L874">
        <v>20773</v>
      </c>
      <c r="M874">
        <v>207.73</v>
      </c>
    </row>
    <row r="875" spans="1:13">
      <c r="A875">
        <v>874</v>
      </c>
      <c r="B875">
        <v>874</v>
      </c>
      <c r="C875" t="s">
        <v>1035</v>
      </c>
      <c r="D875" t="s">
        <v>929</v>
      </c>
      <c r="E875">
        <v>53.866661069999999</v>
      </c>
      <c r="F875">
        <v>130.2666931</v>
      </c>
      <c r="H875">
        <v>36</v>
      </c>
      <c r="I875">
        <v>48</v>
      </c>
      <c r="J875">
        <v>84</v>
      </c>
      <c r="K875">
        <v>38306</v>
      </c>
      <c r="L875">
        <v>38306</v>
      </c>
      <c r="M875">
        <v>383.06</v>
      </c>
    </row>
    <row r="876" spans="1:13">
      <c r="A876">
        <v>875</v>
      </c>
      <c r="B876">
        <v>875</v>
      </c>
      <c r="C876" t="s">
        <v>1035</v>
      </c>
      <c r="D876" t="s">
        <v>929</v>
      </c>
      <c r="E876">
        <v>53.866661069999999</v>
      </c>
      <c r="F876">
        <v>130.2666931</v>
      </c>
      <c r="H876">
        <v>9</v>
      </c>
      <c r="I876">
        <v>22</v>
      </c>
      <c r="J876">
        <v>31</v>
      </c>
      <c r="K876">
        <v>12395</v>
      </c>
      <c r="L876">
        <v>12395</v>
      </c>
      <c r="M876">
        <v>123.95</v>
      </c>
    </row>
    <row r="877" spans="1:13">
      <c r="A877">
        <v>876</v>
      </c>
      <c r="B877">
        <v>876</v>
      </c>
      <c r="C877" t="s">
        <v>1035</v>
      </c>
      <c r="D877" t="s">
        <v>929</v>
      </c>
      <c r="E877">
        <v>53.866661069999999</v>
      </c>
      <c r="F877">
        <v>130.2666931</v>
      </c>
      <c r="H877">
        <v>32</v>
      </c>
      <c r="I877">
        <v>15</v>
      </c>
      <c r="J877">
        <v>47</v>
      </c>
      <c r="K877">
        <v>18221</v>
      </c>
      <c r="L877">
        <v>18221</v>
      </c>
      <c r="M877">
        <v>182.21</v>
      </c>
    </row>
    <row r="878" spans="1:13">
      <c r="A878">
        <v>877</v>
      </c>
      <c r="B878">
        <v>877</v>
      </c>
      <c r="C878" t="s">
        <v>1035</v>
      </c>
      <c r="D878" t="s">
        <v>929</v>
      </c>
      <c r="E878">
        <v>54.395679469999997</v>
      </c>
      <c r="F878">
        <v>129.7471161</v>
      </c>
      <c r="H878">
        <v>20</v>
      </c>
      <c r="I878">
        <v>20</v>
      </c>
      <c r="J878">
        <v>40</v>
      </c>
      <c r="K878">
        <v>14985</v>
      </c>
      <c r="L878">
        <v>14985</v>
      </c>
      <c r="M878">
        <v>149.85</v>
      </c>
    </row>
    <row r="879" spans="1:13">
      <c r="A879">
        <v>878</v>
      </c>
      <c r="B879">
        <v>878</v>
      </c>
      <c r="C879" t="s">
        <v>1035</v>
      </c>
      <c r="D879" t="s">
        <v>934</v>
      </c>
      <c r="E879">
        <v>54.396518710000002</v>
      </c>
      <c r="F879">
        <v>129.74810790000001</v>
      </c>
      <c r="H879">
        <v>0</v>
      </c>
      <c r="I879">
        <v>84</v>
      </c>
      <c r="J879">
        <v>84</v>
      </c>
      <c r="K879">
        <v>30225</v>
      </c>
      <c r="L879">
        <v>30225</v>
      </c>
      <c r="M879">
        <v>302.25</v>
      </c>
    </row>
    <row r="880" spans="1:13">
      <c r="A880">
        <v>879</v>
      </c>
      <c r="B880">
        <v>879</v>
      </c>
      <c r="C880" t="s">
        <v>1035</v>
      </c>
      <c r="D880" t="s">
        <v>929</v>
      </c>
      <c r="E880">
        <v>55.155139920000003</v>
      </c>
      <c r="F880">
        <v>129.03050229999999</v>
      </c>
      <c r="H880">
        <v>60</v>
      </c>
      <c r="I880">
        <v>20</v>
      </c>
      <c r="J880">
        <v>80</v>
      </c>
      <c r="K880">
        <v>33146</v>
      </c>
      <c r="L880">
        <v>33146</v>
      </c>
      <c r="M880">
        <v>331.46</v>
      </c>
    </row>
    <row r="881" spans="1:13">
      <c r="A881">
        <v>880</v>
      </c>
      <c r="B881">
        <v>880</v>
      </c>
      <c r="C881" t="s">
        <v>1035</v>
      </c>
      <c r="D881" t="s">
        <v>931</v>
      </c>
      <c r="E881">
        <v>55.155899050000002</v>
      </c>
      <c r="F881">
        <v>129.03250120000001</v>
      </c>
      <c r="H881">
        <v>60</v>
      </c>
      <c r="I881">
        <v>26</v>
      </c>
      <c r="J881">
        <v>86</v>
      </c>
      <c r="K881">
        <v>31595</v>
      </c>
      <c r="L881">
        <v>31595</v>
      </c>
      <c r="M881">
        <v>315.95</v>
      </c>
    </row>
    <row r="882" spans="1:13">
      <c r="A882">
        <v>881</v>
      </c>
      <c r="B882">
        <v>881</v>
      </c>
      <c r="C882" t="s">
        <v>1035</v>
      </c>
      <c r="D882" t="s">
        <v>929</v>
      </c>
      <c r="E882">
        <v>55.143699650000002</v>
      </c>
      <c r="F882">
        <v>129.0471039</v>
      </c>
      <c r="H882">
        <v>35</v>
      </c>
      <c r="I882">
        <v>7</v>
      </c>
      <c r="J882">
        <v>42</v>
      </c>
      <c r="K882">
        <v>9155</v>
      </c>
      <c r="L882">
        <v>9155</v>
      </c>
      <c r="M882">
        <v>91.55</v>
      </c>
    </row>
    <row r="883" spans="1:13">
      <c r="A883">
        <v>882</v>
      </c>
      <c r="B883">
        <v>882</v>
      </c>
      <c r="C883" t="s">
        <v>1035</v>
      </c>
      <c r="D883" t="s">
        <v>934</v>
      </c>
      <c r="E883">
        <v>55.145240780000002</v>
      </c>
      <c r="F883">
        <v>129.04919430000001</v>
      </c>
      <c r="H883">
        <v>60</v>
      </c>
      <c r="I883">
        <v>21</v>
      </c>
      <c r="J883">
        <v>81</v>
      </c>
      <c r="K883">
        <v>14710</v>
      </c>
      <c r="L883">
        <v>14710</v>
      </c>
      <c r="M883">
        <v>147.1</v>
      </c>
    </row>
    <row r="884" spans="1:13">
      <c r="A884">
        <v>883</v>
      </c>
      <c r="B884">
        <v>883</v>
      </c>
      <c r="C884" t="s">
        <v>1035</v>
      </c>
      <c r="D884" t="s">
        <v>929</v>
      </c>
      <c r="E884">
        <v>55.33832932</v>
      </c>
      <c r="F884">
        <v>128.86050420000001</v>
      </c>
      <c r="H884">
        <v>25</v>
      </c>
      <c r="I884">
        <v>11</v>
      </c>
      <c r="J884">
        <v>36</v>
      </c>
      <c r="K884">
        <v>5739</v>
      </c>
      <c r="L884">
        <v>5739</v>
      </c>
      <c r="M884">
        <v>57.39</v>
      </c>
    </row>
    <row r="885" spans="1:13">
      <c r="A885">
        <v>884</v>
      </c>
      <c r="B885">
        <v>884</v>
      </c>
      <c r="C885" t="s">
        <v>1035</v>
      </c>
      <c r="D885" t="s">
        <v>929</v>
      </c>
      <c r="E885">
        <v>55.403278350000001</v>
      </c>
      <c r="F885">
        <v>128.82539370000001</v>
      </c>
      <c r="H885">
        <v>22</v>
      </c>
      <c r="I885">
        <v>11</v>
      </c>
      <c r="J885">
        <v>33</v>
      </c>
      <c r="K885">
        <v>8196</v>
      </c>
      <c r="L885">
        <v>8196</v>
      </c>
      <c r="M885">
        <v>81.96</v>
      </c>
    </row>
    <row r="886" spans="1:13">
      <c r="A886">
        <v>885</v>
      </c>
      <c r="B886">
        <v>885</v>
      </c>
      <c r="C886" t="s">
        <v>1035</v>
      </c>
      <c r="D886" t="s">
        <v>929</v>
      </c>
      <c r="E886">
        <v>55.386848450000002</v>
      </c>
      <c r="F886">
        <v>128.8963928</v>
      </c>
      <c r="H886">
        <v>70</v>
      </c>
      <c r="I886">
        <v>6</v>
      </c>
      <c r="J886">
        <v>76</v>
      </c>
      <c r="K886">
        <v>7479</v>
      </c>
      <c r="L886">
        <v>7479</v>
      </c>
      <c r="M886">
        <v>74.790000000000006</v>
      </c>
    </row>
    <row r="887" spans="1:13">
      <c r="A887">
        <v>886</v>
      </c>
      <c r="B887">
        <v>886</v>
      </c>
      <c r="C887" t="s">
        <v>1035</v>
      </c>
      <c r="D887" t="s">
        <v>929</v>
      </c>
      <c r="E887">
        <v>55.341659550000003</v>
      </c>
      <c r="F887">
        <v>128.94380190000001</v>
      </c>
      <c r="H887">
        <v>70</v>
      </c>
      <c r="I887">
        <v>7</v>
      </c>
      <c r="J887">
        <v>77</v>
      </c>
      <c r="K887">
        <v>22521</v>
      </c>
      <c r="L887">
        <v>22521</v>
      </c>
      <c r="M887">
        <v>225.21</v>
      </c>
    </row>
    <row r="888" spans="1:13">
      <c r="A888">
        <v>887</v>
      </c>
      <c r="B888">
        <v>887</v>
      </c>
      <c r="C888" t="s">
        <v>1035</v>
      </c>
      <c r="D888" t="s">
        <v>934</v>
      </c>
      <c r="E888">
        <v>54.070999149999999</v>
      </c>
      <c r="F888">
        <v>130.35789489999999</v>
      </c>
      <c r="H888">
        <v>40</v>
      </c>
      <c r="I888">
        <v>52</v>
      </c>
      <c r="J888">
        <v>92</v>
      </c>
      <c r="K888">
        <v>41967</v>
      </c>
      <c r="L888">
        <v>41967</v>
      </c>
      <c r="M888">
        <v>419.67</v>
      </c>
    </row>
    <row r="889" spans="1:13">
      <c r="A889">
        <v>888</v>
      </c>
      <c r="B889">
        <v>888</v>
      </c>
      <c r="C889" t="s">
        <v>1035</v>
      </c>
      <c r="D889" t="s">
        <v>929</v>
      </c>
      <c r="E889">
        <v>54.070968630000003</v>
      </c>
      <c r="F889">
        <v>130.35870360000001</v>
      </c>
      <c r="H889">
        <v>38</v>
      </c>
      <c r="I889">
        <v>23</v>
      </c>
      <c r="J889">
        <v>61</v>
      </c>
      <c r="K889">
        <v>18140</v>
      </c>
      <c r="L889">
        <v>18140</v>
      </c>
      <c r="M889">
        <v>181.4</v>
      </c>
    </row>
    <row r="890" spans="1:13">
      <c r="A890">
        <v>889</v>
      </c>
      <c r="B890">
        <v>889</v>
      </c>
      <c r="C890" t="s">
        <v>1035</v>
      </c>
      <c r="D890" t="s">
        <v>930</v>
      </c>
      <c r="E890">
        <v>55.480991359999997</v>
      </c>
      <c r="F890">
        <v>128.97325129999999</v>
      </c>
      <c r="H890">
        <v>21</v>
      </c>
      <c r="I890">
        <v>5</v>
      </c>
      <c r="J890">
        <v>26</v>
      </c>
      <c r="K890">
        <v>5154</v>
      </c>
      <c r="L890">
        <v>5154</v>
      </c>
      <c r="M890">
        <v>51.54</v>
      </c>
    </row>
    <row r="891" spans="1:13">
      <c r="A891">
        <v>890</v>
      </c>
      <c r="B891">
        <v>890</v>
      </c>
      <c r="C891" t="s">
        <v>1035</v>
      </c>
      <c r="D891" t="s">
        <v>929</v>
      </c>
      <c r="E891">
        <v>55.503139500000003</v>
      </c>
      <c r="F891">
        <v>128.9517975</v>
      </c>
      <c r="H891">
        <v>15</v>
      </c>
      <c r="I891">
        <v>8</v>
      </c>
      <c r="J891">
        <v>23</v>
      </c>
      <c r="K891">
        <v>3454</v>
      </c>
      <c r="L891">
        <v>3454</v>
      </c>
      <c r="M891">
        <v>34.54</v>
      </c>
    </row>
    <row r="892" spans="1:13">
      <c r="A892">
        <v>891</v>
      </c>
      <c r="B892">
        <v>891</v>
      </c>
      <c r="C892" t="s">
        <v>1035</v>
      </c>
      <c r="D892" t="s">
        <v>929</v>
      </c>
      <c r="E892">
        <v>55.514339450000001</v>
      </c>
      <c r="F892">
        <v>128.945694</v>
      </c>
      <c r="H892">
        <v>39</v>
      </c>
      <c r="I892">
        <v>10</v>
      </c>
      <c r="J892">
        <v>49</v>
      </c>
      <c r="K892">
        <v>11948</v>
      </c>
      <c r="L892">
        <v>11948</v>
      </c>
      <c r="M892">
        <v>119.48</v>
      </c>
    </row>
    <row r="893" spans="1:13">
      <c r="A893">
        <v>892</v>
      </c>
      <c r="B893">
        <v>892</v>
      </c>
      <c r="C893" t="s">
        <v>1035</v>
      </c>
      <c r="D893" t="s">
        <v>929</v>
      </c>
      <c r="E893">
        <v>55.514335629999998</v>
      </c>
      <c r="F893">
        <v>128.94572450000001</v>
      </c>
      <c r="H893">
        <v>39</v>
      </c>
      <c r="I893">
        <v>10</v>
      </c>
      <c r="J893">
        <v>49</v>
      </c>
      <c r="K893">
        <v>11948</v>
      </c>
      <c r="L893">
        <v>11948</v>
      </c>
      <c r="M893">
        <v>119.48</v>
      </c>
    </row>
    <row r="894" spans="1:13">
      <c r="A894">
        <v>893</v>
      </c>
      <c r="B894">
        <v>893</v>
      </c>
      <c r="C894" t="s">
        <v>1035</v>
      </c>
      <c r="D894" t="s">
        <v>929</v>
      </c>
      <c r="E894">
        <v>55.51321411</v>
      </c>
      <c r="F894">
        <v>128.9473572</v>
      </c>
      <c r="H894">
        <v>36</v>
      </c>
      <c r="I894">
        <v>9</v>
      </c>
      <c r="J894">
        <v>45</v>
      </c>
      <c r="K894">
        <v>9373</v>
      </c>
      <c r="L894">
        <v>9373</v>
      </c>
      <c r="M894">
        <v>93.73</v>
      </c>
    </row>
    <row r="895" spans="1:13">
      <c r="A895">
        <v>894</v>
      </c>
      <c r="B895">
        <v>894</v>
      </c>
      <c r="C895" t="s">
        <v>1035</v>
      </c>
      <c r="D895" t="s">
        <v>929</v>
      </c>
      <c r="E895">
        <v>55.513210299999997</v>
      </c>
      <c r="F895">
        <v>128.94740300000001</v>
      </c>
      <c r="H895">
        <v>36</v>
      </c>
      <c r="I895">
        <v>9</v>
      </c>
      <c r="J895">
        <v>45</v>
      </c>
      <c r="K895">
        <v>9373</v>
      </c>
      <c r="L895">
        <v>9373</v>
      </c>
      <c r="M895">
        <v>93.73</v>
      </c>
    </row>
    <row r="896" spans="1:13">
      <c r="A896">
        <v>895</v>
      </c>
      <c r="B896">
        <v>895</v>
      </c>
      <c r="C896" t="s">
        <v>1035</v>
      </c>
      <c r="D896" t="s">
        <v>929</v>
      </c>
      <c r="E896">
        <v>55.51752853</v>
      </c>
      <c r="F896">
        <v>128.95497130000001</v>
      </c>
      <c r="H896">
        <v>50</v>
      </c>
      <c r="I896">
        <v>10</v>
      </c>
      <c r="J896">
        <v>60</v>
      </c>
      <c r="K896">
        <v>10590</v>
      </c>
      <c r="L896">
        <v>10590</v>
      </c>
      <c r="M896">
        <v>105.9</v>
      </c>
    </row>
    <row r="897" spans="1:13">
      <c r="A897">
        <v>896</v>
      </c>
      <c r="B897">
        <v>896</v>
      </c>
      <c r="C897" t="s">
        <v>1035</v>
      </c>
      <c r="D897" t="s">
        <v>930</v>
      </c>
      <c r="E897">
        <v>55.130191799999999</v>
      </c>
      <c r="F897">
        <v>129.34440609999999</v>
      </c>
      <c r="H897">
        <v>60</v>
      </c>
      <c r="I897">
        <v>6</v>
      </c>
      <c r="J897">
        <v>66</v>
      </c>
      <c r="K897">
        <v>4112</v>
      </c>
      <c r="L897">
        <v>4112</v>
      </c>
      <c r="M897">
        <v>41.12</v>
      </c>
    </row>
    <row r="898" spans="1:13">
      <c r="A898">
        <v>897</v>
      </c>
      <c r="B898">
        <v>897</v>
      </c>
      <c r="C898" t="s">
        <v>1035</v>
      </c>
      <c r="D898" t="s">
        <v>929</v>
      </c>
      <c r="E898">
        <v>55.518344880000001</v>
      </c>
      <c r="F898">
        <v>128.973175</v>
      </c>
      <c r="H898">
        <v>20</v>
      </c>
      <c r="I898">
        <v>5</v>
      </c>
      <c r="J898">
        <v>25</v>
      </c>
      <c r="K898">
        <v>5618</v>
      </c>
      <c r="L898">
        <v>5618</v>
      </c>
      <c r="M898">
        <v>56.18</v>
      </c>
    </row>
    <row r="899" spans="1:13">
      <c r="A899">
        <v>898</v>
      </c>
      <c r="B899">
        <v>898</v>
      </c>
      <c r="C899" t="s">
        <v>1035</v>
      </c>
      <c r="D899" t="s">
        <v>929</v>
      </c>
      <c r="E899">
        <v>55.406761170000003</v>
      </c>
      <c r="F899">
        <v>129.10676570000001</v>
      </c>
      <c r="H899">
        <v>60</v>
      </c>
      <c r="I899">
        <v>7</v>
      </c>
      <c r="J899">
        <v>67</v>
      </c>
      <c r="K899">
        <v>11813</v>
      </c>
      <c r="L899">
        <v>11813</v>
      </c>
      <c r="M899">
        <v>118.13</v>
      </c>
    </row>
    <row r="900" spans="1:13">
      <c r="A900">
        <v>899</v>
      </c>
      <c r="B900">
        <v>899</v>
      </c>
      <c r="C900" t="s">
        <v>1035</v>
      </c>
      <c r="D900" t="s">
        <v>930</v>
      </c>
      <c r="E900">
        <v>55.41157913</v>
      </c>
      <c r="F900">
        <v>129.11595149999999</v>
      </c>
      <c r="H900">
        <v>5</v>
      </c>
      <c r="I900">
        <v>4</v>
      </c>
      <c r="J900">
        <v>9</v>
      </c>
      <c r="K900" t="s">
        <v>35</v>
      </c>
      <c r="L900" t="s">
        <v>35</v>
      </c>
      <c r="M900" t="s">
        <v>35</v>
      </c>
    </row>
    <row r="901" spans="1:13">
      <c r="A901">
        <v>900</v>
      </c>
      <c r="B901">
        <v>900</v>
      </c>
      <c r="C901" t="s">
        <v>1035</v>
      </c>
      <c r="D901" t="s">
        <v>932</v>
      </c>
      <c r="E901">
        <v>54.327899930000001</v>
      </c>
      <c r="F901">
        <v>130.2028961</v>
      </c>
      <c r="H901">
        <v>12</v>
      </c>
      <c r="I901">
        <v>18</v>
      </c>
      <c r="J901">
        <v>30</v>
      </c>
      <c r="K901">
        <v>11573</v>
      </c>
      <c r="L901">
        <v>11573</v>
      </c>
      <c r="M901">
        <v>115.73</v>
      </c>
    </row>
    <row r="902" spans="1:13">
      <c r="A902">
        <v>901</v>
      </c>
      <c r="B902">
        <v>901</v>
      </c>
      <c r="C902" t="s">
        <v>1035</v>
      </c>
      <c r="D902" t="s">
        <v>929</v>
      </c>
      <c r="E902">
        <v>55.415809629999998</v>
      </c>
      <c r="F902">
        <v>129.12509159999999</v>
      </c>
      <c r="H902">
        <v>60</v>
      </c>
      <c r="I902">
        <v>9</v>
      </c>
      <c r="J902">
        <v>69</v>
      </c>
      <c r="K902">
        <v>15486</v>
      </c>
      <c r="L902">
        <v>15486</v>
      </c>
      <c r="M902">
        <v>154.86000000000001</v>
      </c>
    </row>
    <row r="903" spans="1:13">
      <c r="A903">
        <v>902</v>
      </c>
      <c r="B903">
        <v>902</v>
      </c>
      <c r="C903" t="s">
        <v>1035</v>
      </c>
      <c r="D903" t="s">
        <v>929</v>
      </c>
      <c r="E903">
        <v>55.417564390000003</v>
      </c>
      <c r="F903">
        <v>129.12347410000001</v>
      </c>
      <c r="H903">
        <v>43</v>
      </c>
      <c r="I903">
        <v>8</v>
      </c>
      <c r="J903">
        <v>51</v>
      </c>
      <c r="K903">
        <v>11847</v>
      </c>
      <c r="L903">
        <v>11847</v>
      </c>
      <c r="M903">
        <v>118.47</v>
      </c>
    </row>
    <row r="904" spans="1:13">
      <c r="A904">
        <v>903</v>
      </c>
      <c r="B904">
        <v>903</v>
      </c>
      <c r="C904" t="s">
        <v>1035</v>
      </c>
      <c r="D904" t="s">
        <v>930</v>
      </c>
      <c r="E904">
        <v>55.418148039999998</v>
      </c>
      <c r="F904">
        <v>129.12359620000001</v>
      </c>
      <c r="H904">
        <v>60</v>
      </c>
      <c r="I904">
        <v>30</v>
      </c>
      <c r="J904">
        <v>90</v>
      </c>
      <c r="K904">
        <v>23172</v>
      </c>
      <c r="L904">
        <v>23172</v>
      </c>
      <c r="M904">
        <v>231.72</v>
      </c>
    </row>
    <row r="905" spans="1:13">
      <c r="A905">
        <v>904</v>
      </c>
      <c r="B905">
        <v>904</v>
      </c>
      <c r="C905" t="s">
        <v>1035</v>
      </c>
      <c r="D905" t="s">
        <v>929</v>
      </c>
      <c r="E905">
        <v>55.412010189999997</v>
      </c>
      <c r="F905">
        <v>129.13308720000001</v>
      </c>
      <c r="H905">
        <v>60</v>
      </c>
      <c r="I905">
        <v>2</v>
      </c>
      <c r="J905">
        <v>62</v>
      </c>
      <c r="K905">
        <v>7649</v>
      </c>
      <c r="L905">
        <v>7649</v>
      </c>
      <c r="M905">
        <v>76.489999999999995</v>
      </c>
    </row>
    <row r="906" spans="1:13">
      <c r="A906">
        <v>905</v>
      </c>
      <c r="B906">
        <v>905</v>
      </c>
      <c r="C906" t="s">
        <v>1035</v>
      </c>
      <c r="D906" t="s">
        <v>932</v>
      </c>
      <c r="E906">
        <v>53.12411118</v>
      </c>
      <c r="F906">
        <v>131.70559689999999</v>
      </c>
      <c r="H906" t="s">
        <v>35</v>
      </c>
      <c r="I906" t="s">
        <v>35</v>
      </c>
      <c r="J906" t="s">
        <v>35</v>
      </c>
      <c r="K906" t="s">
        <v>35</v>
      </c>
      <c r="L906" t="s">
        <v>35</v>
      </c>
      <c r="M906" t="s">
        <v>35</v>
      </c>
    </row>
    <row r="907" spans="1:13">
      <c r="A907">
        <v>906</v>
      </c>
      <c r="B907">
        <v>906</v>
      </c>
      <c r="C907" t="s">
        <v>1035</v>
      </c>
      <c r="D907" t="s">
        <v>931</v>
      </c>
      <c r="E907">
        <v>53.130699159999999</v>
      </c>
      <c r="F907">
        <v>131.7082977</v>
      </c>
      <c r="H907">
        <v>38</v>
      </c>
      <c r="I907">
        <v>1</v>
      </c>
      <c r="J907">
        <v>39</v>
      </c>
      <c r="K907">
        <v>7575</v>
      </c>
      <c r="L907">
        <v>7575</v>
      </c>
      <c r="M907">
        <v>75.75</v>
      </c>
    </row>
    <row r="908" spans="1:13">
      <c r="A908">
        <v>907</v>
      </c>
      <c r="B908">
        <v>907</v>
      </c>
      <c r="C908" t="s">
        <v>1035</v>
      </c>
      <c r="D908" t="s">
        <v>929</v>
      </c>
      <c r="E908">
        <v>54.930278780000002</v>
      </c>
      <c r="F908">
        <v>130.04095459999999</v>
      </c>
      <c r="H908">
        <v>51</v>
      </c>
      <c r="I908">
        <v>9</v>
      </c>
      <c r="J908">
        <v>60</v>
      </c>
      <c r="K908">
        <v>0</v>
      </c>
      <c r="L908">
        <v>0</v>
      </c>
      <c r="M908">
        <v>0</v>
      </c>
    </row>
    <row r="909" spans="1:13">
      <c r="A909">
        <v>908</v>
      </c>
      <c r="B909">
        <v>908</v>
      </c>
      <c r="C909" t="s">
        <v>1035</v>
      </c>
      <c r="D909" t="s">
        <v>934</v>
      </c>
      <c r="E909">
        <v>54.930591579999998</v>
      </c>
      <c r="F909">
        <v>130.04142759999999</v>
      </c>
      <c r="H909">
        <v>12</v>
      </c>
      <c r="I909">
        <v>17</v>
      </c>
      <c r="J909">
        <v>29</v>
      </c>
      <c r="K909">
        <v>14944</v>
      </c>
      <c r="L909">
        <v>14944</v>
      </c>
      <c r="M909">
        <v>149.44</v>
      </c>
    </row>
    <row r="910" spans="1:13">
      <c r="A910">
        <v>909</v>
      </c>
      <c r="B910">
        <v>909</v>
      </c>
      <c r="C910" t="s">
        <v>1035</v>
      </c>
      <c r="D910" t="s">
        <v>934</v>
      </c>
      <c r="E910">
        <v>53.106170650000003</v>
      </c>
      <c r="F910">
        <v>131.92250060000001</v>
      </c>
      <c r="H910">
        <v>22</v>
      </c>
      <c r="I910">
        <v>62</v>
      </c>
      <c r="J910">
        <v>84</v>
      </c>
      <c r="K910">
        <v>45808</v>
      </c>
      <c r="L910">
        <v>45808</v>
      </c>
      <c r="M910">
        <v>458.08</v>
      </c>
    </row>
    <row r="911" spans="1:13">
      <c r="A911">
        <v>910</v>
      </c>
      <c r="B911">
        <v>910</v>
      </c>
      <c r="C911" t="s">
        <v>1035</v>
      </c>
      <c r="D911" t="s">
        <v>930</v>
      </c>
      <c r="E911">
        <v>53.04962158</v>
      </c>
      <c r="F911">
        <v>132.03190609999999</v>
      </c>
      <c r="H911">
        <v>60</v>
      </c>
      <c r="I911">
        <v>3</v>
      </c>
      <c r="J911">
        <v>63</v>
      </c>
      <c r="K911">
        <v>5225</v>
      </c>
      <c r="L911">
        <v>5225</v>
      </c>
      <c r="M911">
        <v>52.25</v>
      </c>
    </row>
    <row r="912" spans="1:13">
      <c r="A912">
        <v>911</v>
      </c>
      <c r="B912">
        <v>911</v>
      </c>
      <c r="C912" t="s">
        <v>1035</v>
      </c>
      <c r="D912" t="s">
        <v>929</v>
      </c>
      <c r="E912">
        <v>53</v>
      </c>
      <c r="F912">
        <v>132.10079959999999</v>
      </c>
      <c r="H912">
        <v>49</v>
      </c>
      <c r="I912">
        <v>0</v>
      </c>
      <c r="J912">
        <v>49</v>
      </c>
      <c r="K912">
        <v>20950</v>
      </c>
      <c r="L912">
        <v>20950</v>
      </c>
      <c r="M912">
        <v>209.5</v>
      </c>
    </row>
    <row r="913" spans="1:13">
      <c r="A913">
        <v>912</v>
      </c>
      <c r="B913">
        <v>912</v>
      </c>
      <c r="C913" t="s">
        <v>1035</v>
      </c>
      <c r="D913" t="s">
        <v>929</v>
      </c>
      <c r="E913">
        <v>53.186931610000002</v>
      </c>
      <c r="F913">
        <v>132.01510619999999</v>
      </c>
      <c r="H913">
        <v>40</v>
      </c>
      <c r="I913">
        <v>10</v>
      </c>
      <c r="J913">
        <v>50</v>
      </c>
      <c r="K913">
        <v>12916</v>
      </c>
      <c r="L913">
        <v>12916</v>
      </c>
      <c r="M913">
        <v>129.16</v>
      </c>
    </row>
    <row r="914" spans="1:13">
      <c r="A914">
        <v>913</v>
      </c>
      <c r="B914">
        <v>913</v>
      </c>
      <c r="C914" t="s">
        <v>1035</v>
      </c>
      <c r="D914" t="s">
        <v>930</v>
      </c>
      <c r="E914">
        <v>53.18547058</v>
      </c>
      <c r="F914">
        <v>132.02310180000001</v>
      </c>
      <c r="H914">
        <v>33</v>
      </c>
      <c r="I914">
        <v>28</v>
      </c>
      <c r="J914">
        <v>61</v>
      </c>
      <c r="K914">
        <v>20682</v>
      </c>
      <c r="L914">
        <v>20682</v>
      </c>
      <c r="M914">
        <v>206.82</v>
      </c>
    </row>
    <row r="915" spans="1:13">
      <c r="A915">
        <v>914</v>
      </c>
      <c r="B915">
        <v>914</v>
      </c>
      <c r="C915" t="s">
        <v>1035</v>
      </c>
      <c r="D915" t="s">
        <v>934</v>
      </c>
      <c r="E915">
        <v>53.333221440000003</v>
      </c>
      <c r="F915">
        <v>131.94549559999999</v>
      </c>
      <c r="H915">
        <v>45</v>
      </c>
      <c r="I915">
        <v>20</v>
      </c>
      <c r="J915">
        <v>65</v>
      </c>
      <c r="K915">
        <v>12123</v>
      </c>
      <c r="L915">
        <v>12123</v>
      </c>
      <c r="M915">
        <v>121.23</v>
      </c>
    </row>
    <row r="916" spans="1:13">
      <c r="A916">
        <v>915</v>
      </c>
      <c r="B916">
        <v>915</v>
      </c>
      <c r="C916" t="s">
        <v>1035</v>
      </c>
      <c r="D916" t="s">
        <v>929</v>
      </c>
      <c r="E916">
        <v>53.081108090000001</v>
      </c>
      <c r="F916">
        <v>132.20919799999999</v>
      </c>
      <c r="H916">
        <v>117</v>
      </c>
      <c r="I916">
        <v>27</v>
      </c>
      <c r="J916">
        <v>144</v>
      </c>
      <c r="K916">
        <v>39308</v>
      </c>
      <c r="L916">
        <v>25655</v>
      </c>
      <c r="M916">
        <v>256.55</v>
      </c>
    </row>
    <row r="917" spans="1:13">
      <c r="A917">
        <v>916</v>
      </c>
      <c r="B917">
        <v>916</v>
      </c>
      <c r="C917" t="s">
        <v>1035</v>
      </c>
      <c r="D917" t="s">
        <v>931</v>
      </c>
      <c r="E917">
        <v>53.383949280000003</v>
      </c>
      <c r="F917">
        <v>131.940506</v>
      </c>
      <c r="H917">
        <v>55</v>
      </c>
      <c r="I917">
        <v>15</v>
      </c>
      <c r="J917">
        <v>70</v>
      </c>
      <c r="K917">
        <v>18029</v>
      </c>
      <c r="L917">
        <v>18029</v>
      </c>
      <c r="M917">
        <v>180.29</v>
      </c>
    </row>
    <row r="918" spans="1:13">
      <c r="A918">
        <v>917</v>
      </c>
      <c r="B918">
        <v>917</v>
      </c>
      <c r="C918" t="s">
        <v>1035</v>
      </c>
      <c r="D918" t="s">
        <v>931</v>
      </c>
      <c r="E918">
        <v>53.292499540000001</v>
      </c>
      <c r="F918">
        <v>132.06170650000001</v>
      </c>
      <c r="H918">
        <v>20</v>
      </c>
      <c r="I918">
        <v>18</v>
      </c>
      <c r="J918">
        <v>38</v>
      </c>
      <c r="K918">
        <v>14655</v>
      </c>
      <c r="L918">
        <v>14655</v>
      </c>
      <c r="M918">
        <v>146.55000000000001</v>
      </c>
    </row>
    <row r="919" spans="1:13">
      <c r="A919">
        <v>918</v>
      </c>
      <c r="B919">
        <v>918</v>
      </c>
      <c r="C919" t="s">
        <v>1035</v>
      </c>
      <c r="D919" t="s">
        <v>930</v>
      </c>
      <c r="E919">
        <v>53.236999509999997</v>
      </c>
      <c r="F919">
        <v>132.11999510000001</v>
      </c>
      <c r="H919">
        <v>55</v>
      </c>
      <c r="I919">
        <v>11</v>
      </c>
      <c r="J919">
        <v>66</v>
      </c>
      <c r="K919">
        <v>15563</v>
      </c>
      <c r="L919">
        <v>15563</v>
      </c>
      <c r="M919">
        <v>155.63</v>
      </c>
    </row>
    <row r="920" spans="1:13">
      <c r="A920">
        <v>919</v>
      </c>
      <c r="B920">
        <v>919</v>
      </c>
      <c r="C920" t="s">
        <v>1035</v>
      </c>
      <c r="D920" t="s">
        <v>931</v>
      </c>
      <c r="E920">
        <v>53.277999880000003</v>
      </c>
      <c r="F920">
        <v>132.1089935</v>
      </c>
      <c r="H920">
        <v>25</v>
      </c>
      <c r="I920">
        <v>6</v>
      </c>
      <c r="J920">
        <v>31</v>
      </c>
      <c r="K920">
        <v>8766</v>
      </c>
      <c r="L920">
        <v>8766</v>
      </c>
      <c r="M920">
        <v>87.66</v>
      </c>
    </row>
    <row r="921" spans="1:13">
      <c r="A921">
        <v>920</v>
      </c>
      <c r="B921">
        <v>920</v>
      </c>
      <c r="C921" t="s">
        <v>1035</v>
      </c>
      <c r="D921" t="s">
        <v>931</v>
      </c>
      <c r="E921">
        <v>53.27466965</v>
      </c>
      <c r="F921">
        <v>132.12350459999999</v>
      </c>
      <c r="H921">
        <v>30</v>
      </c>
      <c r="I921">
        <v>16</v>
      </c>
      <c r="J921">
        <v>46</v>
      </c>
      <c r="K921">
        <v>15726</v>
      </c>
      <c r="L921">
        <v>15726</v>
      </c>
      <c r="M921">
        <v>157.26</v>
      </c>
    </row>
    <row r="922" spans="1:13">
      <c r="A922">
        <v>921</v>
      </c>
      <c r="B922">
        <v>921</v>
      </c>
      <c r="C922" t="s">
        <v>1035</v>
      </c>
      <c r="D922" t="s">
        <v>931</v>
      </c>
      <c r="E922">
        <v>53.27156067</v>
      </c>
      <c r="F922">
        <v>132.1275024</v>
      </c>
      <c r="H922">
        <v>38</v>
      </c>
      <c r="I922">
        <v>16</v>
      </c>
      <c r="J922">
        <v>54</v>
      </c>
      <c r="K922">
        <v>17978</v>
      </c>
      <c r="L922">
        <v>17978</v>
      </c>
      <c r="M922">
        <v>179.78</v>
      </c>
    </row>
    <row r="923" spans="1:13">
      <c r="A923">
        <v>922</v>
      </c>
      <c r="B923">
        <v>922</v>
      </c>
      <c r="C923" t="s">
        <v>1035</v>
      </c>
      <c r="D923" t="s">
        <v>930</v>
      </c>
      <c r="E923">
        <v>53.258998869999999</v>
      </c>
      <c r="F923">
        <v>132.1410065</v>
      </c>
      <c r="H923">
        <v>53</v>
      </c>
      <c r="I923">
        <v>7</v>
      </c>
      <c r="J923">
        <v>60</v>
      </c>
      <c r="K923">
        <v>8596</v>
      </c>
      <c r="L923">
        <v>8596</v>
      </c>
      <c r="M923">
        <v>85.96</v>
      </c>
    </row>
    <row r="924" spans="1:13">
      <c r="A924">
        <v>923</v>
      </c>
      <c r="B924">
        <v>923</v>
      </c>
      <c r="C924" t="s">
        <v>1035</v>
      </c>
      <c r="D924" t="s">
        <v>929</v>
      </c>
      <c r="E924">
        <v>53.2574501</v>
      </c>
      <c r="F924">
        <v>132.1439972</v>
      </c>
      <c r="H924">
        <v>82</v>
      </c>
      <c r="I924">
        <v>2.5</v>
      </c>
      <c r="J924">
        <v>84.5</v>
      </c>
      <c r="K924">
        <v>28771</v>
      </c>
      <c r="L924">
        <v>28771</v>
      </c>
      <c r="M924">
        <v>287.70999999999998</v>
      </c>
    </row>
    <row r="925" spans="1:13">
      <c r="A925">
        <v>924</v>
      </c>
      <c r="B925">
        <v>924</v>
      </c>
      <c r="C925" t="s">
        <v>1035</v>
      </c>
      <c r="D925" t="s">
        <v>929</v>
      </c>
      <c r="E925">
        <v>53.252189639999997</v>
      </c>
      <c r="F925">
        <v>132.1576996</v>
      </c>
      <c r="H925">
        <v>42</v>
      </c>
      <c r="I925">
        <v>19</v>
      </c>
      <c r="J925">
        <v>61</v>
      </c>
      <c r="K925">
        <v>29366</v>
      </c>
      <c r="L925">
        <v>29366</v>
      </c>
      <c r="M925">
        <v>293.66000000000003</v>
      </c>
    </row>
    <row r="926" spans="1:13">
      <c r="A926">
        <v>925</v>
      </c>
      <c r="B926">
        <v>925</v>
      </c>
      <c r="C926" t="s">
        <v>1035</v>
      </c>
      <c r="D926" t="s">
        <v>930</v>
      </c>
      <c r="E926">
        <v>53.276000979999999</v>
      </c>
      <c r="F926">
        <v>132.14199830000001</v>
      </c>
      <c r="H926">
        <v>50</v>
      </c>
      <c r="I926">
        <v>5</v>
      </c>
      <c r="J926">
        <v>55</v>
      </c>
      <c r="K926">
        <v>5720</v>
      </c>
      <c r="L926">
        <v>5720</v>
      </c>
      <c r="M926">
        <v>57.2</v>
      </c>
    </row>
    <row r="927" spans="1:13">
      <c r="A927">
        <v>926</v>
      </c>
      <c r="B927">
        <v>926</v>
      </c>
      <c r="C927" t="s">
        <v>1035</v>
      </c>
      <c r="D927" t="s">
        <v>929</v>
      </c>
      <c r="E927">
        <v>53.291419980000001</v>
      </c>
      <c r="F927">
        <v>132.14830019999999</v>
      </c>
      <c r="H927">
        <v>53</v>
      </c>
      <c r="I927">
        <v>53</v>
      </c>
      <c r="J927">
        <v>106</v>
      </c>
      <c r="K927">
        <v>0</v>
      </c>
      <c r="L927">
        <v>0</v>
      </c>
      <c r="M927">
        <v>0</v>
      </c>
    </row>
    <row r="928" spans="1:13">
      <c r="A928">
        <v>927</v>
      </c>
      <c r="B928">
        <v>927</v>
      </c>
      <c r="C928" t="s">
        <v>1035</v>
      </c>
      <c r="D928" t="s">
        <v>929</v>
      </c>
      <c r="E928">
        <v>53.256469729999999</v>
      </c>
      <c r="F928">
        <v>132.19689940000001</v>
      </c>
      <c r="H928">
        <v>60</v>
      </c>
      <c r="I928">
        <v>7</v>
      </c>
      <c r="J928">
        <v>67</v>
      </c>
      <c r="K928">
        <v>21456</v>
      </c>
      <c r="L928">
        <v>21456</v>
      </c>
      <c r="M928">
        <v>214.56</v>
      </c>
    </row>
    <row r="929" spans="1:13">
      <c r="A929">
        <v>928</v>
      </c>
      <c r="B929">
        <v>928</v>
      </c>
      <c r="C929" t="s">
        <v>1035</v>
      </c>
      <c r="D929" t="s">
        <v>934</v>
      </c>
      <c r="E929">
        <v>53.264389039999998</v>
      </c>
      <c r="F929">
        <v>132.2209015</v>
      </c>
      <c r="H929">
        <v>8</v>
      </c>
      <c r="I929">
        <v>28</v>
      </c>
      <c r="J929">
        <v>36</v>
      </c>
      <c r="K929">
        <v>0</v>
      </c>
      <c r="L929">
        <v>0</v>
      </c>
      <c r="M929">
        <v>0</v>
      </c>
    </row>
    <row r="930" spans="1:13">
      <c r="A930">
        <v>929</v>
      </c>
      <c r="B930">
        <v>929</v>
      </c>
      <c r="C930" t="s">
        <v>1035</v>
      </c>
      <c r="D930" t="s">
        <v>931</v>
      </c>
      <c r="E930">
        <v>53.265560149999999</v>
      </c>
      <c r="F930">
        <v>132.22169489999999</v>
      </c>
      <c r="H930">
        <v>11</v>
      </c>
      <c r="I930">
        <v>19</v>
      </c>
      <c r="J930">
        <v>30</v>
      </c>
      <c r="K930">
        <v>16631</v>
      </c>
      <c r="L930">
        <v>16631</v>
      </c>
      <c r="M930">
        <v>166.31</v>
      </c>
    </row>
    <row r="931" spans="1:13">
      <c r="A931">
        <v>930</v>
      </c>
      <c r="B931">
        <v>930</v>
      </c>
      <c r="C931" t="s">
        <v>1035</v>
      </c>
      <c r="D931" t="s">
        <v>931</v>
      </c>
      <c r="E931">
        <v>53.578281400000002</v>
      </c>
      <c r="F931">
        <v>131.93319700000001</v>
      </c>
      <c r="H931">
        <v>0</v>
      </c>
      <c r="I931">
        <v>15</v>
      </c>
      <c r="J931">
        <v>15</v>
      </c>
      <c r="K931">
        <v>8204</v>
      </c>
      <c r="L931">
        <v>8204</v>
      </c>
      <c r="M931">
        <v>82.04</v>
      </c>
    </row>
    <row r="932" spans="1:13">
      <c r="A932">
        <v>931</v>
      </c>
      <c r="B932">
        <v>931</v>
      </c>
      <c r="C932" t="s">
        <v>1035</v>
      </c>
      <c r="D932" t="s">
        <v>932</v>
      </c>
      <c r="E932">
        <v>53.580921170000003</v>
      </c>
      <c r="F932">
        <v>131.93110659999999</v>
      </c>
      <c r="H932" t="s">
        <v>35</v>
      </c>
      <c r="I932" t="s">
        <v>35</v>
      </c>
      <c r="J932" t="s">
        <v>35</v>
      </c>
      <c r="K932" t="s">
        <v>35</v>
      </c>
      <c r="L932" t="s">
        <v>35</v>
      </c>
      <c r="M932" t="s">
        <v>35</v>
      </c>
    </row>
    <row r="933" spans="1:13">
      <c r="A933">
        <v>932</v>
      </c>
      <c r="B933">
        <v>932</v>
      </c>
      <c r="C933" t="s">
        <v>1035</v>
      </c>
      <c r="D933" t="s">
        <v>932</v>
      </c>
      <c r="E933">
        <v>53.5819397</v>
      </c>
      <c r="F933">
        <v>131.93119809999999</v>
      </c>
      <c r="H933" t="s">
        <v>35</v>
      </c>
      <c r="I933" t="s">
        <v>35</v>
      </c>
      <c r="J933" t="s">
        <v>35</v>
      </c>
      <c r="K933" t="s">
        <v>35</v>
      </c>
      <c r="L933" t="s">
        <v>35</v>
      </c>
      <c r="M933" t="s">
        <v>35</v>
      </c>
    </row>
    <row r="934" spans="1:13">
      <c r="A934">
        <v>933</v>
      </c>
      <c r="B934">
        <v>933</v>
      </c>
      <c r="C934" t="s">
        <v>1035</v>
      </c>
      <c r="D934" t="s">
        <v>932</v>
      </c>
      <c r="E934">
        <v>53.584999080000003</v>
      </c>
      <c r="F934">
        <v>131.9315948</v>
      </c>
      <c r="H934" t="s">
        <v>35</v>
      </c>
      <c r="I934" t="s">
        <v>35</v>
      </c>
      <c r="J934" t="s">
        <v>35</v>
      </c>
      <c r="K934" t="s">
        <v>35</v>
      </c>
      <c r="L934" t="s">
        <v>35</v>
      </c>
      <c r="M934" t="s">
        <v>35</v>
      </c>
    </row>
    <row r="935" spans="1:13">
      <c r="A935">
        <v>934</v>
      </c>
      <c r="B935">
        <v>934</v>
      </c>
      <c r="C935" t="s">
        <v>1035</v>
      </c>
      <c r="D935" t="s">
        <v>932</v>
      </c>
      <c r="E935">
        <v>53.584720609999998</v>
      </c>
      <c r="F935">
        <v>131.93240359999999</v>
      </c>
      <c r="H935" t="s">
        <v>35</v>
      </c>
      <c r="I935" t="s">
        <v>35</v>
      </c>
      <c r="J935" t="s">
        <v>35</v>
      </c>
      <c r="K935" t="s">
        <v>35</v>
      </c>
      <c r="L935" t="s">
        <v>35</v>
      </c>
      <c r="M935" t="s">
        <v>35</v>
      </c>
    </row>
    <row r="936" spans="1:13">
      <c r="A936">
        <v>935</v>
      </c>
      <c r="B936">
        <v>935</v>
      </c>
      <c r="C936" t="s">
        <v>1035</v>
      </c>
      <c r="D936" t="s">
        <v>932</v>
      </c>
      <c r="E936">
        <v>53.378608700000001</v>
      </c>
      <c r="F936">
        <v>132.2760925</v>
      </c>
      <c r="H936" t="s">
        <v>35</v>
      </c>
      <c r="I936" t="s">
        <v>35</v>
      </c>
      <c r="J936" t="s">
        <v>35</v>
      </c>
      <c r="K936" t="s">
        <v>35</v>
      </c>
      <c r="L936" t="s">
        <v>35</v>
      </c>
      <c r="M936" t="s">
        <v>35</v>
      </c>
    </row>
    <row r="937" spans="1:13">
      <c r="A937">
        <v>936</v>
      </c>
      <c r="B937">
        <v>936</v>
      </c>
      <c r="C937" t="s">
        <v>1035</v>
      </c>
      <c r="D937" t="s">
        <v>930</v>
      </c>
      <c r="E937">
        <v>53.378810880000003</v>
      </c>
      <c r="F937">
        <v>132.2761993</v>
      </c>
      <c r="H937">
        <v>50</v>
      </c>
      <c r="I937">
        <v>0.5</v>
      </c>
      <c r="J937">
        <v>50.5</v>
      </c>
      <c r="K937">
        <v>4454</v>
      </c>
      <c r="L937">
        <v>4454</v>
      </c>
      <c r="M937">
        <v>44.54</v>
      </c>
    </row>
    <row r="938" spans="1:13">
      <c r="A938">
        <v>937</v>
      </c>
      <c r="B938">
        <v>937</v>
      </c>
      <c r="C938" t="s">
        <v>1035</v>
      </c>
      <c r="D938" t="s">
        <v>932</v>
      </c>
      <c r="E938">
        <v>53.402698520000001</v>
      </c>
      <c r="F938">
        <v>132.2745056</v>
      </c>
      <c r="H938">
        <v>70</v>
      </c>
      <c r="I938">
        <v>3</v>
      </c>
      <c r="J938">
        <v>73</v>
      </c>
      <c r="K938">
        <v>11369</v>
      </c>
      <c r="L938">
        <v>11369</v>
      </c>
      <c r="M938">
        <v>113.69</v>
      </c>
    </row>
    <row r="939" spans="1:13">
      <c r="A939">
        <v>938</v>
      </c>
      <c r="B939">
        <v>938</v>
      </c>
      <c r="C939" t="s">
        <v>1035</v>
      </c>
      <c r="D939" t="s">
        <v>929</v>
      </c>
      <c r="E939">
        <v>53.468608860000003</v>
      </c>
      <c r="F939">
        <v>132.3161011</v>
      </c>
      <c r="H939">
        <v>65</v>
      </c>
      <c r="I939">
        <v>3</v>
      </c>
      <c r="J939">
        <v>68</v>
      </c>
      <c r="K939">
        <v>13445</v>
      </c>
      <c r="L939">
        <v>13445</v>
      </c>
      <c r="M939">
        <v>134.44999999999999</v>
      </c>
    </row>
    <row r="940" spans="1:13">
      <c r="A940">
        <v>939</v>
      </c>
      <c r="B940">
        <v>939</v>
      </c>
      <c r="C940" t="s">
        <v>1035</v>
      </c>
      <c r="D940" t="s">
        <v>929</v>
      </c>
      <c r="E940">
        <v>53.467220310000002</v>
      </c>
      <c r="F940">
        <v>132.31860349999999</v>
      </c>
      <c r="H940">
        <v>52</v>
      </c>
      <c r="I940">
        <v>7</v>
      </c>
      <c r="J940">
        <v>59</v>
      </c>
      <c r="K940">
        <v>4517</v>
      </c>
      <c r="L940">
        <v>4517</v>
      </c>
      <c r="M940">
        <v>45.17</v>
      </c>
    </row>
    <row r="941" spans="1:13">
      <c r="A941">
        <v>940</v>
      </c>
      <c r="B941">
        <v>940</v>
      </c>
      <c r="C941" t="s">
        <v>1035</v>
      </c>
      <c r="D941" t="s">
        <v>931</v>
      </c>
      <c r="E941">
        <v>53.703109740000002</v>
      </c>
      <c r="F941">
        <v>132.0968933</v>
      </c>
      <c r="H941">
        <v>42</v>
      </c>
      <c r="I941">
        <v>19</v>
      </c>
      <c r="J941">
        <v>61</v>
      </c>
      <c r="K941">
        <v>27106</v>
      </c>
      <c r="L941">
        <v>27106</v>
      </c>
      <c r="M941">
        <v>271.06</v>
      </c>
    </row>
    <row r="942" spans="1:13">
      <c r="A942">
        <v>941</v>
      </c>
      <c r="B942">
        <v>941</v>
      </c>
      <c r="C942" t="s">
        <v>1035</v>
      </c>
      <c r="D942" t="s">
        <v>929</v>
      </c>
      <c r="E942">
        <v>53.609481809999998</v>
      </c>
      <c r="F942">
        <v>132.2149048</v>
      </c>
      <c r="H942">
        <v>60</v>
      </c>
      <c r="I942">
        <v>8</v>
      </c>
      <c r="J942">
        <v>68</v>
      </c>
      <c r="K942">
        <v>9291</v>
      </c>
      <c r="L942">
        <v>9291</v>
      </c>
      <c r="M942">
        <v>92.91</v>
      </c>
    </row>
    <row r="943" spans="1:13">
      <c r="A943">
        <v>942</v>
      </c>
      <c r="B943">
        <v>942</v>
      </c>
      <c r="C943" t="s">
        <v>1035</v>
      </c>
      <c r="D943" t="s">
        <v>930</v>
      </c>
      <c r="E943">
        <v>54.117748259999999</v>
      </c>
      <c r="F943">
        <v>131.70689390000001</v>
      </c>
      <c r="H943">
        <v>45</v>
      </c>
      <c r="I943">
        <v>13</v>
      </c>
      <c r="J943">
        <v>58</v>
      </c>
      <c r="K943">
        <v>11876</v>
      </c>
      <c r="L943">
        <v>11876</v>
      </c>
      <c r="M943">
        <v>118.76</v>
      </c>
    </row>
    <row r="944" spans="1:13">
      <c r="A944">
        <v>943</v>
      </c>
      <c r="B944">
        <v>943</v>
      </c>
      <c r="C944" t="s">
        <v>1035</v>
      </c>
      <c r="D944" t="s">
        <v>932</v>
      </c>
      <c r="E944">
        <v>54.163471219999998</v>
      </c>
      <c r="F944">
        <v>131.66200259999999</v>
      </c>
      <c r="H944" t="s">
        <v>35</v>
      </c>
      <c r="I944" t="s">
        <v>35</v>
      </c>
      <c r="J944" t="s">
        <v>35</v>
      </c>
      <c r="K944" t="s">
        <v>35</v>
      </c>
      <c r="L944" t="s">
        <v>35</v>
      </c>
      <c r="M944" t="s">
        <v>35</v>
      </c>
    </row>
    <row r="945" spans="1:13">
      <c r="A945">
        <v>944</v>
      </c>
      <c r="B945">
        <v>944</v>
      </c>
      <c r="C945" t="s">
        <v>1035</v>
      </c>
      <c r="D945" t="s">
        <v>931</v>
      </c>
      <c r="E945">
        <v>53.660751339999997</v>
      </c>
      <c r="F945">
        <v>132.2046967</v>
      </c>
      <c r="H945">
        <v>50</v>
      </c>
      <c r="I945">
        <v>20</v>
      </c>
      <c r="J945">
        <v>70</v>
      </c>
      <c r="K945">
        <v>13631</v>
      </c>
      <c r="L945">
        <v>13631</v>
      </c>
      <c r="M945">
        <v>136.31</v>
      </c>
    </row>
    <row r="946" spans="1:13">
      <c r="A946">
        <v>945</v>
      </c>
      <c r="B946">
        <v>945</v>
      </c>
      <c r="C946" t="s">
        <v>1035</v>
      </c>
      <c r="D946" t="s">
        <v>932</v>
      </c>
      <c r="E946">
        <v>53.60400009</v>
      </c>
      <c r="F946">
        <v>132.2910004</v>
      </c>
      <c r="H946">
        <v>80</v>
      </c>
      <c r="I946">
        <v>6</v>
      </c>
      <c r="J946">
        <v>86</v>
      </c>
      <c r="K946">
        <v>8503</v>
      </c>
      <c r="L946">
        <v>8503</v>
      </c>
      <c r="M946">
        <v>85.03</v>
      </c>
    </row>
    <row r="947" spans="1:13">
      <c r="A947">
        <v>946</v>
      </c>
      <c r="B947">
        <v>946</v>
      </c>
      <c r="C947" t="s">
        <v>1035</v>
      </c>
      <c r="D947" t="s">
        <v>931</v>
      </c>
      <c r="E947">
        <v>53.541671749999999</v>
      </c>
      <c r="F947">
        <v>132.375</v>
      </c>
      <c r="H947">
        <v>22</v>
      </c>
      <c r="I947">
        <v>26</v>
      </c>
      <c r="J947">
        <v>48</v>
      </c>
      <c r="K947">
        <v>22688</v>
      </c>
      <c r="L947">
        <v>22688</v>
      </c>
      <c r="M947">
        <v>226.88</v>
      </c>
    </row>
    <row r="948" spans="1:13">
      <c r="A948">
        <v>947</v>
      </c>
      <c r="B948">
        <v>947</v>
      </c>
      <c r="C948" t="s">
        <v>1035</v>
      </c>
      <c r="D948" t="s">
        <v>931</v>
      </c>
      <c r="E948">
        <v>53.396308900000001</v>
      </c>
      <c r="F948">
        <v>132.5251007</v>
      </c>
      <c r="H948">
        <v>20</v>
      </c>
      <c r="I948">
        <v>42</v>
      </c>
      <c r="J948">
        <v>62</v>
      </c>
      <c r="K948">
        <v>43730</v>
      </c>
      <c r="L948">
        <v>43730</v>
      </c>
      <c r="M948">
        <v>437.3</v>
      </c>
    </row>
    <row r="949" spans="1:13">
      <c r="A949">
        <v>948</v>
      </c>
      <c r="B949">
        <v>948</v>
      </c>
      <c r="C949" t="s">
        <v>1035</v>
      </c>
      <c r="D949" t="s">
        <v>934</v>
      </c>
      <c r="E949">
        <v>53.531669620000002</v>
      </c>
      <c r="F949">
        <v>132.39610289999999</v>
      </c>
      <c r="H949">
        <v>42</v>
      </c>
      <c r="I949">
        <v>44</v>
      </c>
      <c r="J949">
        <v>86</v>
      </c>
      <c r="K949">
        <v>49558</v>
      </c>
      <c r="L949">
        <v>49558</v>
      </c>
      <c r="M949">
        <v>495.58</v>
      </c>
    </row>
    <row r="950" spans="1:13">
      <c r="A950">
        <v>949</v>
      </c>
      <c r="B950">
        <v>949</v>
      </c>
      <c r="C950" t="s">
        <v>1035</v>
      </c>
      <c r="D950" t="s">
        <v>929</v>
      </c>
      <c r="E950">
        <v>53.830059050000003</v>
      </c>
      <c r="F950">
        <v>132.12840270000001</v>
      </c>
      <c r="H950">
        <v>35</v>
      </c>
      <c r="I950">
        <v>31</v>
      </c>
      <c r="J950">
        <v>66</v>
      </c>
      <c r="K950">
        <v>21678</v>
      </c>
      <c r="L950">
        <v>21678</v>
      </c>
      <c r="M950">
        <v>216.78</v>
      </c>
    </row>
    <row r="951" spans="1:13">
      <c r="A951">
        <v>950</v>
      </c>
      <c r="B951">
        <v>950</v>
      </c>
      <c r="C951" t="s">
        <v>1035</v>
      </c>
      <c r="D951" t="s">
        <v>932</v>
      </c>
      <c r="E951">
        <v>54.029468540000003</v>
      </c>
      <c r="F951">
        <v>131.9864044</v>
      </c>
      <c r="H951" t="s">
        <v>35</v>
      </c>
      <c r="I951" t="s">
        <v>35</v>
      </c>
      <c r="J951" t="s">
        <v>35</v>
      </c>
      <c r="K951" t="s">
        <v>35</v>
      </c>
      <c r="L951" t="s">
        <v>35</v>
      </c>
      <c r="M951" t="s">
        <v>35</v>
      </c>
    </row>
    <row r="952" spans="1:13">
      <c r="A952">
        <v>951</v>
      </c>
      <c r="B952">
        <v>951</v>
      </c>
      <c r="C952" t="s">
        <v>1035</v>
      </c>
      <c r="D952" t="s">
        <v>932</v>
      </c>
      <c r="E952">
        <v>54.029388429999997</v>
      </c>
      <c r="F952">
        <v>131.9868927</v>
      </c>
      <c r="H952" t="s">
        <v>35</v>
      </c>
      <c r="I952" t="s">
        <v>35</v>
      </c>
      <c r="J952" t="s">
        <v>35</v>
      </c>
      <c r="K952" t="s">
        <v>35</v>
      </c>
      <c r="L952" t="s">
        <v>35</v>
      </c>
      <c r="M952" t="s">
        <v>35</v>
      </c>
    </row>
    <row r="953" spans="1:13">
      <c r="A953">
        <v>952</v>
      </c>
      <c r="B953">
        <v>952</v>
      </c>
      <c r="C953" t="s">
        <v>1035</v>
      </c>
      <c r="D953" t="s">
        <v>932</v>
      </c>
      <c r="E953">
        <v>54.028530119999999</v>
      </c>
      <c r="F953">
        <v>131.98829649999999</v>
      </c>
      <c r="H953" t="s">
        <v>35</v>
      </c>
      <c r="I953" t="s">
        <v>35</v>
      </c>
      <c r="J953" t="s">
        <v>35</v>
      </c>
      <c r="K953" t="s">
        <v>35</v>
      </c>
      <c r="L953" t="s">
        <v>35</v>
      </c>
      <c r="M953" t="s">
        <v>35</v>
      </c>
    </row>
    <row r="954" spans="1:13">
      <c r="A954">
        <v>953</v>
      </c>
      <c r="B954">
        <v>953</v>
      </c>
      <c r="C954" t="s">
        <v>1035</v>
      </c>
      <c r="D954" t="s">
        <v>931</v>
      </c>
      <c r="E954">
        <v>54.025470730000002</v>
      </c>
      <c r="F954">
        <v>131.99960329999999</v>
      </c>
      <c r="H954">
        <v>43</v>
      </c>
      <c r="I954">
        <v>0</v>
      </c>
      <c r="J954">
        <v>43</v>
      </c>
      <c r="K954">
        <v>12348</v>
      </c>
      <c r="L954">
        <v>12348</v>
      </c>
      <c r="M954">
        <v>123.48</v>
      </c>
    </row>
    <row r="955" spans="1:13">
      <c r="A955">
        <v>954</v>
      </c>
      <c r="B955">
        <v>954</v>
      </c>
      <c r="C955" t="s">
        <v>1035</v>
      </c>
      <c r="D955" t="s">
        <v>931</v>
      </c>
      <c r="E955">
        <v>54.025280000000002</v>
      </c>
      <c r="F955">
        <v>132.00039670000001</v>
      </c>
      <c r="H955">
        <v>63</v>
      </c>
      <c r="I955">
        <v>0</v>
      </c>
      <c r="J955">
        <v>63</v>
      </c>
      <c r="K955">
        <v>12024</v>
      </c>
      <c r="L955">
        <v>12024</v>
      </c>
      <c r="M955">
        <v>120.24</v>
      </c>
    </row>
    <row r="956" spans="1:13">
      <c r="A956">
        <v>955</v>
      </c>
      <c r="B956">
        <v>955</v>
      </c>
      <c r="C956" t="s">
        <v>1035</v>
      </c>
      <c r="D956" t="s">
        <v>930</v>
      </c>
      <c r="E956">
        <v>56.131809230000002</v>
      </c>
      <c r="F956">
        <v>130.0302734</v>
      </c>
      <c r="H956">
        <v>17</v>
      </c>
      <c r="I956">
        <v>3</v>
      </c>
      <c r="J956">
        <v>20</v>
      </c>
      <c r="K956">
        <v>3413</v>
      </c>
      <c r="L956">
        <v>3413</v>
      </c>
      <c r="M956">
        <v>34.130000000000003</v>
      </c>
    </row>
    <row r="957" spans="1:13">
      <c r="A957">
        <v>956</v>
      </c>
      <c r="B957">
        <v>956</v>
      </c>
      <c r="C957" t="s">
        <v>1035</v>
      </c>
      <c r="D957" t="s">
        <v>930</v>
      </c>
      <c r="E957">
        <v>56.13262177</v>
      </c>
      <c r="F957">
        <v>130.03079220000001</v>
      </c>
      <c r="H957">
        <v>35</v>
      </c>
      <c r="I957">
        <v>1</v>
      </c>
      <c r="J957">
        <v>36</v>
      </c>
      <c r="K957">
        <v>6634</v>
      </c>
      <c r="L957">
        <v>6634</v>
      </c>
      <c r="M957">
        <v>66.34</v>
      </c>
    </row>
    <row r="958" spans="1:13">
      <c r="A958">
        <v>957</v>
      </c>
      <c r="B958">
        <v>957</v>
      </c>
      <c r="C958" t="s">
        <v>1035</v>
      </c>
      <c r="D958" t="s">
        <v>929</v>
      </c>
      <c r="E958">
        <v>56.132530209999999</v>
      </c>
      <c r="F958">
        <v>130.03125</v>
      </c>
      <c r="H958">
        <v>60</v>
      </c>
      <c r="I958">
        <v>0</v>
      </c>
      <c r="J958">
        <v>60</v>
      </c>
      <c r="K958">
        <v>3932</v>
      </c>
      <c r="L958">
        <v>3932</v>
      </c>
      <c r="M958">
        <v>39.32</v>
      </c>
    </row>
    <row r="959" spans="1:13">
      <c r="A959">
        <v>958</v>
      </c>
      <c r="B959">
        <v>958</v>
      </c>
      <c r="C959" t="s">
        <v>1035</v>
      </c>
      <c r="D959" t="s">
        <v>934</v>
      </c>
      <c r="E959">
        <v>56.695758820000002</v>
      </c>
      <c r="F959">
        <v>130.777298</v>
      </c>
      <c r="H959">
        <v>5</v>
      </c>
      <c r="I959">
        <v>15</v>
      </c>
      <c r="J959">
        <v>20</v>
      </c>
      <c r="K959">
        <v>11542</v>
      </c>
      <c r="L959">
        <v>11542</v>
      </c>
      <c r="M959">
        <v>115.42</v>
      </c>
    </row>
    <row r="960" spans="1:13">
      <c r="A960">
        <v>959</v>
      </c>
      <c r="B960">
        <v>959</v>
      </c>
      <c r="C960" t="s">
        <v>1035</v>
      </c>
      <c r="D960" t="s">
        <v>932</v>
      </c>
      <c r="E960">
        <v>56.720935820000001</v>
      </c>
      <c r="F960">
        <v>131.21588130000001</v>
      </c>
      <c r="H960">
        <v>90</v>
      </c>
      <c r="I960">
        <v>1</v>
      </c>
      <c r="J960">
        <v>91</v>
      </c>
      <c r="K960">
        <v>11989</v>
      </c>
      <c r="L960">
        <v>11989</v>
      </c>
      <c r="M960">
        <v>119.89</v>
      </c>
    </row>
    <row r="961" spans="1:13">
      <c r="A961">
        <v>960</v>
      </c>
      <c r="B961">
        <v>960</v>
      </c>
      <c r="C961" t="s">
        <v>1035</v>
      </c>
      <c r="D961" t="s">
        <v>930</v>
      </c>
      <c r="E961">
        <v>57.049770359999997</v>
      </c>
      <c r="F961">
        <v>131.5431213</v>
      </c>
      <c r="H961">
        <v>136</v>
      </c>
      <c r="I961">
        <v>3.5</v>
      </c>
      <c r="J961">
        <v>139.5</v>
      </c>
      <c r="K961">
        <v>11652</v>
      </c>
      <c r="L961">
        <v>11652</v>
      </c>
      <c r="M961">
        <v>116.52</v>
      </c>
    </row>
    <row r="962" spans="1:13">
      <c r="A962">
        <v>961</v>
      </c>
      <c r="B962">
        <v>961</v>
      </c>
      <c r="C962" t="s">
        <v>1035</v>
      </c>
      <c r="D962" t="s">
        <v>929</v>
      </c>
      <c r="E962">
        <v>57.174491879999998</v>
      </c>
      <c r="F962">
        <v>131.58898930000001</v>
      </c>
      <c r="H962">
        <v>32</v>
      </c>
      <c r="I962">
        <v>4</v>
      </c>
      <c r="J962">
        <v>36</v>
      </c>
      <c r="K962">
        <v>4970</v>
      </c>
      <c r="L962">
        <v>4970</v>
      </c>
      <c r="M962">
        <v>49.7</v>
      </c>
    </row>
    <row r="963" spans="1:13">
      <c r="A963">
        <v>962</v>
      </c>
      <c r="B963">
        <v>962</v>
      </c>
      <c r="C963" t="s">
        <v>1035</v>
      </c>
      <c r="D963" t="s">
        <v>932</v>
      </c>
      <c r="E963">
        <v>57.172447200000001</v>
      </c>
      <c r="F963">
        <v>131.5941162</v>
      </c>
      <c r="H963">
        <v>60</v>
      </c>
      <c r="I963">
        <v>3</v>
      </c>
      <c r="J963">
        <v>63</v>
      </c>
      <c r="K963">
        <v>3849</v>
      </c>
      <c r="L963">
        <v>3849</v>
      </c>
      <c r="M963">
        <v>38.49</v>
      </c>
    </row>
    <row r="964" spans="1:13">
      <c r="A964">
        <v>963</v>
      </c>
      <c r="B964">
        <v>963</v>
      </c>
      <c r="C964" t="s">
        <v>1035</v>
      </c>
      <c r="D964" t="s">
        <v>930</v>
      </c>
      <c r="E964">
        <v>58.709720609999998</v>
      </c>
      <c r="F964">
        <v>133.34320070000001</v>
      </c>
      <c r="H964">
        <v>52</v>
      </c>
      <c r="I964">
        <v>1</v>
      </c>
      <c r="J964">
        <v>53</v>
      </c>
      <c r="K964">
        <v>6878</v>
      </c>
      <c r="L964">
        <v>6878</v>
      </c>
      <c r="M964">
        <v>68.78</v>
      </c>
    </row>
    <row r="965" spans="1:13">
      <c r="A965">
        <v>964</v>
      </c>
      <c r="B965">
        <v>964</v>
      </c>
      <c r="C965" t="s">
        <v>1035</v>
      </c>
      <c r="D965" t="s">
        <v>931</v>
      </c>
      <c r="E965">
        <v>58.595458979999997</v>
      </c>
      <c r="F965">
        <v>133.6439972</v>
      </c>
      <c r="H965">
        <v>50</v>
      </c>
      <c r="I965">
        <v>0</v>
      </c>
      <c r="J965">
        <v>50</v>
      </c>
      <c r="K965">
        <v>12758</v>
      </c>
      <c r="L965">
        <v>12758</v>
      </c>
      <c r="M965">
        <v>127.58</v>
      </c>
    </row>
    <row r="966" spans="1:13">
      <c r="A966">
        <v>965</v>
      </c>
      <c r="B966">
        <v>965</v>
      </c>
      <c r="C966" t="s">
        <v>1035</v>
      </c>
      <c r="D966" t="s">
        <v>931</v>
      </c>
      <c r="E966">
        <v>58.597351070000002</v>
      </c>
      <c r="F966">
        <v>133.6421967</v>
      </c>
      <c r="H966">
        <v>20</v>
      </c>
      <c r="I966">
        <v>0</v>
      </c>
      <c r="J966">
        <v>20</v>
      </c>
      <c r="K966">
        <v>7777</v>
      </c>
      <c r="L966">
        <v>7777</v>
      </c>
      <c r="M966">
        <v>77.77</v>
      </c>
    </row>
    <row r="967" spans="1:13">
      <c r="A967">
        <v>966</v>
      </c>
      <c r="B967">
        <v>966</v>
      </c>
      <c r="C967" t="s">
        <v>1035</v>
      </c>
      <c r="D967" t="s">
        <v>934</v>
      </c>
      <c r="E967">
        <v>59.63341904</v>
      </c>
      <c r="F967">
        <v>135.15020749999999</v>
      </c>
      <c r="H967">
        <v>1</v>
      </c>
      <c r="I967">
        <v>5</v>
      </c>
      <c r="J967">
        <v>6</v>
      </c>
      <c r="K967">
        <v>2521</v>
      </c>
      <c r="L967">
        <v>2521</v>
      </c>
      <c r="M967">
        <v>25.21</v>
      </c>
    </row>
    <row r="968" spans="1:13">
      <c r="A968">
        <v>967</v>
      </c>
      <c r="B968">
        <v>967</v>
      </c>
      <c r="C968" t="s">
        <v>1035</v>
      </c>
      <c r="D968" t="s">
        <v>929</v>
      </c>
      <c r="E968">
        <v>59.633998869999999</v>
      </c>
      <c r="F968">
        <v>135.15020749999999</v>
      </c>
      <c r="H968">
        <v>25</v>
      </c>
      <c r="I968">
        <v>5</v>
      </c>
      <c r="J968">
        <v>30</v>
      </c>
      <c r="K968">
        <v>10337</v>
      </c>
      <c r="L968">
        <v>10337</v>
      </c>
      <c r="M968">
        <v>103.37</v>
      </c>
    </row>
    <row r="969" spans="1:13">
      <c r="A969">
        <v>968</v>
      </c>
      <c r="B969">
        <v>968</v>
      </c>
      <c r="C969" t="s">
        <v>1035</v>
      </c>
      <c r="D969" t="s">
        <v>930</v>
      </c>
      <c r="E969">
        <v>59.580921170000003</v>
      </c>
      <c r="F969">
        <v>136.46679689999999</v>
      </c>
      <c r="H969">
        <v>1</v>
      </c>
      <c r="I969">
        <v>0</v>
      </c>
      <c r="J969">
        <v>1</v>
      </c>
      <c r="K969">
        <v>389</v>
      </c>
      <c r="L969">
        <v>389</v>
      </c>
      <c r="M969">
        <v>3.89</v>
      </c>
    </row>
    <row r="970" spans="1:13">
      <c r="A970">
        <v>969</v>
      </c>
      <c r="B970">
        <v>969</v>
      </c>
      <c r="C970" t="s">
        <v>1035</v>
      </c>
      <c r="D970" t="s">
        <v>930</v>
      </c>
      <c r="E970">
        <v>59.583469389999998</v>
      </c>
      <c r="F970">
        <v>136.4833984</v>
      </c>
      <c r="H970">
        <v>30</v>
      </c>
      <c r="I970">
        <v>2</v>
      </c>
      <c r="J970">
        <v>32</v>
      </c>
      <c r="K970">
        <v>3503</v>
      </c>
      <c r="L970">
        <v>3503</v>
      </c>
      <c r="M970">
        <v>35.03</v>
      </c>
    </row>
    <row r="971" spans="1:13">
      <c r="A971">
        <v>970</v>
      </c>
      <c r="B971">
        <v>970</v>
      </c>
      <c r="C971" t="s">
        <v>1035</v>
      </c>
      <c r="D971" t="s">
        <v>929</v>
      </c>
      <c r="E971">
        <v>59.584518430000003</v>
      </c>
      <c r="F971">
        <v>136.4833984</v>
      </c>
      <c r="H971">
        <v>30</v>
      </c>
      <c r="I971">
        <v>1</v>
      </c>
      <c r="J971">
        <v>31</v>
      </c>
      <c r="K971">
        <v>9262</v>
      </c>
      <c r="L971">
        <v>9262</v>
      </c>
      <c r="M971">
        <v>92.62</v>
      </c>
    </row>
    <row r="972" spans="1:13">
      <c r="A972">
        <v>971</v>
      </c>
      <c r="B972">
        <v>971</v>
      </c>
      <c r="C972" t="s">
        <v>1035</v>
      </c>
      <c r="D972" t="s">
        <v>930</v>
      </c>
      <c r="E972">
        <v>59.671131129999999</v>
      </c>
      <c r="F972">
        <v>136.55009459999999</v>
      </c>
      <c r="H972">
        <v>30</v>
      </c>
      <c r="I972">
        <v>1</v>
      </c>
      <c r="J972">
        <v>31</v>
      </c>
      <c r="K972">
        <v>5118</v>
      </c>
      <c r="L972">
        <v>5118</v>
      </c>
      <c r="M972">
        <v>51.18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U1322"/>
  <sheetViews>
    <sheetView zoomScale="70" zoomScaleNormal="70" workbookViewId="0">
      <selection activeCell="C34" sqref="C34"/>
    </sheetView>
  </sheetViews>
  <sheetFormatPr baseColWidth="10" defaultColWidth="9.1640625" defaultRowHeight="15"/>
  <cols>
    <col min="1" max="1" width="52.5" style="1" bestFit="1" customWidth="1"/>
    <col min="2" max="2" width="22.33203125" style="1" bestFit="1" customWidth="1"/>
    <col min="3" max="3" width="55.1640625" style="1" bestFit="1" customWidth="1"/>
    <col min="4" max="4" width="19.5" style="1" customWidth="1"/>
    <col min="5" max="5" width="9.33203125" style="1" bestFit="1" customWidth="1"/>
    <col min="6" max="6" width="11.1640625" style="1" bestFit="1" customWidth="1"/>
    <col min="7" max="7" width="14.5" style="1" bestFit="1" customWidth="1"/>
    <col min="8" max="10" width="9.1640625" style="1"/>
    <col min="11" max="11" width="12.83203125" style="1" bestFit="1" customWidth="1"/>
    <col min="12" max="12" width="6.5" style="1" bestFit="1" customWidth="1"/>
    <col min="13" max="13" width="10.6640625" style="1" bestFit="1" customWidth="1"/>
    <col min="14" max="14" width="14.33203125" style="1" customWidth="1"/>
    <col min="15" max="15" width="27.83203125" style="1" bestFit="1" customWidth="1"/>
    <col min="16" max="16" width="9.1640625" style="1"/>
    <col min="17" max="17" width="13.33203125" style="1" bestFit="1" customWidth="1"/>
    <col min="18" max="18" width="9.1640625" style="1"/>
    <col min="19" max="19" width="12.33203125" style="1" bestFit="1" customWidth="1"/>
    <col min="20" max="20" width="10.5" style="1" bestFit="1" customWidth="1"/>
  </cols>
  <sheetData>
    <row r="1" spans="1:21">
      <c r="A1" s="1" t="s">
        <v>0</v>
      </c>
      <c r="B1" s="1" t="s">
        <v>2</v>
      </c>
      <c r="C1" s="1" t="s">
        <v>559</v>
      </c>
      <c r="D1" s="1" t="s">
        <v>168</v>
      </c>
      <c r="E1" s="1" t="s">
        <v>3</v>
      </c>
      <c r="F1" s="1" t="s">
        <v>1</v>
      </c>
      <c r="G1" s="1" t="s">
        <v>937</v>
      </c>
      <c r="H1" s="1" t="s">
        <v>178</v>
      </c>
      <c r="I1" s="1" t="s">
        <v>179</v>
      </c>
      <c r="J1" s="1" t="s">
        <v>180</v>
      </c>
      <c r="K1" s="1" t="s">
        <v>110</v>
      </c>
      <c r="L1" s="1" t="s">
        <v>111</v>
      </c>
      <c r="M1" s="1" t="s">
        <v>109</v>
      </c>
      <c r="N1" s="1" t="s">
        <v>174</v>
      </c>
      <c r="U1" s="1"/>
    </row>
    <row r="2" spans="1:21">
      <c r="A2" s="1" t="s">
        <v>143</v>
      </c>
      <c r="B2" s="1" t="s">
        <v>144</v>
      </c>
      <c r="C2" s="1" t="s">
        <v>170</v>
      </c>
      <c r="D2" s="1" t="s">
        <v>560</v>
      </c>
      <c r="E2" s="1">
        <v>51.644361000000004</v>
      </c>
      <c r="F2" s="1">
        <v>-128.14530600000001</v>
      </c>
      <c r="G2" s="1" t="s">
        <v>938</v>
      </c>
      <c r="H2" s="1" t="s">
        <v>35</v>
      </c>
      <c r="I2" s="1" t="s">
        <v>35</v>
      </c>
      <c r="J2" s="1" t="s">
        <v>35</v>
      </c>
      <c r="K2" s="2">
        <v>100</v>
      </c>
      <c r="L2" s="2">
        <v>28</v>
      </c>
      <c r="M2" s="2">
        <v>128</v>
      </c>
      <c r="N2" s="7">
        <v>308.80110397730141</v>
      </c>
      <c r="O2" s="2"/>
      <c r="Q2" s="2"/>
      <c r="R2" s="2"/>
      <c r="S2" s="2"/>
    </row>
    <row r="3" spans="1:21">
      <c r="A3" s="1" t="s">
        <v>143</v>
      </c>
      <c r="B3" s="1" t="s">
        <v>150</v>
      </c>
      <c r="C3" s="1" t="s">
        <v>209</v>
      </c>
      <c r="D3" s="1" t="s">
        <v>560</v>
      </c>
      <c r="E3" s="1">
        <v>51.644722000000002</v>
      </c>
      <c r="F3" s="1">
        <v>-128.145194</v>
      </c>
      <c r="G3" s="1" t="s">
        <v>938</v>
      </c>
      <c r="H3" s="1" t="s">
        <v>35</v>
      </c>
      <c r="I3" s="1" t="s">
        <v>35</v>
      </c>
      <c r="J3" s="1" t="s">
        <v>35</v>
      </c>
      <c r="K3" s="2">
        <v>50</v>
      </c>
      <c r="L3" s="2">
        <v>40</v>
      </c>
      <c r="M3" s="2">
        <v>90</v>
      </c>
      <c r="N3" s="7">
        <v>385.80227547717783</v>
      </c>
      <c r="O3" s="2"/>
      <c r="Q3" s="2"/>
      <c r="R3" s="2"/>
      <c r="S3" s="2"/>
    </row>
    <row r="4" spans="1:21">
      <c r="A4" s="1" t="s">
        <v>143</v>
      </c>
      <c r="B4" s="1" t="s">
        <v>151</v>
      </c>
      <c r="C4" s="1" t="s">
        <v>208</v>
      </c>
      <c r="D4" s="1" t="s">
        <v>563</v>
      </c>
      <c r="E4" s="1">
        <v>51.644832999999998</v>
      </c>
      <c r="F4" s="1">
        <v>-128.14500000000001</v>
      </c>
      <c r="G4" s="1" t="s">
        <v>938</v>
      </c>
      <c r="H4" s="1" t="s">
        <v>35</v>
      </c>
      <c r="I4" s="1" t="s">
        <v>35</v>
      </c>
      <c r="J4" s="1" t="s">
        <v>35</v>
      </c>
      <c r="K4" s="2">
        <v>50</v>
      </c>
      <c r="L4" s="2">
        <v>73</v>
      </c>
      <c r="M4" s="2">
        <v>123</v>
      </c>
      <c r="N4" s="7">
        <v>597.38036990120929</v>
      </c>
      <c r="O4" s="2"/>
      <c r="Q4" s="2"/>
      <c r="R4" s="2"/>
      <c r="S4" s="2"/>
    </row>
    <row r="5" spans="1:21">
      <c r="A5" s="1" t="s">
        <v>143</v>
      </c>
      <c r="B5" s="1" t="s">
        <v>152</v>
      </c>
      <c r="C5" s="1" t="s">
        <v>206</v>
      </c>
      <c r="D5" s="77" t="s">
        <v>560</v>
      </c>
      <c r="E5" s="1">
        <v>51.644722000000002</v>
      </c>
      <c r="F5" s="1">
        <v>-128.14469399999999</v>
      </c>
      <c r="G5" s="1" t="s">
        <v>938</v>
      </c>
      <c r="H5" s="1" t="s">
        <v>35</v>
      </c>
      <c r="I5" s="1" t="s">
        <v>35</v>
      </c>
      <c r="J5" s="1" t="s">
        <v>35</v>
      </c>
      <c r="K5" s="2">
        <v>60</v>
      </c>
      <c r="L5" s="2">
        <v>5</v>
      </c>
      <c r="M5" s="2">
        <v>65</v>
      </c>
      <c r="N5" s="7">
        <v>242.52799053072295</v>
      </c>
      <c r="O5" s="2"/>
      <c r="Q5" s="2"/>
      <c r="R5" s="2"/>
      <c r="S5" s="2"/>
    </row>
    <row r="6" spans="1:21">
      <c r="A6" s="1" t="s">
        <v>143</v>
      </c>
      <c r="B6" s="1" t="s">
        <v>166</v>
      </c>
      <c r="C6" s="1" t="s">
        <v>212</v>
      </c>
      <c r="D6" s="77" t="s">
        <v>561</v>
      </c>
      <c r="E6" s="1">
        <v>51.664721999999998</v>
      </c>
      <c r="F6" s="1">
        <v>-128.12883299999999</v>
      </c>
      <c r="G6" s="1" t="s">
        <v>938</v>
      </c>
      <c r="H6" s="1" t="s">
        <v>35</v>
      </c>
      <c r="I6" s="1" t="s">
        <v>35</v>
      </c>
      <c r="J6" s="1" t="s">
        <v>35</v>
      </c>
      <c r="K6" s="2">
        <v>100</v>
      </c>
      <c r="L6" s="2">
        <v>0</v>
      </c>
      <c r="M6" s="2">
        <v>100</v>
      </c>
      <c r="N6" s="7">
        <v>735.34255402687631</v>
      </c>
      <c r="O6" s="2"/>
      <c r="Q6" s="2"/>
      <c r="R6" s="2"/>
      <c r="S6" s="2"/>
    </row>
    <row r="7" spans="1:21">
      <c r="A7" s="1" t="s">
        <v>143</v>
      </c>
      <c r="B7" s="1" t="s">
        <v>167</v>
      </c>
      <c r="C7" s="1" t="s">
        <v>212</v>
      </c>
      <c r="D7" s="77" t="s">
        <v>561</v>
      </c>
      <c r="E7" s="1">
        <v>51.661056000000002</v>
      </c>
      <c r="F7" s="1">
        <v>-128.041472</v>
      </c>
      <c r="G7" s="1" t="s">
        <v>938</v>
      </c>
      <c r="H7" s="1" t="s">
        <v>35</v>
      </c>
      <c r="I7" s="1" t="s">
        <v>35</v>
      </c>
      <c r="J7" s="1" t="s">
        <v>35</v>
      </c>
      <c r="K7" s="2">
        <v>100</v>
      </c>
      <c r="L7" s="2">
        <v>0</v>
      </c>
      <c r="M7" s="2">
        <v>100</v>
      </c>
      <c r="N7" s="7">
        <v>691.32056404621051</v>
      </c>
      <c r="O7" s="2"/>
      <c r="Q7" s="2"/>
      <c r="R7" s="2"/>
      <c r="S7" s="2"/>
    </row>
    <row r="8" spans="1:21">
      <c r="A8" s="1" t="s">
        <v>143</v>
      </c>
      <c r="B8" s="1" t="s">
        <v>156</v>
      </c>
      <c r="C8" s="1" t="s">
        <v>211</v>
      </c>
      <c r="D8" s="1" t="s">
        <v>562</v>
      </c>
      <c r="E8" s="1">
        <v>51.594749999999998</v>
      </c>
      <c r="F8" s="1">
        <v>-128.02563900000001</v>
      </c>
      <c r="G8" s="1" t="s">
        <v>938</v>
      </c>
      <c r="H8" s="1" t="s">
        <v>35</v>
      </c>
      <c r="I8" s="1" t="s">
        <v>35</v>
      </c>
      <c r="J8" s="1" t="s">
        <v>35</v>
      </c>
      <c r="K8" s="2">
        <v>57</v>
      </c>
      <c r="L8" s="2">
        <v>30</v>
      </c>
      <c r="M8" s="2">
        <v>87</v>
      </c>
      <c r="N8" s="7">
        <v>128.7699082324707</v>
      </c>
      <c r="O8" s="2"/>
      <c r="Q8" s="2"/>
      <c r="R8" s="2"/>
      <c r="S8" s="2"/>
    </row>
    <row r="9" spans="1:21">
      <c r="A9" s="1" t="s">
        <v>143</v>
      </c>
      <c r="B9" s="1" t="s">
        <v>157</v>
      </c>
      <c r="C9" s="1" t="s">
        <v>213</v>
      </c>
      <c r="D9" s="77" t="s">
        <v>560</v>
      </c>
      <c r="E9" s="1">
        <v>51.589778000000003</v>
      </c>
      <c r="F9" s="1">
        <v>-128.02563900000001</v>
      </c>
      <c r="G9" s="1" t="s">
        <v>938</v>
      </c>
      <c r="H9" s="1" t="s">
        <v>35</v>
      </c>
      <c r="I9" s="1" t="s">
        <v>35</v>
      </c>
      <c r="J9" s="1" t="s">
        <v>35</v>
      </c>
      <c r="K9" s="2">
        <v>100</v>
      </c>
      <c r="L9" s="2">
        <v>0</v>
      </c>
      <c r="M9" s="2">
        <v>100</v>
      </c>
      <c r="N9" s="7">
        <v>241.00991705242481</v>
      </c>
      <c r="O9" s="2"/>
      <c r="Q9" s="2"/>
      <c r="R9" s="2"/>
      <c r="S9" s="2"/>
    </row>
    <row r="10" spans="1:21">
      <c r="A10" s="1" t="s">
        <v>143</v>
      </c>
      <c r="B10" s="1" t="s">
        <v>164</v>
      </c>
      <c r="C10" s="1" t="s">
        <v>193</v>
      </c>
      <c r="D10" s="2" t="s">
        <v>560</v>
      </c>
      <c r="E10" s="1">
        <v>51.69153</v>
      </c>
      <c r="F10" s="1">
        <v>-128.04989800000001</v>
      </c>
      <c r="G10" s="1" t="s">
        <v>938</v>
      </c>
      <c r="H10" s="1" t="s">
        <v>35</v>
      </c>
      <c r="I10" s="1" t="s">
        <v>35</v>
      </c>
      <c r="J10" s="1" t="s">
        <v>35</v>
      </c>
      <c r="K10" s="2">
        <v>55</v>
      </c>
      <c r="L10" s="2">
        <v>5</v>
      </c>
      <c r="M10" s="2">
        <v>60</v>
      </c>
      <c r="N10" s="7">
        <v>206.51510641978064</v>
      </c>
      <c r="O10" s="2"/>
      <c r="Q10" s="2"/>
      <c r="R10" s="2"/>
      <c r="S10" s="2"/>
    </row>
    <row r="11" spans="1:21">
      <c r="A11" s="1" t="s">
        <v>143</v>
      </c>
      <c r="B11" s="1" t="s">
        <v>165</v>
      </c>
      <c r="C11" s="1" t="s">
        <v>210</v>
      </c>
      <c r="D11" s="1" t="s">
        <v>561</v>
      </c>
      <c r="E11" s="1">
        <v>51.641027999999999</v>
      </c>
      <c r="F11" s="1">
        <v>-128.12225000000001</v>
      </c>
      <c r="G11" s="1" t="s">
        <v>938</v>
      </c>
      <c r="H11" s="1" t="s">
        <v>35</v>
      </c>
      <c r="I11" s="1" t="s">
        <v>35</v>
      </c>
      <c r="J11" s="1" t="s">
        <v>35</v>
      </c>
      <c r="K11" s="2">
        <v>100</v>
      </c>
      <c r="L11" s="2">
        <v>0</v>
      </c>
      <c r="M11" s="2">
        <v>100</v>
      </c>
      <c r="N11" s="7">
        <v>405.19537556011613</v>
      </c>
      <c r="O11" s="2"/>
      <c r="Q11" s="2"/>
      <c r="R11" s="2"/>
      <c r="S11" s="2"/>
    </row>
    <row r="12" spans="1:21">
      <c r="A12" s="1" t="s">
        <v>566</v>
      </c>
      <c r="B12" s="1" t="s">
        <v>582</v>
      </c>
      <c r="C12" s="1" t="s">
        <v>599</v>
      </c>
      <c r="D12" s="1" t="s">
        <v>561</v>
      </c>
      <c r="E12" s="1">
        <v>58.2975802375</v>
      </c>
      <c r="F12" s="1">
        <v>-134.551117482</v>
      </c>
      <c r="G12" s="1" t="s">
        <v>938</v>
      </c>
      <c r="H12" s="1" t="s">
        <v>35</v>
      </c>
      <c r="I12" s="1">
        <v>7.5</v>
      </c>
      <c r="J12" s="1" t="s">
        <v>35</v>
      </c>
      <c r="K12" s="1">
        <v>0</v>
      </c>
      <c r="L12" s="1">
        <v>51</v>
      </c>
      <c r="M12" s="1">
        <v>51</v>
      </c>
      <c r="N12" s="7">
        <v>218.64999999999998</v>
      </c>
      <c r="O12" s="2"/>
    </row>
    <row r="13" spans="1:21">
      <c r="A13" s="1" t="s">
        <v>566</v>
      </c>
      <c r="B13" s="1" t="s">
        <v>588</v>
      </c>
      <c r="C13" s="1" t="s">
        <v>601</v>
      </c>
      <c r="D13" s="1" t="s">
        <v>561</v>
      </c>
      <c r="E13" s="1">
        <v>56.3022900303</v>
      </c>
      <c r="F13" s="1">
        <v>-132.20558329100001</v>
      </c>
      <c r="G13" s="1" t="s">
        <v>938</v>
      </c>
      <c r="H13" s="1" t="s">
        <v>35</v>
      </c>
      <c r="I13" s="1">
        <v>7.5</v>
      </c>
      <c r="J13" s="1" t="s">
        <v>35</v>
      </c>
      <c r="K13" s="1">
        <v>0</v>
      </c>
      <c r="L13" s="1">
        <v>130</v>
      </c>
      <c r="M13" s="1">
        <v>130</v>
      </c>
      <c r="N13" s="7">
        <v>263.64</v>
      </c>
    </row>
    <row r="14" spans="1:21">
      <c r="A14" s="1" t="s">
        <v>566</v>
      </c>
      <c r="B14" s="1" t="s">
        <v>576</v>
      </c>
      <c r="C14" s="1" t="s">
        <v>593</v>
      </c>
      <c r="D14" s="1" t="s">
        <v>561</v>
      </c>
      <c r="E14" s="1">
        <v>55.696669</v>
      </c>
      <c r="F14" s="1">
        <v>-131.64777799999999</v>
      </c>
      <c r="G14" s="1" t="s">
        <v>938</v>
      </c>
      <c r="H14" s="1" t="s">
        <v>35</v>
      </c>
      <c r="I14" s="1">
        <v>3.5</v>
      </c>
      <c r="J14" s="1" t="s">
        <v>35</v>
      </c>
      <c r="K14" s="1">
        <v>0</v>
      </c>
      <c r="L14" s="1">
        <v>85</v>
      </c>
      <c r="M14" s="1">
        <v>85</v>
      </c>
      <c r="N14" s="7">
        <v>304.005</v>
      </c>
    </row>
    <row r="15" spans="1:21">
      <c r="A15" s="1" t="s">
        <v>566</v>
      </c>
      <c r="B15" s="1" t="s">
        <v>570</v>
      </c>
      <c r="C15" s="1" t="s">
        <v>591</v>
      </c>
      <c r="D15" s="1" t="s">
        <v>561</v>
      </c>
      <c r="E15" s="1">
        <v>56.442770000000003</v>
      </c>
      <c r="F15" s="1">
        <v>-133.648222</v>
      </c>
      <c r="G15" s="1" t="s">
        <v>938</v>
      </c>
      <c r="H15" s="1" t="s">
        <v>35</v>
      </c>
      <c r="I15" s="1">
        <v>7.5</v>
      </c>
      <c r="J15" s="1" t="s">
        <v>35</v>
      </c>
      <c r="K15" s="1">
        <v>0</v>
      </c>
      <c r="L15" s="1">
        <v>38</v>
      </c>
      <c r="M15" s="1">
        <v>38</v>
      </c>
      <c r="N15" s="7">
        <v>325.06</v>
      </c>
    </row>
    <row r="16" spans="1:21">
      <c r="A16" s="1" t="s">
        <v>566</v>
      </c>
      <c r="B16" s="1" t="s">
        <v>571</v>
      </c>
      <c r="C16" s="1" t="s">
        <v>592</v>
      </c>
      <c r="D16" s="1" t="s">
        <v>561</v>
      </c>
      <c r="E16" s="1">
        <v>55.342627999999998</v>
      </c>
      <c r="F16" s="1">
        <v>-132.84458799999999</v>
      </c>
      <c r="G16" s="1" t="s">
        <v>938</v>
      </c>
      <c r="H16" s="1" t="s">
        <v>35</v>
      </c>
      <c r="I16" s="1">
        <v>1</v>
      </c>
      <c r="J16" s="1" t="s">
        <v>35</v>
      </c>
      <c r="K16" s="1">
        <v>0</v>
      </c>
      <c r="L16" s="1">
        <v>130</v>
      </c>
      <c r="M16" s="1">
        <v>130</v>
      </c>
      <c r="N16" s="7">
        <v>345.8</v>
      </c>
    </row>
    <row r="17" spans="1:24">
      <c r="A17" s="1" t="s">
        <v>566</v>
      </c>
      <c r="B17" s="1" t="s">
        <v>583</v>
      </c>
      <c r="C17" s="1" t="s">
        <v>590</v>
      </c>
      <c r="D17" s="1" t="s">
        <v>561</v>
      </c>
      <c r="E17" s="1">
        <v>55.724411000000003</v>
      </c>
      <c r="F17" s="1">
        <v>-132.55249900000001</v>
      </c>
      <c r="G17" s="1" t="s">
        <v>938</v>
      </c>
      <c r="H17" s="1" t="s">
        <v>35</v>
      </c>
      <c r="I17" s="1">
        <v>3.5</v>
      </c>
      <c r="J17" s="1" t="s">
        <v>35</v>
      </c>
      <c r="K17" s="1">
        <v>0</v>
      </c>
      <c r="L17" s="1">
        <v>80</v>
      </c>
      <c r="M17" s="1">
        <v>80</v>
      </c>
      <c r="N17" s="7">
        <v>347.95</v>
      </c>
    </row>
    <row r="18" spans="1:24">
      <c r="A18" s="1" t="s">
        <v>566</v>
      </c>
      <c r="B18" s="1" t="s">
        <v>589</v>
      </c>
      <c r="C18" s="1" t="s">
        <v>596</v>
      </c>
      <c r="D18" s="1" t="s">
        <v>561</v>
      </c>
      <c r="E18" s="1">
        <v>0</v>
      </c>
      <c r="F18" s="1">
        <v>0</v>
      </c>
      <c r="G18" s="1" t="s">
        <v>939</v>
      </c>
      <c r="H18" s="1" t="s">
        <v>35</v>
      </c>
      <c r="I18" s="1">
        <v>2.5</v>
      </c>
      <c r="J18" s="1" t="s">
        <v>35</v>
      </c>
      <c r="K18" s="1">
        <v>0</v>
      </c>
      <c r="L18" s="1">
        <v>150</v>
      </c>
      <c r="M18" s="1">
        <v>150</v>
      </c>
      <c r="N18" s="7">
        <v>430.19500000000011</v>
      </c>
    </row>
    <row r="19" spans="1:24">
      <c r="A19" s="1" t="s">
        <v>566</v>
      </c>
      <c r="B19" s="1" t="s">
        <v>584</v>
      </c>
      <c r="C19" s="1" t="s">
        <v>600</v>
      </c>
      <c r="D19" s="1" t="s">
        <v>561</v>
      </c>
      <c r="E19" s="1">
        <v>55.724066999999998</v>
      </c>
      <c r="F19" s="1">
        <v>-132.552888</v>
      </c>
      <c r="G19" s="1" t="s">
        <v>938</v>
      </c>
      <c r="H19" s="1" t="s">
        <v>35</v>
      </c>
      <c r="I19" s="1">
        <v>3.5</v>
      </c>
      <c r="J19" s="1" t="s">
        <v>35</v>
      </c>
      <c r="K19" s="1">
        <v>0</v>
      </c>
      <c r="L19" s="1">
        <v>200</v>
      </c>
      <c r="M19" s="1">
        <v>200</v>
      </c>
      <c r="N19" s="7">
        <v>446.23</v>
      </c>
    </row>
    <row r="20" spans="1:24">
      <c r="A20" s="1" t="s">
        <v>566</v>
      </c>
      <c r="B20" s="1" t="s">
        <v>579</v>
      </c>
      <c r="C20" s="1" t="s">
        <v>597</v>
      </c>
      <c r="D20" s="1" t="s">
        <v>561</v>
      </c>
      <c r="E20" s="1">
        <v>56.605490000000003</v>
      </c>
      <c r="F20" s="1">
        <v>-132.723964</v>
      </c>
      <c r="G20" s="1" t="s">
        <v>939</v>
      </c>
      <c r="H20" s="1" t="s">
        <v>35</v>
      </c>
      <c r="I20" s="1">
        <v>17.5</v>
      </c>
      <c r="J20" s="1" t="s">
        <v>35</v>
      </c>
      <c r="K20" s="1">
        <v>0</v>
      </c>
      <c r="L20" s="1">
        <v>89</v>
      </c>
      <c r="M20" s="1">
        <v>89</v>
      </c>
      <c r="N20" s="7">
        <v>455.32999999999993</v>
      </c>
    </row>
    <row r="21" spans="1:24">
      <c r="A21" s="1" t="s">
        <v>566</v>
      </c>
      <c r="B21" s="1" t="s">
        <v>586</v>
      </c>
      <c r="C21" s="1" t="s">
        <v>593</v>
      </c>
      <c r="D21" s="1" t="s">
        <v>561</v>
      </c>
      <c r="E21" s="1">
        <v>56.404684000000003</v>
      </c>
      <c r="F21" s="1">
        <v>-132.95901599999999</v>
      </c>
      <c r="G21" s="1" t="s">
        <v>938</v>
      </c>
      <c r="H21" s="1" t="s">
        <v>35</v>
      </c>
      <c r="I21" s="1">
        <v>1</v>
      </c>
      <c r="J21" s="1" t="s">
        <v>35</v>
      </c>
      <c r="K21" s="1">
        <v>0</v>
      </c>
      <c r="L21" s="1">
        <v>87</v>
      </c>
      <c r="M21" s="1">
        <v>87</v>
      </c>
      <c r="N21" s="7">
        <v>457.89000000000004</v>
      </c>
    </row>
    <row r="22" spans="1:24">
      <c r="A22" s="1" t="s">
        <v>566</v>
      </c>
      <c r="B22" s="1" t="s">
        <v>575</v>
      </c>
      <c r="C22" s="1" t="s">
        <v>595</v>
      </c>
      <c r="D22" s="1" t="s">
        <v>561</v>
      </c>
      <c r="E22" s="1">
        <v>57.120685999999999</v>
      </c>
      <c r="F22" s="1">
        <v>-135.332965</v>
      </c>
      <c r="G22" s="1" t="s">
        <v>938</v>
      </c>
      <c r="H22" s="1" t="s">
        <v>35</v>
      </c>
      <c r="I22" s="1">
        <v>1</v>
      </c>
      <c r="J22" s="1" t="s">
        <v>35</v>
      </c>
      <c r="K22" s="1">
        <v>0</v>
      </c>
      <c r="L22" s="1">
        <v>132</v>
      </c>
      <c r="M22" s="1">
        <v>132</v>
      </c>
      <c r="N22" s="7">
        <v>467.18999999999994</v>
      </c>
    </row>
    <row r="23" spans="1:24">
      <c r="A23" s="1" t="s">
        <v>566</v>
      </c>
      <c r="B23" s="1" t="s">
        <v>587</v>
      </c>
      <c r="C23" s="1" t="s">
        <v>599</v>
      </c>
      <c r="D23" s="1" t="s">
        <v>561</v>
      </c>
      <c r="E23" s="1">
        <v>56.3022865047</v>
      </c>
      <c r="F23" s="1">
        <v>-132.20643703900001</v>
      </c>
      <c r="G23" s="1" t="s">
        <v>938</v>
      </c>
      <c r="H23" s="1" t="s">
        <v>35</v>
      </c>
      <c r="I23" s="1">
        <v>22.5</v>
      </c>
      <c r="J23" s="1" t="s">
        <v>35</v>
      </c>
      <c r="K23" s="1">
        <v>0</v>
      </c>
      <c r="L23" s="1">
        <v>70</v>
      </c>
      <c r="M23" s="1">
        <v>70</v>
      </c>
      <c r="N23" s="7">
        <v>470.1</v>
      </c>
      <c r="O23" s="2"/>
      <c r="R23" s="39"/>
    </row>
    <row r="24" spans="1:24">
      <c r="A24" s="1" t="s">
        <v>566</v>
      </c>
      <c r="B24" s="1" t="s">
        <v>573</v>
      </c>
      <c r="C24" s="1" t="s">
        <v>594</v>
      </c>
      <c r="D24" s="1" t="s">
        <v>561</v>
      </c>
      <c r="E24" s="1">
        <v>55.169432</v>
      </c>
      <c r="F24" s="1">
        <v>-132.152444</v>
      </c>
      <c r="G24" s="1" t="s">
        <v>939</v>
      </c>
      <c r="H24" s="1" t="s">
        <v>35</v>
      </c>
      <c r="I24" s="1">
        <v>3.5</v>
      </c>
      <c r="J24" s="1" t="s">
        <v>35</v>
      </c>
      <c r="K24" s="1">
        <v>0</v>
      </c>
      <c r="L24" s="1">
        <v>80</v>
      </c>
      <c r="M24" s="1">
        <v>80</v>
      </c>
      <c r="N24" s="7">
        <v>482.04499999999996</v>
      </c>
      <c r="O24" s="2"/>
      <c r="R24" s="70"/>
    </row>
    <row r="25" spans="1:24">
      <c r="A25" s="1" t="s">
        <v>566</v>
      </c>
      <c r="B25" s="1" t="s">
        <v>574</v>
      </c>
      <c r="C25" s="1" t="s">
        <v>591</v>
      </c>
      <c r="D25" s="1" t="s">
        <v>561</v>
      </c>
      <c r="E25" s="1">
        <v>56.453836000000003</v>
      </c>
      <c r="F25" s="1">
        <v>-133.46983900000001</v>
      </c>
      <c r="G25" s="1" t="s">
        <v>938</v>
      </c>
      <c r="H25" s="1" t="s">
        <v>35</v>
      </c>
      <c r="I25" s="1">
        <v>3.5</v>
      </c>
      <c r="J25" s="1" t="s">
        <v>35</v>
      </c>
      <c r="K25" s="1">
        <v>0</v>
      </c>
      <c r="L25" s="1">
        <v>60</v>
      </c>
      <c r="M25" s="1">
        <v>60</v>
      </c>
      <c r="N25" s="7">
        <v>504.86499999999995</v>
      </c>
      <c r="R25" s="70"/>
    </row>
    <row r="26" spans="1:24">
      <c r="A26" s="1" t="s">
        <v>566</v>
      </c>
      <c r="B26" s="1" t="s">
        <v>581</v>
      </c>
      <c r="C26" s="1" t="s">
        <v>599</v>
      </c>
      <c r="D26" s="1" t="s">
        <v>561</v>
      </c>
      <c r="E26" s="1">
        <v>58.297274267100001</v>
      </c>
      <c r="F26" s="1">
        <v>-134.549282594</v>
      </c>
      <c r="G26" s="1" t="s">
        <v>938</v>
      </c>
      <c r="H26" s="1" t="s">
        <v>35</v>
      </c>
      <c r="I26" s="1">
        <v>2.5</v>
      </c>
      <c r="J26" s="1" t="s">
        <v>35</v>
      </c>
      <c r="K26" s="1">
        <v>0</v>
      </c>
      <c r="L26" s="1">
        <v>102</v>
      </c>
      <c r="M26" s="1">
        <v>102</v>
      </c>
      <c r="N26" s="7">
        <v>561.11500000000001</v>
      </c>
      <c r="R26" s="70"/>
      <c r="X26" s="8"/>
    </row>
    <row r="27" spans="1:24">
      <c r="A27" s="1" t="s">
        <v>566</v>
      </c>
      <c r="B27" s="1" t="s">
        <v>578</v>
      </c>
      <c r="C27" s="1" t="s">
        <v>596</v>
      </c>
      <c r="D27" s="1" t="s">
        <v>561</v>
      </c>
      <c r="E27" s="1">
        <v>55.777506000000002</v>
      </c>
      <c r="F27" s="1">
        <v>-133.09586100000001</v>
      </c>
      <c r="G27" s="1" t="s">
        <v>938</v>
      </c>
      <c r="H27" s="1" t="s">
        <v>35</v>
      </c>
      <c r="I27" s="1">
        <v>1</v>
      </c>
      <c r="J27" s="1" t="s">
        <v>35</v>
      </c>
      <c r="K27" s="1">
        <v>0</v>
      </c>
      <c r="L27" s="1">
        <v>132</v>
      </c>
      <c r="M27" s="1">
        <v>132</v>
      </c>
      <c r="N27" s="7">
        <v>604.73</v>
      </c>
      <c r="R27" s="70"/>
    </row>
    <row r="28" spans="1:24">
      <c r="A28" s="1" t="s">
        <v>566</v>
      </c>
      <c r="B28" s="1" t="s">
        <v>572</v>
      </c>
      <c r="C28" s="1" t="s">
        <v>593</v>
      </c>
      <c r="D28" s="1" t="s">
        <v>561</v>
      </c>
      <c r="E28" s="1">
        <v>58.359872000000003</v>
      </c>
      <c r="F28" s="1">
        <v>-134.634728</v>
      </c>
      <c r="G28" s="1" t="s">
        <v>938</v>
      </c>
      <c r="H28" s="1" t="s">
        <v>35</v>
      </c>
      <c r="I28" s="1">
        <v>3.5</v>
      </c>
      <c r="J28" s="1" t="s">
        <v>35</v>
      </c>
      <c r="K28" s="1">
        <v>0</v>
      </c>
      <c r="L28" s="1">
        <v>112</v>
      </c>
      <c r="M28" s="1">
        <v>112</v>
      </c>
      <c r="N28" s="7">
        <v>641.96</v>
      </c>
      <c r="R28" s="70"/>
      <c r="X28" s="8"/>
    </row>
    <row r="29" spans="1:24">
      <c r="A29" s="1" t="s">
        <v>566</v>
      </c>
      <c r="B29" s="1" t="s">
        <v>580</v>
      </c>
      <c r="C29" s="1" t="s">
        <v>598</v>
      </c>
      <c r="D29" s="1" t="s">
        <v>561</v>
      </c>
      <c r="E29" s="1">
        <v>56.314501999999997</v>
      </c>
      <c r="F29" s="1">
        <v>-132.212198</v>
      </c>
      <c r="G29" s="1" t="s">
        <v>938</v>
      </c>
      <c r="H29" s="1" t="s">
        <v>35</v>
      </c>
      <c r="I29" s="1">
        <v>17.5</v>
      </c>
      <c r="J29" s="1" t="s">
        <v>35</v>
      </c>
      <c r="K29" s="1">
        <v>0</v>
      </c>
      <c r="L29" s="1">
        <v>213</v>
      </c>
      <c r="M29" s="1">
        <v>213</v>
      </c>
      <c r="N29" s="7">
        <v>650.07499999999993</v>
      </c>
      <c r="R29" s="12"/>
    </row>
    <row r="30" spans="1:24">
      <c r="A30" s="1" t="s">
        <v>566</v>
      </c>
      <c r="B30" s="1" t="s">
        <v>567</v>
      </c>
      <c r="C30" s="1" t="s">
        <v>591</v>
      </c>
      <c r="D30" s="1" t="s">
        <v>561</v>
      </c>
      <c r="E30" s="1">
        <v>56.454228000000001</v>
      </c>
      <c r="F30" s="1">
        <v>-133.47033200000001</v>
      </c>
      <c r="G30" s="1" t="s">
        <v>938</v>
      </c>
      <c r="H30" s="1" t="s">
        <v>35</v>
      </c>
      <c r="I30" s="1">
        <v>3.5</v>
      </c>
      <c r="J30" s="1" t="s">
        <v>35</v>
      </c>
      <c r="K30" s="1">
        <v>0</v>
      </c>
      <c r="L30" s="1">
        <v>70</v>
      </c>
      <c r="M30" s="1">
        <v>70</v>
      </c>
      <c r="N30" s="7">
        <v>681.03499999999997</v>
      </c>
      <c r="R30" s="70"/>
      <c r="X30" s="8"/>
    </row>
    <row r="31" spans="1:24">
      <c r="A31" s="1" t="s">
        <v>566</v>
      </c>
      <c r="B31" s="1" t="s">
        <v>585</v>
      </c>
      <c r="C31" s="1" t="s">
        <v>600</v>
      </c>
      <c r="D31" s="1" t="s">
        <v>561</v>
      </c>
      <c r="E31" s="1">
        <v>0</v>
      </c>
      <c r="F31" s="1">
        <v>0</v>
      </c>
      <c r="G31" s="1" t="s">
        <v>939</v>
      </c>
      <c r="H31" s="1" t="s">
        <v>35</v>
      </c>
      <c r="I31" s="1">
        <v>17.5</v>
      </c>
      <c r="J31" s="1" t="s">
        <v>35</v>
      </c>
      <c r="K31" s="1">
        <v>0</v>
      </c>
      <c r="L31" s="1">
        <v>205</v>
      </c>
      <c r="M31" s="1">
        <v>205</v>
      </c>
      <c r="N31" s="7">
        <v>684.72500000000002</v>
      </c>
      <c r="R31" s="70"/>
    </row>
    <row r="32" spans="1:24">
      <c r="A32" s="1" t="s">
        <v>566</v>
      </c>
      <c r="B32" s="1" t="s">
        <v>577</v>
      </c>
      <c r="C32" s="1" t="s">
        <v>593</v>
      </c>
      <c r="D32" s="1" t="s">
        <v>561</v>
      </c>
      <c r="E32" s="1">
        <v>55.776800000000001</v>
      </c>
      <c r="F32" s="1">
        <v>-133.09937099999999</v>
      </c>
      <c r="G32" s="1" t="s">
        <v>938</v>
      </c>
      <c r="H32" s="1" t="s">
        <v>35</v>
      </c>
      <c r="I32" s="1">
        <v>1</v>
      </c>
      <c r="J32" s="1" t="s">
        <v>35</v>
      </c>
      <c r="K32" s="1">
        <v>0</v>
      </c>
      <c r="L32" s="1">
        <v>105</v>
      </c>
      <c r="M32" s="1">
        <v>105</v>
      </c>
      <c r="N32" s="7">
        <v>720.23</v>
      </c>
      <c r="R32" s="70"/>
    </row>
    <row r="33" spans="1:21">
      <c r="A33" s="1" t="s">
        <v>566</v>
      </c>
      <c r="B33" s="1" t="s">
        <v>569</v>
      </c>
      <c r="C33" s="1" t="s">
        <v>591</v>
      </c>
      <c r="D33" s="1" t="s">
        <v>561</v>
      </c>
      <c r="E33" s="1">
        <v>56.441823999999997</v>
      </c>
      <c r="F33" s="1">
        <v>-133.64086</v>
      </c>
      <c r="G33" s="1" t="s">
        <v>938</v>
      </c>
      <c r="H33" s="1" t="s">
        <v>35</v>
      </c>
      <c r="I33" s="1">
        <v>7.5</v>
      </c>
      <c r="J33" s="1" t="s">
        <v>35</v>
      </c>
      <c r="K33" s="1">
        <v>0</v>
      </c>
      <c r="L33" s="1">
        <v>76</v>
      </c>
      <c r="M33" s="1">
        <v>76</v>
      </c>
      <c r="N33" s="7">
        <v>722.46</v>
      </c>
      <c r="R33" s="12"/>
    </row>
    <row r="34" spans="1:21">
      <c r="A34" s="1" t="s">
        <v>566</v>
      </c>
      <c r="B34" s="1" t="s">
        <v>568</v>
      </c>
      <c r="C34" s="1" t="s">
        <v>590</v>
      </c>
      <c r="D34" s="1" t="s">
        <v>561</v>
      </c>
      <c r="E34" s="1">
        <v>56.454191999999999</v>
      </c>
      <c r="F34" s="1">
        <v>-133.46946600000001</v>
      </c>
      <c r="G34" s="1" t="s">
        <v>938</v>
      </c>
      <c r="H34" s="1" t="s">
        <v>35</v>
      </c>
      <c r="I34" s="1">
        <v>3.5</v>
      </c>
      <c r="J34" s="1" t="s">
        <v>35</v>
      </c>
      <c r="K34" s="1">
        <v>0</v>
      </c>
      <c r="L34" s="1">
        <v>100</v>
      </c>
      <c r="M34" s="1">
        <v>100</v>
      </c>
      <c r="N34" s="7">
        <v>803.86</v>
      </c>
      <c r="R34" s="70"/>
    </row>
    <row r="35" spans="1:21">
      <c r="A35" s="1" t="s">
        <v>112</v>
      </c>
      <c r="B35" s="1" t="s">
        <v>131</v>
      </c>
      <c r="C35" s="1" t="s">
        <v>208</v>
      </c>
      <c r="D35" s="1" t="s">
        <v>563</v>
      </c>
      <c r="E35" s="1">
        <v>51.646445</v>
      </c>
      <c r="F35" s="1">
        <v>-128.00714199999899</v>
      </c>
      <c r="G35" s="1" t="s">
        <v>938</v>
      </c>
      <c r="H35" s="1">
        <v>80.077026000000004</v>
      </c>
      <c r="I35" s="1">
        <v>25</v>
      </c>
      <c r="J35" s="1">
        <v>126</v>
      </c>
      <c r="K35" s="2">
        <v>7</v>
      </c>
      <c r="L35" s="2">
        <v>13</v>
      </c>
      <c r="M35" s="2">
        <v>20</v>
      </c>
      <c r="N35" s="7">
        <v>92.285878696574741</v>
      </c>
      <c r="R35" s="12"/>
    </row>
    <row r="36" spans="1:21">
      <c r="A36" s="1" t="s">
        <v>112</v>
      </c>
      <c r="B36" s="1" t="s">
        <v>132</v>
      </c>
      <c r="C36" s="1" t="s">
        <v>208</v>
      </c>
      <c r="D36" s="1" t="s">
        <v>563</v>
      </c>
      <c r="E36" s="1">
        <v>51.644306</v>
      </c>
      <c r="F36" s="1">
        <v>-128.010718999999</v>
      </c>
      <c r="G36" s="1" t="s">
        <v>938</v>
      </c>
      <c r="H36" s="1">
        <v>128.383972</v>
      </c>
      <c r="I36" s="1">
        <v>66</v>
      </c>
      <c r="J36" s="1">
        <v>220</v>
      </c>
      <c r="K36" s="2">
        <v>7</v>
      </c>
      <c r="L36" s="2">
        <v>13</v>
      </c>
      <c r="M36" s="2">
        <v>20</v>
      </c>
      <c r="N36" s="7">
        <v>92.466394764325173</v>
      </c>
      <c r="R36" s="70"/>
    </row>
    <row r="37" spans="1:21">
      <c r="A37" s="1" t="s">
        <v>112</v>
      </c>
      <c r="B37" s="1" t="s">
        <v>120</v>
      </c>
      <c r="C37" s="1" t="s">
        <v>207</v>
      </c>
      <c r="D37" s="77" t="s">
        <v>560</v>
      </c>
      <c r="E37" s="1">
        <v>51.6098</v>
      </c>
      <c r="F37" s="1">
        <v>-127.97309</v>
      </c>
      <c r="G37" s="1" t="s">
        <v>938</v>
      </c>
      <c r="H37" s="1">
        <v>413.90747099999902</v>
      </c>
      <c r="I37" s="1">
        <v>18</v>
      </c>
      <c r="J37" s="1">
        <v>84</v>
      </c>
      <c r="K37" s="2">
        <v>43</v>
      </c>
      <c r="L37" s="2">
        <v>28</v>
      </c>
      <c r="M37" s="2">
        <v>71</v>
      </c>
      <c r="N37" s="7">
        <v>259.87786496621294</v>
      </c>
      <c r="R37" s="12"/>
    </row>
    <row r="38" spans="1:21">
      <c r="A38" s="1" t="s">
        <v>112</v>
      </c>
      <c r="B38" s="1" t="s">
        <v>113</v>
      </c>
      <c r="C38" s="1" t="s">
        <v>206</v>
      </c>
      <c r="D38" s="77" t="s">
        <v>560</v>
      </c>
      <c r="E38" s="1">
        <v>51.643611110000002</v>
      </c>
      <c r="F38" s="1">
        <v>-128.14305555999999</v>
      </c>
      <c r="G38" s="1" t="s">
        <v>938</v>
      </c>
      <c r="H38" s="1" t="s">
        <v>35</v>
      </c>
      <c r="I38" s="1" t="s">
        <v>35</v>
      </c>
      <c r="J38" s="1" t="s">
        <v>35</v>
      </c>
      <c r="K38" s="2">
        <v>85</v>
      </c>
      <c r="L38" s="2">
        <v>15</v>
      </c>
      <c r="M38" s="2">
        <v>100</v>
      </c>
      <c r="N38" s="7">
        <v>163.50751324071737</v>
      </c>
      <c r="R38" s="12"/>
      <c r="T38" s="2"/>
    </row>
    <row r="39" spans="1:21">
      <c r="A39" s="1" t="s">
        <v>112</v>
      </c>
      <c r="B39" s="1" t="s">
        <v>142</v>
      </c>
      <c r="C39" s="1" t="s">
        <v>208</v>
      </c>
      <c r="D39" s="1" t="s">
        <v>563</v>
      </c>
      <c r="E39" s="1">
        <v>51.649825</v>
      </c>
      <c r="F39" s="1">
        <v>-128.045243</v>
      </c>
      <c r="G39" s="1" t="s">
        <v>938</v>
      </c>
      <c r="H39" s="1">
        <v>47.034607000000001</v>
      </c>
      <c r="I39" s="1">
        <v>55</v>
      </c>
      <c r="J39" s="1">
        <v>306</v>
      </c>
      <c r="K39" s="2">
        <v>80</v>
      </c>
      <c r="L39" s="2">
        <v>0</v>
      </c>
      <c r="M39" s="2">
        <v>80</v>
      </c>
      <c r="N39" s="7">
        <v>296.91281239464871</v>
      </c>
      <c r="R39" s="12"/>
      <c r="T39" s="2"/>
    </row>
    <row r="40" spans="1:21">
      <c r="A40" s="1" t="s">
        <v>112</v>
      </c>
      <c r="B40" s="1" t="s">
        <v>134</v>
      </c>
      <c r="C40" s="1" t="s">
        <v>208</v>
      </c>
      <c r="D40" s="1" t="s">
        <v>563</v>
      </c>
      <c r="E40" s="1">
        <v>51.6484489999999</v>
      </c>
      <c r="F40" s="1">
        <v>-128.068804</v>
      </c>
      <c r="G40" s="1" t="s">
        <v>938</v>
      </c>
      <c r="H40" s="1">
        <v>32.362366000000002</v>
      </c>
      <c r="I40" s="1">
        <v>0</v>
      </c>
      <c r="J40" s="1">
        <v>999</v>
      </c>
      <c r="K40" s="2">
        <v>45</v>
      </c>
      <c r="L40" s="2">
        <v>45</v>
      </c>
      <c r="M40" s="2">
        <v>90</v>
      </c>
      <c r="N40" s="7">
        <v>354.00597039551764</v>
      </c>
      <c r="R40" s="12"/>
      <c r="T40" s="2"/>
    </row>
    <row r="41" spans="1:21">
      <c r="A41" s="1" t="s">
        <v>112</v>
      </c>
      <c r="B41" s="1" t="s">
        <v>135</v>
      </c>
      <c r="C41" s="1" t="s">
        <v>206</v>
      </c>
      <c r="D41" s="77" t="s">
        <v>560</v>
      </c>
      <c r="E41" s="1">
        <v>51.650703</v>
      </c>
      <c r="F41" s="1">
        <v>-128.12849700000001</v>
      </c>
      <c r="G41" s="1" t="s">
        <v>938</v>
      </c>
      <c r="H41" s="1">
        <v>55.534058000000002</v>
      </c>
      <c r="I41" s="1">
        <v>12</v>
      </c>
      <c r="J41" s="1">
        <v>25</v>
      </c>
      <c r="K41" s="2">
        <v>65</v>
      </c>
      <c r="L41" s="2">
        <v>30</v>
      </c>
      <c r="M41" s="2">
        <v>95</v>
      </c>
      <c r="N41" s="7">
        <v>376.81398464079001</v>
      </c>
      <c r="R41" s="12"/>
      <c r="T41" s="2"/>
    </row>
    <row r="42" spans="1:21">
      <c r="A42" s="1" t="s">
        <v>112</v>
      </c>
      <c r="B42" s="1" t="s">
        <v>139</v>
      </c>
      <c r="C42" s="1" t="s">
        <v>210</v>
      </c>
      <c r="D42" s="1" t="s">
        <v>561</v>
      </c>
      <c r="E42" s="1">
        <v>51.650835999999899</v>
      </c>
      <c r="F42" s="1">
        <v>-128.127467</v>
      </c>
      <c r="G42" s="1" t="s">
        <v>938</v>
      </c>
      <c r="H42" s="1">
        <v>39.0050659999999</v>
      </c>
      <c r="I42" s="1">
        <v>15</v>
      </c>
      <c r="J42" s="1">
        <v>355</v>
      </c>
      <c r="K42" s="2">
        <v>70</v>
      </c>
      <c r="L42" s="2">
        <v>0</v>
      </c>
      <c r="M42" s="2">
        <v>70</v>
      </c>
      <c r="N42" s="7">
        <v>247.41050044013005</v>
      </c>
      <c r="R42" s="12"/>
      <c r="T42" s="2"/>
    </row>
    <row r="43" spans="1:21">
      <c r="A43" s="1" t="s">
        <v>112</v>
      </c>
      <c r="B43" s="1" t="s">
        <v>123</v>
      </c>
      <c r="C43" s="1" t="s">
        <v>208</v>
      </c>
      <c r="D43" s="1" t="s">
        <v>563</v>
      </c>
      <c r="E43" s="1">
        <v>51.657103999999897</v>
      </c>
      <c r="F43" s="1">
        <v>-128.01528400000001</v>
      </c>
      <c r="G43" s="1" t="s">
        <v>938</v>
      </c>
      <c r="H43" s="1">
        <v>43.492493000000003</v>
      </c>
      <c r="I43" s="1">
        <v>55</v>
      </c>
      <c r="J43" s="1">
        <v>96</v>
      </c>
      <c r="K43" s="2">
        <v>100</v>
      </c>
      <c r="L43" s="2">
        <v>0</v>
      </c>
      <c r="M43" s="2">
        <v>100</v>
      </c>
      <c r="N43" s="7">
        <v>485.8006802117032</v>
      </c>
      <c r="R43" s="12"/>
      <c r="T43" s="2"/>
      <c r="U43" s="22"/>
    </row>
    <row r="44" spans="1:21">
      <c r="A44" s="1" t="s">
        <v>112</v>
      </c>
      <c r="B44" s="1" t="s">
        <v>127</v>
      </c>
      <c r="C44" s="1" t="s">
        <v>206</v>
      </c>
      <c r="D44" s="77" t="s">
        <v>560</v>
      </c>
      <c r="E44" s="1">
        <v>51.659551</v>
      </c>
      <c r="F44" s="1">
        <v>-128.07288600000001</v>
      </c>
      <c r="G44" s="1" t="s">
        <v>938</v>
      </c>
      <c r="H44" s="1">
        <v>10.101929</v>
      </c>
      <c r="I44" s="1">
        <v>10</v>
      </c>
      <c r="J44" s="1">
        <v>80</v>
      </c>
      <c r="K44" s="2">
        <v>65</v>
      </c>
      <c r="L44" s="2">
        <v>13</v>
      </c>
      <c r="M44" s="2">
        <v>78</v>
      </c>
      <c r="N44" s="7">
        <v>298.4898705116633</v>
      </c>
      <c r="R44" s="12"/>
      <c r="T44" s="2"/>
    </row>
    <row r="45" spans="1:21">
      <c r="A45" s="1" t="s">
        <v>112</v>
      </c>
      <c r="B45" s="1" t="s">
        <v>125</v>
      </c>
      <c r="C45" s="1" t="s">
        <v>208</v>
      </c>
      <c r="D45" s="1" t="s">
        <v>563</v>
      </c>
      <c r="E45" s="1">
        <v>51.658914000000003</v>
      </c>
      <c r="F45" s="1">
        <v>-128.07333</v>
      </c>
      <c r="G45" s="1" t="s">
        <v>938</v>
      </c>
      <c r="H45" s="1">
        <v>37.882506999999897</v>
      </c>
      <c r="I45" s="1">
        <v>27</v>
      </c>
      <c r="J45" s="1">
        <v>180</v>
      </c>
      <c r="K45" s="2">
        <v>100</v>
      </c>
      <c r="L45" s="2">
        <v>0</v>
      </c>
      <c r="M45" s="2">
        <v>100</v>
      </c>
      <c r="N45" s="7">
        <v>647.30641870296643</v>
      </c>
      <c r="R45" s="12"/>
      <c r="T45" s="2"/>
    </row>
    <row r="46" spans="1:21">
      <c r="A46" s="1" t="s">
        <v>112</v>
      </c>
      <c r="B46" s="1" t="s">
        <v>133</v>
      </c>
      <c r="C46" s="1" t="s">
        <v>209</v>
      </c>
      <c r="D46" s="1" t="s">
        <v>560</v>
      </c>
      <c r="E46" s="1">
        <v>51.644187000000002</v>
      </c>
      <c r="F46" s="1">
        <v>-128.01084599999899</v>
      </c>
      <c r="G46" s="1" t="s">
        <v>938</v>
      </c>
      <c r="H46" s="1">
        <v>142.87609900000001</v>
      </c>
      <c r="I46" s="1">
        <v>12</v>
      </c>
      <c r="J46" s="1">
        <v>180</v>
      </c>
      <c r="K46" s="2">
        <v>58</v>
      </c>
      <c r="L46" s="2">
        <v>36</v>
      </c>
      <c r="M46" s="2">
        <v>94</v>
      </c>
      <c r="N46" s="7">
        <v>757.0974256220693</v>
      </c>
      <c r="R46" s="12"/>
      <c r="T46" s="2"/>
    </row>
    <row r="47" spans="1:21">
      <c r="A47" s="2" t="s">
        <v>220</v>
      </c>
      <c r="B47" s="2">
        <v>2928</v>
      </c>
      <c r="C47" s="2" t="s">
        <v>193</v>
      </c>
      <c r="D47" s="2" t="s">
        <v>560</v>
      </c>
      <c r="E47" s="6">
        <v>49.28</v>
      </c>
      <c r="F47" s="6">
        <v>-124.67</v>
      </c>
      <c r="G47" s="2" t="s">
        <v>938</v>
      </c>
      <c r="H47" s="1" t="s">
        <v>35</v>
      </c>
      <c r="I47" s="1" t="s">
        <v>35</v>
      </c>
      <c r="J47" s="1" t="s">
        <v>35</v>
      </c>
      <c r="K47" s="2">
        <v>100</v>
      </c>
      <c r="L47" s="2">
        <v>1</v>
      </c>
      <c r="M47" s="2">
        <v>101</v>
      </c>
      <c r="N47" s="7">
        <v>129.89214000000001</v>
      </c>
      <c r="Q47" s="12"/>
      <c r="R47" s="12"/>
      <c r="T47" s="2"/>
    </row>
    <row r="48" spans="1:21">
      <c r="A48" s="2" t="s">
        <v>220</v>
      </c>
      <c r="B48" s="2">
        <v>2929</v>
      </c>
      <c r="C48" s="2" t="s">
        <v>193</v>
      </c>
      <c r="D48" s="2" t="s">
        <v>560</v>
      </c>
      <c r="E48" s="6">
        <v>49.28</v>
      </c>
      <c r="F48" s="6">
        <v>-124.67</v>
      </c>
      <c r="G48" s="2" t="s">
        <v>938</v>
      </c>
      <c r="H48" s="1" t="s">
        <v>35</v>
      </c>
      <c r="I48" s="1" t="s">
        <v>35</v>
      </c>
      <c r="J48" s="1" t="s">
        <v>35</v>
      </c>
      <c r="K48" s="2">
        <v>100</v>
      </c>
      <c r="L48" s="2">
        <v>0</v>
      </c>
      <c r="M48" s="2">
        <v>100</v>
      </c>
      <c r="N48" s="7">
        <v>176.75500500000004</v>
      </c>
      <c r="Q48" s="12"/>
      <c r="R48" s="70"/>
      <c r="T48" s="2"/>
    </row>
    <row r="49" spans="1:21">
      <c r="A49" s="2" t="s">
        <v>220</v>
      </c>
      <c r="B49" s="2">
        <v>2930</v>
      </c>
      <c r="C49" s="2" t="s">
        <v>227</v>
      </c>
      <c r="D49" s="77" t="s">
        <v>560</v>
      </c>
      <c r="E49" s="6">
        <v>49.28</v>
      </c>
      <c r="F49" s="6">
        <v>-124.67</v>
      </c>
      <c r="G49" s="2" t="s">
        <v>938</v>
      </c>
      <c r="H49" s="1" t="s">
        <v>35</v>
      </c>
      <c r="I49" s="1" t="s">
        <v>35</v>
      </c>
      <c r="J49" s="1" t="s">
        <v>35</v>
      </c>
      <c r="K49" s="2">
        <v>100</v>
      </c>
      <c r="L49" s="2">
        <v>15</v>
      </c>
      <c r="M49" s="2">
        <v>115</v>
      </c>
      <c r="N49" s="7">
        <v>163.93049999999999</v>
      </c>
      <c r="R49" s="12"/>
      <c r="T49" s="2"/>
      <c r="U49" s="22"/>
    </row>
    <row r="50" spans="1:21">
      <c r="A50" s="2" t="s">
        <v>220</v>
      </c>
      <c r="B50" s="2">
        <v>2931</v>
      </c>
      <c r="C50" s="2" t="s">
        <v>229</v>
      </c>
      <c r="D50" s="2" t="s">
        <v>562</v>
      </c>
      <c r="E50" s="6">
        <v>49.28</v>
      </c>
      <c r="F50" s="6">
        <v>-124.67</v>
      </c>
      <c r="G50" s="2" t="s">
        <v>938</v>
      </c>
      <c r="H50" s="1" t="s">
        <v>35</v>
      </c>
      <c r="I50" s="1" t="s">
        <v>35</v>
      </c>
      <c r="J50" s="1" t="s">
        <v>35</v>
      </c>
      <c r="K50" s="2">
        <v>100</v>
      </c>
      <c r="L50" s="2">
        <v>1</v>
      </c>
      <c r="M50" s="2">
        <v>101</v>
      </c>
      <c r="N50" s="7">
        <v>106.16544999999999</v>
      </c>
      <c r="Q50" s="12"/>
      <c r="R50" s="12"/>
      <c r="T50" s="2"/>
    </row>
    <row r="51" spans="1:21">
      <c r="A51" s="2" t="s">
        <v>220</v>
      </c>
      <c r="B51" s="2">
        <v>2932</v>
      </c>
      <c r="C51" s="2" t="s">
        <v>230</v>
      </c>
      <c r="D51" s="77" t="s">
        <v>560</v>
      </c>
      <c r="E51" s="6">
        <v>49.28</v>
      </c>
      <c r="F51" s="6">
        <v>-124.67</v>
      </c>
      <c r="G51" s="2" t="s">
        <v>938</v>
      </c>
      <c r="H51" s="1" t="s">
        <v>35</v>
      </c>
      <c r="I51" s="1" t="s">
        <v>35</v>
      </c>
      <c r="J51" s="1" t="s">
        <v>35</v>
      </c>
      <c r="K51" s="2">
        <v>90</v>
      </c>
      <c r="L51" s="2">
        <v>1</v>
      </c>
      <c r="M51" s="2">
        <v>91</v>
      </c>
      <c r="N51" s="7">
        <v>223.70915000000002</v>
      </c>
      <c r="Q51" s="12"/>
      <c r="R51" s="12"/>
      <c r="T51" s="2"/>
    </row>
    <row r="52" spans="1:21">
      <c r="A52" s="2" t="s">
        <v>220</v>
      </c>
      <c r="B52" s="2">
        <v>2933</v>
      </c>
      <c r="C52" s="2" t="s">
        <v>193</v>
      </c>
      <c r="D52" s="2" t="s">
        <v>560</v>
      </c>
      <c r="E52" s="6">
        <v>49.28</v>
      </c>
      <c r="F52" s="6">
        <v>-124.67</v>
      </c>
      <c r="G52" s="2" t="s">
        <v>938</v>
      </c>
      <c r="H52" s="1" t="s">
        <v>35</v>
      </c>
      <c r="I52" s="1" t="s">
        <v>35</v>
      </c>
      <c r="J52" s="1" t="s">
        <v>35</v>
      </c>
      <c r="K52" s="2">
        <v>100</v>
      </c>
      <c r="L52" s="2">
        <v>5</v>
      </c>
      <c r="M52" s="2">
        <v>105</v>
      </c>
      <c r="N52" s="7">
        <v>94.321000000000012</v>
      </c>
      <c r="R52" s="12"/>
      <c r="T52" s="2"/>
      <c r="U52" s="22"/>
    </row>
    <row r="53" spans="1:21">
      <c r="A53" s="2" t="s">
        <v>220</v>
      </c>
      <c r="B53" s="2">
        <v>2934</v>
      </c>
      <c r="C53" s="2" t="s">
        <v>221</v>
      </c>
      <c r="D53" s="1" t="s">
        <v>564</v>
      </c>
      <c r="E53" s="6">
        <v>49.28</v>
      </c>
      <c r="F53" s="6">
        <v>-124.67</v>
      </c>
      <c r="G53" s="2" t="s">
        <v>938</v>
      </c>
      <c r="H53" s="1" t="s">
        <v>35</v>
      </c>
      <c r="I53" s="1" t="s">
        <v>35</v>
      </c>
      <c r="J53" s="1" t="s">
        <v>35</v>
      </c>
      <c r="K53" s="2">
        <v>100</v>
      </c>
      <c r="L53" s="2">
        <v>6</v>
      </c>
      <c r="M53" s="2">
        <v>106</v>
      </c>
      <c r="N53" s="7">
        <v>124.17997000000001</v>
      </c>
      <c r="Q53" s="12"/>
      <c r="R53" s="12"/>
      <c r="T53" s="2"/>
      <c r="U53" s="22"/>
    </row>
    <row r="54" spans="1:21">
      <c r="A54" s="2" t="s">
        <v>220</v>
      </c>
      <c r="B54" s="2">
        <v>2935</v>
      </c>
      <c r="C54" s="2" t="s">
        <v>221</v>
      </c>
      <c r="D54" s="1" t="s">
        <v>564</v>
      </c>
      <c r="E54" s="6">
        <v>49.28</v>
      </c>
      <c r="F54" s="6">
        <v>-124.67</v>
      </c>
      <c r="G54" s="2" t="s">
        <v>938</v>
      </c>
      <c r="H54" s="1" t="s">
        <v>35</v>
      </c>
      <c r="I54" s="1" t="s">
        <v>35</v>
      </c>
      <c r="J54" s="1" t="s">
        <v>35</v>
      </c>
      <c r="K54" s="2">
        <v>100</v>
      </c>
      <c r="L54" s="2">
        <v>10</v>
      </c>
      <c r="M54" s="2">
        <v>110</v>
      </c>
      <c r="N54" s="7">
        <v>124.7359</v>
      </c>
      <c r="Q54" s="12"/>
      <c r="R54" s="12"/>
      <c r="T54" s="2"/>
    </row>
    <row r="55" spans="1:21">
      <c r="A55" s="2" t="s">
        <v>220</v>
      </c>
      <c r="B55" s="2">
        <v>2936</v>
      </c>
      <c r="C55" s="2" t="s">
        <v>193</v>
      </c>
      <c r="D55" s="2" t="s">
        <v>560</v>
      </c>
      <c r="E55" s="6">
        <v>49.28</v>
      </c>
      <c r="F55" s="6">
        <v>-124.67</v>
      </c>
      <c r="G55" s="2" t="s">
        <v>938</v>
      </c>
      <c r="H55" s="1" t="s">
        <v>35</v>
      </c>
      <c r="I55" s="1" t="s">
        <v>35</v>
      </c>
      <c r="J55" s="1" t="s">
        <v>35</v>
      </c>
      <c r="K55" s="2">
        <v>100</v>
      </c>
      <c r="L55" s="2">
        <v>7</v>
      </c>
      <c r="M55" s="2">
        <v>107</v>
      </c>
      <c r="N55" s="7">
        <v>210.42486500000001</v>
      </c>
      <c r="Q55" s="12"/>
      <c r="R55" s="12"/>
      <c r="T55" s="2"/>
    </row>
    <row r="56" spans="1:21">
      <c r="A56" s="2" t="s">
        <v>220</v>
      </c>
      <c r="B56" s="2">
        <v>2937</v>
      </c>
      <c r="C56" s="2" t="s">
        <v>225</v>
      </c>
      <c r="D56" s="2" t="s">
        <v>564</v>
      </c>
      <c r="E56" s="6">
        <v>49.28</v>
      </c>
      <c r="F56" s="6">
        <v>-124.67</v>
      </c>
      <c r="G56" s="2" t="s">
        <v>938</v>
      </c>
      <c r="H56" s="1" t="s">
        <v>35</v>
      </c>
      <c r="I56" s="1" t="s">
        <v>35</v>
      </c>
      <c r="J56" s="1" t="s">
        <v>35</v>
      </c>
      <c r="K56" s="2">
        <v>100</v>
      </c>
      <c r="L56" s="2">
        <v>1</v>
      </c>
      <c r="M56" s="2">
        <v>101</v>
      </c>
      <c r="N56" s="7">
        <v>86.992775000000009</v>
      </c>
      <c r="Q56" s="12"/>
      <c r="R56" s="12"/>
      <c r="T56" s="2"/>
    </row>
    <row r="57" spans="1:21">
      <c r="A57" s="2" t="s">
        <v>220</v>
      </c>
      <c r="B57" s="2">
        <v>2938</v>
      </c>
      <c r="C57" s="2" t="s">
        <v>193</v>
      </c>
      <c r="D57" s="2" t="s">
        <v>560</v>
      </c>
      <c r="E57" s="6">
        <v>49.28</v>
      </c>
      <c r="F57" s="6">
        <v>-124.67</v>
      </c>
      <c r="G57" s="2" t="s">
        <v>938</v>
      </c>
      <c r="H57" s="1" t="s">
        <v>35</v>
      </c>
      <c r="I57" s="1" t="s">
        <v>35</v>
      </c>
      <c r="J57" s="1" t="s">
        <v>35</v>
      </c>
      <c r="K57" s="2">
        <v>100</v>
      </c>
      <c r="L57" s="2">
        <v>2</v>
      </c>
      <c r="M57" s="2">
        <v>102</v>
      </c>
      <c r="N57" s="7">
        <v>174.178585</v>
      </c>
      <c r="Q57" s="12"/>
      <c r="R57" s="12"/>
      <c r="T57" s="2"/>
    </row>
    <row r="58" spans="1:21">
      <c r="A58" s="2" t="s">
        <v>220</v>
      </c>
      <c r="B58" s="2">
        <v>2939</v>
      </c>
      <c r="C58" s="2" t="s">
        <v>193</v>
      </c>
      <c r="D58" s="2" t="s">
        <v>560</v>
      </c>
      <c r="E58" s="6">
        <v>49.28</v>
      </c>
      <c r="F58" s="6">
        <v>-124.67</v>
      </c>
      <c r="G58" s="2" t="s">
        <v>938</v>
      </c>
      <c r="H58" s="1" t="s">
        <v>35</v>
      </c>
      <c r="I58" s="1" t="s">
        <v>35</v>
      </c>
      <c r="J58" s="1" t="s">
        <v>35</v>
      </c>
      <c r="K58" s="2">
        <v>100</v>
      </c>
      <c r="L58" s="2">
        <v>7</v>
      </c>
      <c r="M58" s="2">
        <v>107</v>
      </c>
      <c r="N58" s="7">
        <v>136.301725</v>
      </c>
      <c r="Q58" s="12"/>
      <c r="R58" s="12"/>
      <c r="T58" s="2"/>
    </row>
    <row r="59" spans="1:21" ht="15.75" customHeight="1">
      <c r="A59" s="2" t="s">
        <v>220</v>
      </c>
      <c r="B59" s="2">
        <v>2940</v>
      </c>
      <c r="C59" s="2" t="s">
        <v>193</v>
      </c>
      <c r="D59" s="2" t="s">
        <v>560</v>
      </c>
      <c r="E59" s="6">
        <v>49.28</v>
      </c>
      <c r="F59" s="6">
        <v>-124.67</v>
      </c>
      <c r="G59" s="2" t="s">
        <v>938</v>
      </c>
      <c r="H59" s="1" t="s">
        <v>35</v>
      </c>
      <c r="I59" s="1" t="s">
        <v>35</v>
      </c>
      <c r="J59" s="1" t="s">
        <v>35</v>
      </c>
      <c r="K59" s="2">
        <v>100</v>
      </c>
      <c r="L59" s="2">
        <v>20</v>
      </c>
      <c r="M59" s="2">
        <v>120</v>
      </c>
      <c r="N59" s="7">
        <v>262.36566999999997</v>
      </c>
      <c r="Q59" s="12"/>
      <c r="R59" s="12"/>
      <c r="T59" s="2"/>
    </row>
    <row r="60" spans="1:21">
      <c r="A60" s="2" t="s">
        <v>218</v>
      </c>
      <c r="B60" s="2">
        <v>2383</v>
      </c>
      <c r="C60" s="2" t="s">
        <v>221</v>
      </c>
      <c r="D60" s="1" t="s">
        <v>564</v>
      </c>
      <c r="E60" s="6">
        <v>48.97</v>
      </c>
      <c r="F60" s="6">
        <v>-123.64</v>
      </c>
      <c r="G60" s="2" t="s">
        <v>938</v>
      </c>
      <c r="H60" s="1" t="s">
        <v>35</v>
      </c>
      <c r="I60" s="1" t="s">
        <v>35</v>
      </c>
      <c r="J60" s="1" t="s">
        <v>35</v>
      </c>
      <c r="K60" s="2">
        <v>100</v>
      </c>
      <c r="L60" s="2">
        <v>3</v>
      </c>
      <c r="M60" s="2">
        <v>103</v>
      </c>
      <c r="N60" s="7">
        <v>102.17385</v>
      </c>
      <c r="Q60" s="12"/>
      <c r="R60" s="12"/>
      <c r="T60" s="2"/>
    </row>
    <row r="61" spans="1:21">
      <c r="A61" s="2" t="s">
        <v>218</v>
      </c>
      <c r="B61" s="2">
        <v>2379</v>
      </c>
      <c r="C61" s="2" t="s">
        <v>226</v>
      </c>
      <c r="D61" s="2" t="s">
        <v>565</v>
      </c>
      <c r="E61" s="6">
        <v>49</v>
      </c>
      <c r="F61" s="6">
        <v>-123.67</v>
      </c>
      <c r="G61" s="2" t="s">
        <v>938</v>
      </c>
      <c r="H61" s="1" t="s">
        <v>35</v>
      </c>
      <c r="I61" s="1" t="s">
        <v>35</v>
      </c>
      <c r="J61" s="1" t="s">
        <v>35</v>
      </c>
      <c r="K61" s="2">
        <v>100</v>
      </c>
      <c r="L61" s="2">
        <v>4</v>
      </c>
      <c r="M61" s="2">
        <v>104</v>
      </c>
      <c r="N61" s="7">
        <v>138.95131499999999</v>
      </c>
    </row>
    <row r="62" spans="1:21">
      <c r="A62" s="1" t="s">
        <v>106</v>
      </c>
      <c r="B62" s="1" t="s">
        <v>102</v>
      </c>
      <c r="C62" s="1" t="s">
        <v>195</v>
      </c>
      <c r="D62" s="1" t="s">
        <v>564</v>
      </c>
      <c r="E62" s="1">
        <v>53.087777777777703</v>
      </c>
      <c r="F62" s="1">
        <v>-129.472777777777</v>
      </c>
      <c r="G62" s="1" t="s">
        <v>938</v>
      </c>
      <c r="H62" s="1" t="s">
        <v>35</v>
      </c>
      <c r="I62" s="1" t="s">
        <v>35</v>
      </c>
      <c r="J62" s="1" t="s">
        <v>35</v>
      </c>
      <c r="K62" s="2">
        <v>8</v>
      </c>
      <c r="L62" s="2">
        <v>6</v>
      </c>
      <c r="M62" s="2">
        <v>14</v>
      </c>
      <c r="N62" s="7">
        <v>81.07859999999998</v>
      </c>
    </row>
    <row r="63" spans="1:21">
      <c r="A63" s="1" t="s">
        <v>106</v>
      </c>
      <c r="B63" s="1" t="s">
        <v>100</v>
      </c>
      <c r="C63" s="1" t="s">
        <v>195</v>
      </c>
      <c r="D63" s="1" t="s">
        <v>564</v>
      </c>
      <c r="E63" s="1">
        <v>52.97</v>
      </c>
      <c r="F63" s="1">
        <v>-129.1925</v>
      </c>
      <c r="G63" s="1" t="s">
        <v>938</v>
      </c>
      <c r="H63" s="1" t="s">
        <v>35</v>
      </c>
      <c r="I63" s="1" t="s">
        <v>35</v>
      </c>
      <c r="J63" s="1" t="s">
        <v>35</v>
      </c>
      <c r="K63" s="2">
        <v>32</v>
      </c>
      <c r="L63" s="2">
        <v>13</v>
      </c>
      <c r="M63" s="2">
        <v>45</v>
      </c>
      <c r="N63" s="7">
        <v>160.86078750000004</v>
      </c>
    </row>
    <row r="64" spans="1:21">
      <c r="A64" s="1" t="s">
        <v>106</v>
      </c>
      <c r="B64" s="1" t="s">
        <v>88</v>
      </c>
      <c r="C64" s="1" t="s">
        <v>194</v>
      </c>
      <c r="D64" s="1" t="s">
        <v>560</v>
      </c>
      <c r="E64" s="1">
        <v>54.240277777777699</v>
      </c>
      <c r="F64" s="1">
        <v>-130.051388888888</v>
      </c>
      <c r="G64" s="1" t="s">
        <v>938</v>
      </c>
      <c r="H64" s="1" t="s">
        <v>35</v>
      </c>
      <c r="I64" s="1" t="s">
        <v>35</v>
      </c>
      <c r="J64" s="1" t="s">
        <v>35</v>
      </c>
      <c r="K64" s="2">
        <v>25</v>
      </c>
      <c r="L64" s="2">
        <v>25</v>
      </c>
      <c r="M64" s="2">
        <v>50</v>
      </c>
      <c r="N64" s="7">
        <v>210.42843333333334</v>
      </c>
    </row>
    <row r="65" spans="1:20">
      <c r="A65" s="1" t="s">
        <v>106</v>
      </c>
      <c r="B65" s="1" t="s">
        <v>91</v>
      </c>
      <c r="C65" s="1" t="s">
        <v>193</v>
      </c>
      <c r="D65" s="2" t="s">
        <v>560</v>
      </c>
      <c r="E65" s="1">
        <v>54.214444444444403</v>
      </c>
      <c r="F65" s="1">
        <v>-130.24027777777701</v>
      </c>
      <c r="G65" s="1" t="s">
        <v>938</v>
      </c>
      <c r="H65" s="1" t="s">
        <v>35</v>
      </c>
      <c r="I65" s="1" t="s">
        <v>35</v>
      </c>
      <c r="J65" s="1" t="s">
        <v>35</v>
      </c>
      <c r="K65" s="2">
        <v>100</v>
      </c>
      <c r="L65" s="2">
        <v>11</v>
      </c>
      <c r="M65" s="2">
        <v>111</v>
      </c>
      <c r="N65" s="7">
        <v>138.4006986503623</v>
      </c>
    </row>
    <row r="66" spans="1:20">
      <c r="A66" s="1" t="s">
        <v>106</v>
      </c>
      <c r="B66" s="1" t="s">
        <v>99</v>
      </c>
      <c r="C66" s="1" t="s">
        <v>193</v>
      </c>
      <c r="D66" s="2" t="s">
        <v>560</v>
      </c>
      <c r="E66" s="1">
        <v>52.682499999999997</v>
      </c>
      <c r="F66" s="1">
        <v>-129.05277777777701</v>
      </c>
      <c r="G66" s="1" t="s">
        <v>938</v>
      </c>
      <c r="H66" s="1" t="s">
        <v>35</v>
      </c>
      <c r="I66" s="1" t="s">
        <v>35</v>
      </c>
      <c r="J66" s="1" t="s">
        <v>35</v>
      </c>
      <c r="K66" s="2">
        <v>32</v>
      </c>
      <c r="L66" s="2">
        <v>8</v>
      </c>
      <c r="M66" s="2">
        <v>40</v>
      </c>
      <c r="N66" s="7">
        <v>268.97884166666671</v>
      </c>
    </row>
    <row r="67" spans="1:20">
      <c r="A67" s="1" t="s">
        <v>106</v>
      </c>
      <c r="B67" s="1" t="s">
        <v>98</v>
      </c>
      <c r="C67" s="1" t="s">
        <v>194</v>
      </c>
      <c r="D67" s="1" t="s">
        <v>560</v>
      </c>
      <c r="E67" s="1">
        <v>52.655277777777698</v>
      </c>
      <c r="F67" s="1">
        <v>-128.72861111111101</v>
      </c>
      <c r="G67" s="1" t="s">
        <v>938</v>
      </c>
      <c r="H67" s="1" t="s">
        <v>35</v>
      </c>
      <c r="I67" s="1" t="s">
        <v>35</v>
      </c>
      <c r="J67" s="1" t="s">
        <v>35</v>
      </c>
      <c r="K67" s="2">
        <v>75</v>
      </c>
      <c r="L67" s="2">
        <v>18</v>
      </c>
      <c r="M67" s="2">
        <v>93</v>
      </c>
      <c r="N67" s="7">
        <v>187.22594545454544</v>
      </c>
    </row>
    <row r="68" spans="1:20">
      <c r="A68" s="1" t="s">
        <v>106</v>
      </c>
      <c r="B68" s="1" t="s">
        <v>96</v>
      </c>
      <c r="C68" s="1" t="s">
        <v>199</v>
      </c>
      <c r="D68" s="1" t="s">
        <v>563</v>
      </c>
      <c r="E68" s="1">
        <v>53.790277777777703</v>
      </c>
      <c r="F68" s="1">
        <v>-128.968055555555</v>
      </c>
      <c r="G68" s="1" t="s">
        <v>938</v>
      </c>
      <c r="H68" s="1" t="s">
        <v>35</v>
      </c>
      <c r="I68" s="1" t="s">
        <v>35</v>
      </c>
      <c r="J68" s="1" t="s">
        <v>35</v>
      </c>
      <c r="K68" s="2">
        <v>100</v>
      </c>
      <c r="L68" s="2">
        <v>46</v>
      </c>
      <c r="M68" s="2">
        <v>146</v>
      </c>
      <c r="N68" s="7">
        <v>377.42446666666672</v>
      </c>
    </row>
    <row r="69" spans="1:20">
      <c r="A69" s="1" t="s">
        <v>106</v>
      </c>
      <c r="B69" s="1" t="s">
        <v>105</v>
      </c>
      <c r="C69" s="1" t="s">
        <v>197</v>
      </c>
      <c r="D69" s="1" t="s">
        <v>563</v>
      </c>
      <c r="E69" s="1">
        <v>53.956666666666599</v>
      </c>
      <c r="F69" s="1">
        <v>-130.27166666666599</v>
      </c>
      <c r="G69" s="1" t="s">
        <v>938</v>
      </c>
      <c r="H69" s="1" t="s">
        <v>35</v>
      </c>
      <c r="I69" s="1" t="s">
        <v>35</v>
      </c>
      <c r="J69" s="1" t="s">
        <v>35</v>
      </c>
      <c r="K69" s="2">
        <v>20</v>
      </c>
      <c r="L69" s="2">
        <v>46</v>
      </c>
      <c r="M69" s="2">
        <v>66</v>
      </c>
      <c r="N69" s="7">
        <v>402.6375000000001</v>
      </c>
    </row>
    <row r="70" spans="1:20">
      <c r="A70" s="1" t="s">
        <v>106</v>
      </c>
      <c r="B70" s="1" t="s">
        <v>93</v>
      </c>
      <c r="C70" s="1" t="s">
        <v>194</v>
      </c>
      <c r="D70" s="1" t="s">
        <v>560</v>
      </c>
      <c r="E70" s="1">
        <v>54.225277777777698</v>
      </c>
      <c r="F70" s="1">
        <v>-130.159722222222</v>
      </c>
      <c r="G70" s="1" t="s">
        <v>938</v>
      </c>
      <c r="H70" s="1" t="s">
        <v>35</v>
      </c>
      <c r="I70" s="1" t="s">
        <v>35</v>
      </c>
      <c r="J70" s="1" t="s">
        <v>35</v>
      </c>
      <c r="K70" s="2">
        <v>100</v>
      </c>
      <c r="L70" s="2">
        <v>11</v>
      </c>
      <c r="M70" s="2">
        <v>111</v>
      </c>
      <c r="N70" s="7">
        <v>271.97673690476188</v>
      </c>
    </row>
    <row r="71" spans="1:20">
      <c r="A71" s="1" t="s">
        <v>106</v>
      </c>
      <c r="B71" s="1" t="s">
        <v>97</v>
      </c>
      <c r="C71" s="1" t="s">
        <v>193</v>
      </c>
      <c r="D71" s="2" t="s">
        <v>560</v>
      </c>
      <c r="E71" s="1">
        <v>53.176111111111098</v>
      </c>
      <c r="F71" s="1">
        <v>-128.669444444444</v>
      </c>
      <c r="G71" s="1" t="s">
        <v>938</v>
      </c>
      <c r="H71" s="1" t="s">
        <v>35</v>
      </c>
      <c r="I71" s="1" t="s">
        <v>35</v>
      </c>
      <c r="J71" s="1" t="s">
        <v>35</v>
      </c>
      <c r="K71" s="2">
        <v>100</v>
      </c>
      <c r="L71" s="2">
        <v>11</v>
      </c>
      <c r="M71" s="2">
        <v>111</v>
      </c>
      <c r="N71" s="7">
        <v>371.21704583333326</v>
      </c>
    </row>
    <row r="72" spans="1:20">
      <c r="A72" s="1" t="s">
        <v>106</v>
      </c>
      <c r="B72" s="1" t="s">
        <v>92</v>
      </c>
      <c r="C72" s="1" t="s">
        <v>193</v>
      </c>
      <c r="D72" s="2" t="s">
        <v>560</v>
      </c>
      <c r="E72" s="1">
        <v>54.2222222222222</v>
      </c>
      <c r="F72" s="1">
        <v>-130.17499999999899</v>
      </c>
      <c r="G72" s="1" t="s">
        <v>938</v>
      </c>
      <c r="H72" s="1" t="s">
        <v>35</v>
      </c>
      <c r="I72" s="1" t="s">
        <v>35</v>
      </c>
      <c r="J72" s="1" t="s">
        <v>35</v>
      </c>
      <c r="K72" s="2">
        <v>100</v>
      </c>
      <c r="L72" s="2">
        <v>24</v>
      </c>
      <c r="M72" s="2">
        <v>124</v>
      </c>
      <c r="N72" s="7">
        <v>282.28915124999997</v>
      </c>
    </row>
    <row r="73" spans="1:20">
      <c r="A73" s="1" t="s">
        <v>106</v>
      </c>
      <c r="B73" s="1" t="s">
        <v>103</v>
      </c>
      <c r="C73" s="1" t="s">
        <v>194</v>
      </c>
      <c r="D73" s="1" t="s">
        <v>560</v>
      </c>
      <c r="E73" s="1">
        <v>54.035277777777701</v>
      </c>
      <c r="F73" s="1">
        <v>-130.26083333333301</v>
      </c>
      <c r="G73" s="1" t="s">
        <v>938</v>
      </c>
      <c r="H73" s="1" t="s">
        <v>35</v>
      </c>
      <c r="I73" s="1" t="s">
        <v>35</v>
      </c>
      <c r="J73" s="1" t="s">
        <v>35</v>
      </c>
      <c r="K73" s="2">
        <v>75</v>
      </c>
      <c r="L73" s="2">
        <v>22</v>
      </c>
      <c r="M73" s="2">
        <v>97</v>
      </c>
      <c r="N73" s="7">
        <v>552.73849696969683</v>
      </c>
    </row>
    <row r="74" spans="1:20">
      <c r="A74" s="1" t="s">
        <v>106</v>
      </c>
      <c r="B74" s="1" t="s">
        <v>94</v>
      </c>
      <c r="C74" s="1" t="s">
        <v>194</v>
      </c>
      <c r="D74" s="1" t="s">
        <v>560</v>
      </c>
      <c r="E74" s="1">
        <v>54.1805555555555</v>
      </c>
      <c r="F74" s="1">
        <v>-130.218055555555</v>
      </c>
      <c r="G74" s="1" t="s">
        <v>938</v>
      </c>
      <c r="H74" s="1" t="s">
        <v>35</v>
      </c>
      <c r="I74" s="1" t="s">
        <v>35</v>
      </c>
      <c r="J74" s="1" t="s">
        <v>35</v>
      </c>
      <c r="K74" s="2">
        <v>90</v>
      </c>
      <c r="L74" s="2">
        <v>15</v>
      </c>
      <c r="M74" s="2">
        <v>105</v>
      </c>
      <c r="N74" s="7">
        <v>636.82659428571446</v>
      </c>
    </row>
    <row r="75" spans="1:20">
      <c r="A75" s="1" t="s">
        <v>54</v>
      </c>
      <c r="B75" s="1" t="s">
        <v>55</v>
      </c>
      <c r="C75" s="1" t="s">
        <v>187</v>
      </c>
      <c r="D75" s="77" t="s">
        <v>560</v>
      </c>
      <c r="E75" s="1">
        <v>48.85</v>
      </c>
      <c r="F75" s="1">
        <v>-124.25</v>
      </c>
      <c r="G75" s="1" t="s">
        <v>939</v>
      </c>
      <c r="H75" s="1">
        <v>229</v>
      </c>
      <c r="I75" s="1">
        <v>25</v>
      </c>
      <c r="J75" s="1" t="s">
        <v>47</v>
      </c>
      <c r="K75" s="2">
        <v>100</v>
      </c>
      <c r="L75" s="2">
        <v>5</v>
      </c>
      <c r="M75" s="2">
        <v>105</v>
      </c>
      <c r="N75" s="7">
        <v>97.730390000000014</v>
      </c>
      <c r="Q75" s="2"/>
      <c r="R75" s="2"/>
      <c r="S75" s="2"/>
    </row>
    <row r="76" spans="1:20">
      <c r="A76" s="1" t="s">
        <v>54</v>
      </c>
      <c r="B76" s="1" t="s">
        <v>65</v>
      </c>
      <c r="C76" s="1" t="s">
        <v>188</v>
      </c>
      <c r="D76" s="77" t="s">
        <v>560</v>
      </c>
      <c r="E76" s="1">
        <v>50.7</v>
      </c>
      <c r="F76" s="1">
        <v>-128.03333333</v>
      </c>
      <c r="G76" s="1" t="s">
        <v>939</v>
      </c>
      <c r="H76" s="1">
        <v>168</v>
      </c>
      <c r="I76" s="1">
        <v>20</v>
      </c>
      <c r="J76" s="1" t="s">
        <v>47</v>
      </c>
      <c r="K76" s="2">
        <v>100</v>
      </c>
      <c r="L76" s="2">
        <v>10</v>
      </c>
      <c r="M76" s="2">
        <v>110</v>
      </c>
      <c r="N76" s="7">
        <v>256.87348000000003</v>
      </c>
      <c r="Q76" s="2"/>
      <c r="R76" s="2"/>
      <c r="S76" s="2"/>
    </row>
    <row r="77" spans="1:20">
      <c r="A77" s="1" t="s">
        <v>54</v>
      </c>
      <c r="B77" s="1" t="s">
        <v>72</v>
      </c>
      <c r="C77" s="1" t="s">
        <v>187</v>
      </c>
      <c r="D77" s="77" t="s">
        <v>560</v>
      </c>
      <c r="E77" s="1">
        <v>50.2</v>
      </c>
      <c r="F77" s="1">
        <v>-125.51666667000001</v>
      </c>
      <c r="G77" s="1" t="s">
        <v>939</v>
      </c>
      <c r="H77" s="1">
        <v>244</v>
      </c>
      <c r="I77" s="1">
        <v>10</v>
      </c>
      <c r="J77" s="1" t="s">
        <v>185</v>
      </c>
      <c r="K77" s="2">
        <v>100</v>
      </c>
      <c r="L77" s="2">
        <v>7.5</v>
      </c>
      <c r="M77" s="2">
        <v>107.5</v>
      </c>
      <c r="N77" s="7">
        <v>170.20239999999998</v>
      </c>
      <c r="Q77" s="2"/>
      <c r="R77" s="2"/>
      <c r="S77" s="2"/>
    </row>
    <row r="78" spans="1:20">
      <c r="A78" s="1" t="s">
        <v>54</v>
      </c>
      <c r="B78" s="1" t="s">
        <v>73</v>
      </c>
      <c r="C78" s="1" t="s">
        <v>187</v>
      </c>
      <c r="D78" s="77" t="s">
        <v>560</v>
      </c>
      <c r="E78" s="7">
        <v>50.533333329999998</v>
      </c>
      <c r="F78" s="6">
        <v>-127.33333333</v>
      </c>
      <c r="G78" s="1" t="s">
        <v>939</v>
      </c>
      <c r="H78" s="2">
        <v>168</v>
      </c>
      <c r="I78" s="2">
        <v>5</v>
      </c>
      <c r="J78" s="6" t="s">
        <v>189</v>
      </c>
      <c r="K78" s="2">
        <v>100</v>
      </c>
      <c r="L78" s="2">
        <v>10</v>
      </c>
      <c r="M78" s="2">
        <v>110</v>
      </c>
      <c r="N78" s="7">
        <v>208.20100000000002</v>
      </c>
      <c r="Q78" s="2"/>
      <c r="R78" s="2"/>
      <c r="S78" s="2"/>
    </row>
    <row r="79" spans="1:20">
      <c r="A79" s="1" t="s">
        <v>54</v>
      </c>
      <c r="B79" s="1" t="s">
        <v>74</v>
      </c>
      <c r="C79" s="1" t="s">
        <v>190</v>
      </c>
      <c r="D79" s="1" t="s">
        <v>564</v>
      </c>
      <c r="E79" s="1">
        <v>49.05</v>
      </c>
      <c r="F79" s="1">
        <v>-124.16666667</v>
      </c>
      <c r="G79" s="1" t="s">
        <v>939</v>
      </c>
      <c r="H79" s="1">
        <v>366</v>
      </c>
      <c r="I79" s="1">
        <v>10</v>
      </c>
      <c r="J79" s="1" t="s">
        <v>191</v>
      </c>
      <c r="K79" s="2">
        <v>77.5</v>
      </c>
      <c r="L79" s="2">
        <v>7.5</v>
      </c>
      <c r="M79" s="2">
        <v>85</v>
      </c>
      <c r="N79" s="7">
        <v>106.13120235294119</v>
      </c>
      <c r="Q79" s="2"/>
      <c r="R79" s="2"/>
      <c r="S79" s="2"/>
      <c r="T79"/>
    </row>
    <row r="80" spans="1:20">
      <c r="A80" s="1" t="s">
        <v>54</v>
      </c>
      <c r="B80" s="1" t="s">
        <v>82</v>
      </c>
      <c r="C80" s="1" t="s">
        <v>188</v>
      </c>
      <c r="D80" s="77" t="s">
        <v>560</v>
      </c>
      <c r="E80" s="1">
        <v>48.6</v>
      </c>
      <c r="F80" s="1">
        <v>-124.36666667</v>
      </c>
      <c r="G80" s="1" t="s">
        <v>939</v>
      </c>
      <c r="H80" s="1">
        <v>533</v>
      </c>
      <c r="I80" s="1">
        <v>40</v>
      </c>
      <c r="J80" s="1" t="s">
        <v>192</v>
      </c>
      <c r="K80" s="2">
        <v>100</v>
      </c>
      <c r="L80" s="2">
        <v>22.5</v>
      </c>
      <c r="M80" s="2">
        <v>122.5</v>
      </c>
      <c r="N80" s="7">
        <v>544.29701999999997</v>
      </c>
      <c r="Q80" s="2"/>
      <c r="R80" s="2"/>
      <c r="S80" s="2"/>
      <c r="T80"/>
    </row>
    <row r="81" spans="1:47">
      <c r="A81" s="1" t="s">
        <v>54</v>
      </c>
      <c r="B81" s="1" t="s">
        <v>83</v>
      </c>
      <c r="C81" s="1" t="s">
        <v>188</v>
      </c>
      <c r="D81" s="77" t="s">
        <v>560</v>
      </c>
      <c r="E81" s="1">
        <v>50.616666670000001</v>
      </c>
      <c r="F81" s="1">
        <v>-128.05000000000001</v>
      </c>
      <c r="G81" s="1" t="s">
        <v>939</v>
      </c>
      <c r="H81" s="1">
        <v>274</v>
      </c>
      <c r="I81" s="1">
        <v>20</v>
      </c>
      <c r="J81" s="1" t="s">
        <v>192</v>
      </c>
      <c r="K81" s="2">
        <v>70</v>
      </c>
      <c r="L81" s="2">
        <v>12.5</v>
      </c>
      <c r="M81" s="2">
        <v>82.5</v>
      </c>
      <c r="N81" s="7">
        <v>208.60791</v>
      </c>
      <c r="Q81" s="2"/>
      <c r="R81" s="2"/>
      <c r="S81" s="2"/>
      <c r="T81"/>
      <c r="V81" s="75"/>
      <c r="Y81" s="75"/>
      <c r="AR81" s="75"/>
      <c r="AS81" s="75"/>
      <c r="AU81" s="75"/>
    </row>
    <row r="82" spans="1:47">
      <c r="A82" s="1" t="s">
        <v>54</v>
      </c>
      <c r="B82" s="1" t="s">
        <v>86</v>
      </c>
      <c r="C82" s="1" t="s">
        <v>193</v>
      </c>
      <c r="D82" s="2" t="s">
        <v>560</v>
      </c>
      <c r="E82" s="1">
        <v>48.566666669999996</v>
      </c>
      <c r="F82" s="1">
        <v>-124.33333333</v>
      </c>
      <c r="G82" s="1" t="s">
        <v>939</v>
      </c>
      <c r="H82" s="1">
        <v>229</v>
      </c>
      <c r="I82" s="1">
        <v>25</v>
      </c>
      <c r="J82" s="1" t="s">
        <v>184</v>
      </c>
      <c r="K82" s="2">
        <v>100</v>
      </c>
      <c r="L82" s="2">
        <v>10</v>
      </c>
      <c r="M82" s="2">
        <v>110</v>
      </c>
      <c r="N82" s="7">
        <v>268.01010000000008</v>
      </c>
      <c r="Q82" s="2"/>
      <c r="R82" s="2"/>
      <c r="S82" s="2"/>
      <c r="T82"/>
      <c r="V82" s="75"/>
      <c r="Y82" s="75"/>
      <c r="AR82" s="75"/>
      <c r="AS82" s="75"/>
      <c r="AU82" s="75"/>
    </row>
    <row r="83" spans="1:47">
      <c r="A83" s="2" t="s">
        <v>216</v>
      </c>
      <c r="B83" s="2">
        <v>1885</v>
      </c>
      <c r="C83" s="2" t="s">
        <v>193</v>
      </c>
      <c r="D83" s="2" t="s">
        <v>560</v>
      </c>
      <c r="E83" s="6">
        <v>50.2</v>
      </c>
      <c r="F83" s="6">
        <v>-127.5</v>
      </c>
      <c r="G83" s="2" t="s">
        <v>939</v>
      </c>
      <c r="H83" s="1">
        <v>200</v>
      </c>
      <c r="I83" s="1">
        <v>13</v>
      </c>
      <c r="J83" s="1" t="s">
        <v>35</v>
      </c>
      <c r="K83" s="2">
        <v>100</v>
      </c>
      <c r="L83" s="2">
        <v>9</v>
      </c>
      <c r="M83" s="2">
        <v>109</v>
      </c>
      <c r="N83" s="7">
        <v>268.88603999999998</v>
      </c>
      <c r="O83" s="75"/>
      <c r="P83" s="75"/>
      <c r="Q83"/>
      <c r="R83"/>
      <c r="S83"/>
      <c r="T83"/>
      <c r="V83" s="75"/>
      <c r="Y83" s="75"/>
      <c r="AR83" s="75"/>
      <c r="AS83" s="75"/>
      <c r="AU83" s="75"/>
    </row>
    <row r="84" spans="1:47">
      <c r="A84" s="2" t="s">
        <v>216</v>
      </c>
      <c r="B84" s="2">
        <v>1886</v>
      </c>
      <c r="C84" s="2" t="s">
        <v>198</v>
      </c>
      <c r="D84" s="1" t="s">
        <v>560</v>
      </c>
      <c r="E84" s="6">
        <v>50.22</v>
      </c>
      <c r="F84" s="6">
        <v>-127.48</v>
      </c>
      <c r="G84" s="2" t="s">
        <v>939</v>
      </c>
      <c r="H84" s="1">
        <v>90</v>
      </c>
      <c r="I84" s="1">
        <v>3</v>
      </c>
      <c r="J84" s="1" t="s">
        <v>35</v>
      </c>
      <c r="K84" s="2">
        <v>100</v>
      </c>
      <c r="L84" s="2">
        <v>3</v>
      </c>
      <c r="M84" s="2">
        <v>103</v>
      </c>
      <c r="N84" s="7">
        <v>469.19848599999995</v>
      </c>
      <c r="O84" s="75"/>
      <c r="P84" s="75"/>
      <c r="Q84"/>
      <c r="R84"/>
      <c r="S84"/>
      <c r="T84"/>
      <c r="V84" s="75"/>
      <c r="Y84" s="75"/>
      <c r="AR84" s="75"/>
      <c r="AS84" s="75"/>
      <c r="AU84" s="75"/>
    </row>
    <row r="85" spans="1:47">
      <c r="A85" s="2" t="s">
        <v>216</v>
      </c>
      <c r="B85" s="2">
        <v>1887</v>
      </c>
      <c r="C85" s="2" t="s">
        <v>193</v>
      </c>
      <c r="D85" s="2" t="s">
        <v>560</v>
      </c>
      <c r="E85" s="6">
        <v>50.2</v>
      </c>
      <c r="F85" s="6">
        <v>-127.5</v>
      </c>
      <c r="G85" s="2" t="s">
        <v>939</v>
      </c>
      <c r="H85" s="1">
        <v>210</v>
      </c>
      <c r="I85" s="1">
        <v>29</v>
      </c>
      <c r="J85" s="1" t="s">
        <v>35</v>
      </c>
      <c r="K85" s="2">
        <v>100</v>
      </c>
      <c r="L85" s="2">
        <v>14</v>
      </c>
      <c r="M85" s="2">
        <v>114</v>
      </c>
      <c r="N85" s="7">
        <v>214.31245000000001</v>
      </c>
      <c r="O85" s="75"/>
      <c r="P85" s="75"/>
      <c r="Q85"/>
      <c r="R85"/>
      <c r="S85"/>
      <c r="T85"/>
      <c r="V85" s="75"/>
      <c r="Y85" s="75"/>
      <c r="AR85" s="75"/>
      <c r="AS85" s="75"/>
      <c r="AU85" s="75"/>
    </row>
    <row r="86" spans="1:47">
      <c r="A86" s="2" t="s">
        <v>216</v>
      </c>
      <c r="B86" s="2">
        <v>1888</v>
      </c>
      <c r="C86" s="2" t="s">
        <v>223</v>
      </c>
      <c r="D86" s="77" t="s">
        <v>560</v>
      </c>
      <c r="E86" s="6">
        <v>50.2</v>
      </c>
      <c r="F86" s="6">
        <v>-127.5</v>
      </c>
      <c r="G86" s="2" t="s">
        <v>939</v>
      </c>
      <c r="H86" s="1">
        <v>170</v>
      </c>
      <c r="I86" s="1">
        <v>50</v>
      </c>
      <c r="J86" s="1" t="s">
        <v>35</v>
      </c>
      <c r="K86" s="2">
        <v>100</v>
      </c>
      <c r="L86" s="2">
        <v>20</v>
      </c>
      <c r="M86" s="2">
        <v>120</v>
      </c>
      <c r="N86" s="7">
        <v>386.37794999999994</v>
      </c>
      <c r="O86" s="75"/>
      <c r="P86" s="75"/>
      <c r="Q86"/>
      <c r="R86"/>
      <c r="S86"/>
      <c r="T86"/>
      <c r="V86" s="75"/>
      <c r="Y86" s="75"/>
      <c r="AR86" s="75"/>
      <c r="AS86" s="75"/>
      <c r="AU86" s="75"/>
    </row>
    <row r="87" spans="1:47">
      <c r="A87" s="2" t="s">
        <v>216</v>
      </c>
      <c r="B87" s="2">
        <v>1889</v>
      </c>
      <c r="C87" s="2" t="s">
        <v>198</v>
      </c>
      <c r="D87" s="1" t="s">
        <v>560</v>
      </c>
      <c r="E87" s="6">
        <v>50.23</v>
      </c>
      <c r="F87" s="6">
        <v>-127.5</v>
      </c>
      <c r="G87" s="2" t="s">
        <v>939</v>
      </c>
      <c r="H87" s="1">
        <v>315</v>
      </c>
      <c r="I87" s="1">
        <v>45</v>
      </c>
      <c r="J87" s="1" t="s">
        <v>35</v>
      </c>
      <c r="K87" s="2">
        <v>47</v>
      </c>
      <c r="L87" s="2">
        <v>14</v>
      </c>
      <c r="M87" s="2">
        <v>61</v>
      </c>
      <c r="N87" s="7">
        <v>484.00583499999999</v>
      </c>
      <c r="O87" s="75"/>
      <c r="P87" s="75"/>
      <c r="Q87"/>
      <c r="R87"/>
      <c r="S87"/>
      <c r="T87"/>
      <c r="V87" s="75"/>
      <c r="Y87" s="75"/>
      <c r="AR87" s="75"/>
      <c r="AS87" s="75"/>
      <c r="AU87" s="75"/>
    </row>
    <row r="88" spans="1:47">
      <c r="A88" s="2" t="s">
        <v>216</v>
      </c>
      <c r="B88" s="2">
        <v>1890</v>
      </c>
      <c r="C88" s="2" t="s">
        <v>207</v>
      </c>
      <c r="D88" s="77" t="s">
        <v>560</v>
      </c>
      <c r="E88" s="6">
        <v>50.2</v>
      </c>
      <c r="F88" s="6">
        <v>-127.45</v>
      </c>
      <c r="G88" s="2" t="s">
        <v>939</v>
      </c>
      <c r="H88" s="1">
        <v>360</v>
      </c>
      <c r="I88" s="1">
        <v>20</v>
      </c>
      <c r="J88" s="1" t="s">
        <v>35</v>
      </c>
      <c r="K88" s="2">
        <v>32</v>
      </c>
      <c r="L88" s="2">
        <v>18</v>
      </c>
      <c r="M88" s="2">
        <v>50</v>
      </c>
      <c r="N88" s="7">
        <v>242.70115799999999</v>
      </c>
      <c r="O88" s="75"/>
      <c r="P88" s="75"/>
      <c r="Q88"/>
      <c r="R88"/>
      <c r="S88"/>
      <c r="T88"/>
      <c r="V88" s="75"/>
      <c r="Y88" s="75"/>
      <c r="AR88" s="75"/>
      <c r="AS88" s="75"/>
      <c r="AU88" s="75"/>
    </row>
    <row r="89" spans="1:47">
      <c r="A89" s="2" t="s">
        <v>216</v>
      </c>
      <c r="B89" s="2">
        <v>1891</v>
      </c>
      <c r="C89" s="2" t="s">
        <v>223</v>
      </c>
      <c r="D89" s="77" t="s">
        <v>560</v>
      </c>
      <c r="E89" s="6">
        <v>50.2</v>
      </c>
      <c r="F89" s="6">
        <v>-127.5</v>
      </c>
      <c r="G89" s="2" t="s">
        <v>939</v>
      </c>
      <c r="H89" s="1">
        <v>570</v>
      </c>
      <c r="I89" s="1">
        <v>30</v>
      </c>
      <c r="J89" s="1" t="s">
        <v>35</v>
      </c>
      <c r="K89" s="2">
        <v>100</v>
      </c>
      <c r="L89" s="2">
        <v>10</v>
      </c>
      <c r="M89" s="2">
        <v>110</v>
      </c>
      <c r="N89" s="7">
        <v>381.85771999999997</v>
      </c>
      <c r="O89" s="75"/>
      <c r="P89" s="75"/>
      <c r="Q89"/>
      <c r="R89"/>
      <c r="S89"/>
      <c r="T89"/>
      <c r="V89" s="75"/>
      <c r="Y89" s="75"/>
      <c r="AR89" s="75"/>
      <c r="AS89" s="75"/>
      <c r="AU89" s="75"/>
    </row>
    <row r="90" spans="1:47">
      <c r="A90" s="2" t="s">
        <v>216</v>
      </c>
      <c r="B90" s="2">
        <v>1892</v>
      </c>
      <c r="C90" s="2" t="s">
        <v>221</v>
      </c>
      <c r="D90" s="1" t="s">
        <v>564</v>
      </c>
      <c r="E90" s="6">
        <v>50.2</v>
      </c>
      <c r="F90" s="6">
        <v>-127.5</v>
      </c>
      <c r="G90" s="2" t="s">
        <v>939</v>
      </c>
      <c r="H90" s="1">
        <v>91</v>
      </c>
      <c r="I90" s="1">
        <v>0</v>
      </c>
      <c r="J90" s="1" t="s">
        <v>35</v>
      </c>
      <c r="K90" s="2">
        <v>100</v>
      </c>
      <c r="L90" s="2">
        <v>0</v>
      </c>
      <c r="M90" s="2">
        <v>100</v>
      </c>
      <c r="N90" s="7">
        <v>64.703710000000001</v>
      </c>
      <c r="O90" s="75"/>
      <c r="P90" s="75"/>
      <c r="Q90"/>
      <c r="R90"/>
      <c r="S90"/>
      <c r="T90"/>
      <c r="V90" s="75"/>
      <c r="Y90" s="75"/>
      <c r="AS90" s="75"/>
      <c r="AU90" s="75"/>
    </row>
    <row r="91" spans="1:47">
      <c r="A91" s="2" t="s">
        <v>216</v>
      </c>
      <c r="B91" s="2">
        <v>1893</v>
      </c>
      <c r="C91" s="2" t="s">
        <v>193</v>
      </c>
      <c r="D91" s="2" t="s">
        <v>560</v>
      </c>
      <c r="E91" s="6">
        <v>50.2</v>
      </c>
      <c r="F91" s="6">
        <v>-127.5</v>
      </c>
      <c r="G91" s="2" t="s">
        <v>939</v>
      </c>
      <c r="H91" s="1">
        <v>20</v>
      </c>
      <c r="I91" s="1">
        <v>0</v>
      </c>
      <c r="J91" s="1" t="s">
        <v>35</v>
      </c>
      <c r="K91" s="2">
        <v>100</v>
      </c>
      <c r="L91" s="2">
        <v>1</v>
      </c>
      <c r="M91" s="2">
        <v>101</v>
      </c>
      <c r="N91" s="7">
        <v>207.57334500000005</v>
      </c>
      <c r="O91" s="75"/>
      <c r="P91" s="75"/>
      <c r="Q91"/>
      <c r="R91"/>
      <c r="S91"/>
      <c r="T91"/>
      <c r="V91" s="75"/>
      <c r="Y91" s="75"/>
    </row>
    <row r="92" spans="1:47">
      <c r="A92" s="2" t="s">
        <v>216</v>
      </c>
      <c r="B92" s="2">
        <v>1894</v>
      </c>
      <c r="C92" s="2" t="s">
        <v>193</v>
      </c>
      <c r="D92" s="2" t="s">
        <v>560</v>
      </c>
      <c r="E92" s="6">
        <v>50.2</v>
      </c>
      <c r="F92" s="6">
        <v>-127.5</v>
      </c>
      <c r="G92" s="2" t="s">
        <v>939</v>
      </c>
      <c r="H92" s="1">
        <v>150</v>
      </c>
      <c r="I92" s="1">
        <v>0</v>
      </c>
      <c r="J92" s="1" t="s">
        <v>35</v>
      </c>
      <c r="K92" s="2">
        <v>100</v>
      </c>
      <c r="L92" s="2">
        <v>11</v>
      </c>
      <c r="M92" s="2">
        <v>111</v>
      </c>
      <c r="N92" s="7">
        <v>187.19366799999995</v>
      </c>
      <c r="O92"/>
      <c r="P92" s="75"/>
      <c r="Q92"/>
      <c r="R92"/>
      <c r="S92"/>
      <c r="T92"/>
      <c r="AI92" s="75"/>
      <c r="AJ92" s="75"/>
      <c r="AL92" s="75"/>
    </row>
    <row r="93" spans="1:47">
      <c r="A93" s="2" t="s">
        <v>216</v>
      </c>
      <c r="B93" s="2">
        <v>1895</v>
      </c>
      <c r="C93" s="2" t="s">
        <v>223</v>
      </c>
      <c r="D93" s="77" t="s">
        <v>560</v>
      </c>
      <c r="E93" s="6">
        <v>50.2</v>
      </c>
      <c r="F93" s="6">
        <v>-127.45</v>
      </c>
      <c r="G93" s="2" t="s">
        <v>939</v>
      </c>
      <c r="H93" s="1">
        <v>170</v>
      </c>
      <c r="I93" s="1">
        <v>60</v>
      </c>
      <c r="J93" s="1" t="s">
        <v>35</v>
      </c>
      <c r="K93" s="2">
        <v>100</v>
      </c>
      <c r="L93" s="2">
        <v>11</v>
      </c>
      <c r="M93" s="2">
        <v>111</v>
      </c>
      <c r="N93" s="7">
        <v>490.59735999999998</v>
      </c>
      <c r="O93"/>
      <c r="P93" s="75"/>
      <c r="Q93"/>
      <c r="R93"/>
      <c r="S93"/>
      <c r="T93"/>
      <c r="AI93" s="75"/>
      <c r="AJ93" s="75"/>
      <c r="AL93" s="75"/>
    </row>
    <row r="94" spans="1:47">
      <c r="A94" s="2" t="s">
        <v>216</v>
      </c>
      <c r="B94" s="2">
        <v>1896</v>
      </c>
      <c r="C94" s="2" t="s">
        <v>223</v>
      </c>
      <c r="D94" s="77" t="s">
        <v>560</v>
      </c>
      <c r="E94" s="6">
        <v>50.23</v>
      </c>
      <c r="F94" s="6">
        <v>-127.5</v>
      </c>
      <c r="G94" s="2" t="s">
        <v>939</v>
      </c>
      <c r="H94" s="1">
        <v>130</v>
      </c>
      <c r="I94" s="1">
        <v>70</v>
      </c>
      <c r="J94" s="1" t="s">
        <v>35</v>
      </c>
      <c r="K94" s="2">
        <v>76</v>
      </c>
      <c r="L94" s="2">
        <v>24</v>
      </c>
      <c r="M94" s="2">
        <v>100</v>
      </c>
      <c r="N94" s="7">
        <v>359.86754400000001</v>
      </c>
      <c r="O94"/>
      <c r="P94"/>
      <c r="Q94"/>
      <c r="R94"/>
      <c r="S94"/>
      <c r="T94"/>
      <c r="AI94" s="75"/>
      <c r="AJ94" s="75"/>
      <c r="AL94" s="75"/>
    </row>
    <row r="95" spans="1:47">
      <c r="A95" s="2" t="s">
        <v>216</v>
      </c>
      <c r="B95" s="2">
        <v>1897</v>
      </c>
      <c r="C95" s="2" t="s">
        <v>198</v>
      </c>
      <c r="D95" s="1" t="s">
        <v>560</v>
      </c>
      <c r="E95" s="6">
        <v>50.2</v>
      </c>
      <c r="F95" s="6">
        <v>-127.45</v>
      </c>
      <c r="G95" s="2" t="s">
        <v>939</v>
      </c>
      <c r="H95" s="1">
        <v>91</v>
      </c>
      <c r="I95" s="1">
        <v>1</v>
      </c>
      <c r="J95" s="1" t="s">
        <v>35</v>
      </c>
      <c r="K95" s="2">
        <v>100</v>
      </c>
      <c r="L95" s="2">
        <v>12</v>
      </c>
      <c r="M95" s="2">
        <v>112</v>
      </c>
      <c r="N95" s="7">
        <v>308.62332599999991</v>
      </c>
      <c r="O95"/>
      <c r="P95" s="75"/>
      <c r="Q95"/>
      <c r="R95"/>
      <c r="S95"/>
      <c r="T95"/>
      <c r="AI95" s="75"/>
      <c r="AJ95" s="75"/>
      <c r="AL95" s="75"/>
    </row>
    <row r="96" spans="1:47">
      <c r="A96" s="2" t="s">
        <v>216</v>
      </c>
      <c r="B96" s="2">
        <v>1898</v>
      </c>
      <c r="C96" s="2" t="s">
        <v>207</v>
      </c>
      <c r="D96" s="77" t="s">
        <v>560</v>
      </c>
      <c r="E96" s="6">
        <v>50.2</v>
      </c>
      <c r="F96" s="6">
        <v>-127.5</v>
      </c>
      <c r="G96" s="2" t="s">
        <v>939</v>
      </c>
      <c r="H96" s="1">
        <v>95</v>
      </c>
      <c r="I96" s="1">
        <v>0</v>
      </c>
      <c r="J96" s="1" t="s">
        <v>35</v>
      </c>
      <c r="K96" s="2">
        <v>100</v>
      </c>
      <c r="L96" s="2">
        <v>0</v>
      </c>
      <c r="M96" s="2">
        <v>100</v>
      </c>
      <c r="N96" s="7">
        <v>145.252475</v>
      </c>
      <c r="O96"/>
      <c r="P96" s="75"/>
      <c r="Q96"/>
      <c r="R96"/>
      <c r="S96"/>
      <c r="T96"/>
      <c r="AI96" s="75"/>
      <c r="AJ96" s="75"/>
      <c r="AL96" s="75"/>
    </row>
    <row r="97" spans="1:38">
      <c r="A97" s="2" t="s">
        <v>216</v>
      </c>
      <c r="B97" s="2">
        <v>1899</v>
      </c>
      <c r="C97" s="2" t="s">
        <v>207</v>
      </c>
      <c r="D97" s="77" t="s">
        <v>560</v>
      </c>
      <c r="E97" s="6">
        <v>50.22</v>
      </c>
      <c r="F97" s="6">
        <v>-127.48</v>
      </c>
      <c r="G97" s="2" t="s">
        <v>939</v>
      </c>
      <c r="H97" s="1">
        <v>20</v>
      </c>
      <c r="I97" s="1">
        <v>0</v>
      </c>
      <c r="J97" s="1" t="s">
        <v>35</v>
      </c>
      <c r="K97" s="2">
        <v>100</v>
      </c>
      <c r="L97" s="2">
        <v>2</v>
      </c>
      <c r="M97" s="2">
        <v>102</v>
      </c>
      <c r="N97" s="7">
        <v>142.22870800000001</v>
      </c>
      <c r="O97"/>
      <c r="P97" s="75"/>
      <c r="Q97"/>
      <c r="R97"/>
      <c r="S97"/>
      <c r="T97"/>
      <c r="AI97" s="75"/>
      <c r="AJ97" s="75"/>
      <c r="AL97" s="75"/>
    </row>
    <row r="98" spans="1:38">
      <c r="A98" s="2" t="s">
        <v>216</v>
      </c>
      <c r="B98" s="2">
        <v>1901</v>
      </c>
      <c r="C98" s="2" t="s">
        <v>198</v>
      </c>
      <c r="D98" s="1" t="s">
        <v>560</v>
      </c>
      <c r="E98" s="6">
        <v>50.2</v>
      </c>
      <c r="F98" s="6">
        <v>-127.5</v>
      </c>
      <c r="G98" s="2" t="s">
        <v>939</v>
      </c>
      <c r="H98" s="1">
        <v>206</v>
      </c>
      <c r="I98" s="1">
        <v>65</v>
      </c>
      <c r="J98" s="1" t="s">
        <v>35</v>
      </c>
      <c r="K98" s="2">
        <v>100</v>
      </c>
      <c r="L98" s="2">
        <v>8</v>
      </c>
      <c r="M98" s="2">
        <v>108</v>
      </c>
      <c r="N98" s="7">
        <v>117.84168000000001</v>
      </c>
      <c r="O98"/>
      <c r="P98"/>
      <c r="Q98"/>
      <c r="R98"/>
      <c r="S98"/>
      <c r="T98"/>
      <c r="AI98" s="75"/>
      <c r="AJ98" s="75"/>
      <c r="AL98" s="75"/>
    </row>
    <row r="99" spans="1:38">
      <c r="A99" s="2" t="s">
        <v>216</v>
      </c>
      <c r="B99" s="2">
        <v>1902</v>
      </c>
      <c r="C99" s="2" t="s">
        <v>198</v>
      </c>
      <c r="D99" s="1" t="s">
        <v>560</v>
      </c>
      <c r="E99" s="6">
        <v>50.2</v>
      </c>
      <c r="F99" s="6">
        <v>-127.5</v>
      </c>
      <c r="G99" s="2" t="s">
        <v>939</v>
      </c>
      <c r="H99" s="1">
        <v>185</v>
      </c>
      <c r="I99" s="1">
        <v>50</v>
      </c>
      <c r="J99" s="1" t="s">
        <v>35</v>
      </c>
      <c r="K99" s="2">
        <v>100</v>
      </c>
      <c r="L99" s="2">
        <v>10</v>
      </c>
      <c r="M99" s="2">
        <v>110</v>
      </c>
      <c r="N99" s="7">
        <v>156.52967999999998</v>
      </c>
      <c r="O99"/>
      <c r="P99"/>
      <c r="Q99"/>
      <c r="R99"/>
      <c r="S99"/>
      <c r="T99"/>
      <c r="AI99" s="75"/>
      <c r="AJ99" s="75"/>
      <c r="AL99" s="75"/>
    </row>
    <row r="100" spans="1:38">
      <c r="A100" s="2" t="s">
        <v>216</v>
      </c>
      <c r="B100" s="2">
        <v>1903</v>
      </c>
      <c r="C100" s="2" t="s">
        <v>198</v>
      </c>
      <c r="D100" s="1" t="s">
        <v>560</v>
      </c>
      <c r="E100" s="6">
        <v>50.2</v>
      </c>
      <c r="F100" s="6">
        <v>-127.5</v>
      </c>
      <c r="G100" s="2" t="s">
        <v>939</v>
      </c>
      <c r="H100" s="1">
        <v>90</v>
      </c>
      <c r="I100" s="1">
        <v>4</v>
      </c>
      <c r="J100" s="1" t="s">
        <v>35</v>
      </c>
      <c r="K100" s="2">
        <v>100</v>
      </c>
      <c r="L100" s="2">
        <v>13</v>
      </c>
      <c r="M100" s="2">
        <v>113</v>
      </c>
      <c r="N100" s="7">
        <v>362.890062</v>
      </c>
      <c r="O100"/>
      <c r="P100"/>
      <c r="Q100"/>
      <c r="R100"/>
      <c r="S100"/>
      <c r="T100"/>
      <c r="AI100" s="75"/>
      <c r="AJ100" s="75"/>
      <c r="AL100" s="75"/>
    </row>
    <row r="101" spans="1:38">
      <c r="A101" s="2" t="s">
        <v>216</v>
      </c>
      <c r="B101" s="2">
        <v>1904</v>
      </c>
      <c r="C101" s="2" t="s">
        <v>193</v>
      </c>
      <c r="D101" s="2" t="s">
        <v>560</v>
      </c>
      <c r="E101" s="6">
        <v>50.2</v>
      </c>
      <c r="F101" s="6">
        <v>-127.5</v>
      </c>
      <c r="G101" s="2" t="s">
        <v>939</v>
      </c>
      <c r="H101" s="1">
        <v>90</v>
      </c>
      <c r="I101" s="1">
        <v>10</v>
      </c>
      <c r="J101" s="1" t="s">
        <v>35</v>
      </c>
      <c r="K101" s="2">
        <v>100</v>
      </c>
      <c r="L101" s="2">
        <v>1</v>
      </c>
      <c r="M101" s="2">
        <v>101</v>
      </c>
      <c r="N101" s="7">
        <v>75.844054999999997</v>
      </c>
      <c r="O101"/>
      <c r="P101" s="75"/>
      <c r="Q101"/>
      <c r="R101"/>
      <c r="S101"/>
      <c r="T101"/>
      <c r="AI101" s="75"/>
      <c r="AJ101" s="75"/>
      <c r="AL101" s="75"/>
    </row>
    <row r="102" spans="1:38" s="1" customFormat="1">
      <c r="A102" s="74" t="s">
        <v>1033</v>
      </c>
      <c r="B102" s="77" t="s">
        <v>238</v>
      </c>
      <c r="C102" s="77" t="s">
        <v>239</v>
      </c>
      <c r="D102" s="77" t="s">
        <v>561</v>
      </c>
      <c r="E102" s="71">
        <v>58.29774444444444</v>
      </c>
      <c r="F102" s="71">
        <v>-134.54691111111111</v>
      </c>
      <c r="G102" s="74" t="s">
        <v>938</v>
      </c>
      <c r="H102" s="74" t="s">
        <v>35</v>
      </c>
      <c r="I102" s="1" t="s">
        <v>35</v>
      </c>
      <c r="J102" s="1" t="s">
        <v>35</v>
      </c>
      <c r="K102" s="2">
        <v>38</v>
      </c>
      <c r="L102" s="2">
        <v>102</v>
      </c>
      <c r="M102" s="2">
        <v>140</v>
      </c>
      <c r="N102" s="7">
        <v>597.01080000000002</v>
      </c>
    </row>
    <row r="103" spans="1:38" s="1" customFormat="1">
      <c r="A103" s="74" t="s">
        <v>1033</v>
      </c>
      <c r="B103" s="77" t="s">
        <v>247</v>
      </c>
      <c r="C103" s="77" t="s">
        <v>239</v>
      </c>
      <c r="D103" s="77" t="s">
        <v>561</v>
      </c>
      <c r="E103" s="71">
        <v>58.297466666666665</v>
      </c>
      <c r="F103" s="71">
        <v>-134.54843888888888</v>
      </c>
      <c r="G103" s="74" t="s">
        <v>938</v>
      </c>
      <c r="H103" s="74" t="s">
        <v>35</v>
      </c>
      <c r="I103" s="1" t="s">
        <v>35</v>
      </c>
      <c r="J103" s="1" t="s">
        <v>35</v>
      </c>
      <c r="K103" s="2">
        <v>99</v>
      </c>
      <c r="L103" s="2">
        <v>51</v>
      </c>
      <c r="M103" s="2">
        <v>150</v>
      </c>
      <c r="N103" s="7">
        <v>223.03661199999999</v>
      </c>
      <c r="AA103" s="12"/>
      <c r="AB103" s="12"/>
      <c r="AD103" s="12"/>
    </row>
    <row r="104" spans="1:38" s="1" customFormat="1">
      <c r="A104" s="74" t="s">
        <v>1033</v>
      </c>
      <c r="B104" s="77" t="s">
        <v>251</v>
      </c>
      <c r="C104" s="77" t="s">
        <v>252</v>
      </c>
      <c r="D104" s="77" t="s">
        <v>560</v>
      </c>
      <c r="E104" s="71">
        <v>58.297327777777774</v>
      </c>
      <c r="F104" s="71">
        <v>-134.54968888888888</v>
      </c>
      <c r="G104" s="74" t="s">
        <v>938</v>
      </c>
      <c r="H104" s="74" t="s">
        <v>35</v>
      </c>
      <c r="I104" s="1" t="s">
        <v>35</v>
      </c>
      <c r="J104" s="1" t="s">
        <v>35</v>
      </c>
      <c r="K104" s="2">
        <v>84</v>
      </c>
      <c r="L104" s="2">
        <v>16</v>
      </c>
      <c r="M104" s="2">
        <v>100</v>
      </c>
      <c r="N104" s="7">
        <v>131.62322</v>
      </c>
      <c r="AA104" s="12"/>
      <c r="AB104" s="12"/>
      <c r="AD104" s="12"/>
    </row>
    <row r="105" spans="1:38" s="1" customFormat="1">
      <c r="A105" s="74" t="s">
        <v>1033</v>
      </c>
      <c r="B105" s="77" t="s">
        <v>256</v>
      </c>
      <c r="C105" s="77" t="s">
        <v>257</v>
      </c>
      <c r="D105" s="77" t="s">
        <v>560</v>
      </c>
      <c r="E105" s="71">
        <v>58.297049999999999</v>
      </c>
      <c r="F105" s="71">
        <v>-134.55097222222224</v>
      </c>
      <c r="G105" s="74" t="s">
        <v>938</v>
      </c>
      <c r="H105" s="74" t="s">
        <v>35</v>
      </c>
      <c r="I105" s="1" t="s">
        <v>35</v>
      </c>
      <c r="J105" s="1" t="s">
        <v>35</v>
      </c>
      <c r="K105" s="2">
        <v>65</v>
      </c>
      <c r="L105" s="2">
        <v>7</v>
      </c>
      <c r="M105" s="2">
        <v>72</v>
      </c>
      <c r="N105" s="7">
        <v>226.08497200000002</v>
      </c>
      <c r="AA105" s="12"/>
      <c r="AB105" s="12"/>
      <c r="AD105" s="12"/>
    </row>
    <row r="106" spans="1:38" s="1" customFormat="1">
      <c r="A106" s="74" t="s">
        <v>1033</v>
      </c>
      <c r="B106" s="77" t="s">
        <v>260</v>
      </c>
      <c r="C106" s="77" t="s">
        <v>261</v>
      </c>
      <c r="D106" s="77" t="s">
        <v>560</v>
      </c>
      <c r="E106" s="71">
        <v>58.395800000000001</v>
      </c>
      <c r="F106" s="71">
        <v>-134.56166666666667</v>
      </c>
      <c r="G106" s="74" t="s">
        <v>938</v>
      </c>
      <c r="H106" s="74" t="s">
        <v>35</v>
      </c>
      <c r="I106" s="1" t="s">
        <v>35</v>
      </c>
      <c r="J106" s="1" t="s">
        <v>35</v>
      </c>
      <c r="K106" s="2">
        <v>93</v>
      </c>
      <c r="L106" s="2">
        <v>7</v>
      </c>
      <c r="M106" s="2">
        <v>100</v>
      </c>
      <c r="N106" s="7">
        <v>78.270200886951244</v>
      </c>
      <c r="AA106" s="12"/>
      <c r="AB106" s="12"/>
      <c r="AD106" s="12"/>
    </row>
    <row r="107" spans="1:38" s="1" customFormat="1">
      <c r="A107" s="74" t="s">
        <v>1033</v>
      </c>
      <c r="B107" s="77" t="s">
        <v>265</v>
      </c>
      <c r="C107" s="77" t="s">
        <v>266</v>
      </c>
      <c r="D107" s="77" t="s">
        <v>562</v>
      </c>
      <c r="E107" s="71">
        <v>58.411388888888887</v>
      </c>
      <c r="F107" s="71">
        <v>-134.55666666666667</v>
      </c>
      <c r="G107" s="74" t="s">
        <v>938</v>
      </c>
      <c r="H107" s="74" t="s">
        <v>35</v>
      </c>
      <c r="I107" s="1" t="s">
        <v>35</v>
      </c>
      <c r="J107" s="1" t="s">
        <v>35</v>
      </c>
      <c r="K107" s="2">
        <v>90</v>
      </c>
      <c r="L107" s="2">
        <v>10</v>
      </c>
      <c r="M107" s="2">
        <v>100</v>
      </c>
      <c r="N107" s="7">
        <v>54.075834997091079</v>
      </c>
      <c r="AA107" s="12"/>
      <c r="AB107" s="12"/>
      <c r="AD107" s="12"/>
    </row>
    <row r="108" spans="1:38" s="1" customFormat="1">
      <c r="A108" s="74" t="s">
        <v>1033</v>
      </c>
      <c r="B108" s="77" t="s">
        <v>267</v>
      </c>
      <c r="C108" s="77" t="s">
        <v>268</v>
      </c>
      <c r="D108" s="77" t="s">
        <v>562</v>
      </c>
      <c r="E108" s="71">
        <v>58.42187777777778</v>
      </c>
      <c r="F108" s="71">
        <v>-134.54079999999999</v>
      </c>
      <c r="G108" s="74" t="s">
        <v>938</v>
      </c>
      <c r="H108" s="74" t="s">
        <v>35</v>
      </c>
      <c r="I108" s="1" t="s">
        <v>35</v>
      </c>
      <c r="J108" s="1" t="s">
        <v>35</v>
      </c>
      <c r="K108" s="2">
        <v>100</v>
      </c>
      <c r="L108" s="2">
        <v>0</v>
      </c>
      <c r="M108" s="2">
        <v>100</v>
      </c>
      <c r="N108" s="7">
        <v>2.0053400349299944</v>
      </c>
      <c r="AA108" s="12"/>
      <c r="AB108" s="12"/>
      <c r="AD108" s="12"/>
    </row>
    <row r="109" spans="1:38" s="1" customFormat="1">
      <c r="A109" s="74" t="s">
        <v>1033</v>
      </c>
      <c r="B109" s="77" t="s">
        <v>269</v>
      </c>
      <c r="C109" s="77" t="s">
        <v>270</v>
      </c>
      <c r="D109" s="77" t="s">
        <v>562</v>
      </c>
      <c r="E109" s="71">
        <v>58.417988888888893</v>
      </c>
      <c r="F109" s="71">
        <v>-134.55194444444444</v>
      </c>
      <c r="G109" s="74" t="s">
        <v>938</v>
      </c>
      <c r="H109" s="74" t="s">
        <v>35</v>
      </c>
      <c r="I109" s="1" t="s">
        <v>35</v>
      </c>
      <c r="J109" s="1" t="s">
        <v>35</v>
      </c>
      <c r="K109" s="2">
        <v>95</v>
      </c>
      <c r="L109" s="2">
        <v>5</v>
      </c>
      <c r="M109" s="2">
        <v>100</v>
      </c>
      <c r="N109" s="7">
        <v>16.412548397227045</v>
      </c>
      <c r="AA109" s="12"/>
      <c r="AB109" s="12"/>
      <c r="AD109" s="12"/>
    </row>
    <row r="110" spans="1:38" s="1" customFormat="1">
      <c r="A110" s="74" t="s">
        <v>1033</v>
      </c>
      <c r="B110" s="77" t="s">
        <v>271</v>
      </c>
      <c r="C110" s="77" t="s">
        <v>261</v>
      </c>
      <c r="D110" s="77" t="s">
        <v>560</v>
      </c>
      <c r="E110" s="71">
        <v>58.4191</v>
      </c>
      <c r="F110" s="71">
        <v>-134.60111111111109</v>
      </c>
      <c r="G110" s="74" t="s">
        <v>938</v>
      </c>
      <c r="H110" s="74" t="s">
        <v>35</v>
      </c>
      <c r="I110" s="1" t="s">
        <v>35</v>
      </c>
      <c r="J110" s="1" t="s">
        <v>35</v>
      </c>
      <c r="K110" s="2">
        <v>9</v>
      </c>
      <c r="L110" s="2">
        <v>10</v>
      </c>
      <c r="M110" s="2">
        <v>19</v>
      </c>
      <c r="N110" s="7">
        <v>66.071571026861633</v>
      </c>
      <c r="AA110" s="12"/>
      <c r="AB110" s="12"/>
      <c r="AD110" s="12"/>
    </row>
    <row r="111" spans="1:38" s="1" customFormat="1">
      <c r="A111" s="74" t="s">
        <v>1033</v>
      </c>
      <c r="B111" s="77" t="s">
        <v>272</v>
      </c>
      <c r="C111" s="77" t="s">
        <v>273</v>
      </c>
      <c r="D111" s="77" t="s">
        <v>560</v>
      </c>
      <c r="E111" s="71">
        <v>58.4191</v>
      </c>
      <c r="F111" s="71">
        <v>-134.60111111111109</v>
      </c>
      <c r="G111" s="74" t="s">
        <v>938</v>
      </c>
      <c r="H111" s="74" t="s">
        <v>35</v>
      </c>
      <c r="I111" s="1" t="s">
        <v>35</v>
      </c>
      <c r="J111" s="1" t="s">
        <v>35</v>
      </c>
      <c r="K111" s="2">
        <v>42</v>
      </c>
      <c r="L111" s="2">
        <v>18</v>
      </c>
      <c r="M111" s="2">
        <v>60</v>
      </c>
      <c r="N111" s="7">
        <v>200.06513902089918</v>
      </c>
      <c r="AA111" s="12"/>
      <c r="AB111" s="12"/>
      <c r="AD111" s="12"/>
    </row>
    <row r="112" spans="1:38" s="1" customFormat="1">
      <c r="A112" s="74" t="s">
        <v>1033</v>
      </c>
      <c r="B112" s="77" t="s">
        <v>275</v>
      </c>
      <c r="C112" s="77" t="s">
        <v>261</v>
      </c>
      <c r="D112" s="77" t="s">
        <v>560</v>
      </c>
      <c r="E112" s="71">
        <v>58.489133333333335</v>
      </c>
      <c r="F112" s="71">
        <v>-134.54885555555555</v>
      </c>
      <c r="G112" s="74" t="s">
        <v>938</v>
      </c>
      <c r="H112" s="74" t="s">
        <v>35</v>
      </c>
      <c r="I112" s="1" t="s">
        <v>35</v>
      </c>
      <c r="J112" s="1" t="s">
        <v>35</v>
      </c>
      <c r="K112" s="2">
        <v>100</v>
      </c>
      <c r="L112" s="2">
        <v>10</v>
      </c>
      <c r="M112" s="2">
        <v>110</v>
      </c>
      <c r="N112" s="7">
        <v>94.182428315597136</v>
      </c>
      <c r="AA112" s="12"/>
      <c r="AB112" s="12"/>
      <c r="AD112" s="12"/>
    </row>
    <row r="113" spans="1:30" s="1" customFormat="1">
      <c r="A113" s="74" t="s">
        <v>1033</v>
      </c>
      <c r="B113" s="74" t="s">
        <v>276</v>
      </c>
      <c r="C113" s="74" t="s">
        <v>277</v>
      </c>
      <c r="D113" s="77" t="s">
        <v>560</v>
      </c>
      <c r="E113" s="71">
        <v>57.051916666666664</v>
      </c>
      <c r="F113" s="71">
        <v>-135.73086944444444</v>
      </c>
      <c r="G113" s="74" t="s">
        <v>938</v>
      </c>
      <c r="H113" s="74" t="s">
        <v>35</v>
      </c>
      <c r="I113" s="1" t="s">
        <v>35</v>
      </c>
      <c r="J113" s="1" t="s">
        <v>35</v>
      </c>
      <c r="K113" s="2">
        <v>33</v>
      </c>
      <c r="L113" s="2">
        <v>20</v>
      </c>
      <c r="M113" s="2">
        <v>53</v>
      </c>
      <c r="N113" s="7">
        <v>338.51823136402822</v>
      </c>
      <c r="AA113" s="12"/>
      <c r="AB113" s="12"/>
      <c r="AD113" s="12"/>
    </row>
    <row r="114" spans="1:30" s="1" customFormat="1">
      <c r="A114" s="74" t="s">
        <v>1033</v>
      </c>
      <c r="B114" s="74" t="s">
        <v>280</v>
      </c>
      <c r="C114" s="74" t="s">
        <v>281</v>
      </c>
      <c r="D114" s="77" t="s">
        <v>560</v>
      </c>
      <c r="E114" s="71">
        <v>57.051986111111106</v>
      </c>
      <c r="F114" s="71">
        <v>-135.73390555555557</v>
      </c>
      <c r="G114" s="74" t="s">
        <v>938</v>
      </c>
      <c r="H114" s="74" t="s">
        <v>35</v>
      </c>
      <c r="I114" s="1" t="s">
        <v>35</v>
      </c>
      <c r="J114" s="1" t="s">
        <v>35</v>
      </c>
      <c r="K114" s="2">
        <v>52</v>
      </c>
      <c r="L114" s="2">
        <v>6</v>
      </c>
      <c r="M114" s="2">
        <v>58</v>
      </c>
      <c r="N114" s="7">
        <v>390.24603873930732</v>
      </c>
    </row>
    <row r="115" spans="1:30" s="1" customFormat="1">
      <c r="A115" s="74" t="s">
        <v>1033</v>
      </c>
      <c r="B115" s="77" t="s">
        <v>282</v>
      </c>
      <c r="C115" s="77" t="s">
        <v>283</v>
      </c>
      <c r="D115" s="77" t="s">
        <v>560</v>
      </c>
      <c r="E115" s="71">
        <v>57</v>
      </c>
      <c r="F115" s="71">
        <v>-135</v>
      </c>
      <c r="G115" s="74" t="s">
        <v>938</v>
      </c>
      <c r="H115" s="74" t="s">
        <v>35</v>
      </c>
      <c r="I115" s="1" t="s">
        <v>35</v>
      </c>
      <c r="J115" s="1" t="s">
        <v>35</v>
      </c>
      <c r="K115" s="2">
        <v>113</v>
      </c>
      <c r="L115" s="2">
        <v>7</v>
      </c>
      <c r="M115" s="2">
        <v>120</v>
      </c>
      <c r="N115" s="7">
        <v>402.05401826379995</v>
      </c>
    </row>
    <row r="116" spans="1:30" s="1" customFormat="1">
      <c r="A116" s="74" t="s">
        <v>1033</v>
      </c>
      <c r="B116" s="77" t="s">
        <v>288</v>
      </c>
      <c r="C116" s="77" t="s">
        <v>289</v>
      </c>
      <c r="D116" s="77" t="s">
        <v>560</v>
      </c>
      <c r="E116" s="71">
        <v>57.05</v>
      </c>
      <c r="F116" s="71">
        <v>-135.30000000000001</v>
      </c>
      <c r="G116" s="74" t="s">
        <v>938</v>
      </c>
      <c r="H116" s="74" t="s">
        <v>35</v>
      </c>
      <c r="I116" s="1" t="s">
        <v>35</v>
      </c>
      <c r="J116" s="1" t="s">
        <v>35</v>
      </c>
      <c r="K116" s="2">
        <v>119</v>
      </c>
      <c r="L116" s="2">
        <v>26</v>
      </c>
      <c r="M116" s="2">
        <v>145</v>
      </c>
      <c r="N116" s="7">
        <v>464.4795509535</v>
      </c>
      <c r="AA116" s="12"/>
      <c r="AB116" s="12"/>
      <c r="AD116" s="12"/>
    </row>
    <row r="117" spans="1:30" s="1" customFormat="1">
      <c r="A117" s="74" t="s">
        <v>1033</v>
      </c>
      <c r="B117" s="77" t="s">
        <v>292</v>
      </c>
      <c r="C117" s="77" t="s">
        <v>293</v>
      </c>
      <c r="D117" s="77" t="s">
        <v>564</v>
      </c>
      <c r="E117" s="71">
        <v>57.266599999999997</v>
      </c>
      <c r="F117" s="71">
        <v>-134.61660000000001</v>
      </c>
      <c r="G117" s="74" t="s">
        <v>938</v>
      </c>
      <c r="H117" s="74" t="s">
        <v>35</v>
      </c>
      <c r="I117" s="1" t="s">
        <v>35</v>
      </c>
      <c r="J117" s="1" t="s">
        <v>35</v>
      </c>
      <c r="K117" s="2">
        <v>22</v>
      </c>
      <c r="L117" s="2">
        <v>16</v>
      </c>
      <c r="M117" s="2">
        <v>38</v>
      </c>
      <c r="N117" s="7">
        <v>578.05649041139998</v>
      </c>
      <c r="AA117" s="12"/>
      <c r="AB117" s="12"/>
      <c r="AD117" s="12"/>
    </row>
    <row r="118" spans="1:30" s="1" customFormat="1">
      <c r="A118" s="74" t="s">
        <v>1033</v>
      </c>
      <c r="B118" s="77" t="s">
        <v>295</v>
      </c>
      <c r="C118" s="77" t="s">
        <v>296</v>
      </c>
      <c r="D118" s="77" t="s">
        <v>560</v>
      </c>
      <c r="E118" s="71">
        <v>57.333300000000001</v>
      </c>
      <c r="F118" s="71">
        <v>-135.01660000000001</v>
      </c>
      <c r="G118" s="74" t="s">
        <v>938</v>
      </c>
      <c r="H118" s="74" t="s">
        <v>35</v>
      </c>
      <c r="I118" s="1" t="s">
        <v>35</v>
      </c>
      <c r="J118" s="1" t="s">
        <v>35</v>
      </c>
      <c r="K118" s="2">
        <v>91</v>
      </c>
      <c r="L118" s="2">
        <v>21</v>
      </c>
      <c r="M118" s="2">
        <v>112</v>
      </c>
      <c r="N118" s="7">
        <v>272.152948315</v>
      </c>
      <c r="AA118" s="12"/>
      <c r="AB118" s="12"/>
      <c r="AD118" s="12"/>
    </row>
    <row r="119" spans="1:30" s="1" customFormat="1">
      <c r="A119" s="74" t="s">
        <v>1033</v>
      </c>
      <c r="B119" s="77" t="s">
        <v>297</v>
      </c>
      <c r="C119" s="77" t="s">
        <v>298</v>
      </c>
      <c r="D119" s="77" t="s">
        <v>560</v>
      </c>
      <c r="E119" s="71">
        <v>57.516599999999997</v>
      </c>
      <c r="F119" s="71">
        <v>-134.4333</v>
      </c>
      <c r="G119" s="74" t="s">
        <v>938</v>
      </c>
      <c r="H119" s="74" t="s">
        <v>35</v>
      </c>
      <c r="I119" s="1" t="s">
        <v>35</v>
      </c>
      <c r="J119" s="1" t="s">
        <v>35</v>
      </c>
      <c r="K119" s="2">
        <v>91</v>
      </c>
      <c r="L119" s="2">
        <v>13</v>
      </c>
      <c r="M119" s="2">
        <v>104</v>
      </c>
      <c r="N119" s="7">
        <v>344.30400033149999</v>
      </c>
      <c r="AA119" s="12"/>
      <c r="AB119" s="12"/>
      <c r="AD119" s="12"/>
    </row>
    <row r="120" spans="1:30" s="1" customFormat="1">
      <c r="A120" s="74" t="s">
        <v>1033</v>
      </c>
      <c r="B120" s="77" t="s">
        <v>301</v>
      </c>
      <c r="C120" s="77" t="s">
        <v>302</v>
      </c>
      <c r="D120" s="77" t="s">
        <v>560</v>
      </c>
      <c r="E120" s="71">
        <v>57.533299999999997</v>
      </c>
      <c r="F120" s="6">
        <v>-135.16659999999999</v>
      </c>
      <c r="G120" s="74" t="s">
        <v>938</v>
      </c>
      <c r="H120" s="74" t="s">
        <v>35</v>
      </c>
      <c r="I120" s="1" t="s">
        <v>35</v>
      </c>
      <c r="J120" s="1" t="s">
        <v>35</v>
      </c>
      <c r="K120" s="2">
        <v>100</v>
      </c>
      <c r="L120" s="2">
        <v>12</v>
      </c>
      <c r="M120" s="2">
        <v>112</v>
      </c>
      <c r="N120" s="7">
        <v>774.65191486948731</v>
      </c>
      <c r="AA120" s="12"/>
      <c r="AB120" s="12"/>
      <c r="AD120" s="12"/>
    </row>
    <row r="121" spans="1:30" s="1" customFormat="1">
      <c r="A121" s="74" t="s">
        <v>1033</v>
      </c>
      <c r="B121" s="77" t="s">
        <v>306</v>
      </c>
      <c r="C121" s="77" t="s">
        <v>307</v>
      </c>
      <c r="D121" s="77" t="s">
        <v>560</v>
      </c>
      <c r="E121" s="71">
        <v>57.7333</v>
      </c>
      <c r="F121" s="71">
        <v>-135.4333</v>
      </c>
      <c r="G121" s="74" t="s">
        <v>938</v>
      </c>
      <c r="H121" s="74" t="s">
        <v>35</v>
      </c>
      <c r="I121" s="1" t="s">
        <v>35</v>
      </c>
      <c r="J121" s="1" t="s">
        <v>35</v>
      </c>
      <c r="K121" s="2">
        <v>76</v>
      </c>
      <c r="L121" s="2">
        <v>13</v>
      </c>
      <c r="M121" s="2">
        <v>89</v>
      </c>
      <c r="N121" s="7">
        <v>402.36269882350001</v>
      </c>
      <c r="AA121" s="12"/>
      <c r="AB121" s="12"/>
      <c r="AD121" s="12"/>
    </row>
    <row r="122" spans="1:30" s="1" customFormat="1">
      <c r="A122" s="74" t="s">
        <v>1033</v>
      </c>
      <c r="B122" s="77" t="s">
        <v>310</v>
      </c>
      <c r="C122" s="77" t="s">
        <v>311</v>
      </c>
      <c r="D122" s="77" t="s">
        <v>562</v>
      </c>
      <c r="E122" s="71">
        <v>57.783299999999997</v>
      </c>
      <c r="F122" s="71">
        <v>-134.0333</v>
      </c>
      <c r="G122" s="74" t="s">
        <v>938</v>
      </c>
      <c r="H122" s="74" t="s">
        <v>35</v>
      </c>
      <c r="I122" s="1" t="s">
        <v>35</v>
      </c>
      <c r="J122" s="1" t="s">
        <v>35</v>
      </c>
      <c r="K122" s="2">
        <v>26</v>
      </c>
      <c r="L122" s="2">
        <v>19</v>
      </c>
      <c r="M122" s="2">
        <v>45</v>
      </c>
      <c r="N122" s="7">
        <v>158.04165226000001</v>
      </c>
      <c r="AA122" s="12"/>
      <c r="AB122" s="12"/>
      <c r="AD122" s="12"/>
    </row>
    <row r="123" spans="1:30" s="1" customFormat="1">
      <c r="A123" s="74" t="s">
        <v>1033</v>
      </c>
      <c r="B123" s="77" t="s">
        <v>313</v>
      </c>
      <c r="C123" s="77" t="s">
        <v>314</v>
      </c>
      <c r="D123" s="77" t="s">
        <v>562</v>
      </c>
      <c r="E123" s="71">
        <v>57.783299999999997</v>
      </c>
      <c r="F123" s="71">
        <v>-134.0333</v>
      </c>
      <c r="G123" s="74" t="s">
        <v>938</v>
      </c>
      <c r="H123" s="74" t="s">
        <v>35</v>
      </c>
      <c r="I123" s="1" t="s">
        <v>35</v>
      </c>
      <c r="J123" s="1" t="s">
        <v>35</v>
      </c>
      <c r="K123" s="2">
        <v>18</v>
      </c>
      <c r="L123" s="2">
        <v>18</v>
      </c>
      <c r="M123" s="2">
        <v>36</v>
      </c>
      <c r="N123" s="7">
        <v>73.135121827000006</v>
      </c>
      <c r="AA123" s="12"/>
      <c r="AB123" s="12"/>
      <c r="AD123" s="12"/>
    </row>
    <row r="124" spans="1:30" s="1" customFormat="1">
      <c r="A124" s="74" t="s">
        <v>1033</v>
      </c>
      <c r="B124" s="77" t="s">
        <v>315</v>
      </c>
      <c r="C124" s="77" t="s">
        <v>316</v>
      </c>
      <c r="D124" s="77" t="s">
        <v>560</v>
      </c>
      <c r="E124" s="71">
        <v>57.866599999999998</v>
      </c>
      <c r="F124" s="71">
        <v>-134.1</v>
      </c>
      <c r="G124" s="74" t="s">
        <v>938</v>
      </c>
      <c r="H124" s="74" t="s">
        <v>35</v>
      </c>
      <c r="I124" s="1" t="s">
        <v>35</v>
      </c>
      <c r="J124" s="1" t="s">
        <v>35</v>
      </c>
      <c r="K124" s="2">
        <v>91</v>
      </c>
      <c r="L124" s="2">
        <v>26</v>
      </c>
      <c r="M124" s="2">
        <v>117</v>
      </c>
      <c r="N124" s="7">
        <v>262.65908733916672</v>
      </c>
      <c r="AA124" s="12"/>
      <c r="AB124" s="12"/>
      <c r="AD124" s="12"/>
    </row>
    <row r="125" spans="1:30" s="1" customFormat="1">
      <c r="A125" s="74" t="s">
        <v>1033</v>
      </c>
      <c r="B125" s="77" t="s">
        <v>318</v>
      </c>
      <c r="C125" s="77" t="s">
        <v>294</v>
      </c>
      <c r="D125" s="77" t="s">
        <v>561</v>
      </c>
      <c r="E125" s="71">
        <v>56.008333333333333</v>
      </c>
      <c r="F125" s="71">
        <v>-133.58330000000001</v>
      </c>
      <c r="G125" s="74" t="s">
        <v>938</v>
      </c>
      <c r="H125" s="74" t="s">
        <v>35</v>
      </c>
      <c r="I125" s="1" t="s">
        <v>35</v>
      </c>
      <c r="J125" s="1" t="s">
        <v>35</v>
      </c>
      <c r="K125" s="2">
        <v>0</v>
      </c>
      <c r="L125" s="2">
        <v>21</v>
      </c>
      <c r="M125" s="2">
        <v>21</v>
      </c>
      <c r="N125" s="7">
        <v>114.13285884</v>
      </c>
      <c r="AA125" s="12"/>
      <c r="AB125" s="12"/>
      <c r="AD125" s="12"/>
    </row>
    <row r="126" spans="1:30" s="1" customFormat="1">
      <c r="A126" s="74" t="s">
        <v>1033</v>
      </c>
      <c r="B126" s="77" t="s">
        <v>319</v>
      </c>
      <c r="C126" s="77" t="s">
        <v>320</v>
      </c>
      <c r="D126" s="77" t="s">
        <v>560</v>
      </c>
      <c r="E126" s="71">
        <v>56.008333333333333</v>
      </c>
      <c r="F126" s="71">
        <v>-133.58330000000001</v>
      </c>
      <c r="G126" s="74" t="s">
        <v>938</v>
      </c>
      <c r="H126" s="74" t="s">
        <v>35</v>
      </c>
      <c r="I126" s="1" t="s">
        <v>35</v>
      </c>
      <c r="J126" s="1" t="s">
        <v>35</v>
      </c>
      <c r="K126" s="2">
        <v>31</v>
      </c>
      <c r="L126" s="2">
        <v>13</v>
      </c>
      <c r="M126" s="2">
        <v>44</v>
      </c>
      <c r="N126" s="7">
        <v>329.86823077000008</v>
      </c>
      <c r="AA126" s="12"/>
      <c r="AB126" s="12"/>
      <c r="AD126" s="12"/>
    </row>
    <row r="127" spans="1:30" s="1" customFormat="1">
      <c r="A127" s="74" t="s">
        <v>1033</v>
      </c>
      <c r="B127" s="77" t="s">
        <v>322</v>
      </c>
      <c r="C127" s="77" t="s">
        <v>323</v>
      </c>
      <c r="D127" s="77" t="s">
        <v>564</v>
      </c>
      <c r="E127" s="71">
        <v>56.008333333333333</v>
      </c>
      <c r="F127" s="71">
        <v>-133.58330000000001</v>
      </c>
      <c r="G127" s="74" t="s">
        <v>938</v>
      </c>
      <c r="H127" s="74" t="s">
        <v>35</v>
      </c>
      <c r="I127" s="1" t="s">
        <v>35</v>
      </c>
      <c r="J127" s="1" t="s">
        <v>35</v>
      </c>
      <c r="K127" s="2">
        <v>11</v>
      </c>
      <c r="L127" s="2">
        <v>9</v>
      </c>
      <c r="M127" s="2">
        <v>20</v>
      </c>
      <c r="N127" s="7">
        <v>321.43794338250001</v>
      </c>
      <c r="AA127" s="12"/>
      <c r="AB127" s="12"/>
      <c r="AD127" s="12"/>
    </row>
    <row r="128" spans="1:30" s="1" customFormat="1">
      <c r="A128" s="74" t="s">
        <v>1033</v>
      </c>
      <c r="B128" s="77" t="s">
        <v>324</v>
      </c>
      <c r="C128" s="77" t="s">
        <v>320</v>
      </c>
      <c r="D128" s="77" t="s">
        <v>560</v>
      </c>
      <c r="E128" s="71">
        <v>56.008333333333333</v>
      </c>
      <c r="F128" s="71">
        <v>-133.58330000000001</v>
      </c>
      <c r="G128" s="74" t="s">
        <v>938</v>
      </c>
      <c r="H128" s="74" t="s">
        <v>35</v>
      </c>
      <c r="I128" s="1" t="s">
        <v>35</v>
      </c>
      <c r="J128" s="1" t="s">
        <v>35</v>
      </c>
      <c r="K128" s="2">
        <v>15</v>
      </c>
      <c r="L128" s="2">
        <v>4</v>
      </c>
      <c r="M128" s="2">
        <v>19</v>
      </c>
      <c r="N128" s="7">
        <v>139.76834823000002</v>
      </c>
      <c r="AA128" s="12"/>
      <c r="AB128" s="12"/>
      <c r="AD128" s="12"/>
    </row>
    <row r="129" spans="1:30" s="1" customFormat="1">
      <c r="A129" s="74" t="s">
        <v>1033</v>
      </c>
      <c r="B129" s="77" t="s">
        <v>325</v>
      </c>
      <c r="C129" s="77" t="s">
        <v>261</v>
      </c>
      <c r="D129" s="77" t="s">
        <v>560</v>
      </c>
      <c r="E129" s="71">
        <v>56.008333333333333</v>
      </c>
      <c r="F129" s="71">
        <v>-133.58330000000001</v>
      </c>
      <c r="G129" s="74" t="s">
        <v>938</v>
      </c>
      <c r="H129" s="74" t="s">
        <v>35</v>
      </c>
      <c r="I129" s="1" t="s">
        <v>35</v>
      </c>
      <c r="J129" s="1" t="s">
        <v>35</v>
      </c>
      <c r="K129" s="2">
        <v>51</v>
      </c>
      <c r="L129" s="2">
        <v>14</v>
      </c>
      <c r="M129" s="2">
        <v>65</v>
      </c>
      <c r="N129" s="7">
        <v>444.45932529150002</v>
      </c>
      <c r="AA129" s="12"/>
      <c r="AB129" s="12"/>
      <c r="AD129" s="12"/>
    </row>
    <row r="130" spans="1:30" s="1" customFormat="1">
      <c r="A130" s="74" t="s">
        <v>1033</v>
      </c>
      <c r="B130" s="77" t="s">
        <v>326</v>
      </c>
      <c r="C130" s="77" t="s">
        <v>327</v>
      </c>
      <c r="D130" s="77" t="s">
        <v>560</v>
      </c>
      <c r="E130" s="71">
        <v>56.072155555555554</v>
      </c>
      <c r="F130" s="71">
        <v>-131.97632222222222</v>
      </c>
      <c r="G130" s="74" t="s">
        <v>938</v>
      </c>
      <c r="H130" s="74" t="s">
        <v>35</v>
      </c>
      <c r="I130" s="1" t="s">
        <v>35</v>
      </c>
      <c r="J130" s="1" t="s">
        <v>35</v>
      </c>
      <c r="K130" s="2">
        <v>152</v>
      </c>
      <c r="L130" s="2">
        <v>3</v>
      </c>
      <c r="M130" s="2">
        <v>155</v>
      </c>
      <c r="N130" s="7">
        <v>747.61064381615745</v>
      </c>
      <c r="AA130" s="12"/>
      <c r="AB130" s="12"/>
      <c r="AD130" s="12"/>
    </row>
    <row r="131" spans="1:30" s="1" customFormat="1">
      <c r="A131" s="74" t="s">
        <v>1033</v>
      </c>
      <c r="B131" s="77" t="s">
        <v>328</v>
      </c>
      <c r="C131" s="77" t="s">
        <v>329</v>
      </c>
      <c r="D131" s="77" t="s">
        <v>560</v>
      </c>
      <c r="E131" s="71">
        <v>56.072155555555554</v>
      </c>
      <c r="F131" s="71">
        <v>-131.97493333333333</v>
      </c>
      <c r="G131" s="74" t="s">
        <v>938</v>
      </c>
      <c r="H131" s="74" t="s">
        <v>35</v>
      </c>
      <c r="I131" s="1" t="s">
        <v>35</v>
      </c>
      <c r="J131" s="1" t="s">
        <v>35</v>
      </c>
      <c r="K131" s="2">
        <v>152</v>
      </c>
      <c r="L131" s="2">
        <v>23</v>
      </c>
      <c r="M131" s="2">
        <v>175</v>
      </c>
      <c r="N131" s="7">
        <v>273.806231895</v>
      </c>
      <c r="AA131" s="12"/>
      <c r="AB131" s="12"/>
      <c r="AD131" s="12"/>
    </row>
    <row r="132" spans="1:30" s="1" customFormat="1">
      <c r="A132" s="74" t="s">
        <v>1033</v>
      </c>
      <c r="B132" s="77" t="s">
        <v>332</v>
      </c>
      <c r="C132" s="77" t="s">
        <v>333</v>
      </c>
      <c r="D132" s="77" t="s">
        <v>560</v>
      </c>
      <c r="E132" s="71">
        <v>56.191633333333336</v>
      </c>
      <c r="F132" s="71">
        <v>-133.5291</v>
      </c>
      <c r="G132" s="74" t="s">
        <v>938</v>
      </c>
      <c r="H132" s="74" t="s">
        <v>35</v>
      </c>
      <c r="I132" s="1" t="s">
        <v>35</v>
      </c>
      <c r="J132" s="1" t="s">
        <v>35</v>
      </c>
      <c r="K132" s="2">
        <v>107</v>
      </c>
      <c r="L132" s="2">
        <v>17</v>
      </c>
      <c r="M132" s="2">
        <v>124</v>
      </c>
      <c r="N132" s="7">
        <v>711.41672567230762</v>
      </c>
      <c r="AA132" s="12"/>
      <c r="AB132" s="12"/>
      <c r="AD132" s="12"/>
    </row>
    <row r="133" spans="1:30" s="1" customFormat="1">
      <c r="A133" s="74" t="s">
        <v>1033</v>
      </c>
      <c r="B133" s="77" t="s">
        <v>334</v>
      </c>
      <c r="C133" s="77" t="s">
        <v>335</v>
      </c>
      <c r="D133" s="77" t="s">
        <v>560</v>
      </c>
      <c r="E133" s="71">
        <v>56.211111111111116</v>
      </c>
      <c r="F133" s="71">
        <v>-132.69802222222222</v>
      </c>
      <c r="G133" s="74" t="s">
        <v>938</v>
      </c>
      <c r="H133" s="74" t="s">
        <v>35</v>
      </c>
      <c r="I133" s="1" t="s">
        <v>35</v>
      </c>
      <c r="J133" s="1" t="s">
        <v>35</v>
      </c>
      <c r="K133" s="2">
        <v>5</v>
      </c>
      <c r="L133" s="2">
        <v>8</v>
      </c>
      <c r="M133" s="2">
        <v>13</v>
      </c>
      <c r="N133" s="7">
        <v>14.4155763675</v>
      </c>
      <c r="AA133" s="12"/>
      <c r="AB133" s="12"/>
      <c r="AD133" s="12"/>
    </row>
    <row r="134" spans="1:30" s="1" customFormat="1">
      <c r="A134" s="74" t="s">
        <v>1033</v>
      </c>
      <c r="B134" s="77" t="s">
        <v>336</v>
      </c>
      <c r="C134" s="77" t="s">
        <v>337</v>
      </c>
      <c r="D134" s="77" t="s">
        <v>560</v>
      </c>
      <c r="E134" s="71">
        <v>56.209722222222226</v>
      </c>
      <c r="F134" s="71">
        <v>-132.69718888888889</v>
      </c>
      <c r="G134" s="74" t="s">
        <v>938</v>
      </c>
      <c r="H134" s="74" t="s">
        <v>35</v>
      </c>
      <c r="I134" s="1" t="s">
        <v>35</v>
      </c>
      <c r="J134" s="1" t="s">
        <v>35</v>
      </c>
      <c r="K134" s="2">
        <v>13</v>
      </c>
      <c r="L134" s="2">
        <v>10</v>
      </c>
      <c r="M134" s="2">
        <v>23</v>
      </c>
      <c r="N134" s="7">
        <v>67.875856874999997</v>
      </c>
      <c r="AA134" s="12"/>
      <c r="AB134" s="12"/>
      <c r="AD134" s="12"/>
    </row>
    <row r="135" spans="1:30" s="1" customFormat="1">
      <c r="A135" s="74" t="s">
        <v>1033</v>
      </c>
      <c r="B135" s="77" t="s">
        <v>338</v>
      </c>
      <c r="C135" s="77" t="s">
        <v>339</v>
      </c>
      <c r="D135" s="77" t="s">
        <v>560</v>
      </c>
      <c r="E135" s="71">
        <v>56.27493333333333</v>
      </c>
      <c r="F135" s="71">
        <v>-133.30416666666667</v>
      </c>
      <c r="G135" s="74" t="s">
        <v>938</v>
      </c>
      <c r="H135" s="74" t="s">
        <v>35</v>
      </c>
      <c r="I135" s="1" t="s">
        <v>35</v>
      </c>
      <c r="J135" s="1" t="s">
        <v>35</v>
      </c>
      <c r="K135" s="2">
        <v>77</v>
      </c>
      <c r="L135" s="2">
        <v>23</v>
      </c>
      <c r="M135" s="2">
        <v>100</v>
      </c>
      <c r="N135" s="7">
        <v>379.63860392850006</v>
      </c>
      <c r="AA135" s="12"/>
      <c r="AB135" s="12"/>
      <c r="AD135" s="12"/>
    </row>
    <row r="136" spans="1:30" s="1" customFormat="1">
      <c r="A136" s="74" t="s">
        <v>1033</v>
      </c>
      <c r="B136" s="77" t="s">
        <v>341</v>
      </c>
      <c r="C136" s="77" t="s">
        <v>342</v>
      </c>
      <c r="D136" s="77" t="s">
        <v>560</v>
      </c>
      <c r="E136" s="71">
        <v>56.2958</v>
      </c>
      <c r="F136" s="71">
        <v>-134.15</v>
      </c>
      <c r="G136" s="74" t="s">
        <v>938</v>
      </c>
      <c r="H136" s="74" t="s">
        <v>35</v>
      </c>
      <c r="I136" s="1" t="s">
        <v>35</v>
      </c>
      <c r="J136" s="1" t="s">
        <v>35</v>
      </c>
      <c r="K136" s="2">
        <v>127</v>
      </c>
      <c r="L136" s="2">
        <v>8</v>
      </c>
      <c r="M136" s="2">
        <v>135</v>
      </c>
      <c r="N136" s="7">
        <v>634.61863587375251</v>
      </c>
      <c r="AA136" s="12"/>
      <c r="AB136" s="12"/>
      <c r="AD136" s="12"/>
    </row>
    <row r="137" spans="1:30" s="1" customFormat="1">
      <c r="A137" s="74" t="s">
        <v>1033</v>
      </c>
      <c r="B137" s="77" t="s">
        <v>346</v>
      </c>
      <c r="C137" s="77" t="s">
        <v>347</v>
      </c>
      <c r="D137" s="77" t="s">
        <v>561</v>
      </c>
      <c r="E137" s="71">
        <v>56.301111111111105</v>
      </c>
      <c r="F137" s="71">
        <v>-132.20944444444444</v>
      </c>
      <c r="G137" s="74" t="s">
        <v>938</v>
      </c>
      <c r="H137" s="74" t="s">
        <v>35</v>
      </c>
      <c r="I137" s="1" t="s">
        <v>35</v>
      </c>
      <c r="J137" s="1" t="s">
        <v>35</v>
      </c>
      <c r="K137" s="2">
        <v>60</v>
      </c>
      <c r="L137" s="2">
        <v>70</v>
      </c>
      <c r="M137" s="2">
        <v>130</v>
      </c>
      <c r="N137" s="7">
        <v>582.09661900000003</v>
      </c>
      <c r="AA137" s="12"/>
      <c r="AB137" s="12"/>
      <c r="AD137" s="12"/>
    </row>
    <row r="138" spans="1:30" s="1" customFormat="1">
      <c r="A138" s="74" t="s">
        <v>1033</v>
      </c>
      <c r="B138" s="77" t="s">
        <v>354</v>
      </c>
      <c r="C138" s="77" t="s">
        <v>355</v>
      </c>
      <c r="D138" s="77" t="s">
        <v>561</v>
      </c>
      <c r="E138" s="71">
        <v>56.301111111111105</v>
      </c>
      <c r="F138" s="71">
        <v>-132.20944444444444</v>
      </c>
      <c r="G138" s="74" t="s">
        <v>938</v>
      </c>
      <c r="H138" s="74" t="s">
        <v>35</v>
      </c>
      <c r="I138" s="1" t="s">
        <v>35</v>
      </c>
      <c r="J138" s="1" t="s">
        <v>35</v>
      </c>
      <c r="K138" s="2">
        <v>0</v>
      </c>
      <c r="L138" s="2">
        <v>130</v>
      </c>
      <c r="M138" s="2">
        <v>130</v>
      </c>
      <c r="N138" s="7">
        <v>629.4899999999999</v>
      </c>
      <c r="AA138" s="12"/>
      <c r="AB138" s="12"/>
      <c r="AD138" s="12"/>
    </row>
    <row r="139" spans="1:30" s="1" customFormat="1">
      <c r="A139" s="74" t="s">
        <v>1033</v>
      </c>
      <c r="B139" s="77" t="s">
        <v>356</v>
      </c>
      <c r="C139" s="77" t="s">
        <v>357</v>
      </c>
      <c r="D139" s="77" t="s">
        <v>560</v>
      </c>
      <c r="E139" s="71">
        <v>56.301972222222219</v>
      </c>
      <c r="F139" s="71">
        <v>-132.20583333333332</v>
      </c>
      <c r="G139" s="74" t="s">
        <v>938</v>
      </c>
      <c r="H139" s="74" t="s">
        <v>35</v>
      </c>
      <c r="I139" s="1" t="s">
        <v>35</v>
      </c>
      <c r="J139" s="1" t="s">
        <v>35</v>
      </c>
      <c r="K139" s="2">
        <v>75</v>
      </c>
      <c r="L139" s="2">
        <v>25</v>
      </c>
      <c r="M139" s="2">
        <v>100</v>
      </c>
      <c r="N139" s="7">
        <v>292.32822299999992</v>
      </c>
      <c r="AA139" s="12"/>
      <c r="AB139" s="12"/>
      <c r="AD139" s="12"/>
    </row>
    <row r="140" spans="1:30" s="1" customFormat="1">
      <c r="A140" s="74" t="s">
        <v>1033</v>
      </c>
      <c r="B140" s="77" t="s">
        <v>358</v>
      </c>
      <c r="C140" s="77" t="s">
        <v>359</v>
      </c>
      <c r="D140" s="77" t="s">
        <v>560</v>
      </c>
      <c r="E140" s="71">
        <v>56.30211111111111</v>
      </c>
      <c r="F140" s="71">
        <v>-132.20613888888889</v>
      </c>
      <c r="G140" s="74" t="s">
        <v>938</v>
      </c>
      <c r="H140" s="74" t="s">
        <v>35</v>
      </c>
      <c r="I140" s="1" t="s">
        <v>35</v>
      </c>
      <c r="J140" s="1" t="s">
        <v>35</v>
      </c>
      <c r="K140" s="2">
        <v>86</v>
      </c>
      <c r="L140" s="2">
        <v>14</v>
      </c>
      <c r="M140" s="2">
        <v>100</v>
      </c>
      <c r="N140" s="7">
        <v>379.83138000000008</v>
      </c>
      <c r="AA140" s="12"/>
      <c r="AB140" s="12"/>
      <c r="AD140" s="12"/>
    </row>
    <row r="141" spans="1:30" s="1" customFormat="1">
      <c r="A141" s="74" t="s">
        <v>1033</v>
      </c>
      <c r="B141" s="77" t="s">
        <v>361</v>
      </c>
      <c r="C141" s="77" t="s">
        <v>362</v>
      </c>
      <c r="D141" s="77" t="s">
        <v>560</v>
      </c>
      <c r="E141" s="71">
        <v>56.344411111111114</v>
      </c>
      <c r="F141" s="71">
        <v>-132.51937777777778</v>
      </c>
      <c r="G141" s="74" t="s">
        <v>938</v>
      </c>
      <c r="H141" s="74" t="s">
        <v>35</v>
      </c>
      <c r="I141" s="1" t="s">
        <v>35</v>
      </c>
      <c r="J141" s="1" t="s">
        <v>35</v>
      </c>
      <c r="K141" s="2">
        <v>106</v>
      </c>
      <c r="L141" s="2">
        <v>15</v>
      </c>
      <c r="M141" s="2">
        <v>121</v>
      </c>
      <c r="N141" s="7">
        <v>666.85973869999998</v>
      </c>
      <c r="AA141" s="12"/>
      <c r="AB141" s="12"/>
      <c r="AD141" s="12"/>
    </row>
    <row r="142" spans="1:30" s="1" customFormat="1">
      <c r="A142" s="74" t="s">
        <v>1033</v>
      </c>
      <c r="B142" s="77" t="s">
        <v>364</v>
      </c>
      <c r="C142" s="77" t="s">
        <v>365</v>
      </c>
      <c r="D142" s="77" t="s">
        <v>560</v>
      </c>
      <c r="E142" s="71">
        <v>56.333300000000001</v>
      </c>
      <c r="F142" s="71">
        <v>-133.35</v>
      </c>
      <c r="G142" s="74" t="s">
        <v>938</v>
      </c>
      <c r="H142" s="74" t="s">
        <v>35</v>
      </c>
      <c r="I142" s="1" t="s">
        <v>35</v>
      </c>
      <c r="J142" s="1" t="s">
        <v>35</v>
      </c>
      <c r="K142" s="2">
        <v>48</v>
      </c>
      <c r="L142" s="2">
        <v>5</v>
      </c>
      <c r="M142" s="2">
        <v>53</v>
      </c>
      <c r="N142" s="7">
        <v>272.31564599999996</v>
      </c>
      <c r="AA142" s="12"/>
      <c r="AB142" s="12"/>
      <c r="AD142" s="12"/>
    </row>
    <row r="143" spans="1:30" s="1" customFormat="1">
      <c r="A143" s="74" t="s">
        <v>1033</v>
      </c>
      <c r="B143" s="77" t="s">
        <v>366</v>
      </c>
      <c r="C143" s="77" t="s">
        <v>367</v>
      </c>
      <c r="D143" s="77" t="s">
        <v>560</v>
      </c>
      <c r="E143" s="71">
        <v>56.426322222222225</v>
      </c>
      <c r="F143" s="71">
        <v>-132.9333</v>
      </c>
      <c r="G143" s="74" t="s">
        <v>938</v>
      </c>
      <c r="H143" s="74" t="s">
        <v>35</v>
      </c>
      <c r="I143" s="1" t="s">
        <v>35</v>
      </c>
      <c r="J143" s="1" t="s">
        <v>35</v>
      </c>
      <c r="K143" s="2">
        <v>152</v>
      </c>
      <c r="L143" s="2">
        <v>10</v>
      </c>
      <c r="M143" s="2">
        <v>162</v>
      </c>
      <c r="N143" s="7">
        <v>362.41911321800006</v>
      </c>
      <c r="AA143" s="12"/>
      <c r="AB143" s="12"/>
      <c r="AD143" s="12"/>
    </row>
    <row r="144" spans="1:30" s="1" customFormat="1">
      <c r="A144" s="74" t="s">
        <v>1033</v>
      </c>
      <c r="B144" s="77" t="s">
        <v>368</v>
      </c>
      <c r="C144" s="77" t="s">
        <v>367</v>
      </c>
      <c r="D144" s="77" t="s">
        <v>560</v>
      </c>
      <c r="E144" s="71">
        <v>56.438855555555556</v>
      </c>
      <c r="F144" s="71">
        <v>-133.62076666666667</v>
      </c>
      <c r="G144" s="74" t="s">
        <v>938</v>
      </c>
      <c r="H144" s="74" t="s">
        <v>35</v>
      </c>
      <c r="I144" s="1" t="s">
        <v>35</v>
      </c>
      <c r="J144" s="1" t="s">
        <v>35</v>
      </c>
      <c r="K144" s="2">
        <v>107</v>
      </c>
      <c r="L144" s="2">
        <v>3</v>
      </c>
      <c r="M144" s="2">
        <v>110</v>
      </c>
      <c r="N144" s="7">
        <v>583.31705320592312</v>
      </c>
      <c r="AA144" s="12"/>
      <c r="AB144" s="12"/>
      <c r="AD144" s="12"/>
    </row>
    <row r="145" spans="1:30" s="1" customFormat="1">
      <c r="A145" s="74" t="s">
        <v>1033</v>
      </c>
      <c r="B145" s="77" t="s">
        <v>369</v>
      </c>
      <c r="C145" s="77" t="s">
        <v>370</v>
      </c>
      <c r="D145" s="77" t="s">
        <v>560</v>
      </c>
      <c r="E145" s="71">
        <v>56.461111111111116</v>
      </c>
      <c r="F145" s="71">
        <v>-132.61743333333334</v>
      </c>
      <c r="G145" s="74" t="s">
        <v>938</v>
      </c>
      <c r="H145" s="74" t="s">
        <v>35</v>
      </c>
      <c r="I145" s="1" t="s">
        <v>35</v>
      </c>
      <c r="J145" s="1" t="s">
        <v>35</v>
      </c>
      <c r="K145" s="2">
        <v>152</v>
      </c>
      <c r="L145" s="2">
        <v>5</v>
      </c>
      <c r="M145" s="2">
        <v>157</v>
      </c>
      <c r="N145" s="7">
        <v>313.41497981859538</v>
      </c>
      <c r="AA145" s="12"/>
      <c r="AB145" s="12"/>
      <c r="AD145" s="12"/>
    </row>
    <row r="146" spans="1:30" s="1" customFormat="1">
      <c r="A146" s="74" t="s">
        <v>1033</v>
      </c>
      <c r="B146" s="77" t="s">
        <v>373</v>
      </c>
      <c r="C146" s="77" t="s">
        <v>374</v>
      </c>
      <c r="D146" s="77" t="s">
        <v>564</v>
      </c>
      <c r="E146" s="71">
        <v>56.49552222222222</v>
      </c>
      <c r="F146" s="71">
        <v>-133.3716</v>
      </c>
      <c r="G146" s="74" t="s">
        <v>938</v>
      </c>
      <c r="H146" s="74" t="s">
        <v>35</v>
      </c>
      <c r="I146" s="1" t="s">
        <v>35</v>
      </c>
      <c r="J146" s="1" t="s">
        <v>35</v>
      </c>
      <c r="K146" s="2">
        <v>91</v>
      </c>
      <c r="L146" s="2">
        <v>20</v>
      </c>
      <c r="M146" s="2">
        <v>111</v>
      </c>
      <c r="N146" s="7">
        <v>274.53451025510037</v>
      </c>
      <c r="AA146" s="12"/>
      <c r="AB146" s="12"/>
      <c r="AD146" s="12"/>
    </row>
    <row r="147" spans="1:30" s="1" customFormat="1">
      <c r="A147" s="74" t="s">
        <v>1033</v>
      </c>
      <c r="B147" s="77" t="s">
        <v>375</v>
      </c>
      <c r="C147" s="77" t="s">
        <v>370</v>
      </c>
      <c r="D147" s="77" t="s">
        <v>560</v>
      </c>
      <c r="E147" s="71">
        <v>56.583300000000001</v>
      </c>
      <c r="F147" s="6">
        <v>-133.7833</v>
      </c>
      <c r="G147" s="74" t="s">
        <v>938</v>
      </c>
      <c r="H147" s="74" t="s">
        <v>35</v>
      </c>
      <c r="I147" s="1" t="s">
        <v>35</v>
      </c>
      <c r="J147" s="1" t="s">
        <v>35</v>
      </c>
      <c r="K147" s="2">
        <v>152</v>
      </c>
      <c r="L147" s="2">
        <v>13</v>
      </c>
      <c r="M147" s="2">
        <v>165</v>
      </c>
      <c r="N147" s="7">
        <v>1050.3773448833479</v>
      </c>
      <c r="AA147" s="12"/>
      <c r="AB147" s="12"/>
      <c r="AD147" s="12"/>
    </row>
    <row r="148" spans="1:30" s="1" customFormat="1">
      <c r="A148" s="74" t="s">
        <v>1033</v>
      </c>
      <c r="B148" s="77" t="s">
        <v>377</v>
      </c>
      <c r="C148" s="77" t="s">
        <v>378</v>
      </c>
      <c r="D148" s="77" t="s">
        <v>560</v>
      </c>
      <c r="E148" s="71">
        <v>56.597188888888887</v>
      </c>
      <c r="F148" s="71">
        <v>-133.69999999999999</v>
      </c>
      <c r="G148" s="74" t="s">
        <v>938</v>
      </c>
      <c r="H148" s="74" t="s">
        <v>35</v>
      </c>
      <c r="I148" s="1" t="s">
        <v>35</v>
      </c>
      <c r="J148" s="1" t="s">
        <v>35</v>
      </c>
      <c r="K148" s="2">
        <v>102</v>
      </c>
      <c r="L148" s="2">
        <v>20</v>
      </c>
      <c r="M148" s="2">
        <v>122</v>
      </c>
      <c r="N148" s="7">
        <v>354.74782811438149</v>
      </c>
      <c r="AA148" s="12"/>
      <c r="AB148" s="12"/>
      <c r="AD148" s="12"/>
    </row>
    <row r="149" spans="1:30" s="1" customFormat="1">
      <c r="A149" s="74" t="s">
        <v>1033</v>
      </c>
      <c r="B149" s="72" t="s">
        <v>379</v>
      </c>
      <c r="C149" s="77" t="s">
        <v>380</v>
      </c>
      <c r="D149" s="77" t="s">
        <v>560</v>
      </c>
      <c r="E149" s="71">
        <v>56.7</v>
      </c>
      <c r="F149" s="71">
        <v>-134.24441111111113</v>
      </c>
      <c r="G149" s="74" t="s">
        <v>938</v>
      </c>
      <c r="H149" s="74" t="s">
        <v>35</v>
      </c>
      <c r="I149" s="1" t="s">
        <v>35</v>
      </c>
      <c r="J149" s="1" t="s">
        <v>35</v>
      </c>
      <c r="K149" s="2">
        <v>142</v>
      </c>
      <c r="L149" s="2">
        <v>10</v>
      </c>
      <c r="M149" s="2">
        <v>152</v>
      </c>
      <c r="N149" s="7">
        <v>395.41718277460632</v>
      </c>
      <c r="AA149" s="12"/>
      <c r="AB149" s="12"/>
      <c r="AD149" s="12"/>
    </row>
    <row r="150" spans="1:30" s="1" customFormat="1">
      <c r="A150" s="74" t="s">
        <v>1033</v>
      </c>
      <c r="B150" s="77" t="s">
        <v>381</v>
      </c>
      <c r="C150" s="77" t="s">
        <v>382</v>
      </c>
      <c r="D150" s="77" t="s">
        <v>560</v>
      </c>
      <c r="E150" s="71">
        <v>56.756944444444443</v>
      </c>
      <c r="F150" s="71">
        <v>-133.91659999999999</v>
      </c>
      <c r="G150" s="74" t="s">
        <v>938</v>
      </c>
      <c r="H150" s="74" t="s">
        <v>35</v>
      </c>
      <c r="I150" s="1" t="s">
        <v>35</v>
      </c>
      <c r="J150" s="1" t="s">
        <v>35</v>
      </c>
      <c r="K150" s="2">
        <v>71</v>
      </c>
      <c r="L150" s="2">
        <v>8</v>
      </c>
      <c r="M150" s="2">
        <v>79</v>
      </c>
      <c r="N150" s="7">
        <v>296.30496636325262</v>
      </c>
      <c r="AA150" s="12"/>
      <c r="AB150" s="12"/>
      <c r="AD150" s="12"/>
    </row>
    <row r="151" spans="1:30" s="1" customFormat="1">
      <c r="A151" s="74" t="s">
        <v>1033</v>
      </c>
      <c r="B151" s="77" t="s">
        <v>383</v>
      </c>
      <c r="C151" s="77" t="s">
        <v>294</v>
      </c>
      <c r="D151" s="77" t="s">
        <v>561</v>
      </c>
      <c r="E151" s="71">
        <v>56.848577777777777</v>
      </c>
      <c r="F151" s="71">
        <v>-133.86111111111111</v>
      </c>
      <c r="G151" s="74" t="s">
        <v>938</v>
      </c>
      <c r="H151" s="74" t="s">
        <v>35</v>
      </c>
      <c r="I151" s="1" t="s">
        <v>35</v>
      </c>
      <c r="J151" s="1" t="s">
        <v>35</v>
      </c>
      <c r="K151" s="2">
        <v>5</v>
      </c>
      <c r="L151" s="2">
        <v>23</v>
      </c>
      <c r="M151" s="2">
        <v>28</v>
      </c>
      <c r="N151" s="7">
        <v>172.1614748156546</v>
      </c>
      <c r="AA151" s="12"/>
      <c r="AB151" s="12"/>
      <c r="AD151" s="12"/>
    </row>
    <row r="152" spans="1:30" s="1" customFormat="1">
      <c r="A152" s="74" t="s">
        <v>1033</v>
      </c>
      <c r="B152" s="77" t="s">
        <v>384</v>
      </c>
      <c r="C152" s="77" t="s">
        <v>385</v>
      </c>
      <c r="D152" s="77" t="s">
        <v>560</v>
      </c>
      <c r="E152" s="6">
        <v>56.904166666666669</v>
      </c>
      <c r="F152" s="71">
        <v>-133.76388888888889</v>
      </c>
      <c r="G152" s="74" t="s">
        <v>938</v>
      </c>
      <c r="H152" s="74" t="s">
        <v>35</v>
      </c>
      <c r="I152" s="1" t="s">
        <v>35</v>
      </c>
      <c r="J152" s="1" t="s">
        <v>35</v>
      </c>
      <c r="K152" s="2">
        <v>152</v>
      </c>
      <c r="L152" s="2">
        <v>13</v>
      </c>
      <c r="M152" s="2">
        <v>165</v>
      </c>
      <c r="N152" s="7">
        <v>332.33190291300002</v>
      </c>
      <c r="AA152" s="12"/>
      <c r="AB152" s="12"/>
      <c r="AD152" s="12"/>
    </row>
    <row r="153" spans="1:30" s="1" customFormat="1">
      <c r="A153" s="74" t="s">
        <v>1033</v>
      </c>
      <c r="B153" s="77" t="s">
        <v>386</v>
      </c>
      <c r="C153" s="77" t="s">
        <v>387</v>
      </c>
      <c r="D153" s="77" t="s">
        <v>561</v>
      </c>
      <c r="E153" s="71">
        <v>56.901388888888889</v>
      </c>
      <c r="F153" s="71">
        <v>-133.76111111111112</v>
      </c>
      <c r="G153" s="74" t="s">
        <v>938</v>
      </c>
      <c r="H153" s="74" t="s">
        <v>35</v>
      </c>
      <c r="I153" s="1" t="s">
        <v>35</v>
      </c>
      <c r="J153" s="1" t="s">
        <v>35</v>
      </c>
      <c r="K153" s="2">
        <v>94</v>
      </c>
      <c r="L153" s="2">
        <v>58</v>
      </c>
      <c r="M153" s="2">
        <v>152</v>
      </c>
      <c r="N153" s="7">
        <v>376.69669715376841</v>
      </c>
      <c r="AA153" s="12"/>
      <c r="AB153" s="12"/>
      <c r="AD153" s="12"/>
    </row>
    <row r="154" spans="1:30" s="1" customFormat="1">
      <c r="A154" s="74" t="s">
        <v>1033</v>
      </c>
      <c r="B154" s="77" t="s">
        <v>388</v>
      </c>
      <c r="C154" s="77" t="s">
        <v>327</v>
      </c>
      <c r="D154" s="77" t="s">
        <v>560</v>
      </c>
      <c r="E154" s="71">
        <v>56.922155555555555</v>
      </c>
      <c r="F154" s="71">
        <v>-134.25</v>
      </c>
      <c r="G154" s="74" t="s">
        <v>938</v>
      </c>
      <c r="H154" s="74" t="s">
        <v>35</v>
      </c>
      <c r="I154" s="1" t="s">
        <v>35</v>
      </c>
      <c r="J154" s="1" t="s">
        <v>35</v>
      </c>
      <c r="K154" s="2">
        <v>71</v>
      </c>
      <c r="L154" s="2">
        <v>10</v>
      </c>
      <c r="M154" s="2">
        <v>81</v>
      </c>
      <c r="N154" s="7">
        <v>357.99455332069073</v>
      </c>
      <c r="AA154" s="12"/>
      <c r="AB154" s="12"/>
      <c r="AD154" s="12"/>
    </row>
    <row r="155" spans="1:30" s="1" customFormat="1">
      <c r="A155" s="74" t="s">
        <v>1033</v>
      </c>
      <c r="B155" s="77" t="s">
        <v>389</v>
      </c>
      <c r="C155" s="77" t="s">
        <v>390</v>
      </c>
      <c r="D155" s="77" t="s">
        <v>560</v>
      </c>
      <c r="E155" s="71">
        <v>56.916600000000003</v>
      </c>
      <c r="F155" s="71">
        <v>-134.19999999999999</v>
      </c>
      <c r="G155" s="74" t="s">
        <v>938</v>
      </c>
      <c r="H155" s="74" t="s">
        <v>35</v>
      </c>
      <c r="I155" s="1" t="s">
        <v>35</v>
      </c>
      <c r="J155" s="1" t="s">
        <v>35</v>
      </c>
      <c r="K155" s="2">
        <v>38</v>
      </c>
      <c r="L155" s="2">
        <v>13</v>
      </c>
      <c r="M155" s="2">
        <v>51</v>
      </c>
      <c r="N155" s="7">
        <v>314.68582178000008</v>
      </c>
      <c r="AA155" s="12"/>
      <c r="AB155" s="12"/>
      <c r="AD155" s="12"/>
    </row>
    <row r="156" spans="1:30" s="1" customFormat="1">
      <c r="A156" s="74" t="s">
        <v>1033</v>
      </c>
      <c r="B156" s="77" t="s">
        <v>391</v>
      </c>
      <c r="C156" s="77" t="s">
        <v>370</v>
      </c>
      <c r="D156" s="77" t="s">
        <v>560</v>
      </c>
      <c r="E156" s="71">
        <v>56.921044444444448</v>
      </c>
      <c r="F156" s="71">
        <v>-134.24441111111113</v>
      </c>
      <c r="G156" s="74" t="s">
        <v>938</v>
      </c>
      <c r="H156" s="74" t="s">
        <v>35</v>
      </c>
      <c r="I156" s="1" t="s">
        <v>35</v>
      </c>
      <c r="J156" s="1" t="s">
        <v>35</v>
      </c>
      <c r="K156" s="2">
        <v>89</v>
      </c>
      <c r="L156" s="2">
        <v>23</v>
      </c>
      <c r="M156" s="2">
        <v>112</v>
      </c>
      <c r="N156" s="7">
        <v>550.91064709203874</v>
      </c>
      <c r="AA156" s="12"/>
      <c r="AB156" s="12"/>
      <c r="AD156" s="12"/>
    </row>
    <row r="157" spans="1:30" s="1" customFormat="1">
      <c r="A157" s="74" t="s">
        <v>1033</v>
      </c>
      <c r="B157" s="77" t="s">
        <v>392</v>
      </c>
      <c r="C157" s="77" t="s">
        <v>393</v>
      </c>
      <c r="D157" s="77" t="s">
        <v>560</v>
      </c>
      <c r="E157" s="71">
        <v>56.916600000000003</v>
      </c>
      <c r="F157" s="71">
        <v>-134.20416666666665</v>
      </c>
      <c r="G157" s="74" t="s">
        <v>938</v>
      </c>
      <c r="H157" s="74" t="s">
        <v>35</v>
      </c>
      <c r="I157" s="1" t="s">
        <v>35</v>
      </c>
      <c r="J157" s="1" t="s">
        <v>35</v>
      </c>
      <c r="K157" s="2">
        <v>130</v>
      </c>
      <c r="L157" s="2">
        <v>8</v>
      </c>
      <c r="M157" s="2">
        <v>138</v>
      </c>
      <c r="N157" s="7">
        <v>234.77083983512827</v>
      </c>
      <c r="AA157" s="12"/>
      <c r="AB157" s="12"/>
      <c r="AD157" s="12"/>
    </row>
    <row r="158" spans="1:30" s="1" customFormat="1">
      <c r="A158" s="74" t="s">
        <v>1033</v>
      </c>
      <c r="B158" s="77" t="s">
        <v>394</v>
      </c>
      <c r="C158" s="77" t="s">
        <v>395</v>
      </c>
      <c r="D158" s="77" t="s">
        <v>560</v>
      </c>
      <c r="E158" s="71">
        <v>56.916600000000003</v>
      </c>
      <c r="F158" s="71">
        <v>-132.82909999999998</v>
      </c>
      <c r="G158" s="74" t="s">
        <v>938</v>
      </c>
      <c r="H158" s="74" t="s">
        <v>35</v>
      </c>
      <c r="I158" s="1" t="s">
        <v>35</v>
      </c>
      <c r="J158" s="1" t="s">
        <v>35</v>
      </c>
      <c r="K158" s="2">
        <v>152</v>
      </c>
      <c r="L158" s="2">
        <v>15</v>
      </c>
      <c r="M158" s="2">
        <v>167</v>
      </c>
      <c r="N158" s="7">
        <v>153.99293845309535</v>
      </c>
      <c r="AA158" s="12"/>
      <c r="AB158" s="12"/>
      <c r="AD158" s="12"/>
    </row>
    <row r="159" spans="1:30" s="1" customFormat="1">
      <c r="A159" s="74" t="s">
        <v>1033</v>
      </c>
      <c r="B159" s="77" t="s">
        <v>396</v>
      </c>
      <c r="C159" s="77" t="s">
        <v>397</v>
      </c>
      <c r="D159" s="77" t="s">
        <v>560</v>
      </c>
      <c r="E159" s="71">
        <v>56.916600000000003</v>
      </c>
      <c r="F159" s="71">
        <v>-132.83187777777778</v>
      </c>
      <c r="G159" s="74" t="s">
        <v>938</v>
      </c>
      <c r="H159" s="74" t="s">
        <v>35</v>
      </c>
      <c r="I159" s="1" t="s">
        <v>35</v>
      </c>
      <c r="J159" s="1" t="s">
        <v>35</v>
      </c>
      <c r="K159" s="2">
        <v>152</v>
      </c>
      <c r="L159" s="2">
        <v>15</v>
      </c>
      <c r="M159" s="2">
        <v>167</v>
      </c>
      <c r="N159" s="7">
        <v>156.61833147000002</v>
      </c>
      <c r="AA159" s="12"/>
      <c r="AB159" s="12"/>
      <c r="AD159" s="12"/>
    </row>
    <row r="160" spans="1:30" s="1" customFormat="1">
      <c r="A160" s="74" t="s">
        <v>1033</v>
      </c>
      <c r="B160" s="77" t="s">
        <v>398</v>
      </c>
      <c r="C160" s="77" t="s">
        <v>399</v>
      </c>
      <c r="D160" s="77" t="s">
        <v>560</v>
      </c>
      <c r="E160" s="71">
        <v>56.923544444444445</v>
      </c>
      <c r="F160" s="71">
        <v>-133.81111111111113</v>
      </c>
      <c r="G160" s="74" t="s">
        <v>938</v>
      </c>
      <c r="H160" s="74" t="s">
        <v>35</v>
      </c>
      <c r="I160" s="1" t="s">
        <v>35</v>
      </c>
      <c r="J160" s="1" t="s">
        <v>35</v>
      </c>
      <c r="K160" s="2">
        <v>152</v>
      </c>
      <c r="L160" s="2">
        <v>25</v>
      </c>
      <c r="M160" s="2">
        <v>177</v>
      </c>
      <c r="N160" s="7">
        <v>502.36206633000012</v>
      </c>
      <c r="AA160" s="12"/>
      <c r="AB160" s="12"/>
      <c r="AD160" s="12"/>
    </row>
    <row r="161" spans="1:30" s="1" customFormat="1">
      <c r="A161" s="74" t="s">
        <v>1033</v>
      </c>
      <c r="B161" s="77" t="s">
        <v>400</v>
      </c>
      <c r="C161" s="77" t="s">
        <v>401</v>
      </c>
      <c r="D161" s="77" t="s">
        <v>560</v>
      </c>
      <c r="E161" s="71">
        <v>56.919377777777783</v>
      </c>
      <c r="F161" s="71">
        <v>-133.80972222222223</v>
      </c>
      <c r="G161" s="74" t="s">
        <v>938</v>
      </c>
      <c r="H161" s="74" t="s">
        <v>35</v>
      </c>
      <c r="I161" s="1" t="s">
        <v>35</v>
      </c>
      <c r="J161" s="1" t="s">
        <v>35</v>
      </c>
      <c r="K161" s="2">
        <v>152</v>
      </c>
      <c r="L161" s="2">
        <v>15</v>
      </c>
      <c r="M161" s="2">
        <v>167</v>
      </c>
      <c r="N161" s="7">
        <v>368.05404542000008</v>
      </c>
      <c r="AA161" s="12"/>
      <c r="AB161" s="12"/>
      <c r="AD161" s="12"/>
    </row>
    <row r="162" spans="1:30" s="1" customFormat="1">
      <c r="A162" s="74" t="s">
        <v>1033</v>
      </c>
      <c r="B162" s="77" t="s">
        <v>402</v>
      </c>
      <c r="C162" s="77" t="s">
        <v>337</v>
      </c>
      <c r="D162" s="77" t="s">
        <v>560</v>
      </c>
      <c r="E162" s="71">
        <v>55.00277777777778</v>
      </c>
      <c r="F162" s="71">
        <v>-133.16</v>
      </c>
      <c r="G162" s="74" t="s">
        <v>938</v>
      </c>
      <c r="H162" s="74" t="s">
        <v>35</v>
      </c>
      <c r="I162" s="1" t="s">
        <v>35</v>
      </c>
      <c r="J162" s="1" t="s">
        <v>35</v>
      </c>
      <c r="K162" s="2">
        <v>42</v>
      </c>
      <c r="L162" s="2">
        <v>20</v>
      </c>
      <c r="M162" s="2">
        <v>62</v>
      </c>
      <c r="N162" s="7">
        <v>216.94641206399999</v>
      </c>
      <c r="AA162" s="12"/>
      <c r="AB162" s="12"/>
      <c r="AD162" s="12"/>
    </row>
    <row r="163" spans="1:30" s="1" customFormat="1">
      <c r="A163" s="74" t="s">
        <v>1033</v>
      </c>
      <c r="B163" s="77" t="s">
        <v>403</v>
      </c>
      <c r="C163" s="77" t="s">
        <v>370</v>
      </c>
      <c r="D163" s="77" t="s">
        <v>560</v>
      </c>
      <c r="E163" s="71">
        <v>55.070766666666671</v>
      </c>
      <c r="F163" s="71">
        <v>-132.88746666666665</v>
      </c>
      <c r="G163" s="74" t="s">
        <v>938</v>
      </c>
      <c r="H163" s="74" t="s">
        <v>35</v>
      </c>
      <c r="I163" s="1" t="s">
        <v>35</v>
      </c>
      <c r="J163" s="1" t="s">
        <v>35</v>
      </c>
      <c r="K163" s="2">
        <v>109</v>
      </c>
      <c r="L163" s="2">
        <v>15</v>
      </c>
      <c r="M163" s="2">
        <v>124</v>
      </c>
      <c r="N163" s="7">
        <v>392.08418761300004</v>
      </c>
      <c r="AA163" s="12"/>
      <c r="AB163" s="12"/>
      <c r="AD163" s="12"/>
    </row>
    <row r="164" spans="1:30" s="1" customFormat="1">
      <c r="A164" s="74" t="s">
        <v>1033</v>
      </c>
      <c r="B164" s="77" t="s">
        <v>404</v>
      </c>
      <c r="C164" s="77" t="s">
        <v>370</v>
      </c>
      <c r="D164" s="77" t="s">
        <v>560</v>
      </c>
      <c r="E164" s="71">
        <v>55.070766666666671</v>
      </c>
      <c r="F164" s="71">
        <v>-132.88746666666665</v>
      </c>
      <c r="G164" s="74" t="s">
        <v>938</v>
      </c>
      <c r="H164" s="74" t="s">
        <v>35</v>
      </c>
      <c r="I164" s="1" t="s">
        <v>35</v>
      </c>
      <c r="J164" s="1" t="s">
        <v>35</v>
      </c>
      <c r="K164" s="2">
        <v>100</v>
      </c>
      <c r="L164" s="2">
        <v>40</v>
      </c>
      <c r="M164" s="2">
        <v>140</v>
      </c>
      <c r="N164" s="7">
        <v>434.69730251300001</v>
      </c>
      <c r="AA164" s="12"/>
      <c r="AB164" s="12"/>
      <c r="AD164" s="12"/>
    </row>
    <row r="165" spans="1:30" s="1" customFormat="1">
      <c r="A165" s="74" t="s">
        <v>1033</v>
      </c>
      <c r="B165" s="77" t="s">
        <v>405</v>
      </c>
      <c r="C165" s="77" t="s">
        <v>370</v>
      </c>
      <c r="D165" s="77" t="s">
        <v>560</v>
      </c>
      <c r="E165" s="71">
        <v>55.070766666666671</v>
      </c>
      <c r="F165" s="71">
        <v>-132.88746666666665</v>
      </c>
      <c r="G165" s="74" t="s">
        <v>938</v>
      </c>
      <c r="H165" s="74" t="s">
        <v>35</v>
      </c>
      <c r="I165" s="1" t="s">
        <v>35</v>
      </c>
      <c r="J165" s="1" t="s">
        <v>35</v>
      </c>
      <c r="K165" s="2">
        <v>54</v>
      </c>
      <c r="L165" s="2">
        <v>3</v>
      </c>
      <c r="M165" s="2">
        <v>57</v>
      </c>
      <c r="N165" s="7">
        <v>284.7860159345999</v>
      </c>
      <c r="AA165" s="12"/>
      <c r="AB165" s="12"/>
      <c r="AD165" s="12"/>
    </row>
    <row r="166" spans="1:30" s="1" customFormat="1">
      <c r="A166" s="74" t="s">
        <v>1033</v>
      </c>
      <c r="B166" s="77" t="s">
        <v>406</v>
      </c>
      <c r="C166" s="77" t="s">
        <v>370</v>
      </c>
      <c r="D166" s="77" t="s">
        <v>560</v>
      </c>
      <c r="E166" s="71">
        <v>55.070766666666671</v>
      </c>
      <c r="F166" s="71">
        <v>-132.88746666666665</v>
      </c>
      <c r="G166" s="74" t="s">
        <v>938</v>
      </c>
      <c r="H166" s="74" t="s">
        <v>35</v>
      </c>
      <c r="I166" s="1" t="s">
        <v>35</v>
      </c>
      <c r="J166" s="1" t="s">
        <v>35</v>
      </c>
      <c r="K166" s="2">
        <v>100</v>
      </c>
      <c r="L166" s="2">
        <v>3</v>
      </c>
      <c r="M166" s="2">
        <v>103</v>
      </c>
      <c r="N166" s="7">
        <v>450.93088062250001</v>
      </c>
      <c r="AA166" s="12"/>
      <c r="AB166" s="12"/>
      <c r="AD166" s="12"/>
    </row>
    <row r="167" spans="1:30" s="1" customFormat="1">
      <c r="A167" s="74" t="s">
        <v>1033</v>
      </c>
      <c r="B167" s="77" t="s">
        <v>407</v>
      </c>
      <c r="C167" s="77" t="s">
        <v>370</v>
      </c>
      <c r="D167" s="77" t="s">
        <v>560</v>
      </c>
      <c r="E167" s="71">
        <v>55.29163333333333</v>
      </c>
      <c r="F167" s="71">
        <v>-132.63048888888889</v>
      </c>
      <c r="G167" s="74" t="s">
        <v>938</v>
      </c>
      <c r="H167" s="74" t="s">
        <v>35</v>
      </c>
      <c r="I167" s="1" t="s">
        <v>35</v>
      </c>
      <c r="J167" s="1" t="s">
        <v>35</v>
      </c>
      <c r="K167" s="2">
        <v>102</v>
      </c>
      <c r="L167" s="2">
        <v>10</v>
      </c>
      <c r="M167" s="2">
        <v>112</v>
      </c>
      <c r="N167" s="7">
        <v>503.46062188500002</v>
      </c>
      <c r="AA167" s="12"/>
      <c r="AB167" s="12"/>
      <c r="AD167" s="12"/>
    </row>
    <row r="168" spans="1:30" s="1" customFormat="1">
      <c r="A168" s="74" t="s">
        <v>1033</v>
      </c>
      <c r="B168" s="77" t="s">
        <v>408</v>
      </c>
      <c r="C168" s="77" t="s">
        <v>409</v>
      </c>
      <c r="D168" s="77" t="s">
        <v>562</v>
      </c>
      <c r="E168" s="6">
        <v>55.29163333333333</v>
      </c>
      <c r="F168" s="71">
        <v>-132.63048888888889</v>
      </c>
      <c r="G168" s="74" t="s">
        <v>938</v>
      </c>
      <c r="H168" s="74" t="s">
        <v>35</v>
      </c>
      <c r="I168" s="1" t="s">
        <v>35</v>
      </c>
      <c r="J168" s="1" t="s">
        <v>35</v>
      </c>
      <c r="K168" s="2">
        <v>102</v>
      </c>
      <c r="L168" s="2">
        <v>18</v>
      </c>
      <c r="M168" s="2">
        <v>120</v>
      </c>
      <c r="N168" s="7">
        <v>280.63514062979999</v>
      </c>
      <c r="AA168" s="12"/>
      <c r="AB168" s="12"/>
      <c r="AD168" s="12"/>
    </row>
    <row r="169" spans="1:30" s="1" customFormat="1">
      <c r="A169" s="74" t="s">
        <v>1033</v>
      </c>
      <c r="B169" s="77" t="s">
        <v>410</v>
      </c>
      <c r="C169" s="77" t="s">
        <v>327</v>
      </c>
      <c r="D169" s="77" t="s">
        <v>560</v>
      </c>
      <c r="E169" s="71">
        <v>55.424933333333335</v>
      </c>
      <c r="F169" s="71">
        <v>-131.76660000000001</v>
      </c>
      <c r="G169" s="74" t="s">
        <v>938</v>
      </c>
      <c r="H169" s="74" t="s">
        <v>35</v>
      </c>
      <c r="I169" s="1" t="s">
        <v>35</v>
      </c>
      <c r="J169" s="1" t="s">
        <v>35</v>
      </c>
      <c r="K169" s="2">
        <v>102</v>
      </c>
      <c r="L169" s="2">
        <v>10</v>
      </c>
      <c r="M169" s="2">
        <v>112</v>
      </c>
      <c r="N169" s="7">
        <v>360.20414228900006</v>
      </c>
      <c r="AA169" s="12"/>
      <c r="AB169" s="12"/>
      <c r="AD169" s="12"/>
    </row>
    <row r="170" spans="1:30" s="1" customFormat="1">
      <c r="A170" s="74" t="s">
        <v>1033</v>
      </c>
      <c r="B170" s="77" t="s">
        <v>411</v>
      </c>
      <c r="C170" s="77" t="s">
        <v>370</v>
      </c>
      <c r="D170" s="77" t="s">
        <v>560</v>
      </c>
      <c r="E170" s="71">
        <v>55.436077777777783</v>
      </c>
      <c r="F170" s="71">
        <v>-132.50833333333333</v>
      </c>
      <c r="G170" s="74" t="s">
        <v>938</v>
      </c>
      <c r="H170" s="74" t="s">
        <v>35</v>
      </c>
      <c r="I170" s="1" t="s">
        <v>35</v>
      </c>
      <c r="J170" s="1" t="s">
        <v>35</v>
      </c>
      <c r="K170" s="2">
        <v>100</v>
      </c>
      <c r="L170" s="2">
        <v>35</v>
      </c>
      <c r="M170" s="2">
        <v>135</v>
      </c>
      <c r="N170" s="7">
        <v>531.71037116477191</v>
      </c>
      <c r="AA170" s="12"/>
      <c r="AB170" s="12"/>
      <c r="AD170" s="12"/>
    </row>
    <row r="171" spans="1:30" s="1" customFormat="1">
      <c r="A171" s="74" t="s">
        <v>1033</v>
      </c>
      <c r="B171" s="77" t="s">
        <v>413</v>
      </c>
      <c r="C171" s="77" t="s">
        <v>327</v>
      </c>
      <c r="D171" s="77" t="s">
        <v>560</v>
      </c>
      <c r="E171" s="71">
        <v>55.441633333333336</v>
      </c>
      <c r="F171" s="71">
        <v>-132.4958</v>
      </c>
      <c r="G171" s="74" t="s">
        <v>938</v>
      </c>
      <c r="H171" s="74" t="s">
        <v>35</v>
      </c>
      <c r="I171" s="1" t="s">
        <v>35</v>
      </c>
      <c r="J171" s="1" t="s">
        <v>35</v>
      </c>
      <c r="K171" s="2">
        <v>66</v>
      </c>
      <c r="L171" s="2">
        <v>23</v>
      </c>
      <c r="M171" s="2">
        <v>89</v>
      </c>
      <c r="N171" s="7">
        <v>212.66663160651757</v>
      </c>
      <c r="AA171" s="12"/>
      <c r="AB171" s="12"/>
      <c r="AD171" s="12"/>
    </row>
    <row r="172" spans="1:30" s="1" customFormat="1">
      <c r="A172" s="74" t="s">
        <v>1033</v>
      </c>
      <c r="B172" s="77" t="s">
        <v>414</v>
      </c>
      <c r="C172" s="77" t="s">
        <v>415</v>
      </c>
      <c r="D172" s="77" t="s">
        <v>560</v>
      </c>
      <c r="E172" s="71">
        <v>55.46798888888889</v>
      </c>
      <c r="F172" s="71">
        <v>-131.64441111111111</v>
      </c>
      <c r="G172" s="74" t="s">
        <v>938</v>
      </c>
      <c r="H172" s="74" t="s">
        <v>35</v>
      </c>
      <c r="I172" s="1" t="s">
        <v>35</v>
      </c>
      <c r="J172" s="1" t="s">
        <v>35</v>
      </c>
      <c r="K172" s="2">
        <v>41</v>
      </c>
      <c r="L172" s="2">
        <v>10</v>
      </c>
      <c r="M172" s="2">
        <v>51</v>
      </c>
      <c r="N172" s="7">
        <v>127.488761995</v>
      </c>
      <c r="AA172" s="12"/>
      <c r="AB172" s="12"/>
      <c r="AD172" s="12"/>
    </row>
    <row r="173" spans="1:30" s="1" customFormat="1">
      <c r="A173" s="74" t="s">
        <v>1033</v>
      </c>
      <c r="B173" s="77" t="s">
        <v>417</v>
      </c>
      <c r="C173" s="77" t="s">
        <v>418</v>
      </c>
      <c r="D173" s="77" t="s">
        <v>560</v>
      </c>
      <c r="E173" s="71">
        <v>55.491633333333333</v>
      </c>
      <c r="F173" s="71">
        <v>-132.47076666666666</v>
      </c>
      <c r="G173" s="74" t="s">
        <v>938</v>
      </c>
      <c r="H173" s="74" t="s">
        <v>35</v>
      </c>
      <c r="I173" s="1" t="s">
        <v>35</v>
      </c>
      <c r="J173" s="1" t="s">
        <v>35</v>
      </c>
      <c r="K173" s="2">
        <v>49</v>
      </c>
      <c r="L173" s="2">
        <v>15</v>
      </c>
      <c r="M173" s="2">
        <v>64</v>
      </c>
      <c r="N173" s="7">
        <v>242.72455272800002</v>
      </c>
      <c r="AA173" s="12"/>
      <c r="AB173" s="12"/>
      <c r="AD173" s="12"/>
    </row>
    <row r="174" spans="1:30" s="1" customFormat="1">
      <c r="A174" s="74" t="s">
        <v>1033</v>
      </c>
      <c r="B174" s="77" t="s">
        <v>419</v>
      </c>
      <c r="C174" s="77" t="s">
        <v>294</v>
      </c>
      <c r="D174" s="77" t="s">
        <v>561</v>
      </c>
      <c r="E174" s="71">
        <v>55.48746666666667</v>
      </c>
      <c r="F174" s="71">
        <v>-132.63746666666665</v>
      </c>
      <c r="G174" s="74" t="s">
        <v>938</v>
      </c>
      <c r="H174" s="74" t="s">
        <v>35</v>
      </c>
      <c r="I174" s="1" t="s">
        <v>35</v>
      </c>
      <c r="J174" s="1" t="s">
        <v>35</v>
      </c>
      <c r="K174" s="2">
        <v>1</v>
      </c>
      <c r="L174" s="2">
        <v>20</v>
      </c>
      <c r="M174" s="2">
        <v>21</v>
      </c>
      <c r="N174" s="7">
        <v>38.383646300999999</v>
      </c>
      <c r="AA174" s="12"/>
      <c r="AB174" s="12"/>
      <c r="AD174" s="12"/>
    </row>
    <row r="175" spans="1:30" s="1" customFormat="1">
      <c r="A175" s="74" t="s">
        <v>1033</v>
      </c>
      <c r="B175" s="77" t="s">
        <v>420</v>
      </c>
      <c r="C175" s="77" t="s">
        <v>421</v>
      </c>
      <c r="D175" s="77" t="s">
        <v>560</v>
      </c>
      <c r="E175" s="71">
        <v>55.48746666666667</v>
      </c>
      <c r="F175" s="71">
        <v>-132.64579999999998</v>
      </c>
      <c r="G175" s="74" t="s">
        <v>938</v>
      </c>
      <c r="H175" s="74" t="s">
        <v>35</v>
      </c>
      <c r="I175" s="1" t="s">
        <v>35</v>
      </c>
      <c r="J175" s="1" t="s">
        <v>35</v>
      </c>
      <c r="K175" s="2">
        <v>10</v>
      </c>
      <c r="L175" s="2">
        <v>20</v>
      </c>
      <c r="M175" s="2">
        <v>30</v>
      </c>
      <c r="N175" s="7">
        <v>123.31549830600002</v>
      </c>
      <c r="AA175" s="12"/>
      <c r="AB175" s="12"/>
      <c r="AD175" s="12"/>
    </row>
    <row r="176" spans="1:30" s="1" customFormat="1">
      <c r="A176" s="74" t="s">
        <v>1033</v>
      </c>
      <c r="B176" s="77" t="s">
        <v>422</v>
      </c>
      <c r="C176" s="77" t="s">
        <v>335</v>
      </c>
      <c r="D176" s="77" t="s">
        <v>560</v>
      </c>
      <c r="E176" s="71">
        <v>55.48746666666667</v>
      </c>
      <c r="F176" s="71">
        <v>-132.63746666666665</v>
      </c>
      <c r="G176" s="74" t="s">
        <v>938</v>
      </c>
      <c r="H176" s="74" t="s">
        <v>35</v>
      </c>
      <c r="I176" s="1" t="s">
        <v>35</v>
      </c>
      <c r="J176" s="1" t="s">
        <v>35</v>
      </c>
      <c r="K176" s="2">
        <v>10</v>
      </c>
      <c r="L176" s="2">
        <v>15</v>
      </c>
      <c r="M176" s="2">
        <v>25</v>
      </c>
      <c r="N176" s="7">
        <v>95.829958224000009</v>
      </c>
      <c r="AA176" s="12"/>
      <c r="AB176" s="12"/>
      <c r="AD176" s="12"/>
    </row>
    <row r="177" spans="1:30" s="1" customFormat="1">
      <c r="A177" s="74" t="s">
        <v>1033</v>
      </c>
      <c r="B177" s="77" t="s">
        <v>423</v>
      </c>
      <c r="C177" s="77" t="s">
        <v>424</v>
      </c>
      <c r="D177" s="77" t="s">
        <v>562</v>
      </c>
      <c r="E177" s="71">
        <v>55.48746666666667</v>
      </c>
      <c r="F177" s="71">
        <v>-132.63746666666665</v>
      </c>
      <c r="G177" s="74" t="s">
        <v>938</v>
      </c>
      <c r="H177" s="74" t="s">
        <v>35</v>
      </c>
      <c r="I177" s="1" t="s">
        <v>35</v>
      </c>
      <c r="J177" s="1" t="s">
        <v>35</v>
      </c>
      <c r="K177" s="2">
        <v>12</v>
      </c>
      <c r="L177" s="2">
        <v>14</v>
      </c>
      <c r="M177" s="2">
        <v>26</v>
      </c>
      <c r="N177" s="7">
        <v>153.89678304000003</v>
      </c>
      <c r="AA177" s="12"/>
      <c r="AB177" s="12"/>
      <c r="AD177" s="12"/>
    </row>
    <row r="178" spans="1:30" s="1" customFormat="1">
      <c r="A178" s="74" t="s">
        <v>1033</v>
      </c>
      <c r="B178" s="77" t="s">
        <v>425</v>
      </c>
      <c r="C178" s="77" t="s">
        <v>426</v>
      </c>
      <c r="D178" s="77" t="s">
        <v>560</v>
      </c>
      <c r="E178" s="71">
        <v>55.48746666666667</v>
      </c>
      <c r="F178" s="71">
        <v>-132.63746666666665</v>
      </c>
      <c r="G178" s="74" t="s">
        <v>938</v>
      </c>
      <c r="H178" s="74" t="s">
        <v>35</v>
      </c>
      <c r="I178" s="1" t="s">
        <v>35</v>
      </c>
      <c r="J178" s="1" t="s">
        <v>35</v>
      </c>
      <c r="K178" s="2">
        <v>17</v>
      </c>
      <c r="L178" s="2">
        <v>18</v>
      </c>
      <c r="M178" s="2">
        <v>35</v>
      </c>
      <c r="N178" s="7">
        <v>169.87640670000005</v>
      </c>
      <c r="AA178" s="12"/>
      <c r="AB178" s="12"/>
      <c r="AD178" s="12"/>
    </row>
    <row r="179" spans="1:30" s="1" customFormat="1">
      <c r="A179" s="74" t="s">
        <v>1033</v>
      </c>
      <c r="B179" s="77" t="s">
        <v>427</v>
      </c>
      <c r="C179" s="77" t="s">
        <v>294</v>
      </c>
      <c r="D179" s="77" t="s">
        <v>561</v>
      </c>
      <c r="E179" s="71">
        <v>55.48746666666667</v>
      </c>
      <c r="F179" s="71">
        <v>-132.64579999999998</v>
      </c>
      <c r="G179" s="74" t="s">
        <v>938</v>
      </c>
      <c r="H179" s="74" t="s">
        <v>35</v>
      </c>
      <c r="I179" s="1" t="s">
        <v>35</v>
      </c>
      <c r="J179" s="1" t="s">
        <v>35</v>
      </c>
      <c r="K179" s="2">
        <v>5</v>
      </c>
      <c r="L179" s="2">
        <v>20</v>
      </c>
      <c r="M179" s="2">
        <v>25</v>
      </c>
      <c r="N179" s="7">
        <v>102.23713019520001</v>
      </c>
      <c r="AA179" s="12"/>
      <c r="AB179" s="12"/>
      <c r="AD179" s="12"/>
    </row>
    <row r="180" spans="1:30" s="1" customFormat="1">
      <c r="A180" s="74" t="s">
        <v>1033</v>
      </c>
      <c r="B180" s="77" t="s">
        <v>428</v>
      </c>
      <c r="C180" s="77" t="s">
        <v>429</v>
      </c>
      <c r="D180" s="77" t="s">
        <v>560</v>
      </c>
      <c r="E180" s="71">
        <v>55.48746666666667</v>
      </c>
      <c r="F180" s="71">
        <v>-132.64579999999998</v>
      </c>
      <c r="G180" s="74" t="s">
        <v>938</v>
      </c>
      <c r="H180" s="74" t="s">
        <v>35</v>
      </c>
      <c r="I180" s="1" t="s">
        <v>35</v>
      </c>
      <c r="J180" s="1" t="s">
        <v>35</v>
      </c>
      <c r="K180" s="2">
        <v>20</v>
      </c>
      <c r="L180" s="2">
        <v>23</v>
      </c>
      <c r="M180" s="2">
        <v>43</v>
      </c>
      <c r="N180" s="7">
        <v>152.60361447300002</v>
      </c>
      <c r="AA180" s="12"/>
      <c r="AB180" s="12"/>
      <c r="AD180" s="12"/>
    </row>
    <row r="181" spans="1:30" s="1" customFormat="1">
      <c r="A181" s="74" t="s">
        <v>1033</v>
      </c>
      <c r="B181" s="77" t="s">
        <v>430</v>
      </c>
      <c r="C181" s="77" t="s">
        <v>302</v>
      </c>
      <c r="D181" s="77" t="s">
        <v>560</v>
      </c>
      <c r="E181" s="71">
        <v>55.48746666666667</v>
      </c>
      <c r="F181" s="71">
        <v>-132.64579999999998</v>
      </c>
      <c r="G181" s="74" t="s">
        <v>938</v>
      </c>
      <c r="H181" s="74" t="s">
        <v>35</v>
      </c>
      <c r="I181" s="1" t="s">
        <v>35</v>
      </c>
      <c r="J181" s="1" t="s">
        <v>35</v>
      </c>
      <c r="K181" s="2">
        <v>15</v>
      </c>
      <c r="L181" s="2">
        <v>18</v>
      </c>
      <c r="M181" s="2">
        <v>33</v>
      </c>
      <c r="N181" s="7">
        <v>190.12838892750003</v>
      </c>
      <c r="AA181" s="12"/>
      <c r="AB181" s="12"/>
      <c r="AD181" s="12"/>
    </row>
    <row r="182" spans="1:30" s="1" customFormat="1">
      <c r="A182" s="74" t="s">
        <v>1033</v>
      </c>
      <c r="B182" s="77" t="s">
        <v>431</v>
      </c>
      <c r="C182" s="77" t="s">
        <v>294</v>
      </c>
      <c r="D182" s="77" t="s">
        <v>561</v>
      </c>
      <c r="E182" s="71">
        <v>55.48746666666667</v>
      </c>
      <c r="F182" s="71">
        <v>-132.64579999999998</v>
      </c>
      <c r="G182" s="74" t="s">
        <v>938</v>
      </c>
      <c r="H182" s="74" t="s">
        <v>35</v>
      </c>
      <c r="I182" s="1" t="s">
        <v>35</v>
      </c>
      <c r="J182" s="1" t="s">
        <v>35</v>
      </c>
      <c r="K182" s="2">
        <v>10</v>
      </c>
      <c r="L182" s="2">
        <v>15</v>
      </c>
      <c r="M182" s="2">
        <v>25</v>
      </c>
      <c r="N182" s="7">
        <v>82.060422444000011</v>
      </c>
      <c r="AA182" s="12"/>
      <c r="AB182" s="12"/>
      <c r="AD182" s="12"/>
    </row>
    <row r="183" spans="1:30" s="1" customFormat="1">
      <c r="A183" s="74" t="s">
        <v>1033</v>
      </c>
      <c r="B183" s="77" t="s">
        <v>432</v>
      </c>
      <c r="C183" s="77" t="s">
        <v>433</v>
      </c>
      <c r="D183" s="77" t="s">
        <v>560</v>
      </c>
      <c r="E183" s="71">
        <v>55.48746666666667</v>
      </c>
      <c r="F183" s="71">
        <v>-132.64579999999998</v>
      </c>
      <c r="G183" s="74" t="s">
        <v>938</v>
      </c>
      <c r="H183" s="74" t="s">
        <v>35</v>
      </c>
      <c r="I183" s="1" t="s">
        <v>35</v>
      </c>
      <c r="J183" s="1" t="s">
        <v>35</v>
      </c>
      <c r="K183" s="2">
        <v>50</v>
      </c>
      <c r="L183" s="2">
        <v>20</v>
      </c>
      <c r="M183" s="2">
        <v>70</v>
      </c>
      <c r="N183" s="7">
        <v>295.85747989799995</v>
      </c>
      <c r="AA183" s="12"/>
      <c r="AB183" s="12"/>
      <c r="AD183" s="12"/>
    </row>
    <row r="184" spans="1:30" s="1" customFormat="1">
      <c r="A184" s="74" t="s">
        <v>1033</v>
      </c>
      <c r="B184" s="77" t="s">
        <v>434</v>
      </c>
      <c r="C184" s="77" t="s">
        <v>421</v>
      </c>
      <c r="D184" s="77" t="s">
        <v>560</v>
      </c>
      <c r="E184" s="71">
        <v>55.5</v>
      </c>
      <c r="F184" s="71">
        <v>-132.45833333333331</v>
      </c>
      <c r="G184" s="74" t="s">
        <v>938</v>
      </c>
      <c r="H184" s="74" t="s">
        <v>35</v>
      </c>
      <c r="I184" s="1" t="s">
        <v>35</v>
      </c>
      <c r="J184" s="1" t="s">
        <v>35</v>
      </c>
      <c r="K184" s="2">
        <v>100</v>
      </c>
      <c r="L184" s="2">
        <v>20</v>
      </c>
      <c r="M184" s="2">
        <v>120</v>
      </c>
      <c r="N184" s="7">
        <v>259.976442722</v>
      </c>
      <c r="AA184" s="12"/>
      <c r="AB184" s="12"/>
      <c r="AD184" s="12"/>
    </row>
    <row r="185" spans="1:30" s="1" customFormat="1">
      <c r="A185" s="74" t="s">
        <v>1033</v>
      </c>
      <c r="B185" s="77" t="s">
        <v>435</v>
      </c>
      <c r="C185" s="77" t="s">
        <v>436</v>
      </c>
      <c r="D185" s="77" t="s">
        <v>560</v>
      </c>
      <c r="E185" s="71">
        <v>55.505555555555553</v>
      </c>
      <c r="F185" s="71">
        <v>-132.47493333333333</v>
      </c>
      <c r="G185" s="74" t="s">
        <v>938</v>
      </c>
      <c r="H185" s="74" t="s">
        <v>35</v>
      </c>
      <c r="I185" s="1" t="s">
        <v>35</v>
      </c>
      <c r="J185" s="1" t="s">
        <v>35</v>
      </c>
      <c r="K185" s="2">
        <v>30</v>
      </c>
      <c r="L185" s="2">
        <v>10</v>
      </c>
      <c r="M185" s="2">
        <v>40</v>
      </c>
      <c r="N185" s="7">
        <v>144.67437784800001</v>
      </c>
      <c r="AA185" s="12"/>
      <c r="AB185" s="12"/>
      <c r="AD185" s="12"/>
    </row>
    <row r="186" spans="1:30" s="1" customFormat="1">
      <c r="A186" s="74" t="s">
        <v>1033</v>
      </c>
      <c r="B186" s="77" t="s">
        <v>437</v>
      </c>
      <c r="C186" s="77" t="s">
        <v>261</v>
      </c>
      <c r="D186" s="77" t="s">
        <v>560</v>
      </c>
      <c r="E186" s="71">
        <v>55.5</v>
      </c>
      <c r="F186" s="71">
        <v>-132.47076666666666</v>
      </c>
      <c r="G186" s="74" t="s">
        <v>938</v>
      </c>
      <c r="H186" s="74" t="s">
        <v>35</v>
      </c>
      <c r="I186" s="1" t="s">
        <v>35</v>
      </c>
      <c r="J186" s="1" t="s">
        <v>35</v>
      </c>
      <c r="K186" s="2">
        <v>25</v>
      </c>
      <c r="L186" s="2">
        <v>30</v>
      </c>
      <c r="M186" s="2">
        <v>55</v>
      </c>
      <c r="N186" s="7">
        <v>87.219601099999991</v>
      </c>
      <c r="AA186" s="12"/>
      <c r="AB186" s="12"/>
      <c r="AD186" s="12"/>
    </row>
    <row r="187" spans="1:30" s="1" customFormat="1">
      <c r="A187" s="74" t="s">
        <v>1033</v>
      </c>
      <c r="B187" s="77" t="s">
        <v>438</v>
      </c>
      <c r="C187" s="77" t="s">
        <v>339</v>
      </c>
      <c r="D187" s="77" t="s">
        <v>560</v>
      </c>
      <c r="E187" s="71">
        <v>55.512500000000003</v>
      </c>
      <c r="F187" s="71">
        <v>-133.40833333333333</v>
      </c>
      <c r="G187" s="74" t="s">
        <v>938</v>
      </c>
      <c r="H187" s="74" t="s">
        <v>35</v>
      </c>
      <c r="I187" s="1" t="s">
        <v>35</v>
      </c>
      <c r="J187" s="1" t="s">
        <v>35</v>
      </c>
      <c r="K187" s="2">
        <v>102</v>
      </c>
      <c r="L187" s="2">
        <v>13</v>
      </c>
      <c r="M187" s="2">
        <v>115</v>
      </c>
      <c r="N187" s="7">
        <v>275.34871083300004</v>
      </c>
      <c r="AA187" s="12"/>
      <c r="AB187" s="12"/>
      <c r="AD187" s="12"/>
    </row>
    <row r="188" spans="1:30" s="1" customFormat="1">
      <c r="A188" s="74" t="s">
        <v>1033</v>
      </c>
      <c r="B188" s="77" t="s">
        <v>439</v>
      </c>
      <c r="C188" s="77" t="s">
        <v>426</v>
      </c>
      <c r="D188" s="77" t="s">
        <v>560</v>
      </c>
      <c r="E188" s="71">
        <v>55.52493333333333</v>
      </c>
      <c r="F188" s="71">
        <v>-132.62076666666667</v>
      </c>
      <c r="G188" s="74" t="s">
        <v>938</v>
      </c>
      <c r="H188" s="74" t="s">
        <v>35</v>
      </c>
      <c r="I188" s="1" t="s">
        <v>35</v>
      </c>
      <c r="J188" s="1" t="s">
        <v>35</v>
      </c>
      <c r="K188" s="2">
        <v>45</v>
      </c>
      <c r="L188" s="2">
        <v>15</v>
      </c>
      <c r="M188" s="2">
        <v>60</v>
      </c>
      <c r="N188" s="7">
        <v>311.10657104699999</v>
      </c>
      <c r="AA188" s="12"/>
      <c r="AB188" s="12"/>
      <c r="AD188" s="12"/>
    </row>
    <row r="189" spans="1:30" s="1" customFormat="1">
      <c r="A189" s="74" t="s">
        <v>1033</v>
      </c>
      <c r="B189" s="77" t="s">
        <v>440</v>
      </c>
      <c r="C189" s="77" t="s">
        <v>543</v>
      </c>
      <c r="D189" s="77" t="s">
        <v>560</v>
      </c>
      <c r="E189" s="71">
        <v>55.52493333333333</v>
      </c>
      <c r="F189" s="71">
        <v>-133.36660000000001</v>
      </c>
      <c r="G189" s="74" t="s">
        <v>938</v>
      </c>
      <c r="H189" s="74" t="s">
        <v>35</v>
      </c>
      <c r="I189" s="1" t="s">
        <v>35</v>
      </c>
      <c r="J189" s="1" t="s">
        <v>35</v>
      </c>
      <c r="K189" s="2">
        <v>21</v>
      </c>
      <c r="L189" s="2">
        <v>9</v>
      </c>
      <c r="M189" s="2">
        <v>30</v>
      </c>
      <c r="N189" s="7">
        <v>142.04615676947373</v>
      </c>
      <c r="AA189" s="12"/>
      <c r="AB189" s="12"/>
      <c r="AD189" s="12"/>
    </row>
    <row r="190" spans="1:30" s="1" customFormat="1">
      <c r="A190" s="74" t="s">
        <v>1033</v>
      </c>
      <c r="B190" s="77" t="s">
        <v>441</v>
      </c>
      <c r="C190" s="77" t="s">
        <v>294</v>
      </c>
      <c r="D190" s="77" t="s">
        <v>561</v>
      </c>
      <c r="E190" s="71">
        <v>55.674933333333335</v>
      </c>
      <c r="F190" s="71">
        <v>-132.45833333333331</v>
      </c>
      <c r="G190" s="74" t="s">
        <v>938</v>
      </c>
      <c r="H190" s="74" t="s">
        <v>35</v>
      </c>
      <c r="I190" s="1" t="s">
        <v>35</v>
      </c>
      <c r="J190" s="1" t="s">
        <v>35</v>
      </c>
      <c r="K190" s="2">
        <v>5</v>
      </c>
      <c r="L190" s="2">
        <v>18</v>
      </c>
      <c r="M190" s="2">
        <v>23</v>
      </c>
      <c r="N190" s="7">
        <v>144.8032</v>
      </c>
      <c r="AA190" s="12"/>
      <c r="AB190" s="12"/>
      <c r="AD190" s="12"/>
    </row>
    <row r="191" spans="1:30" s="1" customFormat="1">
      <c r="A191" s="74" t="s">
        <v>1033</v>
      </c>
      <c r="B191" s="77" t="s">
        <v>442</v>
      </c>
      <c r="C191" s="77" t="s">
        <v>443</v>
      </c>
      <c r="D191" s="77" t="s">
        <v>560</v>
      </c>
      <c r="E191" s="71">
        <v>55.708333333333336</v>
      </c>
      <c r="F191" s="71">
        <v>-132.71249999999998</v>
      </c>
      <c r="G191" s="74" t="s">
        <v>938</v>
      </c>
      <c r="H191" s="74" t="s">
        <v>35</v>
      </c>
      <c r="I191" s="1" t="s">
        <v>35</v>
      </c>
      <c r="J191" s="1" t="s">
        <v>35</v>
      </c>
      <c r="K191" s="2">
        <v>28</v>
      </c>
      <c r="L191" s="2">
        <v>15</v>
      </c>
      <c r="M191" s="2">
        <v>43</v>
      </c>
      <c r="N191" s="7">
        <v>255.90727924899997</v>
      </c>
      <c r="AA191" s="12"/>
      <c r="AB191" s="12"/>
      <c r="AD191" s="12"/>
    </row>
    <row r="192" spans="1:30" s="1" customFormat="1">
      <c r="A192" s="74" t="s">
        <v>1033</v>
      </c>
      <c r="B192" s="77" t="s">
        <v>444</v>
      </c>
      <c r="C192" s="77" t="s">
        <v>445</v>
      </c>
      <c r="D192" s="77" t="s">
        <v>560</v>
      </c>
      <c r="E192" s="71">
        <v>55.704166666666673</v>
      </c>
      <c r="F192" s="71">
        <v>-132.58330000000001</v>
      </c>
      <c r="G192" s="74" t="s">
        <v>938</v>
      </c>
      <c r="H192" s="74" t="s">
        <v>35</v>
      </c>
      <c r="I192" s="1" t="s">
        <v>35</v>
      </c>
      <c r="J192" s="1" t="s">
        <v>35</v>
      </c>
      <c r="K192" s="2">
        <v>96</v>
      </c>
      <c r="L192" s="2">
        <v>3</v>
      </c>
      <c r="M192" s="2">
        <v>99</v>
      </c>
      <c r="N192" s="7">
        <v>155.50599099999999</v>
      </c>
      <c r="AA192" s="12"/>
      <c r="AB192" s="12"/>
      <c r="AD192" s="12"/>
    </row>
    <row r="193" spans="1:30" s="1" customFormat="1">
      <c r="A193" s="74" t="s">
        <v>1033</v>
      </c>
      <c r="B193" s="77" t="s">
        <v>446</v>
      </c>
      <c r="C193" s="77" t="s">
        <v>447</v>
      </c>
      <c r="D193" s="77" t="s">
        <v>561</v>
      </c>
      <c r="E193" s="71">
        <v>55.701277777777783</v>
      </c>
      <c r="F193" s="71">
        <v>-132.62932222222221</v>
      </c>
      <c r="G193" s="74" t="s">
        <v>938</v>
      </c>
      <c r="H193" s="74" t="s">
        <v>35</v>
      </c>
      <c r="I193" s="1" t="s">
        <v>35</v>
      </c>
      <c r="J193" s="1" t="s">
        <v>35</v>
      </c>
      <c r="K193" s="2">
        <v>0</v>
      </c>
      <c r="L193" s="2">
        <v>150</v>
      </c>
      <c r="M193" s="2">
        <v>150</v>
      </c>
      <c r="N193" s="7">
        <v>667.75160000000005</v>
      </c>
      <c r="AA193" s="12"/>
      <c r="AB193" s="12"/>
      <c r="AD193" s="12"/>
    </row>
    <row r="194" spans="1:30" s="1" customFormat="1">
      <c r="A194" s="74" t="s">
        <v>1033</v>
      </c>
      <c r="B194" s="77" t="s">
        <v>448</v>
      </c>
      <c r="C194" s="77" t="s">
        <v>357</v>
      </c>
      <c r="D194" s="77" t="s">
        <v>560</v>
      </c>
      <c r="E194" s="71">
        <v>55.701277777777783</v>
      </c>
      <c r="F194" s="71">
        <v>-132.62932222222221</v>
      </c>
      <c r="G194" s="74" t="s">
        <v>938</v>
      </c>
      <c r="H194" s="74" t="s">
        <v>35</v>
      </c>
      <c r="I194" s="1" t="s">
        <v>35</v>
      </c>
      <c r="J194" s="1" t="s">
        <v>35</v>
      </c>
      <c r="K194" s="2">
        <v>74</v>
      </c>
      <c r="L194" s="2">
        <v>16</v>
      </c>
      <c r="M194" s="2">
        <v>90</v>
      </c>
      <c r="N194" s="7">
        <v>294.76800700000001</v>
      </c>
      <c r="AA194" s="12"/>
      <c r="AB194" s="12"/>
      <c r="AD194" s="12"/>
    </row>
    <row r="195" spans="1:30" s="1" customFormat="1">
      <c r="A195" s="74" t="s">
        <v>1033</v>
      </c>
      <c r="B195" s="77" t="s">
        <v>450</v>
      </c>
      <c r="C195" s="77" t="s">
        <v>357</v>
      </c>
      <c r="D195" s="77" t="s">
        <v>560</v>
      </c>
      <c r="E195" s="71">
        <v>55.701277777777783</v>
      </c>
      <c r="F195" s="71">
        <v>-132.62932222222221</v>
      </c>
      <c r="G195" s="74" t="s">
        <v>938</v>
      </c>
      <c r="H195" s="74" t="s">
        <v>35</v>
      </c>
      <c r="I195" s="1" t="s">
        <v>35</v>
      </c>
      <c r="J195" s="1" t="s">
        <v>35</v>
      </c>
      <c r="K195" s="2">
        <v>75</v>
      </c>
      <c r="L195" s="2">
        <v>28</v>
      </c>
      <c r="M195" s="2">
        <v>103</v>
      </c>
      <c r="N195" s="7">
        <v>513.04443300000014</v>
      </c>
      <c r="AA195" s="12"/>
      <c r="AB195" s="12"/>
      <c r="AD195" s="12"/>
    </row>
    <row r="196" spans="1:30" s="1" customFormat="1">
      <c r="A196" s="74" t="s">
        <v>1033</v>
      </c>
      <c r="B196" s="77" t="s">
        <v>452</v>
      </c>
      <c r="C196" s="77" t="s">
        <v>376</v>
      </c>
      <c r="D196" s="77" t="s">
        <v>560</v>
      </c>
      <c r="E196" s="71">
        <v>55.710027777777782</v>
      </c>
      <c r="F196" s="71">
        <v>-132.62132222222223</v>
      </c>
      <c r="G196" s="74" t="s">
        <v>938</v>
      </c>
      <c r="H196" s="74" t="s">
        <v>35</v>
      </c>
      <c r="I196" s="1" t="s">
        <v>35</v>
      </c>
      <c r="J196" s="1" t="s">
        <v>35</v>
      </c>
      <c r="K196" s="2">
        <v>74</v>
      </c>
      <c r="L196" s="2">
        <v>46</v>
      </c>
      <c r="M196" s="2">
        <v>120</v>
      </c>
      <c r="N196" s="7">
        <v>428.06172199999997</v>
      </c>
      <c r="AA196" s="12"/>
      <c r="AB196" s="12"/>
      <c r="AD196" s="12"/>
    </row>
    <row r="197" spans="1:30" s="1" customFormat="1">
      <c r="A197" s="74" t="s">
        <v>1033</v>
      </c>
      <c r="B197" s="77" t="s">
        <v>453</v>
      </c>
      <c r="C197" s="77" t="s">
        <v>370</v>
      </c>
      <c r="D197" s="77" t="s">
        <v>560</v>
      </c>
      <c r="E197" s="71">
        <v>55.72076666666667</v>
      </c>
      <c r="F197" s="71">
        <v>-131.69163333333333</v>
      </c>
      <c r="G197" s="74" t="s">
        <v>938</v>
      </c>
      <c r="H197" s="74" t="s">
        <v>35</v>
      </c>
      <c r="I197" s="1" t="s">
        <v>35</v>
      </c>
      <c r="J197" s="1" t="s">
        <v>35</v>
      </c>
      <c r="K197" s="2">
        <v>100</v>
      </c>
      <c r="L197" s="2">
        <v>25</v>
      </c>
      <c r="M197" s="2">
        <v>125</v>
      </c>
      <c r="N197" s="7">
        <v>861.87410689712283</v>
      </c>
      <c r="AA197" s="12"/>
      <c r="AB197" s="12"/>
      <c r="AD197" s="12"/>
    </row>
    <row r="198" spans="1:30" s="1" customFormat="1">
      <c r="A198" s="74" t="s">
        <v>1033</v>
      </c>
      <c r="B198" s="77" t="s">
        <v>454</v>
      </c>
      <c r="C198" s="77" t="s">
        <v>339</v>
      </c>
      <c r="D198" s="77" t="s">
        <v>560</v>
      </c>
      <c r="E198" s="71">
        <v>55.72076666666667</v>
      </c>
      <c r="F198" s="71">
        <v>-131.69163333333333</v>
      </c>
      <c r="G198" s="74" t="s">
        <v>938</v>
      </c>
      <c r="H198" s="74" t="s">
        <v>35</v>
      </c>
      <c r="I198" s="1" t="s">
        <v>35</v>
      </c>
      <c r="J198" s="1" t="s">
        <v>35</v>
      </c>
      <c r="K198" s="2">
        <v>100</v>
      </c>
      <c r="L198" s="2">
        <v>13</v>
      </c>
      <c r="M198" s="2">
        <v>113</v>
      </c>
      <c r="N198" s="7">
        <v>629.16062035258767</v>
      </c>
      <c r="AA198" s="12"/>
      <c r="AB198" s="12"/>
      <c r="AD198" s="12"/>
    </row>
    <row r="199" spans="1:30" s="1" customFormat="1">
      <c r="A199" s="74" t="s">
        <v>1033</v>
      </c>
      <c r="B199" s="77" t="s">
        <v>455</v>
      </c>
      <c r="C199" s="77" t="s">
        <v>327</v>
      </c>
      <c r="D199" s="77" t="s">
        <v>560</v>
      </c>
      <c r="E199" s="71">
        <v>55.72076666666667</v>
      </c>
      <c r="F199" s="71">
        <v>-131.69163333333333</v>
      </c>
      <c r="G199" s="74" t="s">
        <v>938</v>
      </c>
      <c r="H199" s="74" t="s">
        <v>35</v>
      </c>
      <c r="I199" s="1" t="s">
        <v>35</v>
      </c>
      <c r="J199" s="1" t="s">
        <v>35</v>
      </c>
      <c r="K199" s="2">
        <v>74</v>
      </c>
      <c r="L199" s="2">
        <v>28</v>
      </c>
      <c r="M199" s="2">
        <v>102</v>
      </c>
      <c r="N199" s="7">
        <v>645.77049719737715</v>
      </c>
      <c r="AA199" s="12"/>
      <c r="AB199" s="12"/>
      <c r="AD199" s="12"/>
    </row>
    <row r="200" spans="1:30" s="1" customFormat="1">
      <c r="A200" s="74" t="s">
        <v>1033</v>
      </c>
      <c r="B200" s="77" t="s">
        <v>456</v>
      </c>
      <c r="C200" s="77" t="s">
        <v>370</v>
      </c>
      <c r="D200" s="77" t="s">
        <v>560</v>
      </c>
      <c r="E200" s="71">
        <v>55.72076666666667</v>
      </c>
      <c r="F200" s="71">
        <v>-131.69163333333333</v>
      </c>
      <c r="G200" s="74" t="s">
        <v>938</v>
      </c>
      <c r="H200" s="74" t="s">
        <v>35</v>
      </c>
      <c r="I200" s="1" t="s">
        <v>35</v>
      </c>
      <c r="J200" s="1" t="s">
        <v>35</v>
      </c>
      <c r="K200" s="2">
        <v>58</v>
      </c>
      <c r="L200" s="2">
        <v>32</v>
      </c>
      <c r="M200" s="2">
        <v>90</v>
      </c>
      <c r="N200" s="7">
        <v>488.22001266464912</v>
      </c>
      <c r="AA200" s="12"/>
      <c r="AB200" s="12"/>
      <c r="AD200" s="12"/>
    </row>
    <row r="201" spans="1:30" s="1" customFormat="1">
      <c r="A201" s="74" t="s">
        <v>1033</v>
      </c>
      <c r="B201" s="77" t="s">
        <v>457</v>
      </c>
      <c r="C201" s="77" t="s">
        <v>337</v>
      </c>
      <c r="D201" s="77" t="s">
        <v>560</v>
      </c>
      <c r="E201" s="71">
        <v>55.763888888888886</v>
      </c>
      <c r="F201" s="71">
        <v>-133.22493333333333</v>
      </c>
      <c r="G201" s="74" t="s">
        <v>938</v>
      </c>
      <c r="H201" s="74" t="s">
        <v>35</v>
      </c>
      <c r="I201" s="1" t="s">
        <v>35</v>
      </c>
      <c r="J201" s="1" t="s">
        <v>35</v>
      </c>
      <c r="K201" s="2">
        <v>36</v>
      </c>
      <c r="L201" s="2">
        <v>15</v>
      </c>
      <c r="M201" s="2">
        <v>51</v>
      </c>
      <c r="N201" s="7">
        <v>343.32653030100005</v>
      </c>
      <c r="AA201" s="12"/>
      <c r="AB201" s="12"/>
      <c r="AD201" s="12"/>
    </row>
    <row r="202" spans="1:30" s="1" customFormat="1">
      <c r="A202" s="74" t="s">
        <v>1033</v>
      </c>
      <c r="B202" s="77" t="s">
        <v>459</v>
      </c>
      <c r="C202" s="77" t="s">
        <v>445</v>
      </c>
      <c r="D202" s="77" t="s">
        <v>560</v>
      </c>
      <c r="E202" s="71">
        <v>55.762500000000003</v>
      </c>
      <c r="F202" s="71">
        <v>-133.47132222222223</v>
      </c>
      <c r="G202" s="74" t="s">
        <v>938</v>
      </c>
      <c r="H202" s="74" t="s">
        <v>35</v>
      </c>
      <c r="I202" s="1" t="s">
        <v>35</v>
      </c>
      <c r="J202" s="1" t="s">
        <v>35</v>
      </c>
      <c r="K202" s="2">
        <v>85</v>
      </c>
      <c r="L202" s="2">
        <v>17</v>
      </c>
      <c r="M202" s="2">
        <v>102</v>
      </c>
      <c r="N202" s="7">
        <v>462.89296990650007</v>
      </c>
      <c r="AA202" s="12"/>
      <c r="AB202" s="12"/>
      <c r="AD202" s="12"/>
    </row>
    <row r="203" spans="1:30" s="1" customFormat="1">
      <c r="A203" s="74" t="s">
        <v>1033</v>
      </c>
      <c r="B203" s="77" t="s">
        <v>460</v>
      </c>
      <c r="C203" s="77" t="s">
        <v>461</v>
      </c>
      <c r="D203" s="77" t="s">
        <v>560</v>
      </c>
      <c r="E203" s="71">
        <v>55.770766666666667</v>
      </c>
      <c r="F203" s="71">
        <v>-131.96249999999998</v>
      </c>
      <c r="G203" s="74" t="s">
        <v>938</v>
      </c>
      <c r="H203" s="74" t="s">
        <v>35</v>
      </c>
      <c r="I203" s="1" t="s">
        <v>35</v>
      </c>
      <c r="J203" s="1" t="s">
        <v>35</v>
      </c>
      <c r="K203" s="2">
        <v>81</v>
      </c>
      <c r="L203" s="2">
        <v>10</v>
      </c>
      <c r="M203" s="2">
        <v>91</v>
      </c>
      <c r="N203" s="7">
        <v>465.38442086170835</v>
      </c>
      <c r="AA203" s="12"/>
      <c r="AB203" s="12"/>
      <c r="AD203" s="12"/>
    </row>
    <row r="204" spans="1:30" s="1" customFormat="1">
      <c r="A204" s="74" t="s">
        <v>1033</v>
      </c>
      <c r="B204" s="77" t="s">
        <v>462</v>
      </c>
      <c r="C204" s="77" t="s">
        <v>327</v>
      </c>
      <c r="D204" s="77" t="s">
        <v>560</v>
      </c>
      <c r="E204" s="71">
        <v>55.769377777777777</v>
      </c>
      <c r="F204" s="71">
        <v>-132.4958</v>
      </c>
      <c r="G204" s="74" t="s">
        <v>938</v>
      </c>
      <c r="H204" s="74" t="s">
        <v>35</v>
      </c>
      <c r="I204" s="1" t="s">
        <v>35</v>
      </c>
      <c r="J204" s="1" t="s">
        <v>35</v>
      </c>
      <c r="K204" s="2">
        <v>63</v>
      </c>
      <c r="L204" s="2">
        <v>20</v>
      </c>
      <c r="M204" s="2">
        <v>83</v>
      </c>
      <c r="N204" s="7">
        <v>225.40230924035964</v>
      </c>
      <c r="AA204" s="12"/>
      <c r="AB204" s="12"/>
      <c r="AD204" s="12"/>
    </row>
    <row r="205" spans="1:30" s="1" customFormat="1">
      <c r="A205" s="74" t="s">
        <v>1033</v>
      </c>
      <c r="B205" s="77" t="s">
        <v>463</v>
      </c>
      <c r="C205" s="77" t="s">
        <v>339</v>
      </c>
      <c r="D205" s="77" t="s">
        <v>560</v>
      </c>
      <c r="E205" s="71">
        <v>55.79163333333333</v>
      </c>
      <c r="F205" s="71">
        <v>-133.2833</v>
      </c>
      <c r="G205" s="74" t="s">
        <v>938</v>
      </c>
      <c r="H205" s="74" t="s">
        <v>35</v>
      </c>
      <c r="I205" s="1" t="s">
        <v>35</v>
      </c>
      <c r="J205" s="1" t="s">
        <v>35</v>
      </c>
      <c r="K205" s="2">
        <v>84</v>
      </c>
      <c r="L205" s="2">
        <v>13</v>
      </c>
      <c r="M205" s="2">
        <v>97</v>
      </c>
      <c r="N205" s="7">
        <v>418.00798054318426</v>
      </c>
      <c r="AA205" s="12"/>
      <c r="AB205" s="12"/>
      <c r="AD205" s="12"/>
    </row>
    <row r="206" spans="1:30" s="1" customFormat="1">
      <c r="A206" s="74" t="s">
        <v>1033</v>
      </c>
      <c r="B206" s="77" t="s">
        <v>464</v>
      </c>
      <c r="C206" s="77" t="s">
        <v>465</v>
      </c>
      <c r="D206" s="77" t="s">
        <v>560</v>
      </c>
      <c r="E206" s="71">
        <v>55.797188888888883</v>
      </c>
      <c r="F206" s="71">
        <v>-133.18746666666667</v>
      </c>
      <c r="G206" s="74" t="s">
        <v>938</v>
      </c>
      <c r="H206" s="74" t="s">
        <v>35</v>
      </c>
      <c r="I206" s="1" t="s">
        <v>35</v>
      </c>
      <c r="J206" s="1" t="s">
        <v>35</v>
      </c>
      <c r="K206" s="2">
        <v>101</v>
      </c>
      <c r="L206" s="2">
        <v>10</v>
      </c>
      <c r="M206" s="2">
        <v>111</v>
      </c>
      <c r="N206" s="7">
        <v>795.00824068799989</v>
      </c>
      <c r="AA206" s="12"/>
      <c r="AB206" s="12"/>
      <c r="AD206" s="12"/>
    </row>
    <row r="207" spans="1:30" s="1" customFormat="1">
      <c r="A207" s="74" t="s">
        <v>1033</v>
      </c>
      <c r="B207" s="77" t="s">
        <v>466</v>
      </c>
      <c r="C207" s="77" t="s">
        <v>362</v>
      </c>
      <c r="D207" s="77" t="s">
        <v>560</v>
      </c>
      <c r="E207" s="71">
        <v>55.786077777777777</v>
      </c>
      <c r="F207" s="71">
        <v>-133.4333</v>
      </c>
      <c r="G207" s="74" t="s">
        <v>938</v>
      </c>
      <c r="H207" s="74" t="s">
        <v>35</v>
      </c>
      <c r="I207" s="1" t="s">
        <v>35</v>
      </c>
      <c r="J207" s="1" t="s">
        <v>35</v>
      </c>
      <c r="K207" s="2">
        <v>100</v>
      </c>
      <c r="L207" s="2">
        <v>10</v>
      </c>
      <c r="M207" s="2">
        <v>110</v>
      </c>
      <c r="N207" s="7">
        <v>567.09845399999995</v>
      </c>
      <c r="AA207" s="12"/>
      <c r="AB207" s="12"/>
      <c r="AD207" s="12"/>
    </row>
    <row r="208" spans="1:30" s="1" customFormat="1">
      <c r="A208" s="74" t="s">
        <v>1033</v>
      </c>
      <c r="B208" s="77" t="s">
        <v>467</v>
      </c>
      <c r="C208" s="77" t="s">
        <v>362</v>
      </c>
      <c r="D208" s="77" t="s">
        <v>560</v>
      </c>
      <c r="E208" s="71">
        <v>55.786077777777777</v>
      </c>
      <c r="F208" s="71">
        <v>-133.48746666666668</v>
      </c>
      <c r="G208" s="74" t="s">
        <v>938</v>
      </c>
      <c r="H208" s="74" t="s">
        <v>35</v>
      </c>
      <c r="I208" s="1" t="s">
        <v>35</v>
      </c>
      <c r="J208" s="1" t="s">
        <v>35</v>
      </c>
      <c r="K208" s="2">
        <v>114</v>
      </c>
      <c r="L208" s="2">
        <v>14</v>
      </c>
      <c r="M208" s="2">
        <v>128</v>
      </c>
      <c r="N208" s="7">
        <v>506.97604656666664</v>
      </c>
      <c r="AA208" s="12"/>
      <c r="AB208" s="12"/>
      <c r="AD208" s="12"/>
    </row>
    <row r="209" spans="1:30" s="1" customFormat="1">
      <c r="A209" s="74" t="s">
        <v>1033</v>
      </c>
      <c r="B209" s="77" t="s">
        <v>468</v>
      </c>
      <c r="C209" s="77" t="s">
        <v>461</v>
      </c>
      <c r="D209" s="77" t="s">
        <v>560</v>
      </c>
      <c r="E209" s="71">
        <v>55.804166666666667</v>
      </c>
      <c r="F209" s="71">
        <v>-133.2833</v>
      </c>
      <c r="G209" s="74" t="s">
        <v>938</v>
      </c>
      <c r="H209" s="74" t="s">
        <v>35</v>
      </c>
      <c r="I209" s="1" t="s">
        <v>35</v>
      </c>
      <c r="J209" s="1" t="s">
        <v>35</v>
      </c>
      <c r="K209" s="2">
        <v>168</v>
      </c>
      <c r="L209" s="2">
        <v>8</v>
      </c>
      <c r="M209" s="2">
        <v>176</v>
      </c>
      <c r="N209" s="7">
        <v>631.88122284792121</v>
      </c>
      <c r="AA209" s="12"/>
      <c r="AB209" s="12"/>
      <c r="AD209" s="12"/>
    </row>
    <row r="210" spans="1:30" s="1" customFormat="1">
      <c r="A210" s="74" t="s">
        <v>1033</v>
      </c>
      <c r="B210" s="77" t="s">
        <v>470</v>
      </c>
      <c r="C210" s="77" t="s">
        <v>461</v>
      </c>
      <c r="D210" s="77" t="s">
        <v>560</v>
      </c>
      <c r="E210" s="71">
        <v>55.8</v>
      </c>
      <c r="F210" s="71">
        <v>-133.2833</v>
      </c>
      <c r="G210" s="74" t="s">
        <v>938</v>
      </c>
      <c r="H210" s="74" t="s">
        <v>35</v>
      </c>
      <c r="I210" s="1" t="s">
        <v>35</v>
      </c>
      <c r="J210" s="1" t="s">
        <v>35</v>
      </c>
      <c r="K210" s="2">
        <v>99</v>
      </c>
      <c r="L210" s="2">
        <v>30</v>
      </c>
      <c r="M210" s="2">
        <v>129</v>
      </c>
      <c r="N210" s="7">
        <v>1154.3423033419999</v>
      </c>
      <c r="AA210" s="12"/>
      <c r="AB210" s="12"/>
      <c r="AD210" s="12"/>
    </row>
    <row r="211" spans="1:30" s="1" customFormat="1">
      <c r="A211" s="74" t="s">
        <v>1033</v>
      </c>
      <c r="B211" s="77" t="s">
        <v>471</v>
      </c>
      <c r="C211" s="77" t="s">
        <v>335</v>
      </c>
      <c r="D211" s="77" t="s">
        <v>560</v>
      </c>
      <c r="E211" s="71">
        <v>55.801388888888887</v>
      </c>
      <c r="F211" s="71">
        <v>-133.30000000000001</v>
      </c>
      <c r="G211" s="74" t="s">
        <v>938</v>
      </c>
      <c r="H211" s="74" t="s">
        <v>35</v>
      </c>
      <c r="I211" s="1" t="s">
        <v>35</v>
      </c>
      <c r="J211" s="1" t="s">
        <v>35</v>
      </c>
      <c r="K211" s="2">
        <v>37</v>
      </c>
      <c r="L211" s="2">
        <v>22</v>
      </c>
      <c r="M211" s="2">
        <v>59</v>
      </c>
      <c r="N211" s="7">
        <v>259.77668077199996</v>
      </c>
      <c r="AA211" s="12"/>
      <c r="AB211" s="12"/>
      <c r="AD211" s="12"/>
    </row>
    <row r="212" spans="1:30" s="1" customFormat="1">
      <c r="A212" s="74" t="s">
        <v>1033</v>
      </c>
      <c r="B212" s="77" t="s">
        <v>472</v>
      </c>
      <c r="C212" s="77" t="s">
        <v>418</v>
      </c>
      <c r="D212" s="77" t="s">
        <v>560</v>
      </c>
      <c r="E212" s="71">
        <v>55.804166666666667</v>
      </c>
      <c r="F212" s="71">
        <v>-133.57909999999998</v>
      </c>
      <c r="G212" s="74" t="s">
        <v>938</v>
      </c>
      <c r="H212" s="74" t="s">
        <v>35</v>
      </c>
      <c r="I212" s="1" t="s">
        <v>35</v>
      </c>
      <c r="J212" s="1" t="s">
        <v>35</v>
      </c>
      <c r="K212" s="2">
        <v>100</v>
      </c>
      <c r="L212" s="2">
        <v>5</v>
      </c>
      <c r="M212" s="2">
        <v>105</v>
      </c>
      <c r="N212" s="7">
        <v>223.80298899999994</v>
      </c>
      <c r="AA212" s="12"/>
      <c r="AB212" s="12"/>
      <c r="AD212" s="12"/>
    </row>
    <row r="213" spans="1:30" s="1" customFormat="1">
      <c r="A213" s="74" t="s">
        <v>1033</v>
      </c>
      <c r="B213" s="77" t="s">
        <v>473</v>
      </c>
      <c r="C213" s="77" t="s">
        <v>474</v>
      </c>
      <c r="D213" s="77" t="s">
        <v>560</v>
      </c>
      <c r="E213" s="71">
        <v>55.802777777777777</v>
      </c>
      <c r="F213" s="71">
        <v>-133.58746666666667</v>
      </c>
      <c r="G213" s="74" t="s">
        <v>938</v>
      </c>
      <c r="H213" s="74" t="s">
        <v>35</v>
      </c>
      <c r="I213" s="1" t="s">
        <v>35</v>
      </c>
      <c r="J213" s="1" t="s">
        <v>35</v>
      </c>
      <c r="K213" s="2">
        <v>33</v>
      </c>
      <c r="L213" s="2">
        <v>3</v>
      </c>
      <c r="M213" s="2">
        <v>36</v>
      </c>
      <c r="N213" s="7">
        <v>94.576650939999993</v>
      </c>
      <c r="AA213" s="12"/>
      <c r="AB213" s="12"/>
      <c r="AD213" s="12"/>
    </row>
    <row r="214" spans="1:30" s="1" customFormat="1">
      <c r="A214" s="74" t="s">
        <v>1033</v>
      </c>
      <c r="B214" s="77" t="s">
        <v>475</v>
      </c>
      <c r="C214" s="77" t="s">
        <v>337</v>
      </c>
      <c r="D214" s="77" t="s">
        <v>560</v>
      </c>
      <c r="E214" s="71">
        <v>55.830488888888887</v>
      </c>
      <c r="F214" s="71">
        <v>-133.32493333333332</v>
      </c>
      <c r="G214" s="74" t="s">
        <v>938</v>
      </c>
      <c r="H214" s="74" t="s">
        <v>35</v>
      </c>
      <c r="I214" s="1" t="s">
        <v>35</v>
      </c>
      <c r="J214" s="1" t="s">
        <v>35</v>
      </c>
      <c r="K214" s="2">
        <v>66</v>
      </c>
      <c r="L214" s="2">
        <v>3</v>
      </c>
      <c r="M214" s="2">
        <v>69</v>
      </c>
      <c r="N214" s="7">
        <v>830.34639225900003</v>
      </c>
      <c r="AA214" s="12"/>
      <c r="AB214" s="12"/>
      <c r="AD214" s="12"/>
    </row>
    <row r="215" spans="1:30" s="1" customFormat="1">
      <c r="A215" s="74" t="s">
        <v>1033</v>
      </c>
      <c r="B215" s="77" t="s">
        <v>476</v>
      </c>
      <c r="C215" s="77" t="s">
        <v>477</v>
      </c>
      <c r="D215" s="77" t="s">
        <v>560</v>
      </c>
      <c r="E215" s="71">
        <v>55.816600000000001</v>
      </c>
      <c r="F215" s="71">
        <v>-133.58746666666667</v>
      </c>
      <c r="G215" s="74" t="s">
        <v>938</v>
      </c>
      <c r="H215" s="74" t="s">
        <v>35</v>
      </c>
      <c r="I215" s="1" t="s">
        <v>35</v>
      </c>
      <c r="J215" s="1" t="s">
        <v>35</v>
      </c>
      <c r="K215" s="2">
        <v>71</v>
      </c>
      <c r="L215" s="2">
        <v>18</v>
      </c>
      <c r="M215" s="2">
        <v>89</v>
      </c>
      <c r="N215" s="7">
        <v>286.80968086666672</v>
      </c>
      <c r="AA215" s="12"/>
      <c r="AB215" s="12"/>
      <c r="AD215" s="12"/>
    </row>
    <row r="216" spans="1:30" s="1" customFormat="1">
      <c r="A216" s="74" t="s">
        <v>1033</v>
      </c>
      <c r="B216" s="77" t="s">
        <v>478</v>
      </c>
      <c r="C216" s="77" t="s">
        <v>365</v>
      </c>
      <c r="D216" s="77" t="s">
        <v>560</v>
      </c>
      <c r="E216" s="71">
        <v>55.870766666666668</v>
      </c>
      <c r="F216" s="71">
        <v>-133.16659999999999</v>
      </c>
      <c r="G216" s="74" t="s">
        <v>938</v>
      </c>
      <c r="H216" s="74" t="s">
        <v>35</v>
      </c>
      <c r="I216" s="1" t="s">
        <v>35</v>
      </c>
      <c r="J216" s="1" t="s">
        <v>35</v>
      </c>
      <c r="K216" s="2">
        <v>33</v>
      </c>
      <c r="L216" s="2">
        <v>20</v>
      </c>
      <c r="M216" s="2">
        <v>53</v>
      </c>
      <c r="N216" s="7">
        <v>259.47678787999996</v>
      </c>
      <c r="AA216" s="12"/>
      <c r="AB216" s="12"/>
      <c r="AD216" s="12"/>
    </row>
    <row r="217" spans="1:30" s="1" customFormat="1">
      <c r="A217" s="74" t="s">
        <v>1033</v>
      </c>
      <c r="B217" s="77" t="s">
        <v>479</v>
      </c>
      <c r="C217" s="12" t="s">
        <v>294</v>
      </c>
      <c r="D217" s="1" t="s">
        <v>561</v>
      </c>
      <c r="E217" s="71">
        <v>55.924933333333335</v>
      </c>
      <c r="F217" s="71">
        <v>-133.76472222222222</v>
      </c>
      <c r="G217" s="74" t="s">
        <v>938</v>
      </c>
      <c r="H217" s="74" t="s">
        <v>35</v>
      </c>
      <c r="I217" s="1" t="s">
        <v>35</v>
      </c>
      <c r="J217" s="1" t="s">
        <v>35</v>
      </c>
      <c r="K217" s="2">
        <v>10</v>
      </c>
      <c r="L217" s="2">
        <v>17</v>
      </c>
      <c r="M217" s="2">
        <v>27</v>
      </c>
      <c r="N217" s="7">
        <v>186.14121926400003</v>
      </c>
      <c r="AA217" s="12"/>
      <c r="AB217" s="12"/>
      <c r="AD217" s="12"/>
    </row>
    <row r="218" spans="1:30" s="1" customFormat="1">
      <c r="A218" s="74" t="s">
        <v>1033</v>
      </c>
      <c r="B218" s="77" t="s">
        <v>480</v>
      </c>
      <c r="C218" s="77" t="s">
        <v>337</v>
      </c>
      <c r="D218" s="77" t="s">
        <v>560</v>
      </c>
      <c r="E218" s="71">
        <v>55.924933333333335</v>
      </c>
      <c r="F218" s="71">
        <v>-133.76472222222222</v>
      </c>
      <c r="G218" s="74" t="s">
        <v>938</v>
      </c>
      <c r="H218" s="74" t="s">
        <v>35</v>
      </c>
      <c r="I218" s="1" t="s">
        <v>35</v>
      </c>
      <c r="J218" s="1" t="s">
        <v>35</v>
      </c>
      <c r="K218" s="2">
        <v>44</v>
      </c>
      <c r="L218" s="2">
        <v>25</v>
      </c>
      <c r="M218" s="2">
        <v>69</v>
      </c>
      <c r="N218" s="7">
        <v>583.08699416699994</v>
      </c>
      <c r="AA218" s="12"/>
      <c r="AB218" s="12"/>
      <c r="AD218" s="12"/>
    </row>
    <row r="219" spans="1:30" s="1" customFormat="1">
      <c r="A219" s="74" t="s">
        <v>1033</v>
      </c>
      <c r="B219" s="77" t="s">
        <v>481</v>
      </c>
      <c r="C219" s="77" t="s">
        <v>418</v>
      </c>
      <c r="D219" s="77" t="s">
        <v>560</v>
      </c>
      <c r="E219" s="71">
        <v>55.923822222222228</v>
      </c>
      <c r="F219" s="71">
        <v>-132.16798888888889</v>
      </c>
      <c r="G219" s="74" t="s">
        <v>938</v>
      </c>
      <c r="H219" s="74" t="s">
        <v>35</v>
      </c>
      <c r="I219" s="1" t="s">
        <v>35</v>
      </c>
      <c r="J219" s="1" t="s">
        <v>35</v>
      </c>
      <c r="K219" s="2">
        <v>124</v>
      </c>
      <c r="L219" s="2">
        <v>8</v>
      </c>
      <c r="M219" s="2">
        <v>132</v>
      </c>
      <c r="N219" s="7">
        <v>419.72131422200005</v>
      </c>
      <c r="AA219" s="12"/>
      <c r="AB219" s="12"/>
      <c r="AD219" s="12"/>
    </row>
    <row r="220" spans="1:30" s="1" customFormat="1">
      <c r="A220" s="74" t="s">
        <v>1033</v>
      </c>
      <c r="B220" s="77" t="s">
        <v>482</v>
      </c>
      <c r="C220" s="77" t="s">
        <v>483</v>
      </c>
      <c r="D220" s="77" t="s">
        <v>561</v>
      </c>
      <c r="E220" s="71">
        <v>55.923544444444445</v>
      </c>
      <c r="F220" s="71">
        <v>-132.16659999999999</v>
      </c>
      <c r="G220" s="74" t="s">
        <v>938</v>
      </c>
      <c r="H220" s="74" t="s">
        <v>35</v>
      </c>
      <c r="I220" s="1" t="s">
        <v>35</v>
      </c>
      <c r="J220" s="1" t="s">
        <v>35</v>
      </c>
      <c r="K220" s="2">
        <v>130</v>
      </c>
      <c r="L220" s="2">
        <v>0</v>
      </c>
      <c r="M220" s="2">
        <v>130</v>
      </c>
      <c r="N220" s="7">
        <v>580.06158210000001</v>
      </c>
      <c r="AA220" s="12"/>
      <c r="AB220" s="12"/>
      <c r="AD220" s="12"/>
    </row>
    <row r="221" spans="1:30" s="1" customFormat="1">
      <c r="A221" s="74" t="s">
        <v>1033</v>
      </c>
      <c r="B221" s="77" t="s">
        <v>484</v>
      </c>
      <c r="C221" s="77" t="s">
        <v>485</v>
      </c>
      <c r="D221" s="77" t="s">
        <v>561</v>
      </c>
      <c r="E221" s="71">
        <v>55.945800000000006</v>
      </c>
      <c r="F221" s="71">
        <v>-131.14163333333332</v>
      </c>
      <c r="G221" s="74" t="s">
        <v>938</v>
      </c>
      <c r="H221" s="74" t="s">
        <v>35</v>
      </c>
      <c r="I221" s="1" t="s">
        <v>35</v>
      </c>
      <c r="J221" s="1" t="s">
        <v>35</v>
      </c>
      <c r="K221" s="2">
        <v>117</v>
      </c>
      <c r="L221" s="2">
        <v>0</v>
      </c>
      <c r="M221" s="2">
        <v>117</v>
      </c>
      <c r="N221" s="7">
        <v>89.192613510000001</v>
      </c>
      <c r="AA221" s="12"/>
      <c r="AB221" s="12"/>
      <c r="AD221" s="12"/>
    </row>
    <row r="222" spans="1:30" s="1" customFormat="1">
      <c r="A222" s="74" t="s">
        <v>1033</v>
      </c>
      <c r="B222" s="77" t="s">
        <v>486</v>
      </c>
      <c r="C222" s="77" t="s">
        <v>487</v>
      </c>
      <c r="D222" s="77" t="s">
        <v>560</v>
      </c>
      <c r="E222" s="71">
        <v>55.945800000000006</v>
      </c>
      <c r="F222" s="71">
        <v>-131.14163333333332</v>
      </c>
      <c r="G222" s="74" t="s">
        <v>938</v>
      </c>
      <c r="H222" s="74" t="s">
        <v>35</v>
      </c>
      <c r="I222" s="1" t="s">
        <v>35</v>
      </c>
      <c r="J222" s="1" t="s">
        <v>35</v>
      </c>
      <c r="K222" s="2">
        <v>102</v>
      </c>
      <c r="L222" s="2">
        <v>10</v>
      </c>
      <c r="M222" s="2">
        <v>112</v>
      </c>
      <c r="N222" s="7">
        <v>317.46768862599998</v>
      </c>
      <c r="AA222" s="12"/>
      <c r="AB222" s="12"/>
      <c r="AD222" s="12"/>
    </row>
    <row r="223" spans="1:30" s="1" customFormat="1">
      <c r="A223" s="74" t="s">
        <v>1033</v>
      </c>
      <c r="B223" s="77" t="s">
        <v>488</v>
      </c>
      <c r="C223" s="77" t="s">
        <v>327</v>
      </c>
      <c r="D223" s="77" t="s">
        <v>560</v>
      </c>
      <c r="E223" s="71">
        <v>55.945800000000006</v>
      </c>
      <c r="F223" s="71">
        <v>-131.14163333333332</v>
      </c>
      <c r="G223" s="74" t="s">
        <v>938</v>
      </c>
      <c r="H223" s="74" t="s">
        <v>35</v>
      </c>
      <c r="I223" s="1" t="s">
        <v>35</v>
      </c>
      <c r="J223" s="1" t="s">
        <v>35</v>
      </c>
      <c r="K223" s="2">
        <v>102</v>
      </c>
      <c r="L223" s="2">
        <v>25</v>
      </c>
      <c r="M223" s="2">
        <v>127</v>
      </c>
      <c r="N223" s="7">
        <v>344.96068346400006</v>
      </c>
      <c r="AA223" s="12"/>
      <c r="AB223" s="12"/>
      <c r="AD223" s="12"/>
    </row>
    <row r="224" spans="1:30" s="1" customFormat="1">
      <c r="A224" s="74" t="s">
        <v>1033</v>
      </c>
      <c r="B224" s="77" t="s">
        <v>489</v>
      </c>
      <c r="C224" s="77" t="s">
        <v>461</v>
      </c>
      <c r="D224" s="77" t="s">
        <v>560</v>
      </c>
      <c r="E224" s="71">
        <v>55.945800000000006</v>
      </c>
      <c r="F224" s="71">
        <v>-131.14163333333332</v>
      </c>
      <c r="G224" s="74" t="s">
        <v>938</v>
      </c>
      <c r="H224" s="74" t="s">
        <v>35</v>
      </c>
      <c r="I224" s="1" t="s">
        <v>35</v>
      </c>
      <c r="J224" s="1" t="s">
        <v>35</v>
      </c>
      <c r="K224" s="2">
        <v>102</v>
      </c>
      <c r="L224" s="2">
        <v>5</v>
      </c>
      <c r="M224" s="2">
        <v>107</v>
      </c>
      <c r="N224" s="7">
        <v>447.3193583565</v>
      </c>
      <c r="AA224" s="12"/>
      <c r="AB224" s="12"/>
      <c r="AD224" s="12"/>
    </row>
    <row r="225" spans="1:30" s="1" customFormat="1">
      <c r="A225" s="74" t="s">
        <v>1033</v>
      </c>
      <c r="B225" s="77" t="s">
        <v>490</v>
      </c>
      <c r="C225" s="77" t="s">
        <v>491</v>
      </c>
      <c r="D225" s="77" t="s">
        <v>561</v>
      </c>
      <c r="E225" s="71">
        <v>55.933300000000003</v>
      </c>
      <c r="F225" s="71">
        <v>-132.16659999999999</v>
      </c>
      <c r="G225" s="74" t="s">
        <v>938</v>
      </c>
      <c r="H225" s="74" t="s">
        <v>35</v>
      </c>
      <c r="I225" s="1" t="s">
        <v>35</v>
      </c>
      <c r="J225" s="1" t="s">
        <v>35</v>
      </c>
      <c r="K225" s="2">
        <v>58</v>
      </c>
      <c r="L225" s="2">
        <v>94</v>
      </c>
      <c r="M225" s="2">
        <v>152</v>
      </c>
      <c r="N225" s="7">
        <v>501.78976848000002</v>
      </c>
      <c r="AA225" s="12"/>
      <c r="AB225" s="12"/>
      <c r="AD225" s="12"/>
    </row>
    <row r="226" spans="1:30" s="1" customFormat="1">
      <c r="A226" s="74" t="s">
        <v>1033</v>
      </c>
      <c r="B226" s="77" t="s">
        <v>492</v>
      </c>
      <c r="C226" s="77" t="s">
        <v>294</v>
      </c>
      <c r="D226" s="77" t="s">
        <v>561</v>
      </c>
      <c r="E226" s="71">
        <v>55.963888888888889</v>
      </c>
      <c r="F226" s="71">
        <v>-133.61249999999998</v>
      </c>
      <c r="G226" s="74" t="s">
        <v>938</v>
      </c>
      <c r="H226" s="74" t="s">
        <v>35</v>
      </c>
      <c r="I226" s="1" t="s">
        <v>35</v>
      </c>
      <c r="J226" s="1" t="s">
        <v>35</v>
      </c>
      <c r="K226" s="2">
        <v>6</v>
      </c>
      <c r="L226" s="2">
        <v>26</v>
      </c>
      <c r="M226" s="2">
        <v>32</v>
      </c>
      <c r="N226" s="7">
        <v>297.17907579360002</v>
      </c>
      <c r="AA226" s="12"/>
      <c r="AB226" s="12"/>
      <c r="AD226" s="12"/>
    </row>
    <row r="227" spans="1:30" s="1" customFormat="1">
      <c r="A227" s="74" t="s">
        <v>1033</v>
      </c>
      <c r="B227" s="77" t="s">
        <v>493</v>
      </c>
      <c r="C227" s="77" t="s">
        <v>494</v>
      </c>
      <c r="D227" s="77" t="s">
        <v>561</v>
      </c>
      <c r="E227" s="71">
        <v>55.963888888888889</v>
      </c>
      <c r="F227" s="71">
        <v>-133.61249999999998</v>
      </c>
      <c r="G227" s="74" t="s">
        <v>938</v>
      </c>
      <c r="H227" s="74" t="s">
        <v>35</v>
      </c>
      <c r="I227" s="1" t="s">
        <v>35</v>
      </c>
      <c r="J227" s="1" t="s">
        <v>35</v>
      </c>
      <c r="K227" s="2">
        <v>37</v>
      </c>
      <c r="L227" s="2">
        <v>84</v>
      </c>
      <c r="M227" s="2">
        <v>121</v>
      </c>
      <c r="N227" s="7">
        <v>713.93146985160001</v>
      </c>
      <c r="AA227" s="12"/>
      <c r="AB227" s="12"/>
      <c r="AD227" s="12"/>
    </row>
    <row r="228" spans="1:30" s="1" customFormat="1">
      <c r="A228" s="74" t="s">
        <v>1033</v>
      </c>
      <c r="B228" s="77" t="s">
        <v>495</v>
      </c>
      <c r="C228" s="77" t="s">
        <v>496</v>
      </c>
      <c r="D228" s="77" t="s">
        <v>562</v>
      </c>
      <c r="E228" s="71">
        <v>55.963888888888889</v>
      </c>
      <c r="F228" s="71">
        <v>-133.61249999999998</v>
      </c>
      <c r="G228" s="74" t="s">
        <v>938</v>
      </c>
      <c r="H228" s="74" t="s">
        <v>35</v>
      </c>
      <c r="I228" s="1" t="s">
        <v>35</v>
      </c>
      <c r="J228" s="1" t="s">
        <v>35</v>
      </c>
      <c r="K228" s="2">
        <v>44</v>
      </c>
      <c r="L228" s="2">
        <v>25</v>
      </c>
      <c r="M228" s="2">
        <v>69</v>
      </c>
      <c r="N228" s="7">
        <v>590.53484765000007</v>
      </c>
      <c r="AA228" s="12"/>
      <c r="AB228" s="12"/>
      <c r="AD228" s="12"/>
    </row>
    <row r="229" spans="1:30" s="1" customFormat="1">
      <c r="A229" s="74" t="s">
        <v>1033</v>
      </c>
      <c r="B229" s="77" t="s">
        <v>497</v>
      </c>
      <c r="C229" s="77" t="s">
        <v>370</v>
      </c>
      <c r="D229" s="77" t="s">
        <v>560</v>
      </c>
      <c r="E229" s="71">
        <v>55.963888888888889</v>
      </c>
      <c r="F229" s="71">
        <v>-133.61249999999998</v>
      </c>
      <c r="G229" s="74" t="s">
        <v>938</v>
      </c>
      <c r="H229" s="74" t="s">
        <v>35</v>
      </c>
      <c r="I229" s="1" t="s">
        <v>35</v>
      </c>
      <c r="J229" s="1" t="s">
        <v>35</v>
      </c>
      <c r="K229" s="2">
        <v>87</v>
      </c>
      <c r="L229" s="2">
        <v>26</v>
      </c>
      <c r="M229" s="2">
        <v>113</v>
      </c>
      <c r="N229" s="7">
        <v>777.68887769199989</v>
      </c>
      <c r="AA229" s="12"/>
      <c r="AB229" s="12"/>
      <c r="AD229" s="12"/>
    </row>
    <row r="230" spans="1:30" s="1" customFormat="1">
      <c r="A230" s="74" t="s">
        <v>1033</v>
      </c>
      <c r="B230" s="77" t="s">
        <v>498</v>
      </c>
      <c r="C230" s="77" t="s">
        <v>499</v>
      </c>
      <c r="D230" s="77" t="s">
        <v>561</v>
      </c>
      <c r="E230" s="71">
        <v>55.962500000000006</v>
      </c>
      <c r="F230" s="71">
        <v>-133.60277777777776</v>
      </c>
      <c r="G230" s="74" t="s">
        <v>938</v>
      </c>
      <c r="H230" s="74" t="s">
        <v>35</v>
      </c>
      <c r="I230" s="1" t="s">
        <v>35</v>
      </c>
      <c r="J230" s="1" t="s">
        <v>35</v>
      </c>
      <c r="K230" s="2">
        <v>9</v>
      </c>
      <c r="L230" s="2">
        <v>63</v>
      </c>
      <c r="M230" s="2">
        <v>72</v>
      </c>
      <c r="N230" s="7">
        <v>746.4269238426001</v>
      </c>
      <c r="AA230" s="12"/>
      <c r="AB230" s="12"/>
      <c r="AD230" s="12"/>
    </row>
    <row r="231" spans="1:30" s="1" customFormat="1">
      <c r="A231" s="74" t="s">
        <v>1033</v>
      </c>
      <c r="B231" s="77" t="s">
        <v>500</v>
      </c>
      <c r="C231" s="77" t="s">
        <v>333</v>
      </c>
      <c r="D231" s="77" t="s">
        <v>560</v>
      </c>
      <c r="E231" s="71">
        <v>55.962500000000006</v>
      </c>
      <c r="F231" s="71">
        <v>-133.60277777777776</v>
      </c>
      <c r="G231" s="74" t="s">
        <v>938</v>
      </c>
      <c r="H231" s="74" t="s">
        <v>35</v>
      </c>
      <c r="I231" s="1" t="s">
        <v>35</v>
      </c>
      <c r="J231" s="1" t="s">
        <v>35</v>
      </c>
      <c r="K231" s="2">
        <v>118</v>
      </c>
      <c r="L231" s="2">
        <v>10</v>
      </c>
      <c r="M231" s="2">
        <v>128</v>
      </c>
      <c r="N231" s="7">
        <v>505.31004292799997</v>
      </c>
      <c r="AA231" s="12"/>
      <c r="AB231" s="12"/>
      <c r="AD231" s="12"/>
    </row>
    <row r="232" spans="1:30" s="1" customFormat="1">
      <c r="A232" s="74" t="s">
        <v>1033</v>
      </c>
      <c r="B232" s="77" t="s">
        <v>502</v>
      </c>
      <c r="C232" s="77" t="s">
        <v>302</v>
      </c>
      <c r="D232" s="77" t="s">
        <v>560</v>
      </c>
      <c r="E232" s="71">
        <v>55.962500000000006</v>
      </c>
      <c r="F232" s="71">
        <v>-133.60277777777776</v>
      </c>
      <c r="G232" s="74" t="s">
        <v>938</v>
      </c>
      <c r="H232" s="74" t="s">
        <v>35</v>
      </c>
      <c r="I232" s="1" t="s">
        <v>35</v>
      </c>
      <c r="J232" s="1" t="s">
        <v>35</v>
      </c>
      <c r="K232" s="2">
        <v>97</v>
      </c>
      <c r="L232" s="2">
        <v>18</v>
      </c>
      <c r="M232" s="2">
        <v>115</v>
      </c>
      <c r="N232" s="7">
        <v>390.36929740900001</v>
      </c>
      <c r="AA232" s="12"/>
      <c r="AB232" s="12"/>
      <c r="AD232" s="12"/>
    </row>
    <row r="233" spans="1:30" s="1" customFormat="1">
      <c r="A233" s="74" t="s">
        <v>1033</v>
      </c>
      <c r="B233" s="77" t="s">
        <v>503</v>
      </c>
      <c r="C233" s="77" t="s">
        <v>461</v>
      </c>
      <c r="D233" s="77" t="s">
        <v>560</v>
      </c>
      <c r="E233" s="71">
        <v>55.9666</v>
      </c>
      <c r="F233" s="71">
        <v>-133.61249999999998</v>
      </c>
      <c r="G233" s="74" t="s">
        <v>938</v>
      </c>
      <c r="H233" s="74" t="s">
        <v>35</v>
      </c>
      <c r="I233" s="1" t="s">
        <v>35</v>
      </c>
      <c r="J233" s="1" t="s">
        <v>35</v>
      </c>
      <c r="K233" s="2">
        <v>82</v>
      </c>
      <c r="L233" s="2">
        <v>6</v>
      </c>
      <c r="M233" s="2">
        <v>88</v>
      </c>
      <c r="N233" s="7">
        <v>530.27859898399993</v>
      </c>
      <c r="AA233" s="12"/>
      <c r="AB233" s="12"/>
      <c r="AD233" s="12"/>
    </row>
    <row r="234" spans="1:30" s="1" customFormat="1">
      <c r="A234" s="74" t="s">
        <v>1033</v>
      </c>
      <c r="B234" s="77" t="s">
        <v>506</v>
      </c>
      <c r="C234" s="77" t="s">
        <v>461</v>
      </c>
      <c r="D234" s="77" t="s">
        <v>560</v>
      </c>
      <c r="E234" s="71">
        <v>55.9666</v>
      </c>
      <c r="F234" s="71">
        <v>-133.61249999999998</v>
      </c>
      <c r="G234" s="74" t="s">
        <v>938</v>
      </c>
      <c r="H234" s="74" t="s">
        <v>35</v>
      </c>
      <c r="I234" s="1" t="s">
        <v>35</v>
      </c>
      <c r="J234" s="1" t="s">
        <v>35</v>
      </c>
      <c r="K234" s="2">
        <v>88</v>
      </c>
      <c r="L234" s="2">
        <v>8</v>
      </c>
      <c r="M234" s="2">
        <v>96</v>
      </c>
      <c r="N234" s="7">
        <v>538.13802870350003</v>
      </c>
      <c r="AA234" s="12"/>
      <c r="AB234" s="12"/>
      <c r="AD234" s="12"/>
    </row>
    <row r="235" spans="1:30" s="1" customFormat="1">
      <c r="A235" s="74" t="s">
        <v>1033</v>
      </c>
      <c r="B235" s="77" t="s">
        <v>508</v>
      </c>
      <c r="C235" s="77" t="s">
        <v>461</v>
      </c>
      <c r="D235" s="77" t="s">
        <v>560</v>
      </c>
      <c r="E235" s="71">
        <v>55.9666</v>
      </c>
      <c r="F235" s="71">
        <v>-133.61249999999998</v>
      </c>
      <c r="G235" s="74" t="s">
        <v>938</v>
      </c>
      <c r="H235" s="74" t="s">
        <v>35</v>
      </c>
      <c r="I235" s="1" t="s">
        <v>35</v>
      </c>
      <c r="J235" s="1" t="s">
        <v>35</v>
      </c>
      <c r="K235" s="2">
        <v>88</v>
      </c>
      <c r="L235" s="2">
        <v>4</v>
      </c>
      <c r="M235" s="2">
        <v>92</v>
      </c>
      <c r="N235" s="7">
        <v>533.61817079599996</v>
      </c>
      <c r="AA235" s="12"/>
      <c r="AB235" s="12"/>
      <c r="AD235" s="12"/>
    </row>
    <row r="236" spans="1:30" s="1" customFormat="1">
      <c r="A236" s="74" t="s">
        <v>1033</v>
      </c>
      <c r="B236" s="77" t="s">
        <v>511</v>
      </c>
      <c r="C236" s="77" t="s">
        <v>337</v>
      </c>
      <c r="D236" s="77" t="s">
        <v>560</v>
      </c>
      <c r="E236" s="71">
        <v>55.995800000000003</v>
      </c>
      <c r="F236" s="71">
        <v>-133.46249999999998</v>
      </c>
      <c r="G236" s="74" t="s">
        <v>938</v>
      </c>
      <c r="H236" s="74" t="s">
        <v>35</v>
      </c>
      <c r="I236" s="1" t="s">
        <v>35</v>
      </c>
      <c r="J236" s="1" t="s">
        <v>35</v>
      </c>
      <c r="K236" s="2">
        <v>22</v>
      </c>
      <c r="L236" s="2">
        <v>11</v>
      </c>
      <c r="M236" s="2">
        <v>33</v>
      </c>
      <c r="N236" s="7">
        <v>384.1967419799999</v>
      </c>
      <c r="AA236" s="12"/>
      <c r="AB236" s="12"/>
      <c r="AD236" s="12"/>
    </row>
    <row r="237" spans="1:30" s="1" customFormat="1">
      <c r="A237" s="74" t="s">
        <v>1033</v>
      </c>
      <c r="B237" s="77" t="s">
        <v>512</v>
      </c>
      <c r="C237" s="77" t="s">
        <v>513</v>
      </c>
      <c r="D237" s="77" t="s">
        <v>564</v>
      </c>
      <c r="E237" s="71">
        <v>54.874933333333331</v>
      </c>
      <c r="F237" s="71">
        <v>-132.96388888888887</v>
      </c>
      <c r="G237" s="74" t="s">
        <v>938</v>
      </c>
      <c r="H237" s="74" t="s">
        <v>35</v>
      </c>
      <c r="I237" s="1" t="s">
        <v>35</v>
      </c>
      <c r="J237" s="1" t="s">
        <v>35</v>
      </c>
      <c r="K237" s="2">
        <v>102</v>
      </c>
      <c r="L237" s="2">
        <v>10</v>
      </c>
      <c r="M237" s="2">
        <v>112</v>
      </c>
      <c r="N237" s="7">
        <v>158.77885479839998</v>
      </c>
      <c r="AA237" s="12"/>
      <c r="AB237" s="12"/>
      <c r="AD237" s="12"/>
    </row>
    <row r="238" spans="1:30" s="1" customFormat="1">
      <c r="A238" s="74" t="s">
        <v>1033</v>
      </c>
      <c r="B238" s="77" t="s">
        <v>514</v>
      </c>
      <c r="C238" s="77" t="s">
        <v>382</v>
      </c>
      <c r="D238" s="77" t="s">
        <v>560</v>
      </c>
      <c r="E238" s="71">
        <v>54.874933333333331</v>
      </c>
      <c r="F238" s="71">
        <v>-132.96388888888887</v>
      </c>
      <c r="G238" s="74" t="s">
        <v>938</v>
      </c>
      <c r="H238" s="74" t="s">
        <v>35</v>
      </c>
      <c r="I238" s="1" t="s">
        <v>35</v>
      </c>
      <c r="J238" s="1" t="s">
        <v>35</v>
      </c>
      <c r="K238" s="2">
        <v>104</v>
      </c>
      <c r="L238" s="2">
        <v>8</v>
      </c>
      <c r="M238" s="2">
        <v>112</v>
      </c>
      <c r="N238" s="7">
        <v>146.93130197300002</v>
      </c>
      <c r="AA238" s="12"/>
      <c r="AB238" s="12"/>
      <c r="AD238" s="12"/>
    </row>
    <row r="239" spans="1:30" s="1" customFormat="1">
      <c r="A239" s="74" t="s">
        <v>1033</v>
      </c>
      <c r="B239" s="77" t="s">
        <v>515</v>
      </c>
      <c r="C239" s="77" t="s">
        <v>370</v>
      </c>
      <c r="D239" s="77" t="s">
        <v>560</v>
      </c>
      <c r="E239" s="71">
        <v>54.874933333333331</v>
      </c>
      <c r="F239" s="71">
        <v>-132.96388888888887</v>
      </c>
      <c r="G239" s="74" t="s">
        <v>938</v>
      </c>
      <c r="H239" s="74" t="s">
        <v>35</v>
      </c>
      <c r="I239" s="1" t="s">
        <v>35</v>
      </c>
      <c r="J239" s="1" t="s">
        <v>35</v>
      </c>
      <c r="K239" s="2">
        <v>100</v>
      </c>
      <c r="L239" s="2">
        <v>5</v>
      </c>
      <c r="M239" s="2">
        <v>105</v>
      </c>
      <c r="N239" s="7">
        <v>387.31687302100005</v>
      </c>
      <c r="AA239" s="12"/>
      <c r="AB239" s="12"/>
      <c r="AD239" s="12"/>
    </row>
    <row r="240" spans="1:30" s="1" customFormat="1">
      <c r="A240" s="74" t="s">
        <v>1033</v>
      </c>
      <c r="B240" s="77" t="s">
        <v>516</v>
      </c>
      <c r="C240" s="77" t="s">
        <v>517</v>
      </c>
      <c r="D240" s="77" t="s">
        <v>560</v>
      </c>
      <c r="E240" s="71">
        <v>54.874933333333331</v>
      </c>
      <c r="F240" s="71">
        <v>-132.86388888888888</v>
      </c>
      <c r="G240" s="74" t="s">
        <v>938</v>
      </c>
      <c r="H240" s="74" t="s">
        <v>35</v>
      </c>
      <c r="I240" s="1" t="s">
        <v>35</v>
      </c>
      <c r="J240" s="1" t="s">
        <v>35</v>
      </c>
      <c r="K240" s="2">
        <v>102</v>
      </c>
      <c r="L240" s="2">
        <v>8</v>
      </c>
      <c r="M240" s="2">
        <v>110</v>
      </c>
      <c r="N240" s="7">
        <v>279.86607485399992</v>
      </c>
      <c r="AA240" s="12"/>
      <c r="AB240" s="12"/>
      <c r="AD240" s="12"/>
    </row>
    <row r="241" spans="1:30" s="1" customFormat="1">
      <c r="A241" s="74" t="s">
        <v>1033</v>
      </c>
      <c r="B241" s="77" t="s">
        <v>518</v>
      </c>
      <c r="C241" s="77" t="s">
        <v>517</v>
      </c>
      <c r="D241" s="77" t="s">
        <v>560</v>
      </c>
      <c r="E241" s="71">
        <v>54.874933333333331</v>
      </c>
      <c r="F241" s="71">
        <v>-132.96388888888887</v>
      </c>
      <c r="G241" s="74" t="s">
        <v>938</v>
      </c>
      <c r="H241" s="74" t="s">
        <v>35</v>
      </c>
      <c r="I241" s="1" t="s">
        <v>35</v>
      </c>
      <c r="J241" s="1" t="s">
        <v>35</v>
      </c>
      <c r="K241" s="2">
        <v>102</v>
      </c>
      <c r="L241" s="2">
        <v>5</v>
      </c>
      <c r="M241" s="2">
        <v>107</v>
      </c>
      <c r="N241" s="7">
        <v>282.38544283000004</v>
      </c>
      <c r="AA241" s="12"/>
      <c r="AB241" s="12"/>
      <c r="AD241" s="12"/>
    </row>
    <row r="242" spans="1:30" s="1" customFormat="1">
      <c r="A242" s="74" t="s">
        <v>1033</v>
      </c>
      <c r="B242" s="77" t="s">
        <v>519</v>
      </c>
      <c r="C242" s="77" t="s">
        <v>520</v>
      </c>
      <c r="D242" s="77" t="s">
        <v>560</v>
      </c>
      <c r="E242" s="71">
        <v>54.891633333333331</v>
      </c>
      <c r="F242" s="71">
        <v>-132.85833333333332</v>
      </c>
      <c r="G242" s="74" t="s">
        <v>938</v>
      </c>
      <c r="H242" s="74" t="s">
        <v>35</v>
      </c>
      <c r="I242" s="1" t="s">
        <v>35</v>
      </c>
      <c r="J242" s="1" t="s">
        <v>35</v>
      </c>
      <c r="K242" s="2">
        <v>150</v>
      </c>
      <c r="L242" s="2">
        <v>20</v>
      </c>
      <c r="M242" s="2">
        <v>170</v>
      </c>
      <c r="N242" s="7">
        <v>268.93584824700002</v>
      </c>
      <c r="AA242" s="12"/>
      <c r="AB242" s="12"/>
      <c r="AD242" s="12"/>
    </row>
    <row r="243" spans="1:30" s="1" customFormat="1">
      <c r="A243" s="74" t="s">
        <v>1033</v>
      </c>
      <c r="B243" s="77" t="s">
        <v>521</v>
      </c>
      <c r="C243" s="77" t="s">
        <v>370</v>
      </c>
      <c r="D243" s="77" t="s">
        <v>560</v>
      </c>
      <c r="E243" s="71">
        <v>54.937466666666673</v>
      </c>
      <c r="F243" s="71">
        <v>-132.9333</v>
      </c>
      <c r="G243" s="74" t="s">
        <v>938</v>
      </c>
      <c r="H243" s="74" t="s">
        <v>35</v>
      </c>
      <c r="I243" s="1" t="s">
        <v>35</v>
      </c>
      <c r="J243" s="1" t="s">
        <v>35</v>
      </c>
      <c r="K243" s="2">
        <v>76</v>
      </c>
      <c r="L243" s="2">
        <v>3</v>
      </c>
      <c r="M243" s="2">
        <v>79</v>
      </c>
      <c r="N243" s="7">
        <v>308.63827143815718</v>
      </c>
      <c r="AA243" s="12"/>
      <c r="AB243" s="12"/>
      <c r="AD243" s="12"/>
    </row>
    <row r="244" spans="1:30" s="1" customFormat="1">
      <c r="A244" s="74" t="s">
        <v>1033</v>
      </c>
      <c r="B244" s="77" t="s">
        <v>522</v>
      </c>
      <c r="C244" s="77" t="s">
        <v>362</v>
      </c>
      <c r="D244" s="77" t="s">
        <v>560</v>
      </c>
      <c r="E244" s="71">
        <v>54.937466666666673</v>
      </c>
      <c r="F244" s="71">
        <v>-132.9333</v>
      </c>
      <c r="G244" s="74" t="s">
        <v>938</v>
      </c>
      <c r="H244" s="74" t="s">
        <v>35</v>
      </c>
      <c r="I244" s="1" t="s">
        <v>35</v>
      </c>
      <c r="J244" s="1" t="s">
        <v>35</v>
      </c>
      <c r="K244" s="2">
        <v>76</v>
      </c>
      <c r="L244" s="2">
        <v>8</v>
      </c>
      <c r="M244" s="2">
        <v>84</v>
      </c>
      <c r="N244" s="7">
        <v>250.93411953300006</v>
      </c>
      <c r="AA244" s="12"/>
      <c r="AB244" s="12"/>
      <c r="AD244" s="12"/>
    </row>
    <row r="245" spans="1:30" s="1" customFormat="1">
      <c r="A245" s="74" t="s">
        <v>1033</v>
      </c>
      <c r="B245" s="77" t="s">
        <v>523</v>
      </c>
      <c r="C245" s="77" t="s">
        <v>333</v>
      </c>
      <c r="D245" s="77" t="s">
        <v>560</v>
      </c>
      <c r="E245" s="71">
        <v>54.937466666666673</v>
      </c>
      <c r="F245" s="71">
        <v>-132.9333</v>
      </c>
      <c r="G245" s="74" t="s">
        <v>938</v>
      </c>
      <c r="H245" s="74" t="s">
        <v>35</v>
      </c>
      <c r="I245" s="1" t="s">
        <v>35</v>
      </c>
      <c r="J245" s="1" t="s">
        <v>35</v>
      </c>
      <c r="K245" s="2">
        <v>102</v>
      </c>
      <c r="L245" s="2">
        <v>2</v>
      </c>
      <c r="M245" s="2">
        <v>104</v>
      </c>
      <c r="N245" s="7">
        <v>357.330528501</v>
      </c>
      <c r="AA245" s="12"/>
      <c r="AB245" s="12"/>
      <c r="AD245" s="12"/>
    </row>
    <row r="246" spans="1:30" s="1" customFormat="1">
      <c r="A246" s="74" t="s">
        <v>1033</v>
      </c>
      <c r="B246" s="77" t="s">
        <v>524</v>
      </c>
      <c r="C246" s="77" t="s">
        <v>370</v>
      </c>
      <c r="D246" s="77" t="s">
        <v>560</v>
      </c>
      <c r="E246" s="71">
        <v>54.93718888888889</v>
      </c>
      <c r="F246" s="71">
        <v>-132.9333</v>
      </c>
      <c r="G246" s="74" t="s">
        <v>938</v>
      </c>
      <c r="H246" s="74" t="s">
        <v>35</v>
      </c>
      <c r="I246" s="1" t="s">
        <v>35</v>
      </c>
      <c r="J246" s="1" t="s">
        <v>35</v>
      </c>
      <c r="K246" s="2">
        <v>102</v>
      </c>
      <c r="L246" s="2">
        <v>5</v>
      </c>
      <c r="M246" s="2">
        <v>107</v>
      </c>
      <c r="N246" s="7">
        <v>270.12901797450002</v>
      </c>
      <c r="AA246" s="12"/>
      <c r="AB246" s="12"/>
      <c r="AD246" s="12"/>
    </row>
    <row r="247" spans="1:30" s="1" customFormat="1">
      <c r="A247" s="74" t="s">
        <v>1033</v>
      </c>
      <c r="B247" s="77" t="s">
        <v>525</v>
      </c>
      <c r="C247" s="77" t="s">
        <v>370</v>
      </c>
      <c r="D247" s="77" t="s">
        <v>560</v>
      </c>
      <c r="E247" s="71">
        <v>54.93718888888889</v>
      </c>
      <c r="F247" s="71">
        <v>-132.9333</v>
      </c>
      <c r="G247" s="74" t="s">
        <v>938</v>
      </c>
      <c r="H247" s="74" t="s">
        <v>35</v>
      </c>
      <c r="I247" s="1" t="s">
        <v>35</v>
      </c>
      <c r="J247" s="1" t="s">
        <v>35</v>
      </c>
      <c r="K247" s="2">
        <v>89</v>
      </c>
      <c r="L247" s="2">
        <v>8</v>
      </c>
      <c r="M247" s="2">
        <v>97</v>
      </c>
      <c r="N247" s="7">
        <v>225.74172054999997</v>
      </c>
      <c r="AA247" s="12"/>
      <c r="AB247" s="12"/>
      <c r="AD247" s="12"/>
    </row>
    <row r="248" spans="1:30" s="1" customFormat="1">
      <c r="A248" s="74" t="s">
        <v>1033</v>
      </c>
      <c r="B248" s="77" t="s">
        <v>526</v>
      </c>
      <c r="C248" s="77" t="s">
        <v>327</v>
      </c>
      <c r="D248" s="77" t="s">
        <v>560</v>
      </c>
      <c r="E248" s="71">
        <v>54.937466666666673</v>
      </c>
      <c r="F248" s="71">
        <v>-132.99163333333334</v>
      </c>
      <c r="G248" s="74" t="s">
        <v>938</v>
      </c>
      <c r="H248" s="74" t="s">
        <v>35</v>
      </c>
      <c r="I248" s="1" t="s">
        <v>35</v>
      </c>
      <c r="J248" s="1" t="s">
        <v>35</v>
      </c>
      <c r="K248" s="2">
        <v>102</v>
      </c>
      <c r="L248" s="2">
        <v>8</v>
      </c>
      <c r="M248" s="2">
        <v>110</v>
      </c>
      <c r="N248" s="7">
        <v>183.95568384600003</v>
      </c>
      <c r="AA248" s="12"/>
      <c r="AB248" s="12"/>
      <c r="AD248" s="12"/>
    </row>
    <row r="249" spans="1:30">
      <c r="A249" s="2" t="s">
        <v>219</v>
      </c>
      <c r="B249" s="2">
        <v>2888</v>
      </c>
      <c r="C249" s="2" t="s">
        <v>209</v>
      </c>
      <c r="D249" s="1" t="s">
        <v>560</v>
      </c>
      <c r="E249" s="6">
        <v>48.92</v>
      </c>
      <c r="F249" s="6">
        <v>-124.97</v>
      </c>
      <c r="G249" s="2" t="s">
        <v>939</v>
      </c>
      <c r="H249" s="1">
        <v>64</v>
      </c>
      <c r="I249" s="1">
        <v>8</v>
      </c>
      <c r="J249" s="1" t="s">
        <v>231</v>
      </c>
      <c r="K249" s="2">
        <v>100</v>
      </c>
      <c r="L249" s="2">
        <v>15</v>
      </c>
      <c r="M249" s="2">
        <v>115</v>
      </c>
      <c r="N249" s="7">
        <v>431.74557000000004</v>
      </c>
      <c r="O249"/>
      <c r="P249"/>
      <c r="Q249"/>
      <c r="R249"/>
      <c r="S249"/>
      <c r="T249"/>
    </row>
    <row r="250" spans="1:30">
      <c r="A250" s="2" t="s">
        <v>219</v>
      </c>
      <c r="B250" s="2">
        <v>2889</v>
      </c>
      <c r="C250" s="2" t="s">
        <v>227</v>
      </c>
      <c r="D250" s="77" t="s">
        <v>560</v>
      </c>
      <c r="E250" s="6">
        <v>48.92</v>
      </c>
      <c r="F250" s="6">
        <v>-124.97</v>
      </c>
      <c r="G250" s="2" t="s">
        <v>939</v>
      </c>
      <c r="H250" s="1">
        <v>46</v>
      </c>
      <c r="I250" s="1">
        <v>70</v>
      </c>
      <c r="J250" s="1" t="s">
        <v>232</v>
      </c>
      <c r="K250" s="2">
        <v>100</v>
      </c>
      <c r="L250" s="2">
        <v>8</v>
      </c>
      <c r="M250" s="2">
        <v>108</v>
      </c>
      <c r="N250" s="7">
        <v>575.76904999999999</v>
      </c>
      <c r="O250"/>
      <c r="P250"/>
      <c r="Q250"/>
      <c r="R250"/>
      <c r="S250"/>
      <c r="T250"/>
    </row>
    <row r="251" spans="1:30">
      <c r="A251" s="2" t="s">
        <v>219</v>
      </c>
      <c r="B251" s="2">
        <v>2890</v>
      </c>
      <c r="C251" s="2" t="s">
        <v>198</v>
      </c>
      <c r="D251" s="1" t="s">
        <v>560</v>
      </c>
      <c r="E251" s="6">
        <v>48.92</v>
      </c>
      <c r="F251" s="6">
        <v>-124.97</v>
      </c>
      <c r="G251" s="2" t="s">
        <v>939</v>
      </c>
      <c r="H251" s="1">
        <v>140</v>
      </c>
      <c r="I251" s="1">
        <v>35</v>
      </c>
      <c r="J251" s="1" t="s">
        <v>233</v>
      </c>
      <c r="K251" s="2">
        <v>100</v>
      </c>
      <c r="L251" s="2">
        <v>30</v>
      </c>
      <c r="M251" s="2">
        <v>130</v>
      </c>
      <c r="N251" s="7">
        <v>419.34587999999997</v>
      </c>
      <c r="O251"/>
      <c r="P251"/>
      <c r="Q251"/>
      <c r="R251"/>
      <c r="S251"/>
      <c r="T251"/>
    </row>
    <row r="252" spans="1:30">
      <c r="A252" s="2" t="s">
        <v>219</v>
      </c>
      <c r="B252" s="2">
        <v>2891</v>
      </c>
      <c r="C252" s="2" t="s">
        <v>209</v>
      </c>
      <c r="D252" s="1" t="s">
        <v>560</v>
      </c>
      <c r="E252" s="6">
        <v>48.92</v>
      </c>
      <c r="F252" s="6">
        <v>-124.97</v>
      </c>
      <c r="G252" s="2" t="s">
        <v>939</v>
      </c>
      <c r="H252" s="1">
        <v>61</v>
      </c>
      <c r="I252" s="1">
        <v>15</v>
      </c>
      <c r="J252" s="1" t="s">
        <v>234</v>
      </c>
      <c r="K252" s="2">
        <v>100</v>
      </c>
      <c r="L252" s="2">
        <v>35</v>
      </c>
      <c r="M252" s="2">
        <v>135</v>
      </c>
      <c r="N252" s="7">
        <v>705.3645600000001</v>
      </c>
      <c r="O252"/>
      <c r="P252"/>
      <c r="Q252"/>
      <c r="R252"/>
      <c r="S252"/>
      <c r="T252"/>
    </row>
    <row r="253" spans="1:30">
      <c r="A253" s="2" t="s">
        <v>219</v>
      </c>
      <c r="B253" s="2">
        <v>2892</v>
      </c>
      <c r="C253" s="2" t="s">
        <v>193</v>
      </c>
      <c r="D253" s="2" t="s">
        <v>560</v>
      </c>
      <c r="E253" s="6">
        <v>48.92</v>
      </c>
      <c r="F253" s="6">
        <v>-124.97</v>
      </c>
      <c r="G253" s="2" t="s">
        <v>939</v>
      </c>
      <c r="H253" s="1">
        <v>168</v>
      </c>
      <c r="I253" s="1">
        <v>65</v>
      </c>
      <c r="J253" s="1" t="s">
        <v>235</v>
      </c>
      <c r="K253" s="2">
        <v>37</v>
      </c>
      <c r="L253" s="2">
        <v>8</v>
      </c>
      <c r="M253" s="2">
        <v>45</v>
      </c>
      <c r="N253" s="7">
        <v>527.4401949999999</v>
      </c>
      <c r="O253"/>
      <c r="P253"/>
      <c r="Q253"/>
      <c r="R253"/>
      <c r="S253"/>
      <c r="T253"/>
    </row>
    <row r="254" spans="1:30">
      <c r="A254" s="2" t="s">
        <v>219</v>
      </c>
      <c r="B254" s="2">
        <v>2893</v>
      </c>
      <c r="C254" s="2" t="s">
        <v>209</v>
      </c>
      <c r="D254" s="1" t="s">
        <v>560</v>
      </c>
      <c r="E254" s="6">
        <v>48.92</v>
      </c>
      <c r="F254" s="6">
        <v>-124.97</v>
      </c>
      <c r="G254" s="2" t="s">
        <v>939</v>
      </c>
      <c r="H254" s="1">
        <v>46</v>
      </c>
      <c r="I254" s="1">
        <v>0</v>
      </c>
      <c r="J254" s="1" t="s">
        <v>35</v>
      </c>
      <c r="K254" s="2">
        <v>100</v>
      </c>
      <c r="L254" s="2">
        <v>10</v>
      </c>
      <c r="M254" s="2">
        <v>110</v>
      </c>
      <c r="N254" s="7">
        <v>224.044105</v>
      </c>
      <c r="O254"/>
      <c r="P254"/>
      <c r="Q254"/>
      <c r="R254"/>
      <c r="S254"/>
      <c r="T254"/>
    </row>
    <row r="255" spans="1:30">
      <c r="A255" s="2" t="s">
        <v>219</v>
      </c>
      <c r="B255" s="2">
        <v>2894</v>
      </c>
      <c r="C255" s="2" t="s">
        <v>209</v>
      </c>
      <c r="D255" s="1" t="s">
        <v>560</v>
      </c>
      <c r="E255" s="6">
        <v>48.92</v>
      </c>
      <c r="F255" s="6">
        <v>-124.97</v>
      </c>
      <c r="G255" s="2" t="s">
        <v>939</v>
      </c>
      <c r="H255" s="1">
        <v>95</v>
      </c>
      <c r="I255" s="1">
        <v>0</v>
      </c>
      <c r="J255" s="1" t="s">
        <v>35</v>
      </c>
      <c r="K255" s="2">
        <v>100</v>
      </c>
      <c r="L255" s="2">
        <v>10</v>
      </c>
      <c r="M255" s="2">
        <v>110</v>
      </c>
      <c r="N255" s="7">
        <v>227.45786999999996</v>
      </c>
      <c r="O255"/>
      <c r="P255"/>
      <c r="Q255"/>
      <c r="R255"/>
      <c r="S255"/>
      <c r="T255"/>
    </row>
    <row r="256" spans="1:30">
      <c r="A256" s="2" t="s">
        <v>219</v>
      </c>
      <c r="B256" s="2">
        <v>2895</v>
      </c>
      <c r="C256" s="2" t="s">
        <v>209</v>
      </c>
      <c r="D256" s="1" t="s">
        <v>560</v>
      </c>
      <c r="E256" s="6">
        <v>48.92</v>
      </c>
      <c r="F256" s="6">
        <v>-124.97</v>
      </c>
      <c r="G256" s="2" t="s">
        <v>939</v>
      </c>
      <c r="H256" s="1">
        <v>73</v>
      </c>
      <c r="I256" s="1">
        <v>45</v>
      </c>
      <c r="J256" s="1" t="s">
        <v>232</v>
      </c>
      <c r="K256" s="2">
        <v>46</v>
      </c>
      <c r="L256" s="2">
        <v>18</v>
      </c>
      <c r="M256" s="2">
        <v>64</v>
      </c>
      <c r="N256" s="7">
        <v>546.22415999999998</v>
      </c>
      <c r="O256"/>
      <c r="P256"/>
      <c r="Q256"/>
      <c r="R256"/>
      <c r="S256"/>
      <c r="T256"/>
    </row>
    <row r="257" spans="1:14" customFormat="1">
      <c r="A257" s="2" t="s">
        <v>219</v>
      </c>
      <c r="B257" s="2">
        <v>2896</v>
      </c>
      <c r="C257" s="2" t="s">
        <v>209</v>
      </c>
      <c r="D257" s="1" t="s">
        <v>560</v>
      </c>
      <c r="E257" s="6">
        <v>48.92</v>
      </c>
      <c r="F257" s="6">
        <v>-124.97</v>
      </c>
      <c r="G257" s="2" t="s">
        <v>939</v>
      </c>
      <c r="H257" s="1">
        <v>95</v>
      </c>
      <c r="I257" s="1">
        <v>40</v>
      </c>
      <c r="J257" s="1" t="s">
        <v>184</v>
      </c>
      <c r="K257" s="2">
        <v>48</v>
      </c>
      <c r="L257" s="2">
        <v>23</v>
      </c>
      <c r="M257" s="2">
        <v>71</v>
      </c>
      <c r="N257" s="7">
        <v>595.71174999999994</v>
      </c>
    </row>
    <row r="258" spans="1:14" customFormat="1">
      <c r="A258" s="2" t="s">
        <v>219</v>
      </c>
      <c r="B258" s="2">
        <v>2897</v>
      </c>
      <c r="C258" s="2" t="s">
        <v>193</v>
      </c>
      <c r="D258" s="2" t="s">
        <v>560</v>
      </c>
      <c r="E258" s="6">
        <v>48.92</v>
      </c>
      <c r="F258" s="6">
        <v>-124.97</v>
      </c>
      <c r="G258" s="2" t="s">
        <v>939</v>
      </c>
      <c r="H258" s="1">
        <v>1</v>
      </c>
      <c r="I258" s="1">
        <v>0</v>
      </c>
      <c r="J258" s="1" t="s">
        <v>35</v>
      </c>
      <c r="K258" s="2">
        <v>100</v>
      </c>
      <c r="L258" s="2">
        <v>30</v>
      </c>
      <c r="M258" s="2">
        <v>130</v>
      </c>
      <c r="N258" s="7">
        <v>538.19669999999996</v>
      </c>
    </row>
    <row r="259" spans="1:14" customFormat="1">
      <c r="A259" s="2" t="s">
        <v>219</v>
      </c>
      <c r="B259" s="2">
        <v>2898</v>
      </c>
      <c r="C259" s="2" t="s">
        <v>209</v>
      </c>
      <c r="D259" s="1" t="s">
        <v>560</v>
      </c>
      <c r="E259" s="6">
        <v>48.92</v>
      </c>
      <c r="F259" s="6">
        <v>-124.97</v>
      </c>
      <c r="G259" s="2" t="s">
        <v>939</v>
      </c>
      <c r="H259" s="1">
        <v>108</v>
      </c>
      <c r="I259" s="1">
        <v>40</v>
      </c>
      <c r="J259" s="1" t="s">
        <v>235</v>
      </c>
      <c r="K259" s="2">
        <v>100</v>
      </c>
      <c r="L259" s="2">
        <v>10</v>
      </c>
      <c r="M259" s="2">
        <v>110</v>
      </c>
      <c r="N259" s="7">
        <v>611.14127999999994</v>
      </c>
    </row>
    <row r="260" spans="1:14" customFormat="1">
      <c r="A260" s="2" t="s">
        <v>219</v>
      </c>
      <c r="B260" s="2">
        <v>2899</v>
      </c>
      <c r="C260" s="2" t="s">
        <v>227</v>
      </c>
      <c r="D260" s="77" t="s">
        <v>560</v>
      </c>
      <c r="E260" s="6">
        <v>48.92</v>
      </c>
      <c r="F260" s="6">
        <v>-124.97</v>
      </c>
      <c r="G260" s="2" t="s">
        <v>939</v>
      </c>
      <c r="H260" s="1">
        <v>21</v>
      </c>
      <c r="I260" s="1">
        <v>50</v>
      </c>
      <c r="J260" s="1" t="s">
        <v>232</v>
      </c>
      <c r="K260" s="2">
        <v>100</v>
      </c>
      <c r="L260" s="2">
        <v>13</v>
      </c>
      <c r="M260" s="2">
        <v>113</v>
      </c>
      <c r="N260" s="7">
        <v>625.41176000000007</v>
      </c>
    </row>
    <row r="261" spans="1:14" customFormat="1">
      <c r="A261" s="2" t="s">
        <v>219</v>
      </c>
      <c r="B261" s="2">
        <v>2900</v>
      </c>
      <c r="C261" s="2" t="s">
        <v>198</v>
      </c>
      <c r="D261" s="1" t="s">
        <v>560</v>
      </c>
      <c r="E261" s="6">
        <v>48.92</v>
      </c>
      <c r="F261" s="6">
        <v>-124.97</v>
      </c>
      <c r="G261" s="2" t="s">
        <v>939</v>
      </c>
      <c r="H261" s="1">
        <v>149</v>
      </c>
      <c r="I261" s="1">
        <v>60</v>
      </c>
      <c r="J261" s="1" t="s">
        <v>186</v>
      </c>
      <c r="K261" s="2">
        <v>61</v>
      </c>
      <c r="L261" s="2">
        <v>38</v>
      </c>
      <c r="M261" s="2">
        <v>99</v>
      </c>
      <c r="N261" s="7">
        <v>580.23545500000012</v>
      </c>
    </row>
    <row r="262" spans="1:14" customFormat="1">
      <c r="A262" s="2" t="s">
        <v>219</v>
      </c>
      <c r="B262" s="2">
        <v>2901</v>
      </c>
      <c r="C262" s="2" t="s">
        <v>209</v>
      </c>
      <c r="D262" s="1" t="s">
        <v>560</v>
      </c>
      <c r="E262" s="6">
        <v>48.92</v>
      </c>
      <c r="F262" s="6">
        <v>-124.97</v>
      </c>
      <c r="G262" s="2" t="s">
        <v>939</v>
      </c>
      <c r="H262" s="1">
        <v>61</v>
      </c>
      <c r="I262" s="1">
        <v>15</v>
      </c>
      <c r="J262" s="1" t="s">
        <v>234</v>
      </c>
      <c r="K262" s="2">
        <v>100</v>
      </c>
      <c r="L262" s="2">
        <v>18</v>
      </c>
      <c r="M262" s="2">
        <v>118</v>
      </c>
      <c r="N262" s="7">
        <v>884.80294000000004</v>
      </c>
    </row>
    <row r="263" spans="1:14" customFormat="1">
      <c r="A263" s="2" t="s">
        <v>219</v>
      </c>
      <c r="B263" s="2">
        <v>2902</v>
      </c>
      <c r="C263" s="2" t="s">
        <v>209</v>
      </c>
      <c r="D263" s="1" t="s">
        <v>560</v>
      </c>
      <c r="E263" s="6">
        <v>48.92</v>
      </c>
      <c r="F263" s="6">
        <v>-124.97</v>
      </c>
      <c r="G263" s="2" t="s">
        <v>939</v>
      </c>
      <c r="H263" s="1">
        <v>183</v>
      </c>
      <c r="I263" s="1">
        <v>40</v>
      </c>
      <c r="J263" s="1" t="s">
        <v>236</v>
      </c>
      <c r="K263" s="2">
        <v>100</v>
      </c>
      <c r="L263" s="2">
        <v>10</v>
      </c>
      <c r="M263" s="2">
        <v>110</v>
      </c>
      <c r="N263" s="7">
        <v>766.76218499999993</v>
      </c>
    </row>
    <row r="264" spans="1:14" customFormat="1">
      <c r="A264" s="2" t="s">
        <v>219</v>
      </c>
      <c r="B264" s="2">
        <v>2903</v>
      </c>
      <c r="C264" s="2" t="s">
        <v>227</v>
      </c>
      <c r="D264" s="77" t="s">
        <v>560</v>
      </c>
      <c r="E264" s="6">
        <v>48.92</v>
      </c>
      <c r="F264" s="6">
        <v>-124.97</v>
      </c>
      <c r="G264" s="2" t="s">
        <v>939</v>
      </c>
      <c r="H264" s="1">
        <v>143</v>
      </c>
      <c r="I264" s="1">
        <v>17</v>
      </c>
      <c r="J264" s="1" t="s">
        <v>185</v>
      </c>
      <c r="K264" s="2">
        <v>100</v>
      </c>
      <c r="L264" s="2">
        <v>10</v>
      </c>
      <c r="M264" s="2">
        <v>110</v>
      </c>
      <c r="N264" s="7">
        <v>471.67468999999994</v>
      </c>
    </row>
    <row r="265" spans="1:14" customFormat="1">
      <c r="A265" s="2" t="s">
        <v>219</v>
      </c>
      <c r="B265" s="2">
        <v>2904</v>
      </c>
      <c r="C265" s="2" t="s">
        <v>209</v>
      </c>
      <c r="D265" s="1" t="s">
        <v>560</v>
      </c>
      <c r="E265" s="6">
        <v>48.92</v>
      </c>
      <c r="F265" s="6">
        <v>-124.97</v>
      </c>
      <c r="G265" s="2" t="s">
        <v>939</v>
      </c>
      <c r="H265" s="1">
        <v>165</v>
      </c>
      <c r="I265" s="1">
        <v>15</v>
      </c>
      <c r="J265" s="1" t="s">
        <v>237</v>
      </c>
      <c r="K265" s="2">
        <v>94</v>
      </c>
      <c r="L265" s="2">
        <v>28</v>
      </c>
      <c r="M265" s="2">
        <v>122</v>
      </c>
      <c r="N265" s="7">
        <v>629.44346999999993</v>
      </c>
    </row>
    <row r="266" spans="1:14" customFormat="1">
      <c r="A266" s="2" t="s">
        <v>219</v>
      </c>
      <c r="B266" s="2">
        <v>2905</v>
      </c>
      <c r="C266" s="2" t="s">
        <v>227</v>
      </c>
      <c r="D266" s="77" t="s">
        <v>560</v>
      </c>
      <c r="E266" s="6">
        <v>48.92</v>
      </c>
      <c r="F266" s="6">
        <v>-124.97</v>
      </c>
      <c r="G266" s="2" t="s">
        <v>939</v>
      </c>
      <c r="H266" s="1">
        <v>631</v>
      </c>
      <c r="I266" s="1">
        <v>40</v>
      </c>
      <c r="J266" s="1" t="s">
        <v>234</v>
      </c>
      <c r="K266" s="2">
        <v>76</v>
      </c>
      <c r="L266" s="2">
        <v>15</v>
      </c>
      <c r="M266" s="2">
        <v>91</v>
      </c>
      <c r="N266" s="7">
        <v>359.1332900000001</v>
      </c>
    </row>
    <row r="267" spans="1:14" customFormat="1">
      <c r="A267" s="2" t="s">
        <v>219</v>
      </c>
      <c r="B267" s="2">
        <v>2907</v>
      </c>
      <c r="C267" s="2" t="s">
        <v>209</v>
      </c>
      <c r="D267" s="1" t="s">
        <v>560</v>
      </c>
      <c r="E267" s="6">
        <v>48.92</v>
      </c>
      <c r="F267" s="6">
        <v>-124.97</v>
      </c>
      <c r="G267" s="2" t="s">
        <v>939</v>
      </c>
      <c r="H267" s="1">
        <v>625</v>
      </c>
      <c r="I267" s="1">
        <v>75</v>
      </c>
      <c r="J267" s="1" t="s">
        <v>236</v>
      </c>
      <c r="K267" s="2">
        <v>46</v>
      </c>
      <c r="L267" s="2">
        <v>13</v>
      </c>
      <c r="M267" s="2">
        <v>59</v>
      </c>
      <c r="N267" s="7">
        <v>432.61648000000002</v>
      </c>
    </row>
    <row r="268" spans="1:14" customFormat="1">
      <c r="A268" s="2" t="s">
        <v>219</v>
      </c>
      <c r="B268" s="2">
        <v>2908</v>
      </c>
      <c r="C268" s="2" t="s">
        <v>227</v>
      </c>
      <c r="D268" s="77" t="s">
        <v>560</v>
      </c>
      <c r="E268" s="6">
        <v>48.92</v>
      </c>
      <c r="F268" s="6">
        <v>-124.97</v>
      </c>
      <c r="G268" s="2" t="s">
        <v>939</v>
      </c>
      <c r="H268" s="1">
        <v>55</v>
      </c>
      <c r="I268" s="1">
        <v>65</v>
      </c>
      <c r="J268" s="1" t="s">
        <v>184</v>
      </c>
      <c r="K268" s="2">
        <v>100</v>
      </c>
      <c r="L268" s="2">
        <v>0</v>
      </c>
      <c r="M268" s="2">
        <v>100</v>
      </c>
      <c r="N268" s="7">
        <v>394.54889500000007</v>
      </c>
    </row>
    <row r="269" spans="1:14" customFormat="1">
      <c r="A269" s="2" t="s">
        <v>219</v>
      </c>
      <c r="B269" s="2">
        <v>2909</v>
      </c>
      <c r="C269" s="2" t="s">
        <v>227</v>
      </c>
      <c r="D269" s="77" t="s">
        <v>560</v>
      </c>
      <c r="E269" s="6">
        <v>48.92</v>
      </c>
      <c r="F269" s="6">
        <v>-124.97</v>
      </c>
      <c r="G269" s="2" t="s">
        <v>939</v>
      </c>
      <c r="H269" s="1">
        <v>1</v>
      </c>
      <c r="I269" s="1">
        <v>0</v>
      </c>
      <c r="J269" s="1" t="s">
        <v>35</v>
      </c>
      <c r="K269" s="2">
        <v>100</v>
      </c>
      <c r="L269" s="2">
        <v>33</v>
      </c>
      <c r="M269" s="2">
        <v>133</v>
      </c>
      <c r="N269" s="7">
        <v>379.47755999999998</v>
      </c>
    </row>
    <row r="270" spans="1:14" customFormat="1">
      <c r="A270" s="2" t="s">
        <v>219</v>
      </c>
      <c r="B270" s="2">
        <v>2910</v>
      </c>
      <c r="C270" s="2" t="s">
        <v>209</v>
      </c>
      <c r="D270" s="1" t="s">
        <v>560</v>
      </c>
      <c r="E270" s="6">
        <v>48.92</v>
      </c>
      <c r="F270" s="6">
        <v>-124.97</v>
      </c>
      <c r="G270" s="2" t="s">
        <v>939</v>
      </c>
      <c r="H270" s="1">
        <v>1</v>
      </c>
      <c r="I270" s="1">
        <v>0</v>
      </c>
      <c r="J270" s="1" t="s">
        <v>35</v>
      </c>
      <c r="K270" s="2">
        <v>100</v>
      </c>
      <c r="L270" s="2">
        <v>35</v>
      </c>
      <c r="M270" s="2">
        <v>135</v>
      </c>
      <c r="N270" s="7">
        <v>502.45608999999996</v>
      </c>
    </row>
    <row r="271" spans="1:14" customFormat="1">
      <c r="A271" s="2" t="s">
        <v>219</v>
      </c>
      <c r="B271" s="2">
        <v>2911</v>
      </c>
      <c r="C271" s="2" t="s">
        <v>209</v>
      </c>
      <c r="D271" s="1" t="s">
        <v>560</v>
      </c>
      <c r="E271" s="6">
        <v>48.92</v>
      </c>
      <c r="F271" s="6">
        <v>-124.97</v>
      </c>
      <c r="G271" s="2" t="s">
        <v>939</v>
      </c>
      <c r="H271" s="1">
        <v>1</v>
      </c>
      <c r="I271" s="1">
        <v>2.5</v>
      </c>
      <c r="J271" s="1" t="s">
        <v>35</v>
      </c>
      <c r="K271" s="2">
        <v>69</v>
      </c>
      <c r="L271" s="2">
        <v>5</v>
      </c>
      <c r="M271" s="2">
        <v>74</v>
      </c>
      <c r="N271" s="7">
        <v>450.73190999999991</v>
      </c>
    </row>
    <row r="272" spans="1:14" customFormat="1">
      <c r="A272" s="2" t="s">
        <v>219</v>
      </c>
      <c r="B272" s="2">
        <v>2912</v>
      </c>
      <c r="C272" s="2" t="s">
        <v>193</v>
      </c>
      <c r="D272" s="2" t="s">
        <v>560</v>
      </c>
      <c r="E272" s="6">
        <v>48.92</v>
      </c>
      <c r="F272" s="6">
        <v>-124.97</v>
      </c>
      <c r="G272" s="2" t="s">
        <v>939</v>
      </c>
      <c r="H272" s="1">
        <v>442</v>
      </c>
      <c r="I272" s="1">
        <v>35</v>
      </c>
      <c r="J272" s="1" t="s">
        <v>185</v>
      </c>
      <c r="K272" s="2">
        <v>53</v>
      </c>
      <c r="L272" s="2">
        <v>8</v>
      </c>
      <c r="M272" s="2">
        <v>61</v>
      </c>
      <c r="N272" s="7">
        <v>369.50936999999999</v>
      </c>
    </row>
    <row r="273" spans="1:20">
      <c r="A273" s="2" t="s">
        <v>219</v>
      </c>
      <c r="B273" s="2">
        <v>2913</v>
      </c>
      <c r="C273" s="2" t="s">
        <v>209</v>
      </c>
      <c r="D273" s="1" t="s">
        <v>560</v>
      </c>
      <c r="E273" s="6">
        <v>48.92</v>
      </c>
      <c r="F273" s="6">
        <v>-124.97</v>
      </c>
      <c r="G273" s="2" t="s">
        <v>939</v>
      </c>
      <c r="H273" s="1">
        <v>37</v>
      </c>
      <c r="I273" s="1">
        <v>30</v>
      </c>
      <c r="J273" s="1" t="s">
        <v>184</v>
      </c>
      <c r="K273" s="2">
        <v>100</v>
      </c>
      <c r="L273" s="2">
        <v>13</v>
      </c>
      <c r="M273" s="2">
        <v>113</v>
      </c>
      <c r="N273" s="7">
        <v>563.0293099999999</v>
      </c>
      <c r="O273"/>
      <c r="P273"/>
      <c r="Q273"/>
      <c r="R273"/>
      <c r="S273"/>
      <c r="T273"/>
    </row>
    <row r="274" spans="1:20">
      <c r="A274" s="2" t="s">
        <v>219</v>
      </c>
      <c r="B274" s="2">
        <v>2914</v>
      </c>
      <c r="C274" s="2" t="s">
        <v>227</v>
      </c>
      <c r="D274" s="77" t="s">
        <v>560</v>
      </c>
      <c r="E274" s="6">
        <v>48.92</v>
      </c>
      <c r="F274" s="6">
        <v>-124.97</v>
      </c>
      <c r="G274" s="2" t="s">
        <v>939</v>
      </c>
      <c r="H274" s="1">
        <v>24</v>
      </c>
      <c r="I274" s="1">
        <v>0</v>
      </c>
      <c r="J274" s="1" t="s">
        <v>35</v>
      </c>
      <c r="K274" s="2">
        <v>100</v>
      </c>
      <c r="L274" s="2">
        <v>0</v>
      </c>
      <c r="M274" s="2">
        <v>100</v>
      </c>
      <c r="N274" s="7">
        <v>374.7106</v>
      </c>
      <c r="O274"/>
      <c r="P274"/>
      <c r="Q274"/>
      <c r="R274"/>
      <c r="S274"/>
      <c r="T274"/>
    </row>
    <row r="275" spans="1:20">
      <c r="A275" s="2" t="s">
        <v>219</v>
      </c>
      <c r="B275" s="2">
        <v>2915</v>
      </c>
      <c r="C275" s="2" t="s">
        <v>228</v>
      </c>
      <c r="D275" s="77" t="s">
        <v>560</v>
      </c>
      <c r="E275" s="6">
        <v>48.92</v>
      </c>
      <c r="F275" s="6">
        <v>-124.97</v>
      </c>
      <c r="G275" s="2" t="s">
        <v>939</v>
      </c>
      <c r="H275" s="1">
        <v>157</v>
      </c>
      <c r="I275" s="1">
        <v>60</v>
      </c>
      <c r="J275" s="1" t="s">
        <v>184</v>
      </c>
      <c r="K275" s="2">
        <v>100</v>
      </c>
      <c r="L275" s="2">
        <v>8</v>
      </c>
      <c r="M275" s="2">
        <v>108</v>
      </c>
      <c r="N275" s="7">
        <v>524.7799</v>
      </c>
      <c r="O275"/>
      <c r="P275"/>
      <c r="Q275"/>
      <c r="R275"/>
      <c r="S275"/>
      <c r="T275"/>
    </row>
    <row r="276" spans="1:20">
      <c r="A276" s="2" t="s">
        <v>219</v>
      </c>
      <c r="B276" s="2">
        <v>2916</v>
      </c>
      <c r="C276" s="2" t="s">
        <v>198</v>
      </c>
      <c r="D276" s="1" t="s">
        <v>560</v>
      </c>
      <c r="E276" s="6">
        <v>48.92</v>
      </c>
      <c r="F276" s="6">
        <v>-124.97</v>
      </c>
      <c r="G276" s="2" t="s">
        <v>939</v>
      </c>
      <c r="H276" s="1">
        <v>85</v>
      </c>
      <c r="I276" s="1">
        <v>50</v>
      </c>
      <c r="J276" s="1" t="s">
        <v>184</v>
      </c>
      <c r="K276" s="2">
        <v>100</v>
      </c>
      <c r="L276" s="2">
        <v>0</v>
      </c>
      <c r="M276" s="2">
        <v>100</v>
      </c>
      <c r="N276" s="7">
        <v>501.38609000000002</v>
      </c>
      <c r="O276"/>
      <c r="P276"/>
      <c r="Q276"/>
      <c r="R276"/>
      <c r="S276"/>
      <c r="T276"/>
    </row>
    <row r="277" spans="1:20">
      <c r="A277" s="2" t="s">
        <v>219</v>
      </c>
      <c r="B277" s="2">
        <v>2917</v>
      </c>
      <c r="C277" s="2" t="s">
        <v>198</v>
      </c>
      <c r="D277" s="1" t="s">
        <v>560</v>
      </c>
      <c r="E277" s="6">
        <v>48.92</v>
      </c>
      <c r="F277" s="6">
        <v>-124.97</v>
      </c>
      <c r="G277" s="2" t="s">
        <v>939</v>
      </c>
      <c r="H277" s="1">
        <v>1</v>
      </c>
      <c r="I277" s="1">
        <v>0</v>
      </c>
      <c r="J277" s="1" t="s">
        <v>35</v>
      </c>
      <c r="K277" s="2">
        <v>100</v>
      </c>
      <c r="L277" s="2">
        <v>0</v>
      </c>
      <c r="M277" s="2">
        <v>100</v>
      </c>
      <c r="N277" s="7">
        <v>282.57891000000006</v>
      </c>
      <c r="O277"/>
      <c r="P277"/>
      <c r="Q277"/>
      <c r="R277"/>
      <c r="S277"/>
      <c r="T277"/>
    </row>
    <row r="278" spans="1:20">
      <c r="A278" s="2" t="s">
        <v>219</v>
      </c>
      <c r="B278" s="2">
        <v>2918</v>
      </c>
      <c r="C278" s="2" t="s">
        <v>198</v>
      </c>
      <c r="D278" s="1" t="s">
        <v>560</v>
      </c>
      <c r="E278" s="6">
        <v>48.92</v>
      </c>
      <c r="F278" s="6">
        <v>-124.97</v>
      </c>
      <c r="G278" s="2" t="s">
        <v>939</v>
      </c>
      <c r="H278" s="1">
        <v>1</v>
      </c>
      <c r="I278" s="1">
        <v>0</v>
      </c>
      <c r="J278" s="1" t="s">
        <v>35</v>
      </c>
      <c r="K278" s="2">
        <v>23</v>
      </c>
      <c r="L278" s="2">
        <v>15</v>
      </c>
      <c r="M278" s="2">
        <v>38</v>
      </c>
      <c r="N278" s="7">
        <v>99.406140000000008</v>
      </c>
      <c r="Q278" s="2"/>
      <c r="R278" s="2"/>
      <c r="S278" s="2"/>
      <c r="T278"/>
    </row>
    <row r="279" spans="1:20">
      <c r="A279" s="2" t="s">
        <v>219</v>
      </c>
      <c r="B279" s="2">
        <v>2919</v>
      </c>
      <c r="C279" s="2" t="s">
        <v>209</v>
      </c>
      <c r="D279" s="1" t="s">
        <v>560</v>
      </c>
      <c r="E279" s="6">
        <v>48.92</v>
      </c>
      <c r="F279" s="6">
        <v>-124.97</v>
      </c>
      <c r="G279" s="2" t="s">
        <v>939</v>
      </c>
      <c r="H279" s="1">
        <v>1</v>
      </c>
      <c r="I279" s="1">
        <v>0</v>
      </c>
      <c r="J279" s="1" t="s">
        <v>35</v>
      </c>
      <c r="K279" s="2">
        <v>100</v>
      </c>
      <c r="L279" s="2">
        <v>0</v>
      </c>
      <c r="M279" s="2">
        <v>100</v>
      </c>
      <c r="N279" s="7">
        <v>486.39578</v>
      </c>
      <c r="Q279" s="2"/>
      <c r="R279" s="2"/>
      <c r="S279" s="2"/>
      <c r="T279"/>
    </row>
    <row r="280" spans="1:20">
      <c r="A280" s="1" t="s">
        <v>41</v>
      </c>
      <c r="B280" s="1" t="s">
        <v>42</v>
      </c>
      <c r="C280" s="1" t="s">
        <v>171</v>
      </c>
      <c r="D280" s="77" t="s">
        <v>560</v>
      </c>
      <c r="E280" s="1">
        <v>48.833333330000002</v>
      </c>
      <c r="F280" s="1">
        <v>-125.13333333</v>
      </c>
      <c r="G280" s="1" t="s">
        <v>939</v>
      </c>
      <c r="H280" s="1">
        <v>30</v>
      </c>
      <c r="I280" s="1">
        <v>12.5</v>
      </c>
      <c r="J280" s="1" t="s">
        <v>186</v>
      </c>
      <c r="K280" s="2">
        <v>51</v>
      </c>
      <c r="L280" s="2">
        <v>14</v>
      </c>
      <c r="M280" s="2">
        <v>65</v>
      </c>
      <c r="N280" s="7">
        <v>978.85399999999993</v>
      </c>
      <c r="Q280" s="2"/>
      <c r="R280" s="2"/>
      <c r="S280" s="2"/>
      <c r="T280"/>
    </row>
    <row r="281" spans="1:20">
      <c r="A281" s="1" t="s">
        <v>41</v>
      </c>
      <c r="B281" s="1" t="s">
        <v>43</v>
      </c>
      <c r="C281" s="1" t="s">
        <v>171</v>
      </c>
      <c r="D281" s="77" t="s">
        <v>560</v>
      </c>
      <c r="E281" s="1">
        <v>48.916666669999998</v>
      </c>
      <c r="F281" s="1">
        <v>-124.98333332999999</v>
      </c>
      <c r="G281" s="1" t="s">
        <v>939</v>
      </c>
      <c r="H281" s="1">
        <v>170</v>
      </c>
      <c r="I281" s="1">
        <v>27.5</v>
      </c>
      <c r="J281" s="1" t="s">
        <v>184</v>
      </c>
      <c r="K281" s="2">
        <v>68</v>
      </c>
      <c r="L281" s="2">
        <v>11</v>
      </c>
      <c r="M281" s="2">
        <v>79</v>
      </c>
      <c r="N281" s="7">
        <v>869.91899999999998</v>
      </c>
      <c r="Q281" s="2"/>
      <c r="R281" s="2"/>
      <c r="S281" s="2"/>
      <c r="T281"/>
    </row>
    <row r="282" spans="1:20">
      <c r="A282" s="1" t="s">
        <v>41</v>
      </c>
      <c r="B282" s="1" t="s">
        <v>53</v>
      </c>
      <c r="C282" s="1" t="s">
        <v>171</v>
      </c>
      <c r="D282" s="77" t="s">
        <v>560</v>
      </c>
      <c r="E282" s="1">
        <v>48.916666669999998</v>
      </c>
      <c r="F282" s="1">
        <v>-124.98333332999999</v>
      </c>
      <c r="G282" s="1" t="s">
        <v>939</v>
      </c>
      <c r="H282" s="1">
        <v>240</v>
      </c>
      <c r="I282" s="1">
        <v>27.5</v>
      </c>
      <c r="J282" s="1" t="s">
        <v>184</v>
      </c>
      <c r="K282" s="2">
        <v>100</v>
      </c>
      <c r="L282" s="2">
        <v>11</v>
      </c>
      <c r="M282" s="2">
        <v>111</v>
      </c>
      <c r="N282" s="7">
        <v>1516.4270000000001</v>
      </c>
      <c r="Q282" s="2"/>
      <c r="R282" s="2"/>
      <c r="S282" s="2"/>
      <c r="T282"/>
    </row>
    <row r="283" spans="1:20">
      <c r="A283" s="1" t="s">
        <v>5</v>
      </c>
      <c r="B283" s="1" t="s">
        <v>7</v>
      </c>
      <c r="C283" s="1" t="s">
        <v>169</v>
      </c>
      <c r="D283" s="1" t="s">
        <v>564</v>
      </c>
      <c r="E283" s="1">
        <v>54.026305559999997</v>
      </c>
      <c r="F283" s="1">
        <v>-131.98222222000001</v>
      </c>
      <c r="G283" s="1" t="s">
        <v>938</v>
      </c>
      <c r="H283" s="1" t="s">
        <v>35</v>
      </c>
      <c r="I283" s="1" t="s">
        <v>35</v>
      </c>
      <c r="J283" s="1" t="s">
        <v>35</v>
      </c>
      <c r="K283" s="2">
        <v>100</v>
      </c>
      <c r="L283" s="2">
        <v>13</v>
      </c>
      <c r="M283" s="2">
        <v>113</v>
      </c>
      <c r="N283" s="7">
        <v>138.12196000000003</v>
      </c>
      <c r="Q283" s="2"/>
      <c r="R283" s="2"/>
      <c r="S283" s="2"/>
      <c r="T283"/>
    </row>
    <row r="284" spans="1:20">
      <c r="A284" s="1" t="s">
        <v>5</v>
      </c>
      <c r="B284" s="1" t="s">
        <v>8</v>
      </c>
      <c r="C284" s="1" t="s">
        <v>170</v>
      </c>
      <c r="D284" s="1" t="s">
        <v>560</v>
      </c>
      <c r="E284" s="1">
        <v>54.022527779999997</v>
      </c>
      <c r="F284" s="1">
        <v>-131.97555556</v>
      </c>
      <c r="G284" s="1" t="s">
        <v>938</v>
      </c>
      <c r="H284" s="1" t="s">
        <v>35</v>
      </c>
      <c r="I284" s="1" t="s">
        <v>35</v>
      </c>
      <c r="J284" s="1" t="s">
        <v>35</v>
      </c>
      <c r="K284" s="2">
        <v>100</v>
      </c>
      <c r="L284" s="2">
        <v>20</v>
      </c>
      <c r="M284" s="2">
        <v>120</v>
      </c>
      <c r="N284" s="7">
        <v>348.89009999999996</v>
      </c>
      <c r="Q284" s="2"/>
      <c r="R284" s="2"/>
      <c r="S284" s="2"/>
      <c r="T284"/>
    </row>
    <row r="285" spans="1:20">
      <c r="A285" s="1" t="s">
        <v>5</v>
      </c>
      <c r="B285" s="1" t="s">
        <v>9</v>
      </c>
      <c r="C285" s="1" t="s">
        <v>170</v>
      </c>
      <c r="D285" s="1" t="s">
        <v>560</v>
      </c>
      <c r="E285" s="1">
        <v>54.072749999999999</v>
      </c>
      <c r="F285" s="1">
        <v>-131.68861111000001</v>
      </c>
      <c r="G285" s="1" t="s">
        <v>938</v>
      </c>
      <c r="H285" s="1" t="s">
        <v>35</v>
      </c>
      <c r="I285" s="1" t="s">
        <v>35</v>
      </c>
      <c r="J285" s="1" t="s">
        <v>35</v>
      </c>
      <c r="K285" s="2">
        <v>100</v>
      </c>
      <c r="L285" s="2">
        <v>20</v>
      </c>
      <c r="M285" s="2">
        <v>120</v>
      </c>
      <c r="N285" s="7">
        <v>336.51490000000001</v>
      </c>
      <c r="Q285" s="2"/>
      <c r="R285" s="2"/>
      <c r="S285" s="2"/>
      <c r="T285"/>
    </row>
    <row r="286" spans="1:20">
      <c r="A286" s="1" t="s">
        <v>5</v>
      </c>
      <c r="B286" s="1" t="s">
        <v>6</v>
      </c>
      <c r="C286" s="1" t="s">
        <v>169</v>
      </c>
      <c r="D286" s="1" t="s">
        <v>564</v>
      </c>
      <c r="E286" s="1">
        <v>54.075722220000003</v>
      </c>
      <c r="F286" s="1">
        <v>-131.68611111000001</v>
      </c>
      <c r="G286" s="1" t="s">
        <v>938</v>
      </c>
      <c r="H286" s="1" t="s">
        <v>35</v>
      </c>
      <c r="I286" s="1" t="s">
        <v>35</v>
      </c>
      <c r="J286" s="1" t="s">
        <v>35</v>
      </c>
      <c r="K286" s="2">
        <v>100</v>
      </c>
      <c r="L286" s="2">
        <v>7</v>
      </c>
      <c r="M286" s="2">
        <v>107</v>
      </c>
      <c r="N286" s="7">
        <v>65.527770000000004</v>
      </c>
      <c r="Q286" s="2"/>
      <c r="R286" s="2"/>
      <c r="S286" s="2"/>
      <c r="T286"/>
    </row>
    <row r="287" spans="1:20">
      <c r="A287" s="1" t="s">
        <v>5</v>
      </c>
      <c r="B287" s="1" t="s">
        <v>10</v>
      </c>
      <c r="C287" s="1" t="s">
        <v>170</v>
      </c>
      <c r="D287" s="1" t="s">
        <v>560</v>
      </c>
      <c r="E287" s="1">
        <v>54.021999999999998</v>
      </c>
      <c r="F287" s="1">
        <v>-131.70916667</v>
      </c>
      <c r="G287" s="1" t="s">
        <v>938</v>
      </c>
      <c r="H287" s="1" t="s">
        <v>35</v>
      </c>
      <c r="I287" s="1" t="s">
        <v>35</v>
      </c>
      <c r="J287" s="1" t="s">
        <v>35</v>
      </c>
      <c r="K287" s="2">
        <v>100</v>
      </c>
      <c r="L287" s="2">
        <v>40</v>
      </c>
      <c r="M287" s="2">
        <v>140</v>
      </c>
      <c r="N287" s="7">
        <v>473.93135000000001</v>
      </c>
      <c r="O287"/>
      <c r="P287"/>
      <c r="Q287"/>
      <c r="R287"/>
      <c r="S287"/>
      <c r="T287"/>
    </row>
    <row r="288" spans="1:20">
      <c r="A288" s="2" t="s">
        <v>214</v>
      </c>
      <c r="B288" s="2">
        <v>687</v>
      </c>
      <c r="C288" s="2" t="s">
        <v>190</v>
      </c>
      <c r="D288" s="2" t="s">
        <v>564</v>
      </c>
      <c r="E288" s="6">
        <v>48.63</v>
      </c>
      <c r="F288" s="6">
        <v>-123.73</v>
      </c>
      <c r="G288" s="2" t="s">
        <v>938</v>
      </c>
      <c r="H288" s="1" t="s">
        <v>35</v>
      </c>
      <c r="I288" s="1" t="s">
        <v>35</v>
      </c>
      <c r="J288" s="1" t="s">
        <v>35</v>
      </c>
      <c r="K288" s="2" t="s">
        <v>35</v>
      </c>
      <c r="L288" s="2" t="s">
        <v>35</v>
      </c>
      <c r="M288" s="2" t="s">
        <v>35</v>
      </c>
      <c r="N288" s="7">
        <v>123.42501600000001</v>
      </c>
      <c r="T288"/>
    </row>
    <row r="289" spans="1:20">
      <c r="A289" s="2" t="s">
        <v>214</v>
      </c>
      <c r="B289" s="2">
        <v>690</v>
      </c>
      <c r="C289" s="2" t="s">
        <v>193</v>
      </c>
      <c r="D289" s="2" t="s">
        <v>560</v>
      </c>
      <c r="E289" s="6">
        <v>50.05</v>
      </c>
      <c r="F289" s="6">
        <v>-125.35</v>
      </c>
      <c r="G289" s="2" t="s">
        <v>938</v>
      </c>
      <c r="H289" s="1" t="s">
        <v>35</v>
      </c>
      <c r="I289" s="1" t="s">
        <v>35</v>
      </c>
      <c r="J289" s="1" t="s">
        <v>35</v>
      </c>
      <c r="K289" s="2">
        <v>100</v>
      </c>
      <c r="L289" s="2">
        <v>1</v>
      </c>
      <c r="M289" s="2">
        <v>101</v>
      </c>
      <c r="N289" s="7">
        <v>182.71292000000003</v>
      </c>
      <c r="T289"/>
    </row>
    <row r="290" spans="1:20">
      <c r="A290" s="2" t="s">
        <v>215</v>
      </c>
      <c r="B290" s="2">
        <v>1123</v>
      </c>
      <c r="C290" s="2" t="s">
        <v>188</v>
      </c>
      <c r="D290" s="77" t="s">
        <v>560</v>
      </c>
      <c r="E290" s="6">
        <v>48.6</v>
      </c>
      <c r="F290" s="6">
        <v>-124.45</v>
      </c>
      <c r="G290" s="2" t="s">
        <v>938</v>
      </c>
      <c r="H290" s="1" t="s">
        <v>35</v>
      </c>
      <c r="I290" s="1" t="s">
        <v>35</v>
      </c>
      <c r="J290" s="1" t="s">
        <v>35</v>
      </c>
      <c r="K290" s="2">
        <v>100</v>
      </c>
      <c r="L290" s="2">
        <v>11</v>
      </c>
      <c r="M290" s="2">
        <v>111</v>
      </c>
      <c r="N290" s="7">
        <v>934.83774000000005</v>
      </c>
      <c r="T290"/>
    </row>
    <row r="291" spans="1:20">
      <c r="A291" s="2" t="s">
        <v>215</v>
      </c>
      <c r="B291" s="2">
        <v>1274</v>
      </c>
      <c r="C291" s="2" t="s">
        <v>221</v>
      </c>
      <c r="D291" s="1" t="s">
        <v>564</v>
      </c>
      <c r="E291" s="6">
        <v>49.08</v>
      </c>
      <c r="F291" s="6">
        <v>-125.63</v>
      </c>
      <c r="G291" s="2" t="s">
        <v>938</v>
      </c>
      <c r="H291" s="1" t="s">
        <v>35</v>
      </c>
      <c r="I291" s="1" t="s">
        <v>35</v>
      </c>
      <c r="J291" s="1" t="s">
        <v>35</v>
      </c>
      <c r="K291" s="2">
        <v>100</v>
      </c>
      <c r="L291" s="2">
        <v>10</v>
      </c>
      <c r="M291" s="2">
        <v>110</v>
      </c>
      <c r="N291" s="7">
        <v>173.311014</v>
      </c>
      <c r="T291"/>
    </row>
    <row r="292" spans="1:20">
      <c r="A292" s="2" t="s">
        <v>215</v>
      </c>
      <c r="B292" s="2">
        <v>1774</v>
      </c>
      <c r="C292" s="2" t="s">
        <v>188</v>
      </c>
      <c r="D292" s="77" t="s">
        <v>560</v>
      </c>
      <c r="E292" s="6">
        <v>52.43</v>
      </c>
      <c r="F292" s="6">
        <v>-131.44999999999999</v>
      </c>
      <c r="G292" s="2" t="s">
        <v>938</v>
      </c>
      <c r="H292" s="1" t="s">
        <v>35</v>
      </c>
      <c r="I292" s="1" t="s">
        <v>35</v>
      </c>
      <c r="J292" s="1" t="s">
        <v>35</v>
      </c>
      <c r="K292" s="2">
        <v>100</v>
      </c>
      <c r="L292" s="2">
        <v>8.5</v>
      </c>
      <c r="M292" s="2">
        <v>108.5</v>
      </c>
      <c r="N292" s="7">
        <v>287.11160999999998</v>
      </c>
      <c r="T292"/>
    </row>
    <row r="293" spans="1:20">
      <c r="A293" s="2" t="s">
        <v>215</v>
      </c>
      <c r="B293" s="2">
        <v>1775</v>
      </c>
      <c r="C293" s="2" t="s">
        <v>188</v>
      </c>
      <c r="D293" s="77" t="s">
        <v>560</v>
      </c>
      <c r="E293" s="6">
        <v>52.77</v>
      </c>
      <c r="F293" s="6">
        <v>-131.56</v>
      </c>
      <c r="G293" s="2" t="s">
        <v>938</v>
      </c>
      <c r="H293" s="1" t="s">
        <v>35</v>
      </c>
      <c r="I293" s="1" t="s">
        <v>35</v>
      </c>
      <c r="J293" s="1" t="s">
        <v>35</v>
      </c>
      <c r="K293" s="2">
        <v>100</v>
      </c>
      <c r="L293" s="2">
        <v>20</v>
      </c>
      <c r="M293" s="2">
        <v>120</v>
      </c>
      <c r="N293" s="7">
        <v>387.57508799999999</v>
      </c>
      <c r="T293"/>
    </row>
    <row r="294" spans="1:20">
      <c r="A294" s="2" t="s">
        <v>215</v>
      </c>
      <c r="B294" s="2">
        <v>1776</v>
      </c>
      <c r="C294" s="2" t="s">
        <v>222</v>
      </c>
      <c r="D294" s="77" t="s">
        <v>560</v>
      </c>
      <c r="E294" s="6">
        <v>50.7</v>
      </c>
      <c r="F294" s="6">
        <v>-127.97</v>
      </c>
      <c r="G294" s="2" t="s">
        <v>938</v>
      </c>
      <c r="H294" s="1" t="s">
        <v>35</v>
      </c>
      <c r="I294" s="1" t="s">
        <v>35</v>
      </c>
      <c r="J294" s="1" t="s">
        <v>35</v>
      </c>
      <c r="K294" s="2">
        <v>100</v>
      </c>
      <c r="L294" s="2">
        <v>30</v>
      </c>
      <c r="M294" s="2">
        <v>130</v>
      </c>
      <c r="N294" s="7">
        <v>356.85859600000003</v>
      </c>
      <c r="T294"/>
    </row>
    <row r="295" spans="1:20">
      <c r="A295" s="2" t="s">
        <v>215</v>
      </c>
      <c r="B295" s="2">
        <v>1778</v>
      </c>
      <c r="C295" s="2" t="s">
        <v>223</v>
      </c>
      <c r="D295" s="77" t="s">
        <v>560</v>
      </c>
      <c r="E295" s="6">
        <v>50.72</v>
      </c>
      <c r="F295" s="6">
        <v>-128.08000000000001</v>
      </c>
      <c r="G295" s="2" t="s">
        <v>938</v>
      </c>
      <c r="H295" s="1" t="s">
        <v>35</v>
      </c>
      <c r="I295" s="1" t="s">
        <v>35</v>
      </c>
      <c r="J295" s="1" t="s">
        <v>35</v>
      </c>
      <c r="K295" s="2">
        <v>100</v>
      </c>
      <c r="L295" s="2">
        <v>15</v>
      </c>
      <c r="M295" s="2">
        <v>115</v>
      </c>
      <c r="N295" s="7">
        <v>559.35684000000003</v>
      </c>
      <c r="O295"/>
      <c r="P295"/>
      <c r="Q295"/>
      <c r="R295"/>
      <c r="S295"/>
      <c r="T295"/>
    </row>
    <row r="296" spans="1:20">
      <c r="A296" s="2" t="s">
        <v>215</v>
      </c>
      <c r="B296" s="2">
        <v>1779</v>
      </c>
      <c r="C296" s="2" t="s">
        <v>224</v>
      </c>
      <c r="D296" s="2" t="s">
        <v>561</v>
      </c>
      <c r="E296" s="6">
        <v>50.62</v>
      </c>
      <c r="F296" s="6">
        <v>-127.22</v>
      </c>
      <c r="G296" s="2" t="s">
        <v>938</v>
      </c>
      <c r="H296" s="1" t="s">
        <v>35</v>
      </c>
      <c r="I296" s="1" t="s">
        <v>35</v>
      </c>
      <c r="J296" s="1" t="s">
        <v>35</v>
      </c>
      <c r="K296" s="2">
        <v>100</v>
      </c>
      <c r="L296" s="2">
        <v>21</v>
      </c>
      <c r="M296" s="2">
        <v>121</v>
      </c>
      <c r="N296" s="7">
        <v>334.41712800000005</v>
      </c>
      <c r="O296"/>
      <c r="P296"/>
      <c r="Q296"/>
      <c r="R296"/>
      <c r="S296"/>
      <c r="T296"/>
    </row>
    <row r="297" spans="1:20">
      <c r="A297" s="2" t="s">
        <v>215</v>
      </c>
      <c r="B297" s="2">
        <v>1780</v>
      </c>
      <c r="C297" s="2" t="s">
        <v>198</v>
      </c>
      <c r="D297" s="1" t="s">
        <v>560</v>
      </c>
      <c r="E297" s="6">
        <v>50.68</v>
      </c>
      <c r="F297" s="6">
        <v>-127.9</v>
      </c>
      <c r="G297" s="2" t="s">
        <v>938</v>
      </c>
      <c r="H297" s="1" t="s">
        <v>35</v>
      </c>
      <c r="I297" s="1" t="s">
        <v>35</v>
      </c>
      <c r="J297" s="1" t="s">
        <v>35</v>
      </c>
      <c r="K297" s="2">
        <v>100</v>
      </c>
      <c r="L297" s="2">
        <v>12</v>
      </c>
      <c r="M297" s="2">
        <v>112</v>
      </c>
      <c r="N297" s="7">
        <v>257.56545</v>
      </c>
      <c r="O297"/>
      <c r="P297"/>
      <c r="Q297"/>
      <c r="R297"/>
      <c r="S297"/>
      <c r="T297"/>
    </row>
    <row r="298" spans="1:20">
      <c r="A298" s="2" t="s">
        <v>215</v>
      </c>
      <c r="B298" s="2">
        <v>1781</v>
      </c>
      <c r="C298" s="2" t="s">
        <v>198</v>
      </c>
      <c r="D298" s="1" t="s">
        <v>560</v>
      </c>
      <c r="E298" s="6">
        <v>50.68</v>
      </c>
      <c r="F298" s="6">
        <v>-127.73</v>
      </c>
      <c r="G298" s="2" t="s">
        <v>938</v>
      </c>
      <c r="H298" s="1" t="s">
        <v>35</v>
      </c>
      <c r="I298" s="1" t="s">
        <v>35</v>
      </c>
      <c r="J298" s="1" t="s">
        <v>35</v>
      </c>
      <c r="K298" s="2">
        <v>100</v>
      </c>
      <c r="L298" s="2">
        <v>25</v>
      </c>
      <c r="M298" s="2">
        <v>125</v>
      </c>
      <c r="N298" s="7">
        <v>339.65694400000001</v>
      </c>
      <c r="O298"/>
      <c r="P298"/>
      <c r="Q298"/>
      <c r="R298"/>
      <c r="S298"/>
      <c r="T298"/>
    </row>
    <row r="299" spans="1:20">
      <c r="A299" s="2" t="s">
        <v>215</v>
      </c>
      <c r="B299" s="2">
        <v>1794</v>
      </c>
      <c r="C299" s="2" t="s">
        <v>198</v>
      </c>
      <c r="D299" s="1" t="s">
        <v>560</v>
      </c>
      <c r="E299" s="6">
        <v>49.2</v>
      </c>
      <c r="F299" s="6">
        <v>-125.32</v>
      </c>
      <c r="G299" s="2" t="s">
        <v>938</v>
      </c>
      <c r="H299" s="1" t="s">
        <v>35</v>
      </c>
      <c r="I299" s="1" t="s">
        <v>35</v>
      </c>
      <c r="J299" s="1" t="s">
        <v>35</v>
      </c>
      <c r="K299" s="2">
        <v>100</v>
      </c>
      <c r="L299" s="2">
        <v>23</v>
      </c>
      <c r="M299" s="2">
        <v>123</v>
      </c>
      <c r="N299" s="7">
        <v>253.56470000000002</v>
      </c>
      <c r="O299"/>
      <c r="P299"/>
      <c r="Q299"/>
      <c r="R299"/>
      <c r="S299"/>
      <c r="T299"/>
    </row>
    <row r="300" spans="1:20">
      <c r="A300" s="2" t="s">
        <v>215</v>
      </c>
      <c r="B300" s="2">
        <v>1795</v>
      </c>
      <c r="C300" s="2" t="s">
        <v>198</v>
      </c>
      <c r="D300" s="1" t="s">
        <v>560</v>
      </c>
      <c r="E300" s="6">
        <v>49.72</v>
      </c>
      <c r="F300" s="6">
        <v>-126</v>
      </c>
      <c r="G300" s="2" t="s">
        <v>938</v>
      </c>
      <c r="H300" s="1" t="s">
        <v>35</v>
      </c>
      <c r="I300" s="1" t="s">
        <v>35</v>
      </c>
      <c r="J300" s="1" t="s">
        <v>35</v>
      </c>
      <c r="K300" s="2">
        <v>86</v>
      </c>
      <c r="L300" s="2">
        <v>15</v>
      </c>
      <c r="M300" s="2">
        <v>101</v>
      </c>
      <c r="N300" s="7">
        <v>274.589292</v>
      </c>
      <c r="O300"/>
      <c r="P300"/>
      <c r="Q300"/>
      <c r="R300"/>
      <c r="S300"/>
      <c r="T300"/>
    </row>
    <row r="301" spans="1:20">
      <c r="A301" s="2" t="s">
        <v>215</v>
      </c>
      <c r="B301" s="2">
        <v>1796</v>
      </c>
      <c r="C301" s="2" t="s">
        <v>198</v>
      </c>
      <c r="D301" s="1" t="s">
        <v>560</v>
      </c>
      <c r="E301" s="6">
        <v>49.7</v>
      </c>
      <c r="F301" s="6">
        <v>-125.24</v>
      </c>
      <c r="G301" s="2" t="s">
        <v>938</v>
      </c>
      <c r="H301" s="1" t="s">
        <v>35</v>
      </c>
      <c r="I301" s="1" t="s">
        <v>35</v>
      </c>
      <c r="J301" s="1" t="s">
        <v>35</v>
      </c>
      <c r="K301" s="2">
        <v>100</v>
      </c>
      <c r="L301" s="2">
        <v>6</v>
      </c>
      <c r="M301" s="2">
        <v>106</v>
      </c>
      <c r="N301" s="7">
        <v>316.20340800000002</v>
      </c>
      <c r="O301"/>
      <c r="P301"/>
      <c r="Q301"/>
      <c r="R301"/>
      <c r="S301"/>
      <c r="T301"/>
    </row>
    <row r="302" spans="1:20">
      <c r="A302" s="2" t="s">
        <v>215</v>
      </c>
      <c r="B302" s="2">
        <v>1797</v>
      </c>
      <c r="C302" s="2" t="s">
        <v>193</v>
      </c>
      <c r="D302" s="2" t="s">
        <v>560</v>
      </c>
      <c r="E302" s="6">
        <v>49.62</v>
      </c>
      <c r="F302" s="6">
        <v>-125.15</v>
      </c>
      <c r="G302" s="2" t="s">
        <v>938</v>
      </c>
      <c r="H302" s="1" t="s">
        <v>35</v>
      </c>
      <c r="I302" s="1" t="s">
        <v>35</v>
      </c>
      <c r="J302" s="1" t="s">
        <v>35</v>
      </c>
      <c r="K302" s="2">
        <v>100</v>
      </c>
      <c r="L302" s="2">
        <v>2</v>
      </c>
      <c r="M302" s="2">
        <v>102</v>
      </c>
      <c r="N302" s="7">
        <v>128.39952000000002</v>
      </c>
      <c r="O302"/>
      <c r="P302"/>
      <c r="Q302"/>
      <c r="R302"/>
      <c r="S302"/>
      <c r="T302"/>
    </row>
    <row r="303" spans="1:20">
      <c r="A303" s="2" t="s">
        <v>215</v>
      </c>
      <c r="B303" s="2">
        <v>1798</v>
      </c>
      <c r="C303" s="2" t="s">
        <v>193</v>
      </c>
      <c r="D303" s="2" t="s">
        <v>560</v>
      </c>
      <c r="E303" s="6">
        <v>49.2</v>
      </c>
      <c r="F303" s="6">
        <v>-124.08</v>
      </c>
      <c r="G303" s="2" t="s">
        <v>938</v>
      </c>
      <c r="H303" s="1" t="s">
        <v>35</v>
      </c>
      <c r="I303" s="1" t="s">
        <v>35</v>
      </c>
      <c r="J303" s="1" t="s">
        <v>35</v>
      </c>
      <c r="K303" s="2">
        <v>69</v>
      </c>
      <c r="L303" s="2">
        <v>3</v>
      </c>
      <c r="M303" s="2">
        <v>72</v>
      </c>
      <c r="N303" s="7">
        <v>75.065775000000002</v>
      </c>
      <c r="O303"/>
      <c r="P303"/>
      <c r="Q303"/>
      <c r="R303"/>
      <c r="S303"/>
      <c r="T303"/>
    </row>
    <row r="304" spans="1:20">
      <c r="A304" s="2" t="s">
        <v>215</v>
      </c>
      <c r="B304" s="2">
        <v>1799</v>
      </c>
      <c r="C304" s="2" t="s">
        <v>198</v>
      </c>
      <c r="D304" s="1" t="s">
        <v>560</v>
      </c>
      <c r="E304" s="6">
        <v>49.23</v>
      </c>
      <c r="F304" s="6">
        <v>-124.61</v>
      </c>
      <c r="G304" s="2" t="s">
        <v>938</v>
      </c>
      <c r="H304" s="1" t="s">
        <v>35</v>
      </c>
      <c r="I304" s="1" t="s">
        <v>35</v>
      </c>
      <c r="J304" s="1" t="s">
        <v>35</v>
      </c>
      <c r="K304" s="2">
        <v>100</v>
      </c>
      <c r="L304" s="2">
        <v>5</v>
      </c>
      <c r="M304" s="2">
        <v>105</v>
      </c>
      <c r="N304" s="7">
        <v>305.68010000000004</v>
      </c>
      <c r="O304"/>
      <c r="P304"/>
      <c r="Q304"/>
      <c r="R304"/>
      <c r="S304"/>
      <c r="T304"/>
    </row>
    <row r="305" spans="1:20">
      <c r="A305" s="2" t="s">
        <v>215</v>
      </c>
      <c r="B305" s="2">
        <v>1800</v>
      </c>
      <c r="C305" s="2" t="s">
        <v>198</v>
      </c>
      <c r="D305" s="1" t="s">
        <v>560</v>
      </c>
      <c r="E305" s="6">
        <v>49.77</v>
      </c>
      <c r="F305" s="6">
        <v>-125.25</v>
      </c>
      <c r="G305" s="2" t="s">
        <v>938</v>
      </c>
      <c r="H305" s="1" t="s">
        <v>35</v>
      </c>
      <c r="I305" s="1" t="s">
        <v>35</v>
      </c>
      <c r="J305" s="1" t="s">
        <v>35</v>
      </c>
      <c r="K305" s="2">
        <v>100</v>
      </c>
      <c r="L305" s="2">
        <v>7</v>
      </c>
      <c r="M305" s="2">
        <v>107</v>
      </c>
      <c r="N305" s="7">
        <v>768.01926000000003</v>
      </c>
      <c r="O305"/>
      <c r="P305"/>
      <c r="Q305"/>
      <c r="R305"/>
      <c r="S305"/>
      <c r="T305"/>
    </row>
    <row r="306" spans="1:20">
      <c r="A306" s="2" t="s">
        <v>215</v>
      </c>
      <c r="B306" s="2">
        <v>1801</v>
      </c>
      <c r="C306" s="2" t="s">
        <v>221</v>
      </c>
      <c r="D306" s="1" t="s">
        <v>564</v>
      </c>
      <c r="E306" s="6">
        <v>49.58</v>
      </c>
      <c r="F306" s="6">
        <v>-124.97</v>
      </c>
      <c r="G306" s="2" t="s">
        <v>938</v>
      </c>
      <c r="H306" s="1" t="s">
        <v>35</v>
      </c>
      <c r="I306" s="1" t="s">
        <v>35</v>
      </c>
      <c r="J306" s="1" t="s">
        <v>35</v>
      </c>
      <c r="K306" s="2">
        <v>100</v>
      </c>
      <c r="L306" s="2">
        <v>3</v>
      </c>
      <c r="M306" s="2">
        <v>103</v>
      </c>
      <c r="N306" s="7">
        <v>86.112799999999993</v>
      </c>
      <c r="O306"/>
      <c r="P306"/>
      <c r="Q306"/>
      <c r="R306"/>
      <c r="S306"/>
      <c r="T306"/>
    </row>
    <row r="307" spans="1:20">
      <c r="A307" s="2" t="s">
        <v>215</v>
      </c>
      <c r="B307" s="2">
        <v>1802</v>
      </c>
      <c r="C307" s="2" t="s">
        <v>188</v>
      </c>
      <c r="D307" s="77" t="s">
        <v>560</v>
      </c>
      <c r="E307" s="6">
        <v>49.32</v>
      </c>
      <c r="F307" s="6">
        <v>-125.08</v>
      </c>
      <c r="G307" s="2" t="s">
        <v>938</v>
      </c>
      <c r="H307" s="1" t="s">
        <v>35</v>
      </c>
      <c r="I307" s="1" t="s">
        <v>35</v>
      </c>
      <c r="J307" s="1" t="s">
        <v>35</v>
      </c>
      <c r="K307" s="2">
        <v>100</v>
      </c>
      <c r="L307" s="2">
        <v>7</v>
      </c>
      <c r="M307" s="2">
        <v>107</v>
      </c>
      <c r="N307" s="7">
        <v>240.90066399999998</v>
      </c>
      <c r="O307"/>
      <c r="P307"/>
      <c r="Q307"/>
      <c r="R307"/>
      <c r="S307"/>
      <c r="T307"/>
    </row>
    <row r="308" spans="1:20">
      <c r="A308" s="2" t="s">
        <v>217</v>
      </c>
      <c r="B308" s="2">
        <v>2368</v>
      </c>
      <c r="C308" s="2" t="s">
        <v>221</v>
      </c>
      <c r="D308" s="1" t="s">
        <v>564</v>
      </c>
      <c r="E308" s="6">
        <v>48.74</v>
      </c>
      <c r="F308" s="6">
        <v>-123.51</v>
      </c>
      <c r="G308" s="2" t="s">
        <v>938</v>
      </c>
      <c r="H308" s="1" t="s">
        <v>35</v>
      </c>
      <c r="I308" s="1" t="s">
        <v>35</v>
      </c>
      <c r="J308" s="1" t="s">
        <v>35</v>
      </c>
      <c r="K308" s="2">
        <v>100</v>
      </c>
      <c r="L308" s="2">
        <v>1</v>
      </c>
      <c r="M308" s="2">
        <v>101</v>
      </c>
      <c r="N308" s="7">
        <v>97.667000000000016</v>
      </c>
      <c r="O308"/>
      <c r="P308"/>
      <c r="Q308"/>
      <c r="R308"/>
      <c r="S308"/>
      <c r="T308"/>
    </row>
    <row r="309" spans="1:20">
      <c r="A309" s="2" t="s">
        <v>217</v>
      </c>
      <c r="B309" s="2">
        <v>2372</v>
      </c>
      <c r="C309" s="2" t="s">
        <v>225</v>
      </c>
      <c r="D309" s="2" t="s">
        <v>564</v>
      </c>
      <c r="E309" s="6">
        <v>49.16</v>
      </c>
      <c r="F309" s="6">
        <v>-123.79</v>
      </c>
      <c r="G309" s="2" t="s">
        <v>938</v>
      </c>
      <c r="H309" s="1" t="s">
        <v>35</v>
      </c>
      <c r="I309" s="1" t="s">
        <v>35</v>
      </c>
      <c r="J309" s="1" t="s">
        <v>35</v>
      </c>
      <c r="K309" s="2">
        <v>80</v>
      </c>
      <c r="L309" s="2">
        <v>3</v>
      </c>
      <c r="M309" s="2">
        <v>83</v>
      </c>
      <c r="N309" s="7">
        <v>142.50909999999999</v>
      </c>
      <c r="O309"/>
      <c r="P309"/>
      <c r="Q309"/>
      <c r="R309"/>
      <c r="S309"/>
      <c r="T309"/>
    </row>
    <row r="310" spans="1:20">
      <c r="A310" s="2" t="s">
        <v>217</v>
      </c>
      <c r="B310" s="2">
        <v>2365</v>
      </c>
      <c r="C310" s="2" t="s">
        <v>207</v>
      </c>
      <c r="D310" s="77" t="s">
        <v>560</v>
      </c>
      <c r="E310" s="6">
        <v>49.16</v>
      </c>
      <c r="F310" s="6">
        <v>-123.74</v>
      </c>
      <c r="G310" s="2" t="s">
        <v>938</v>
      </c>
      <c r="H310" s="1" t="s">
        <v>35</v>
      </c>
      <c r="I310" s="1" t="s">
        <v>35</v>
      </c>
      <c r="J310" s="1" t="s">
        <v>35</v>
      </c>
      <c r="K310" s="2">
        <v>100</v>
      </c>
      <c r="L310" s="2">
        <v>4</v>
      </c>
      <c r="M310" s="2">
        <v>104</v>
      </c>
      <c r="N310" s="7">
        <v>195.75867500000001</v>
      </c>
      <c r="O310"/>
      <c r="P310"/>
      <c r="Q310"/>
      <c r="R310"/>
      <c r="S310"/>
      <c r="T310"/>
    </row>
    <row r="311" spans="1:20">
      <c r="A311" s="1" t="s">
        <v>1035</v>
      </c>
      <c r="B311" s="1">
        <v>1</v>
      </c>
      <c r="D311" s="1" t="s">
        <v>560</v>
      </c>
      <c r="E311" s="1">
        <v>50.042816000000002</v>
      </c>
      <c r="F311" s="1">
        <v>-125.15831799999999</v>
      </c>
      <c r="G311" s="2" t="str">
        <f t="shared" ref="G311:G374" si="0">IF(K311&lt;&gt;"NA","YES","NO")</f>
        <v>YES</v>
      </c>
      <c r="H311" s="1" t="s">
        <v>35</v>
      </c>
      <c r="I311" s="1" t="s">
        <v>35</v>
      </c>
      <c r="J311" s="1" t="s">
        <v>35</v>
      </c>
      <c r="K311" s="1">
        <v>40</v>
      </c>
      <c r="L311" s="1">
        <v>17</v>
      </c>
      <c r="M311" s="1">
        <v>57</v>
      </c>
      <c r="N311" s="1">
        <v>186.22</v>
      </c>
      <c r="O311"/>
      <c r="P311"/>
      <c r="Q311"/>
      <c r="R311"/>
      <c r="S311"/>
      <c r="T311"/>
    </row>
    <row r="312" spans="1:20">
      <c r="A312" s="1" t="s">
        <v>1035</v>
      </c>
      <c r="B312" s="1">
        <v>2</v>
      </c>
      <c r="D312" s="1" t="s">
        <v>560</v>
      </c>
      <c r="E312" s="1">
        <v>49.012050629999997</v>
      </c>
      <c r="F312" s="1">
        <v>-121.05879969999999</v>
      </c>
      <c r="G312" s="2" t="str">
        <f t="shared" si="0"/>
        <v>YES</v>
      </c>
      <c r="H312" s="1" t="s">
        <v>35</v>
      </c>
      <c r="I312" s="1" t="s">
        <v>35</v>
      </c>
      <c r="J312" s="1" t="s">
        <v>35</v>
      </c>
      <c r="K312" s="1">
        <v>60</v>
      </c>
      <c r="L312" s="1">
        <v>4</v>
      </c>
      <c r="M312" s="1">
        <v>64</v>
      </c>
      <c r="N312" s="1">
        <v>267.2</v>
      </c>
      <c r="O312"/>
      <c r="P312"/>
      <c r="Q312"/>
      <c r="R312"/>
      <c r="S312"/>
      <c r="T312"/>
    </row>
    <row r="313" spans="1:20">
      <c r="A313" s="1" t="s">
        <v>1035</v>
      </c>
      <c r="B313" s="1">
        <v>3</v>
      </c>
      <c r="D313" s="1" t="s">
        <v>560</v>
      </c>
      <c r="E313" s="1">
        <v>49.018898010000001</v>
      </c>
      <c r="F313" s="1">
        <v>-121.0585098</v>
      </c>
      <c r="G313" s="2" t="str">
        <f t="shared" si="0"/>
        <v>YES</v>
      </c>
      <c r="H313" s="1" t="s">
        <v>35</v>
      </c>
      <c r="I313" s="1" t="s">
        <v>35</v>
      </c>
      <c r="J313" s="1" t="s">
        <v>35</v>
      </c>
      <c r="K313" s="1">
        <v>16</v>
      </c>
      <c r="L313" s="1">
        <v>7</v>
      </c>
      <c r="M313" s="1">
        <v>23</v>
      </c>
      <c r="N313" s="1">
        <v>62.12</v>
      </c>
      <c r="O313"/>
      <c r="P313"/>
      <c r="Q313"/>
      <c r="R313"/>
      <c r="S313"/>
      <c r="T313"/>
    </row>
    <row r="314" spans="1:20">
      <c r="A314" s="1" t="s">
        <v>1035</v>
      </c>
      <c r="B314" s="1">
        <v>4</v>
      </c>
      <c r="D314" s="1" t="s">
        <v>560</v>
      </c>
      <c r="E314" s="1">
        <v>49.025386810000001</v>
      </c>
      <c r="F314" s="1">
        <v>-121.05706790000001</v>
      </c>
      <c r="G314" s="2" t="str">
        <f t="shared" si="0"/>
        <v>YES</v>
      </c>
      <c r="H314" s="1" t="s">
        <v>35</v>
      </c>
      <c r="I314" s="1" t="s">
        <v>35</v>
      </c>
      <c r="J314" s="1" t="s">
        <v>35</v>
      </c>
      <c r="K314" s="1">
        <v>61</v>
      </c>
      <c r="L314" s="1">
        <v>7</v>
      </c>
      <c r="M314" s="1">
        <v>68</v>
      </c>
      <c r="N314" s="1">
        <v>152.09</v>
      </c>
      <c r="O314"/>
      <c r="P314"/>
      <c r="Q314"/>
      <c r="R314"/>
      <c r="S314"/>
      <c r="T314"/>
    </row>
    <row r="315" spans="1:20">
      <c r="A315" s="1" t="s">
        <v>1035</v>
      </c>
      <c r="B315" s="1">
        <v>5</v>
      </c>
      <c r="D315" s="1" t="s">
        <v>564</v>
      </c>
      <c r="E315" s="1">
        <v>49.019580840000003</v>
      </c>
      <c r="F315" s="1">
        <v>-121.0679016</v>
      </c>
      <c r="G315" s="2" t="str">
        <f t="shared" si="0"/>
        <v>YES</v>
      </c>
      <c r="H315" s="1" t="s">
        <v>35</v>
      </c>
      <c r="I315" s="1" t="s">
        <v>35</v>
      </c>
      <c r="J315" s="1" t="s">
        <v>35</v>
      </c>
      <c r="K315" s="1">
        <v>70</v>
      </c>
      <c r="L315" s="1">
        <v>5</v>
      </c>
      <c r="M315" s="1">
        <v>75</v>
      </c>
      <c r="N315" s="1">
        <v>179.21</v>
      </c>
      <c r="O315"/>
      <c r="P315"/>
      <c r="Q315"/>
      <c r="R315"/>
      <c r="S315"/>
      <c r="T315"/>
    </row>
    <row r="316" spans="1:20">
      <c r="A316" s="1" t="s">
        <v>1035</v>
      </c>
      <c r="B316" s="1">
        <v>6</v>
      </c>
      <c r="D316" s="1" t="s">
        <v>560</v>
      </c>
      <c r="E316" s="1">
        <v>49.019729609999999</v>
      </c>
      <c r="F316" s="1">
        <v>-121.0683365</v>
      </c>
      <c r="G316" s="2" t="str">
        <f t="shared" si="0"/>
        <v>YES</v>
      </c>
      <c r="H316" s="1" t="s">
        <v>35</v>
      </c>
      <c r="I316" s="1" t="s">
        <v>35</v>
      </c>
      <c r="J316" s="1" t="s">
        <v>35</v>
      </c>
      <c r="K316" s="1">
        <v>63</v>
      </c>
      <c r="L316" s="1">
        <v>5</v>
      </c>
      <c r="M316" s="1">
        <v>68</v>
      </c>
      <c r="N316" s="1">
        <v>214.84</v>
      </c>
      <c r="O316"/>
      <c r="P316"/>
      <c r="Q316"/>
      <c r="R316"/>
      <c r="S316"/>
      <c r="T316"/>
    </row>
    <row r="317" spans="1:20">
      <c r="A317" s="1" t="s">
        <v>1035</v>
      </c>
      <c r="B317" s="1">
        <v>7</v>
      </c>
      <c r="D317" s="1" t="s">
        <v>560</v>
      </c>
      <c r="E317" s="1">
        <v>49.042308810000002</v>
      </c>
      <c r="F317" s="1">
        <v>-121.05435180000001</v>
      </c>
      <c r="G317" s="2" t="str">
        <f t="shared" si="0"/>
        <v>YES</v>
      </c>
      <c r="H317" s="1" t="s">
        <v>35</v>
      </c>
      <c r="I317" s="1" t="s">
        <v>35</v>
      </c>
      <c r="J317" s="1" t="s">
        <v>35</v>
      </c>
      <c r="K317" s="1">
        <v>50</v>
      </c>
      <c r="L317" s="1">
        <v>8</v>
      </c>
      <c r="M317" s="1">
        <v>58</v>
      </c>
      <c r="N317" s="1">
        <v>126.54</v>
      </c>
      <c r="O317"/>
      <c r="P317"/>
      <c r="Q317"/>
      <c r="R317"/>
      <c r="S317"/>
      <c r="T317"/>
    </row>
    <row r="318" spans="1:20">
      <c r="A318" s="1" t="s">
        <v>1035</v>
      </c>
      <c r="B318" s="1">
        <v>8</v>
      </c>
      <c r="D318" s="1" t="s">
        <v>564</v>
      </c>
      <c r="E318" s="1">
        <v>49.039970400000001</v>
      </c>
      <c r="F318" s="1">
        <v>-121.0607986</v>
      </c>
      <c r="G318" s="2" t="str">
        <f t="shared" si="0"/>
        <v>YES</v>
      </c>
      <c r="H318" s="1" t="s">
        <v>35</v>
      </c>
      <c r="I318" s="1" t="s">
        <v>35</v>
      </c>
      <c r="J318" s="1" t="s">
        <v>35</v>
      </c>
      <c r="K318" s="1">
        <v>50</v>
      </c>
      <c r="L318" s="1">
        <v>7</v>
      </c>
      <c r="M318" s="1">
        <v>57</v>
      </c>
      <c r="N318" s="1">
        <v>65.790000000000006</v>
      </c>
      <c r="O318"/>
      <c r="P318"/>
      <c r="Q318"/>
      <c r="R318"/>
      <c r="S318"/>
      <c r="T318"/>
    </row>
    <row r="319" spans="1:20">
      <c r="A319" s="1" t="s">
        <v>1035</v>
      </c>
      <c r="B319" s="1">
        <v>9</v>
      </c>
      <c r="D319" s="1" t="s">
        <v>560</v>
      </c>
      <c r="E319" s="1">
        <v>49.041828160000001</v>
      </c>
      <c r="F319" s="1">
        <v>-121.06259919999999</v>
      </c>
      <c r="G319" s="2" t="str">
        <f t="shared" si="0"/>
        <v>YES</v>
      </c>
      <c r="H319" s="1" t="s">
        <v>35</v>
      </c>
      <c r="I319" s="1" t="s">
        <v>35</v>
      </c>
      <c r="J319" s="1" t="s">
        <v>35</v>
      </c>
      <c r="K319" s="1">
        <v>45</v>
      </c>
      <c r="L319" s="1">
        <v>5</v>
      </c>
      <c r="M319" s="1">
        <v>50</v>
      </c>
      <c r="N319" s="1">
        <v>89.11</v>
      </c>
      <c r="O319"/>
      <c r="P319"/>
      <c r="Q319"/>
      <c r="R319"/>
      <c r="S319"/>
      <c r="T319"/>
    </row>
    <row r="320" spans="1:20">
      <c r="A320" s="1" t="s">
        <v>1035</v>
      </c>
      <c r="B320" s="1">
        <v>10</v>
      </c>
      <c r="D320" s="1" t="s">
        <v>560</v>
      </c>
      <c r="E320" s="1">
        <v>49.070838930000001</v>
      </c>
      <c r="F320" s="1">
        <v>-121.1094971</v>
      </c>
      <c r="G320" s="2" t="str">
        <f t="shared" si="0"/>
        <v>YES</v>
      </c>
      <c r="H320" s="1" t="s">
        <v>35</v>
      </c>
      <c r="I320" s="1" t="s">
        <v>35</v>
      </c>
      <c r="J320" s="1" t="s">
        <v>35</v>
      </c>
      <c r="K320" s="1">
        <v>55</v>
      </c>
      <c r="L320" s="1">
        <v>4</v>
      </c>
      <c r="M320" s="1">
        <v>59</v>
      </c>
      <c r="N320" s="1">
        <v>222.46</v>
      </c>
      <c r="O320"/>
      <c r="P320"/>
      <c r="Q320"/>
      <c r="R320"/>
      <c r="S320"/>
      <c r="T320"/>
    </row>
    <row r="321" spans="1:20">
      <c r="A321" s="1" t="s">
        <v>1035</v>
      </c>
      <c r="B321" s="1">
        <v>11</v>
      </c>
      <c r="D321" s="1" t="s">
        <v>560</v>
      </c>
      <c r="E321" s="1">
        <v>49.077053069999998</v>
      </c>
      <c r="F321" s="1">
        <v>-121.1099777</v>
      </c>
      <c r="G321" s="2" t="str">
        <f t="shared" si="0"/>
        <v>YES</v>
      </c>
      <c r="H321" s="1" t="s">
        <v>35</v>
      </c>
      <c r="I321" s="1" t="s">
        <v>35</v>
      </c>
      <c r="J321" s="1" t="s">
        <v>35</v>
      </c>
      <c r="K321" s="1">
        <v>53</v>
      </c>
      <c r="L321" s="1">
        <v>6</v>
      </c>
      <c r="M321" s="1">
        <v>59</v>
      </c>
      <c r="N321" s="1">
        <v>109.06</v>
      </c>
      <c r="O321"/>
      <c r="P321"/>
      <c r="Q321"/>
      <c r="R321"/>
      <c r="S321"/>
      <c r="T321"/>
    </row>
    <row r="322" spans="1:20">
      <c r="A322" s="1" t="s">
        <v>1035</v>
      </c>
      <c r="B322" s="1">
        <v>12</v>
      </c>
      <c r="D322" s="1" t="s">
        <v>560</v>
      </c>
      <c r="E322" s="1">
        <v>49.199615479999999</v>
      </c>
      <c r="F322" s="1">
        <v>-120.99848179999999</v>
      </c>
      <c r="G322" s="2" t="str">
        <f t="shared" si="0"/>
        <v>YES</v>
      </c>
      <c r="H322" s="1" t="s">
        <v>35</v>
      </c>
      <c r="I322" s="1" t="s">
        <v>35</v>
      </c>
      <c r="J322" s="1" t="s">
        <v>35</v>
      </c>
      <c r="K322" s="1">
        <v>42</v>
      </c>
      <c r="L322" s="1">
        <v>9</v>
      </c>
      <c r="M322" s="1">
        <v>51</v>
      </c>
      <c r="N322" s="1">
        <v>125.11</v>
      </c>
      <c r="O322"/>
      <c r="P322"/>
      <c r="Q322"/>
      <c r="R322"/>
      <c r="S322"/>
      <c r="T322"/>
    </row>
    <row r="323" spans="1:20">
      <c r="A323" s="1" t="s">
        <v>1035</v>
      </c>
      <c r="B323" s="1">
        <v>13</v>
      </c>
      <c r="D323" s="1" t="s">
        <v>564</v>
      </c>
      <c r="E323" s="1">
        <v>49.200054170000001</v>
      </c>
      <c r="F323" s="1">
        <v>-120.9982758</v>
      </c>
      <c r="G323" s="2" t="str">
        <f t="shared" si="0"/>
        <v>YES</v>
      </c>
      <c r="H323" s="1" t="s">
        <v>35</v>
      </c>
      <c r="I323" s="1" t="s">
        <v>35</v>
      </c>
      <c r="J323" s="1" t="s">
        <v>35</v>
      </c>
      <c r="K323" s="1">
        <v>42</v>
      </c>
      <c r="L323" s="1">
        <v>4</v>
      </c>
      <c r="M323" s="1">
        <v>46</v>
      </c>
      <c r="N323" s="1">
        <v>91.48</v>
      </c>
      <c r="O323"/>
      <c r="P323"/>
      <c r="Q323"/>
      <c r="R323"/>
      <c r="S323"/>
      <c r="T323"/>
    </row>
    <row r="324" spans="1:20">
      <c r="A324" s="1" t="s">
        <v>1035</v>
      </c>
      <c r="B324" s="1">
        <v>14</v>
      </c>
      <c r="D324" s="1" t="s">
        <v>560</v>
      </c>
      <c r="E324" s="1">
        <v>49.090389250000001</v>
      </c>
      <c r="F324" s="1">
        <v>-121.11302190000001</v>
      </c>
      <c r="G324" s="2" t="str">
        <f t="shared" si="0"/>
        <v>YES</v>
      </c>
      <c r="H324" s="1" t="s">
        <v>35</v>
      </c>
      <c r="I324" s="1" t="s">
        <v>35</v>
      </c>
      <c r="J324" s="1" t="s">
        <v>35</v>
      </c>
      <c r="K324" s="1">
        <v>63</v>
      </c>
      <c r="L324" s="1">
        <v>3</v>
      </c>
      <c r="M324" s="1">
        <v>66</v>
      </c>
      <c r="N324" s="1">
        <v>296.12</v>
      </c>
      <c r="O324"/>
      <c r="P324"/>
      <c r="Q324"/>
      <c r="R324"/>
      <c r="S324"/>
      <c r="T324"/>
    </row>
    <row r="325" spans="1:20">
      <c r="A325" s="1" t="s">
        <v>1035</v>
      </c>
      <c r="B325" s="1">
        <v>15</v>
      </c>
      <c r="D325" s="1" t="s">
        <v>560</v>
      </c>
      <c r="E325" s="1">
        <v>49.108028410000003</v>
      </c>
      <c r="F325" s="1">
        <v>-121.1216965</v>
      </c>
      <c r="G325" s="2" t="str">
        <f t="shared" si="0"/>
        <v>YES</v>
      </c>
      <c r="H325" s="1" t="s">
        <v>35</v>
      </c>
      <c r="I325" s="1" t="s">
        <v>35</v>
      </c>
      <c r="J325" s="1" t="s">
        <v>35</v>
      </c>
      <c r="K325" s="1">
        <v>55</v>
      </c>
      <c r="L325" s="1">
        <v>6</v>
      </c>
      <c r="M325" s="1">
        <v>61</v>
      </c>
      <c r="N325" s="1">
        <v>142.26</v>
      </c>
      <c r="O325"/>
      <c r="P325"/>
      <c r="Q325"/>
      <c r="R325"/>
      <c r="S325"/>
      <c r="T325"/>
    </row>
    <row r="326" spans="1:20">
      <c r="A326" s="1" t="s">
        <v>1035</v>
      </c>
      <c r="B326" s="1">
        <v>16</v>
      </c>
      <c r="D326" s="1" t="s">
        <v>560</v>
      </c>
      <c r="E326" s="1">
        <v>49.106250760000002</v>
      </c>
      <c r="F326" s="1">
        <v>-121.1313019</v>
      </c>
      <c r="G326" s="2" t="str">
        <f t="shared" si="0"/>
        <v>YES</v>
      </c>
      <c r="H326" s="1" t="s">
        <v>35</v>
      </c>
      <c r="I326" s="1" t="s">
        <v>35</v>
      </c>
      <c r="J326" s="1" t="s">
        <v>35</v>
      </c>
      <c r="K326" s="1">
        <v>60</v>
      </c>
      <c r="L326" s="1">
        <v>4</v>
      </c>
      <c r="M326" s="1">
        <v>64</v>
      </c>
      <c r="N326" s="1">
        <v>226.57</v>
      </c>
      <c r="O326"/>
      <c r="P326"/>
      <c r="Q326"/>
      <c r="R326"/>
      <c r="S326"/>
      <c r="T326"/>
    </row>
    <row r="327" spans="1:20">
      <c r="A327" s="1" t="s">
        <v>1035</v>
      </c>
      <c r="B327" s="1">
        <v>17</v>
      </c>
      <c r="D327" s="1" t="s">
        <v>564</v>
      </c>
      <c r="E327" s="1">
        <v>49.112720490000001</v>
      </c>
      <c r="F327" s="1">
        <v>-121.1412964</v>
      </c>
      <c r="G327" s="2" t="str">
        <f t="shared" si="0"/>
        <v>YES</v>
      </c>
      <c r="H327" s="1" t="s">
        <v>35</v>
      </c>
      <c r="I327" s="1" t="s">
        <v>35</v>
      </c>
      <c r="J327" s="1" t="s">
        <v>35</v>
      </c>
      <c r="K327" s="1">
        <v>50</v>
      </c>
      <c r="L327" s="1">
        <v>4</v>
      </c>
      <c r="M327" s="1">
        <v>54</v>
      </c>
      <c r="N327" s="1">
        <v>87.62</v>
      </c>
      <c r="O327"/>
      <c r="P327"/>
      <c r="Q327"/>
      <c r="R327"/>
      <c r="S327"/>
      <c r="T327"/>
    </row>
    <row r="328" spans="1:20">
      <c r="A328" s="1" t="s">
        <v>1035</v>
      </c>
      <c r="B328" s="1">
        <v>18</v>
      </c>
      <c r="D328" s="1" t="s">
        <v>560</v>
      </c>
      <c r="E328" s="1">
        <v>49.118709559999999</v>
      </c>
      <c r="F328" s="1">
        <v>-121.1632156</v>
      </c>
      <c r="G328" s="2" t="str">
        <f t="shared" si="0"/>
        <v>YES</v>
      </c>
      <c r="H328" s="1" t="s">
        <v>35</v>
      </c>
      <c r="I328" s="1" t="s">
        <v>35</v>
      </c>
      <c r="J328" s="1" t="s">
        <v>35</v>
      </c>
      <c r="K328" s="1">
        <v>55</v>
      </c>
      <c r="L328" s="1">
        <v>4</v>
      </c>
      <c r="M328" s="1">
        <v>59</v>
      </c>
      <c r="N328" s="1">
        <v>149.94999999999999</v>
      </c>
      <c r="O328"/>
      <c r="P328"/>
      <c r="Q328"/>
      <c r="R328"/>
      <c r="S328"/>
      <c r="T328"/>
    </row>
    <row r="329" spans="1:20">
      <c r="A329" s="1" t="s">
        <v>1035</v>
      </c>
      <c r="B329" s="1">
        <v>19</v>
      </c>
      <c r="D329" s="1" t="s">
        <v>560</v>
      </c>
      <c r="E329" s="1">
        <v>49.121711730000001</v>
      </c>
      <c r="F329" s="1">
        <v>-121.1640778</v>
      </c>
      <c r="G329" s="2" t="str">
        <f t="shared" si="0"/>
        <v>YES</v>
      </c>
      <c r="H329" s="1" t="s">
        <v>35</v>
      </c>
      <c r="I329" s="1" t="s">
        <v>35</v>
      </c>
      <c r="J329" s="1" t="s">
        <v>35</v>
      </c>
      <c r="K329" s="1">
        <v>43</v>
      </c>
      <c r="L329" s="1">
        <v>8</v>
      </c>
      <c r="M329" s="1">
        <v>51</v>
      </c>
      <c r="N329" s="1">
        <v>118.32</v>
      </c>
      <c r="O329"/>
      <c r="P329"/>
      <c r="Q329"/>
      <c r="R329"/>
      <c r="S329"/>
      <c r="T329"/>
    </row>
    <row r="330" spans="1:20">
      <c r="A330" s="1" t="s">
        <v>1035</v>
      </c>
      <c r="B330" s="1">
        <v>20</v>
      </c>
      <c r="D330" s="1" t="s">
        <v>560</v>
      </c>
      <c r="E330" s="1">
        <v>49.117023469999999</v>
      </c>
      <c r="F330" s="1">
        <v>-121.1703644</v>
      </c>
      <c r="G330" s="2" t="str">
        <f t="shared" si="0"/>
        <v>YES</v>
      </c>
      <c r="H330" s="1" t="s">
        <v>35</v>
      </c>
      <c r="I330" s="1" t="s">
        <v>35</v>
      </c>
      <c r="J330" s="1" t="s">
        <v>35</v>
      </c>
      <c r="K330" s="1">
        <v>40</v>
      </c>
      <c r="L330" s="1">
        <v>8</v>
      </c>
      <c r="M330" s="1">
        <v>48</v>
      </c>
      <c r="N330" s="1">
        <v>81.239999999999995</v>
      </c>
      <c r="O330"/>
      <c r="P330"/>
      <c r="Q330"/>
      <c r="R330"/>
      <c r="S330"/>
      <c r="T330"/>
    </row>
    <row r="331" spans="1:20">
      <c r="A331" s="1" t="s">
        <v>1035</v>
      </c>
      <c r="B331" s="1">
        <v>21</v>
      </c>
      <c r="D331" s="1" t="s">
        <v>564</v>
      </c>
      <c r="E331" s="1">
        <v>49.129108430000002</v>
      </c>
      <c r="F331" s="1">
        <v>-121.1636963</v>
      </c>
      <c r="G331" s="2" t="str">
        <f t="shared" si="0"/>
        <v>YES</v>
      </c>
      <c r="H331" s="1" t="s">
        <v>35</v>
      </c>
      <c r="I331" s="1" t="s">
        <v>35</v>
      </c>
      <c r="J331" s="1" t="s">
        <v>35</v>
      </c>
      <c r="K331" s="1">
        <v>60</v>
      </c>
      <c r="L331" s="1">
        <v>3</v>
      </c>
      <c r="M331" s="1">
        <v>63</v>
      </c>
      <c r="N331" s="1">
        <v>87.25</v>
      </c>
      <c r="O331"/>
      <c r="P331"/>
      <c r="Q331"/>
      <c r="R331"/>
      <c r="S331"/>
      <c r="T331"/>
    </row>
    <row r="332" spans="1:20">
      <c r="A332" s="1" t="s">
        <v>1035</v>
      </c>
      <c r="B332" s="1">
        <v>22</v>
      </c>
      <c r="D332" s="1" t="s">
        <v>564</v>
      </c>
      <c r="E332" s="1">
        <v>49.07877731</v>
      </c>
      <c r="F332" s="1">
        <v>-121.30747220000001</v>
      </c>
      <c r="G332" s="2" t="str">
        <f t="shared" si="0"/>
        <v>YES</v>
      </c>
      <c r="H332" s="1" t="s">
        <v>35</v>
      </c>
      <c r="I332" s="1" t="s">
        <v>35</v>
      </c>
      <c r="J332" s="1" t="s">
        <v>35</v>
      </c>
      <c r="K332" s="1">
        <v>30</v>
      </c>
      <c r="L332" s="1">
        <v>13</v>
      </c>
      <c r="M332" s="1">
        <v>43</v>
      </c>
      <c r="N332" s="1">
        <v>176.06</v>
      </c>
      <c r="O332"/>
      <c r="P332"/>
      <c r="Q332"/>
      <c r="R332"/>
      <c r="S332"/>
      <c r="T332"/>
    </row>
    <row r="333" spans="1:20">
      <c r="A333" s="1" t="s">
        <v>1035</v>
      </c>
      <c r="B333" s="1">
        <v>23</v>
      </c>
      <c r="D333" s="1" t="s">
        <v>560</v>
      </c>
      <c r="E333" s="1">
        <v>49.078666689999999</v>
      </c>
      <c r="F333" s="1">
        <v>-121.3078537</v>
      </c>
      <c r="G333" s="2" t="str">
        <f t="shared" si="0"/>
        <v>YES</v>
      </c>
      <c r="H333" s="1" t="s">
        <v>35</v>
      </c>
      <c r="I333" s="1" t="s">
        <v>35</v>
      </c>
      <c r="J333" s="1" t="s">
        <v>35</v>
      </c>
      <c r="K333" s="1">
        <v>39</v>
      </c>
      <c r="L333" s="1">
        <v>9</v>
      </c>
      <c r="M333" s="1">
        <v>48</v>
      </c>
      <c r="N333" s="1">
        <v>96.62</v>
      </c>
      <c r="O333"/>
      <c r="P333"/>
      <c r="Q333"/>
      <c r="R333"/>
      <c r="S333"/>
      <c r="T333"/>
    </row>
    <row r="334" spans="1:20">
      <c r="A334" s="1" t="s">
        <v>1035</v>
      </c>
      <c r="B334" s="1">
        <v>24</v>
      </c>
      <c r="D334" s="1" t="s">
        <v>564</v>
      </c>
      <c r="E334" s="1">
        <v>49.583930969999997</v>
      </c>
      <c r="F334" s="1">
        <v>-120.9835968</v>
      </c>
      <c r="G334" s="2" t="str">
        <f t="shared" si="0"/>
        <v>YES</v>
      </c>
      <c r="H334" s="1" t="s">
        <v>35</v>
      </c>
      <c r="I334" s="1" t="s">
        <v>35</v>
      </c>
      <c r="J334" s="1" t="s">
        <v>35</v>
      </c>
      <c r="K334" s="1">
        <v>60</v>
      </c>
      <c r="L334" s="1">
        <v>11</v>
      </c>
      <c r="M334" s="1">
        <v>71</v>
      </c>
      <c r="N334" s="1">
        <v>202.24</v>
      </c>
      <c r="O334"/>
      <c r="P334"/>
      <c r="Q334"/>
      <c r="R334"/>
      <c r="S334"/>
      <c r="T334"/>
    </row>
    <row r="335" spans="1:20">
      <c r="A335" s="1" t="s">
        <v>1035</v>
      </c>
      <c r="B335" s="1">
        <v>25</v>
      </c>
      <c r="D335" s="1" t="s">
        <v>35</v>
      </c>
      <c r="E335" s="1">
        <v>49.100578310000003</v>
      </c>
      <c r="F335" s="1">
        <v>-121.5631027</v>
      </c>
      <c r="G335" s="2" t="str">
        <f t="shared" si="0"/>
        <v>NO</v>
      </c>
      <c r="H335" s="1" t="s">
        <v>35</v>
      </c>
      <c r="I335" s="1" t="s">
        <v>35</v>
      </c>
      <c r="J335" s="1" t="s">
        <v>35</v>
      </c>
      <c r="K335" s="1" t="s">
        <v>35</v>
      </c>
      <c r="L335" s="1" t="s">
        <v>35</v>
      </c>
      <c r="M335" s="1" t="s">
        <v>35</v>
      </c>
      <c r="N335" s="1" t="s">
        <v>35</v>
      </c>
      <c r="O335"/>
      <c r="P335"/>
      <c r="Q335"/>
      <c r="R335"/>
      <c r="S335"/>
      <c r="T335"/>
    </row>
    <row r="336" spans="1:20">
      <c r="A336" s="1" t="s">
        <v>1035</v>
      </c>
      <c r="B336" s="1">
        <v>26</v>
      </c>
      <c r="D336" s="1" t="s">
        <v>564</v>
      </c>
      <c r="E336" s="1">
        <v>49.36936188</v>
      </c>
      <c r="F336" s="1">
        <v>-121.4380798</v>
      </c>
      <c r="G336" s="2" t="str">
        <f t="shared" si="0"/>
        <v>YES</v>
      </c>
      <c r="H336" s="1" t="s">
        <v>35</v>
      </c>
      <c r="I336" s="1" t="s">
        <v>35</v>
      </c>
      <c r="J336" s="1" t="s">
        <v>35</v>
      </c>
      <c r="K336" s="1">
        <v>40</v>
      </c>
      <c r="L336" s="1">
        <v>9</v>
      </c>
      <c r="M336" s="1">
        <v>49</v>
      </c>
      <c r="N336" s="1">
        <v>73.86</v>
      </c>
      <c r="O336"/>
      <c r="P336"/>
      <c r="Q336"/>
      <c r="R336"/>
      <c r="S336"/>
      <c r="T336"/>
    </row>
    <row r="337" spans="1:20">
      <c r="A337" s="1" t="s">
        <v>1035</v>
      </c>
      <c r="B337" s="1">
        <v>27</v>
      </c>
      <c r="D337" s="1" t="s">
        <v>560</v>
      </c>
      <c r="E337" s="1">
        <v>49.638168329999999</v>
      </c>
      <c r="F337" s="1">
        <v>-121.18379969999999</v>
      </c>
      <c r="G337" s="2" t="str">
        <f t="shared" si="0"/>
        <v>YES</v>
      </c>
      <c r="H337" s="1" t="s">
        <v>35</v>
      </c>
      <c r="I337" s="1" t="s">
        <v>35</v>
      </c>
      <c r="J337" s="1" t="s">
        <v>35</v>
      </c>
      <c r="K337" s="1">
        <v>50</v>
      </c>
      <c r="L337" s="1">
        <v>7</v>
      </c>
      <c r="M337" s="1">
        <v>57</v>
      </c>
      <c r="N337" s="1">
        <v>123.26</v>
      </c>
      <c r="O337"/>
      <c r="P337"/>
      <c r="Q337"/>
      <c r="R337"/>
      <c r="S337"/>
      <c r="T337"/>
    </row>
    <row r="338" spans="1:20">
      <c r="A338" s="1" t="s">
        <v>1035</v>
      </c>
      <c r="B338" s="1">
        <v>28</v>
      </c>
      <c r="D338" s="1" t="s">
        <v>564</v>
      </c>
      <c r="E338" s="1">
        <v>49.675651549999998</v>
      </c>
      <c r="F338" s="1">
        <v>-121.1468964</v>
      </c>
      <c r="G338" s="2" t="str">
        <f t="shared" si="0"/>
        <v>YES</v>
      </c>
      <c r="H338" s="1" t="s">
        <v>35</v>
      </c>
      <c r="I338" s="1" t="s">
        <v>35</v>
      </c>
      <c r="J338" s="1" t="s">
        <v>35</v>
      </c>
      <c r="K338" s="1">
        <v>55</v>
      </c>
      <c r="L338" s="1">
        <v>12</v>
      </c>
      <c r="M338" s="1">
        <v>67</v>
      </c>
      <c r="N338" s="1">
        <v>157.66999999999999</v>
      </c>
      <c r="O338"/>
      <c r="P338"/>
      <c r="Q338"/>
      <c r="R338"/>
      <c r="S338"/>
      <c r="T338"/>
    </row>
    <row r="339" spans="1:20">
      <c r="A339" s="1" t="s">
        <v>1035</v>
      </c>
      <c r="B339" s="1">
        <v>29</v>
      </c>
      <c r="D339" s="1" t="s">
        <v>564</v>
      </c>
      <c r="E339" s="1">
        <v>49.107078549999997</v>
      </c>
      <c r="F339" s="1">
        <v>-121.82309720000001</v>
      </c>
      <c r="G339" s="2" t="str">
        <f t="shared" si="0"/>
        <v>YES</v>
      </c>
      <c r="H339" s="1" t="s">
        <v>35</v>
      </c>
      <c r="I339" s="1" t="s">
        <v>35</v>
      </c>
      <c r="J339" s="1" t="s">
        <v>35</v>
      </c>
      <c r="K339" s="1">
        <v>110</v>
      </c>
      <c r="L339" s="1">
        <v>0</v>
      </c>
      <c r="M339" s="1">
        <v>110</v>
      </c>
      <c r="N339" s="1">
        <v>153.87</v>
      </c>
      <c r="O339"/>
      <c r="P339"/>
      <c r="Q339"/>
      <c r="R339"/>
      <c r="S339"/>
      <c r="T339"/>
    </row>
    <row r="340" spans="1:20">
      <c r="A340" s="1" t="s">
        <v>1035</v>
      </c>
      <c r="B340" s="1">
        <v>30</v>
      </c>
      <c r="D340" s="1" t="s">
        <v>560</v>
      </c>
      <c r="E340" s="1">
        <v>49.837177279999999</v>
      </c>
      <c r="F340" s="1">
        <v>-121.1117706</v>
      </c>
      <c r="G340" s="2" t="str">
        <f t="shared" si="0"/>
        <v>YES</v>
      </c>
      <c r="H340" s="1" t="s">
        <v>35</v>
      </c>
      <c r="I340" s="1" t="s">
        <v>35</v>
      </c>
      <c r="J340" s="1" t="s">
        <v>35</v>
      </c>
      <c r="K340" s="1">
        <v>65</v>
      </c>
      <c r="L340" s="1">
        <v>6</v>
      </c>
      <c r="M340" s="1">
        <v>71</v>
      </c>
      <c r="N340" s="1">
        <v>78.72</v>
      </c>
      <c r="O340"/>
      <c r="P340"/>
      <c r="Q340"/>
      <c r="R340"/>
      <c r="S340"/>
      <c r="T340"/>
    </row>
    <row r="341" spans="1:20">
      <c r="A341" s="1" t="s">
        <v>1035</v>
      </c>
      <c r="B341" s="1">
        <v>31</v>
      </c>
      <c r="D341" s="1" t="s">
        <v>564</v>
      </c>
      <c r="E341" s="1">
        <v>49.039218900000002</v>
      </c>
      <c r="F341" s="1">
        <v>-121.9835968</v>
      </c>
      <c r="G341" s="2" t="str">
        <f t="shared" si="0"/>
        <v>NO</v>
      </c>
      <c r="H341" s="1" t="s">
        <v>35</v>
      </c>
      <c r="I341" s="1" t="s">
        <v>35</v>
      </c>
      <c r="J341" s="1" t="s">
        <v>35</v>
      </c>
      <c r="K341" s="1" t="s">
        <v>35</v>
      </c>
      <c r="L341" s="1" t="s">
        <v>35</v>
      </c>
      <c r="M341" s="1" t="s">
        <v>35</v>
      </c>
      <c r="N341" s="1" t="s">
        <v>35</v>
      </c>
      <c r="O341"/>
      <c r="P341"/>
      <c r="Q341"/>
      <c r="R341"/>
      <c r="S341"/>
      <c r="T341"/>
    </row>
    <row r="342" spans="1:20">
      <c r="A342" s="1" t="s">
        <v>1035</v>
      </c>
      <c r="B342" s="1">
        <v>32</v>
      </c>
      <c r="D342" s="1" t="s">
        <v>564</v>
      </c>
      <c r="E342" s="1">
        <v>49.663452149999998</v>
      </c>
      <c r="F342" s="1">
        <v>-121.4266434</v>
      </c>
      <c r="G342" s="2" t="str">
        <f t="shared" si="0"/>
        <v>YES</v>
      </c>
      <c r="H342" s="1" t="s">
        <v>35</v>
      </c>
      <c r="I342" s="1" t="s">
        <v>35</v>
      </c>
      <c r="J342" s="1" t="s">
        <v>35</v>
      </c>
      <c r="K342" s="1">
        <v>60</v>
      </c>
      <c r="L342" s="1">
        <v>0</v>
      </c>
      <c r="M342" s="1">
        <v>60</v>
      </c>
      <c r="N342" s="1">
        <v>61.59</v>
      </c>
      <c r="O342"/>
      <c r="P342"/>
      <c r="Q342"/>
      <c r="R342"/>
      <c r="S342"/>
      <c r="T342"/>
    </row>
    <row r="343" spans="1:20">
      <c r="A343" s="1" t="s">
        <v>1035</v>
      </c>
      <c r="B343" s="1">
        <v>33</v>
      </c>
      <c r="D343" s="1" t="s">
        <v>560</v>
      </c>
      <c r="E343" s="1">
        <v>49.70715714</v>
      </c>
      <c r="F343" s="1">
        <v>-121.4133301</v>
      </c>
      <c r="G343" s="2" t="str">
        <f t="shared" si="0"/>
        <v>YES</v>
      </c>
      <c r="H343" s="1" t="s">
        <v>35</v>
      </c>
      <c r="I343" s="1" t="s">
        <v>35</v>
      </c>
      <c r="J343" s="1" t="s">
        <v>35</v>
      </c>
      <c r="K343" s="1">
        <v>80</v>
      </c>
      <c r="L343" s="1">
        <v>0</v>
      </c>
      <c r="M343" s="1">
        <v>80</v>
      </c>
      <c r="N343" s="1">
        <v>199.33</v>
      </c>
      <c r="O343"/>
      <c r="P343"/>
      <c r="Q343"/>
      <c r="R343"/>
      <c r="S343"/>
      <c r="T343"/>
    </row>
    <row r="344" spans="1:20">
      <c r="A344" s="1" t="s">
        <v>1035</v>
      </c>
      <c r="B344" s="1">
        <v>34</v>
      </c>
      <c r="D344" s="1" t="s">
        <v>564</v>
      </c>
      <c r="E344" s="1">
        <v>49.70743942</v>
      </c>
      <c r="F344" s="1">
        <v>-121.4133987</v>
      </c>
      <c r="G344" s="2" t="str">
        <f t="shared" si="0"/>
        <v>YES</v>
      </c>
      <c r="H344" s="1" t="s">
        <v>35</v>
      </c>
      <c r="I344" s="1" t="s">
        <v>35</v>
      </c>
      <c r="J344" s="1" t="s">
        <v>35</v>
      </c>
      <c r="K344" s="1">
        <v>70</v>
      </c>
      <c r="L344" s="1">
        <v>1.5</v>
      </c>
      <c r="M344" s="1">
        <v>71.5</v>
      </c>
      <c r="N344" s="1">
        <v>132.71</v>
      </c>
      <c r="O344"/>
      <c r="P344"/>
      <c r="Q344"/>
      <c r="R344"/>
      <c r="S344"/>
      <c r="T344"/>
    </row>
    <row r="345" spans="1:20">
      <c r="A345" s="1" t="s">
        <v>1035</v>
      </c>
      <c r="B345" s="1">
        <v>35</v>
      </c>
      <c r="D345" s="1" t="s">
        <v>560</v>
      </c>
      <c r="E345" s="1">
        <v>49.465000150000002</v>
      </c>
      <c r="F345" s="1">
        <v>-121.6846085</v>
      </c>
      <c r="G345" s="2" t="str">
        <f t="shared" si="0"/>
        <v>YES</v>
      </c>
      <c r="H345" s="1" t="s">
        <v>35</v>
      </c>
      <c r="I345" s="1" t="s">
        <v>35</v>
      </c>
      <c r="J345" s="1" t="s">
        <v>35</v>
      </c>
      <c r="K345" s="1">
        <v>49</v>
      </c>
      <c r="L345" s="1">
        <v>5</v>
      </c>
      <c r="M345" s="1">
        <v>54</v>
      </c>
      <c r="N345" s="1">
        <v>109.59</v>
      </c>
      <c r="O345"/>
      <c r="P345"/>
      <c r="Q345"/>
      <c r="R345"/>
      <c r="S345"/>
      <c r="T345"/>
    </row>
    <row r="346" spans="1:20">
      <c r="A346" s="1" t="s">
        <v>1035</v>
      </c>
      <c r="B346" s="1">
        <v>36</v>
      </c>
      <c r="D346" s="1" t="s">
        <v>560</v>
      </c>
      <c r="E346" s="1">
        <v>49.465499880000003</v>
      </c>
      <c r="F346" s="1">
        <v>-121.6853638</v>
      </c>
      <c r="G346" s="2" t="str">
        <f t="shared" si="0"/>
        <v>YES</v>
      </c>
      <c r="H346" s="1" t="s">
        <v>35</v>
      </c>
      <c r="I346" s="1" t="s">
        <v>35</v>
      </c>
      <c r="J346" s="1" t="s">
        <v>35</v>
      </c>
      <c r="K346" s="1">
        <v>43</v>
      </c>
      <c r="L346" s="1">
        <v>14</v>
      </c>
      <c r="M346" s="1">
        <v>57</v>
      </c>
      <c r="N346" s="1">
        <v>179.27</v>
      </c>
      <c r="O346"/>
      <c r="P346"/>
      <c r="Q346"/>
      <c r="R346"/>
      <c r="S346"/>
      <c r="T346"/>
    </row>
    <row r="347" spans="1:20">
      <c r="A347" s="1" t="s">
        <v>1035</v>
      </c>
      <c r="B347" s="1">
        <v>37</v>
      </c>
      <c r="D347" s="1" t="s">
        <v>564</v>
      </c>
      <c r="E347" s="1">
        <v>49.924510959999999</v>
      </c>
      <c r="F347" s="1">
        <v>-121.2366028</v>
      </c>
      <c r="G347" s="2" t="str">
        <f t="shared" si="0"/>
        <v>YES</v>
      </c>
      <c r="H347" s="1" t="s">
        <v>35</v>
      </c>
      <c r="I347" s="1" t="s">
        <v>35</v>
      </c>
      <c r="J347" s="1" t="s">
        <v>35</v>
      </c>
      <c r="K347" s="1">
        <v>52</v>
      </c>
      <c r="L347" s="1">
        <v>4</v>
      </c>
      <c r="M347" s="1">
        <v>56</v>
      </c>
      <c r="N347" s="1">
        <v>146.22</v>
      </c>
      <c r="O347"/>
      <c r="P347"/>
      <c r="Q347"/>
      <c r="R347"/>
      <c r="S347"/>
      <c r="T347"/>
    </row>
    <row r="348" spans="1:20">
      <c r="A348" s="1" t="s">
        <v>1035</v>
      </c>
      <c r="B348" s="1">
        <v>38</v>
      </c>
      <c r="D348" s="1" t="s">
        <v>564</v>
      </c>
      <c r="E348" s="1">
        <v>49.92483902</v>
      </c>
      <c r="F348" s="1">
        <v>-121.2370987</v>
      </c>
      <c r="G348" s="2" t="str">
        <f t="shared" si="0"/>
        <v>YES</v>
      </c>
      <c r="H348" s="1" t="s">
        <v>35</v>
      </c>
      <c r="I348" s="1" t="s">
        <v>35</v>
      </c>
      <c r="J348" s="1" t="s">
        <v>35</v>
      </c>
      <c r="K348" s="1">
        <v>52</v>
      </c>
      <c r="L348" s="1">
        <v>8</v>
      </c>
      <c r="M348" s="1">
        <v>60</v>
      </c>
      <c r="N348" s="1">
        <v>164.01</v>
      </c>
      <c r="O348"/>
      <c r="P348"/>
      <c r="Q348"/>
      <c r="R348"/>
      <c r="S348"/>
      <c r="T348"/>
    </row>
    <row r="349" spans="1:20">
      <c r="A349" s="1" t="s">
        <v>1035</v>
      </c>
      <c r="B349" s="1">
        <v>39</v>
      </c>
      <c r="D349" s="1" t="s">
        <v>560</v>
      </c>
      <c r="E349" s="1">
        <v>49.926452640000001</v>
      </c>
      <c r="F349" s="1">
        <v>-121.27111050000001</v>
      </c>
      <c r="G349" s="2" t="str">
        <f t="shared" si="0"/>
        <v>YES</v>
      </c>
      <c r="H349" s="1" t="s">
        <v>35</v>
      </c>
      <c r="I349" s="1" t="s">
        <v>35</v>
      </c>
      <c r="J349" s="1" t="s">
        <v>35</v>
      </c>
      <c r="K349" s="1">
        <v>52</v>
      </c>
      <c r="L349" s="1">
        <v>5</v>
      </c>
      <c r="M349" s="1">
        <v>57</v>
      </c>
      <c r="N349" s="1">
        <v>94.19</v>
      </c>
      <c r="O349"/>
      <c r="P349"/>
      <c r="Q349"/>
      <c r="R349"/>
      <c r="S349"/>
      <c r="T349"/>
    </row>
    <row r="350" spans="1:20">
      <c r="A350" s="1" t="s">
        <v>1035</v>
      </c>
      <c r="B350" s="1">
        <v>40</v>
      </c>
      <c r="D350" s="1" t="s">
        <v>564</v>
      </c>
      <c r="E350" s="1">
        <v>49.938190460000001</v>
      </c>
      <c r="F350" s="1">
        <v>-121.2623978</v>
      </c>
      <c r="G350" s="2" t="str">
        <f t="shared" si="0"/>
        <v>YES</v>
      </c>
      <c r="H350" s="1" t="s">
        <v>35</v>
      </c>
      <c r="I350" s="1" t="s">
        <v>35</v>
      </c>
      <c r="J350" s="1" t="s">
        <v>35</v>
      </c>
      <c r="K350" s="1">
        <v>7</v>
      </c>
      <c r="L350" s="1">
        <v>1</v>
      </c>
      <c r="M350" s="1">
        <v>8</v>
      </c>
      <c r="N350" s="1">
        <v>13.36</v>
      </c>
      <c r="O350"/>
      <c r="P350"/>
      <c r="Q350"/>
      <c r="R350"/>
      <c r="S350"/>
      <c r="T350"/>
    </row>
    <row r="351" spans="1:20">
      <c r="A351" s="1" t="s">
        <v>1035</v>
      </c>
      <c r="B351" s="1">
        <v>41</v>
      </c>
      <c r="D351" s="1" t="s">
        <v>564</v>
      </c>
      <c r="E351" s="1">
        <v>49.93817902</v>
      </c>
      <c r="F351" s="1">
        <v>-121.2624969</v>
      </c>
      <c r="G351" s="2" t="str">
        <f t="shared" si="0"/>
        <v>YES</v>
      </c>
      <c r="H351" s="1" t="s">
        <v>35</v>
      </c>
      <c r="I351" s="1" t="s">
        <v>35</v>
      </c>
      <c r="J351" s="1" t="s">
        <v>35</v>
      </c>
      <c r="K351" s="1">
        <v>25</v>
      </c>
      <c r="L351" s="1">
        <v>2</v>
      </c>
      <c r="M351" s="1">
        <v>27</v>
      </c>
      <c r="N351" s="1">
        <v>37.03</v>
      </c>
      <c r="O351"/>
      <c r="P351"/>
      <c r="Q351"/>
      <c r="R351"/>
      <c r="S351"/>
      <c r="T351"/>
    </row>
    <row r="352" spans="1:20">
      <c r="A352" s="1" t="s">
        <v>1035</v>
      </c>
      <c r="B352" s="1">
        <v>42</v>
      </c>
      <c r="D352" s="1" t="s">
        <v>560</v>
      </c>
      <c r="E352" s="1">
        <v>49.938549039999998</v>
      </c>
      <c r="F352" s="1">
        <v>-121.26260379999999</v>
      </c>
      <c r="G352" s="2" t="str">
        <f t="shared" si="0"/>
        <v>YES</v>
      </c>
      <c r="H352" s="1" t="s">
        <v>35</v>
      </c>
      <c r="I352" s="1" t="s">
        <v>35</v>
      </c>
      <c r="J352" s="1" t="s">
        <v>35</v>
      </c>
      <c r="K352" s="1">
        <v>53</v>
      </c>
      <c r="L352" s="1">
        <v>4</v>
      </c>
      <c r="M352" s="1">
        <v>57</v>
      </c>
      <c r="N352" s="1">
        <v>114.97</v>
      </c>
      <c r="O352"/>
      <c r="P352"/>
      <c r="Q352"/>
      <c r="R352"/>
      <c r="S352"/>
      <c r="T352"/>
    </row>
    <row r="353" spans="1:20">
      <c r="A353" s="1" t="s">
        <v>1035</v>
      </c>
      <c r="B353" s="1">
        <v>43</v>
      </c>
      <c r="D353" s="1" t="s">
        <v>560</v>
      </c>
      <c r="E353" s="1">
        <v>49.939506530000003</v>
      </c>
      <c r="F353" s="1">
        <v>-121.2694168</v>
      </c>
      <c r="G353" s="2" t="str">
        <f t="shared" si="0"/>
        <v>YES</v>
      </c>
      <c r="H353" s="1" t="s">
        <v>35</v>
      </c>
      <c r="I353" s="1" t="s">
        <v>35</v>
      </c>
      <c r="J353" s="1" t="s">
        <v>35</v>
      </c>
      <c r="K353" s="1">
        <v>51</v>
      </c>
      <c r="L353" s="1">
        <v>7</v>
      </c>
      <c r="M353" s="1">
        <v>58</v>
      </c>
      <c r="N353" s="1">
        <v>68.680000000000007</v>
      </c>
      <c r="O353"/>
      <c r="P353"/>
      <c r="Q353"/>
      <c r="R353"/>
      <c r="S353"/>
      <c r="T353"/>
    </row>
    <row r="354" spans="1:20">
      <c r="A354" s="1" t="s">
        <v>1035</v>
      </c>
      <c r="B354" s="1">
        <v>44</v>
      </c>
      <c r="D354" s="1" t="s">
        <v>564</v>
      </c>
      <c r="E354" s="1">
        <v>49.843738559999998</v>
      </c>
      <c r="F354" s="1">
        <v>-121.4063034</v>
      </c>
      <c r="G354" s="2" t="str">
        <f t="shared" si="0"/>
        <v>YES</v>
      </c>
      <c r="H354" s="1" t="s">
        <v>35</v>
      </c>
      <c r="I354" s="1" t="s">
        <v>35</v>
      </c>
      <c r="J354" s="1" t="s">
        <v>35</v>
      </c>
      <c r="K354" s="1">
        <v>70</v>
      </c>
      <c r="L354" s="1">
        <v>2</v>
      </c>
      <c r="M354" s="1">
        <v>72</v>
      </c>
      <c r="N354" s="1">
        <v>36.369999999999997</v>
      </c>
      <c r="O354"/>
      <c r="P354"/>
      <c r="Q354"/>
      <c r="R354"/>
      <c r="S354"/>
      <c r="T354"/>
    </row>
    <row r="355" spans="1:20">
      <c r="A355" s="1" t="s">
        <v>1035</v>
      </c>
      <c r="B355" s="1">
        <v>45</v>
      </c>
      <c r="D355" s="1" t="s">
        <v>564</v>
      </c>
      <c r="E355" s="1">
        <v>49.847400669999999</v>
      </c>
      <c r="F355" s="1">
        <v>-121.4032974</v>
      </c>
      <c r="G355" s="2" t="str">
        <f t="shared" si="0"/>
        <v>YES</v>
      </c>
      <c r="H355" s="1" t="s">
        <v>35</v>
      </c>
      <c r="I355" s="1" t="s">
        <v>35</v>
      </c>
      <c r="J355" s="1" t="s">
        <v>35</v>
      </c>
      <c r="K355" s="1">
        <v>53</v>
      </c>
      <c r="L355" s="1">
        <v>0</v>
      </c>
      <c r="M355" s="1">
        <v>53</v>
      </c>
      <c r="N355" s="1">
        <v>60.94</v>
      </c>
      <c r="O355"/>
      <c r="P355"/>
      <c r="Q355"/>
      <c r="R355"/>
      <c r="S355"/>
      <c r="T355"/>
    </row>
    <row r="356" spans="1:20">
      <c r="A356" s="1" t="s">
        <v>1035</v>
      </c>
      <c r="B356" s="1">
        <v>46</v>
      </c>
      <c r="D356" s="1" t="s">
        <v>564</v>
      </c>
      <c r="E356" s="1">
        <v>49.503028870000001</v>
      </c>
      <c r="F356" s="1">
        <v>-121.7651978</v>
      </c>
      <c r="G356" s="2" t="str">
        <f t="shared" si="0"/>
        <v>YES</v>
      </c>
      <c r="H356" s="1" t="s">
        <v>35</v>
      </c>
      <c r="I356" s="1" t="s">
        <v>35</v>
      </c>
      <c r="J356" s="1" t="s">
        <v>35</v>
      </c>
      <c r="K356" s="1">
        <v>40</v>
      </c>
      <c r="L356" s="1">
        <v>2</v>
      </c>
      <c r="M356" s="1">
        <v>42</v>
      </c>
      <c r="N356" s="1">
        <v>25.36</v>
      </c>
      <c r="O356"/>
      <c r="P356"/>
      <c r="Q356"/>
      <c r="R356"/>
      <c r="S356"/>
      <c r="T356"/>
    </row>
    <row r="357" spans="1:20">
      <c r="A357" s="1" t="s">
        <v>1035</v>
      </c>
      <c r="B357" s="1">
        <v>47</v>
      </c>
      <c r="D357" s="1" t="s">
        <v>564</v>
      </c>
      <c r="E357" s="1">
        <v>49.845149990000003</v>
      </c>
      <c r="F357" s="1">
        <v>-121.4253006</v>
      </c>
      <c r="G357" s="2" t="str">
        <f t="shared" si="0"/>
        <v>YES</v>
      </c>
      <c r="H357" s="1" t="s">
        <v>35</v>
      </c>
      <c r="I357" s="1" t="s">
        <v>35</v>
      </c>
      <c r="J357" s="1" t="s">
        <v>35</v>
      </c>
      <c r="K357" s="1">
        <v>63</v>
      </c>
      <c r="L357" s="1">
        <v>0</v>
      </c>
      <c r="M357" s="1">
        <v>63</v>
      </c>
      <c r="N357" s="1">
        <v>38.5</v>
      </c>
      <c r="O357"/>
      <c r="P357"/>
      <c r="Q357"/>
      <c r="R357"/>
      <c r="S357"/>
      <c r="T357"/>
    </row>
    <row r="358" spans="1:20">
      <c r="A358" s="1" t="s">
        <v>1035</v>
      </c>
      <c r="B358" s="1">
        <v>48</v>
      </c>
      <c r="D358" s="1" t="s">
        <v>562</v>
      </c>
      <c r="E358" s="1">
        <v>49.844879149999997</v>
      </c>
      <c r="F358" s="1">
        <v>-121.4256973</v>
      </c>
      <c r="G358" s="2" t="str">
        <f t="shared" si="0"/>
        <v>NO</v>
      </c>
      <c r="H358" s="1" t="s">
        <v>35</v>
      </c>
      <c r="I358" s="1" t="s">
        <v>35</v>
      </c>
      <c r="J358" s="1" t="s">
        <v>35</v>
      </c>
      <c r="K358" s="1" t="s">
        <v>35</v>
      </c>
      <c r="L358" s="1" t="s">
        <v>35</v>
      </c>
      <c r="M358" s="1" t="s">
        <v>35</v>
      </c>
      <c r="N358" s="1" t="s">
        <v>35</v>
      </c>
      <c r="O358"/>
      <c r="P358"/>
      <c r="Q358"/>
      <c r="R358"/>
      <c r="S358"/>
      <c r="T358"/>
    </row>
    <row r="359" spans="1:20">
      <c r="A359" s="1" t="s">
        <v>1035</v>
      </c>
      <c r="B359" s="1">
        <v>49</v>
      </c>
      <c r="D359" s="1" t="s">
        <v>560</v>
      </c>
      <c r="E359" s="1">
        <v>49.33890152</v>
      </c>
      <c r="F359" s="1">
        <v>-121.93698120000001</v>
      </c>
      <c r="G359" s="2" t="str">
        <f t="shared" si="0"/>
        <v>YES</v>
      </c>
      <c r="H359" s="1" t="s">
        <v>35</v>
      </c>
      <c r="I359" s="1" t="s">
        <v>35</v>
      </c>
      <c r="J359" s="1" t="s">
        <v>35</v>
      </c>
      <c r="K359" s="1">
        <v>46</v>
      </c>
      <c r="L359" s="1">
        <v>10</v>
      </c>
      <c r="M359" s="1">
        <v>56</v>
      </c>
      <c r="N359" s="1">
        <v>132.58000000000001</v>
      </c>
      <c r="O359"/>
      <c r="P359"/>
      <c r="Q359"/>
      <c r="R359"/>
      <c r="S359"/>
      <c r="T359"/>
    </row>
    <row r="360" spans="1:20">
      <c r="A360" s="1" t="s">
        <v>1035</v>
      </c>
      <c r="B360" s="1">
        <v>50</v>
      </c>
      <c r="D360" s="1" t="s">
        <v>562</v>
      </c>
      <c r="E360" s="1">
        <v>49.84184647</v>
      </c>
      <c r="F360" s="1">
        <v>-121.434906</v>
      </c>
      <c r="G360" s="2" t="str">
        <f t="shared" si="0"/>
        <v>YES</v>
      </c>
      <c r="H360" s="1" t="s">
        <v>35</v>
      </c>
      <c r="I360" s="1" t="s">
        <v>35</v>
      </c>
      <c r="J360" s="1" t="s">
        <v>35</v>
      </c>
      <c r="K360" s="1">
        <v>75</v>
      </c>
      <c r="L360" s="1">
        <v>2</v>
      </c>
      <c r="M360" s="1">
        <v>77</v>
      </c>
      <c r="N360" s="1">
        <v>89.98</v>
      </c>
      <c r="O360"/>
      <c r="P360"/>
      <c r="Q360"/>
      <c r="R360"/>
      <c r="S360"/>
      <c r="T360"/>
    </row>
    <row r="361" spans="1:20">
      <c r="A361" s="1" t="s">
        <v>1035</v>
      </c>
      <c r="B361" s="1">
        <v>51</v>
      </c>
      <c r="D361" s="1" t="s">
        <v>562</v>
      </c>
      <c r="E361" s="1">
        <v>49.84184647</v>
      </c>
      <c r="F361" s="1">
        <v>-121.434906</v>
      </c>
      <c r="G361" s="2" t="str">
        <f t="shared" si="0"/>
        <v>NO</v>
      </c>
      <c r="H361" s="1" t="s">
        <v>35</v>
      </c>
      <c r="I361" s="1" t="s">
        <v>35</v>
      </c>
      <c r="J361" s="1" t="s">
        <v>35</v>
      </c>
      <c r="K361" s="1" t="s">
        <v>35</v>
      </c>
      <c r="L361" s="1" t="s">
        <v>35</v>
      </c>
      <c r="M361" s="1" t="s">
        <v>35</v>
      </c>
      <c r="N361" s="1" t="s">
        <v>35</v>
      </c>
      <c r="O361"/>
      <c r="P361"/>
      <c r="Q361"/>
      <c r="R361"/>
      <c r="S361"/>
      <c r="T361"/>
    </row>
    <row r="362" spans="1:20">
      <c r="A362" s="1" t="s">
        <v>1035</v>
      </c>
      <c r="B362" s="1">
        <v>52</v>
      </c>
      <c r="D362" s="1" t="s">
        <v>560</v>
      </c>
      <c r="E362" s="1">
        <v>49.93863297</v>
      </c>
      <c r="F362" s="1">
        <v>-121.391983</v>
      </c>
      <c r="G362" s="2" t="str">
        <f t="shared" si="0"/>
        <v>YES</v>
      </c>
      <c r="H362" s="1" t="s">
        <v>35</v>
      </c>
      <c r="I362" s="1" t="s">
        <v>35</v>
      </c>
      <c r="J362" s="1" t="s">
        <v>35</v>
      </c>
      <c r="K362" s="1">
        <v>62</v>
      </c>
      <c r="L362" s="1">
        <v>3</v>
      </c>
      <c r="M362" s="1">
        <v>65</v>
      </c>
      <c r="N362" s="1">
        <v>114.18</v>
      </c>
      <c r="O362"/>
      <c r="P362"/>
      <c r="Q362"/>
      <c r="R362"/>
      <c r="S362"/>
      <c r="T362"/>
    </row>
    <row r="363" spans="1:20">
      <c r="A363" s="1" t="s">
        <v>1035</v>
      </c>
      <c r="B363" s="1">
        <v>53</v>
      </c>
      <c r="D363" s="1" t="s">
        <v>560</v>
      </c>
      <c r="E363" s="1">
        <v>49.798999790000003</v>
      </c>
      <c r="F363" s="1">
        <v>-121.5388336</v>
      </c>
      <c r="G363" s="2" t="str">
        <f t="shared" si="0"/>
        <v>YES</v>
      </c>
      <c r="H363" s="1" t="s">
        <v>35</v>
      </c>
      <c r="I363" s="1" t="s">
        <v>35</v>
      </c>
      <c r="J363" s="1" t="s">
        <v>35</v>
      </c>
      <c r="K363" s="1">
        <v>43</v>
      </c>
      <c r="L363" s="1">
        <v>10</v>
      </c>
      <c r="M363" s="1">
        <v>53</v>
      </c>
      <c r="N363" s="1">
        <v>150.28</v>
      </c>
      <c r="O363"/>
      <c r="P363"/>
      <c r="Q363"/>
      <c r="R363"/>
      <c r="S363"/>
      <c r="T363"/>
    </row>
    <row r="364" spans="1:20">
      <c r="A364" s="1" t="s">
        <v>1035</v>
      </c>
      <c r="B364" s="1">
        <v>54</v>
      </c>
      <c r="D364" s="1" t="s">
        <v>560</v>
      </c>
      <c r="E364" s="1">
        <v>50.057220460000003</v>
      </c>
      <c r="F364" s="1">
        <v>-121.2807007</v>
      </c>
      <c r="G364" s="2" t="str">
        <f t="shared" si="0"/>
        <v>YES</v>
      </c>
      <c r="H364" s="1" t="s">
        <v>35</v>
      </c>
      <c r="I364" s="1" t="s">
        <v>35</v>
      </c>
      <c r="J364" s="1" t="s">
        <v>35</v>
      </c>
      <c r="K364" s="1">
        <v>40</v>
      </c>
      <c r="L364" s="1">
        <v>13</v>
      </c>
      <c r="M364" s="1">
        <v>53</v>
      </c>
      <c r="N364" s="1">
        <v>135.55000000000001</v>
      </c>
      <c r="O364"/>
      <c r="P364"/>
      <c r="Q364"/>
      <c r="R364"/>
      <c r="S364"/>
      <c r="T364"/>
    </row>
    <row r="365" spans="1:20">
      <c r="A365" s="1" t="s">
        <v>1035</v>
      </c>
      <c r="B365" s="1">
        <v>55</v>
      </c>
      <c r="D365" s="1" t="s">
        <v>560</v>
      </c>
      <c r="E365" s="1">
        <v>49.799282069999997</v>
      </c>
      <c r="F365" s="1">
        <v>-121.5392532</v>
      </c>
      <c r="G365" s="2" t="str">
        <f t="shared" si="0"/>
        <v>YES</v>
      </c>
      <c r="H365" s="1" t="s">
        <v>35</v>
      </c>
      <c r="I365" s="1" t="s">
        <v>35</v>
      </c>
      <c r="J365" s="1" t="s">
        <v>35</v>
      </c>
      <c r="K365" s="1">
        <v>22</v>
      </c>
      <c r="L365" s="1">
        <v>22</v>
      </c>
      <c r="M365" s="1">
        <v>44</v>
      </c>
      <c r="N365" s="1">
        <v>174.07</v>
      </c>
      <c r="O365"/>
      <c r="P365"/>
      <c r="Q365"/>
      <c r="R365"/>
      <c r="S365"/>
      <c r="T365"/>
    </row>
    <row r="366" spans="1:20">
      <c r="A366" s="1" t="s">
        <v>1035</v>
      </c>
      <c r="B366" s="1">
        <v>56</v>
      </c>
      <c r="D366" s="1" t="s">
        <v>564</v>
      </c>
      <c r="E366" s="1">
        <v>50.05728912</v>
      </c>
      <c r="F366" s="1">
        <v>-121.28140260000001</v>
      </c>
      <c r="G366" s="2" t="str">
        <f t="shared" si="0"/>
        <v>YES</v>
      </c>
      <c r="H366" s="1" t="s">
        <v>35</v>
      </c>
      <c r="I366" s="1" t="s">
        <v>35</v>
      </c>
      <c r="J366" s="1" t="s">
        <v>35</v>
      </c>
      <c r="K366" s="1">
        <v>35</v>
      </c>
      <c r="L366" s="1">
        <v>5</v>
      </c>
      <c r="M366" s="1">
        <v>40</v>
      </c>
      <c r="N366" s="1">
        <v>150.05000000000001</v>
      </c>
      <c r="O366"/>
      <c r="P366"/>
      <c r="Q366"/>
      <c r="R366"/>
      <c r="S366"/>
      <c r="T366"/>
    </row>
    <row r="367" spans="1:20">
      <c r="A367" s="1" t="s">
        <v>1035</v>
      </c>
      <c r="B367" s="1">
        <v>57</v>
      </c>
      <c r="D367" s="1" t="s">
        <v>564</v>
      </c>
      <c r="E367" s="1">
        <v>49.54788971</v>
      </c>
      <c r="F367" s="1">
        <v>-121.7913971</v>
      </c>
      <c r="G367" s="2" t="str">
        <f t="shared" si="0"/>
        <v>YES</v>
      </c>
      <c r="H367" s="1" t="s">
        <v>35</v>
      </c>
      <c r="I367" s="1" t="s">
        <v>35</v>
      </c>
      <c r="J367" s="1" t="s">
        <v>35</v>
      </c>
      <c r="K367" s="1">
        <v>60</v>
      </c>
      <c r="L367" s="1">
        <v>2.5</v>
      </c>
      <c r="M367" s="1">
        <v>62.5</v>
      </c>
      <c r="N367" s="1">
        <v>84.71</v>
      </c>
      <c r="O367"/>
      <c r="P367"/>
      <c r="Q367"/>
      <c r="R367"/>
      <c r="S367"/>
      <c r="T367"/>
    </row>
    <row r="368" spans="1:20">
      <c r="A368" s="1" t="s">
        <v>1035</v>
      </c>
      <c r="B368" s="1">
        <v>58</v>
      </c>
      <c r="D368" s="1" t="s">
        <v>564</v>
      </c>
      <c r="E368" s="1">
        <v>50.059688569999999</v>
      </c>
      <c r="F368" s="1">
        <v>-121.28289789999999</v>
      </c>
      <c r="G368" s="2" t="str">
        <f t="shared" si="0"/>
        <v>YES</v>
      </c>
      <c r="H368" s="1" t="s">
        <v>35</v>
      </c>
      <c r="I368" s="1" t="s">
        <v>35</v>
      </c>
      <c r="J368" s="1" t="s">
        <v>35</v>
      </c>
      <c r="K368" s="1">
        <v>45</v>
      </c>
      <c r="L368" s="1">
        <v>5</v>
      </c>
      <c r="M368" s="1">
        <v>50</v>
      </c>
      <c r="N368" s="1">
        <v>179.66</v>
      </c>
      <c r="O368"/>
      <c r="P368"/>
      <c r="Q368"/>
      <c r="R368"/>
      <c r="S368"/>
      <c r="T368"/>
    </row>
    <row r="369" spans="1:20">
      <c r="A369" s="1" t="s">
        <v>1035</v>
      </c>
      <c r="B369" s="1">
        <v>59</v>
      </c>
      <c r="D369" s="1" t="s">
        <v>560</v>
      </c>
      <c r="E369" s="1">
        <v>49.184558869999996</v>
      </c>
      <c r="F369" s="1">
        <v>-122.15989690000001</v>
      </c>
      <c r="G369" s="2" t="str">
        <f t="shared" si="0"/>
        <v>YES</v>
      </c>
      <c r="H369" s="1" t="s">
        <v>35</v>
      </c>
      <c r="I369" s="1" t="s">
        <v>35</v>
      </c>
      <c r="J369" s="1" t="s">
        <v>35</v>
      </c>
      <c r="K369" s="1">
        <v>1</v>
      </c>
      <c r="L369" s="1">
        <v>0</v>
      </c>
      <c r="M369" s="1">
        <v>51</v>
      </c>
      <c r="N369" s="1">
        <v>6.21</v>
      </c>
      <c r="O369"/>
      <c r="P369"/>
      <c r="Q369"/>
      <c r="R369"/>
      <c r="S369"/>
      <c r="T369"/>
    </row>
    <row r="370" spans="1:20">
      <c r="A370" s="1" t="s">
        <v>1035</v>
      </c>
      <c r="B370" s="1">
        <v>60</v>
      </c>
      <c r="D370" s="1" t="s">
        <v>564</v>
      </c>
      <c r="E370" s="1">
        <v>50.063800809999996</v>
      </c>
      <c r="F370" s="1">
        <v>-121.2846985</v>
      </c>
      <c r="G370" s="2" t="str">
        <f t="shared" si="0"/>
        <v>YES</v>
      </c>
      <c r="H370" s="1" t="s">
        <v>35</v>
      </c>
      <c r="I370" s="1" t="s">
        <v>35</v>
      </c>
      <c r="J370" s="1" t="s">
        <v>35</v>
      </c>
      <c r="K370" s="1">
        <v>50</v>
      </c>
      <c r="L370" s="1">
        <v>10</v>
      </c>
      <c r="M370" s="1">
        <v>60</v>
      </c>
      <c r="N370" s="1">
        <v>115.14</v>
      </c>
      <c r="O370"/>
      <c r="P370"/>
      <c r="Q370"/>
      <c r="R370"/>
      <c r="S370"/>
      <c r="T370"/>
    </row>
    <row r="371" spans="1:20">
      <c r="A371" s="1" t="s">
        <v>1035</v>
      </c>
      <c r="B371" s="1">
        <v>61</v>
      </c>
      <c r="D371" s="1" t="s">
        <v>560</v>
      </c>
      <c r="E371" s="1">
        <v>50.065479279999998</v>
      </c>
      <c r="F371" s="1">
        <v>-121.28320309999999</v>
      </c>
      <c r="G371" s="2" t="str">
        <f t="shared" si="0"/>
        <v>YES</v>
      </c>
      <c r="H371" s="1" t="s">
        <v>35</v>
      </c>
      <c r="I371" s="1" t="s">
        <v>35</v>
      </c>
      <c r="J371" s="1" t="s">
        <v>35</v>
      </c>
      <c r="K371" s="1">
        <v>30</v>
      </c>
      <c r="L371" s="1">
        <v>4</v>
      </c>
      <c r="M371" s="1">
        <v>34</v>
      </c>
      <c r="N371" s="1">
        <v>108.4</v>
      </c>
      <c r="O371"/>
      <c r="P371"/>
      <c r="Q371"/>
      <c r="R371"/>
      <c r="S371"/>
      <c r="T371"/>
    </row>
    <row r="372" spans="1:20">
      <c r="A372" s="1" t="s">
        <v>1035</v>
      </c>
      <c r="B372" s="1">
        <v>62</v>
      </c>
      <c r="D372" s="1" t="s">
        <v>562</v>
      </c>
      <c r="E372" s="1">
        <v>50.065689089999999</v>
      </c>
      <c r="F372" s="1">
        <v>-121.2830963</v>
      </c>
      <c r="G372" s="2" t="str">
        <f t="shared" si="0"/>
        <v>YES</v>
      </c>
      <c r="H372" s="1" t="s">
        <v>35</v>
      </c>
      <c r="I372" s="1" t="s">
        <v>35</v>
      </c>
      <c r="J372" s="1" t="s">
        <v>35</v>
      </c>
      <c r="K372" s="1">
        <v>5</v>
      </c>
      <c r="L372" s="1">
        <v>2</v>
      </c>
      <c r="M372" s="1">
        <v>7</v>
      </c>
      <c r="N372" s="1">
        <v>22.97</v>
      </c>
      <c r="O372"/>
      <c r="P372"/>
      <c r="Q372"/>
      <c r="R372"/>
      <c r="S372"/>
      <c r="T372"/>
    </row>
    <row r="373" spans="1:20">
      <c r="A373" s="1" t="s">
        <v>1035</v>
      </c>
      <c r="B373" s="1">
        <v>63</v>
      </c>
      <c r="D373" s="1" t="s">
        <v>564</v>
      </c>
      <c r="E373" s="1">
        <v>49.9262619</v>
      </c>
      <c r="F373" s="1">
        <v>-121.43589780000001</v>
      </c>
      <c r="G373" s="2" t="str">
        <f t="shared" si="0"/>
        <v>YES</v>
      </c>
      <c r="H373" s="1" t="s">
        <v>35</v>
      </c>
      <c r="I373" s="1" t="s">
        <v>35</v>
      </c>
      <c r="J373" s="1" t="s">
        <v>35</v>
      </c>
      <c r="K373" s="1">
        <v>6</v>
      </c>
      <c r="L373" s="1">
        <v>1</v>
      </c>
      <c r="M373" s="1">
        <v>7</v>
      </c>
      <c r="N373" s="1">
        <v>25.4</v>
      </c>
      <c r="O373"/>
      <c r="P373"/>
      <c r="Q373"/>
      <c r="R373"/>
      <c r="S373"/>
      <c r="T373"/>
    </row>
    <row r="374" spans="1:20">
      <c r="A374" s="1" t="s">
        <v>1035</v>
      </c>
      <c r="B374" s="1">
        <v>64</v>
      </c>
      <c r="D374" s="1" t="s">
        <v>35</v>
      </c>
      <c r="E374" s="1">
        <v>48</v>
      </c>
      <c r="F374" s="1">
        <v>-123.36666870000001</v>
      </c>
      <c r="G374" s="2" t="str">
        <f t="shared" si="0"/>
        <v>YES</v>
      </c>
      <c r="H374" s="1" t="s">
        <v>35</v>
      </c>
      <c r="I374" s="1" t="s">
        <v>35</v>
      </c>
      <c r="J374" s="1" t="s">
        <v>35</v>
      </c>
      <c r="K374" s="1">
        <v>57</v>
      </c>
      <c r="L374" s="1">
        <v>0.5</v>
      </c>
      <c r="M374" s="1">
        <v>57.5</v>
      </c>
      <c r="N374" s="1">
        <v>0</v>
      </c>
      <c r="O374"/>
      <c r="P374"/>
      <c r="Q374"/>
      <c r="R374"/>
      <c r="S374"/>
      <c r="T374"/>
    </row>
    <row r="375" spans="1:20">
      <c r="A375" s="1" t="s">
        <v>1035</v>
      </c>
      <c r="B375" s="1">
        <v>65</v>
      </c>
      <c r="D375" s="1" t="s">
        <v>564</v>
      </c>
      <c r="E375" s="1">
        <v>49.936828609999999</v>
      </c>
      <c r="F375" s="1">
        <v>-121.44029999999999</v>
      </c>
      <c r="G375" s="2" t="str">
        <f t="shared" ref="G375:G438" si="1">IF(K375&lt;&gt;"NA","YES","NO")</f>
        <v>YES</v>
      </c>
      <c r="H375" s="1" t="s">
        <v>35</v>
      </c>
      <c r="I375" s="1" t="s">
        <v>35</v>
      </c>
      <c r="J375" s="1" t="s">
        <v>35</v>
      </c>
      <c r="K375" s="1">
        <v>57</v>
      </c>
      <c r="L375" s="1">
        <v>4</v>
      </c>
      <c r="M375" s="1">
        <v>61</v>
      </c>
      <c r="N375" s="1">
        <v>52.82</v>
      </c>
      <c r="O375"/>
      <c r="P375"/>
      <c r="Q375"/>
      <c r="R375"/>
      <c r="S375"/>
      <c r="T375"/>
    </row>
    <row r="376" spans="1:20">
      <c r="A376" s="1" t="s">
        <v>1035</v>
      </c>
      <c r="B376" s="1">
        <v>66</v>
      </c>
      <c r="D376" s="1" t="s">
        <v>560</v>
      </c>
      <c r="E376" s="1">
        <v>49.747196199999998</v>
      </c>
      <c r="F376" s="1">
        <v>-121.6514969</v>
      </c>
      <c r="G376" s="2" t="str">
        <f t="shared" si="1"/>
        <v>YES</v>
      </c>
      <c r="H376" s="1" t="s">
        <v>35</v>
      </c>
      <c r="I376" s="1" t="s">
        <v>35</v>
      </c>
      <c r="J376" s="1" t="s">
        <v>35</v>
      </c>
      <c r="K376" s="1">
        <v>30</v>
      </c>
      <c r="L376" s="1">
        <v>12</v>
      </c>
      <c r="M376" s="1">
        <v>42</v>
      </c>
      <c r="N376" s="1">
        <v>108.79</v>
      </c>
      <c r="O376"/>
      <c r="P376"/>
      <c r="Q376"/>
      <c r="R376"/>
      <c r="S376"/>
      <c r="T376"/>
    </row>
    <row r="377" spans="1:20">
      <c r="A377" s="1" t="s">
        <v>1035</v>
      </c>
      <c r="B377" s="1">
        <v>67</v>
      </c>
      <c r="D377" s="1" t="s">
        <v>564</v>
      </c>
      <c r="E377" s="1">
        <v>49.958953860000001</v>
      </c>
      <c r="F377" s="1">
        <v>-121.475769</v>
      </c>
      <c r="G377" s="2" t="str">
        <f t="shared" si="1"/>
        <v>YES</v>
      </c>
      <c r="H377" s="1" t="s">
        <v>35</v>
      </c>
      <c r="I377" s="1" t="s">
        <v>35</v>
      </c>
      <c r="J377" s="1" t="s">
        <v>35</v>
      </c>
      <c r="K377" s="1">
        <v>6</v>
      </c>
      <c r="L377" s="1">
        <v>1</v>
      </c>
      <c r="M377" s="1">
        <v>7</v>
      </c>
      <c r="N377" s="1">
        <v>16.77</v>
      </c>
      <c r="O377"/>
      <c r="P377"/>
      <c r="Q377"/>
      <c r="R377"/>
      <c r="S377"/>
      <c r="T377"/>
    </row>
    <row r="378" spans="1:20">
      <c r="A378" s="1" t="s">
        <v>1035</v>
      </c>
      <c r="B378" s="1">
        <v>68</v>
      </c>
      <c r="D378" s="1" t="s">
        <v>560</v>
      </c>
      <c r="E378" s="1">
        <v>49.967311860000002</v>
      </c>
      <c r="F378" s="1">
        <v>-121.4711914</v>
      </c>
      <c r="G378" s="2" t="str">
        <f t="shared" si="1"/>
        <v>YES</v>
      </c>
      <c r="H378" s="1" t="s">
        <v>35</v>
      </c>
      <c r="I378" s="1" t="s">
        <v>35</v>
      </c>
      <c r="J378" s="1" t="s">
        <v>35</v>
      </c>
      <c r="K378" s="1">
        <v>76</v>
      </c>
      <c r="L378" s="1">
        <v>3</v>
      </c>
      <c r="M378" s="1">
        <v>79</v>
      </c>
      <c r="N378" s="1">
        <v>145.6</v>
      </c>
      <c r="O378"/>
      <c r="P378"/>
      <c r="Q378"/>
      <c r="R378"/>
      <c r="S378"/>
      <c r="T378"/>
    </row>
    <row r="379" spans="1:20">
      <c r="A379" s="1" t="s">
        <v>1035</v>
      </c>
      <c r="B379" s="1">
        <v>69</v>
      </c>
      <c r="D379" s="1" t="s">
        <v>564</v>
      </c>
      <c r="E379" s="1">
        <v>49.976699830000001</v>
      </c>
      <c r="F379" s="1">
        <v>-121.4653015</v>
      </c>
      <c r="G379" s="2" t="str">
        <f t="shared" si="1"/>
        <v>YES</v>
      </c>
      <c r="H379" s="1" t="s">
        <v>35</v>
      </c>
      <c r="I379" s="1" t="s">
        <v>35</v>
      </c>
      <c r="J379" s="1" t="s">
        <v>35</v>
      </c>
      <c r="K379" s="1">
        <v>62</v>
      </c>
      <c r="L379" s="1">
        <v>0</v>
      </c>
      <c r="M379" s="1">
        <v>62</v>
      </c>
      <c r="N379" s="1">
        <v>31.93</v>
      </c>
      <c r="O379"/>
      <c r="P379"/>
      <c r="Q379"/>
      <c r="R379"/>
      <c r="S379"/>
      <c r="T379"/>
    </row>
    <row r="380" spans="1:20">
      <c r="A380" s="1" t="s">
        <v>1035</v>
      </c>
      <c r="B380" s="1">
        <v>70</v>
      </c>
      <c r="D380" s="1" t="s">
        <v>560</v>
      </c>
      <c r="E380" s="1">
        <v>49.928749080000003</v>
      </c>
      <c r="F380" s="1">
        <v>-121.5208588</v>
      </c>
      <c r="G380" s="2" t="str">
        <f t="shared" si="1"/>
        <v>YES</v>
      </c>
      <c r="H380" s="1" t="s">
        <v>35</v>
      </c>
      <c r="I380" s="1" t="s">
        <v>35</v>
      </c>
      <c r="J380" s="1" t="s">
        <v>35</v>
      </c>
      <c r="K380" s="1">
        <v>30</v>
      </c>
      <c r="L380" s="1">
        <v>8</v>
      </c>
      <c r="M380" s="1">
        <v>38</v>
      </c>
      <c r="N380" s="1">
        <v>123.95</v>
      </c>
      <c r="O380"/>
      <c r="P380"/>
      <c r="Q380"/>
      <c r="R380"/>
      <c r="S380"/>
      <c r="T380"/>
    </row>
    <row r="381" spans="1:20">
      <c r="A381" s="1" t="s">
        <v>1035</v>
      </c>
      <c r="B381" s="1">
        <v>71</v>
      </c>
      <c r="D381" s="1" t="s">
        <v>562</v>
      </c>
      <c r="E381" s="1">
        <v>49.928390499999999</v>
      </c>
      <c r="F381" s="1">
        <v>-121.5214691</v>
      </c>
      <c r="G381" s="2" t="str">
        <f t="shared" si="1"/>
        <v>YES</v>
      </c>
      <c r="H381" s="1" t="s">
        <v>35</v>
      </c>
      <c r="I381" s="1" t="s">
        <v>35</v>
      </c>
      <c r="J381" s="1" t="s">
        <v>35</v>
      </c>
      <c r="K381" s="1">
        <v>4</v>
      </c>
      <c r="L381" s="1">
        <v>3</v>
      </c>
      <c r="M381" s="1">
        <v>7</v>
      </c>
      <c r="N381" s="1">
        <v>36.17</v>
      </c>
      <c r="O381"/>
      <c r="P381"/>
      <c r="Q381"/>
      <c r="R381"/>
      <c r="S381"/>
      <c r="T381"/>
    </row>
    <row r="382" spans="1:20">
      <c r="A382" s="1" t="s">
        <v>1035</v>
      </c>
      <c r="B382" s="1">
        <v>72</v>
      </c>
      <c r="D382" s="1" t="s">
        <v>560</v>
      </c>
      <c r="E382" s="1">
        <v>50.0009613</v>
      </c>
      <c r="F382" s="1">
        <v>-121.4937973</v>
      </c>
      <c r="G382" s="2" t="str">
        <f t="shared" si="1"/>
        <v>YES</v>
      </c>
      <c r="H382" s="1" t="s">
        <v>35</v>
      </c>
      <c r="I382" s="1" t="s">
        <v>35</v>
      </c>
      <c r="J382" s="1" t="s">
        <v>35</v>
      </c>
      <c r="K382" s="1">
        <v>46</v>
      </c>
      <c r="L382" s="1">
        <v>4</v>
      </c>
      <c r="M382" s="1">
        <v>50</v>
      </c>
      <c r="N382" s="1">
        <v>115.3</v>
      </c>
      <c r="O382"/>
      <c r="P382"/>
      <c r="Q382"/>
      <c r="R382"/>
      <c r="S382"/>
      <c r="T382"/>
    </row>
    <row r="383" spans="1:20">
      <c r="A383" s="1" t="s">
        <v>1035</v>
      </c>
      <c r="B383" s="1">
        <v>73</v>
      </c>
      <c r="D383" s="1" t="s">
        <v>564</v>
      </c>
      <c r="E383" s="1">
        <v>49.996639250000001</v>
      </c>
      <c r="F383" s="1">
        <v>-121.4990768</v>
      </c>
      <c r="G383" s="2" t="str">
        <f t="shared" si="1"/>
        <v>YES</v>
      </c>
      <c r="H383" s="1" t="s">
        <v>35</v>
      </c>
      <c r="I383" s="1" t="s">
        <v>35</v>
      </c>
      <c r="J383" s="1" t="s">
        <v>35</v>
      </c>
      <c r="K383" s="1">
        <v>15</v>
      </c>
      <c r="L383" s="1">
        <v>2</v>
      </c>
      <c r="M383" s="1">
        <v>17</v>
      </c>
      <c r="N383" s="1">
        <v>24.4</v>
      </c>
      <c r="O383"/>
      <c r="P383"/>
      <c r="Q383"/>
      <c r="R383"/>
      <c r="S383"/>
      <c r="T383"/>
    </row>
    <row r="384" spans="1:20">
      <c r="A384" s="1" t="s">
        <v>1035</v>
      </c>
      <c r="B384" s="1">
        <v>74</v>
      </c>
      <c r="D384" s="1" t="s">
        <v>564</v>
      </c>
      <c r="E384" s="1">
        <v>50.000164030000001</v>
      </c>
      <c r="F384" s="1">
        <v>-121.4961624</v>
      </c>
      <c r="G384" s="2" t="str">
        <f t="shared" si="1"/>
        <v>YES</v>
      </c>
      <c r="H384" s="1" t="s">
        <v>35</v>
      </c>
      <c r="I384" s="1" t="s">
        <v>35</v>
      </c>
      <c r="J384" s="1" t="s">
        <v>35</v>
      </c>
      <c r="K384" s="1">
        <v>60</v>
      </c>
      <c r="L384" s="1">
        <v>4</v>
      </c>
      <c r="M384" s="1">
        <v>64</v>
      </c>
      <c r="N384" s="1">
        <v>134.83000000000001</v>
      </c>
      <c r="O384"/>
      <c r="P384"/>
      <c r="Q384"/>
      <c r="R384"/>
      <c r="S384"/>
      <c r="T384"/>
    </row>
    <row r="385" spans="1:20">
      <c r="A385" s="1" t="s">
        <v>1035</v>
      </c>
      <c r="B385" s="1">
        <v>75</v>
      </c>
      <c r="D385" s="1" t="s">
        <v>564</v>
      </c>
      <c r="E385" s="1">
        <v>50.00072479</v>
      </c>
      <c r="F385" s="1">
        <v>-121.4971542</v>
      </c>
      <c r="G385" s="2" t="str">
        <f t="shared" si="1"/>
        <v>YES</v>
      </c>
      <c r="H385" s="1" t="s">
        <v>35</v>
      </c>
      <c r="I385" s="1" t="s">
        <v>35</v>
      </c>
      <c r="J385" s="1" t="s">
        <v>35</v>
      </c>
      <c r="K385" s="1">
        <v>65</v>
      </c>
      <c r="L385" s="1">
        <v>0</v>
      </c>
      <c r="M385" s="1">
        <v>65</v>
      </c>
      <c r="N385" s="1">
        <v>58.84</v>
      </c>
      <c r="O385"/>
      <c r="P385"/>
      <c r="Q385"/>
      <c r="R385"/>
      <c r="S385"/>
      <c r="T385"/>
    </row>
    <row r="386" spans="1:20">
      <c r="A386" s="1" t="s">
        <v>1035</v>
      </c>
      <c r="B386" s="1">
        <v>76</v>
      </c>
      <c r="D386" s="1" t="s">
        <v>564</v>
      </c>
      <c r="E386" s="1">
        <v>49.986850740000001</v>
      </c>
      <c r="F386" s="1">
        <v>-121.516098</v>
      </c>
      <c r="G386" s="2" t="str">
        <f t="shared" si="1"/>
        <v>YES</v>
      </c>
      <c r="H386" s="1" t="s">
        <v>35</v>
      </c>
      <c r="I386" s="1" t="s">
        <v>35</v>
      </c>
      <c r="J386" s="1" t="s">
        <v>35</v>
      </c>
      <c r="K386" s="1">
        <v>35</v>
      </c>
      <c r="L386" s="1">
        <v>3</v>
      </c>
      <c r="M386" s="1">
        <v>38</v>
      </c>
      <c r="N386" s="1">
        <v>44.28</v>
      </c>
      <c r="O386"/>
      <c r="P386"/>
      <c r="Q386"/>
      <c r="R386"/>
      <c r="S386"/>
      <c r="T386"/>
    </row>
    <row r="387" spans="1:20">
      <c r="A387" s="1" t="s">
        <v>1035</v>
      </c>
      <c r="B387" s="1">
        <v>77</v>
      </c>
      <c r="D387" s="1" t="s">
        <v>564</v>
      </c>
      <c r="E387" s="1">
        <v>49.980987550000002</v>
      </c>
      <c r="F387" s="1">
        <v>-121.5261917</v>
      </c>
      <c r="G387" s="2" t="str">
        <f t="shared" si="1"/>
        <v>YES</v>
      </c>
      <c r="H387" s="1" t="s">
        <v>35</v>
      </c>
      <c r="I387" s="1" t="s">
        <v>35</v>
      </c>
      <c r="J387" s="1" t="s">
        <v>35</v>
      </c>
      <c r="K387" s="1">
        <v>56</v>
      </c>
      <c r="L387" s="1">
        <v>5</v>
      </c>
      <c r="M387" s="1">
        <v>61</v>
      </c>
      <c r="N387" s="1">
        <v>84.82</v>
      </c>
      <c r="O387"/>
      <c r="P387"/>
      <c r="Q387"/>
      <c r="R387"/>
      <c r="S387"/>
      <c r="T387"/>
    </row>
    <row r="388" spans="1:20">
      <c r="A388" s="1" t="s">
        <v>1035</v>
      </c>
      <c r="B388" s="1">
        <v>78</v>
      </c>
      <c r="D388" s="1" t="s">
        <v>560</v>
      </c>
      <c r="E388" s="1">
        <v>49.982295989999997</v>
      </c>
      <c r="F388" s="1">
        <v>-121.52526090000001</v>
      </c>
      <c r="G388" s="2" t="str">
        <f t="shared" si="1"/>
        <v>YES</v>
      </c>
      <c r="H388" s="1" t="s">
        <v>35</v>
      </c>
      <c r="I388" s="1" t="s">
        <v>35</v>
      </c>
      <c r="J388" s="1" t="s">
        <v>35</v>
      </c>
      <c r="K388" s="1">
        <v>57</v>
      </c>
      <c r="L388" s="1">
        <v>3</v>
      </c>
      <c r="M388" s="1">
        <v>60</v>
      </c>
      <c r="N388" s="1">
        <v>108.4</v>
      </c>
      <c r="O388"/>
      <c r="P388"/>
      <c r="Q388"/>
      <c r="R388"/>
      <c r="S388"/>
      <c r="T388"/>
    </row>
    <row r="389" spans="1:20">
      <c r="A389" s="1" t="s">
        <v>1035</v>
      </c>
      <c r="B389" s="1">
        <v>79</v>
      </c>
      <c r="D389" s="1" t="s">
        <v>564</v>
      </c>
      <c r="E389" s="1">
        <v>49.979427340000001</v>
      </c>
      <c r="F389" s="1">
        <v>-121.5407867</v>
      </c>
      <c r="G389" s="2" t="str">
        <f t="shared" si="1"/>
        <v>YES</v>
      </c>
      <c r="H389" s="1" t="s">
        <v>35</v>
      </c>
      <c r="I389" s="1" t="s">
        <v>35</v>
      </c>
      <c r="J389" s="1" t="s">
        <v>35</v>
      </c>
      <c r="K389" s="1">
        <v>58</v>
      </c>
      <c r="L389" s="1">
        <v>0</v>
      </c>
      <c r="M389" s="1">
        <v>58</v>
      </c>
      <c r="N389" s="1">
        <v>44.83</v>
      </c>
      <c r="O389"/>
      <c r="P389"/>
      <c r="Q389"/>
      <c r="R389"/>
      <c r="S389"/>
      <c r="T389"/>
    </row>
    <row r="390" spans="1:20">
      <c r="A390" s="1" t="s">
        <v>1035</v>
      </c>
      <c r="B390" s="1">
        <v>80</v>
      </c>
      <c r="D390" s="1" t="s">
        <v>560</v>
      </c>
      <c r="E390" s="1">
        <v>49.672470089999997</v>
      </c>
      <c r="F390" s="1">
        <v>-121.8631973</v>
      </c>
      <c r="G390" s="2" t="str">
        <f t="shared" si="1"/>
        <v>NO</v>
      </c>
      <c r="H390" s="1" t="s">
        <v>35</v>
      </c>
      <c r="I390" s="1" t="s">
        <v>35</v>
      </c>
      <c r="J390" s="1" t="s">
        <v>35</v>
      </c>
      <c r="K390" s="1" t="s">
        <v>35</v>
      </c>
      <c r="L390" s="1" t="s">
        <v>35</v>
      </c>
      <c r="M390" s="1" t="s">
        <v>35</v>
      </c>
      <c r="N390" s="1" t="s">
        <v>35</v>
      </c>
      <c r="O390"/>
      <c r="P390"/>
      <c r="Q390"/>
      <c r="R390"/>
      <c r="S390"/>
      <c r="T390"/>
    </row>
    <row r="391" spans="1:20">
      <c r="A391" s="1" t="s">
        <v>1035</v>
      </c>
      <c r="B391" s="1">
        <v>81</v>
      </c>
      <c r="D391" s="1" t="s">
        <v>562</v>
      </c>
      <c r="E391" s="1">
        <v>49.992694849999999</v>
      </c>
      <c r="F391" s="1">
        <v>-121.542984</v>
      </c>
      <c r="G391" s="2" t="str">
        <f t="shared" si="1"/>
        <v>YES</v>
      </c>
      <c r="H391" s="1" t="s">
        <v>35</v>
      </c>
      <c r="I391" s="1" t="s">
        <v>35</v>
      </c>
      <c r="J391" s="1" t="s">
        <v>35</v>
      </c>
      <c r="K391" s="1">
        <v>55</v>
      </c>
      <c r="L391" s="1">
        <v>0</v>
      </c>
      <c r="M391" s="1">
        <v>55</v>
      </c>
      <c r="N391" s="1">
        <v>206.35</v>
      </c>
      <c r="O391"/>
      <c r="P391"/>
      <c r="Q391"/>
      <c r="R391"/>
      <c r="S391"/>
      <c r="T391"/>
    </row>
    <row r="392" spans="1:20">
      <c r="A392" s="1" t="s">
        <v>1035</v>
      </c>
      <c r="B392" s="1">
        <v>82</v>
      </c>
      <c r="D392" s="1" t="s">
        <v>564</v>
      </c>
      <c r="E392" s="1">
        <v>50.00033569</v>
      </c>
      <c r="F392" s="1">
        <v>-121.5441055</v>
      </c>
      <c r="G392" s="2" t="str">
        <f t="shared" si="1"/>
        <v>YES</v>
      </c>
      <c r="H392" s="1" t="s">
        <v>35</v>
      </c>
      <c r="I392" s="1" t="s">
        <v>35</v>
      </c>
      <c r="J392" s="1" t="s">
        <v>35</v>
      </c>
      <c r="K392" s="1">
        <v>62</v>
      </c>
      <c r="L392" s="1">
        <v>0</v>
      </c>
      <c r="M392" s="1">
        <v>62</v>
      </c>
      <c r="N392" s="1">
        <v>53.58</v>
      </c>
      <c r="O392"/>
      <c r="P392"/>
      <c r="Q392"/>
      <c r="R392"/>
      <c r="S392"/>
      <c r="T392"/>
    </row>
    <row r="393" spans="1:20">
      <c r="A393" s="1" t="s">
        <v>1035</v>
      </c>
      <c r="B393" s="1">
        <v>83</v>
      </c>
      <c r="D393" s="1" t="s">
        <v>564</v>
      </c>
      <c r="E393" s="1">
        <v>50.02399063</v>
      </c>
      <c r="F393" s="1">
        <v>-121.5255966</v>
      </c>
      <c r="G393" s="2" t="str">
        <f t="shared" si="1"/>
        <v>YES</v>
      </c>
      <c r="H393" s="1" t="s">
        <v>35</v>
      </c>
      <c r="I393" s="1" t="s">
        <v>35</v>
      </c>
      <c r="J393" s="1" t="s">
        <v>35</v>
      </c>
      <c r="K393" s="1">
        <v>30</v>
      </c>
      <c r="L393" s="1">
        <v>6</v>
      </c>
      <c r="M393" s="1">
        <v>36</v>
      </c>
      <c r="N393" s="1">
        <v>87.73</v>
      </c>
      <c r="O393"/>
      <c r="P393"/>
      <c r="Q393"/>
      <c r="R393"/>
      <c r="S393"/>
      <c r="T393"/>
    </row>
    <row r="394" spans="1:20">
      <c r="A394" s="1" t="s">
        <v>1035</v>
      </c>
      <c r="B394" s="1">
        <v>84</v>
      </c>
      <c r="D394" s="1" t="s">
        <v>564</v>
      </c>
      <c r="E394" s="1">
        <v>50.02428055</v>
      </c>
      <c r="F394" s="1">
        <v>-121.52549740000001</v>
      </c>
      <c r="G394" s="2" t="str">
        <f t="shared" si="1"/>
        <v>YES</v>
      </c>
      <c r="H394" s="1" t="s">
        <v>35</v>
      </c>
      <c r="I394" s="1" t="s">
        <v>35</v>
      </c>
      <c r="J394" s="1" t="s">
        <v>35</v>
      </c>
      <c r="K394" s="1">
        <v>40</v>
      </c>
      <c r="L394" s="1">
        <v>3</v>
      </c>
      <c r="M394" s="1">
        <v>43</v>
      </c>
      <c r="N394" s="1">
        <v>66.150000000000006</v>
      </c>
      <c r="O394"/>
      <c r="P394"/>
      <c r="Q394"/>
      <c r="R394"/>
      <c r="S394"/>
      <c r="T394"/>
    </row>
    <row r="395" spans="1:20">
      <c r="A395" s="1" t="s">
        <v>1035</v>
      </c>
      <c r="B395" s="1">
        <v>85</v>
      </c>
      <c r="D395" s="1" t="s">
        <v>564</v>
      </c>
      <c r="E395" s="1">
        <v>49.996608729999998</v>
      </c>
      <c r="F395" s="1">
        <v>-121.55410000000001</v>
      </c>
      <c r="G395" s="2" t="str">
        <f t="shared" si="1"/>
        <v>YES</v>
      </c>
      <c r="H395" s="1" t="s">
        <v>35</v>
      </c>
      <c r="I395" s="1" t="s">
        <v>35</v>
      </c>
      <c r="J395" s="1" t="s">
        <v>35</v>
      </c>
      <c r="K395" s="1">
        <v>9</v>
      </c>
      <c r="L395" s="1">
        <v>3</v>
      </c>
      <c r="M395" s="1">
        <v>12</v>
      </c>
      <c r="N395" s="1">
        <v>27.26</v>
      </c>
      <c r="O395"/>
      <c r="P395"/>
      <c r="Q395"/>
      <c r="R395"/>
      <c r="S395"/>
      <c r="T395"/>
    </row>
    <row r="396" spans="1:20">
      <c r="A396" s="1" t="s">
        <v>1035</v>
      </c>
      <c r="B396" s="1">
        <v>86</v>
      </c>
      <c r="D396" s="1" t="s">
        <v>564</v>
      </c>
      <c r="E396" s="1">
        <v>50.001941680000002</v>
      </c>
      <c r="F396" s="1">
        <v>-121.5523987</v>
      </c>
      <c r="G396" s="2" t="str">
        <f t="shared" si="1"/>
        <v>YES</v>
      </c>
      <c r="H396" s="1" t="s">
        <v>35</v>
      </c>
      <c r="I396" s="1" t="s">
        <v>35</v>
      </c>
      <c r="J396" s="1" t="s">
        <v>35</v>
      </c>
      <c r="K396" s="1">
        <v>25</v>
      </c>
      <c r="L396" s="1">
        <v>2</v>
      </c>
      <c r="M396" s="1">
        <v>27</v>
      </c>
      <c r="N396" s="1">
        <v>34.61</v>
      </c>
      <c r="O396"/>
      <c r="P396"/>
      <c r="Q396"/>
      <c r="R396"/>
      <c r="S396"/>
      <c r="T396"/>
    </row>
    <row r="397" spans="1:20">
      <c r="A397" s="1" t="s">
        <v>1035</v>
      </c>
      <c r="B397" s="1">
        <v>87</v>
      </c>
      <c r="D397" s="1" t="s">
        <v>564</v>
      </c>
      <c r="E397" s="1">
        <v>50.001701349999998</v>
      </c>
      <c r="F397" s="1">
        <v>-121.5538025</v>
      </c>
      <c r="G397" s="2" t="str">
        <f t="shared" si="1"/>
        <v>YES</v>
      </c>
      <c r="H397" s="1" t="s">
        <v>35</v>
      </c>
      <c r="I397" s="1" t="s">
        <v>35</v>
      </c>
      <c r="J397" s="1" t="s">
        <v>35</v>
      </c>
      <c r="K397" s="1">
        <v>10</v>
      </c>
      <c r="L397" s="1">
        <v>2.5</v>
      </c>
      <c r="M397" s="1">
        <v>12.5</v>
      </c>
      <c r="N397" s="1">
        <v>41.98</v>
      </c>
      <c r="O397"/>
      <c r="P397"/>
      <c r="Q397"/>
      <c r="R397"/>
      <c r="S397"/>
      <c r="T397"/>
    </row>
    <row r="398" spans="1:20">
      <c r="A398" s="1" t="s">
        <v>1035</v>
      </c>
      <c r="B398" s="1">
        <v>88</v>
      </c>
      <c r="D398" s="1" t="s">
        <v>564</v>
      </c>
      <c r="E398" s="1">
        <v>50.030281070000001</v>
      </c>
      <c r="F398" s="1">
        <v>-121.528801</v>
      </c>
      <c r="G398" s="2" t="str">
        <f t="shared" si="1"/>
        <v>YES</v>
      </c>
      <c r="H398" s="1" t="s">
        <v>35</v>
      </c>
      <c r="I398" s="1" t="s">
        <v>35</v>
      </c>
      <c r="J398" s="1" t="s">
        <v>35</v>
      </c>
      <c r="K398" s="1">
        <v>30</v>
      </c>
      <c r="L398" s="1">
        <v>1</v>
      </c>
      <c r="M398" s="1">
        <v>31</v>
      </c>
      <c r="N398" s="1">
        <v>19.670000000000002</v>
      </c>
      <c r="O398"/>
      <c r="P398"/>
      <c r="Q398"/>
      <c r="R398"/>
      <c r="S398"/>
      <c r="T398"/>
    </row>
    <row r="399" spans="1:20">
      <c r="A399" s="1" t="s">
        <v>1035</v>
      </c>
      <c r="B399" s="1">
        <v>89</v>
      </c>
      <c r="D399" s="1" t="s">
        <v>564</v>
      </c>
      <c r="E399" s="1">
        <v>50.030719759999997</v>
      </c>
      <c r="F399" s="1">
        <v>-121.52839659999999</v>
      </c>
      <c r="G399" s="2" t="str">
        <f t="shared" si="1"/>
        <v>YES</v>
      </c>
      <c r="H399" s="1" t="s">
        <v>35</v>
      </c>
      <c r="I399" s="1" t="s">
        <v>35</v>
      </c>
      <c r="J399" s="1" t="s">
        <v>35</v>
      </c>
      <c r="K399" s="1">
        <v>28</v>
      </c>
      <c r="L399" s="1">
        <v>7.5</v>
      </c>
      <c r="M399" s="1">
        <v>35.5</v>
      </c>
      <c r="N399" s="1">
        <v>94.95</v>
      </c>
      <c r="O399"/>
      <c r="P399"/>
      <c r="Q399"/>
      <c r="R399"/>
      <c r="S399"/>
      <c r="T399"/>
    </row>
    <row r="400" spans="1:20">
      <c r="A400" s="1" t="s">
        <v>1035</v>
      </c>
      <c r="B400" s="1">
        <v>90</v>
      </c>
      <c r="D400" s="1" t="s">
        <v>564</v>
      </c>
      <c r="E400" s="1">
        <v>50.022399900000003</v>
      </c>
      <c r="F400" s="1">
        <v>-121.53820039999999</v>
      </c>
      <c r="G400" s="2" t="str">
        <f t="shared" si="1"/>
        <v>YES</v>
      </c>
      <c r="H400" s="1" t="s">
        <v>35</v>
      </c>
      <c r="I400" s="1" t="s">
        <v>35</v>
      </c>
      <c r="J400" s="1" t="s">
        <v>35</v>
      </c>
      <c r="K400" s="1">
        <v>25</v>
      </c>
      <c r="L400" s="1">
        <v>4</v>
      </c>
      <c r="M400" s="1">
        <v>29</v>
      </c>
      <c r="N400" s="1">
        <v>48.96</v>
      </c>
      <c r="O400"/>
      <c r="P400"/>
      <c r="Q400"/>
      <c r="R400"/>
      <c r="S400"/>
      <c r="T400"/>
    </row>
    <row r="401" spans="1:20">
      <c r="A401" s="1" t="s">
        <v>1035</v>
      </c>
      <c r="B401" s="1">
        <v>91</v>
      </c>
      <c r="D401" s="1" t="s">
        <v>564</v>
      </c>
      <c r="E401" s="1">
        <v>50.00351715</v>
      </c>
      <c r="F401" s="1">
        <v>-121.5590515</v>
      </c>
      <c r="G401" s="2" t="str">
        <f t="shared" si="1"/>
        <v>YES</v>
      </c>
      <c r="H401" s="1" t="s">
        <v>35</v>
      </c>
      <c r="I401" s="1" t="s">
        <v>35</v>
      </c>
      <c r="J401" s="1" t="s">
        <v>35</v>
      </c>
      <c r="K401" s="1">
        <v>27</v>
      </c>
      <c r="L401" s="1">
        <v>3</v>
      </c>
      <c r="M401" s="1">
        <v>30</v>
      </c>
      <c r="N401" s="1">
        <v>83.1</v>
      </c>
      <c r="O401"/>
      <c r="P401"/>
      <c r="Q401"/>
      <c r="R401"/>
      <c r="S401"/>
      <c r="T401"/>
    </row>
    <row r="402" spans="1:20">
      <c r="A402" s="1" t="s">
        <v>1035</v>
      </c>
      <c r="B402" s="1">
        <v>92</v>
      </c>
      <c r="D402" s="1" t="s">
        <v>564</v>
      </c>
      <c r="E402" s="1">
        <v>50.001602169999998</v>
      </c>
      <c r="F402" s="1">
        <v>-121.5656662</v>
      </c>
      <c r="G402" s="2" t="str">
        <f t="shared" si="1"/>
        <v>YES</v>
      </c>
      <c r="H402" s="1" t="s">
        <v>35</v>
      </c>
      <c r="I402" s="1" t="s">
        <v>35</v>
      </c>
      <c r="J402" s="1" t="s">
        <v>35</v>
      </c>
      <c r="K402" s="1">
        <v>45</v>
      </c>
      <c r="L402" s="1">
        <v>0</v>
      </c>
      <c r="M402" s="1">
        <v>45</v>
      </c>
      <c r="N402" s="1">
        <v>100.05</v>
      </c>
      <c r="O402"/>
      <c r="P402"/>
      <c r="Q402"/>
      <c r="R402"/>
      <c r="S402"/>
      <c r="T402"/>
    </row>
    <row r="403" spans="1:20">
      <c r="A403" s="1" t="s">
        <v>1035</v>
      </c>
      <c r="B403" s="1">
        <v>93</v>
      </c>
      <c r="D403" s="1" t="s">
        <v>564</v>
      </c>
      <c r="E403" s="1">
        <v>50.001815800000003</v>
      </c>
      <c r="F403" s="1">
        <v>-121.5662918</v>
      </c>
      <c r="G403" s="2" t="str">
        <f t="shared" si="1"/>
        <v>YES</v>
      </c>
      <c r="H403" s="1" t="s">
        <v>35</v>
      </c>
      <c r="I403" s="1" t="s">
        <v>35</v>
      </c>
      <c r="J403" s="1" t="s">
        <v>35</v>
      </c>
      <c r="K403" s="1">
        <v>65</v>
      </c>
      <c r="L403" s="1">
        <v>0</v>
      </c>
      <c r="M403" s="1">
        <v>65</v>
      </c>
      <c r="N403" s="1">
        <v>49.4</v>
      </c>
      <c r="O403"/>
      <c r="P403"/>
      <c r="T403"/>
    </row>
    <row r="404" spans="1:20">
      <c r="A404" s="1" t="s">
        <v>1035</v>
      </c>
      <c r="B404" s="1">
        <v>94</v>
      </c>
      <c r="D404" s="1" t="s">
        <v>562</v>
      </c>
      <c r="E404" s="1">
        <v>50.028545379999997</v>
      </c>
      <c r="F404" s="1">
        <v>-121.54570769999999</v>
      </c>
      <c r="G404" s="2" t="str">
        <f t="shared" si="1"/>
        <v>YES</v>
      </c>
      <c r="H404" s="1" t="s">
        <v>35</v>
      </c>
      <c r="I404" s="1" t="s">
        <v>35</v>
      </c>
      <c r="J404" s="1" t="s">
        <v>35</v>
      </c>
      <c r="K404" s="1">
        <v>61</v>
      </c>
      <c r="L404" s="1">
        <v>12</v>
      </c>
      <c r="M404" s="1">
        <v>73</v>
      </c>
      <c r="N404" s="1">
        <v>64.83</v>
      </c>
      <c r="O404"/>
    </row>
    <row r="405" spans="1:20">
      <c r="A405" s="1" t="s">
        <v>1035</v>
      </c>
      <c r="B405" s="1">
        <v>95</v>
      </c>
      <c r="D405" s="1" t="s">
        <v>562</v>
      </c>
      <c r="E405" s="1">
        <v>50.028316500000003</v>
      </c>
      <c r="F405" s="1">
        <v>-121.54605100000001</v>
      </c>
      <c r="G405" s="2" t="str">
        <f t="shared" si="1"/>
        <v>YES</v>
      </c>
      <c r="H405" s="1" t="s">
        <v>35</v>
      </c>
      <c r="I405" s="1" t="s">
        <v>35</v>
      </c>
      <c r="J405" s="1" t="s">
        <v>35</v>
      </c>
      <c r="K405" s="1">
        <v>46</v>
      </c>
      <c r="L405" s="1">
        <v>8</v>
      </c>
      <c r="M405" s="1">
        <v>54</v>
      </c>
      <c r="N405" s="1">
        <v>125.34</v>
      </c>
      <c r="O405"/>
    </row>
    <row r="406" spans="1:20">
      <c r="A406" s="1" t="s">
        <v>1035</v>
      </c>
      <c r="B406" s="1">
        <v>96</v>
      </c>
      <c r="D406" s="1" t="s">
        <v>562</v>
      </c>
      <c r="E406" s="1">
        <v>50.044689179999999</v>
      </c>
      <c r="F406" s="1">
        <v>-121.5354004</v>
      </c>
      <c r="G406" s="2" t="str">
        <f t="shared" si="1"/>
        <v>YES</v>
      </c>
      <c r="H406" s="1" t="s">
        <v>35</v>
      </c>
      <c r="I406" s="1" t="s">
        <v>35</v>
      </c>
      <c r="J406" s="1" t="s">
        <v>35</v>
      </c>
      <c r="K406" s="1">
        <v>20</v>
      </c>
      <c r="L406" s="1">
        <v>1</v>
      </c>
      <c r="M406" s="1">
        <v>21</v>
      </c>
      <c r="N406" s="1">
        <v>88.06</v>
      </c>
      <c r="O406"/>
    </row>
    <row r="407" spans="1:20">
      <c r="A407" s="1" t="s">
        <v>1035</v>
      </c>
      <c r="B407" s="1">
        <v>97</v>
      </c>
      <c r="D407" s="1" t="s">
        <v>560</v>
      </c>
      <c r="E407" s="1">
        <v>50.048931119999999</v>
      </c>
      <c r="F407" s="1">
        <v>-121.5398026</v>
      </c>
      <c r="G407" s="2" t="str">
        <f t="shared" si="1"/>
        <v>YES</v>
      </c>
      <c r="H407" s="1" t="s">
        <v>35</v>
      </c>
      <c r="I407" s="1" t="s">
        <v>35</v>
      </c>
      <c r="J407" s="1" t="s">
        <v>35</v>
      </c>
      <c r="K407" s="1">
        <v>59</v>
      </c>
      <c r="L407" s="1">
        <v>6</v>
      </c>
      <c r="M407" s="1">
        <v>65</v>
      </c>
      <c r="N407" s="1">
        <v>99.29</v>
      </c>
      <c r="O407"/>
    </row>
    <row r="408" spans="1:20">
      <c r="A408" s="1" t="s">
        <v>1035</v>
      </c>
      <c r="B408" s="1">
        <v>98</v>
      </c>
      <c r="D408" s="1" t="s">
        <v>564</v>
      </c>
      <c r="E408" s="1">
        <v>48.084720609999998</v>
      </c>
      <c r="F408" s="1">
        <v>-123.52310180000001</v>
      </c>
      <c r="G408" s="2" t="str">
        <f t="shared" si="1"/>
        <v>YES</v>
      </c>
      <c r="H408" s="1" t="s">
        <v>35</v>
      </c>
      <c r="I408" s="1" t="s">
        <v>35</v>
      </c>
      <c r="J408" s="1" t="s">
        <v>35</v>
      </c>
      <c r="K408" s="1">
        <v>90</v>
      </c>
      <c r="L408" s="1">
        <v>0</v>
      </c>
      <c r="M408" s="1">
        <v>90</v>
      </c>
      <c r="N408" s="1">
        <v>99.35</v>
      </c>
      <c r="O408"/>
    </row>
    <row r="409" spans="1:20">
      <c r="A409" s="1" t="s">
        <v>1035</v>
      </c>
      <c r="B409" s="1">
        <v>99</v>
      </c>
      <c r="D409" s="1" t="s">
        <v>564</v>
      </c>
      <c r="E409" s="1">
        <v>50.060211180000003</v>
      </c>
      <c r="F409" s="1">
        <v>-121.5563812</v>
      </c>
      <c r="G409" s="2" t="str">
        <f t="shared" si="1"/>
        <v>YES</v>
      </c>
      <c r="H409" s="1" t="s">
        <v>35</v>
      </c>
      <c r="I409" s="1" t="s">
        <v>35</v>
      </c>
      <c r="J409" s="1" t="s">
        <v>35</v>
      </c>
      <c r="K409" s="1">
        <v>58</v>
      </c>
      <c r="L409" s="1">
        <v>3</v>
      </c>
      <c r="M409" s="1">
        <v>61</v>
      </c>
      <c r="N409" s="1">
        <v>67.8</v>
      </c>
      <c r="O409"/>
    </row>
    <row r="410" spans="1:20">
      <c r="A410" s="1" t="s">
        <v>1035</v>
      </c>
      <c r="B410" s="1">
        <v>100</v>
      </c>
      <c r="D410" s="1" t="s">
        <v>560</v>
      </c>
      <c r="E410" s="1">
        <v>49.97608185</v>
      </c>
      <c r="F410" s="1">
        <v>-121.6641006</v>
      </c>
      <c r="G410" s="2" t="str">
        <f t="shared" si="1"/>
        <v>YES</v>
      </c>
      <c r="H410" s="1" t="s">
        <v>35</v>
      </c>
      <c r="I410" s="1" t="s">
        <v>35</v>
      </c>
      <c r="J410" s="1" t="s">
        <v>35</v>
      </c>
      <c r="K410" s="1">
        <v>30</v>
      </c>
      <c r="L410" s="1">
        <v>0</v>
      </c>
      <c r="M410" s="1">
        <v>30</v>
      </c>
      <c r="N410" s="1">
        <v>61.26</v>
      </c>
      <c r="O410"/>
    </row>
    <row r="411" spans="1:20">
      <c r="A411" s="1" t="s">
        <v>1035</v>
      </c>
      <c r="B411" s="1">
        <v>101</v>
      </c>
      <c r="D411" s="1" t="s">
        <v>564</v>
      </c>
      <c r="E411" s="1">
        <v>50.080959319999998</v>
      </c>
      <c r="F411" s="1">
        <v>-121.5642014</v>
      </c>
      <c r="G411" s="2" t="str">
        <f t="shared" si="1"/>
        <v>YES</v>
      </c>
      <c r="H411" s="1" t="s">
        <v>35</v>
      </c>
      <c r="I411" s="1" t="s">
        <v>35</v>
      </c>
      <c r="J411" s="1" t="s">
        <v>35</v>
      </c>
      <c r="K411" s="1">
        <v>35</v>
      </c>
      <c r="L411" s="1">
        <v>1</v>
      </c>
      <c r="M411" s="1">
        <v>36</v>
      </c>
      <c r="N411" s="1">
        <v>26.14</v>
      </c>
      <c r="O411"/>
    </row>
    <row r="412" spans="1:20">
      <c r="A412" s="1" t="s">
        <v>1035</v>
      </c>
      <c r="B412" s="1">
        <v>102</v>
      </c>
      <c r="D412" s="1" t="s">
        <v>564</v>
      </c>
      <c r="E412" s="1">
        <v>50.081050869999999</v>
      </c>
      <c r="F412" s="1">
        <v>-121.5644989</v>
      </c>
      <c r="G412" s="2" t="str">
        <f t="shared" si="1"/>
        <v>YES</v>
      </c>
      <c r="H412" s="1" t="s">
        <v>35</v>
      </c>
      <c r="I412" s="1" t="s">
        <v>35</v>
      </c>
      <c r="J412" s="1" t="s">
        <v>35</v>
      </c>
      <c r="K412" s="1">
        <v>0</v>
      </c>
      <c r="L412" s="1">
        <v>8</v>
      </c>
      <c r="M412" s="1">
        <v>8</v>
      </c>
      <c r="N412" s="1">
        <v>44.73</v>
      </c>
      <c r="O412"/>
    </row>
    <row r="413" spans="1:20">
      <c r="A413" s="1" t="s">
        <v>1035</v>
      </c>
      <c r="B413" s="1">
        <v>103</v>
      </c>
      <c r="D413" s="1" t="s">
        <v>560</v>
      </c>
      <c r="E413" s="1">
        <v>50.090919489999997</v>
      </c>
      <c r="F413" s="1">
        <v>-121.5659256</v>
      </c>
      <c r="G413" s="2" t="str">
        <f t="shared" si="1"/>
        <v>YES</v>
      </c>
      <c r="H413" s="1" t="s">
        <v>35</v>
      </c>
      <c r="I413" s="1" t="s">
        <v>35</v>
      </c>
      <c r="J413" s="1" t="s">
        <v>35</v>
      </c>
      <c r="K413" s="1">
        <v>70</v>
      </c>
      <c r="L413" s="1">
        <v>5</v>
      </c>
      <c r="M413" s="1">
        <v>75</v>
      </c>
      <c r="N413" s="1">
        <v>187.49</v>
      </c>
      <c r="O413"/>
    </row>
    <row r="414" spans="1:20">
      <c r="A414" s="1" t="s">
        <v>1035</v>
      </c>
      <c r="B414" s="1">
        <v>104</v>
      </c>
      <c r="D414" s="1" t="s">
        <v>564</v>
      </c>
      <c r="E414" s="1">
        <v>50.105461120000001</v>
      </c>
      <c r="F414" s="1">
        <v>-121.57630159999999</v>
      </c>
      <c r="G414" s="2" t="str">
        <f t="shared" si="1"/>
        <v>YES</v>
      </c>
      <c r="H414" s="1" t="s">
        <v>35</v>
      </c>
      <c r="I414" s="1" t="s">
        <v>35</v>
      </c>
      <c r="J414" s="1" t="s">
        <v>35</v>
      </c>
      <c r="K414" s="1">
        <v>35</v>
      </c>
      <c r="L414" s="1">
        <v>5</v>
      </c>
      <c r="M414" s="1">
        <v>40</v>
      </c>
      <c r="N414" s="1">
        <v>54.68</v>
      </c>
      <c r="O414"/>
    </row>
    <row r="415" spans="1:20">
      <c r="A415" s="1" t="s">
        <v>1035</v>
      </c>
      <c r="B415" s="1">
        <v>105</v>
      </c>
      <c r="D415" s="1" t="s">
        <v>564</v>
      </c>
      <c r="E415" s="1">
        <v>50.115261080000003</v>
      </c>
      <c r="F415" s="1">
        <v>-121.5723038</v>
      </c>
      <c r="G415" s="2" t="str">
        <f t="shared" si="1"/>
        <v>YES</v>
      </c>
      <c r="H415" s="1" t="s">
        <v>35</v>
      </c>
      <c r="I415" s="1" t="s">
        <v>35</v>
      </c>
      <c r="J415" s="1" t="s">
        <v>35</v>
      </c>
      <c r="K415" s="1">
        <v>10</v>
      </c>
      <c r="L415" s="1">
        <v>0.5</v>
      </c>
      <c r="M415" s="1">
        <v>10.5</v>
      </c>
      <c r="N415" s="1">
        <v>36.68</v>
      </c>
      <c r="O415"/>
    </row>
    <row r="416" spans="1:20">
      <c r="A416" s="1" t="s">
        <v>1035</v>
      </c>
      <c r="B416" s="1">
        <v>106</v>
      </c>
      <c r="D416" s="1" t="s">
        <v>564</v>
      </c>
      <c r="E416" s="1">
        <v>50.115779879999998</v>
      </c>
      <c r="F416" s="1">
        <v>-121.57250209999999</v>
      </c>
      <c r="G416" s="2" t="str">
        <f t="shared" si="1"/>
        <v>YES</v>
      </c>
      <c r="H416" s="1" t="s">
        <v>35</v>
      </c>
      <c r="I416" s="1" t="s">
        <v>35</v>
      </c>
      <c r="J416" s="1" t="s">
        <v>35</v>
      </c>
      <c r="K416" s="1">
        <v>46</v>
      </c>
      <c r="L416" s="1">
        <v>5</v>
      </c>
      <c r="M416" s="1">
        <v>51</v>
      </c>
      <c r="N416" s="1">
        <v>135.15</v>
      </c>
      <c r="O416"/>
    </row>
    <row r="417" spans="1:15">
      <c r="A417" s="1" t="s">
        <v>1035</v>
      </c>
      <c r="B417" s="1">
        <v>107</v>
      </c>
      <c r="D417" s="1" t="s">
        <v>564</v>
      </c>
      <c r="E417" s="1">
        <v>49.676498410000001</v>
      </c>
      <c r="F417" s="1">
        <v>-122.0294037</v>
      </c>
      <c r="G417" s="2" t="str">
        <f t="shared" si="1"/>
        <v>YES</v>
      </c>
      <c r="H417" s="1" t="s">
        <v>35</v>
      </c>
      <c r="I417" s="1" t="s">
        <v>35</v>
      </c>
      <c r="J417" s="1" t="s">
        <v>35</v>
      </c>
      <c r="K417" s="1">
        <v>50</v>
      </c>
      <c r="L417" s="1">
        <v>5</v>
      </c>
      <c r="M417" s="1">
        <v>55</v>
      </c>
      <c r="N417" s="1">
        <v>51.55</v>
      </c>
      <c r="O417"/>
    </row>
    <row r="418" spans="1:15">
      <c r="A418" s="1" t="s">
        <v>1035</v>
      </c>
      <c r="B418" s="1">
        <v>108</v>
      </c>
      <c r="D418" s="1" t="s">
        <v>564</v>
      </c>
      <c r="E418" s="1">
        <v>50.121921540000002</v>
      </c>
      <c r="F418" s="1">
        <v>-121.5959015</v>
      </c>
      <c r="G418" s="2" t="str">
        <f t="shared" si="1"/>
        <v>YES</v>
      </c>
      <c r="H418" s="1" t="s">
        <v>35</v>
      </c>
      <c r="I418" s="1" t="s">
        <v>35</v>
      </c>
      <c r="J418" s="1" t="s">
        <v>35</v>
      </c>
      <c r="K418" s="1">
        <v>35</v>
      </c>
      <c r="L418" s="1">
        <v>3</v>
      </c>
      <c r="M418" s="1">
        <v>38</v>
      </c>
      <c r="N418" s="1">
        <v>38.68</v>
      </c>
      <c r="O418"/>
    </row>
    <row r="419" spans="1:15">
      <c r="A419" s="1" t="s">
        <v>1035</v>
      </c>
      <c r="B419" s="1">
        <v>109</v>
      </c>
      <c r="D419" s="1" t="s">
        <v>562</v>
      </c>
      <c r="E419" s="1">
        <v>50.119869229999999</v>
      </c>
      <c r="F419" s="1">
        <v>-121.60399630000001</v>
      </c>
      <c r="G419" s="2" t="str">
        <f t="shared" si="1"/>
        <v>YES</v>
      </c>
      <c r="H419" s="1" t="s">
        <v>35</v>
      </c>
      <c r="I419" s="1" t="s">
        <v>35</v>
      </c>
      <c r="J419" s="1" t="s">
        <v>35</v>
      </c>
      <c r="K419" s="1">
        <v>37</v>
      </c>
      <c r="L419" s="1">
        <v>3</v>
      </c>
      <c r="M419" s="1">
        <v>40</v>
      </c>
      <c r="N419" s="1">
        <v>44.74</v>
      </c>
      <c r="O419"/>
    </row>
    <row r="420" spans="1:15">
      <c r="A420" s="1" t="s">
        <v>1035</v>
      </c>
      <c r="B420" s="1">
        <v>110</v>
      </c>
      <c r="D420" s="1" t="s">
        <v>564</v>
      </c>
      <c r="E420" s="1">
        <v>50.114608760000003</v>
      </c>
      <c r="F420" s="1">
        <v>-121.6120987</v>
      </c>
      <c r="G420" s="2" t="str">
        <f t="shared" si="1"/>
        <v>YES</v>
      </c>
      <c r="H420" s="1" t="s">
        <v>35</v>
      </c>
      <c r="I420" s="1" t="s">
        <v>35</v>
      </c>
      <c r="J420" s="1" t="s">
        <v>35</v>
      </c>
      <c r="K420" s="1">
        <v>8</v>
      </c>
      <c r="L420" s="1">
        <v>3</v>
      </c>
      <c r="M420" s="1">
        <v>11</v>
      </c>
      <c r="N420" s="1">
        <v>23.54</v>
      </c>
      <c r="O420"/>
    </row>
    <row r="421" spans="1:15">
      <c r="A421" s="1" t="s">
        <v>1035</v>
      </c>
      <c r="B421" s="1">
        <v>111</v>
      </c>
      <c r="D421" s="1" t="s">
        <v>560</v>
      </c>
      <c r="E421" s="1">
        <v>48.321388239999997</v>
      </c>
      <c r="F421" s="1">
        <v>-123.5731964</v>
      </c>
      <c r="G421" s="2" t="str">
        <f t="shared" si="1"/>
        <v>YES</v>
      </c>
      <c r="H421" s="1" t="s">
        <v>35</v>
      </c>
      <c r="I421" s="1" t="s">
        <v>35</v>
      </c>
      <c r="J421" s="1" t="s">
        <v>35</v>
      </c>
      <c r="K421" s="1">
        <v>20</v>
      </c>
      <c r="L421" s="1">
        <v>4</v>
      </c>
      <c r="M421" s="1">
        <v>24</v>
      </c>
      <c r="N421" s="1">
        <v>55.7</v>
      </c>
      <c r="O421"/>
    </row>
    <row r="422" spans="1:15">
      <c r="A422" s="1" t="s">
        <v>1035</v>
      </c>
      <c r="B422" s="1">
        <v>112</v>
      </c>
      <c r="D422" s="1" t="s">
        <v>560</v>
      </c>
      <c r="E422" s="1">
        <v>48.433891299999999</v>
      </c>
      <c r="F422" s="1">
        <v>-123.4636002</v>
      </c>
      <c r="G422" s="2" t="str">
        <f t="shared" si="1"/>
        <v>YES</v>
      </c>
      <c r="H422" s="1" t="s">
        <v>35</v>
      </c>
      <c r="I422" s="1" t="s">
        <v>35</v>
      </c>
      <c r="J422" s="1" t="s">
        <v>35</v>
      </c>
      <c r="K422" s="1">
        <v>50</v>
      </c>
      <c r="L422" s="1">
        <v>6</v>
      </c>
      <c r="M422" s="1">
        <v>56</v>
      </c>
      <c r="N422" s="1">
        <v>173.79</v>
      </c>
      <c r="O422"/>
    </row>
    <row r="423" spans="1:15">
      <c r="A423" s="1" t="s">
        <v>1035</v>
      </c>
      <c r="B423" s="1">
        <v>113</v>
      </c>
      <c r="D423" s="1" t="s">
        <v>560</v>
      </c>
      <c r="E423" s="1">
        <v>48.317810059999999</v>
      </c>
      <c r="F423" s="1">
        <v>-123.5799026</v>
      </c>
      <c r="G423" s="2" t="str">
        <f t="shared" si="1"/>
        <v>YES</v>
      </c>
      <c r="H423" s="1" t="s">
        <v>35</v>
      </c>
      <c r="I423" s="1" t="s">
        <v>35</v>
      </c>
      <c r="J423" s="1" t="s">
        <v>35</v>
      </c>
      <c r="K423" s="1">
        <v>70</v>
      </c>
      <c r="L423" s="1">
        <v>2</v>
      </c>
      <c r="M423" s="1">
        <v>72</v>
      </c>
      <c r="N423" s="1">
        <v>114.4</v>
      </c>
      <c r="O423"/>
    </row>
    <row r="424" spans="1:15">
      <c r="A424" s="1" t="s">
        <v>1035</v>
      </c>
      <c r="B424" s="1">
        <v>114</v>
      </c>
      <c r="D424" s="1" t="s">
        <v>560</v>
      </c>
      <c r="E424" s="1">
        <v>48.318389889999999</v>
      </c>
      <c r="F424" s="1">
        <v>-123.58000180000001</v>
      </c>
      <c r="G424" s="2" t="str">
        <f t="shared" si="1"/>
        <v>YES</v>
      </c>
      <c r="H424" s="1" t="s">
        <v>35</v>
      </c>
      <c r="I424" s="1" t="s">
        <v>35</v>
      </c>
      <c r="J424" s="1" t="s">
        <v>35</v>
      </c>
      <c r="K424" s="1">
        <v>60</v>
      </c>
      <c r="L424" s="1">
        <v>8</v>
      </c>
      <c r="M424" s="1">
        <v>68</v>
      </c>
      <c r="N424" s="1">
        <v>93.16</v>
      </c>
      <c r="O424"/>
    </row>
    <row r="425" spans="1:15">
      <c r="A425" s="1" t="s">
        <v>1035</v>
      </c>
      <c r="B425" s="1">
        <v>115</v>
      </c>
      <c r="D425" s="1" t="s">
        <v>35</v>
      </c>
      <c r="E425" s="1">
        <v>48.318389889999999</v>
      </c>
      <c r="F425" s="1">
        <v>-123.58000180000001</v>
      </c>
      <c r="G425" s="2" t="str">
        <f t="shared" si="1"/>
        <v>NO</v>
      </c>
      <c r="H425" s="1" t="s">
        <v>35</v>
      </c>
      <c r="I425" s="1" t="s">
        <v>35</v>
      </c>
      <c r="J425" s="1" t="s">
        <v>35</v>
      </c>
      <c r="K425" s="1" t="s">
        <v>35</v>
      </c>
      <c r="L425" s="1" t="s">
        <v>35</v>
      </c>
      <c r="M425" s="1" t="s">
        <v>35</v>
      </c>
      <c r="N425" s="1" t="s">
        <v>35</v>
      </c>
      <c r="O425"/>
    </row>
    <row r="426" spans="1:15">
      <c r="A426" s="1" t="s">
        <v>1035</v>
      </c>
      <c r="B426" s="1">
        <v>116</v>
      </c>
      <c r="D426" s="1" t="s">
        <v>560</v>
      </c>
      <c r="E426" s="1">
        <v>48.315250399999996</v>
      </c>
      <c r="F426" s="1">
        <v>-123.5833969</v>
      </c>
      <c r="G426" s="2" t="str">
        <f t="shared" si="1"/>
        <v>YES</v>
      </c>
      <c r="H426" s="1" t="s">
        <v>35</v>
      </c>
      <c r="I426" s="1" t="s">
        <v>35</v>
      </c>
      <c r="J426" s="1" t="s">
        <v>35</v>
      </c>
      <c r="K426" s="1">
        <v>70</v>
      </c>
      <c r="L426" s="1">
        <v>4</v>
      </c>
      <c r="M426" s="1">
        <v>74</v>
      </c>
      <c r="N426" s="1">
        <v>257.70999999999998</v>
      </c>
      <c r="O426"/>
    </row>
    <row r="427" spans="1:15">
      <c r="A427" s="1" t="s">
        <v>1035</v>
      </c>
      <c r="B427" s="1">
        <v>117</v>
      </c>
      <c r="D427" s="1" t="s">
        <v>560</v>
      </c>
      <c r="E427" s="1">
        <v>48.31666946</v>
      </c>
      <c r="F427" s="1">
        <v>-123.5824966</v>
      </c>
      <c r="G427" s="2" t="str">
        <f t="shared" si="1"/>
        <v>YES</v>
      </c>
      <c r="H427" s="1" t="s">
        <v>35</v>
      </c>
      <c r="I427" s="1" t="s">
        <v>35</v>
      </c>
      <c r="J427" s="1" t="s">
        <v>35</v>
      </c>
      <c r="K427" s="1">
        <v>55</v>
      </c>
      <c r="L427" s="1">
        <v>6</v>
      </c>
      <c r="M427" s="1">
        <v>61</v>
      </c>
      <c r="N427" s="1">
        <v>174.91</v>
      </c>
      <c r="O427"/>
    </row>
    <row r="428" spans="1:15">
      <c r="A428" s="1" t="s">
        <v>1035</v>
      </c>
      <c r="B428" s="1">
        <v>118</v>
      </c>
      <c r="D428" s="1" t="s">
        <v>560</v>
      </c>
      <c r="E428" s="1">
        <v>48.43439102</v>
      </c>
      <c r="F428" s="1">
        <v>-123.46600340000001</v>
      </c>
      <c r="G428" s="2" t="str">
        <f t="shared" si="1"/>
        <v>YES</v>
      </c>
      <c r="H428" s="1" t="s">
        <v>35</v>
      </c>
      <c r="I428" s="1" t="s">
        <v>35</v>
      </c>
      <c r="J428" s="1" t="s">
        <v>35</v>
      </c>
      <c r="K428" s="1">
        <v>50</v>
      </c>
      <c r="L428" s="1">
        <v>2</v>
      </c>
      <c r="M428" s="1">
        <v>52</v>
      </c>
      <c r="N428" s="1">
        <v>0</v>
      </c>
      <c r="O428"/>
    </row>
    <row r="429" spans="1:15">
      <c r="A429" s="1" t="s">
        <v>1035</v>
      </c>
      <c r="B429" s="1">
        <v>119</v>
      </c>
      <c r="D429" s="1" t="s">
        <v>564</v>
      </c>
      <c r="E429" s="1">
        <v>48.436531070000001</v>
      </c>
      <c r="F429" s="1">
        <v>-123.4690018</v>
      </c>
      <c r="G429" s="2" t="str">
        <f t="shared" si="1"/>
        <v>YES</v>
      </c>
      <c r="H429" s="1" t="s">
        <v>35</v>
      </c>
      <c r="I429" s="1" t="s">
        <v>35</v>
      </c>
      <c r="J429" s="1" t="s">
        <v>35</v>
      </c>
      <c r="K429" s="1">
        <v>50</v>
      </c>
      <c r="L429" s="1">
        <v>3</v>
      </c>
      <c r="M429" s="1">
        <v>53</v>
      </c>
      <c r="N429" s="1">
        <v>103.86</v>
      </c>
      <c r="O429"/>
    </row>
    <row r="430" spans="1:15">
      <c r="A430" s="1" t="s">
        <v>1035</v>
      </c>
      <c r="B430" s="1">
        <v>120</v>
      </c>
      <c r="D430" s="1" t="s">
        <v>560</v>
      </c>
      <c r="E430" s="1">
        <v>48.337139129999997</v>
      </c>
      <c r="F430" s="1">
        <v>-123.57520289999999</v>
      </c>
      <c r="G430" s="2" t="str">
        <f t="shared" si="1"/>
        <v>YES</v>
      </c>
      <c r="H430" s="1" t="s">
        <v>35</v>
      </c>
      <c r="I430" s="1" t="s">
        <v>35</v>
      </c>
      <c r="J430" s="1" t="s">
        <v>35</v>
      </c>
      <c r="K430" s="1">
        <v>40</v>
      </c>
      <c r="L430" s="1">
        <v>1.5</v>
      </c>
      <c r="M430" s="1">
        <v>41.5</v>
      </c>
      <c r="N430" s="1">
        <v>57.42</v>
      </c>
      <c r="O430"/>
    </row>
    <row r="431" spans="1:15">
      <c r="A431" s="1" t="s">
        <v>1035</v>
      </c>
      <c r="B431" s="1">
        <v>121</v>
      </c>
      <c r="D431" s="1" t="s">
        <v>560</v>
      </c>
      <c r="E431" s="1">
        <v>48.435138700000003</v>
      </c>
      <c r="F431" s="1">
        <v>-123.4776001</v>
      </c>
      <c r="G431" s="2" t="str">
        <f t="shared" si="1"/>
        <v>YES</v>
      </c>
      <c r="H431" s="1" t="s">
        <v>35</v>
      </c>
      <c r="I431" s="1" t="s">
        <v>35</v>
      </c>
      <c r="J431" s="1" t="s">
        <v>35</v>
      </c>
      <c r="K431" s="1">
        <v>50</v>
      </c>
      <c r="L431" s="1">
        <v>1</v>
      </c>
      <c r="M431" s="1">
        <v>51</v>
      </c>
      <c r="N431" s="1">
        <v>111.96</v>
      </c>
      <c r="O431"/>
    </row>
    <row r="432" spans="1:15">
      <c r="A432" s="1" t="s">
        <v>1035</v>
      </c>
      <c r="B432" s="1">
        <v>122</v>
      </c>
      <c r="D432" s="1" t="s">
        <v>560</v>
      </c>
      <c r="E432" s="1">
        <v>48.434139250000001</v>
      </c>
      <c r="F432" s="1">
        <v>-123.4791031</v>
      </c>
      <c r="G432" s="2" t="str">
        <f t="shared" si="1"/>
        <v>YES</v>
      </c>
      <c r="H432" s="1" t="s">
        <v>35</v>
      </c>
      <c r="I432" s="1" t="s">
        <v>35</v>
      </c>
      <c r="J432" s="1" t="s">
        <v>35</v>
      </c>
      <c r="K432" s="1">
        <v>55</v>
      </c>
      <c r="L432" s="1">
        <v>2</v>
      </c>
      <c r="M432" s="1">
        <v>57</v>
      </c>
      <c r="N432" s="1">
        <v>285.37</v>
      </c>
      <c r="O432"/>
    </row>
    <row r="433" spans="1:15">
      <c r="A433" s="1" t="s">
        <v>1035</v>
      </c>
      <c r="B433" s="1">
        <v>123</v>
      </c>
      <c r="D433" s="1" t="s">
        <v>560</v>
      </c>
      <c r="E433" s="1">
        <v>48.43458176</v>
      </c>
      <c r="F433" s="1">
        <v>-123.48169710000001</v>
      </c>
      <c r="G433" s="2" t="str">
        <f t="shared" si="1"/>
        <v>YES</v>
      </c>
      <c r="H433" s="1" t="s">
        <v>35</v>
      </c>
      <c r="I433" s="1" t="s">
        <v>35</v>
      </c>
      <c r="J433" s="1" t="s">
        <v>35</v>
      </c>
      <c r="K433" s="1">
        <v>50</v>
      </c>
      <c r="L433" s="1">
        <v>3</v>
      </c>
      <c r="M433" s="1">
        <v>53</v>
      </c>
      <c r="N433" s="1">
        <v>108.21</v>
      </c>
      <c r="O433"/>
    </row>
    <row r="434" spans="1:15">
      <c r="A434" s="1" t="s">
        <v>1035</v>
      </c>
      <c r="B434" s="1">
        <v>124</v>
      </c>
      <c r="D434" s="1" t="s">
        <v>564</v>
      </c>
      <c r="E434" s="1">
        <v>48.482170099999998</v>
      </c>
      <c r="F434" s="1">
        <v>-123.4499969</v>
      </c>
      <c r="G434" s="2" t="str">
        <f t="shared" si="1"/>
        <v>YES</v>
      </c>
      <c r="H434" s="1" t="s">
        <v>35</v>
      </c>
      <c r="I434" s="1" t="s">
        <v>35</v>
      </c>
      <c r="J434" s="1" t="s">
        <v>35</v>
      </c>
      <c r="K434" s="1">
        <v>72</v>
      </c>
      <c r="L434" s="1">
        <v>12</v>
      </c>
      <c r="M434" s="1">
        <v>84</v>
      </c>
      <c r="N434" s="1">
        <v>141.49</v>
      </c>
      <c r="O434"/>
    </row>
    <row r="435" spans="1:15">
      <c r="A435" s="1" t="s">
        <v>1035</v>
      </c>
      <c r="B435" s="1">
        <v>125</v>
      </c>
      <c r="D435" s="1" t="s">
        <v>564</v>
      </c>
      <c r="E435" s="1">
        <v>48.48610687</v>
      </c>
      <c r="F435" s="1">
        <v>-123.4477768</v>
      </c>
      <c r="G435" s="2" t="str">
        <f t="shared" si="1"/>
        <v>YES</v>
      </c>
      <c r="H435" s="1" t="s">
        <v>35</v>
      </c>
      <c r="I435" s="1" t="s">
        <v>35</v>
      </c>
      <c r="J435" s="1" t="s">
        <v>35</v>
      </c>
      <c r="K435" s="1">
        <v>50</v>
      </c>
      <c r="L435" s="1">
        <v>6</v>
      </c>
      <c r="M435" s="1">
        <v>56</v>
      </c>
      <c r="N435" s="1">
        <v>128.11000000000001</v>
      </c>
      <c r="O435"/>
    </row>
    <row r="436" spans="1:15">
      <c r="A436" s="1" t="s">
        <v>1035</v>
      </c>
      <c r="B436" s="1">
        <v>126</v>
      </c>
      <c r="D436" s="1" t="s">
        <v>564</v>
      </c>
      <c r="E436" s="1">
        <v>48.483448029999998</v>
      </c>
      <c r="F436" s="1">
        <v>-123.4510574</v>
      </c>
      <c r="G436" s="2" t="str">
        <f t="shared" si="1"/>
        <v>YES</v>
      </c>
      <c r="H436" s="1" t="s">
        <v>35</v>
      </c>
      <c r="I436" s="1" t="s">
        <v>35</v>
      </c>
      <c r="J436" s="1" t="s">
        <v>35</v>
      </c>
      <c r="K436" s="1">
        <v>55</v>
      </c>
      <c r="L436" s="1">
        <v>2</v>
      </c>
      <c r="M436" s="1">
        <v>57</v>
      </c>
      <c r="N436" s="1">
        <v>86.33</v>
      </c>
      <c r="O436"/>
    </row>
    <row r="437" spans="1:15">
      <c r="A437" s="1" t="s">
        <v>1035</v>
      </c>
      <c r="B437" s="1">
        <v>127</v>
      </c>
      <c r="D437" s="1" t="s">
        <v>564</v>
      </c>
      <c r="E437" s="1">
        <v>48.544239040000001</v>
      </c>
      <c r="F437" s="1">
        <v>-123.4049301</v>
      </c>
      <c r="G437" s="2" t="str">
        <f t="shared" si="1"/>
        <v>YES</v>
      </c>
      <c r="H437" s="1" t="s">
        <v>35</v>
      </c>
      <c r="I437" s="1" t="s">
        <v>35</v>
      </c>
      <c r="J437" s="1" t="s">
        <v>35</v>
      </c>
      <c r="K437" s="1">
        <v>45</v>
      </c>
      <c r="L437" s="1">
        <v>5</v>
      </c>
      <c r="M437" s="1">
        <v>50</v>
      </c>
      <c r="N437" s="1">
        <v>72.989999999999995</v>
      </c>
      <c r="O437"/>
    </row>
    <row r="438" spans="1:15">
      <c r="A438" s="1" t="s">
        <v>1035</v>
      </c>
      <c r="B438" s="1">
        <v>128</v>
      </c>
      <c r="D438" s="1" t="s">
        <v>560</v>
      </c>
      <c r="E438" s="1">
        <v>48.478050230000001</v>
      </c>
      <c r="F438" s="1">
        <v>-123.47419739999999</v>
      </c>
      <c r="G438" s="2" t="str">
        <f t="shared" si="1"/>
        <v>YES</v>
      </c>
      <c r="H438" s="1" t="s">
        <v>35</v>
      </c>
      <c r="I438" s="1" t="s">
        <v>35</v>
      </c>
      <c r="J438" s="1" t="s">
        <v>35</v>
      </c>
      <c r="K438" s="1">
        <v>50</v>
      </c>
      <c r="L438" s="1">
        <v>0.5</v>
      </c>
      <c r="M438" s="1">
        <v>50.5</v>
      </c>
      <c r="N438" s="1">
        <v>131.04</v>
      </c>
      <c r="O438"/>
    </row>
    <row r="439" spans="1:15">
      <c r="A439" s="1" t="s">
        <v>1035</v>
      </c>
      <c r="B439" s="1">
        <v>129</v>
      </c>
      <c r="D439" s="1" t="s">
        <v>560</v>
      </c>
      <c r="E439" s="1">
        <v>48.479438780000002</v>
      </c>
      <c r="F439" s="1">
        <v>-123.4744034</v>
      </c>
      <c r="G439" s="2" t="str">
        <f t="shared" ref="G439:G502" si="2">IF(K439&lt;&gt;"NA","YES","NO")</f>
        <v>YES</v>
      </c>
      <c r="H439" s="1" t="s">
        <v>35</v>
      </c>
      <c r="I439" s="1" t="s">
        <v>35</v>
      </c>
      <c r="J439" s="1" t="s">
        <v>35</v>
      </c>
      <c r="K439" s="1">
        <v>56</v>
      </c>
      <c r="L439" s="1">
        <v>1</v>
      </c>
      <c r="M439" s="1">
        <v>57</v>
      </c>
      <c r="N439" s="1">
        <v>42.59</v>
      </c>
      <c r="O439"/>
    </row>
    <row r="440" spans="1:15">
      <c r="A440" s="1" t="s">
        <v>1035</v>
      </c>
      <c r="B440" s="1">
        <v>130</v>
      </c>
      <c r="D440" s="1" t="s">
        <v>560</v>
      </c>
      <c r="E440" s="1">
        <v>48.474998470000003</v>
      </c>
      <c r="F440" s="1">
        <v>-123.4830017</v>
      </c>
      <c r="G440" s="2" t="str">
        <f t="shared" si="2"/>
        <v>YES</v>
      </c>
      <c r="H440" s="1" t="s">
        <v>35</v>
      </c>
      <c r="I440" s="1" t="s">
        <v>35</v>
      </c>
      <c r="J440" s="1" t="s">
        <v>35</v>
      </c>
      <c r="K440" s="1">
        <v>53</v>
      </c>
      <c r="L440" s="1">
        <v>2</v>
      </c>
      <c r="M440" s="1">
        <v>55</v>
      </c>
      <c r="N440" s="1">
        <v>90.22</v>
      </c>
      <c r="O440"/>
    </row>
    <row r="441" spans="1:15">
      <c r="A441" s="1" t="s">
        <v>1035</v>
      </c>
      <c r="B441" s="1">
        <v>131</v>
      </c>
      <c r="D441" s="1" t="s">
        <v>560</v>
      </c>
      <c r="E441" s="1">
        <v>48.480171200000001</v>
      </c>
      <c r="F441" s="1">
        <v>-123.4806976</v>
      </c>
      <c r="G441" s="2" t="str">
        <f t="shared" si="2"/>
        <v>YES</v>
      </c>
      <c r="H441" s="1" t="s">
        <v>35</v>
      </c>
      <c r="I441" s="1" t="s">
        <v>35</v>
      </c>
      <c r="J441" s="1" t="s">
        <v>35</v>
      </c>
      <c r="K441" s="1">
        <v>15</v>
      </c>
      <c r="L441" s="1">
        <v>4</v>
      </c>
      <c r="M441" s="1">
        <v>19</v>
      </c>
      <c r="N441" s="1">
        <v>73.25</v>
      </c>
      <c r="O441"/>
    </row>
    <row r="442" spans="1:15">
      <c r="A442" s="1" t="s">
        <v>1035</v>
      </c>
      <c r="B442" s="1">
        <v>132</v>
      </c>
      <c r="D442" s="1" t="s">
        <v>564</v>
      </c>
      <c r="E442" s="1">
        <v>48.545051569999998</v>
      </c>
      <c r="F442" s="1">
        <v>-123.45809939999999</v>
      </c>
      <c r="G442" s="2" t="str">
        <f t="shared" si="2"/>
        <v>YES</v>
      </c>
      <c r="H442" s="1" t="s">
        <v>35</v>
      </c>
      <c r="I442" s="1" t="s">
        <v>35</v>
      </c>
      <c r="J442" s="1" t="s">
        <v>35</v>
      </c>
      <c r="K442" s="1">
        <v>50</v>
      </c>
      <c r="L442" s="1">
        <v>2</v>
      </c>
      <c r="M442" s="1">
        <v>52</v>
      </c>
      <c r="N442" s="1">
        <v>73.290000000000006</v>
      </c>
      <c r="O442"/>
    </row>
    <row r="443" spans="1:15">
      <c r="A443" s="1" t="s">
        <v>1035</v>
      </c>
      <c r="B443" s="1">
        <v>133</v>
      </c>
      <c r="D443" s="1" t="s">
        <v>564</v>
      </c>
      <c r="E443" s="1">
        <v>48.545471190000001</v>
      </c>
      <c r="F443" s="1">
        <v>-123.4578018</v>
      </c>
      <c r="G443" s="2" t="str">
        <f t="shared" si="2"/>
        <v>YES</v>
      </c>
      <c r="H443" s="1" t="s">
        <v>35</v>
      </c>
      <c r="I443" s="1" t="s">
        <v>35</v>
      </c>
      <c r="J443" s="1" t="s">
        <v>35</v>
      </c>
      <c r="K443" s="1">
        <v>60</v>
      </c>
      <c r="L443" s="1">
        <v>2</v>
      </c>
      <c r="M443" s="1">
        <v>62</v>
      </c>
      <c r="N443" s="1">
        <v>125.12</v>
      </c>
      <c r="O443"/>
    </row>
    <row r="444" spans="1:15">
      <c r="A444" s="1" t="s">
        <v>1035</v>
      </c>
      <c r="B444" s="1">
        <v>134</v>
      </c>
      <c r="D444" s="1" t="s">
        <v>560</v>
      </c>
      <c r="E444" s="1">
        <v>48.551330569999998</v>
      </c>
      <c r="F444" s="1">
        <v>-123.4611969</v>
      </c>
      <c r="G444" s="2" t="str">
        <f t="shared" si="2"/>
        <v>YES</v>
      </c>
      <c r="H444" s="1" t="s">
        <v>35</v>
      </c>
      <c r="I444" s="1" t="s">
        <v>35</v>
      </c>
      <c r="J444" s="1" t="s">
        <v>35</v>
      </c>
      <c r="K444" s="1">
        <v>60</v>
      </c>
      <c r="L444" s="1">
        <v>0.5</v>
      </c>
      <c r="M444" s="1">
        <v>60.5</v>
      </c>
      <c r="N444" s="1">
        <v>100.45</v>
      </c>
      <c r="O444"/>
    </row>
    <row r="445" spans="1:15">
      <c r="A445" s="1" t="s">
        <v>1035</v>
      </c>
      <c r="B445" s="1">
        <v>135</v>
      </c>
      <c r="D445" s="1" t="s">
        <v>560</v>
      </c>
      <c r="E445" s="1">
        <v>48.547580719999999</v>
      </c>
      <c r="F445" s="1">
        <v>-123.4649963</v>
      </c>
      <c r="G445" s="2" t="str">
        <f t="shared" si="2"/>
        <v>YES</v>
      </c>
      <c r="H445" s="1" t="s">
        <v>35</v>
      </c>
      <c r="I445" s="1" t="s">
        <v>35</v>
      </c>
      <c r="J445" s="1" t="s">
        <v>35</v>
      </c>
      <c r="K445" s="1">
        <v>55</v>
      </c>
      <c r="L445" s="1">
        <v>2</v>
      </c>
      <c r="M445" s="1">
        <v>57</v>
      </c>
      <c r="N445" s="1">
        <v>113.74</v>
      </c>
      <c r="O445"/>
    </row>
    <row r="446" spans="1:15">
      <c r="A446" s="1" t="s">
        <v>1035</v>
      </c>
      <c r="B446" s="1">
        <v>136</v>
      </c>
      <c r="D446" s="1" t="s">
        <v>564</v>
      </c>
      <c r="E446" s="1">
        <v>48.548580170000001</v>
      </c>
      <c r="F446" s="1">
        <v>-123.4652023</v>
      </c>
      <c r="G446" s="2" t="str">
        <f t="shared" si="2"/>
        <v>YES</v>
      </c>
      <c r="H446" s="1" t="s">
        <v>35</v>
      </c>
      <c r="I446" s="1" t="s">
        <v>35</v>
      </c>
      <c r="J446" s="1" t="s">
        <v>35</v>
      </c>
      <c r="K446" s="1">
        <v>55</v>
      </c>
      <c r="L446" s="1">
        <v>2</v>
      </c>
      <c r="M446" s="1">
        <v>57</v>
      </c>
      <c r="N446" s="1">
        <v>65.14</v>
      </c>
      <c r="O446"/>
    </row>
    <row r="447" spans="1:15">
      <c r="A447" s="1" t="s">
        <v>1035</v>
      </c>
      <c r="B447" s="1">
        <v>137</v>
      </c>
      <c r="D447" s="1" t="s">
        <v>560</v>
      </c>
      <c r="E447" s="1">
        <v>48.455169679999997</v>
      </c>
      <c r="F447" s="1">
        <v>-123.5792999</v>
      </c>
      <c r="G447" s="2" t="str">
        <f t="shared" si="2"/>
        <v>YES</v>
      </c>
      <c r="H447" s="1" t="s">
        <v>35</v>
      </c>
      <c r="I447" s="1" t="s">
        <v>35</v>
      </c>
      <c r="J447" s="1" t="s">
        <v>35</v>
      </c>
      <c r="K447" s="1">
        <v>65</v>
      </c>
      <c r="L447" s="1">
        <v>1</v>
      </c>
      <c r="M447" s="1">
        <v>66</v>
      </c>
      <c r="N447" s="1">
        <v>121.02</v>
      </c>
      <c r="O447"/>
    </row>
    <row r="448" spans="1:15">
      <c r="A448" s="1" t="s">
        <v>1035</v>
      </c>
      <c r="B448" s="1">
        <v>138</v>
      </c>
      <c r="D448" s="1" t="s">
        <v>560</v>
      </c>
      <c r="E448" s="1">
        <v>48.517055509999999</v>
      </c>
      <c r="F448" s="1">
        <v>-123.5299377</v>
      </c>
      <c r="G448" s="2" t="str">
        <f t="shared" si="2"/>
        <v>YES</v>
      </c>
      <c r="H448" s="1" t="s">
        <v>35</v>
      </c>
      <c r="I448" s="1" t="s">
        <v>35</v>
      </c>
      <c r="J448" s="1" t="s">
        <v>35</v>
      </c>
      <c r="K448" s="1">
        <v>38</v>
      </c>
      <c r="L448" s="1">
        <v>6</v>
      </c>
      <c r="M448" s="1">
        <v>44</v>
      </c>
      <c r="N448" s="1">
        <v>141.85</v>
      </c>
      <c r="O448"/>
    </row>
    <row r="449" spans="1:15">
      <c r="A449" s="1" t="s">
        <v>1035</v>
      </c>
      <c r="B449" s="1">
        <v>139</v>
      </c>
      <c r="D449" s="1" t="s">
        <v>564</v>
      </c>
      <c r="E449" s="1">
        <v>48.548938749999998</v>
      </c>
      <c r="F449" s="1">
        <v>-123.5001068</v>
      </c>
      <c r="G449" s="2" t="str">
        <f t="shared" si="2"/>
        <v>YES</v>
      </c>
      <c r="H449" s="1" t="s">
        <v>35</v>
      </c>
      <c r="I449" s="1" t="s">
        <v>35</v>
      </c>
      <c r="J449" s="1" t="s">
        <v>35</v>
      </c>
      <c r="K449" s="1">
        <v>33</v>
      </c>
      <c r="L449" s="1">
        <v>3</v>
      </c>
      <c r="M449" s="1">
        <v>36</v>
      </c>
      <c r="N449" s="1">
        <v>35.22</v>
      </c>
      <c r="O449"/>
    </row>
    <row r="450" spans="1:15">
      <c r="A450" s="1" t="s">
        <v>1035</v>
      </c>
      <c r="B450" s="1">
        <v>140</v>
      </c>
      <c r="D450" s="1" t="s">
        <v>564</v>
      </c>
      <c r="E450" s="1">
        <v>48.52840424</v>
      </c>
      <c r="F450" s="1">
        <v>-123.52917480000001</v>
      </c>
      <c r="G450" s="2" t="str">
        <f t="shared" si="2"/>
        <v>YES</v>
      </c>
      <c r="H450" s="1" t="s">
        <v>35</v>
      </c>
      <c r="I450" s="1" t="s">
        <v>35</v>
      </c>
      <c r="J450" s="1" t="s">
        <v>35</v>
      </c>
      <c r="K450" s="1">
        <v>52</v>
      </c>
      <c r="L450" s="1">
        <v>4</v>
      </c>
      <c r="M450" s="1">
        <v>56</v>
      </c>
      <c r="N450" s="1">
        <v>68.33</v>
      </c>
      <c r="O450"/>
    </row>
    <row r="451" spans="1:15">
      <c r="A451" s="1" t="s">
        <v>1035</v>
      </c>
      <c r="B451" s="1">
        <v>141</v>
      </c>
      <c r="D451" s="1" t="s">
        <v>564</v>
      </c>
      <c r="E451" s="1">
        <v>48.613784789999997</v>
      </c>
      <c r="F451" s="1">
        <v>-123.4491196</v>
      </c>
      <c r="G451" s="2" t="str">
        <f t="shared" si="2"/>
        <v>YES</v>
      </c>
      <c r="H451" s="1" t="s">
        <v>35</v>
      </c>
      <c r="I451" s="1" t="s">
        <v>35</v>
      </c>
      <c r="J451" s="1" t="s">
        <v>35</v>
      </c>
      <c r="K451" s="1">
        <v>22</v>
      </c>
      <c r="L451" s="1">
        <v>5</v>
      </c>
      <c r="M451" s="1">
        <v>27</v>
      </c>
      <c r="N451" s="1">
        <v>35.14</v>
      </c>
      <c r="O451"/>
    </row>
    <row r="452" spans="1:15">
      <c r="A452" s="1" t="s">
        <v>1035</v>
      </c>
      <c r="B452" s="1">
        <v>142</v>
      </c>
      <c r="D452" s="1" t="s">
        <v>564</v>
      </c>
      <c r="E452" s="1">
        <v>48.683265689999999</v>
      </c>
      <c r="F452" s="1">
        <v>-123.43181610000001</v>
      </c>
      <c r="G452" s="2" t="str">
        <f t="shared" si="2"/>
        <v>YES</v>
      </c>
      <c r="H452" s="1" t="s">
        <v>35</v>
      </c>
      <c r="I452" s="1" t="s">
        <v>35</v>
      </c>
      <c r="J452" s="1" t="s">
        <v>35</v>
      </c>
      <c r="K452" s="1">
        <v>55</v>
      </c>
      <c r="L452" s="1">
        <v>1</v>
      </c>
      <c r="M452" s="1">
        <v>56</v>
      </c>
      <c r="N452" s="1">
        <v>88.12</v>
      </c>
      <c r="O452"/>
    </row>
    <row r="453" spans="1:15">
      <c r="A453" s="1" t="s">
        <v>1035</v>
      </c>
      <c r="B453" s="1">
        <v>143</v>
      </c>
      <c r="D453" s="1" t="s">
        <v>560</v>
      </c>
      <c r="E453" s="1">
        <v>48.502281189999998</v>
      </c>
      <c r="F453" s="1">
        <v>-123.6158981</v>
      </c>
      <c r="G453" s="2" t="str">
        <f t="shared" si="2"/>
        <v>YES</v>
      </c>
      <c r="H453" s="1" t="s">
        <v>35</v>
      </c>
      <c r="I453" s="1" t="s">
        <v>35</v>
      </c>
      <c r="J453" s="1" t="s">
        <v>35</v>
      </c>
      <c r="K453" s="1">
        <v>42</v>
      </c>
      <c r="L453" s="1">
        <v>9</v>
      </c>
      <c r="M453" s="1">
        <v>51</v>
      </c>
      <c r="N453" s="1">
        <v>93.41</v>
      </c>
      <c r="O453"/>
    </row>
    <row r="454" spans="1:15">
      <c r="A454" s="1" t="s">
        <v>1035</v>
      </c>
      <c r="B454" s="1">
        <v>144</v>
      </c>
      <c r="D454" s="1" t="s">
        <v>560</v>
      </c>
      <c r="E454" s="1">
        <v>48.627277370000002</v>
      </c>
      <c r="F454" s="1">
        <v>-123.498024</v>
      </c>
      <c r="G454" s="2" t="str">
        <f t="shared" si="2"/>
        <v>YES</v>
      </c>
      <c r="H454" s="1" t="s">
        <v>35</v>
      </c>
      <c r="I454" s="1" t="s">
        <v>35</v>
      </c>
      <c r="J454" s="1" t="s">
        <v>35</v>
      </c>
      <c r="K454" s="1">
        <v>20</v>
      </c>
      <c r="L454" s="1">
        <v>11.5</v>
      </c>
      <c r="M454" s="1">
        <v>31.5</v>
      </c>
      <c r="N454" s="1">
        <v>90.87</v>
      </c>
      <c r="O454"/>
    </row>
    <row r="455" spans="1:15">
      <c r="A455" s="1" t="s">
        <v>1035</v>
      </c>
      <c r="B455" s="1">
        <v>145</v>
      </c>
      <c r="D455" s="1" t="s">
        <v>560</v>
      </c>
      <c r="E455" s="1">
        <v>48.731548310000001</v>
      </c>
      <c r="F455" s="1">
        <v>-123.44828800000001</v>
      </c>
      <c r="G455" s="2" t="str">
        <f t="shared" si="2"/>
        <v>YES</v>
      </c>
      <c r="H455" s="1" t="s">
        <v>35</v>
      </c>
      <c r="I455" s="1" t="s">
        <v>35</v>
      </c>
      <c r="J455" s="1" t="s">
        <v>35</v>
      </c>
      <c r="K455" s="1">
        <v>40</v>
      </c>
      <c r="L455" s="1">
        <v>3</v>
      </c>
      <c r="M455" s="1">
        <v>43</v>
      </c>
      <c r="N455" s="1">
        <v>79.16</v>
      </c>
      <c r="O455"/>
    </row>
    <row r="456" spans="1:15">
      <c r="A456" s="1" t="s">
        <v>1035</v>
      </c>
      <c r="B456" s="1">
        <v>146</v>
      </c>
      <c r="D456" s="1" t="s">
        <v>564</v>
      </c>
      <c r="E456" s="1">
        <v>49.274776459999998</v>
      </c>
      <c r="F456" s="1">
        <v>-122.9145584</v>
      </c>
      <c r="G456" s="2" t="str">
        <f t="shared" si="2"/>
        <v>YES</v>
      </c>
      <c r="H456" s="1" t="s">
        <v>35</v>
      </c>
      <c r="I456" s="1" t="s">
        <v>35</v>
      </c>
      <c r="J456" s="1" t="s">
        <v>35</v>
      </c>
      <c r="K456" s="1">
        <v>73</v>
      </c>
      <c r="L456" s="1">
        <v>2</v>
      </c>
      <c r="M456" s="1">
        <v>75</v>
      </c>
      <c r="N456" s="1">
        <v>177.66</v>
      </c>
      <c r="O456"/>
    </row>
    <row r="457" spans="1:15">
      <c r="A457" s="1" t="s">
        <v>1035</v>
      </c>
      <c r="B457" s="1">
        <v>147</v>
      </c>
      <c r="D457" s="1" t="s">
        <v>564</v>
      </c>
      <c r="E457" s="1">
        <v>49.279388429999997</v>
      </c>
      <c r="F457" s="1">
        <v>-122.9110031</v>
      </c>
      <c r="G457" s="2" t="str">
        <f t="shared" si="2"/>
        <v>YES</v>
      </c>
      <c r="H457" s="1" t="s">
        <v>35</v>
      </c>
      <c r="I457" s="1" t="s">
        <v>35</v>
      </c>
      <c r="J457" s="1" t="s">
        <v>35</v>
      </c>
      <c r="K457" s="1">
        <v>36</v>
      </c>
      <c r="L457" s="1">
        <v>10</v>
      </c>
      <c r="M457" s="1">
        <v>46</v>
      </c>
      <c r="N457" s="1">
        <v>101.37</v>
      </c>
      <c r="O457"/>
    </row>
    <row r="458" spans="1:15">
      <c r="A458" s="1" t="s">
        <v>1035</v>
      </c>
      <c r="B458" s="1">
        <v>148</v>
      </c>
      <c r="D458" s="1" t="s">
        <v>560</v>
      </c>
      <c r="E458" s="1">
        <v>48.725086210000001</v>
      </c>
      <c r="F458" s="1">
        <v>-123.4654312</v>
      </c>
      <c r="G458" s="2" t="str">
        <f t="shared" si="2"/>
        <v>YES</v>
      </c>
      <c r="H458" s="1" t="s">
        <v>35</v>
      </c>
      <c r="I458" s="1" t="s">
        <v>35</v>
      </c>
      <c r="J458" s="1" t="s">
        <v>35</v>
      </c>
      <c r="K458" s="1">
        <v>37</v>
      </c>
      <c r="L458" s="1">
        <v>2</v>
      </c>
      <c r="M458" s="1">
        <v>39</v>
      </c>
      <c r="N458" s="1">
        <v>113.92</v>
      </c>
      <c r="O458"/>
    </row>
    <row r="459" spans="1:15">
      <c r="A459" s="1" t="s">
        <v>1035</v>
      </c>
      <c r="B459" s="1">
        <v>149</v>
      </c>
      <c r="D459" s="1" t="s">
        <v>564</v>
      </c>
      <c r="E459" s="1">
        <v>48.735565190000003</v>
      </c>
      <c r="F459" s="1">
        <v>-123.45610809999999</v>
      </c>
      <c r="G459" s="2" t="str">
        <f t="shared" si="2"/>
        <v>YES</v>
      </c>
      <c r="H459" s="1" t="s">
        <v>35</v>
      </c>
      <c r="I459" s="1" t="s">
        <v>35</v>
      </c>
      <c r="J459" s="1" t="s">
        <v>35</v>
      </c>
      <c r="K459" s="1">
        <v>47</v>
      </c>
      <c r="L459" s="1">
        <v>2</v>
      </c>
      <c r="M459" s="1">
        <v>49</v>
      </c>
      <c r="N459" s="1">
        <v>61.49</v>
      </c>
      <c r="O459"/>
    </row>
    <row r="460" spans="1:15">
      <c r="A460" s="1" t="s">
        <v>1035</v>
      </c>
      <c r="B460" s="1">
        <v>150</v>
      </c>
      <c r="D460" s="1" t="s">
        <v>564</v>
      </c>
      <c r="E460" s="1">
        <v>48.791385650000002</v>
      </c>
      <c r="F460" s="1">
        <v>-123.41095730000001</v>
      </c>
      <c r="G460" s="2" t="str">
        <f t="shared" si="2"/>
        <v>YES</v>
      </c>
      <c r="H460" s="1" t="s">
        <v>35</v>
      </c>
      <c r="I460" s="1" t="s">
        <v>35</v>
      </c>
      <c r="J460" s="1" t="s">
        <v>35</v>
      </c>
      <c r="K460" s="1">
        <v>45</v>
      </c>
      <c r="L460" s="1">
        <v>0</v>
      </c>
      <c r="M460" s="1">
        <v>45</v>
      </c>
      <c r="N460" s="1">
        <v>60.42</v>
      </c>
      <c r="O460"/>
    </row>
    <row r="461" spans="1:15">
      <c r="A461" s="1" t="s">
        <v>1035</v>
      </c>
      <c r="B461" s="1">
        <v>151</v>
      </c>
      <c r="D461" s="1" t="s">
        <v>562</v>
      </c>
      <c r="E461" s="1">
        <v>48.650382999999998</v>
      </c>
      <c r="F461" s="1">
        <v>-123.5654373</v>
      </c>
      <c r="G461" s="2" t="str">
        <f t="shared" si="2"/>
        <v>YES</v>
      </c>
      <c r="H461" s="1" t="s">
        <v>35</v>
      </c>
      <c r="I461" s="1" t="s">
        <v>35</v>
      </c>
      <c r="J461" s="1" t="s">
        <v>35</v>
      </c>
      <c r="K461" s="1">
        <v>50</v>
      </c>
      <c r="L461" s="1">
        <v>2</v>
      </c>
      <c r="M461" s="1">
        <v>52</v>
      </c>
      <c r="N461" s="1">
        <v>285.08999999999997</v>
      </c>
      <c r="O461"/>
    </row>
    <row r="462" spans="1:15">
      <c r="A462" s="1" t="s">
        <v>1035</v>
      </c>
      <c r="B462" s="1">
        <v>152</v>
      </c>
      <c r="D462" s="1" t="s">
        <v>564</v>
      </c>
      <c r="E462" s="1">
        <v>48.863758089999997</v>
      </c>
      <c r="F462" s="1">
        <v>-123.3537445</v>
      </c>
      <c r="G462" s="2" t="str">
        <f t="shared" si="2"/>
        <v>YES</v>
      </c>
      <c r="H462" s="1" t="s">
        <v>35</v>
      </c>
      <c r="I462" s="1" t="s">
        <v>35</v>
      </c>
      <c r="J462" s="1" t="s">
        <v>35</v>
      </c>
      <c r="K462" s="1">
        <v>56</v>
      </c>
      <c r="L462" s="1">
        <v>3</v>
      </c>
      <c r="M462" s="1">
        <v>59</v>
      </c>
      <c r="N462" s="1">
        <v>81.349999999999994</v>
      </c>
      <c r="O462"/>
    </row>
    <row r="463" spans="1:15">
      <c r="A463" s="1" t="s">
        <v>1035</v>
      </c>
      <c r="B463" s="1">
        <v>153</v>
      </c>
      <c r="D463" s="1" t="s">
        <v>560</v>
      </c>
      <c r="E463" s="1">
        <v>48.560939789999999</v>
      </c>
      <c r="F463" s="1">
        <v>-123.65789789999999</v>
      </c>
      <c r="G463" s="2" t="str">
        <f t="shared" si="2"/>
        <v>YES</v>
      </c>
      <c r="H463" s="1" t="s">
        <v>35</v>
      </c>
      <c r="I463" s="1" t="s">
        <v>35</v>
      </c>
      <c r="J463" s="1" t="s">
        <v>35</v>
      </c>
      <c r="K463" s="1">
        <v>40</v>
      </c>
      <c r="L463" s="1">
        <v>8</v>
      </c>
      <c r="M463" s="1">
        <v>48</v>
      </c>
      <c r="N463" s="1">
        <v>155.38</v>
      </c>
      <c r="O463"/>
    </row>
    <row r="464" spans="1:15">
      <c r="A464" s="1" t="s">
        <v>1035</v>
      </c>
      <c r="B464" s="1">
        <v>154</v>
      </c>
      <c r="D464" s="1" t="s">
        <v>560</v>
      </c>
      <c r="E464" s="1">
        <v>48.394027710000003</v>
      </c>
      <c r="F464" s="1">
        <v>-123.8259048</v>
      </c>
      <c r="G464" s="2" t="str">
        <f t="shared" si="2"/>
        <v>YES</v>
      </c>
      <c r="H464" s="1" t="s">
        <v>35</v>
      </c>
      <c r="I464" s="1" t="s">
        <v>35</v>
      </c>
      <c r="J464" s="1" t="s">
        <v>35</v>
      </c>
      <c r="K464" s="1">
        <v>75</v>
      </c>
      <c r="L464" s="1">
        <v>9</v>
      </c>
      <c r="M464" s="1">
        <v>84</v>
      </c>
      <c r="N464" s="1">
        <v>206.44</v>
      </c>
      <c r="O464"/>
    </row>
    <row r="465" spans="1:15">
      <c r="A465" s="1" t="s">
        <v>1035</v>
      </c>
      <c r="B465" s="1">
        <v>155</v>
      </c>
      <c r="D465" s="1" t="s">
        <v>560</v>
      </c>
      <c r="E465" s="1">
        <v>48.393360139999999</v>
      </c>
      <c r="F465" s="1">
        <v>-123.82778930000001</v>
      </c>
      <c r="G465" s="2" t="str">
        <f t="shared" si="2"/>
        <v>YES</v>
      </c>
      <c r="H465" s="1" t="s">
        <v>35</v>
      </c>
      <c r="I465" s="1" t="s">
        <v>35</v>
      </c>
      <c r="J465" s="1" t="s">
        <v>35</v>
      </c>
      <c r="K465" s="1">
        <v>60</v>
      </c>
      <c r="L465" s="1">
        <v>20</v>
      </c>
      <c r="M465" s="1">
        <v>80</v>
      </c>
      <c r="N465" s="1">
        <v>227.07</v>
      </c>
      <c r="O465"/>
    </row>
    <row r="466" spans="1:15">
      <c r="A466" s="1" t="s">
        <v>1035</v>
      </c>
      <c r="B466" s="1">
        <v>156</v>
      </c>
      <c r="D466" s="1" t="s">
        <v>564</v>
      </c>
      <c r="E466" s="1">
        <v>48.569671630000002</v>
      </c>
      <c r="F466" s="1">
        <v>-123.6514969</v>
      </c>
      <c r="G466" s="2" t="str">
        <f t="shared" si="2"/>
        <v>YES</v>
      </c>
      <c r="H466" s="1" t="s">
        <v>35</v>
      </c>
      <c r="I466" s="1" t="s">
        <v>35</v>
      </c>
      <c r="J466" s="1" t="s">
        <v>35</v>
      </c>
      <c r="K466" s="1">
        <v>68</v>
      </c>
      <c r="L466" s="1">
        <v>1</v>
      </c>
      <c r="M466" s="1">
        <v>69</v>
      </c>
      <c r="N466" s="1">
        <v>59.67</v>
      </c>
      <c r="O466"/>
    </row>
    <row r="467" spans="1:15">
      <c r="A467" s="1" t="s">
        <v>1035</v>
      </c>
      <c r="B467" s="1">
        <v>157</v>
      </c>
      <c r="D467" s="1" t="s">
        <v>564</v>
      </c>
      <c r="E467" s="1">
        <v>50.147300719999997</v>
      </c>
      <c r="F467" s="1">
        <v>-122.0830002</v>
      </c>
      <c r="G467" s="2" t="str">
        <f t="shared" si="2"/>
        <v>YES</v>
      </c>
      <c r="H467" s="1" t="s">
        <v>35</v>
      </c>
      <c r="I467" s="1" t="s">
        <v>35</v>
      </c>
      <c r="J467" s="1" t="s">
        <v>35</v>
      </c>
      <c r="K467" s="1">
        <v>55</v>
      </c>
      <c r="L467" s="1">
        <v>6</v>
      </c>
      <c r="M467" s="1">
        <v>61</v>
      </c>
      <c r="N467" s="1">
        <v>119.77</v>
      </c>
      <c r="O467"/>
    </row>
    <row r="468" spans="1:15">
      <c r="A468" s="1" t="s">
        <v>1035</v>
      </c>
      <c r="B468" s="1">
        <v>158</v>
      </c>
      <c r="D468" s="1" t="s">
        <v>564</v>
      </c>
      <c r="E468" s="1">
        <v>50.147701259999998</v>
      </c>
      <c r="F468" s="1">
        <v>-122.0830002</v>
      </c>
      <c r="G468" s="2" t="str">
        <f t="shared" si="2"/>
        <v>YES</v>
      </c>
      <c r="H468" s="1" t="s">
        <v>35</v>
      </c>
      <c r="I468" s="1" t="s">
        <v>35</v>
      </c>
      <c r="J468" s="1" t="s">
        <v>35</v>
      </c>
      <c r="K468" s="1">
        <v>60</v>
      </c>
      <c r="L468" s="1">
        <v>1.5</v>
      </c>
      <c r="M468" s="1">
        <v>61.5</v>
      </c>
      <c r="N468" s="1">
        <v>137.94</v>
      </c>
      <c r="O468"/>
    </row>
    <row r="469" spans="1:15">
      <c r="A469" s="1" t="s">
        <v>1035</v>
      </c>
      <c r="B469" s="1">
        <v>159</v>
      </c>
      <c r="D469" s="1" t="s">
        <v>564</v>
      </c>
      <c r="E469" s="1">
        <v>48.589469909999998</v>
      </c>
      <c r="F469" s="1">
        <v>-123.68219759999999</v>
      </c>
      <c r="G469" s="2" t="str">
        <f t="shared" si="2"/>
        <v>YES</v>
      </c>
      <c r="H469" s="1" t="s">
        <v>35</v>
      </c>
      <c r="I469" s="1" t="s">
        <v>35</v>
      </c>
      <c r="J469" s="1" t="s">
        <v>35</v>
      </c>
      <c r="K469" s="1">
        <v>40</v>
      </c>
      <c r="L469" s="1">
        <v>9</v>
      </c>
      <c r="M469" s="1">
        <v>49</v>
      </c>
      <c r="N469" s="1">
        <v>88.47</v>
      </c>
      <c r="O469"/>
    </row>
    <row r="470" spans="1:15">
      <c r="A470" s="1" t="s">
        <v>1035</v>
      </c>
      <c r="B470" s="1">
        <v>160</v>
      </c>
      <c r="D470" s="1" t="s">
        <v>564</v>
      </c>
      <c r="E470" s="1">
        <v>48.746097560000003</v>
      </c>
      <c r="F470" s="1">
        <v>-123.5345993</v>
      </c>
      <c r="G470" s="2" t="str">
        <f t="shared" si="2"/>
        <v>YES</v>
      </c>
      <c r="H470" s="1" t="s">
        <v>35</v>
      </c>
      <c r="I470" s="1" t="s">
        <v>35</v>
      </c>
      <c r="J470" s="1" t="s">
        <v>35</v>
      </c>
      <c r="K470" s="1">
        <v>43</v>
      </c>
      <c r="L470" s="1">
        <v>2</v>
      </c>
      <c r="M470" s="1">
        <v>45</v>
      </c>
      <c r="N470" s="1">
        <v>73.319999999999993</v>
      </c>
      <c r="O470"/>
    </row>
    <row r="471" spans="1:15">
      <c r="A471" s="1" t="s">
        <v>1035</v>
      </c>
      <c r="B471" s="1">
        <v>161</v>
      </c>
      <c r="D471" s="1" t="s">
        <v>564</v>
      </c>
      <c r="E471" s="1">
        <v>48.690757750000003</v>
      </c>
      <c r="F471" s="1">
        <v>-123.5903625</v>
      </c>
      <c r="G471" s="2" t="str">
        <f t="shared" si="2"/>
        <v>YES</v>
      </c>
      <c r="H471" s="1" t="s">
        <v>35</v>
      </c>
      <c r="I471" s="1" t="s">
        <v>35</v>
      </c>
      <c r="J471" s="1" t="s">
        <v>35</v>
      </c>
      <c r="K471" s="1">
        <v>50</v>
      </c>
      <c r="L471" s="1">
        <v>2.25</v>
      </c>
      <c r="M471" s="1">
        <v>52.25</v>
      </c>
      <c r="N471" s="1">
        <v>41.03</v>
      </c>
      <c r="O471"/>
    </row>
    <row r="472" spans="1:15">
      <c r="A472" s="1" t="s">
        <v>1035</v>
      </c>
      <c r="B472" s="1">
        <v>162</v>
      </c>
      <c r="D472" s="1" t="s">
        <v>564</v>
      </c>
      <c r="E472" s="1">
        <v>50.180801389999999</v>
      </c>
      <c r="F472" s="1">
        <v>-122.1070023</v>
      </c>
      <c r="G472" s="2" t="str">
        <f t="shared" si="2"/>
        <v>YES</v>
      </c>
      <c r="H472" s="1" t="s">
        <v>35</v>
      </c>
      <c r="I472" s="1" t="s">
        <v>35</v>
      </c>
      <c r="J472" s="1" t="s">
        <v>35</v>
      </c>
      <c r="K472" s="1">
        <v>30</v>
      </c>
      <c r="L472" s="1">
        <v>30</v>
      </c>
      <c r="M472" s="1">
        <v>60</v>
      </c>
      <c r="N472" s="1">
        <v>197.56</v>
      </c>
      <c r="O472"/>
    </row>
    <row r="473" spans="1:15">
      <c r="A473" s="1" t="s">
        <v>1035</v>
      </c>
      <c r="B473" s="1">
        <v>163</v>
      </c>
      <c r="D473" s="1" t="s">
        <v>564</v>
      </c>
      <c r="E473" s="1">
        <v>50.180599209999997</v>
      </c>
      <c r="F473" s="1">
        <v>-122.1080017</v>
      </c>
      <c r="G473" s="2" t="str">
        <f t="shared" si="2"/>
        <v>YES</v>
      </c>
      <c r="H473" s="1" t="s">
        <v>35</v>
      </c>
      <c r="I473" s="1" t="s">
        <v>35</v>
      </c>
      <c r="J473" s="1" t="s">
        <v>35</v>
      </c>
      <c r="K473" s="1">
        <v>55</v>
      </c>
      <c r="L473" s="1">
        <v>25</v>
      </c>
      <c r="M473" s="1">
        <v>80</v>
      </c>
      <c r="N473" s="1">
        <v>300.01</v>
      </c>
      <c r="O473"/>
    </row>
    <row r="474" spans="1:15">
      <c r="A474" s="1" t="s">
        <v>1035</v>
      </c>
      <c r="B474" s="1">
        <v>164</v>
      </c>
      <c r="D474" s="1" t="s">
        <v>564</v>
      </c>
      <c r="E474" s="1">
        <v>50.180999759999999</v>
      </c>
      <c r="F474" s="1">
        <v>-122.1080017</v>
      </c>
      <c r="G474" s="2" t="str">
        <f t="shared" si="2"/>
        <v>YES</v>
      </c>
      <c r="H474" s="1" t="s">
        <v>35</v>
      </c>
      <c r="I474" s="1" t="s">
        <v>35</v>
      </c>
      <c r="J474" s="1" t="s">
        <v>35</v>
      </c>
      <c r="K474" s="1">
        <v>48</v>
      </c>
      <c r="L474" s="1">
        <v>12</v>
      </c>
      <c r="M474" s="1">
        <v>60</v>
      </c>
      <c r="N474" s="1">
        <v>133.51</v>
      </c>
      <c r="O474"/>
    </row>
    <row r="475" spans="1:15">
      <c r="A475" s="1" t="s">
        <v>1035</v>
      </c>
      <c r="B475" s="1">
        <v>165</v>
      </c>
      <c r="D475" s="1" t="s">
        <v>561</v>
      </c>
      <c r="E475" s="1">
        <v>50.18190002</v>
      </c>
      <c r="F475" s="1">
        <v>-122.11000060000001</v>
      </c>
      <c r="G475" s="2" t="str">
        <f t="shared" si="2"/>
        <v>YES</v>
      </c>
      <c r="H475" s="1" t="s">
        <v>35</v>
      </c>
      <c r="I475" s="1" t="s">
        <v>35</v>
      </c>
      <c r="J475" s="1" t="s">
        <v>35</v>
      </c>
      <c r="K475" s="1">
        <v>41</v>
      </c>
      <c r="L475" s="1">
        <v>30</v>
      </c>
      <c r="M475" s="1">
        <v>71</v>
      </c>
      <c r="N475" s="1">
        <v>393.58</v>
      </c>
      <c r="O475"/>
    </row>
    <row r="476" spans="1:15">
      <c r="A476" s="1" t="s">
        <v>1035</v>
      </c>
      <c r="B476" s="1">
        <v>166</v>
      </c>
      <c r="D476" s="1" t="s">
        <v>561</v>
      </c>
      <c r="E476" s="1">
        <v>50.181999210000001</v>
      </c>
      <c r="F476" s="1">
        <v>-122.11000060000001</v>
      </c>
      <c r="G476" s="2" t="str">
        <f t="shared" si="2"/>
        <v>YES</v>
      </c>
      <c r="H476" s="1" t="s">
        <v>35</v>
      </c>
      <c r="I476" s="1" t="s">
        <v>35</v>
      </c>
      <c r="J476" s="1" t="s">
        <v>35</v>
      </c>
      <c r="K476" s="1">
        <v>44</v>
      </c>
      <c r="L476" s="1">
        <v>18</v>
      </c>
      <c r="M476" s="1">
        <v>62</v>
      </c>
      <c r="N476" s="1">
        <v>804.86</v>
      </c>
      <c r="O476"/>
    </row>
    <row r="477" spans="1:15">
      <c r="A477" s="1" t="s">
        <v>1035</v>
      </c>
      <c r="B477" s="1">
        <v>167</v>
      </c>
      <c r="D477" s="1" t="s">
        <v>564</v>
      </c>
      <c r="E477" s="1">
        <v>50.181800840000001</v>
      </c>
      <c r="F477" s="1">
        <v>-122.1110001</v>
      </c>
      <c r="G477" s="2" t="str">
        <f t="shared" si="2"/>
        <v>YES</v>
      </c>
      <c r="H477" s="1" t="s">
        <v>35</v>
      </c>
      <c r="I477" s="1" t="s">
        <v>35</v>
      </c>
      <c r="J477" s="1" t="s">
        <v>35</v>
      </c>
      <c r="K477" s="1">
        <v>60</v>
      </c>
      <c r="L477" s="1">
        <v>8</v>
      </c>
      <c r="M477" s="1">
        <v>68</v>
      </c>
      <c r="N477" s="1">
        <v>150.85</v>
      </c>
      <c r="O477"/>
    </row>
    <row r="478" spans="1:15">
      <c r="A478" s="1" t="s">
        <v>1035</v>
      </c>
      <c r="B478" s="1">
        <v>168</v>
      </c>
      <c r="D478" s="1" t="s">
        <v>35</v>
      </c>
      <c r="E478" s="1">
        <v>48.824329380000002</v>
      </c>
      <c r="F478" s="1">
        <v>-123.4767227</v>
      </c>
      <c r="G478" s="2" t="str">
        <f t="shared" si="2"/>
        <v>YES</v>
      </c>
      <c r="H478" s="1" t="s">
        <v>35</v>
      </c>
      <c r="I478" s="1" t="s">
        <v>35</v>
      </c>
      <c r="J478" s="1" t="s">
        <v>35</v>
      </c>
      <c r="K478" s="1">
        <v>0</v>
      </c>
      <c r="L478" s="1">
        <v>0</v>
      </c>
      <c r="M478" s="1">
        <v>0</v>
      </c>
      <c r="N478" s="1" t="s">
        <v>35</v>
      </c>
      <c r="O478"/>
    </row>
    <row r="479" spans="1:15">
      <c r="A479" s="1" t="s">
        <v>1035</v>
      </c>
      <c r="B479" s="1">
        <v>169</v>
      </c>
      <c r="D479" s="1" t="s">
        <v>560</v>
      </c>
      <c r="E479" s="1">
        <v>48.792499540000001</v>
      </c>
      <c r="F479" s="1">
        <v>-123.5087585</v>
      </c>
      <c r="G479" s="2" t="str">
        <f t="shared" si="2"/>
        <v>YES</v>
      </c>
      <c r="H479" s="1" t="s">
        <v>35</v>
      </c>
      <c r="I479" s="1" t="s">
        <v>35</v>
      </c>
      <c r="J479" s="1" t="s">
        <v>35</v>
      </c>
      <c r="K479" s="1">
        <v>70</v>
      </c>
      <c r="L479" s="1">
        <v>3</v>
      </c>
      <c r="M479" s="1">
        <v>73</v>
      </c>
      <c r="N479" s="1">
        <v>139.62</v>
      </c>
      <c r="O479"/>
    </row>
    <row r="480" spans="1:15">
      <c r="A480" s="1" t="s">
        <v>1035</v>
      </c>
      <c r="B480" s="1">
        <v>170</v>
      </c>
      <c r="D480" s="1" t="s">
        <v>35</v>
      </c>
      <c r="E480" s="1">
        <v>48.831798550000002</v>
      </c>
      <c r="F480" s="1">
        <v>-123.4754944</v>
      </c>
      <c r="G480" s="2" t="str">
        <f t="shared" si="2"/>
        <v>YES</v>
      </c>
      <c r="H480" s="1" t="s">
        <v>35</v>
      </c>
      <c r="I480" s="1" t="s">
        <v>35</v>
      </c>
      <c r="J480" s="1" t="s">
        <v>35</v>
      </c>
      <c r="K480" s="1">
        <v>56</v>
      </c>
      <c r="L480" s="1">
        <v>0</v>
      </c>
      <c r="M480" s="1">
        <v>56</v>
      </c>
      <c r="N480" s="1">
        <v>0</v>
      </c>
      <c r="O480"/>
    </row>
    <row r="481" spans="1:15">
      <c r="A481" s="1" t="s">
        <v>1035</v>
      </c>
      <c r="B481" s="1">
        <v>171</v>
      </c>
      <c r="D481" s="1" t="s">
        <v>564</v>
      </c>
      <c r="E481" s="1">
        <v>48.793029789999999</v>
      </c>
      <c r="F481" s="1">
        <v>-123.52070620000001</v>
      </c>
      <c r="G481" s="2" t="str">
        <f t="shared" si="2"/>
        <v>YES</v>
      </c>
      <c r="H481" s="1" t="s">
        <v>35</v>
      </c>
      <c r="I481" s="1" t="s">
        <v>35</v>
      </c>
      <c r="J481" s="1" t="s">
        <v>35</v>
      </c>
      <c r="K481" s="1">
        <v>28</v>
      </c>
      <c r="L481" s="1">
        <v>3</v>
      </c>
      <c r="M481" s="1">
        <v>31</v>
      </c>
      <c r="N481" s="1">
        <v>59.01</v>
      </c>
      <c r="O481"/>
    </row>
    <row r="482" spans="1:15">
      <c r="A482" s="1" t="s">
        <v>1035</v>
      </c>
      <c r="B482" s="1">
        <v>172</v>
      </c>
      <c r="D482" s="1" t="s">
        <v>560</v>
      </c>
      <c r="E482" s="1">
        <v>48.400588990000003</v>
      </c>
      <c r="F482" s="1">
        <v>-123.91696930000001</v>
      </c>
      <c r="G482" s="2" t="str">
        <f t="shared" si="2"/>
        <v>YES</v>
      </c>
      <c r="H482" s="1" t="s">
        <v>35</v>
      </c>
      <c r="I482" s="1" t="s">
        <v>35</v>
      </c>
      <c r="J482" s="1" t="s">
        <v>35</v>
      </c>
      <c r="K482" s="1">
        <v>75</v>
      </c>
      <c r="L482" s="1">
        <v>6</v>
      </c>
      <c r="M482" s="1">
        <v>81</v>
      </c>
      <c r="N482" s="1">
        <v>180.45</v>
      </c>
      <c r="O482"/>
    </row>
    <row r="483" spans="1:15">
      <c r="A483" s="1" t="s">
        <v>1035</v>
      </c>
      <c r="B483" s="1">
        <v>173</v>
      </c>
      <c r="D483" s="1" t="s">
        <v>564</v>
      </c>
      <c r="E483" s="1">
        <v>48.797630310000002</v>
      </c>
      <c r="F483" s="1">
        <v>-123.52023320000001</v>
      </c>
      <c r="G483" s="2" t="str">
        <f t="shared" si="2"/>
        <v>YES</v>
      </c>
      <c r="H483" s="1" t="s">
        <v>35</v>
      </c>
      <c r="I483" s="1" t="s">
        <v>35</v>
      </c>
      <c r="J483" s="1" t="s">
        <v>35</v>
      </c>
      <c r="K483" s="1">
        <v>65</v>
      </c>
      <c r="L483" s="1">
        <v>5</v>
      </c>
      <c r="M483" s="1">
        <v>70</v>
      </c>
      <c r="N483" s="1">
        <v>45.96</v>
      </c>
      <c r="O483"/>
    </row>
    <row r="484" spans="1:15">
      <c r="A484" s="1" t="s">
        <v>1035</v>
      </c>
      <c r="B484" s="1">
        <v>174</v>
      </c>
      <c r="D484" s="1" t="s">
        <v>560</v>
      </c>
      <c r="E484" s="1">
        <v>48.795322419999998</v>
      </c>
      <c r="F484" s="1">
        <v>-123.52281189999999</v>
      </c>
      <c r="G484" s="2" t="str">
        <f t="shared" si="2"/>
        <v>YES</v>
      </c>
      <c r="H484" s="1" t="s">
        <v>35</v>
      </c>
      <c r="I484" s="1" t="s">
        <v>35</v>
      </c>
      <c r="J484" s="1" t="s">
        <v>35</v>
      </c>
      <c r="K484" s="1">
        <v>50</v>
      </c>
      <c r="L484" s="1">
        <v>2</v>
      </c>
      <c r="M484" s="1">
        <v>52</v>
      </c>
      <c r="N484" s="1">
        <v>152.15</v>
      </c>
      <c r="O484"/>
    </row>
    <row r="485" spans="1:15">
      <c r="A485" s="1" t="s">
        <v>1035</v>
      </c>
      <c r="B485" s="1">
        <v>175</v>
      </c>
      <c r="D485" s="1" t="s">
        <v>562</v>
      </c>
      <c r="E485" s="1">
        <v>50.16999817</v>
      </c>
      <c r="F485" s="1">
        <v>-122.1650009</v>
      </c>
      <c r="G485" s="2" t="str">
        <f t="shared" si="2"/>
        <v>YES</v>
      </c>
      <c r="H485" s="1" t="s">
        <v>35</v>
      </c>
      <c r="I485" s="1" t="s">
        <v>35</v>
      </c>
      <c r="J485" s="1" t="s">
        <v>35</v>
      </c>
      <c r="K485" s="1">
        <v>4</v>
      </c>
      <c r="L485" s="1">
        <v>2</v>
      </c>
      <c r="M485" s="1">
        <v>6</v>
      </c>
      <c r="N485" s="1">
        <v>16.61</v>
      </c>
      <c r="O485"/>
    </row>
    <row r="486" spans="1:15">
      <c r="A486" s="1" t="s">
        <v>1035</v>
      </c>
      <c r="B486" s="1">
        <v>176</v>
      </c>
      <c r="D486" s="1" t="s">
        <v>564</v>
      </c>
      <c r="E486" s="1">
        <v>50.170600890000003</v>
      </c>
      <c r="F486" s="1">
        <v>-122.1660004</v>
      </c>
      <c r="G486" s="2" t="str">
        <f t="shared" si="2"/>
        <v>YES</v>
      </c>
      <c r="H486" s="1" t="s">
        <v>35</v>
      </c>
      <c r="I486" s="1" t="s">
        <v>35</v>
      </c>
      <c r="J486" s="1" t="s">
        <v>35</v>
      </c>
      <c r="K486" s="1">
        <v>20</v>
      </c>
      <c r="L486" s="1">
        <v>12</v>
      </c>
      <c r="M486" s="1">
        <v>32</v>
      </c>
      <c r="N486" s="1">
        <v>74.930000000000007</v>
      </c>
      <c r="O486"/>
    </row>
    <row r="487" spans="1:15">
      <c r="A487" s="1" t="s">
        <v>1035</v>
      </c>
      <c r="B487" s="1">
        <v>177</v>
      </c>
      <c r="D487" s="1" t="s">
        <v>564</v>
      </c>
      <c r="E487" s="1">
        <v>48.83509445</v>
      </c>
      <c r="F487" s="1">
        <v>-123.5087891</v>
      </c>
      <c r="G487" s="2" t="str">
        <f t="shared" si="2"/>
        <v>YES</v>
      </c>
      <c r="H487" s="1" t="s">
        <v>35</v>
      </c>
      <c r="I487" s="1" t="s">
        <v>35</v>
      </c>
      <c r="J487" s="1" t="s">
        <v>35</v>
      </c>
      <c r="K487" s="1">
        <v>81</v>
      </c>
      <c r="L487" s="1">
        <v>6</v>
      </c>
      <c r="M487" s="1">
        <v>87</v>
      </c>
      <c r="N487" s="1">
        <v>110.36</v>
      </c>
      <c r="O487"/>
    </row>
    <row r="488" spans="1:15">
      <c r="A488" s="1" t="s">
        <v>1035</v>
      </c>
      <c r="B488" s="1">
        <v>178</v>
      </c>
      <c r="D488" s="1" t="s">
        <v>564</v>
      </c>
      <c r="E488" s="1">
        <v>50.151798249999999</v>
      </c>
      <c r="F488" s="1">
        <v>-122.20099639999999</v>
      </c>
      <c r="G488" s="2" t="str">
        <f t="shared" si="2"/>
        <v>YES</v>
      </c>
      <c r="H488" s="1" t="s">
        <v>35</v>
      </c>
      <c r="I488" s="1" t="s">
        <v>35</v>
      </c>
      <c r="J488" s="1" t="s">
        <v>35</v>
      </c>
      <c r="K488" s="1">
        <v>20</v>
      </c>
      <c r="L488" s="1">
        <v>5</v>
      </c>
      <c r="M488" s="1">
        <v>25</v>
      </c>
      <c r="N488" s="1">
        <v>43.58</v>
      </c>
      <c r="O488"/>
    </row>
    <row r="489" spans="1:15">
      <c r="A489" s="1" t="s">
        <v>1035</v>
      </c>
      <c r="B489" s="1">
        <v>179</v>
      </c>
      <c r="D489" s="1" t="s">
        <v>564</v>
      </c>
      <c r="E489" s="1">
        <v>50.152900700000004</v>
      </c>
      <c r="F489" s="1">
        <v>-122.20099639999999</v>
      </c>
      <c r="G489" s="2" t="str">
        <f t="shared" si="2"/>
        <v>YES</v>
      </c>
      <c r="H489" s="1" t="s">
        <v>35</v>
      </c>
      <c r="I489" s="1" t="s">
        <v>35</v>
      </c>
      <c r="J489" s="1" t="s">
        <v>35</v>
      </c>
      <c r="K489" s="1">
        <v>30</v>
      </c>
      <c r="L489" s="1">
        <v>15</v>
      </c>
      <c r="M489" s="1">
        <v>45</v>
      </c>
      <c r="N489" s="1">
        <v>152.19</v>
      </c>
      <c r="O489"/>
    </row>
    <row r="490" spans="1:15">
      <c r="A490" s="1" t="s">
        <v>1035</v>
      </c>
      <c r="B490" s="1">
        <v>180</v>
      </c>
      <c r="D490" s="1" t="s">
        <v>564</v>
      </c>
      <c r="E490" s="1">
        <v>50.156299590000003</v>
      </c>
      <c r="F490" s="1">
        <v>-122.197998</v>
      </c>
      <c r="G490" s="2" t="str">
        <f t="shared" si="2"/>
        <v>YES</v>
      </c>
      <c r="H490" s="1" t="s">
        <v>35</v>
      </c>
      <c r="I490" s="1" t="s">
        <v>35</v>
      </c>
      <c r="J490" s="1" t="s">
        <v>35</v>
      </c>
      <c r="K490" s="1">
        <v>25</v>
      </c>
      <c r="L490" s="1">
        <v>8</v>
      </c>
      <c r="M490" s="1">
        <v>33</v>
      </c>
      <c r="N490" s="1">
        <v>66.48</v>
      </c>
      <c r="O490"/>
    </row>
    <row r="491" spans="1:15">
      <c r="A491" s="1" t="s">
        <v>1035</v>
      </c>
      <c r="B491" s="1">
        <v>181</v>
      </c>
      <c r="D491" s="1" t="s">
        <v>564</v>
      </c>
      <c r="E491" s="1">
        <v>50.153900149999998</v>
      </c>
      <c r="F491" s="1">
        <v>-122.20099639999999</v>
      </c>
      <c r="G491" s="2" t="str">
        <f t="shared" si="2"/>
        <v>YES</v>
      </c>
      <c r="H491" s="1" t="s">
        <v>35</v>
      </c>
      <c r="I491" s="1" t="s">
        <v>35</v>
      </c>
      <c r="J491" s="1" t="s">
        <v>35</v>
      </c>
      <c r="K491" s="1">
        <v>60</v>
      </c>
      <c r="L491" s="1">
        <v>5</v>
      </c>
      <c r="M491" s="1">
        <v>65</v>
      </c>
      <c r="N491" s="1">
        <v>172.52</v>
      </c>
      <c r="O491"/>
    </row>
    <row r="492" spans="1:15">
      <c r="A492" s="1" t="s">
        <v>1035</v>
      </c>
      <c r="B492" s="1">
        <v>182</v>
      </c>
      <c r="D492" s="1" t="s">
        <v>564</v>
      </c>
      <c r="E492" s="1">
        <v>50.155101780000003</v>
      </c>
      <c r="F492" s="1">
        <v>-122.1999969</v>
      </c>
      <c r="G492" s="2" t="str">
        <f t="shared" si="2"/>
        <v>YES</v>
      </c>
      <c r="H492" s="1" t="s">
        <v>35</v>
      </c>
      <c r="I492" s="1" t="s">
        <v>35</v>
      </c>
      <c r="J492" s="1" t="s">
        <v>35</v>
      </c>
      <c r="K492" s="1">
        <v>30</v>
      </c>
      <c r="L492" s="1">
        <v>4</v>
      </c>
      <c r="M492" s="1">
        <v>34</v>
      </c>
      <c r="N492" s="1">
        <v>45.64</v>
      </c>
      <c r="O492"/>
    </row>
    <row r="493" spans="1:15">
      <c r="A493" s="1" t="s">
        <v>1035</v>
      </c>
      <c r="B493" s="1">
        <v>183</v>
      </c>
      <c r="D493" s="1" t="s">
        <v>562</v>
      </c>
      <c r="E493" s="1">
        <v>50.154399869999999</v>
      </c>
      <c r="F493" s="1">
        <v>-122.20099639999999</v>
      </c>
      <c r="G493" s="2" t="str">
        <f t="shared" si="2"/>
        <v>YES</v>
      </c>
      <c r="H493" s="1" t="s">
        <v>35</v>
      </c>
      <c r="I493" s="1" t="s">
        <v>35</v>
      </c>
      <c r="J493" s="1" t="s">
        <v>35</v>
      </c>
      <c r="K493" s="1">
        <v>45</v>
      </c>
      <c r="L493" s="1">
        <v>15</v>
      </c>
      <c r="M493" s="1">
        <v>60</v>
      </c>
      <c r="N493" s="1">
        <v>196.45</v>
      </c>
      <c r="O493"/>
    </row>
    <row r="494" spans="1:15">
      <c r="A494" s="1" t="s">
        <v>1035</v>
      </c>
      <c r="B494" s="1">
        <v>184</v>
      </c>
      <c r="D494" s="1" t="s">
        <v>564</v>
      </c>
      <c r="E494" s="1">
        <v>50.157100679999999</v>
      </c>
      <c r="F494" s="1">
        <v>-122.1989975</v>
      </c>
      <c r="G494" s="2" t="str">
        <f t="shared" si="2"/>
        <v>YES</v>
      </c>
      <c r="H494" s="1" t="s">
        <v>35</v>
      </c>
      <c r="I494" s="1" t="s">
        <v>35</v>
      </c>
      <c r="J494" s="1" t="s">
        <v>35</v>
      </c>
      <c r="K494" s="1">
        <v>45</v>
      </c>
      <c r="L494" s="1">
        <v>20</v>
      </c>
      <c r="M494" s="1">
        <v>65</v>
      </c>
      <c r="N494" s="1">
        <v>170.63</v>
      </c>
      <c r="O494"/>
    </row>
    <row r="495" spans="1:15">
      <c r="A495" s="1" t="s">
        <v>1035</v>
      </c>
      <c r="B495" s="1">
        <v>185</v>
      </c>
      <c r="D495" s="1" t="s">
        <v>564</v>
      </c>
      <c r="E495" s="1">
        <v>48.841098789999997</v>
      </c>
      <c r="F495" s="1">
        <v>-123.5179062</v>
      </c>
      <c r="G495" s="2" t="str">
        <f t="shared" si="2"/>
        <v>YES</v>
      </c>
      <c r="H495" s="1" t="s">
        <v>35</v>
      </c>
      <c r="I495" s="1" t="s">
        <v>35</v>
      </c>
      <c r="J495" s="1" t="s">
        <v>35</v>
      </c>
      <c r="K495" s="1">
        <v>97</v>
      </c>
      <c r="L495" s="1">
        <v>0</v>
      </c>
      <c r="M495" s="1">
        <v>97</v>
      </c>
      <c r="N495" s="1">
        <v>70.599999999999994</v>
      </c>
      <c r="O495"/>
    </row>
    <row r="496" spans="1:15">
      <c r="A496" s="1" t="s">
        <v>1035</v>
      </c>
      <c r="B496" s="1">
        <v>186</v>
      </c>
      <c r="D496" s="1" t="s">
        <v>564</v>
      </c>
      <c r="E496" s="1">
        <v>48.837894439999999</v>
      </c>
      <c r="F496" s="1">
        <v>-123.52622220000001</v>
      </c>
      <c r="G496" s="2" t="str">
        <f t="shared" si="2"/>
        <v>YES</v>
      </c>
      <c r="H496" s="1" t="s">
        <v>35</v>
      </c>
      <c r="I496" s="1" t="s">
        <v>35</v>
      </c>
      <c r="J496" s="1" t="s">
        <v>35</v>
      </c>
      <c r="K496" s="1">
        <v>75</v>
      </c>
      <c r="L496" s="1">
        <v>6</v>
      </c>
      <c r="M496" s="1">
        <v>81</v>
      </c>
      <c r="N496" s="1">
        <v>129.86000000000001</v>
      </c>
      <c r="O496"/>
    </row>
    <row r="497" spans="1:15">
      <c r="A497" s="1" t="s">
        <v>1035</v>
      </c>
      <c r="B497" s="1">
        <v>187</v>
      </c>
      <c r="D497" s="1" t="s">
        <v>564</v>
      </c>
      <c r="E497" s="1">
        <v>48.79369354</v>
      </c>
      <c r="F497" s="1">
        <v>-123.57444</v>
      </c>
      <c r="G497" s="2" t="str">
        <f t="shared" si="2"/>
        <v>YES</v>
      </c>
      <c r="H497" s="1" t="s">
        <v>35</v>
      </c>
      <c r="I497" s="1" t="s">
        <v>35</v>
      </c>
      <c r="J497" s="1" t="s">
        <v>35</v>
      </c>
      <c r="K497" s="1">
        <v>50</v>
      </c>
      <c r="L497" s="1">
        <v>8.5</v>
      </c>
      <c r="M497" s="1">
        <v>58.5</v>
      </c>
      <c r="N497" s="1">
        <v>162.01</v>
      </c>
      <c r="O497"/>
    </row>
    <row r="498" spans="1:15">
      <c r="A498" s="1" t="s">
        <v>1035</v>
      </c>
      <c r="B498" s="1">
        <v>188</v>
      </c>
      <c r="D498" s="1" t="s">
        <v>564</v>
      </c>
      <c r="E498" s="1">
        <v>48.820201869999998</v>
      </c>
      <c r="F498" s="1">
        <v>-123.5596771</v>
      </c>
      <c r="G498" s="2" t="str">
        <f t="shared" si="2"/>
        <v>YES</v>
      </c>
      <c r="H498" s="1" t="s">
        <v>35</v>
      </c>
      <c r="I498" s="1" t="s">
        <v>35</v>
      </c>
      <c r="J498" s="1" t="s">
        <v>35</v>
      </c>
      <c r="K498" s="1">
        <v>60</v>
      </c>
      <c r="L498" s="1">
        <v>3</v>
      </c>
      <c r="M498" s="1">
        <v>63</v>
      </c>
      <c r="N498" s="1">
        <v>62.21</v>
      </c>
      <c r="O498"/>
    </row>
    <row r="499" spans="1:15">
      <c r="A499" s="1" t="s">
        <v>1035</v>
      </c>
      <c r="B499" s="1">
        <v>189</v>
      </c>
      <c r="D499" s="1" t="s">
        <v>564</v>
      </c>
      <c r="E499" s="1">
        <v>48.825775149999998</v>
      </c>
      <c r="F499" s="1">
        <v>-123.56236269999999</v>
      </c>
      <c r="G499" s="2" t="str">
        <f t="shared" si="2"/>
        <v>YES</v>
      </c>
      <c r="H499" s="1" t="s">
        <v>35</v>
      </c>
      <c r="I499" s="1" t="s">
        <v>35</v>
      </c>
      <c r="J499" s="1" t="s">
        <v>35</v>
      </c>
      <c r="K499" s="1">
        <v>40</v>
      </c>
      <c r="L499" s="1">
        <v>1</v>
      </c>
      <c r="M499" s="1">
        <v>41</v>
      </c>
      <c r="N499" s="1">
        <v>96.34</v>
      </c>
      <c r="O499"/>
    </row>
    <row r="500" spans="1:15">
      <c r="A500" s="1" t="s">
        <v>1035</v>
      </c>
      <c r="B500" s="1">
        <v>190</v>
      </c>
      <c r="D500" s="1" t="s">
        <v>564</v>
      </c>
      <c r="E500" s="1">
        <v>48.930549620000001</v>
      </c>
      <c r="F500" s="1">
        <v>-123.4589615</v>
      </c>
      <c r="G500" s="2" t="str">
        <f t="shared" si="2"/>
        <v>YES</v>
      </c>
      <c r="H500" s="1" t="s">
        <v>35</v>
      </c>
      <c r="I500" s="1" t="s">
        <v>35</v>
      </c>
      <c r="J500" s="1" t="s">
        <v>35</v>
      </c>
      <c r="K500" s="1">
        <v>60</v>
      </c>
      <c r="L500" s="1">
        <v>8</v>
      </c>
      <c r="M500" s="1">
        <v>68</v>
      </c>
      <c r="N500" s="1">
        <v>105.24</v>
      </c>
      <c r="O500"/>
    </row>
    <row r="501" spans="1:15">
      <c r="A501" s="1" t="s">
        <v>1035</v>
      </c>
      <c r="B501" s="1">
        <v>191</v>
      </c>
      <c r="D501" s="1" t="s">
        <v>560</v>
      </c>
      <c r="E501" s="1">
        <v>50.2118988</v>
      </c>
      <c r="F501" s="1">
        <v>-122.17900090000001</v>
      </c>
      <c r="G501" s="2" t="str">
        <f t="shared" si="2"/>
        <v>YES</v>
      </c>
      <c r="H501" s="1" t="s">
        <v>35</v>
      </c>
      <c r="I501" s="1" t="s">
        <v>35</v>
      </c>
      <c r="J501" s="1" t="s">
        <v>35</v>
      </c>
      <c r="K501" s="1">
        <v>50</v>
      </c>
      <c r="L501" s="1">
        <v>5</v>
      </c>
      <c r="M501" s="1">
        <v>55</v>
      </c>
      <c r="N501" s="1">
        <v>107.76</v>
      </c>
      <c r="O501"/>
    </row>
    <row r="502" spans="1:15">
      <c r="A502" s="1" t="s">
        <v>1035</v>
      </c>
      <c r="B502" s="1">
        <v>192</v>
      </c>
      <c r="D502" s="1" t="s">
        <v>564</v>
      </c>
      <c r="E502" s="1">
        <v>50.211498259999999</v>
      </c>
      <c r="F502" s="1">
        <v>-122.1809998</v>
      </c>
      <c r="G502" s="2" t="str">
        <f t="shared" si="2"/>
        <v>YES</v>
      </c>
      <c r="H502" s="1" t="s">
        <v>35</v>
      </c>
      <c r="I502" s="1" t="s">
        <v>35</v>
      </c>
      <c r="J502" s="1" t="s">
        <v>35</v>
      </c>
      <c r="K502" s="1">
        <v>50</v>
      </c>
      <c r="L502" s="1">
        <v>15</v>
      </c>
      <c r="M502" s="1">
        <v>65</v>
      </c>
      <c r="N502" s="1">
        <v>212.16</v>
      </c>
      <c r="O502"/>
    </row>
    <row r="503" spans="1:15">
      <c r="A503" s="1" t="s">
        <v>1035</v>
      </c>
      <c r="B503" s="1">
        <v>193</v>
      </c>
      <c r="D503" s="1" t="s">
        <v>562</v>
      </c>
      <c r="E503" s="1">
        <v>48.849792479999998</v>
      </c>
      <c r="F503" s="1">
        <v>-123.5518417</v>
      </c>
      <c r="G503" s="2" t="str">
        <f t="shared" ref="G503:G566" si="3">IF(K503&lt;&gt;"NA","YES","NO")</f>
        <v>YES</v>
      </c>
      <c r="H503" s="1" t="s">
        <v>35</v>
      </c>
      <c r="I503" s="1" t="s">
        <v>35</v>
      </c>
      <c r="J503" s="1" t="s">
        <v>35</v>
      </c>
      <c r="K503" s="1">
        <v>0</v>
      </c>
      <c r="L503" s="1">
        <v>0.5</v>
      </c>
      <c r="M503" s="1">
        <v>0.5</v>
      </c>
      <c r="N503" s="1">
        <v>5.23</v>
      </c>
      <c r="O503"/>
    </row>
    <row r="504" spans="1:15">
      <c r="A504" s="1" t="s">
        <v>1035</v>
      </c>
      <c r="B504" s="1">
        <v>194</v>
      </c>
      <c r="D504" s="1" t="s">
        <v>564</v>
      </c>
      <c r="E504" s="1">
        <v>48.856246949999999</v>
      </c>
      <c r="F504" s="1">
        <v>-123.5513382</v>
      </c>
      <c r="G504" s="2" t="str">
        <f t="shared" si="3"/>
        <v>YES</v>
      </c>
      <c r="H504" s="1" t="s">
        <v>35</v>
      </c>
      <c r="I504" s="1" t="s">
        <v>35</v>
      </c>
      <c r="J504" s="1" t="s">
        <v>35</v>
      </c>
      <c r="K504" s="1">
        <v>70</v>
      </c>
      <c r="L504" s="1">
        <v>0</v>
      </c>
      <c r="M504" s="1">
        <v>70</v>
      </c>
      <c r="N504" s="1">
        <v>66.16</v>
      </c>
      <c r="O504"/>
    </row>
    <row r="505" spans="1:15">
      <c r="A505" s="1" t="s">
        <v>1035</v>
      </c>
      <c r="B505" s="1">
        <v>195</v>
      </c>
      <c r="D505" s="1" t="s">
        <v>564</v>
      </c>
      <c r="E505" s="1">
        <v>50.155300140000001</v>
      </c>
      <c r="F505" s="1">
        <v>-122.2559967</v>
      </c>
      <c r="G505" s="2" t="str">
        <f t="shared" si="3"/>
        <v>YES</v>
      </c>
      <c r="H505" s="1" t="s">
        <v>35</v>
      </c>
      <c r="I505" s="1" t="s">
        <v>35</v>
      </c>
      <c r="J505" s="1" t="s">
        <v>35</v>
      </c>
      <c r="K505" s="1">
        <v>15</v>
      </c>
      <c r="L505" s="1">
        <v>10</v>
      </c>
      <c r="M505" s="1">
        <v>25</v>
      </c>
      <c r="N505" s="1">
        <v>78.11</v>
      </c>
      <c r="O505"/>
    </row>
    <row r="506" spans="1:15">
      <c r="A506" s="1" t="s">
        <v>1035</v>
      </c>
      <c r="B506" s="1">
        <v>196</v>
      </c>
      <c r="D506" s="1" t="s">
        <v>564</v>
      </c>
      <c r="E506" s="1">
        <v>50.156799319999998</v>
      </c>
      <c r="F506" s="1">
        <v>-122.2549973</v>
      </c>
      <c r="G506" s="2" t="str">
        <f t="shared" si="3"/>
        <v>YES</v>
      </c>
      <c r="H506" s="1" t="s">
        <v>35</v>
      </c>
      <c r="I506" s="1" t="s">
        <v>35</v>
      </c>
      <c r="J506" s="1" t="s">
        <v>35</v>
      </c>
      <c r="K506" s="1">
        <v>10</v>
      </c>
      <c r="L506" s="1">
        <v>1</v>
      </c>
      <c r="M506" s="1">
        <v>11</v>
      </c>
      <c r="N506" s="1">
        <v>41.94</v>
      </c>
      <c r="O506"/>
    </row>
    <row r="507" spans="1:15">
      <c r="A507" s="1" t="s">
        <v>1035</v>
      </c>
      <c r="B507" s="1">
        <v>197</v>
      </c>
      <c r="D507" s="1" t="s">
        <v>564</v>
      </c>
      <c r="E507" s="1">
        <v>50.15750122</v>
      </c>
      <c r="F507" s="1">
        <v>-122.25700380000001</v>
      </c>
      <c r="G507" s="2" t="str">
        <f t="shared" si="3"/>
        <v>YES</v>
      </c>
      <c r="H507" s="1" t="s">
        <v>35</v>
      </c>
      <c r="I507" s="1" t="s">
        <v>35</v>
      </c>
      <c r="J507" s="1" t="s">
        <v>35</v>
      </c>
      <c r="K507" s="1">
        <v>20</v>
      </c>
      <c r="L507" s="1">
        <v>3</v>
      </c>
      <c r="M507" s="1">
        <v>23</v>
      </c>
      <c r="N507" s="1">
        <v>37.78</v>
      </c>
      <c r="O507"/>
    </row>
    <row r="508" spans="1:15">
      <c r="A508" s="1" t="s">
        <v>1035</v>
      </c>
      <c r="B508" s="1">
        <v>198</v>
      </c>
      <c r="D508" s="1" t="s">
        <v>564</v>
      </c>
      <c r="E508" s="1">
        <v>50.158699040000002</v>
      </c>
      <c r="F508" s="1">
        <v>-122.2580032</v>
      </c>
      <c r="G508" s="2" t="str">
        <f t="shared" si="3"/>
        <v>YES</v>
      </c>
      <c r="H508" s="1" t="s">
        <v>35</v>
      </c>
      <c r="I508" s="1" t="s">
        <v>35</v>
      </c>
      <c r="J508" s="1" t="s">
        <v>35</v>
      </c>
      <c r="K508" s="1">
        <v>25</v>
      </c>
      <c r="L508" s="1">
        <v>0</v>
      </c>
      <c r="M508" s="1">
        <v>25</v>
      </c>
      <c r="N508" s="1">
        <v>10.88</v>
      </c>
      <c r="O508"/>
    </row>
    <row r="509" spans="1:15">
      <c r="A509" s="1" t="s">
        <v>1035</v>
      </c>
      <c r="B509" s="1">
        <v>199</v>
      </c>
      <c r="D509" s="1" t="s">
        <v>560</v>
      </c>
      <c r="E509" s="1">
        <v>48.418426510000003</v>
      </c>
      <c r="F509" s="1">
        <v>-123.99870300000001</v>
      </c>
      <c r="G509" s="2" t="str">
        <f t="shared" si="3"/>
        <v>YES</v>
      </c>
      <c r="H509" s="1" t="s">
        <v>35</v>
      </c>
      <c r="I509" s="1" t="s">
        <v>35</v>
      </c>
      <c r="J509" s="1" t="s">
        <v>35</v>
      </c>
      <c r="K509" s="1">
        <v>80</v>
      </c>
      <c r="L509" s="1">
        <v>5</v>
      </c>
      <c r="M509" s="1">
        <v>85</v>
      </c>
      <c r="N509" s="1">
        <v>203.87</v>
      </c>
      <c r="O509"/>
    </row>
    <row r="510" spans="1:15">
      <c r="A510" s="1" t="s">
        <v>1035</v>
      </c>
      <c r="B510" s="1">
        <v>200</v>
      </c>
      <c r="D510" s="1" t="s">
        <v>564</v>
      </c>
      <c r="E510" s="1">
        <v>50.159301759999998</v>
      </c>
      <c r="F510" s="1">
        <v>-122.2580032</v>
      </c>
      <c r="G510" s="2" t="str">
        <f t="shared" si="3"/>
        <v>YES</v>
      </c>
      <c r="H510" s="1" t="s">
        <v>35</v>
      </c>
      <c r="I510" s="1" t="s">
        <v>35</v>
      </c>
      <c r="J510" s="1" t="s">
        <v>35</v>
      </c>
      <c r="K510" s="1">
        <v>20</v>
      </c>
      <c r="L510" s="1">
        <v>1.5</v>
      </c>
      <c r="M510" s="1">
        <v>21.5</v>
      </c>
      <c r="N510" s="1">
        <v>33.340000000000003</v>
      </c>
      <c r="O510"/>
    </row>
    <row r="511" spans="1:15">
      <c r="A511" s="1" t="s">
        <v>1035</v>
      </c>
      <c r="B511" s="1">
        <v>201</v>
      </c>
      <c r="D511" s="1" t="s">
        <v>560</v>
      </c>
      <c r="E511" s="1">
        <v>50.186691279999998</v>
      </c>
      <c r="F511" s="1">
        <v>-122.2401962</v>
      </c>
      <c r="G511" s="2" t="str">
        <f t="shared" si="3"/>
        <v>YES</v>
      </c>
      <c r="H511" s="1" t="s">
        <v>35</v>
      </c>
      <c r="I511" s="1" t="s">
        <v>35</v>
      </c>
      <c r="J511" s="1" t="s">
        <v>35</v>
      </c>
      <c r="K511" s="1">
        <v>42</v>
      </c>
      <c r="L511" s="1">
        <v>12</v>
      </c>
      <c r="M511" s="1">
        <v>54</v>
      </c>
      <c r="N511" s="1">
        <v>170.62</v>
      </c>
      <c r="O511"/>
    </row>
    <row r="512" spans="1:15">
      <c r="A512" s="1" t="s">
        <v>1035</v>
      </c>
      <c r="B512" s="1">
        <v>202</v>
      </c>
      <c r="D512" s="1" t="s">
        <v>560</v>
      </c>
      <c r="E512" s="1">
        <v>50.187679289999998</v>
      </c>
      <c r="F512" s="1">
        <v>-122.24009700000001</v>
      </c>
      <c r="G512" s="2" t="str">
        <f t="shared" si="3"/>
        <v>YES</v>
      </c>
      <c r="H512" s="1" t="s">
        <v>35</v>
      </c>
      <c r="I512" s="1" t="s">
        <v>35</v>
      </c>
      <c r="J512" s="1" t="s">
        <v>35</v>
      </c>
      <c r="K512" s="1">
        <v>61</v>
      </c>
      <c r="L512" s="1">
        <v>4</v>
      </c>
      <c r="M512" s="1">
        <v>65</v>
      </c>
      <c r="N512" s="1">
        <v>60.64</v>
      </c>
      <c r="O512"/>
    </row>
    <row r="513" spans="1:15">
      <c r="A513" s="1" t="s">
        <v>1035</v>
      </c>
      <c r="B513" s="1">
        <v>203</v>
      </c>
      <c r="D513" s="1" t="s">
        <v>564</v>
      </c>
      <c r="E513" s="1">
        <v>50.158699040000002</v>
      </c>
      <c r="F513" s="1">
        <v>-122.2740021</v>
      </c>
      <c r="G513" s="2" t="str">
        <f t="shared" si="3"/>
        <v>YES</v>
      </c>
      <c r="H513" s="1" t="s">
        <v>35</v>
      </c>
      <c r="I513" s="1" t="s">
        <v>35</v>
      </c>
      <c r="J513" s="1" t="s">
        <v>35</v>
      </c>
      <c r="K513" s="1">
        <v>30</v>
      </c>
      <c r="L513" s="1">
        <v>2</v>
      </c>
      <c r="M513" s="1">
        <v>32</v>
      </c>
      <c r="N513" s="1">
        <v>51.99</v>
      </c>
      <c r="O513"/>
    </row>
    <row r="514" spans="1:15">
      <c r="A514" s="1" t="s">
        <v>1035</v>
      </c>
      <c r="B514" s="1">
        <v>204</v>
      </c>
      <c r="D514" s="1" t="s">
        <v>564</v>
      </c>
      <c r="E514" s="1">
        <v>48.888210299999997</v>
      </c>
      <c r="F514" s="1">
        <v>-123.5469818</v>
      </c>
      <c r="G514" s="2" t="str">
        <f t="shared" si="3"/>
        <v>YES</v>
      </c>
      <c r="H514" s="1" t="s">
        <v>35</v>
      </c>
      <c r="I514" s="1" t="s">
        <v>35</v>
      </c>
      <c r="J514" s="1" t="s">
        <v>35</v>
      </c>
      <c r="K514" s="1">
        <v>110</v>
      </c>
      <c r="L514" s="1">
        <v>6</v>
      </c>
      <c r="M514" s="1">
        <v>116</v>
      </c>
      <c r="N514" s="1">
        <v>82.82</v>
      </c>
      <c r="O514"/>
    </row>
    <row r="515" spans="1:15">
      <c r="A515" s="1" t="s">
        <v>1035</v>
      </c>
      <c r="B515" s="1">
        <v>205</v>
      </c>
      <c r="D515" s="1" t="s">
        <v>564</v>
      </c>
      <c r="E515" s="1">
        <v>50.154598239999999</v>
      </c>
      <c r="F515" s="1">
        <v>-122.28199770000001</v>
      </c>
      <c r="G515" s="2" t="str">
        <f t="shared" si="3"/>
        <v>YES</v>
      </c>
      <c r="H515" s="1" t="s">
        <v>35</v>
      </c>
      <c r="I515" s="1" t="s">
        <v>35</v>
      </c>
      <c r="J515" s="1" t="s">
        <v>35</v>
      </c>
      <c r="K515" s="1">
        <v>15</v>
      </c>
      <c r="L515" s="1">
        <v>2</v>
      </c>
      <c r="M515" s="1">
        <v>17</v>
      </c>
      <c r="N515" s="1">
        <v>25.02</v>
      </c>
      <c r="O515"/>
    </row>
    <row r="516" spans="1:15">
      <c r="A516" s="1" t="s">
        <v>1035</v>
      </c>
      <c r="B516" s="1">
        <v>206</v>
      </c>
      <c r="D516" s="1" t="s">
        <v>564</v>
      </c>
      <c r="E516" s="1">
        <v>50.234699249999998</v>
      </c>
      <c r="F516" s="1">
        <v>-122.20700069999999</v>
      </c>
      <c r="G516" s="2" t="str">
        <f t="shared" si="3"/>
        <v>YES</v>
      </c>
      <c r="H516" s="1" t="s">
        <v>35</v>
      </c>
      <c r="I516" s="1" t="s">
        <v>35</v>
      </c>
      <c r="J516" s="1" t="s">
        <v>35</v>
      </c>
      <c r="K516" s="1">
        <v>11</v>
      </c>
      <c r="L516" s="1">
        <v>44</v>
      </c>
      <c r="M516" s="1">
        <v>55</v>
      </c>
      <c r="N516" s="1">
        <v>482.43</v>
      </c>
      <c r="O516"/>
    </row>
    <row r="517" spans="1:15">
      <c r="A517" s="1" t="s">
        <v>1035</v>
      </c>
      <c r="B517" s="1">
        <v>207</v>
      </c>
      <c r="D517" s="1" t="s">
        <v>564</v>
      </c>
      <c r="E517" s="1">
        <v>50.234100339999998</v>
      </c>
      <c r="F517" s="1">
        <v>-122.21199799999999</v>
      </c>
      <c r="G517" s="2" t="str">
        <f t="shared" si="3"/>
        <v>YES</v>
      </c>
      <c r="H517" s="1" t="s">
        <v>35</v>
      </c>
      <c r="I517" s="1" t="s">
        <v>35</v>
      </c>
      <c r="J517" s="1" t="s">
        <v>35</v>
      </c>
      <c r="K517" s="1">
        <v>54</v>
      </c>
      <c r="L517" s="1">
        <v>17</v>
      </c>
      <c r="M517" s="1">
        <v>71</v>
      </c>
      <c r="N517" s="1">
        <v>130.32</v>
      </c>
      <c r="O517"/>
    </row>
    <row r="518" spans="1:15">
      <c r="A518" s="1" t="s">
        <v>1035</v>
      </c>
      <c r="B518" s="1">
        <v>208</v>
      </c>
      <c r="D518" s="1" t="s">
        <v>560</v>
      </c>
      <c r="E518" s="1">
        <v>50.257099150000002</v>
      </c>
      <c r="F518" s="1">
        <v>-122.1900024</v>
      </c>
      <c r="G518" s="2" t="str">
        <f t="shared" si="3"/>
        <v>YES</v>
      </c>
      <c r="H518" s="1" t="s">
        <v>35</v>
      </c>
      <c r="I518" s="1" t="s">
        <v>35</v>
      </c>
      <c r="J518" s="1" t="s">
        <v>35</v>
      </c>
      <c r="K518" s="1">
        <v>35</v>
      </c>
      <c r="L518" s="1">
        <v>0.5</v>
      </c>
      <c r="M518" s="1">
        <v>35.5</v>
      </c>
      <c r="N518" s="1">
        <v>148.12</v>
      </c>
      <c r="O518"/>
    </row>
    <row r="519" spans="1:15">
      <c r="A519" s="1" t="s">
        <v>1035</v>
      </c>
      <c r="B519" s="1">
        <v>209</v>
      </c>
      <c r="D519" s="1" t="s">
        <v>560</v>
      </c>
      <c r="E519" s="1">
        <v>50.188121799999998</v>
      </c>
      <c r="F519" s="1">
        <v>-122.2602997</v>
      </c>
      <c r="G519" s="2" t="str">
        <f t="shared" si="3"/>
        <v>YES</v>
      </c>
      <c r="H519" s="1" t="s">
        <v>35</v>
      </c>
      <c r="I519" s="1" t="s">
        <v>35</v>
      </c>
      <c r="J519" s="1" t="s">
        <v>35</v>
      </c>
      <c r="K519" s="1">
        <v>75</v>
      </c>
      <c r="L519" s="1">
        <v>4</v>
      </c>
      <c r="M519" s="1">
        <v>79</v>
      </c>
      <c r="N519" s="1">
        <v>143.37</v>
      </c>
      <c r="O519"/>
    </row>
    <row r="520" spans="1:15">
      <c r="A520" s="1" t="s">
        <v>1035</v>
      </c>
      <c r="B520" s="1">
        <v>210</v>
      </c>
      <c r="D520" s="1" t="s">
        <v>564</v>
      </c>
      <c r="E520" s="1">
        <v>50.187938690000003</v>
      </c>
      <c r="F520" s="1">
        <v>-122.260498</v>
      </c>
      <c r="G520" s="2" t="str">
        <f t="shared" si="3"/>
        <v>YES</v>
      </c>
      <c r="H520" s="1" t="s">
        <v>35</v>
      </c>
      <c r="I520" s="1" t="s">
        <v>35</v>
      </c>
      <c r="J520" s="1" t="s">
        <v>35</v>
      </c>
      <c r="K520" s="1">
        <v>8</v>
      </c>
      <c r="L520" s="1">
        <v>3</v>
      </c>
      <c r="M520" s="1">
        <v>11</v>
      </c>
      <c r="N520" s="1">
        <v>28.53</v>
      </c>
      <c r="O520"/>
    </row>
    <row r="521" spans="1:15">
      <c r="A521" s="1" t="s">
        <v>1035</v>
      </c>
      <c r="B521" s="1">
        <v>211</v>
      </c>
      <c r="D521" s="1" t="s">
        <v>561</v>
      </c>
      <c r="E521" s="1">
        <v>50.238800050000002</v>
      </c>
      <c r="F521" s="1">
        <v>-122.21199799999999</v>
      </c>
      <c r="G521" s="2" t="str">
        <f t="shared" si="3"/>
        <v>YES</v>
      </c>
      <c r="H521" s="1" t="s">
        <v>35</v>
      </c>
      <c r="I521" s="1" t="s">
        <v>35</v>
      </c>
      <c r="J521" s="1" t="s">
        <v>35</v>
      </c>
      <c r="K521" s="1">
        <v>3</v>
      </c>
      <c r="L521" s="1">
        <v>89</v>
      </c>
      <c r="M521" s="1">
        <v>92</v>
      </c>
      <c r="N521" s="1">
        <v>445.71</v>
      </c>
      <c r="O521"/>
    </row>
    <row r="522" spans="1:15">
      <c r="A522" s="1" t="s">
        <v>1035</v>
      </c>
      <c r="B522" s="1">
        <v>212</v>
      </c>
      <c r="D522" s="1" t="s">
        <v>560</v>
      </c>
      <c r="E522" s="1">
        <v>50.258300779999999</v>
      </c>
      <c r="F522" s="1">
        <v>-122.19300079999999</v>
      </c>
      <c r="G522" s="2" t="str">
        <f t="shared" si="3"/>
        <v>YES</v>
      </c>
      <c r="H522" s="1" t="s">
        <v>35</v>
      </c>
      <c r="I522" s="1" t="s">
        <v>35</v>
      </c>
      <c r="J522" s="1" t="s">
        <v>35</v>
      </c>
      <c r="K522" s="1">
        <v>40</v>
      </c>
      <c r="L522" s="1">
        <v>10.5</v>
      </c>
      <c r="M522" s="1">
        <v>50.5</v>
      </c>
      <c r="N522" s="1">
        <v>131.58000000000001</v>
      </c>
      <c r="O522"/>
    </row>
    <row r="523" spans="1:15">
      <c r="A523" s="1" t="s">
        <v>1035</v>
      </c>
      <c r="B523" s="1">
        <v>213</v>
      </c>
      <c r="D523" s="1" t="s">
        <v>564</v>
      </c>
      <c r="E523" s="1">
        <v>50.219200129999997</v>
      </c>
      <c r="F523" s="1">
        <v>-122.2330017</v>
      </c>
      <c r="G523" s="2" t="str">
        <f t="shared" si="3"/>
        <v>YES</v>
      </c>
      <c r="H523" s="1" t="s">
        <v>35</v>
      </c>
      <c r="I523" s="1" t="s">
        <v>35</v>
      </c>
      <c r="J523" s="1" t="s">
        <v>35</v>
      </c>
      <c r="K523" s="1">
        <v>40</v>
      </c>
      <c r="L523" s="1">
        <v>2.5</v>
      </c>
      <c r="M523" s="1">
        <v>42.5</v>
      </c>
      <c r="N523" s="1">
        <v>112.12</v>
      </c>
      <c r="O523"/>
    </row>
    <row r="524" spans="1:15">
      <c r="A524" s="1" t="s">
        <v>1035</v>
      </c>
      <c r="B524" s="1">
        <v>214</v>
      </c>
      <c r="D524" s="1" t="s">
        <v>564</v>
      </c>
      <c r="E524" s="1">
        <v>50.2195015</v>
      </c>
      <c r="F524" s="1">
        <v>-122.2330017</v>
      </c>
      <c r="G524" s="2" t="str">
        <f t="shared" si="3"/>
        <v>YES</v>
      </c>
      <c r="H524" s="1" t="s">
        <v>35</v>
      </c>
      <c r="I524" s="1" t="s">
        <v>35</v>
      </c>
      <c r="J524" s="1" t="s">
        <v>35</v>
      </c>
      <c r="K524" s="1">
        <v>20</v>
      </c>
      <c r="L524" s="1">
        <v>1</v>
      </c>
      <c r="M524" s="1">
        <v>21</v>
      </c>
      <c r="N524" s="1">
        <v>33.69</v>
      </c>
      <c r="O524"/>
    </row>
    <row r="525" spans="1:15">
      <c r="A525" s="1" t="s">
        <v>1035</v>
      </c>
      <c r="B525" s="1">
        <v>215</v>
      </c>
      <c r="D525" s="1" t="s">
        <v>564</v>
      </c>
      <c r="E525" s="1">
        <v>50.221298220000001</v>
      </c>
      <c r="F525" s="1">
        <v>-122.23400119999999</v>
      </c>
      <c r="G525" s="2" t="str">
        <f t="shared" si="3"/>
        <v>YES</v>
      </c>
      <c r="H525" s="1" t="s">
        <v>35</v>
      </c>
      <c r="I525" s="1" t="s">
        <v>35</v>
      </c>
      <c r="J525" s="1" t="s">
        <v>35</v>
      </c>
      <c r="K525" s="1">
        <v>20</v>
      </c>
      <c r="L525" s="1">
        <v>13</v>
      </c>
      <c r="M525" s="1">
        <v>33</v>
      </c>
      <c r="N525" s="1">
        <v>114.15</v>
      </c>
      <c r="O525"/>
    </row>
    <row r="526" spans="1:15">
      <c r="A526" s="1" t="s">
        <v>1035</v>
      </c>
      <c r="B526" s="1">
        <v>216</v>
      </c>
      <c r="D526" s="1" t="s">
        <v>564</v>
      </c>
      <c r="E526" s="1">
        <v>50.241699220000001</v>
      </c>
      <c r="F526" s="1">
        <v>-122.2139969</v>
      </c>
      <c r="G526" s="2" t="str">
        <f t="shared" si="3"/>
        <v>YES</v>
      </c>
      <c r="H526" s="1" t="s">
        <v>35</v>
      </c>
      <c r="I526" s="1" t="s">
        <v>35</v>
      </c>
      <c r="J526" s="1" t="s">
        <v>35</v>
      </c>
      <c r="K526" s="1">
        <v>50</v>
      </c>
      <c r="L526" s="1">
        <v>4</v>
      </c>
      <c r="M526" s="1">
        <v>54</v>
      </c>
      <c r="N526" s="1">
        <v>143.06</v>
      </c>
      <c r="O526"/>
    </row>
    <row r="527" spans="1:15">
      <c r="A527" s="1" t="s">
        <v>1035</v>
      </c>
      <c r="B527" s="1">
        <v>217</v>
      </c>
      <c r="D527" s="1" t="s">
        <v>564</v>
      </c>
      <c r="E527" s="1">
        <v>50.259979250000001</v>
      </c>
      <c r="F527" s="1">
        <v>-122.19599909999999</v>
      </c>
      <c r="G527" s="2" t="str">
        <f t="shared" si="3"/>
        <v>YES</v>
      </c>
      <c r="H527" s="1" t="s">
        <v>35</v>
      </c>
      <c r="I527" s="1" t="s">
        <v>35</v>
      </c>
      <c r="J527" s="1" t="s">
        <v>35</v>
      </c>
      <c r="K527" s="1">
        <v>55</v>
      </c>
      <c r="L527" s="1">
        <v>4.5</v>
      </c>
      <c r="M527" s="1">
        <v>59.5</v>
      </c>
      <c r="N527" s="1">
        <v>92.76</v>
      </c>
      <c r="O527"/>
    </row>
    <row r="528" spans="1:15">
      <c r="A528" s="1" t="s">
        <v>1035</v>
      </c>
      <c r="B528" s="1">
        <v>218</v>
      </c>
      <c r="D528" s="1" t="s">
        <v>560</v>
      </c>
      <c r="E528" s="1">
        <v>50.260200500000003</v>
      </c>
      <c r="F528" s="1">
        <v>-122.19599909999999</v>
      </c>
      <c r="G528" s="2" t="str">
        <f t="shared" si="3"/>
        <v>YES</v>
      </c>
      <c r="H528" s="1" t="s">
        <v>35</v>
      </c>
      <c r="I528" s="1" t="s">
        <v>35</v>
      </c>
      <c r="J528" s="1" t="s">
        <v>35</v>
      </c>
      <c r="K528" s="1">
        <v>35</v>
      </c>
      <c r="L528" s="1">
        <v>4.5</v>
      </c>
      <c r="M528" s="1">
        <v>39.5</v>
      </c>
      <c r="N528" s="1">
        <v>71.709999999999994</v>
      </c>
      <c r="O528"/>
    </row>
    <row r="529" spans="1:15">
      <c r="A529" s="1" t="s">
        <v>1035</v>
      </c>
      <c r="B529" s="1">
        <v>219</v>
      </c>
      <c r="D529" s="1" t="s">
        <v>564</v>
      </c>
      <c r="E529" s="1">
        <v>50.260101319999997</v>
      </c>
      <c r="F529" s="1">
        <v>-122.1966019</v>
      </c>
      <c r="G529" s="2" t="str">
        <f t="shared" si="3"/>
        <v>YES</v>
      </c>
      <c r="H529" s="1" t="s">
        <v>35</v>
      </c>
      <c r="I529" s="1" t="s">
        <v>35</v>
      </c>
      <c r="J529" s="1" t="s">
        <v>35</v>
      </c>
      <c r="K529" s="1">
        <v>35</v>
      </c>
      <c r="L529" s="1">
        <v>1.5</v>
      </c>
      <c r="M529" s="1">
        <v>36.5</v>
      </c>
      <c r="N529" s="1">
        <v>32.130000000000003</v>
      </c>
      <c r="O529"/>
    </row>
    <row r="530" spans="1:15">
      <c r="A530" s="1" t="s">
        <v>1035</v>
      </c>
      <c r="B530" s="1">
        <v>220</v>
      </c>
      <c r="D530" s="1" t="s">
        <v>562</v>
      </c>
      <c r="E530" s="1">
        <v>50.241901400000003</v>
      </c>
      <c r="F530" s="1">
        <v>-122.2149963</v>
      </c>
      <c r="G530" s="2" t="str">
        <f t="shared" si="3"/>
        <v>YES</v>
      </c>
      <c r="H530" s="1" t="s">
        <v>35</v>
      </c>
      <c r="I530" s="1" t="s">
        <v>35</v>
      </c>
      <c r="J530" s="1" t="s">
        <v>35</v>
      </c>
      <c r="K530" s="1">
        <v>47</v>
      </c>
      <c r="L530" s="1">
        <v>18</v>
      </c>
      <c r="M530" s="1">
        <v>65</v>
      </c>
      <c r="N530" s="1">
        <v>406.8</v>
      </c>
      <c r="O530"/>
    </row>
    <row r="531" spans="1:15">
      <c r="A531" s="1" t="s">
        <v>1035</v>
      </c>
      <c r="B531" s="1">
        <v>221</v>
      </c>
      <c r="D531" s="1" t="s">
        <v>560</v>
      </c>
      <c r="E531" s="1">
        <v>50.259998320000001</v>
      </c>
      <c r="F531" s="1">
        <v>-122.1969986</v>
      </c>
      <c r="G531" s="2" t="str">
        <f t="shared" si="3"/>
        <v>YES</v>
      </c>
      <c r="H531" s="1" t="s">
        <v>35</v>
      </c>
      <c r="I531" s="1" t="s">
        <v>35</v>
      </c>
      <c r="J531" s="1" t="s">
        <v>35</v>
      </c>
      <c r="K531" s="1">
        <v>30</v>
      </c>
      <c r="L531" s="1">
        <v>5</v>
      </c>
      <c r="M531" s="1">
        <v>35</v>
      </c>
      <c r="N531" s="1">
        <v>125.97</v>
      </c>
      <c r="O531"/>
    </row>
    <row r="532" spans="1:15">
      <c r="A532" s="1" t="s">
        <v>1035</v>
      </c>
      <c r="B532" s="1">
        <v>222</v>
      </c>
      <c r="D532" s="1" t="s">
        <v>562</v>
      </c>
      <c r="E532" s="1">
        <v>50.221298220000001</v>
      </c>
      <c r="F532" s="1">
        <v>-122.2360001</v>
      </c>
      <c r="G532" s="2" t="str">
        <f t="shared" si="3"/>
        <v>YES</v>
      </c>
      <c r="H532" s="1" t="s">
        <v>35</v>
      </c>
      <c r="I532" s="1" t="s">
        <v>35</v>
      </c>
      <c r="J532" s="1" t="s">
        <v>35</v>
      </c>
      <c r="K532" s="1">
        <v>20</v>
      </c>
      <c r="L532" s="1">
        <v>1.5</v>
      </c>
      <c r="M532" s="1">
        <v>21.5</v>
      </c>
      <c r="N532" s="1">
        <v>106.72</v>
      </c>
      <c r="O532"/>
    </row>
    <row r="533" spans="1:15">
      <c r="A533" s="1" t="s">
        <v>1035</v>
      </c>
      <c r="B533" s="1">
        <v>223</v>
      </c>
      <c r="D533" s="1" t="s">
        <v>560</v>
      </c>
      <c r="E533" s="1">
        <v>48.439579010000003</v>
      </c>
      <c r="F533" s="1">
        <v>-124.0237961</v>
      </c>
      <c r="G533" s="2" t="str">
        <f t="shared" si="3"/>
        <v>YES</v>
      </c>
      <c r="H533" s="1" t="s">
        <v>35</v>
      </c>
      <c r="I533" s="1" t="s">
        <v>35</v>
      </c>
      <c r="J533" s="1" t="s">
        <v>35</v>
      </c>
      <c r="K533" s="1">
        <v>75</v>
      </c>
      <c r="L533" s="1">
        <v>4</v>
      </c>
      <c r="M533" s="1">
        <v>79</v>
      </c>
      <c r="N533" s="1">
        <v>163.93</v>
      </c>
      <c r="O533"/>
    </row>
    <row r="534" spans="1:15">
      <c r="A534" s="1" t="s">
        <v>1035</v>
      </c>
      <c r="B534" s="1">
        <v>224</v>
      </c>
      <c r="D534" s="1" t="s">
        <v>562</v>
      </c>
      <c r="E534" s="1">
        <v>50.223800660000002</v>
      </c>
      <c r="F534" s="1">
        <v>-122.2450027</v>
      </c>
      <c r="G534" s="2" t="str">
        <f t="shared" si="3"/>
        <v>YES</v>
      </c>
      <c r="H534" s="1" t="s">
        <v>35</v>
      </c>
      <c r="I534" s="1" t="s">
        <v>35</v>
      </c>
      <c r="J534" s="1" t="s">
        <v>35</v>
      </c>
      <c r="K534" s="1">
        <v>8</v>
      </c>
      <c r="L534" s="1">
        <v>0.5</v>
      </c>
      <c r="M534" s="1">
        <v>8.5</v>
      </c>
      <c r="N534" s="1">
        <v>41.46</v>
      </c>
      <c r="O534"/>
    </row>
    <row r="535" spans="1:15">
      <c r="A535" s="1" t="s">
        <v>1035</v>
      </c>
      <c r="B535" s="1">
        <v>225</v>
      </c>
      <c r="D535" s="1" t="s">
        <v>564</v>
      </c>
      <c r="E535" s="1">
        <v>50.223999020000001</v>
      </c>
      <c r="F535" s="1">
        <v>-122.24600220000001</v>
      </c>
      <c r="G535" s="2" t="str">
        <f t="shared" si="3"/>
        <v>YES</v>
      </c>
      <c r="H535" s="1" t="s">
        <v>35</v>
      </c>
      <c r="I535" s="1" t="s">
        <v>35</v>
      </c>
      <c r="J535" s="1" t="s">
        <v>35</v>
      </c>
      <c r="K535" s="1">
        <v>20</v>
      </c>
      <c r="L535" s="1">
        <v>0</v>
      </c>
      <c r="M535" s="1">
        <v>20</v>
      </c>
      <c r="N535" s="1">
        <v>24.36</v>
      </c>
      <c r="O535"/>
    </row>
    <row r="536" spans="1:15">
      <c r="A536" s="1" t="s">
        <v>1035</v>
      </c>
      <c r="B536" s="1">
        <v>226</v>
      </c>
      <c r="D536" s="1" t="s">
        <v>564</v>
      </c>
      <c r="E536" s="1">
        <v>48.850940700000002</v>
      </c>
      <c r="F536" s="1">
        <v>-123.6202011</v>
      </c>
      <c r="G536" s="2" t="str">
        <f t="shared" si="3"/>
        <v>YES</v>
      </c>
      <c r="H536" s="1" t="s">
        <v>35</v>
      </c>
      <c r="I536" s="1" t="s">
        <v>35</v>
      </c>
      <c r="J536" s="1" t="s">
        <v>35</v>
      </c>
      <c r="K536" s="1">
        <v>70</v>
      </c>
      <c r="L536" s="1">
        <v>25</v>
      </c>
      <c r="M536" s="1">
        <v>95</v>
      </c>
      <c r="N536" s="1">
        <v>251.35</v>
      </c>
      <c r="O536"/>
    </row>
    <row r="537" spans="1:15">
      <c r="A537" s="1" t="s">
        <v>1035</v>
      </c>
      <c r="B537" s="1">
        <v>227</v>
      </c>
      <c r="D537" s="1" t="s">
        <v>564</v>
      </c>
      <c r="E537" s="1">
        <v>48.830505369999997</v>
      </c>
      <c r="F537" s="1">
        <v>-123.6451263</v>
      </c>
      <c r="G537" s="2" t="str">
        <f t="shared" si="3"/>
        <v>YES</v>
      </c>
      <c r="H537" s="1" t="s">
        <v>35</v>
      </c>
      <c r="I537" s="1" t="s">
        <v>35</v>
      </c>
      <c r="J537" s="1" t="s">
        <v>35</v>
      </c>
      <c r="K537" s="1">
        <v>53</v>
      </c>
      <c r="L537" s="1">
        <v>5</v>
      </c>
      <c r="M537" s="1">
        <v>58</v>
      </c>
      <c r="N537" s="1">
        <v>117.18</v>
      </c>
      <c r="O537"/>
    </row>
    <row r="538" spans="1:15">
      <c r="A538" s="1" t="s">
        <v>1035</v>
      </c>
      <c r="B538" s="1">
        <v>228</v>
      </c>
      <c r="D538" s="1" t="s">
        <v>560</v>
      </c>
      <c r="E538" s="1">
        <v>48.843891139999997</v>
      </c>
      <c r="F538" s="1">
        <v>-123.6333008</v>
      </c>
      <c r="G538" s="2" t="str">
        <f t="shared" si="3"/>
        <v>YES</v>
      </c>
      <c r="H538" s="1" t="s">
        <v>35</v>
      </c>
      <c r="I538" s="1" t="s">
        <v>35</v>
      </c>
      <c r="J538" s="1" t="s">
        <v>35</v>
      </c>
      <c r="K538" s="1">
        <v>60</v>
      </c>
      <c r="L538" s="1">
        <v>25</v>
      </c>
      <c r="M538" s="1">
        <v>85</v>
      </c>
      <c r="N538" s="1">
        <v>234.12</v>
      </c>
      <c r="O538"/>
    </row>
    <row r="539" spans="1:15">
      <c r="A539" s="1" t="s">
        <v>1035</v>
      </c>
      <c r="B539" s="1">
        <v>229</v>
      </c>
      <c r="D539" s="1" t="s">
        <v>564</v>
      </c>
      <c r="E539" s="1">
        <v>48.844036099999997</v>
      </c>
      <c r="F539" s="1">
        <v>-123.6405334</v>
      </c>
      <c r="G539" s="2" t="str">
        <f t="shared" si="3"/>
        <v>YES</v>
      </c>
      <c r="H539" s="1" t="s">
        <v>35</v>
      </c>
      <c r="I539" s="1" t="s">
        <v>35</v>
      </c>
      <c r="J539" s="1" t="s">
        <v>35</v>
      </c>
      <c r="K539" s="1">
        <v>52</v>
      </c>
      <c r="L539" s="1">
        <v>2</v>
      </c>
      <c r="M539" s="1">
        <v>54</v>
      </c>
      <c r="N539" s="1">
        <v>83.6</v>
      </c>
      <c r="O539"/>
    </row>
    <row r="540" spans="1:15">
      <c r="A540" s="1" t="s">
        <v>1035</v>
      </c>
      <c r="B540" s="1">
        <v>230</v>
      </c>
      <c r="D540" s="1" t="s">
        <v>560</v>
      </c>
      <c r="E540" s="1">
        <v>48.84669495</v>
      </c>
      <c r="F540" s="1">
        <v>-123.64808650000001</v>
      </c>
      <c r="G540" s="2" t="str">
        <f t="shared" si="3"/>
        <v>YES</v>
      </c>
      <c r="H540" s="1" t="s">
        <v>35</v>
      </c>
      <c r="I540" s="1" t="s">
        <v>35</v>
      </c>
      <c r="J540" s="1" t="s">
        <v>35</v>
      </c>
      <c r="K540" s="1">
        <v>60</v>
      </c>
      <c r="L540" s="1">
        <v>2</v>
      </c>
      <c r="M540" s="1">
        <v>62</v>
      </c>
      <c r="N540" s="1">
        <v>246.68</v>
      </c>
      <c r="O540"/>
    </row>
    <row r="541" spans="1:15">
      <c r="A541" s="1" t="s">
        <v>1035</v>
      </c>
      <c r="B541" s="1">
        <v>231</v>
      </c>
      <c r="D541" s="1" t="s">
        <v>35</v>
      </c>
      <c r="E541" s="1">
        <v>48.935928339999997</v>
      </c>
      <c r="F541" s="1">
        <v>-123.575737</v>
      </c>
      <c r="G541" s="2" t="str">
        <f t="shared" si="3"/>
        <v>YES</v>
      </c>
      <c r="H541" s="1" t="s">
        <v>35</v>
      </c>
      <c r="I541" s="1" t="s">
        <v>35</v>
      </c>
      <c r="J541" s="1" t="s">
        <v>35</v>
      </c>
      <c r="K541" s="1">
        <v>27</v>
      </c>
      <c r="L541" s="1">
        <v>0</v>
      </c>
      <c r="M541" s="1">
        <v>27</v>
      </c>
      <c r="N541" s="1">
        <v>0</v>
      </c>
      <c r="O541"/>
    </row>
    <row r="542" spans="1:15">
      <c r="A542" s="1" t="s">
        <v>1035</v>
      </c>
      <c r="B542" s="1">
        <v>232</v>
      </c>
      <c r="D542" s="1" t="s">
        <v>564</v>
      </c>
      <c r="E542" s="1">
        <v>48.856140140000001</v>
      </c>
      <c r="F542" s="1">
        <v>-123.6605988</v>
      </c>
      <c r="G542" s="2" t="str">
        <f t="shared" si="3"/>
        <v>YES</v>
      </c>
      <c r="H542" s="1" t="s">
        <v>35</v>
      </c>
      <c r="I542" s="1" t="s">
        <v>35</v>
      </c>
      <c r="J542" s="1" t="s">
        <v>35</v>
      </c>
      <c r="K542" s="1">
        <v>55</v>
      </c>
      <c r="L542" s="1">
        <v>1</v>
      </c>
      <c r="M542" s="1">
        <v>56</v>
      </c>
      <c r="N542" s="1">
        <v>107.64</v>
      </c>
      <c r="O542"/>
    </row>
    <row r="543" spans="1:15">
      <c r="A543" s="1" t="s">
        <v>1035</v>
      </c>
      <c r="B543" s="1">
        <v>233</v>
      </c>
      <c r="D543" s="1" t="s">
        <v>564</v>
      </c>
      <c r="E543" s="1">
        <v>48.97839355</v>
      </c>
      <c r="F543" s="1">
        <v>-123.5560608</v>
      </c>
      <c r="G543" s="2" t="str">
        <f t="shared" si="3"/>
        <v>YES</v>
      </c>
      <c r="H543" s="1" t="s">
        <v>35</v>
      </c>
      <c r="I543" s="1" t="s">
        <v>35</v>
      </c>
      <c r="J543" s="1" t="s">
        <v>35</v>
      </c>
      <c r="K543" s="1">
        <v>45</v>
      </c>
      <c r="L543" s="1">
        <v>12</v>
      </c>
      <c r="M543" s="1">
        <v>57</v>
      </c>
      <c r="N543" s="1">
        <v>112.55</v>
      </c>
      <c r="O543"/>
    </row>
    <row r="544" spans="1:15">
      <c r="A544" s="1" t="s">
        <v>1035</v>
      </c>
      <c r="B544" s="1">
        <v>234</v>
      </c>
      <c r="D544" s="1" t="s">
        <v>564</v>
      </c>
      <c r="E544" s="1">
        <v>48.758998869999999</v>
      </c>
      <c r="F544" s="1">
        <v>-123.7953033</v>
      </c>
      <c r="G544" s="2" t="str">
        <f t="shared" si="3"/>
        <v>YES</v>
      </c>
      <c r="H544" s="1" t="s">
        <v>35</v>
      </c>
      <c r="I544" s="1" t="s">
        <v>35</v>
      </c>
      <c r="J544" s="1" t="s">
        <v>35</v>
      </c>
      <c r="K544" s="1">
        <v>50.5</v>
      </c>
      <c r="L544" s="1">
        <v>5</v>
      </c>
      <c r="M544" s="1">
        <v>55.5</v>
      </c>
      <c r="N544" s="1">
        <v>53.75</v>
      </c>
      <c r="O544"/>
    </row>
    <row r="545" spans="1:15">
      <c r="A545" s="1" t="s">
        <v>1035</v>
      </c>
      <c r="B545" s="1">
        <v>235</v>
      </c>
      <c r="D545" s="1" t="s">
        <v>564</v>
      </c>
      <c r="E545" s="1">
        <v>48.76002502</v>
      </c>
      <c r="F545" s="1">
        <v>-123.7995987</v>
      </c>
      <c r="G545" s="2" t="str">
        <f t="shared" si="3"/>
        <v>YES</v>
      </c>
      <c r="H545" s="1" t="s">
        <v>35</v>
      </c>
      <c r="I545" s="1" t="s">
        <v>35</v>
      </c>
      <c r="J545" s="1" t="s">
        <v>35</v>
      </c>
      <c r="K545" s="1">
        <v>50</v>
      </c>
      <c r="L545" s="1">
        <v>3</v>
      </c>
      <c r="M545" s="1">
        <v>53</v>
      </c>
      <c r="N545" s="1">
        <v>73.19</v>
      </c>
      <c r="O545"/>
    </row>
    <row r="546" spans="1:15">
      <c r="A546" s="1" t="s">
        <v>1035</v>
      </c>
      <c r="B546" s="1">
        <v>236</v>
      </c>
      <c r="D546" s="1" t="s">
        <v>564</v>
      </c>
      <c r="E546" s="1">
        <v>48.829708099999998</v>
      </c>
      <c r="F546" s="1">
        <v>-123.74227140000001</v>
      </c>
      <c r="G546" s="2" t="str">
        <f t="shared" si="3"/>
        <v>YES</v>
      </c>
      <c r="H546" s="1" t="s">
        <v>35</v>
      </c>
      <c r="I546" s="1" t="s">
        <v>35</v>
      </c>
      <c r="J546" s="1" t="s">
        <v>35</v>
      </c>
      <c r="K546" s="1">
        <v>45</v>
      </c>
      <c r="L546" s="1">
        <v>5</v>
      </c>
      <c r="M546" s="1">
        <v>50</v>
      </c>
      <c r="N546" s="1">
        <v>91.93</v>
      </c>
      <c r="O546"/>
    </row>
    <row r="547" spans="1:15">
      <c r="A547" s="1" t="s">
        <v>1035</v>
      </c>
      <c r="B547" s="1">
        <v>237</v>
      </c>
      <c r="D547" s="1" t="s">
        <v>564</v>
      </c>
      <c r="E547" s="1">
        <v>48.836555480000001</v>
      </c>
      <c r="F547" s="1">
        <v>-123.7404633</v>
      </c>
      <c r="G547" s="2" t="str">
        <f t="shared" si="3"/>
        <v>YES</v>
      </c>
      <c r="H547" s="1" t="s">
        <v>35</v>
      </c>
      <c r="I547" s="1" t="s">
        <v>35</v>
      </c>
      <c r="J547" s="1" t="s">
        <v>35</v>
      </c>
      <c r="K547" s="1">
        <v>55</v>
      </c>
      <c r="L547" s="1">
        <v>7</v>
      </c>
      <c r="M547" s="1">
        <v>62</v>
      </c>
      <c r="N547" s="1">
        <v>102.07</v>
      </c>
      <c r="O547"/>
    </row>
    <row r="548" spans="1:15">
      <c r="A548" s="1" t="s">
        <v>1035</v>
      </c>
      <c r="B548" s="1">
        <v>238</v>
      </c>
      <c r="D548" s="1" t="s">
        <v>560</v>
      </c>
      <c r="E548" s="1">
        <v>48.629890439999997</v>
      </c>
      <c r="F548" s="1">
        <v>-124.01602939999999</v>
      </c>
      <c r="G548" s="2" t="str">
        <f t="shared" si="3"/>
        <v>YES</v>
      </c>
      <c r="H548" s="1" t="s">
        <v>35</v>
      </c>
      <c r="I548" s="1" t="s">
        <v>35</v>
      </c>
      <c r="J548" s="1" t="s">
        <v>35</v>
      </c>
      <c r="K548" s="1">
        <v>18</v>
      </c>
      <c r="L548" s="1">
        <v>14</v>
      </c>
      <c r="M548" s="1">
        <v>32</v>
      </c>
      <c r="N548" s="1">
        <v>139.66999999999999</v>
      </c>
      <c r="O548"/>
    </row>
    <row r="549" spans="1:15">
      <c r="A549" s="1" t="s">
        <v>1035</v>
      </c>
      <c r="B549" s="1">
        <v>239</v>
      </c>
      <c r="D549" s="1" t="s">
        <v>560</v>
      </c>
      <c r="E549" s="1">
        <v>48.837970730000002</v>
      </c>
      <c r="F549" s="1">
        <v>-123.82309720000001</v>
      </c>
      <c r="G549" s="2" t="str">
        <f t="shared" si="3"/>
        <v>YES</v>
      </c>
      <c r="H549" s="1" t="s">
        <v>35</v>
      </c>
      <c r="I549" s="1" t="s">
        <v>35</v>
      </c>
      <c r="J549" s="1" t="s">
        <v>35</v>
      </c>
      <c r="K549" s="1">
        <v>60</v>
      </c>
      <c r="L549" s="1">
        <v>2.5</v>
      </c>
      <c r="M549" s="1">
        <v>62.5</v>
      </c>
      <c r="N549" s="1">
        <v>69.739999999999995</v>
      </c>
      <c r="O549"/>
    </row>
    <row r="550" spans="1:15">
      <c r="A550" s="1" t="s">
        <v>1035</v>
      </c>
      <c r="B550" s="1">
        <v>240</v>
      </c>
      <c r="D550" s="1" t="s">
        <v>564</v>
      </c>
      <c r="E550" s="1">
        <v>50.358718869999997</v>
      </c>
      <c r="F550" s="1">
        <v>-122.3107986</v>
      </c>
      <c r="G550" s="2" t="str">
        <f t="shared" si="3"/>
        <v>YES</v>
      </c>
      <c r="H550" s="1" t="s">
        <v>35</v>
      </c>
      <c r="I550" s="1" t="s">
        <v>35</v>
      </c>
      <c r="J550" s="1" t="s">
        <v>35</v>
      </c>
      <c r="K550" s="1">
        <v>62</v>
      </c>
      <c r="L550" s="1">
        <v>1</v>
      </c>
      <c r="M550" s="1">
        <v>63</v>
      </c>
      <c r="N550" s="1">
        <v>212.52</v>
      </c>
      <c r="O550"/>
    </row>
    <row r="551" spans="1:15">
      <c r="A551" s="1" t="s">
        <v>1035</v>
      </c>
      <c r="B551" s="1">
        <v>241</v>
      </c>
      <c r="D551" s="1" t="s">
        <v>564</v>
      </c>
      <c r="E551" s="1">
        <v>49.003810880000003</v>
      </c>
      <c r="F551" s="1">
        <v>-123.6676788</v>
      </c>
      <c r="G551" s="2" t="str">
        <f t="shared" si="3"/>
        <v>YES</v>
      </c>
      <c r="H551" s="1" t="s">
        <v>35</v>
      </c>
      <c r="I551" s="1" t="s">
        <v>35</v>
      </c>
      <c r="J551" s="1" t="s">
        <v>35</v>
      </c>
      <c r="K551" s="1">
        <v>36</v>
      </c>
      <c r="L551" s="1">
        <v>3.5</v>
      </c>
      <c r="M551" s="1">
        <v>39.5</v>
      </c>
      <c r="N551" s="1">
        <v>67.03</v>
      </c>
      <c r="O551"/>
    </row>
    <row r="552" spans="1:15">
      <c r="A552" s="1" t="s">
        <v>1035</v>
      </c>
      <c r="B552" s="1">
        <v>242</v>
      </c>
      <c r="D552" s="1" t="s">
        <v>564</v>
      </c>
      <c r="E552" s="1">
        <v>50.361530299999998</v>
      </c>
      <c r="F552" s="1">
        <v>-122.31410219999999</v>
      </c>
      <c r="G552" s="2" t="str">
        <f t="shared" si="3"/>
        <v>YES</v>
      </c>
      <c r="H552" s="1" t="s">
        <v>35</v>
      </c>
      <c r="I552" s="1" t="s">
        <v>35</v>
      </c>
      <c r="J552" s="1" t="s">
        <v>35</v>
      </c>
      <c r="K552" s="1">
        <v>56</v>
      </c>
      <c r="L552" s="1">
        <v>3</v>
      </c>
      <c r="M552" s="1">
        <v>59</v>
      </c>
      <c r="N552" s="1">
        <v>67.239999999999995</v>
      </c>
      <c r="O552"/>
    </row>
    <row r="553" spans="1:15">
      <c r="A553" s="1" t="s">
        <v>1035</v>
      </c>
      <c r="B553" s="1">
        <v>243</v>
      </c>
      <c r="D553" s="1" t="s">
        <v>564</v>
      </c>
      <c r="E553" s="1">
        <v>48.576000209999997</v>
      </c>
      <c r="F553" s="1">
        <v>-124.12906649999999</v>
      </c>
      <c r="G553" s="2" t="str">
        <f t="shared" si="3"/>
        <v>YES</v>
      </c>
      <c r="H553" s="1" t="s">
        <v>35</v>
      </c>
      <c r="I553" s="1" t="s">
        <v>35</v>
      </c>
      <c r="J553" s="1" t="s">
        <v>35</v>
      </c>
      <c r="K553" s="1">
        <v>45</v>
      </c>
      <c r="L553" s="1">
        <v>18</v>
      </c>
      <c r="M553" s="1">
        <v>63</v>
      </c>
      <c r="N553" s="1">
        <v>161.13</v>
      </c>
      <c r="O553"/>
    </row>
    <row r="554" spans="1:15">
      <c r="A554" s="1" t="s">
        <v>1035</v>
      </c>
      <c r="B554" s="1">
        <v>244</v>
      </c>
      <c r="D554" s="1" t="s">
        <v>562</v>
      </c>
      <c r="E554" s="1">
        <v>48.58697128</v>
      </c>
      <c r="F554" s="1">
        <v>-124.18879699999999</v>
      </c>
      <c r="G554" s="2" t="str">
        <f t="shared" si="3"/>
        <v>YES</v>
      </c>
      <c r="H554" s="1" t="s">
        <v>35</v>
      </c>
      <c r="I554" s="1" t="s">
        <v>35</v>
      </c>
      <c r="J554" s="1" t="s">
        <v>35</v>
      </c>
      <c r="K554" s="1">
        <v>110</v>
      </c>
      <c r="L554" s="1">
        <v>5</v>
      </c>
      <c r="M554" s="1">
        <v>115</v>
      </c>
      <c r="N554" s="1">
        <v>329.84</v>
      </c>
      <c r="O554"/>
    </row>
    <row r="555" spans="1:15">
      <c r="A555" s="1" t="s">
        <v>1035</v>
      </c>
      <c r="B555" s="1">
        <v>245</v>
      </c>
      <c r="D555" s="1" t="s">
        <v>564</v>
      </c>
      <c r="E555" s="1">
        <v>49.69477844</v>
      </c>
      <c r="F555" s="1">
        <v>-123.0948029</v>
      </c>
      <c r="G555" s="2" t="str">
        <f t="shared" si="3"/>
        <v>YES</v>
      </c>
      <c r="H555" s="1" t="s">
        <v>35</v>
      </c>
      <c r="I555" s="1" t="s">
        <v>35</v>
      </c>
      <c r="J555" s="1" t="s">
        <v>35</v>
      </c>
      <c r="K555" s="1">
        <v>80</v>
      </c>
      <c r="L555" s="1">
        <v>3</v>
      </c>
      <c r="M555" s="1">
        <v>83</v>
      </c>
      <c r="N555" s="1">
        <v>101.99</v>
      </c>
      <c r="O555"/>
    </row>
    <row r="556" spans="1:15">
      <c r="A556" s="1" t="s">
        <v>1035</v>
      </c>
      <c r="B556" s="1">
        <v>246</v>
      </c>
      <c r="D556" s="1" t="s">
        <v>564</v>
      </c>
      <c r="E556" s="1">
        <v>50.27157974</v>
      </c>
      <c r="F556" s="1">
        <v>-122.5270996</v>
      </c>
      <c r="G556" s="2" t="str">
        <f t="shared" si="3"/>
        <v>YES</v>
      </c>
      <c r="H556" s="1" t="s">
        <v>35</v>
      </c>
      <c r="I556" s="1" t="s">
        <v>35</v>
      </c>
      <c r="J556" s="1" t="s">
        <v>35</v>
      </c>
      <c r="K556" s="1">
        <v>65</v>
      </c>
      <c r="L556" s="1">
        <v>4</v>
      </c>
      <c r="M556" s="1">
        <v>69</v>
      </c>
      <c r="N556" s="1">
        <v>125.78</v>
      </c>
      <c r="O556"/>
    </row>
    <row r="557" spans="1:15">
      <c r="A557" s="1" t="s">
        <v>1035</v>
      </c>
      <c r="B557" s="1">
        <v>247</v>
      </c>
      <c r="D557" s="1" t="s">
        <v>564</v>
      </c>
      <c r="E557" s="1">
        <v>48.608306880000001</v>
      </c>
      <c r="F557" s="1">
        <v>-124.1998596</v>
      </c>
      <c r="G557" s="2" t="str">
        <f t="shared" si="3"/>
        <v>YES</v>
      </c>
      <c r="H557" s="1" t="s">
        <v>35</v>
      </c>
      <c r="I557" s="1" t="s">
        <v>35</v>
      </c>
      <c r="J557" s="1" t="s">
        <v>35</v>
      </c>
      <c r="K557" s="1">
        <v>20</v>
      </c>
      <c r="L557" s="1">
        <v>7</v>
      </c>
      <c r="M557" s="1">
        <v>27</v>
      </c>
      <c r="N557" s="1">
        <v>60.67</v>
      </c>
      <c r="O557"/>
    </row>
    <row r="558" spans="1:15">
      <c r="A558" s="1" t="s">
        <v>1035</v>
      </c>
      <c r="B558" s="1">
        <v>248</v>
      </c>
      <c r="D558" s="1" t="s">
        <v>560</v>
      </c>
      <c r="E558" s="1">
        <v>49.706699370000003</v>
      </c>
      <c r="F558" s="1">
        <v>-123.10910029999999</v>
      </c>
      <c r="G558" s="2" t="str">
        <f t="shared" si="3"/>
        <v>YES</v>
      </c>
      <c r="H558" s="1" t="s">
        <v>35</v>
      </c>
      <c r="I558" s="1" t="s">
        <v>35</v>
      </c>
      <c r="J558" s="1" t="s">
        <v>35</v>
      </c>
      <c r="K558" s="1">
        <v>50</v>
      </c>
      <c r="L558" s="1">
        <v>10</v>
      </c>
      <c r="M558" s="1">
        <v>60</v>
      </c>
      <c r="N558" s="1">
        <v>148.16</v>
      </c>
      <c r="O558"/>
    </row>
    <row r="559" spans="1:15">
      <c r="A559" s="1" t="s">
        <v>1035</v>
      </c>
      <c r="B559" s="1">
        <v>249</v>
      </c>
      <c r="D559" s="1" t="s">
        <v>560</v>
      </c>
      <c r="E559" s="1">
        <v>49.121917719999999</v>
      </c>
      <c r="F559" s="1">
        <v>-123.698967</v>
      </c>
      <c r="G559" s="2" t="str">
        <f t="shared" si="3"/>
        <v>YES</v>
      </c>
      <c r="H559" s="1" t="s">
        <v>35</v>
      </c>
      <c r="I559" s="1" t="s">
        <v>35</v>
      </c>
      <c r="J559" s="1" t="s">
        <v>35</v>
      </c>
      <c r="K559" s="1">
        <v>17</v>
      </c>
      <c r="L559" s="1">
        <v>4</v>
      </c>
      <c r="M559" s="1">
        <v>21</v>
      </c>
      <c r="N559" s="1">
        <v>104.16</v>
      </c>
      <c r="O559"/>
    </row>
    <row r="560" spans="1:15">
      <c r="A560" s="1" t="s">
        <v>1035</v>
      </c>
      <c r="B560" s="1">
        <v>250</v>
      </c>
      <c r="D560" s="1" t="s">
        <v>562</v>
      </c>
      <c r="E560" s="1">
        <v>48.597858430000002</v>
      </c>
      <c r="F560" s="1">
        <v>-124.2319031</v>
      </c>
      <c r="G560" s="2" t="str">
        <f t="shared" si="3"/>
        <v>YES</v>
      </c>
      <c r="H560" s="1" t="s">
        <v>35</v>
      </c>
      <c r="I560" s="1" t="s">
        <v>35</v>
      </c>
      <c r="J560" s="1" t="s">
        <v>35</v>
      </c>
      <c r="K560" s="1">
        <v>106</v>
      </c>
      <c r="L560" s="1">
        <v>2</v>
      </c>
      <c r="M560" s="1">
        <v>108</v>
      </c>
      <c r="N560" s="1">
        <v>520.15</v>
      </c>
      <c r="O560"/>
    </row>
    <row r="561" spans="1:15">
      <c r="A561" s="1" t="s">
        <v>1035</v>
      </c>
      <c r="B561" s="1">
        <v>251</v>
      </c>
      <c r="D561" s="1" t="s">
        <v>564</v>
      </c>
      <c r="E561" s="1">
        <v>50.388099670000003</v>
      </c>
      <c r="F561" s="1">
        <v>-122.44450380000001</v>
      </c>
      <c r="G561" s="2" t="str">
        <f t="shared" si="3"/>
        <v>YES</v>
      </c>
      <c r="H561" s="1" t="s">
        <v>35</v>
      </c>
      <c r="I561" s="1" t="s">
        <v>35</v>
      </c>
      <c r="J561" s="1" t="s">
        <v>35</v>
      </c>
      <c r="K561" s="1">
        <v>60</v>
      </c>
      <c r="L561" s="1">
        <v>1</v>
      </c>
      <c r="M561" s="1">
        <v>61</v>
      </c>
      <c r="N561" s="1">
        <v>83.05</v>
      </c>
      <c r="O561"/>
    </row>
    <row r="562" spans="1:15">
      <c r="A562" s="1" t="s">
        <v>1035</v>
      </c>
      <c r="B562" s="1">
        <v>252</v>
      </c>
      <c r="D562" s="1" t="s">
        <v>560</v>
      </c>
      <c r="E562" s="1">
        <v>50.386348720000001</v>
      </c>
      <c r="F562" s="1">
        <v>-122.4464035</v>
      </c>
      <c r="G562" s="2" t="str">
        <f t="shared" si="3"/>
        <v>YES</v>
      </c>
      <c r="H562" s="1" t="s">
        <v>35</v>
      </c>
      <c r="I562" s="1" t="s">
        <v>35</v>
      </c>
      <c r="J562" s="1" t="s">
        <v>35</v>
      </c>
      <c r="K562" s="1">
        <v>40</v>
      </c>
      <c r="L562" s="1">
        <v>10</v>
      </c>
      <c r="M562" s="1">
        <v>50</v>
      </c>
      <c r="N562" s="1">
        <v>251.66</v>
      </c>
      <c r="O562"/>
    </row>
    <row r="563" spans="1:15">
      <c r="A563" s="1" t="s">
        <v>1035</v>
      </c>
      <c r="B563" s="1">
        <v>253</v>
      </c>
      <c r="D563" s="1" t="s">
        <v>564</v>
      </c>
      <c r="E563" s="1">
        <v>50.388710019999998</v>
      </c>
      <c r="F563" s="1">
        <v>-122.44450380000001</v>
      </c>
      <c r="G563" s="2" t="str">
        <f t="shared" si="3"/>
        <v>YES</v>
      </c>
      <c r="H563" s="1" t="s">
        <v>35</v>
      </c>
      <c r="I563" s="1" t="s">
        <v>35</v>
      </c>
      <c r="J563" s="1" t="s">
        <v>35</v>
      </c>
      <c r="K563" s="1">
        <v>50</v>
      </c>
      <c r="L563" s="1">
        <v>6</v>
      </c>
      <c r="M563" s="1">
        <v>56</v>
      </c>
      <c r="N563" s="1">
        <v>104.34</v>
      </c>
      <c r="O563"/>
    </row>
    <row r="564" spans="1:15">
      <c r="A564" s="1" t="s">
        <v>1035</v>
      </c>
      <c r="B564" s="1">
        <v>254</v>
      </c>
      <c r="D564" s="1" t="s">
        <v>564</v>
      </c>
      <c r="E564" s="1">
        <v>50.388759610000001</v>
      </c>
      <c r="F564" s="1">
        <v>-122.4449997</v>
      </c>
      <c r="G564" s="2" t="str">
        <f t="shared" si="3"/>
        <v>YES</v>
      </c>
      <c r="H564" s="1" t="s">
        <v>35</v>
      </c>
      <c r="I564" s="1" t="s">
        <v>35</v>
      </c>
      <c r="J564" s="1" t="s">
        <v>35</v>
      </c>
      <c r="K564" s="1">
        <v>30</v>
      </c>
      <c r="L564" s="1">
        <v>1</v>
      </c>
      <c r="M564" s="1">
        <v>31</v>
      </c>
      <c r="N564" s="1">
        <v>47.5</v>
      </c>
      <c r="O564"/>
    </row>
    <row r="565" spans="1:15">
      <c r="A565" s="1" t="s">
        <v>1035</v>
      </c>
      <c r="B565" s="1">
        <v>255</v>
      </c>
      <c r="D565" s="1" t="s">
        <v>564</v>
      </c>
      <c r="E565" s="1">
        <v>50.388088230000001</v>
      </c>
      <c r="F565" s="1">
        <v>-122.44570160000001</v>
      </c>
      <c r="G565" s="2" t="str">
        <f t="shared" si="3"/>
        <v>YES</v>
      </c>
      <c r="H565" s="1" t="s">
        <v>35</v>
      </c>
      <c r="I565" s="1" t="s">
        <v>35</v>
      </c>
      <c r="J565" s="1" t="s">
        <v>35</v>
      </c>
      <c r="K565" s="1">
        <v>55</v>
      </c>
      <c r="L565" s="1">
        <v>12</v>
      </c>
      <c r="M565" s="1">
        <v>67</v>
      </c>
      <c r="N565" s="1">
        <v>150.86000000000001</v>
      </c>
      <c r="O565"/>
    </row>
    <row r="566" spans="1:15">
      <c r="A566" s="1" t="s">
        <v>1035</v>
      </c>
      <c r="B566" s="1">
        <v>256</v>
      </c>
      <c r="D566" s="1" t="s">
        <v>564</v>
      </c>
      <c r="E566" s="1">
        <v>50.388828279999998</v>
      </c>
      <c r="F566" s="1">
        <v>-122.4455032</v>
      </c>
      <c r="G566" s="2" t="str">
        <f t="shared" si="3"/>
        <v>YES</v>
      </c>
      <c r="H566" s="1" t="s">
        <v>35</v>
      </c>
      <c r="I566" s="1" t="s">
        <v>35</v>
      </c>
      <c r="J566" s="1" t="s">
        <v>35</v>
      </c>
      <c r="K566" s="1">
        <v>25</v>
      </c>
      <c r="L566" s="1">
        <v>1</v>
      </c>
      <c r="M566" s="1">
        <v>26</v>
      </c>
      <c r="N566" s="1">
        <v>68.64</v>
      </c>
      <c r="O566"/>
    </row>
    <row r="567" spans="1:15">
      <c r="A567" s="1" t="s">
        <v>1035</v>
      </c>
      <c r="B567" s="1">
        <v>257</v>
      </c>
      <c r="D567" s="1" t="s">
        <v>564</v>
      </c>
      <c r="E567" s="1">
        <v>50.2820015</v>
      </c>
      <c r="F567" s="1">
        <v>-122.5539017</v>
      </c>
      <c r="G567" s="2" t="str">
        <f t="shared" ref="G567:G630" si="4">IF(K567&lt;&gt;"NA","YES","NO")</f>
        <v>YES</v>
      </c>
      <c r="H567" s="1" t="s">
        <v>35</v>
      </c>
      <c r="I567" s="1" t="s">
        <v>35</v>
      </c>
      <c r="J567" s="1" t="s">
        <v>35</v>
      </c>
      <c r="K567" s="1">
        <v>65</v>
      </c>
      <c r="L567" s="1">
        <v>4</v>
      </c>
      <c r="M567" s="1">
        <v>69</v>
      </c>
      <c r="N567" s="1">
        <v>114.85</v>
      </c>
      <c r="O567"/>
    </row>
    <row r="568" spans="1:15">
      <c r="A568" s="1" t="s">
        <v>1035</v>
      </c>
      <c r="B568" s="1">
        <v>258</v>
      </c>
      <c r="D568" s="1" t="s">
        <v>564</v>
      </c>
      <c r="E568" s="1">
        <v>49.062057500000002</v>
      </c>
      <c r="F568" s="1">
        <v>-123.776825</v>
      </c>
      <c r="G568" s="2" t="str">
        <f t="shared" si="4"/>
        <v>YES</v>
      </c>
      <c r="H568" s="1" t="s">
        <v>35</v>
      </c>
      <c r="I568" s="1" t="s">
        <v>35</v>
      </c>
      <c r="J568" s="1" t="s">
        <v>35</v>
      </c>
      <c r="K568" s="1">
        <v>30</v>
      </c>
      <c r="L568" s="1">
        <v>3</v>
      </c>
      <c r="M568" s="1">
        <v>33</v>
      </c>
      <c r="N568" s="1">
        <v>64.319999999999993</v>
      </c>
      <c r="O568"/>
    </row>
    <row r="569" spans="1:15">
      <c r="A569" s="1" t="s">
        <v>1035</v>
      </c>
      <c r="B569" s="1">
        <v>259</v>
      </c>
      <c r="D569" s="1" t="s">
        <v>564</v>
      </c>
      <c r="E569" s="1">
        <v>49.031543730000003</v>
      </c>
      <c r="F569" s="1">
        <v>-123.8247681</v>
      </c>
      <c r="G569" s="2" t="str">
        <f t="shared" si="4"/>
        <v>YES</v>
      </c>
      <c r="H569" s="1" t="s">
        <v>35</v>
      </c>
      <c r="I569" s="1" t="s">
        <v>35</v>
      </c>
      <c r="J569" s="1" t="s">
        <v>35</v>
      </c>
      <c r="K569" s="1">
        <v>45</v>
      </c>
      <c r="L569" s="1">
        <v>4</v>
      </c>
      <c r="M569" s="1">
        <v>49</v>
      </c>
      <c r="N569" s="1">
        <v>61.54</v>
      </c>
      <c r="O569"/>
    </row>
    <row r="570" spans="1:15">
      <c r="A570" s="1" t="s">
        <v>1035</v>
      </c>
      <c r="B570" s="1">
        <v>260</v>
      </c>
      <c r="D570" s="1" t="s">
        <v>560</v>
      </c>
      <c r="E570" s="1">
        <v>48.716598509999997</v>
      </c>
      <c r="F570" s="1">
        <v>-124.1551666</v>
      </c>
      <c r="G570" s="2" t="str">
        <f t="shared" si="4"/>
        <v>YES</v>
      </c>
      <c r="H570" s="1" t="s">
        <v>35</v>
      </c>
      <c r="I570" s="1" t="s">
        <v>35</v>
      </c>
      <c r="J570" s="1" t="s">
        <v>35</v>
      </c>
      <c r="K570" s="1">
        <v>32</v>
      </c>
      <c r="L570" s="1">
        <v>6</v>
      </c>
      <c r="M570" s="1">
        <v>38</v>
      </c>
      <c r="N570" s="1">
        <v>81.819999999999993</v>
      </c>
      <c r="O570"/>
    </row>
    <row r="571" spans="1:15">
      <c r="A571" s="1" t="s">
        <v>1035</v>
      </c>
      <c r="B571" s="1">
        <v>261</v>
      </c>
      <c r="D571" s="1" t="s">
        <v>564</v>
      </c>
      <c r="E571" s="1">
        <v>49.133018489999998</v>
      </c>
      <c r="F571" s="1">
        <v>-123.7448425</v>
      </c>
      <c r="G571" s="2" t="str">
        <f t="shared" si="4"/>
        <v>YES</v>
      </c>
      <c r="H571" s="1" t="s">
        <v>35</v>
      </c>
      <c r="I571" s="1" t="s">
        <v>35</v>
      </c>
      <c r="J571" s="1" t="s">
        <v>35</v>
      </c>
      <c r="K571" s="1">
        <v>35</v>
      </c>
      <c r="L571" s="1">
        <v>3</v>
      </c>
      <c r="M571" s="1">
        <v>38</v>
      </c>
      <c r="N571" s="1">
        <v>55.27</v>
      </c>
      <c r="O571"/>
    </row>
    <row r="572" spans="1:15">
      <c r="A572" s="1" t="s">
        <v>1035</v>
      </c>
      <c r="B572" s="1">
        <v>262</v>
      </c>
      <c r="D572" s="1" t="s">
        <v>560</v>
      </c>
      <c r="E572" s="1">
        <v>49.786449429999998</v>
      </c>
      <c r="F572" s="1">
        <v>-123.13500209999999</v>
      </c>
      <c r="G572" s="2" t="str">
        <f t="shared" si="4"/>
        <v>YES</v>
      </c>
      <c r="H572" s="1" t="s">
        <v>35</v>
      </c>
      <c r="I572" s="1" t="s">
        <v>35</v>
      </c>
      <c r="J572" s="1" t="s">
        <v>35</v>
      </c>
      <c r="K572" s="1">
        <v>45</v>
      </c>
      <c r="L572" s="1">
        <v>8</v>
      </c>
      <c r="M572" s="1">
        <v>53</v>
      </c>
      <c r="N572" s="1">
        <v>220.97</v>
      </c>
      <c r="O572"/>
    </row>
    <row r="573" spans="1:15">
      <c r="A573" s="1" t="s">
        <v>1035</v>
      </c>
      <c r="B573" s="1">
        <v>263</v>
      </c>
      <c r="D573" s="1" t="s">
        <v>564</v>
      </c>
      <c r="E573" s="1">
        <v>49.17057037</v>
      </c>
      <c r="F573" s="1">
        <v>-123.77664179999999</v>
      </c>
      <c r="G573" s="2" t="str">
        <f t="shared" si="4"/>
        <v>YES</v>
      </c>
      <c r="H573" s="1" t="s">
        <v>35</v>
      </c>
      <c r="I573" s="1" t="s">
        <v>35</v>
      </c>
      <c r="J573" s="1" t="s">
        <v>35</v>
      </c>
      <c r="K573" s="1">
        <v>15</v>
      </c>
      <c r="L573" s="1">
        <v>15</v>
      </c>
      <c r="M573" s="1">
        <v>30</v>
      </c>
      <c r="N573" s="1">
        <v>206.4</v>
      </c>
      <c r="O573"/>
    </row>
    <row r="574" spans="1:15">
      <c r="A574" s="1" t="s">
        <v>1035</v>
      </c>
      <c r="B574" s="1">
        <v>264</v>
      </c>
      <c r="D574" s="1" t="s">
        <v>560</v>
      </c>
      <c r="E574" s="1">
        <v>48.636196140000003</v>
      </c>
      <c r="F574" s="1">
        <v>-124.31680299999999</v>
      </c>
      <c r="G574" s="2" t="str">
        <f t="shared" si="4"/>
        <v>YES</v>
      </c>
      <c r="H574" s="1" t="s">
        <v>35</v>
      </c>
      <c r="I574" s="1" t="s">
        <v>35</v>
      </c>
      <c r="J574" s="1" t="s">
        <v>35</v>
      </c>
      <c r="K574" s="1">
        <v>19</v>
      </c>
      <c r="L574" s="1">
        <v>16</v>
      </c>
      <c r="M574" s="1">
        <v>35</v>
      </c>
      <c r="N574" s="1" t="s">
        <v>35</v>
      </c>
      <c r="O574"/>
    </row>
    <row r="575" spans="1:15">
      <c r="A575" s="1" t="s">
        <v>1035</v>
      </c>
      <c r="B575" s="1">
        <v>265</v>
      </c>
      <c r="D575" s="1" t="s">
        <v>560</v>
      </c>
      <c r="E575" s="1">
        <v>49.82305908</v>
      </c>
      <c r="F575" s="1">
        <v>-123.13500209999999</v>
      </c>
      <c r="G575" s="2" t="str">
        <f t="shared" si="4"/>
        <v>YES</v>
      </c>
      <c r="H575" s="1" t="s">
        <v>35</v>
      </c>
      <c r="I575" s="1" t="s">
        <v>35</v>
      </c>
      <c r="J575" s="1" t="s">
        <v>35</v>
      </c>
      <c r="K575" s="1">
        <v>55</v>
      </c>
      <c r="L575" s="1">
        <v>10</v>
      </c>
      <c r="M575" s="1">
        <v>65</v>
      </c>
      <c r="N575" s="1">
        <v>164.01</v>
      </c>
      <c r="O575"/>
    </row>
    <row r="576" spans="1:15">
      <c r="A576" s="1" t="s">
        <v>1035</v>
      </c>
      <c r="B576" s="1">
        <v>266</v>
      </c>
      <c r="D576" s="1" t="s">
        <v>560</v>
      </c>
      <c r="E576" s="1">
        <v>50.275531770000001</v>
      </c>
      <c r="F576" s="1">
        <v>-122.6836014</v>
      </c>
      <c r="G576" s="2" t="str">
        <f t="shared" si="4"/>
        <v>YES</v>
      </c>
      <c r="H576" s="1" t="s">
        <v>35</v>
      </c>
      <c r="I576" s="1" t="s">
        <v>35</v>
      </c>
      <c r="J576" s="1" t="s">
        <v>35</v>
      </c>
      <c r="K576" s="1">
        <v>33</v>
      </c>
      <c r="L576" s="1">
        <v>6</v>
      </c>
      <c r="M576" s="1">
        <v>39</v>
      </c>
      <c r="N576" s="1">
        <v>73.040000000000006</v>
      </c>
      <c r="O576"/>
    </row>
    <row r="577" spans="1:15">
      <c r="A577" s="1" t="s">
        <v>1035</v>
      </c>
      <c r="B577" s="1">
        <v>267</v>
      </c>
      <c r="D577" s="1" t="s">
        <v>562</v>
      </c>
      <c r="E577" s="1">
        <v>49.818778989999998</v>
      </c>
      <c r="F577" s="1">
        <v>-123.1568985</v>
      </c>
      <c r="G577" s="2" t="str">
        <f t="shared" si="4"/>
        <v>YES</v>
      </c>
      <c r="H577" s="1" t="s">
        <v>35</v>
      </c>
      <c r="I577" s="1" t="s">
        <v>35</v>
      </c>
      <c r="J577" s="1" t="s">
        <v>35</v>
      </c>
      <c r="K577" s="1">
        <v>50</v>
      </c>
      <c r="L577" s="1">
        <v>0.5</v>
      </c>
      <c r="M577" s="1">
        <v>50.5</v>
      </c>
      <c r="N577" s="1">
        <v>142.24</v>
      </c>
      <c r="O577"/>
    </row>
    <row r="578" spans="1:15">
      <c r="A578" s="1" t="s">
        <v>1035</v>
      </c>
      <c r="B578" s="1">
        <v>268</v>
      </c>
      <c r="D578" s="1" t="s">
        <v>564</v>
      </c>
      <c r="E578" s="1">
        <v>50.528480530000003</v>
      </c>
      <c r="F578" s="1">
        <v>-122.46800229999999</v>
      </c>
      <c r="G578" s="2" t="str">
        <f t="shared" si="4"/>
        <v>YES</v>
      </c>
      <c r="H578" s="1" t="s">
        <v>35</v>
      </c>
      <c r="I578" s="1" t="s">
        <v>35</v>
      </c>
      <c r="J578" s="1" t="s">
        <v>35</v>
      </c>
      <c r="K578" s="1">
        <v>47</v>
      </c>
      <c r="L578" s="1">
        <v>6</v>
      </c>
      <c r="M578" s="1">
        <v>53</v>
      </c>
      <c r="N578" s="1">
        <v>56.98</v>
      </c>
      <c r="O578"/>
    </row>
    <row r="579" spans="1:15">
      <c r="A579" s="1" t="s">
        <v>1035</v>
      </c>
      <c r="B579" s="1">
        <v>269</v>
      </c>
      <c r="D579" s="1" t="s">
        <v>564</v>
      </c>
      <c r="E579" s="1">
        <v>50.557800290000003</v>
      </c>
      <c r="F579" s="1">
        <v>-122.4410019</v>
      </c>
      <c r="G579" s="2" t="str">
        <f t="shared" si="4"/>
        <v>YES</v>
      </c>
      <c r="H579" s="1" t="s">
        <v>35</v>
      </c>
      <c r="I579" s="1" t="s">
        <v>35</v>
      </c>
      <c r="J579" s="1" t="s">
        <v>35</v>
      </c>
      <c r="K579" s="1">
        <v>60</v>
      </c>
      <c r="L579" s="1">
        <v>5</v>
      </c>
      <c r="M579" s="1">
        <v>65</v>
      </c>
      <c r="N579" s="1">
        <v>58.12</v>
      </c>
      <c r="O579"/>
    </row>
    <row r="580" spans="1:15">
      <c r="A580" s="1" t="s">
        <v>1035</v>
      </c>
      <c r="B580" s="1">
        <v>270</v>
      </c>
      <c r="D580" s="1" t="s">
        <v>564</v>
      </c>
      <c r="E580" s="1">
        <v>50.556301120000001</v>
      </c>
      <c r="F580" s="1">
        <v>-122.4560013</v>
      </c>
      <c r="G580" s="2" t="str">
        <f t="shared" si="4"/>
        <v>YES</v>
      </c>
      <c r="H580" s="1" t="s">
        <v>35</v>
      </c>
      <c r="I580" s="1" t="s">
        <v>35</v>
      </c>
      <c r="J580" s="1" t="s">
        <v>35</v>
      </c>
      <c r="K580" s="1">
        <v>0</v>
      </c>
      <c r="L580" s="1">
        <v>3</v>
      </c>
      <c r="M580" s="1">
        <v>3</v>
      </c>
      <c r="N580" s="1">
        <v>17.95</v>
      </c>
      <c r="O580"/>
    </row>
    <row r="581" spans="1:15">
      <c r="A581" s="1" t="s">
        <v>1035</v>
      </c>
      <c r="B581" s="1">
        <v>271</v>
      </c>
      <c r="D581" s="1" t="s">
        <v>562</v>
      </c>
      <c r="E581" s="1">
        <v>48.593139649999998</v>
      </c>
      <c r="F581" s="1">
        <v>-124.42099760000001</v>
      </c>
      <c r="G581" s="2" t="str">
        <f t="shared" si="4"/>
        <v>YES</v>
      </c>
      <c r="H581" s="1" t="s">
        <v>35</v>
      </c>
      <c r="I581" s="1" t="s">
        <v>35</v>
      </c>
      <c r="J581" s="1" t="s">
        <v>35</v>
      </c>
      <c r="K581" s="1">
        <v>103</v>
      </c>
      <c r="L581" s="1">
        <v>1</v>
      </c>
      <c r="M581" s="1">
        <v>104</v>
      </c>
      <c r="N581" s="1">
        <v>458.11</v>
      </c>
      <c r="O581"/>
    </row>
    <row r="582" spans="1:15">
      <c r="A582" s="1" t="s">
        <v>1035</v>
      </c>
      <c r="B582" s="1">
        <v>272</v>
      </c>
      <c r="D582" s="1" t="s">
        <v>560</v>
      </c>
      <c r="E582" s="1">
        <v>48.595420840000003</v>
      </c>
      <c r="F582" s="1">
        <v>-124.42040249999999</v>
      </c>
      <c r="G582" s="2" t="str">
        <f t="shared" si="4"/>
        <v>YES</v>
      </c>
      <c r="H582" s="1" t="s">
        <v>35</v>
      </c>
      <c r="I582" s="1" t="s">
        <v>35</v>
      </c>
      <c r="J582" s="1" t="s">
        <v>35</v>
      </c>
      <c r="K582" s="1">
        <v>50</v>
      </c>
      <c r="L582" s="1">
        <v>21</v>
      </c>
      <c r="M582" s="1">
        <v>71</v>
      </c>
      <c r="N582" s="1">
        <v>177.61</v>
      </c>
      <c r="O582"/>
    </row>
    <row r="583" spans="1:15">
      <c r="A583" s="1" t="s">
        <v>1035</v>
      </c>
      <c r="B583" s="1">
        <v>273</v>
      </c>
      <c r="D583" s="1" t="s">
        <v>560</v>
      </c>
      <c r="E583" s="1">
        <v>48.595111850000002</v>
      </c>
      <c r="F583" s="1">
        <v>-124.4210968</v>
      </c>
      <c r="G583" s="2" t="str">
        <f t="shared" si="4"/>
        <v>YES</v>
      </c>
      <c r="H583" s="1" t="s">
        <v>35</v>
      </c>
      <c r="I583" s="1" t="s">
        <v>35</v>
      </c>
      <c r="J583" s="1" t="s">
        <v>35</v>
      </c>
      <c r="K583" s="1">
        <v>70</v>
      </c>
      <c r="L583" s="1">
        <v>8</v>
      </c>
      <c r="M583" s="1">
        <v>78</v>
      </c>
      <c r="N583" s="1">
        <v>230.12</v>
      </c>
      <c r="O583"/>
    </row>
    <row r="584" spans="1:15">
      <c r="A584" s="1" t="s">
        <v>1035</v>
      </c>
      <c r="B584" s="1">
        <v>274</v>
      </c>
      <c r="D584" s="1" t="s">
        <v>562</v>
      </c>
      <c r="E584" s="1">
        <v>48.595859529999998</v>
      </c>
      <c r="F584" s="1">
        <v>-124.4245987</v>
      </c>
      <c r="G584" s="2" t="str">
        <f t="shared" si="4"/>
        <v>YES</v>
      </c>
      <c r="H584" s="1" t="s">
        <v>35</v>
      </c>
      <c r="I584" s="1" t="s">
        <v>35</v>
      </c>
      <c r="J584" s="1" t="s">
        <v>35</v>
      </c>
      <c r="K584" s="1">
        <v>85</v>
      </c>
      <c r="L584" s="1">
        <v>1</v>
      </c>
      <c r="M584" s="1">
        <v>86</v>
      </c>
      <c r="N584" s="1">
        <v>83.07</v>
      </c>
      <c r="O584"/>
    </row>
    <row r="585" spans="1:15">
      <c r="A585" s="1" t="s">
        <v>1035</v>
      </c>
      <c r="B585" s="1">
        <v>275</v>
      </c>
      <c r="D585" s="1" t="s">
        <v>560</v>
      </c>
      <c r="E585" s="1">
        <v>49.484935759999999</v>
      </c>
      <c r="F585" s="1">
        <v>-123.5396805</v>
      </c>
      <c r="G585" s="2" t="str">
        <f t="shared" si="4"/>
        <v>YES</v>
      </c>
      <c r="H585" s="1" t="s">
        <v>35</v>
      </c>
      <c r="I585" s="1" t="s">
        <v>35</v>
      </c>
      <c r="J585" s="1" t="s">
        <v>35</v>
      </c>
      <c r="K585" s="1">
        <v>94</v>
      </c>
      <c r="L585" s="1">
        <v>11</v>
      </c>
      <c r="M585" s="1">
        <v>105</v>
      </c>
      <c r="N585" s="1">
        <v>329.95</v>
      </c>
      <c r="O585"/>
    </row>
    <row r="586" spans="1:15">
      <c r="A586" s="1" t="s">
        <v>1035</v>
      </c>
      <c r="B586" s="1">
        <v>276</v>
      </c>
      <c r="D586" s="1" t="s">
        <v>560</v>
      </c>
      <c r="E586" s="1">
        <v>49.486648559999999</v>
      </c>
      <c r="F586" s="1">
        <v>-123.54269410000001</v>
      </c>
      <c r="G586" s="2" t="str">
        <f t="shared" si="4"/>
        <v>YES</v>
      </c>
      <c r="H586" s="1" t="s">
        <v>35</v>
      </c>
      <c r="I586" s="1" t="s">
        <v>35</v>
      </c>
      <c r="J586" s="1" t="s">
        <v>35</v>
      </c>
      <c r="K586" s="1">
        <v>52</v>
      </c>
      <c r="L586" s="1">
        <v>33</v>
      </c>
      <c r="M586" s="1">
        <v>85</v>
      </c>
      <c r="N586" s="1">
        <v>336.83</v>
      </c>
      <c r="O586"/>
    </row>
    <row r="587" spans="1:15">
      <c r="A587" s="1" t="s">
        <v>1035</v>
      </c>
      <c r="B587" s="1">
        <v>277</v>
      </c>
      <c r="D587" s="1" t="s">
        <v>560</v>
      </c>
      <c r="E587" s="1">
        <v>48.599189760000002</v>
      </c>
      <c r="F587" s="1">
        <v>-124.4311981</v>
      </c>
      <c r="G587" s="2" t="str">
        <f t="shared" si="4"/>
        <v>YES</v>
      </c>
      <c r="H587" s="1" t="s">
        <v>35</v>
      </c>
      <c r="I587" s="1" t="s">
        <v>35</v>
      </c>
      <c r="J587" s="1" t="s">
        <v>35</v>
      </c>
      <c r="K587" s="1">
        <v>100</v>
      </c>
      <c r="L587" s="1">
        <v>3</v>
      </c>
      <c r="M587" s="1">
        <v>103</v>
      </c>
      <c r="N587" s="1">
        <v>291.38</v>
      </c>
      <c r="O587"/>
    </row>
    <row r="588" spans="1:15">
      <c r="A588" s="1" t="s">
        <v>1035</v>
      </c>
      <c r="B588" s="1">
        <v>278</v>
      </c>
      <c r="D588" s="1" t="s">
        <v>564</v>
      </c>
      <c r="E588" s="1">
        <v>50.643199920000001</v>
      </c>
      <c r="F588" s="1">
        <v>-122.38999939999999</v>
      </c>
      <c r="G588" s="2" t="str">
        <f t="shared" si="4"/>
        <v>YES</v>
      </c>
      <c r="H588" s="1" t="s">
        <v>35</v>
      </c>
      <c r="I588" s="1" t="s">
        <v>35</v>
      </c>
      <c r="J588" s="1" t="s">
        <v>35</v>
      </c>
      <c r="K588" s="1">
        <v>35</v>
      </c>
      <c r="L588" s="1">
        <v>8</v>
      </c>
      <c r="M588" s="1">
        <v>43</v>
      </c>
      <c r="N588" s="1">
        <v>57.46</v>
      </c>
      <c r="O588"/>
    </row>
    <row r="589" spans="1:15">
      <c r="A589" s="1" t="s">
        <v>1035</v>
      </c>
      <c r="B589" s="1">
        <v>279</v>
      </c>
      <c r="D589" s="1" t="s">
        <v>560</v>
      </c>
      <c r="E589" s="1">
        <v>50.175449370000003</v>
      </c>
      <c r="F589" s="1">
        <v>-122.8580017</v>
      </c>
      <c r="G589" s="2" t="str">
        <f t="shared" si="4"/>
        <v>YES</v>
      </c>
      <c r="H589" s="1" t="s">
        <v>35</v>
      </c>
      <c r="I589" s="1" t="s">
        <v>35</v>
      </c>
      <c r="J589" s="1" t="s">
        <v>35</v>
      </c>
      <c r="K589" s="1">
        <v>50</v>
      </c>
      <c r="L589" s="1">
        <v>0</v>
      </c>
      <c r="M589" s="1">
        <v>50</v>
      </c>
      <c r="N589" s="1">
        <v>40.700000000000003</v>
      </c>
      <c r="O589"/>
    </row>
    <row r="590" spans="1:15">
      <c r="A590" s="1" t="s">
        <v>1035</v>
      </c>
      <c r="B590" s="1">
        <v>280</v>
      </c>
      <c r="D590" s="1" t="s">
        <v>560</v>
      </c>
      <c r="E590" s="1">
        <v>49.982559199999997</v>
      </c>
      <c r="F590" s="1">
        <v>-123.0582962</v>
      </c>
      <c r="G590" s="2" t="str">
        <f t="shared" si="4"/>
        <v>YES</v>
      </c>
      <c r="H590" s="1" t="s">
        <v>35</v>
      </c>
      <c r="I590" s="1" t="s">
        <v>35</v>
      </c>
      <c r="J590" s="1" t="s">
        <v>35</v>
      </c>
      <c r="K590" s="1">
        <v>60</v>
      </c>
      <c r="L590" s="1">
        <v>8</v>
      </c>
      <c r="M590" s="1">
        <v>68</v>
      </c>
      <c r="N590" s="1">
        <v>172.83</v>
      </c>
      <c r="O590"/>
    </row>
    <row r="591" spans="1:15">
      <c r="A591" s="1" t="s">
        <v>1035</v>
      </c>
      <c r="B591" s="1">
        <v>281</v>
      </c>
      <c r="D591" s="1" t="s">
        <v>562</v>
      </c>
      <c r="E591" s="1">
        <v>49.98171997</v>
      </c>
      <c r="F591" s="1">
        <v>-123.05989839999999</v>
      </c>
      <c r="G591" s="2" t="str">
        <f t="shared" si="4"/>
        <v>YES</v>
      </c>
      <c r="H591" s="1" t="s">
        <v>35</v>
      </c>
      <c r="I591" s="1" t="s">
        <v>35</v>
      </c>
      <c r="J591" s="1" t="s">
        <v>35</v>
      </c>
      <c r="K591" s="1">
        <v>50</v>
      </c>
      <c r="L591" s="1">
        <v>1</v>
      </c>
      <c r="M591" s="1">
        <v>51</v>
      </c>
      <c r="N591" s="1">
        <v>84.04</v>
      </c>
      <c r="O591"/>
    </row>
    <row r="592" spans="1:15">
      <c r="A592" s="1" t="s">
        <v>1035</v>
      </c>
      <c r="B592" s="1">
        <v>282</v>
      </c>
      <c r="D592" s="1" t="s">
        <v>564</v>
      </c>
      <c r="E592" s="1">
        <v>49.982139590000003</v>
      </c>
      <c r="F592" s="1">
        <v>-123.05970000000001</v>
      </c>
      <c r="G592" s="2" t="str">
        <f t="shared" si="4"/>
        <v>YES</v>
      </c>
      <c r="H592" s="1" t="s">
        <v>35</v>
      </c>
      <c r="I592" s="1" t="s">
        <v>35</v>
      </c>
      <c r="J592" s="1" t="s">
        <v>35</v>
      </c>
      <c r="K592" s="1">
        <v>50</v>
      </c>
      <c r="L592" s="1">
        <v>0</v>
      </c>
      <c r="M592" s="1">
        <v>50</v>
      </c>
      <c r="N592" s="1">
        <v>318.27</v>
      </c>
      <c r="O592"/>
    </row>
    <row r="593" spans="1:15">
      <c r="A593" s="1" t="s">
        <v>1035</v>
      </c>
      <c r="B593" s="1">
        <v>283</v>
      </c>
      <c r="D593" s="1" t="s">
        <v>564</v>
      </c>
      <c r="E593" s="1">
        <v>50.558490749999997</v>
      </c>
      <c r="F593" s="1">
        <v>-122.48380280000001</v>
      </c>
      <c r="G593" s="2" t="str">
        <f t="shared" si="4"/>
        <v>YES</v>
      </c>
      <c r="H593" s="1" t="s">
        <v>35</v>
      </c>
      <c r="I593" s="1" t="s">
        <v>35</v>
      </c>
      <c r="J593" s="1" t="s">
        <v>35</v>
      </c>
      <c r="K593" s="1">
        <v>25</v>
      </c>
      <c r="L593" s="1">
        <v>4</v>
      </c>
      <c r="M593" s="1">
        <v>29</v>
      </c>
      <c r="N593" s="1">
        <v>45.69</v>
      </c>
      <c r="O593"/>
    </row>
    <row r="594" spans="1:15">
      <c r="A594" s="1" t="s">
        <v>1035</v>
      </c>
      <c r="B594" s="1">
        <v>284</v>
      </c>
      <c r="D594" s="1" t="s">
        <v>564</v>
      </c>
      <c r="E594" s="1">
        <v>50.583000179999999</v>
      </c>
      <c r="F594" s="1">
        <v>-122.4599991</v>
      </c>
      <c r="G594" s="2" t="str">
        <f t="shared" si="4"/>
        <v>YES</v>
      </c>
      <c r="H594" s="1" t="s">
        <v>35</v>
      </c>
      <c r="I594" s="1" t="s">
        <v>35</v>
      </c>
      <c r="J594" s="1" t="s">
        <v>35</v>
      </c>
      <c r="K594" s="1">
        <v>50</v>
      </c>
      <c r="L594" s="1">
        <v>2.5</v>
      </c>
      <c r="M594" s="1">
        <v>52.5</v>
      </c>
      <c r="N594" s="1">
        <v>35.9</v>
      </c>
      <c r="O594"/>
    </row>
    <row r="595" spans="1:15">
      <c r="A595" s="1" t="s">
        <v>1035</v>
      </c>
      <c r="B595" s="1">
        <v>285</v>
      </c>
      <c r="D595" s="1" t="s">
        <v>564</v>
      </c>
      <c r="E595" s="1">
        <v>49.984859470000004</v>
      </c>
      <c r="F595" s="1">
        <v>-123.05879969999999</v>
      </c>
      <c r="G595" s="2" t="str">
        <f t="shared" si="4"/>
        <v>YES</v>
      </c>
      <c r="H595" s="1" t="s">
        <v>35</v>
      </c>
      <c r="I595" s="1" t="s">
        <v>35</v>
      </c>
      <c r="J595" s="1" t="s">
        <v>35</v>
      </c>
      <c r="K595" s="1">
        <v>70</v>
      </c>
      <c r="L595" s="1">
        <v>0</v>
      </c>
      <c r="M595" s="1">
        <v>70</v>
      </c>
      <c r="N595" s="1">
        <v>65.760000000000005</v>
      </c>
      <c r="O595"/>
    </row>
    <row r="596" spans="1:15">
      <c r="A596" s="1" t="s">
        <v>1035</v>
      </c>
      <c r="B596" s="1">
        <v>286</v>
      </c>
      <c r="D596" s="1" t="s">
        <v>35</v>
      </c>
      <c r="E596" s="1">
        <v>50.575801849999998</v>
      </c>
      <c r="F596" s="1">
        <v>-122.46800229999999</v>
      </c>
      <c r="G596" s="2" t="str">
        <f t="shared" si="4"/>
        <v>NO</v>
      </c>
      <c r="H596" s="1" t="s">
        <v>35</v>
      </c>
      <c r="I596" s="1" t="s">
        <v>35</v>
      </c>
      <c r="J596" s="1" t="s">
        <v>35</v>
      </c>
      <c r="K596" s="1" t="s">
        <v>35</v>
      </c>
      <c r="L596" s="1" t="s">
        <v>35</v>
      </c>
      <c r="M596" s="1" t="s">
        <v>35</v>
      </c>
      <c r="N596" s="1" t="s">
        <v>35</v>
      </c>
      <c r="O596"/>
    </row>
    <row r="597" spans="1:15">
      <c r="A597" s="1" t="s">
        <v>1035</v>
      </c>
      <c r="B597" s="1">
        <v>287</v>
      </c>
      <c r="D597" s="1" t="s">
        <v>564</v>
      </c>
      <c r="E597" s="1">
        <v>49.19586563</v>
      </c>
      <c r="F597" s="1">
        <v>-123.8480835</v>
      </c>
      <c r="G597" s="2" t="str">
        <f t="shared" si="4"/>
        <v>YES</v>
      </c>
      <c r="H597" s="1" t="s">
        <v>35</v>
      </c>
      <c r="I597" s="1" t="s">
        <v>35</v>
      </c>
      <c r="J597" s="1" t="s">
        <v>35</v>
      </c>
      <c r="K597" s="1">
        <v>48</v>
      </c>
      <c r="L597" s="1">
        <v>3</v>
      </c>
      <c r="M597" s="1">
        <v>51</v>
      </c>
      <c r="N597" s="1">
        <v>79.540000000000006</v>
      </c>
      <c r="O597"/>
    </row>
    <row r="598" spans="1:15">
      <c r="A598" s="1" t="s">
        <v>1035</v>
      </c>
      <c r="B598" s="1">
        <v>288</v>
      </c>
      <c r="D598" s="1" t="s">
        <v>35</v>
      </c>
      <c r="E598" s="1">
        <v>50.576099399999997</v>
      </c>
      <c r="F598" s="1">
        <v>-122.46800229999999</v>
      </c>
      <c r="G598" s="2" t="str">
        <f t="shared" si="4"/>
        <v>YES</v>
      </c>
      <c r="H598" s="1" t="s">
        <v>35</v>
      </c>
      <c r="I598" s="1" t="s">
        <v>35</v>
      </c>
      <c r="J598" s="1" t="s">
        <v>35</v>
      </c>
      <c r="K598" s="1">
        <v>0</v>
      </c>
      <c r="L598" s="1">
        <v>0</v>
      </c>
      <c r="M598" s="1">
        <v>0</v>
      </c>
      <c r="N598" s="1" t="s">
        <v>35</v>
      </c>
      <c r="O598"/>
    </row>
    <row r="599" spans="1:15">
      <c r="A599" s="1" t="s">
        <v>1035</v>
      </c>
      <c r="B599" s="1">
        <v>289</v>
      </c>
      <c r="D599" s="1" t="s">
        <v>564</v>
      </c>
      <c r="E599" s="1">
        <v>50.585700989999999</v>
      </c>
      <c r="F599" s="1">
        <v>-122.4589996</v>
      </c>
      <c r="G599" s="2" t="str">
        <f t="shared" si="4"/>
        <v>YES</v>
      </c>
      <c r="H599" s="1" t="s">
        <v>35</v>
      </c>
      <c r="I599" s="1" t="s">
        <v>35</v>
      </c>
      <c r="J599" s="1" t="s">
        <v>35</v>
      </c>
      <c r="K599" s="1">
        <v>37</v>
      </c>
      <c r="L599" s="1">
        <v>4</v>
      </c>
      <c r="M599" s="1">
        <v>41</v>
      </c>
      <c r="N599" s="1">
        <v>33.56</v>
      </c>
      <c r="O599"/>
    </row>
    <row r="600" spans="1:15">
      <c r="A600" s="1" t="s">
        <v>1035</v>
      </c>
      <c r="B600" s="1">
        <v>290</v>
      </c>
      <c r="D600" s="1" t="s">
        <v>562</v>
      </c>
      <c r="E600" s="1">
        <v>50.590000150000002</v>
      </c>
      <c r="F600" s="1">
        <v>-122.45500180000001</v>
      </c>
      <c r="G600" s="2" t="str">
        <f t="shared" si="4"/>
        <v>YES</v>
      </c>
      <c r="H600" s="1" t="s">
        <v>35</v>
      </c>
      <c r="I600" s="1" t="s">
        <v>35</v>
      </c>
      <c r="J600" s="1" t="s">
        <v>35</v>
      </c>
      <c r="K600" s="1">
        <v>13</v>
      </c>
      <c r="L600" s="1">
        <v>0</v>
      </c>
      <c r="M600" s="1">
        <v>13</v>
      </c>
      <c r="N600" s="1">
        <v>24.37</v>
      </c>
      <c r="O600"/>
    </row>
    <row r="601" spans="1:15">
      <c r="A601" s="1" t="s">
        <v>1035</v>
      </c>
      <c r="B601" s="1">
        <v>291</v>
      </c>
      <c r="D601" s="1" t="s">
        <v>35</v>
      </c>
      <c r="E601" s="1">
        <v>50.576198580000003</v>
      </c>
      <c r="F601" s="1">
        <v>-122.4690018</v>
      </c>
      <c r="G601" s="2" t="str">
        <f t="shared" si="4"/>
        <v>NO</v>
      </c>
      <c r="H601" s="1" t="s">
        <v>35</v>
      </c>
      <c r="I601" s="1" t="s">
        <v>35</v>
      </c>
      <c r="J601" s="1" t="s">
        <v>35</v>
      </c>
      <c r="K601" s="1" t="s">
        <v>35</v>
      </c>
      <c r="L601" s="1" t="s">
        <v>35</v>
      </c>
      <c r="M601" s="1" t="s">
        <v>35</v>
      </c>
      <c r="N601" s="1" t="s">
        <v>35</v>
      </c>
      <c r="O601"/>
    </row>
    <row r="602" spans="1:15">
      <c r="A602" s="1" t="s">
        <v>1035</v>
      </c>
      <c r="B602" s="1">
        <v>292</v>
      </c>
      <c r="D602" s="1" t="s">
        <v>564</v>
      </c>
      <c r="E602" s="1">
        <v>50.590698240000002</v>
      </c>
      <c r="F602" s="1">
        <v>-122.45500180000001</v>
      </c>
      <c r="G602" s="2" t="str">
        <f t="shared" si="4"/>
        <v>YES</v>
      </c>
      <c r="H602" s="1" t="s">
        <v>35</v>
      </c>
      <c r="I602" s="1" t="s">
        <v>35</v>
      </c>
      <c r="J602" s="1" t="s">
        <v>35</v>
      </c>
      <c r="K602" s="1">
        <v>20</v>
      </c>
      <c r="L602" s="1">
        <v>2.5</v>
      </c>
      <c r="M602" s="1">
        <v>22.5</v>
      </c>
      <c r="N602" s="1">
        <v>30.13</v>
      </c>
      <c r="O602"/>
    </row>
    <row r="603" spans="1:15">
      <c r="A603" s="1" t="s">
        <v>1035</v>
      </c>
      <c r="B603" s="1">
        <v>293</v>
      </c>
      <c r="D603" s="1" t="s">
        <v>564</v>
      </c>
      <c r="E603" s="1">
        <v>50.569099430000001</v>
      </c>
      <c r="F603" s="1">
        <v>-122.4769974</v>
      </c>
      <c r="G603" s="2" t="str">
        <f t="shared" si="4"/>
        <v>YES</v>
      </c>
      <c r="H603" s="1" t="s">
        <v>35</v>
      </c>
      <c r="I603" s="1" t="s">
        <v>35</v>
      </c>
      <c r="J603" s="1" t="s">
        <v>35</v>
      </c>
      <c r="K603" s="1">
        <v>60</v>
      </c>
      <c r="L603" s="1">
        <v>3</v>
      </c>
      <c r="M603" s="1">
        <v>63</v>
      </c>
      <c r="N603" s="1">
        <v>34.71</v>
      </c>
      <c r="O603"/>
    </row>
    <row r="604" spans="1:15">
      <c r="A604" s="1" t="s">
        <v>1035</v>
      </c>
      <c r="B604" s="1">
        <v>294</v>
      </c>
      <c r="D604" s="1" t="s">
        <v>564</v>
      </c>
      <c r="E604" s="1">
        <v>49.478778839999997</v>
      </c>
      <c r="F604" s="1">
        <v>-123.57360079999999</v>
      </c>
      <c r="G604" s="2" t="str">
        <f t="shared" si="4"/>
        <v>YES</v>
      </c>
      <c r="H604" s="1" t="s">
        <v>35</v>
      </c>
      <c r="I604" s="1" t="s">
        <v>35</v>
      </c>
      <c r="J604" s="1" t="s">
        <v>35</v>
      </c>
      <c r="K604" s="1">
        <v>28</v>
      </c>
      <c r="L604" s="1">
        <v>15</v>
      </c>
      <c r="M604" s="1">
        <v>43</v>
      </c>
      <c r="N604" s="1">
        <v>155.71</v>
      </c>
      <c r="O604"/>
    </row>
    <row r="605" spans="1:15">
      <c r="A605" s="1" t="s">
        <v>1035</v>
      </c>
      <c r="B605" s="1">
        <v>295</v>
      </c>
      <c r="D605" s="1" t="s">
        <v>560</v>
      </c>
      <c r="E605" s="1">
        <v>49.481998439999998</v>
      </c>
      <c r="F605" s="1">
        <v>-123.5733032</v>
      </c>
      <c r="G605" s="2" t="str">
        <f t="shared" si="4"/>
        <v>YES</v>
      </c>
      <c r="H605" s="1" t="s">
        <v>35</v>
      </c>
      <c r="I605" s="1" t="s">
        <v>35</v>
      </c>
      <c r="J605" s="1" t="s">
        <v>35</v>
      </c>
      <c r="K605" s="1">
        <v>38</v>
      </c>
      <c r="L605" s="1">
        <v>35</v>
      </c>
      <c r="M605" s="1">
        <v>73</v>
      </c>
      <c r="N605" s="1">
        <v>263.11</v>
      </c>
      <c r="O605"/>
    </row>
    <row r="606" spans="1:15">
      <c r="A606" s="1" t="s">
        <v>1035</v>
      </c>
      <c r="B606" s="1">
        <v>296</v>
      </c>
      <c r="D606" s="1" t="s">
        <v>564</v>
      </c>
      <c r="E606" s="1">
        <v>50.589199069999999</v>
      </c>
      <c r="F606" s="1">
        <v>-122.4690018</v>
      </c>
      <c r="G606" s="2" t="str">
        <f t="shared" si="4"/>
        <v>YES</v>
      </c>
      <c r="H606" s="1" t="s">
        <v>35</v>
      </c>
      <c r="I606" s="1" t="s">
        <v>35</v>
      </c>
      <c r="J606" s="1" t="s">
        <v>35</v>
      </c>
      <c r="K606" s="1">
        <v>38</v>
      </c>
      <c r="L606" s="1">
        <v>5</v>
      </c>
      <c r="M606" s="1">
        <v>43</v>
      </c>
      <c r="N606" s="1">
        <v>48.74</v>
      </c>
      <c r="O606"/>
    </row>
    <row r="607" spans="1:15">
      <c r="A607" s="1" t="s">
        <v>1035</v>
      </c>
      <c r="B607" s="1">
        <v>297</v>
      </c>
      <c r="D607" s="1" t="s">
        <v>560</v>
      </c>
      <c r="E607" s="1">
        <v>48.625110630000002</v>
      </c>
      <c r="F607" s="1">
        <v>-124.4332962</v>
      </c>
      <c r="G607" s="2" t="str">
        <f t="shared" si="4"/>
        <v>YES</v>
      </c>
      <c r="H607" s="1" t="s">
        <v>35</v>
      </c>
      <c r="I607" s="1" t="s">
        <v>35</v>
      </c>
      <c r="J607" s="1" t="s">
        <v>35</v>
      </c>
      <c r="K607" s="1">
        <v>64</v>
      </c>
      <c r="L607" s="1">
        <v>14</v>
      </c>
      <c r="M607" s="1">
        <v>78</v>
      </c>
      <c r="N607" s="1">
        <v>304.20999999999998</v>
      </c>
      <c r="O607"/>
    </row>
    <row r="608" spans="1:15">
      <c r="A608" s="1" t="s">
        <v>1035</v>
      </c>
      <c r="B608" s="1">
        <v>298</v>
      </c>
      <c r="D608" s="1" t="s">
        <v>560</v>
      </c>
      <c r="E608" s="1">
        <v>49.488754270000001</v>
      </c>
      <c r="F608" s="1">
        <v>-123.57061</v>
      </c>
      <c r="G608" s="2" t="str">
        <f t="shared" si="4"/>
        <v>YES</v>
      </c>
      <c r="H608" s="1" t="s">
        <v>35</v>
      </c>
      <c r="I608" s="1" t="s">
        <v>35</v>
      </c>
      <c r="J608" s="1" t="s">
        <v>35</v>
      </c>
      <c r="K608" s="1">
        <v>64</v>
      </c>
      <c r="L608" s="1">
        <v>12</v>
      </c>
      <c r="M608" s="1">
        <v>76</v>
      </c>
      <c r="N608" s="1">
        <v>398.68</v>
      </c>
      <c r="O608"/>
    </row>
    <row r="609" spans="1:15">
      <c r="A609" s="1" t="s">
        <v>1035</v>
      </c>
      <c r="B609" s="1">
        <v>299</v>
      </c>
      <c r="D609" s="1" t="s">
        <v>560</v>
      </c>
      <c r="E609" s="1">
        <v>49.488143919999999</v>
      </c>
      <c r="F609" s="1">
        <v>-123.57225800000001</v>
      </c>
      <c r="G609" s="2" t="str">
        <f t="shared" si="4"/>
        <v>YES</v>
      </c>
      <c r="H609" s="1" t="s">
        <v>35</v>
      </c>
      <c r="I609" s="1" t="s">
        <v>35</v>
      </c>
      <c r="J609" s="1" t="s">
        <v>35</v>
      </c>
      <c r="K609" s="1">
        <v>52</v>
      </c>
      <c r="L609" s="1">
        <v>25</v>
      </c>
      <c r="M609" s="1">
        <v>77</v>
      </c>
      <c r="N609" s="1">
        <v>239.05</v>
      </c>
      <c r="O609"/>
    </row>
    <row r="610" spans="1:15">
      <c r="A610" s="1" t="s">
        <v>1035</v>
      </c>
      <c r="B610" s="1">
        <v>300</v>
      </c>
      <c r="D610" s="1" t="s">
        <v>35</v>
      </c>
      <c r="E610" s="1">
        <v>50.621109009999998</v>
      </c>
      <c r="F610" s="1">
        <v>-122.4505997</v>
      </c>
      <c r="G610" s="2" t="str">
        <f t="shared" si="4"/>
        <v>NO</v>
      </c>
      <c r="H610" s="1" t="s">
        <v>35</v>
      </c>
      <c r="I610" s="1" t="s">
        <v>35</v>
      </c>
      <c r="J610" s="1" t="s">
        <v>35</v>
      </c>
      <c r="K610" s="1" t="s">
        <v>35</v>
      </c>
      <c r="L610" s="1" t="s">
        <v>35</v>
      </c>
      <c r="M610" s="1" t="s">
        <v>35</v>
      </c>
      <c r="N610" s="1" t="s">
        <v>35</v>
      </c>
      <c r="O610"/>
    </row>
    <row r="611" spans="1:15">
      <c r="A611" s="1" t="s">
        <v>1035</v>
      </c>
      <c r="B611" s="1">
        <v>301</v>
      </c>
      <c r="D611" s="1" t="s">
        <v>562</v>
      </c>
      <c r="E611" s="1">
        <v>49.57460785</v>
      </c>
      <c r="F611" s="1">
        <v>-123.49720000000001</v>
      </c>
      <c r="G611" s="2" t="str">
        <f t="shared" si="4"/>
        <v>YES</v>
      </c>
      <c r="H611" s="1" t="s">
        <v>35</v>
      </c>
      <c r="I611" s="1" t="s">
        <v>35</v>
      </c>
      <c r="J611" s="1" t="s">
        <v>35</v>
      </c>
      <c r="K611" s="1">
        <v>2</v>
      </c>
      <c r="L611" s="1">
        <v>4</v>
      </c>
      <c r="M611" s="1">
        <v>6</v>
      </c>
      <c r="N611" s="1">
        <v>29.68</v>
      </c>
      <c r="O611"/>
    </row>
    <row r="612" spans="1:15">
      <c r="A612" s="1" t="s">
        <v>1035</v>
      </c>
      <c r="B612" s="1">
        <v>302</v>
      </c>
      <c r="D612" s="1" t="s">
        <v>564</v>
      </c>
      <c r="E612" s="1">
        <v>50.349639889999999</v>
      </c>
      <c r="F612" s="1">
        <v>-122.72899630000001</v>
      </c>
      <c r="G612" s="2" t="str">
        <f t="shared" si="4"/>
        <v>YES</v>
      </c>
      <c r="H612" s="1" t="s">
        <v>35</v>
      </c>
      <c r="I612" s="1" t="s">
        <v>35</v>
      </c>
      <c r="J612" s="1" t="s">
        <v>35</v>
      </c>
      <c r="K612" s="1">
        <v>23</v>
      </c>
      <c r="L612" s="1">
        <v>6</v>
      </c>
      <c r="M612" s="1">
        <v>29</v>
      </c>
      <c r="N612" s="1">
        <v>36.950000000000003</v>
      </c>
      <c r="O612"/>
    </row>
    <row r="613" spans="1:15">
      <c r="A613" s="1" t="s">
        <v>1035</v>
      </c>
      <c r="B613" s="1">
        <v>303</v>
      </c>
      <c r="D613" s="1" t="s">
        <v>564</v>
      </c>
      <c r="E613" s="1">
        <v>50.625198359999999</v>
      </c>
      <c r="F613" s="1">
        <v>-122.45700069999999</v>
      </c>
      <c r="G613" s="2" t="str">
        <f t="shared" si="4"/>
        <v>YES</v>
      </c>
      <c r="H613" s="1" t="s">
        <v>35</v>
      </c>
      <c r="I613" s="1" t="s">
        <v>35</v>
      </c>
      <c r="J613" s="1" t="s">
        <v>35</v>
      </c>
      <c r="K613" s="1">
        <v>30</v>
      </c>
      <c r="L613" s="1">
        <v>2</v>
      </c>
      <c r="M613" s="1">
        <v>32</v>
      </c>
      <c r="N613" s="1">
        <v>34.86</v>
      </c>
      <c r="O613"/>
    </row>
    <row r="614" spans="1:15">
      <c r="A614" s="1" t="s">
        <v>1035</v>
      </c>
      <c r="B614" s="1">
        <v>304</v>
      </c>
      <c r="D614" s="1" t="s">
        <v>562</v>
      </c>
      <c r="E614" s="1">
        <v>50.317199709999997</v>
      </c>
      <c r="F614" s="1">
        <v>-122.7725983</v>
      </c>
      <c r="G614" s="2" t="str">
        <f t="shared" si="4"/>
        <v>YES</v>
      </c>
      <c r="H614" s="1" t="s">
        <v>35</v>
      </c>
      <c r="I614" s="1" t="s">
        <v>35</v>
      </c>
      <c r="J614" s="1" t="s">
        <v>35</v>
      </c>
      <c r="K614" s="1">
        <v>50</v>
      </c>
      <c r="L614" s="1">
        <v>2</v>
      </c>
      <c r="M614" s="1">
        <v>52</v>
      </c>
      <c r="N614" s="1">
        <v>69.14</v>
      </c>
      <c r="O614"/>
    </row>
    <row r="615" spans="1:15">
      <c r="A615" s="1" t="s">
        <v>1035</v>
      </c>
      <c r="B615" s="1">
        <v>305</v>
      </c>
      <c r="D615" s="1" t="s">
        <v>564</v>
      </c>
      <c r="E615" s="1">
        <v>50.133468630000003</v>
      </c>
      <c r="F615" s="1">
        <v>-122.9677963</v>
      </c>
      <c r="G615" s="2" t="str">
        <f t="shared" si="4"/>
        <v>YES</v>
      </c>
      <c r="H615" s="1" t="s">
        <v>35</v>
      </c>
      <c r="I615" s="1" t="s">
        <v>35</v>
      </c>
      <c r="J615" s="1" t="s">
        <v>35</v>
      </c>
      <c r="K615" s="1">
        <v>35</v>
      </c>
      <c r="L615" s="1">
        <v>14</v>
      </c>
      <c r="M615" s="1">
        <v>49</v>
      </c>
      <c r="N615" s="1">
        <v>79.39</v>
      </c>
      <c r="O615"/>
    </row>
    <row r="616" spans="1:15">
      <c r="A616" s="1" t="s">
        <v>1035</v>
      </c>
      <c r="B616" s="1">
        <v>306</v>
      </c>
      <c r="D616" s="1" t="s">
        <v>564</v>
      </c>
      <c r="E616" s="1">
        <v>50.133251190000003</v>
      </c>
      <c r="F616" s="1">
        <v>-122.9732971</v>
      </c>
      <c r="G616" s="2" t="str">
        <f t="shared" si="4"/>
        <v>YES</v>
      </c>
      <c r="H616" s="1" t="s">
        <v>35</v>
      </c>
      <c r="I616" s="1" t="s">
        <v>35</v>
      </c>
      <c r="J616" s="1" t="s">
        <v>35</v>
      </c>
      <c r="K616" s="1">
        <v>55</v>
      </c>
      <c r="L616" s="1">
        <v>4</v>
      </c>
      <c r="M616" s="1">
        <v>59</v>
      </c>
      <c r="N616" s="1">
        <v>42.44</v>
      </c>
      <c r="O616"/>
    </row>
    <row r="617" spans="1:15">
      <c r="A617" s="1" t="s">
        <v>1035</v>
      </c>
      <c r="B617" s="1">
        <v>307</v>
      </c>
      <c r="D617" s="1" t="s">
        <v>564</v>
      </c>
      <c r="E617" s="1">
        <v>50.514251710000003</v>
      </c>
      <c r="F617" s="1">
        <v>-122.5947037</v>
      </c>
      <c r="G617" s="2" t="str">
        <f t="shared" si="4"/>
        <v>YES</v>
      </c>
      <c r="H617" s="1" t="s">
        <v>35</v>
      </c>
      <c r="I617" s="1" t="s">
        <v>35</v>
      </c>
      <c r="J617" s="1" t="s">
        <v>35</v>
      </c>
      <c r="K617" s="1">
        <v>10</v>
      </c>
      <c r="L617" s="1">
        <v>0</v>
      </c>
      <c r="M617" s="1">
        <v>10</v>
      </c>
      <c r="N617" s="1">
        <v>3.48</v>
      </c>
      <c r="O617"/>
    </row>
    <row r="618" spans="1:15">
      <c r="A618" s="1" t="s">
        <v>1035</v>
      </c>
      <c r="B618" s="1">
        <v>308</v>
      </c>
      <c r="D618" s="1" t="s">
        <v>564</v>
      </c>
      <c r="E618" s="1">
        <v>50.521800990000003</v>
      </c>
      <c r="F618" s="1">
        <v>-122.58740229999999</v>
      </c>
      <c r="G618" s="2" t="str">
        <f t="shared" si="4"/>
        <v>YES</v>
      </c>
      <c r="H618" s="1" t="s">
        <v>35</v>
      </c>
      <c r="I618" s="1" t="s">
        <v>35</v>
      </c>
      <c r="J618" s="1" t="s">
        <v>35</v>
      </c>
      <c r="K618" s="1">
        <v>70</v>
      </c>
      <c r="L618" s="1">
        <v>1</v>
      </c>
      <c r="M618" s="1">
        <v>71</v>
      </c>
      <c r="N618" s="1">
        <v>135.86000000000001</v>
      </c>
      <c r="O618"/>
    </row>
    <row r="619" spans="1:15">
      <c r="A619" s="1" t="s">
        <v>1035</v>
      </c>
      <c r="B619" s="1">
        <v>309</v>
      </c>
      <c r="D619" s="1" t="s">
        <v>564</v>
      </c>
      <c r="E619" s="1">
        <v>50.410388949999998</v>
      </c>
      <c r="F619" s="1">
        <v>-122.70500180000001</v>
      </c>
      <c r="G619" s="2" t="str">
        <f t="shared" si="4"/>
        <v>YES</v>
      </c>
      <c r="H619" s="1" t="s">
        <v>35</v>
      </c>
      <c r="I619" s="1" t="s">
        <v>35</v>
      </c>
      <c r="J619" s="1" t="s">
        <v>35</v>
      </c>
      <c r="K619" s="1">
        <v>65</v>
      </c>
      <c r="L619" s="1">
        <v>6</v>
      </c>
      <c r="M619" s="1">
        <v>71</v>
      </c>
      <c r="N619" s="1">
        <v>82.23</v>
      </c>
      <c r="O619"/>
    </row>
    <row r="620" spans="1:15">
      <c r="A620" s="1" t="s">
        <v>1035</v>
      </c>
      <c r="B620" s="1">
        <v>310</v>
      </c>
      <c r="D620" s="1" t="s">
        <v>564</v>
      </c>
      <c r="E620" s="1">
        <v>50.305248259999999</v>
      </c>
      <c r="F620" s="1">
        <v>-122.8104019</v>
      </c>
      <c r="G620" s="2" t="str">
        <f t="shared" si="4"/>
        <v>YES</v>
      </c>
      <c r="H620" s="1" t="s">
        <v>35</v>
      </c>
      <c r="I620" s="1" t="s">
        <v>35</v>
      </c>
      <c r="J620" s="1" t="s">
        <v>35</v>
      </c>
      <c r="K620" s="1">
        <v>47</v>
      </c>
      <c r="L620" s="1">
        <v>7</v>
      </c>
      <c r="M620" s="1">
        <v>54</v>
      </c>
      <c r="N620" s="1">
        <v>62.72</v>
      </c>
      <c r="O620"/>
    </row>
    <row r="621" spans="1:15">
      <c r="A621" s="1" t="s">
        <v>1035</v>
      </c>
      <c r="B621" s="1">
        <v>311</v>
      </c>
      <c r="D621" s="1" t="s">
        <v>564</v>
      </c>
      <c r="E621" s="1">
        <v>50.628898620000001</v>
      </c>
      <c r="F621" s="1">
        <v>-122.4869995</v>
      </c>
      <c r="G621" s="2" t="str">
        <f t="shared" si="4"/>
        <v>YES</v>
      </c>
      <c r="H621" s="1" t="s">
        <v>35</v>
      </c>
      <c r="I621" s="1" t="s">
        <v>35</v>
      </c>
      <c r="J621" s="1" t="s">
        <v>35</v>
      </c>
      <c r="K621" s="1">
        <v>60</v>
      </c>
      <c r="L621" s="1">
        <v>2</v>
      </c>
      <c r="M621" s="1">
        <v>62</v>
      </c>
      <c r="N621" s="1">
        <v>33.15</v>
      </c>
      <c r="O621"/>
    </row>
    <row r="622" spans="1:15">
      <c r="A622" s="1" t="s">
        <v>1035</v>
      </c>
      <c r="B622" s="1">
        <v>312</v>
      </c>
      <c r="D622" s="1" t="s">
        <v>560</v>
      </c>
      <c r="E622" s="1">
        <v>50.298000340000002</v>
      </c>
      <c r="F622" s="1">
        <v>-122.8199997</v>
      </c>
      <c r="G622" s="2" t="str">
        <f t="shared" si="4"/>
        <v>YES</v>
      </c>
      <c r="H622" s="1" t="s">
        <v>35</v>
      </c>
      <c r="I622" s="1" t="s">
        <v>35</v>
      </c>
      <c r="J622" s="1" t="s">
        <v>35</v>
      </c>
      <c r="K622" s="1">
        <v>52</v>
      </c>
      <c r="L622" s="1">
        <v>6</v>
      </c>
      <c r="M622" s="1">
        <v>58</v>
      </c>
      <c r="N622" s="1">
        <v>161.57</v>
      </c>
      <c r="O622"/>
    </row>
    <row r="623" spans="1:15">
      <c r="A623" s="1" t="s">
        <v>1035</v>
      </c>
      <c r="B623" s="1">
        <v>313</v>
      </c>
      <c r="D623" s="1" t="s">
        <v>561</v>
      </c>
      <c r="E623" s="1">
        <v>48.62748337</v>
      </c>
      <c r="F623" s="1">
        <v>-124.4981689</v>
      </c>
      <c r="G623" s="2" t="str">
        <f t="shared" si="4"/>
        <v>YES</v>
      </c>
      <c r="H623" s="1" t="s">
        <v>35</v>
      </c>
      <c r="I623" s="1" t="s">
        <v>35</v>
      </c>
      <c r="J623" s="1" t="s">
        <v>35</v>
      </c>
      <c r="K623" s="1">
        <v>0</v>
      </c>
      <c r="L623" s="1">
        <v>47</v>
      </c>
      <c r="M623" s="1">
        <v>47</v>
      </c>
      <c r="N623" s="1">
        <v>262.52999999999997</v>
      </c>
      <c r="O623"/>
    </row>
    <row r="624" spans="1:15">
      <c r="A624" s="1" t="s">
        <v>1035</v>
      </c>
      <c r="B624" s="1">
        <v>314</v>
      </c>
      <c r="D624" s="1" t="s">
        <v>564</v>
      </c>
      <c r="E624" s="1">
        <v>50.6228981</v>
      </c>
      <c r="F624" s="1">
        <v>-122.5059967</v>
      </c>
      <c r="G624" s="2" t="str">
        <f t="shared" si="4"/>
        <v>YES</v>
      </c>
      <c r="H624" s="1" t="s">
        <v>35</v>
      </c>
      <c r="I624" s="1" t="s">
        <v>35</v>
      </c>
      <c r="J624" s="1" t="s">
        <v>35</v>
      </c>
      <c r="K624" s="1">
        <v>55</v>
      </c>
      <c r="L624" s="1">
        <v>4</v>
      </c>
      <c r="M624" s="1">
        <v>59</v>
      </c>
      <c r="N624" s="1">
        <v>81.06</v>
      </c>
      <c r="O624"/>
    </row>
    <row r="625" spans="1:15">
      <c r="A625" s="1" t="s">
        <v>1035</v>
      </c>
      <c r="B625" s="1">
        <v>315</v>
      </c>
      <c r="D625" s="1" t="s">
        <v>564</v>
      </c>
      <c r="E625" s="1">
        <v>50.451061250000002</v>
      </c>
      <c r="F625" s="1">
        <v>-122.6865997</v>
      </c>
      <c r="G625" s="2" t="str">
        <f t="shared" si="4"/>
        <v>YES</v>
      </c>
      <c r="H625" s="1" t="s">
        <v>35</v>
      </c>
      <c r="I625" s="1" t="s">
        <v>35</v>
      </c>
      <c r="J625" s="1" t="s">
        <v>35</v>
      </c>
      <c r="K625" s="1">
        <v>42</v>
      </c>
      <c r="L625" s="1">
        <v>3</v>
      </c>
      <c r="M625" s="1">
        <v>45</v>
      </c>
      <c r="N625" s="1">
        <v>56.71</v>
      </c>
      <c r="O625"/>
    </row>
    <row r="626" spans="1:15">
      <c r="A626" s="1" t="s">
        <v>1035</v>
      </c>
      <c r="B626" s="1">
        <v>316</v>
      </c>
      <c r="D626" s="1" t="s">
        <v>560</v>
      </c>
      <c r="E626" s="1">
        <v>50.195751190000003</v>
      </c>
      <c r="F626" s="1">
        <v>-122.9571991</v>
      </c>
      <c r="G626" s="2" t="str">
        <f t="shared" si="4"/>
        <v>YES</v>
      </c>
      <c r="H626" s="1" t="s">
        <v>35</v>
      </c>
      <c r="I626" s="1" t="s">
        <v>35</v>
      </c>
      <c r="J626" s="1" t="s">
        <v>35</v>
      </c>
      <c r="K626" s="1">
        <v>0</v>
      </c>
      <c r="L626" s="1">
        <v>25</v>
      </c>
      <c r="M626" s="1">
        <v>25</v>
      </c>
      <c r="N626" s="1">
        <v>151.24</v>
      </c>
      <c r="O626"/>
    </row>
    <row r="627" spans="1:15">
      <c r="A627" s="1" t="s">
        <v>1035</v>
      </c>
      <c r="B627" s="1">
        <v>317</v>
      </c>
      <c r="D627" s="1" t="s">
        <v>560</v>
      </c>
      <c r="E627" s="1">
        <v>49.621692660000001</v>
      </c>
      <c r="F627" s="1">
        <v>-123.53211210000001</v>
      </c>
      <c r="G627" s="2" t="str">
        <f t="shared" si="4"/>
        <v>YES</v>
      </c>
      <c r="H627" s="1" t="s">
        <v>35</v>
      </c>
      <c r="I627" s="1" t="s">
        <v>35</v>
      </c>
      <c r="J627" s="1" t="s">
        <v>35</v>
      </c>
      <c r="K627" s="1">
        <v>65</v>
      </c>
      <c r="L627" s="1">
        <v>9</v>
      </c>
      <c r="M627" s="1">
        <v>74</v>
      </c>
      <c r="N627" s="1">
        <v>200.17</v>
      </c>
      <c r="O627"/>
    </row>
    <row r="628" spans="1:15">
      <c r="A628" s="1" t="s">
        <v>1035</v>
      </c>
      <c r="B628" s="1">
        <v>318</v>
      </c>
      <c r="D628" s="1" t="s">
        <v>560</v>
      </c>
      <c r="E628" s="1">
        <v>49.621768950000003</v>
      </c>
      <c r="F628" s="1">
        <v>-123.5333023</v>
      </c>
      <c r="G628" s="2" t="str">
        <f t="shared" si="4"/>
        <v>YES</v>
      </c>
      <c r="H628" s="1" t="s">
        <v>35</v>
      </c>
      <c r="I628" s="1" t="s">
        <v>35</v>
      </c>
      <c r="J628" s="1" t="s">
        <v>35</v>
      </c>
      <c r="K628" s="1">
        <v>53</v>
      </c>
      <c r="L628" s="1">
        <v>8</v>
      </c>
      <c r="M628" s="1">
        <v>61</v>
      </c>
      <c r="N628" s="1">
        <v>233.34</v>
      </c>
      <c r="O628"/>
    </row>
    <row r="629" spans="1:15">
      <c r="A629" s="1" t="s">
        <v>1035</v>
      </c>
      <c r="B629" s="1">
        <v>319</v>
      </c>
      <c r="D629" s="1" t="s">
        <v>35</v>
      </c>
      <c r="E629" s="1">
        <v>50.619201660000002</v>
      </c>
      <c r="F629" s="1">
        <v>-122.53700259999999</v>
      </c>
      <c r="G629" s="2" t="str">
        <f t="shared" si="4"/>
        <v>NO</v>
      </c>
      <c r="H629" s="1" t="s">
        <v>35</v>
      </c>
      <c r="I629" s="1" t="s">
        <v>35</v>
      </c>
      <c r="J629" s="1" t="s">
        <v>35</v>
      </c>
      <c r="K629" s="1" t="s">
        <v>35</v>
      </c>
      <c r="L629" s="1" t="s">
        <v>35</v>
      </c>
      <c r="M629" s="1" t="s">
        <v>35</v>
      </c>
      <c r="N629" s="1" t="s">
        <v>35</v>
      </c>
      <c r="O629"/>
    </row>
    <row r="630" spans="1:15">
      <c r="A630" s="1" t="s">
        <v>1035</v>
      </c>
      <c r="B630" s="1">
        <v>320</v>
      </c>
      <c r="D630" s="1" t="s">
        <v>560</v>
      </c>
      <c r="E630" s="1">
        <v>49.622329710000002</v>
      </c>
      <c r="F630" s="1">
        <v>-123.5359802</v>
      </c>
      <c r="G630" s="2" t="str">
        <f t="shared" si="4"/>
        <v>YES</v>
      </c>
      <c r="H630" s="1" t="s">
        <v>35</v>
      </c>
      <c r="I630" s="1" t="s">
        <v>35</v>
      </c>
      <c r="J630" s="1" t="s">
        <v>35</v>
      </c>
      <c r="K630" s="1">
        <v>77</v>
      </c>
      <c r="L630" s="1">
        <v>15</v>
      </c>
      <c r="M630" s="1">
        <v>92</v>
      </c>
      <c r="N630" s="1">
        <v>373.57</v>
      </c>
      <c r="O630"/>
    </row>
    <row r="631" spans="1:15">
      <c r="A631" s="1" t="s">
        <v>1035</v>
      </c>
      <c r="B631" s="1">
        <v>321</v>
      </c>
      <c r="D631" s="1" t="s">
        <v>560</v>
      </c>
      <c r="E631" s="1">
        <v>50.059810640000002</v>
      </c>
      <c r="F631" s="1">
        <v>-123.10340119999999</v>
      </c>
      <c r="G631" s="2" t="str">
        <f t="shared" ref="G631:G694" si="5">IF(K631&lt;&gt;"NA","YES","NO")</f>
        <v>YES</v>
      </c>
      <c r="H631" s="1" t="s">
        <v>35</v>
      </c>
      <c r="I631" s="1" t="s">
        <v>35</v>
      </c>
      <c r="J631" s="1" t="s">
        <v>35</v>
      </c>
      <c r="K631" s="1">
        <v>28</v>
      </c>
      <c r="L631" s="1">
        <v>0</v>
      </c>
      <c r="M631" s="1">
        <v>28</v>
      </c>
      <c r="N631" s="1">
        <v>37.880000000000003</v>
      </c>
      <c r="O631"/>
    </row>
    <row r="632" spans="1:15">
      <c r="A632" s="1" t="s">
        <v>1035</v>
      </c>
      <c r="B632" s="1">
        <v>322</v>
      </c>
      <c r="D632" s="1" t="s">
        <v>564</v>
      </c>
      <c r="E632" s="1">
        <v>50.608798980000003</v>
      </c>
      <c r="F632" s="1">
        <v>-122.5599976</v>
      </c>
      <c r="G632" s="2" t="str">
        <f t="shared" si="5"/>
        <v>YES</v>
      </c>
      <c r="H632" s="1" t="s">
        <v>35</v>
      </c>
      <c r="I632" s="1" t="s">
        <v>35</v>
      </c>
      <c r="J632" s="1" t="s">
        <v>35</v>
      </c>
      <c r="K632" s="1">
        <v>35</v>
      </c>
      <c r="L632" s="1">
        <v>22</v>
      </c>
      <c r="M632" s="1">
        <v>57</v>
      </c>
      <c r="N632" s="1">
        <v>184.19</v>
      </c>
      <c r="O632"/>
    </row>
    <row r="633" spans="1:15">
      <c r="A633" s="1" t="s">
        <v>1035</v>
      </c>
      <c r="B633" s="1">
        <v>323</v>
      </c>
      <c r="D633" s="1" t="s">
        <v>564</v>
      </c>
      <c r="E633" s="1">
        <v>50.609100339999998</v>
      </c>
      <c r="F633" s="1">
        <v>-122.5599976</v>
      </c>
      <c r="G633" s="2" t="str">
        <f t="shared" si="5"/>
        <v>YES</v>
      </c>
      <c r="H633" s="1" t="s">
        <v>35</v>
      </c>
      <c r="I633" s="1" t="s">
        <v>35</v>
      </c>
      <c r="J633" s="1" t="s">
        <v>35</v>
      </c>
      <c r="K633" s="1">
        <v>20</v>
      </c>
      <c r="L633" s="1">
        <v>20</v>
      </c>
      <c r="M633" s="1">
        <v>40</v>
      </c>
      <c r="N633" s="1">
        <v>138.72</v>
      </c>
      <c r="O633"/>
    </row>
    <row r="634" spans="1:15">
      <c r="A634" s="1" t="s">
        <v>1035</v>
      </c>
      <c r="B634" s="1">
        <v>324</v>
      </c>
      <c r="D634" s="1" t="s">
        <v>560</v>
      </c>
      <c r="E634" s="1">
        <v>49.631011960000002</v>
      </c>
      <c r="F634" s="1">
        <v>-123.5393143</v>
      </c>
      <c r="G634" s="2" t="str">
        <f t="shared" si="5"/>
        <v>YES</v>
      </c>
      <c r="H634" s="1" t="s">
        <v>35</v>
      </c>
      <c r="I634" s="1" t="s">
        <v>35</v>
      </c>
      <c r="J634" s="1" t="s">
        <v>35</v>
      </c>
      <c r="K634" s="1">
        <v>60</v>
      </c>
      <c r="L634" s="1">
        <v>30</v>
      </c>
      <c r="M634" s="1">
        <v>90</v>
      </c>
      <c r="N634" s="1">
        <v>346.17</v>
      </c>
      <c r="O634"/>
    </row>
    <row r="635" spans="1:15">
      <c r="A635" s="1" t="s">
        <v>1035</v>
      </c>
      <c r="B635" s="1">
        <v>325</v>
      </c>
      <c r="D635" s="1" t="s">
        <v>560</v>
      </c>
      <c r="E635" s="1">
        <v>49.159988400000003</v>
      </c>
      <c r="F635" s="1">
        <v>-124.0310364</v>
      </c>
      <c r="G635" s="2" t="str">
        <f t="shared" si="5"/>
        <v>YES</v>
      </c>
      <c r="H635" s="1" t="s">
        <v>35</v>
      </c>
      <c r="I635" s="1" t="s">
        <v>35</v>
      </c>
      <c r="J635" s="1" t="s">
        <v>35</v>
      </c>
      <c r="K635" s="1">
        <v>70</v>
      </c>
      <c r="L635" s="1">
        <v>4</v>
      </c>
      <c r="M635" s="1">
        <v>74</v>
      </c>
      <c r="N635" s="1">
        <v>151.76</v>
      </c>
      <c r="O635"/>
    </row>
    <row r="636" spans="1:15">
      <c r="A636" s="1" t="s">
        <v>1035</v>
      </c>
      <c r="B636" s="1">
        <v>326</v>
      </c>
      <c r="D636" s="1" t="s">
        <v>564</v>
      </c>
      <c r="E636" s="1">
        <v>48.90501785</v>
      </c>
      <c r="F636" s="1">
        <v>-124.3088989</v>
      </c>
      <c r="G636" s="2" t="str">
        <f t="shared" si="5"/>
        <v>YES</v>
      </c>
      <c r="H636" s="1" t="s">
        <v>35</v>
      </c>
      <c r="I636" s="1" t="s">
        <v>35</v>
      </c>
      <c r="J636" s="1" t="s">
        <v>35</v>
      </c>
      <c r="K636" s="1">
        <v>60</v>
      </c>
      <c r="L636" s="1">
        <v>15</v>
      </c>
      <c r="M636" s="1">
        <v>75</v>
      </c>
      <c r="N636" s="1">
        <v>156.55000000000001</v>
      </c>
      <c r="O636"/>
    </row>
    <row r="637" spans="1:15">
      <c r="A637" s="1" t="s">
        <v>1035</v>
      </c>
      <c r="B637" s="1">
        <v>327</v>
      </c>
      <c r="D637" s="1" t="s">
        <v>561</v>
      </c>
      <c r="E637" s="1">
        <v>50.661399840000001</v>
      </c>
      <c r="F637" s="1">
        <v>-122.5559998</v>
      </c>
      <c r="G637" s="2" t="str">
        <f t="shared" si="5"/>
        <v>YES</v>
      </c>
      <c r="H637" s="1" t="s">
        <v>35</v>
      </c>
      <c r="I637" s="1" t="s">
        <v>35</v>
      </c>
      <c r="J637" s="1" t="s">
        <v>35</v>
      </c>
      <c r="K637" s="1">
        <v>10</v>
      </c>
      <c r="L637" s="1">
        <v>50</v>
      </c>
      <c r="M637" s="1">
        <v>60</v>
      </c>
      <c r="N637" s="1">
        <v>328.56</v>
      </c>
      <c r="O637"/>
    </row>
    <row r="638" spans="1:15">
      <c r="A638" s="1" t="s">
        <v>1035</v>
      </c>
      <c r="B638" s="1">
        <v>328</v>
      </c>
      <c r="D638" s="1" t="s">
        <v>561</v>
      </c>
      <c r="E638" s="1">
        <v>50.661800380000003</v>
      </c>
      <c r="F638" s="1">
        <v>-122.5559998</v>
      </c>
      <c r="G638" s="2" t="str">
        <f t="shared" si="5"/>
        <v>YES</v>
      </c>
      <c r="H638" s="1" t="s">
        <v>35</v>
      </c>
      <c r="I638" s="1" t="s">
        <v>35</v>
      </c>
      <c r="J638" s="1" t="s">
        <v>35</v>
      </c>
      <c r="K638" s="1">
        <v>3</v>
      </c>
      <c r="L638" s="1">
        <v>37</v>
      </c>
      <c r="M638" s="1">
        <v>40</v>
      </c>
      <c r="N638" s="1">
        <v>288.23</v>
      </c>
      <c r="O638"/>
    </row>
    <row r="639" spans="1:15">
      <c r="A639" s="1" t="s">
        <v>1035</v>
      </c>
      <c r="B639" s="1">
        <v>329</v>
      </c>
      <c r="D639" s="1" t="s">
        <v>560</v>
      </c>
      <c r="E639" s="1">
        <v>50.108139039999998</v>
      </c>
      <c r="F639" s="1">
        <v>-123.11239620000001</v>
      </c>
      <c r="G639" s="2" t="str">
        <f t="shared" si="5"/>
        <v>YES</v>
      </c>
      <c r="H639" s="1" t="s">
        <v>35</v>
      </c>
      <c r="I639" s="1" t="s">
        <v>35</v>
      </c>
      <c r="J639" s="1" t="s">
        <v>35</v>
      </c>
      <c r="K639" s="1">
        <v>45</v>
      </c>
      <c r="L639" s="1">
        <v>0</v>
      </c>
      <c r="M639" s="1">
        <v>45</v>
      </c>
      <c r="N639" s="1">
        <v>144.97</v>
      </c>
      <c r="O639"/>
    </row>
    <row r="640" spans="1:15">
      <c r="A640" s="1" t="s">
        <v>1035</v>
      </c>
      <c r="B640" s="1">
        <v>330</v>
      </c>
      <c r="D640" s="1" t="s">
        <v>560</v>
      </c>
      <c r="E640" s="1">
        <v>49.947689060000002</v>
      </c>
      <c r="F640" s="1">
        <v>-123.2921982</v>
      </c>
      <c r="G640" s="2" t="str">
        <f t="shared" si="5"/>
        <v>YES</v>
      </c>
      <c r="H640" s="1" t="s">
        <v>35</v>
      </c>
      <c r="I640" s="1" t="s">
        <v>35</v>
      </c>
      <c r="J640" s="1" t="s">
        <v>35</v>
      </c>
      <c r="K640" s="1">
        <v>59</v>
      </c>
      <c r="L640" s="1">
        <v>0</v>
      </c>
      <c r="M640" s="1">
        <v>59</v>
      </c>
      <c r="N640" s="1">
        <v>86.9</v>
      </c>
      <c r="O640"/>
    </row>
    <row r="641" spans="1:15">
      <c r="A641" s="1" t="s">
        <v>1035</v>
      </c>
      <c r="B641" s="1">
        <v>331</v>
      </c>
      <c r="D641" s="1" t="s">
        <v>560</v>
      </c>
      <c r="E641" s="1">
        <v>50.02922058</v>
      </c>
      <c r="F641" s="1">
        <v>-123.2136993</v>
      </c>
      <c r="G641" s="2" t="str">
        <f t="shared" si="5"/>
        <v>YES</v>
      </c>
      <c r="H641" s="1" t="s">
        <v>35</v>
      </c>
      <c r="I641" s="1" t="s">
        <v>35</v>
      </c>
      <c r="J641" s="1" t="s">
        <v>35</v>
      </c>
      <c r="K641" s="1">
        <v>47</v>
      </c>
      <c r="L641" s="1">
        <v>6</v>
      </c>
      <c r="M641" s="1">
        <v>53</v>
      </c>
      <c r="N641" s="1">
        <v>138.12</v>
      </c>
      <c r="O641"/>
    </row>
    <row r="642" spans="1:15">
      <c r="A642" s="1" t="s">
        <v>1035</v>
      </c>
      <c r="B642" s="1">
        <v>332</v>
      </c>
      <c r="D642" s="1" t="s">
        <v>564</v>
      </c>
      <c r="E642" s="1">
        <v>50.515060419999998</v>
      </c>
      <c r="F642" s="1">
        <v>-122.7297974</v>
      </c>
      <c r="G642" s="2" t="str">
        <f t="shared" si="5"/>
        <v>YES</v>
      </c>
      <c r="H642" s="1" t="s">
        <v>35</v>
      </c>
      <c r="I642" s="1" t="s">
        <v>35</v>
      </c>
      <c r="J642" s="1" t="s">
        <v>35</v>
      </c>
      <c r="K642" s="1">
        <v>50</v>
      </c>
      <c r="L642" s="1">
        <v>5</v>
      </c>
      <c r="M642" s="1">
        <v>55</v>
      </c>
      <c r="N642" s="1">
        <v>42.65</v>
      </c>
      <c r="O642"/>
    </row>
    <row r="643" spans="1:15">
      <c r="A643" s="1" t="s">
        <v>1035</v>
      </c>
      <c r="B643" s="1">
        <v>333</v>
      </c>
      <c r="D643" s="1" t="s">
        <v>560</v>
      </c>
      <c r="E643" s="1">
        <v>49.594108579999997</v>
      </c>
      <c r="F643" s="1">
        <v>-123.6660004</v>
      </c>
      <c r="G643" s="2" t="str">
        <f t="shared" si="5"/>
        <v>YES</v>
      </c>
      <c r="H643" s="1" t="s">
        <v>35</v>
      </c>
      <c r="I643" s="1" t="s">
        <v>35</v>
      </c>
      <c r="J643" s="1" t="s">
        <v>35</v>
      </c>
      <c r="K643" s="1">
        <v>34</v>
      </c>
      <c r="L643" s="1">
        <v>23</v>
      </c>
      <c r="M643" s="1">
        <v>57</v>
      </c>
      <c r="N643" s="1">
        <v>237.98</v>
      </c>
      <c r="O643"/>
    </row>
    <row r="644" spans="1:15">
      <c r="A644" s="1" t="s">
        <v>1035</v>
      </c>
      <c r="B644" s="1">
        <v>334</v>
      </c>
      <c r="D644" s="1" t="s">
        <v>562</v>
      </c>
      <c r="E644" s="1">
        <v>49.96749878</v>
      </c>
      <c r="F644" s="1">
        <v>-123.30139920000001</v>
      </c>
      <c r="G644" s="2" t="str">
        <f t="shared" si="5"/>
        <v>YES</v>
      </c>
      <c r="H644" s="1" t="s">
        <v>35</v>
      </c>
      <c r="I644" s="1" t="s">
        <v>35</v>
      </c>
      <c r="J644" s="1" t="s">
        <v>35</v>
      </c>
      <c r="K644" s="1">
        <v>4</v>
      </c>
      <c r="L644" s="1">
        <v>24</v>
      </c>
      <c r="M644" s="1">
        <v>28</v>
      </c>
      <c r="N644" s="1">
        <v>140.58000000000001</v>
      </c>
      <c r="O644"/>
    </row>
    <row r="645" spans="1:15">
      <c r="A645" s="1" t="s">
        <v>1035</v>
      </c>
      <c r="B645" s="1">
        <v>335</v>
      </c>
      <c r="D645" s="1" t="s">
        <v>560</v>
      </c>
      <c r="E645" s="1">
        <v>50.14310837</v>
      </c>
      <c r="F645" s="1">
        <v>-123.1373978</v>
      </c>
      <c r="G645" s="2" t="str">
        <f t="shared" si="5"/>
        <v>YES</v>
      </c>
      <c r="H645" s="1" t="s">
        <v>35</v>
      </c>
      <c r="I645" s="1" t="s">
        <v>35</v>
      </c>
      <c r="J645" s="1" t="s">
        <v>35</v>
      </c>
      <c r="K645" s="1">
        <v>50</v>
      </c>
      <c r="L645" s="1">
        <v>0</v>
      </c>
      <c r="M645" s="1">
        <v>50</v>
      </c>
      <c r="N645" s="1">
        <v>109.01</v>
      </c>
      <c r="O645"/>
    </row>
    <row r="646" spans="1:15">
      <c r="A646" s="1" t="s">
        <v>1035</v>
      </c>
      <c r="B646" s="1">
        <v>336</v>
      </c>
      <c r="D646" s="1" t="s">
        <v>560</v>
      </c>
      <c r="E646" s="1">
        <v>50.382080080000001</v>
      </c>
      <c r="F646" s="1">
        <v>-122.91880039999999</v>
      </c>
      <c r="G646" s="2" t="str">
        <f t="shared" si="5"/>
        <v>YES</v>
      </c>
      <c r="H646" s="1" t="s">
        <v>35</v>
      </c>
      <c r="I646" s="1" t="s">
        <v>35</v>
      </c>
      <c r="J646" s="1" t="s">
        <v>35</v>
      </c>
      <c r="K646" s="1">
        <v>32</v>
      </c>
      <c r="L646" s="1">
        <v>8</v>
      </c>
      <c r="M646" s="1">
        <v>40</v>
      </c>
      <c r="N646" s="1">
        <v>73.099999999999994</v>
      </c>
      <c r="O646"/>
    </row>
    <row r="647" spans="1:15">
      <c r="A647" s="1" t="s">
        <v>1035</v>
      </c>
      <c r="B647" s="1">
        <v>337</v>
      </c>
      <c r="D647" s="1" t="s">
        <v>564</v>
      </c>
      <c r="E647" s="1">
        <v>49.499198909999997</v>
      </c>
      <c r="F647" s="1">
        <v>-123.8293991</v>
      </c>
      <c r="G647" s="2" t="str">
        <f t="shared" si="5"/>
        <v>YES</v>
      </c>
      <c r="H647" s="1" t="s">
        <v>35</v>
      </c>
      <c r="I647" s="1" t="s">
        <v>35</v>
      </c>
      <c r="J647" s="1" t="s">
        <v>35</v>
      </c>
      <c r="K647" s="1">
        <v>60</v>
      </c>
      <c r="L647" s="1">
        <v>12</v>
      </c>
      <c r="M647" s="1">
        <v>72</v>
      </c>
      <c r="N647" s="1">
        <v>250.44</v>
      </c>
      <c r="O647"/>
    </row>
    <row r="648" spans="1:15">
      <c r="A648" s="1" t="s">
        <v>1035</v>
      </c>
      <c r="B648" s="1">
        <v>338</v>
      </c>
      <c r="D648" s="1" t="s">
        <v>561</v>
      </c>
      <c r="E648" s="1">
        <v>50.654499049999998</v>
      </c>
      <c r="F648" s="1">
        <v>-122.6849976</v>
      </c>
      <c r="G648" s="2" t="str">
        <f t="shared" si="5"/>
        <v>YES</v>
      </c>
      <c r="H648" s="1" t="s">
        <v>35</v>
      </c>
      <c r="I648" s="1" t="s">
        <v>35</v>
      </c>
      <c r="J648" s="1" t="s">
        <v>35</v>
      </c>
      <c r="K648" s="1">
        <v>20</v>
      </c>
      <c r="L648" s="1">
        <v>30</v>
      </c>
      <c r="M648" s="1">
        <v>50</v>
      </c>
      <c r="N648" s="1">
        <v>183.92</v>
      </c>
      <c r="O648"/>
    </row>
    <row r="649" spans="1:15">
      <c r="A649" s="1" t="s">
        <v>1035</v>
      </c>
      <c r="B649" s="1">
        <v>339</v>
      </c>
      <c r="D649" s="1" t="s">
        <v>564</v>
      </c>
      <c r="E649" s="1">
        <v>50.653499600000004</v>
      </c>
      <c r="F649" s="1">
        <v>-122.6900024</v>
      </c>
      <c r="G649" s="2" t="str">
        <f t="shared" si="5"/>
        <v>YES</v>
      </c>
      <c r="H649" s="1" t="s">
        <v>35</v>
      </c>
      <c r="I649" s="1" t="s">
        <v>35</v>
      </c>
      <c r="J649" s="1" t="s">
        <v>35</v>
      </c>
      <c r="K649" s="1">
        <v>39</v>
      </c>
      <c r="L649" s="1">
        <v>4</v>
      </c>
      <c r="M649" s="1">
        <v>43</v>
      </c>
      <c r="N649" s="1">
        <v>50.73</v>
      </c>
      <c r="O649"/>
    </row>
    <row r="650" spans="1:15">
      <c r="A650" s="1" t="s">
        <v>1035</v>
      </c>
      <c r="B650" s="1">
        <v>340</v>
      </c>
      <c r="D650" s="1" t="s">
        <v>562</v>
      </c>
      <c r="E650" s="1">
        <v>50.654701230000001</v>
      </c>
      <c r="F650" s="1">
        <v>-122.6920013</v>
      </c>
      <c r="G650" s="2" t="str">
        <f t="shared" si="5"/>
        <v>YES</v>
      </c>
      <c r="H650" s="1" t="s">
        <v>35</v>
      </c>
      <c r="I650" s="1" t="s">
        <v>35</v>
      </c>
      <c r="J650" s="1" t="s">
        <v>35</v>
      </c>
      <c r="K650" s="1">
        <v>9</v>
      </c>
      <c r="L650" s="1">
        <v>2</v>
      </c>
      <c r="M650" s="1">
        <v>11</v>
      </c>
      <c r="N650" s="1">
        <v>25.03</v>
      </c>
      <c r="O650"/>
    </row>
    <row r="651" spans="1:15">
      <c r="A651" s="1" t="s">
        <v>1035</v>
      </c>
      <c r="B651" s="1">
        <v>341</v>
      </c>
      <c r="D651" s="1" t="s">
        <v>564</v>
      </c>
      <c r="E651" s="1">
        <v>50.660800930000001</v>
      </c>
      <c r="F651" s="1">
        <v>-122.68800349999999</v>
      </c>
      <c r="G651" s="2" t="str">
        <f t="shared" si="5"/>
        <v>YES</v>
      </c>
      <c r="H651" s="1" t="s">
        <v>35</v>
      </c>
      <c r="I651" s="1" t="s">
        <v>35</v>
      </c>
      <c r="J651" s="1" t="s">
        <v>35</v>
      </c>
      <c r="K651" s="1">
        <v>32</v>
      </c>
      <c r="L651" s="1">
        <v>0</v>
      </c>
      <c r="M651" s="1">
        <v>32</v>
      </c>
      <c r="N651" s="1" t="s">
        <v>35</v>
      </c>
      <c r="O651"/>
    </row>
    <row r="652" spans="1:15">
      <c r="A652" s="1" t="s">
        <v>1035</v>
      </c>
      <c r="B652" s="1">
        <v>342</v>
      </c>
      <c r="D652" s="1" t="s">
        <v>564</v>
      </c>
      <c r="E652" s="1">
        <v>50.658100130000001</v>
      </c>
      <c r="F652" s="1">
        <v>-122.6910019</v>
      </c>
      <c r="G652" s="2" t="str">
        <f t="shared" si="5"/>
        <v>YES</v>
      </c>
      <c r="H652" s="1" t="s">
        <v>35</v>
      </c>
      <c r="I652" s="1" t="s">
        <v>35</v>
      </c>
      <c r="J652" s="1" t="s">
        <v>35</v>
      </c>
      <c r="K652" s="1">
        <v>35</v>
      </c>
      <c r="L652" s="1">
        <v>3</v>
      </c>
      <c r="M652" s="1">
        <v>38</v>
      </c>
      <c r="N652" s="1">
        <v>112.33</v>
      </c>
      <c r="O652"/>
    </row>
    <row r="653" spans="1:15">
      <c r="A653" s="1" t="s">
        <v>1035</v>
      </c>
      <c r="B653" s="1">
        <v>343</v>
      </c>
      <c r="D653" s="1" t="s">
        <v>564</v>
      </c>
      <c r="E653" s="1">
        <v>50.663200379999999</v>
      </c>
      <c r="F653" s="1">
        <v>-122.68699650000001</v>
      </c>
      <c r="G653" s="2" t="str">
        <f t="shared" si="5"/>
        <v>YES</v>
      </c>
      <c r="H653" s="1" t="s">
        <v>35</v>
      </c>
      <c r="I653" s="1" t="s">
        <v>35</v>
      </c>
      <c r="J653" s="1" t="s">
        <v>35</v>
      </c>
      <c r="K653" s="1">
        <v>13</v>
      </c>
      <c r="L653" s="1">
        <v>2</v>
      </c>
      <c r="M653" s="1">
        <v>15</v>
      </c>
      <c r="N653" s="1">
        <v>28.21</v>
      </c>
      <c r="O653"/>
    </row>
    <row r="654" spans="1:15">
      <c r="A654" s="1" t="s">
        <v>1035</v>
      </c>
      <c r="B654" s="1">
        <v>344</v>
      </c>
      <c r="D654" s="1" t="s">
        <v>562</v>
      </c>
      <c r="E654" s="1">
        <v>50.665500639999998</v>
      </c>
      <c r="F654" s="1">
        <v>-122.685997</v>
      </c>
      <c r="G654" s="2" t="str">
        <f t="shared" si="5"/>
        <v>YES</v>
      </c>
      <c r="H654" s="1" t="s">
        <v>35</v>
      </c>
      <c r="I654" s="1" t="s">
        <v>35</v>
      </c>
      <c r="J654" s="1" t="s">
        <v>35</v>
      </c>
      <c r="K654" s="1">
        <v>25</v>
      </c>
      <c r="L654" s="1">
        <v>4</v>
      </c>
      <c r="M654" s="1">
        <v>29</v>
      </c>
      <c r="N654" s="1">
        <v>22.01</v>
      </c>
      <c r="O654"/>
    </row>
    <row r="655" spans="1:15">
      <c r="A655" s="1" t="s">
        <v>1035</v>
      </c>
      <c r="B655" s="1">
        <v>345</v>
      </c>
      <c r="D655" s="1" t="s">
        <v>564</v>
      </c>
      <c r="E655" s="1">
        <v>50.66360092</v>
      </c>
      <c r="F655" s="1">
        <v>-122.68800349999999</v>
      </c>
      <c r="G655" s="2" t="str">
        <f t="shared" si="5"/>
        <v>YES</v>
      </c>
      <c r="H655" s="1" t="s">
        <v>35</v>
      </c>
      <c r="I655" s="1" t="s">
        <v>35</v>
      </c>
      <c r="J655" s="1" t="s">
        <v>35</v>
      </c>
      <c r="K655" s="1">
        <v>29</v>
      </c>
      <c r="L655" s="1">
        <v>0.5</v>
      </c>
      <c r="M655" s="1">
        <v>29.5</v>
      </c>
      <c r="N655" s="1">
        <v>61.11</v>
      </c>
      <c r="O655"/>
    </row>
    <row r="656" spans="1:15">
      <c r="A656" s="1" t="s">
        <v>1035</v>
      </c>
      <c r="B656" s="1">
        <v>346</v>
      </c>
      <c r="D656" s="1" t="s">
        <v>560</v>
      </c>
      <c r="E656" s="1">
        <v>48.668640140000001</v>
      </c>
      <c r="F656" s="1">
        <v>-124.6863022</v>
      </c>
      <c r="G656" s="2" t="str">
        <f t="shared" si="5"/>
        <v>YES</v>
      </c>
      <c r="H656" s="1" t="s">
        <v>35</v>
      </c>
      <c r="I656" s="1" t="s">
        <v>35</v>
      </c>
      <c r="J656" s="1" t="s">
        <v>35</v>
      </c>
      <c r="K656" s="1">
        <v>75</v>
      </c>
      <c r="L656" s="1">
        <v>7</v>
      </c>
      <c r="M656" s="1">
        <v>82</v>
      </c>
      <c r="N656" s="1">
        <v>207.64</v>
      </c>
      <c r="O656"/>
    </row>
    <row r="657" spans="1:15">
      <c r="A657" s="1" t="s">
        <v>1035</v>
      </c>
      <c r="B657" s="1">
        <v>347</v>
      </c>
      <c r="D657" s="1" t="s">
        <v>560</v>
      </c>
      <c r="E657" s="1">
        <v>49.178318019999999</v>
      </c>
      <c r="F657" s="1">
        <v>-124.212059</v>
      </c>
      <c r="G657" s="2" t="str">
        <f t="shared" si="5"/>
        <v>YES</v>
      </c>
      <c r="H657" s="1" t="s">
        <v>35</v>
      </c>
      <c r="I657" s="1" t="s">
        <v>35</v>
      </c>
      <c r="J657" s="1" t="s">
        <v>35</v>
      </c>
      <c r="K657" s="1">
        <v>65</v>
      </c>
      <c r="L657" s="1">
        <v>25</v>
      </c>
      <c r="M657" s="1">
        <v>90</v>
      </c>
      <c r="N657" s="1">
        <v>212.04</v>
      </c>
      <c r="O657"/>
    </row>
    <row r="658" spans="1:15">
      <c r="A658" s="1" t="s">
        <v>1035</v>
      </c>
      <c r="B658" s="1">
        <v>348</v>
      </c>
      <c r="D658" s="1" t="s">
        <v>560</v>
      </c>
      <c r="E658" s="1">
        <v>48.79536057</v>
      </c>
      <c r="F658" s="1">
        <v>-124.6463013</v>
      </c>
      <c r="G658" s="2" t="str">
        <f t="shared" si="5"/>
        <v>YES</v>
      </c>
      <c r="H658" s="1" t="s">
        <v>35</v>
      </c>
      <c r="I658" s="1" t="s">
        <v>35</v>
      </c>
      <c r="J658" s="1" t="s">
        <v>35</v>
      </c>
      <c r="K658" s="1">
        <v>40</v>
      </c>
      <c r="L658" s="1">
        <v>8</v>
      </c>
      <c r="M658" s="1">
        <v>48</v>
      </c>
      <c r="N658" s="1">
        <v>90.72</v>
      </c>
      <c r="O658"/>
    </row>
    <row r="659" spans="1:15">
      <c r="A659" s="1" t="s">
        <v>1035</v>
      </c>
      <c r="B659" s="1">
        <v>349</v>
      </c>
      <c r="D659" s="1" t="s">
        <v>560</v>
      </c>
      <c r="E659" s="1">
        <v>48.804111480000003</v>
      </c>
      <c r="F659" s="1">
        <v>-124.660202</v>
      </c>
      <c r="G659" s="2" t="str">
        <f t="shared" si="5"/>
        <v>YES</v>
      </c>
      <c r="H659" s="1" t="s">
        <v>35</v>
      </c>
      <c r="I659" s="1" t="s">
        <v>35</v>
      </c>
      <c r="J659" s="1" t="s">
        <v>35</v>
      </c>
      <c r="K659" s="1">
        <v>52</v>
      </c>
      <c r="L659" s="1">
        <v>10</v>
      </c>
      <c r="M659" s="1">
        <v>62</v>
      </c>
      <c r="N659" s="1">
        <v>153.5</v>
      </c>
      <c r="O659"/>
    </row>
    <row r="660" spans="1:15">
      <c r="A660" s="1" t="s">
        <v>1035</v>
      </c>
      <c r="B660" s="1">
        <v>350</v>
      </c>
      <c r="D660" s="1" t="s">
        <v>560</v>
      </c>
      <c r="E660" s="1">
        <v>48.804809570000003</v>
      </c>
      <c r="F660" s="1">
        <v>-124.66030120000001</v>
      </c>
      <c r="G660" s="2" t="str">
        <f t="shared" si="5"/>
        <v>YES</v>
      </c>
      <c r="H660" s="1" t="s">
        <v>35</v>
      </c>
      <c r="I660" s="1" t="s">
        <v>35</v>
      </c>
      <c r="J660" s="1" t="s">
        <v>35</v>
      </c>
      <c r="K660" s="1">
        <v>60</v>
      </c>
      <c r="L660" s="1">
        <v>8</v>
      </c>
      <c r="M660" s="1">
        <v>68</v>
      </c>
      <c r="N660" s="1">
        <v>150.72</v>
      </c>
      <c r="O660"/>
    </row>
    <row r="661" spans="1:15">
      <c r="A661" s="1" t="s">
        <v>1035</v>
      </c>
      <c r="B661" s="1">
        <v>351</v>
      </c>
      <c r="D661" s="1" t="s">
        <v>560</v>
      </c>
      <c r="E661" s="1">
        <v>49.247550959999998</v>
      </c>
      <c r="F661" s="1">
        <v>-124.2201996</v>
      </c>
      <c r="G661" s="2" t="str">
        <f t="shared" si="5"/>
        <v>YES</v>
      </c>
      <c r="H661" s="1" t="s">
        <v>35</v>
      </c>
      <c r="I661" s="1" t="s">
        <v>35</v>
      </c>
      <c r="J661" s="1" t="s">
        <v>35</v>
      </c>
      <c r="K661" s="1">
        <v>60</v>
      </c>
      <c r="L661" s="1">
        <v>2</v>
      </c>
      <c r="M661" s="1">
        <v>62</v>
      </c>
      <c r="N661" s="1">
        <v>108.05</v>
      </c>
      <c r="O661"/>
    </row>
    <row r="662" spans="1:15">
      <c r="A662" s="1" t="s">
        <v>1035</v>
      </c>
      <c r="B662" s="1">
        <v>352</v>
      </c>
      <c r="D662" s="1" t="s">
        <v>564</v>
      </c>
      <c r="E662" s="1">
        <v>49.813194269999997</v>
      </c>
      <c r="F662" s="1">
        <v>-123.6579742</v>
      </c>
      <c r="G662" s="2" t="str">
        <f t="shared" si="5"/>
        <v>YES</v>
      </c>
      <c r="H662" s="1" t="s">
        <v>35</v>
      </c>
      <c r="I662" s="1" t="s">
        <v>35</v>
      </c>
      <c r="J662" s="1" t="s">
        <v>35</v>
      </c>
      <c r="K662" s="1">
        <v>40</v>
      </c>
      <c r="L662" s="1">
        <v>30</v>
      </c>
      <c r="M662" s="1">
        <v>70</v>
      </c>
      <c r="N662" s="1">
        <v>215.32</v>
      </c>
      <c r="O662"/>
    </row>
    <row r="663" spans="1:15">
      <c r="A663" s="1" t="s">
        <v>1035</v>
      </c>
      <c r="B663" s="1">
        <v>353</v>
      </c>
      <c r="D663" s="1" t="s">
        <v>560</v>
      </c>
      <c r="E663" s="1">
        <v>48.876667019999999</v>
      </c>
      <c r="F663" s="1">
        <v>-124.59926609999999</v>
      </c>
      <c r="G663" s="2" t="str">
        <f t="shared" si="5"/>
        <v>YES</v>
      </c>
      <c r="H663" s="1" t="s">
        <v>35</v>
      </c>
      <c r="I663" s="1" t="s">
        <v>35</v>
      </c>
      <c r="J663" s="1" t="s">
        <v>35</v>
      </c>
      <c r="K663" s="1">
        <v>55</v>
      </c>
      <c r="L663" s="1">
        <v>9</v>
      </c>
      <c r="M663" s="1">
        <v>64</v>
      </c>
      <c r="N663" s="1">
        <v>159.84</v>
      </c>
      <c r="O663"/>
    </row>
    <row r="664" spans="1:15">
      <c r="A664" s="1" t="s">
        <v>1035</v>
      </c>
      <c r="B664" s="1">
        <v>354</v>
      </c>
      <c r="D664" s="1" t="s">
        <v>560</v>
      </c>
      <c r="E664" s="1">
        <v>48.877151490000003</v>
      </c>
      <c r="F664" s="1">
        <v>-124.5990982</v>
      </c>
      <c r="G664" s="2" t="str">
        <f t="shared" si="5"/>
        <v>YES</v>
      </c>
      <c r="H664" s="1" t="s">
        <v>35</v>
      </c>
      <c r="I664" s="1" t="s">
        <v>35</v>
      </c>
      <c r="J664" s="1" t="s">
        <v>35</v>
      </c>
      <c r="K664" s="1">
        <v>56</v>
      </c>
      <c r="L664" s="1">
        <v>14</v>
      </c>
      <c r="M664" s="1">
        <v>70</v>
      </c>
      <c r="N664" s="1">
        <v>188.51</v>
      </c>
      <c r="O664"/>
    </row>
    <row r="665" spans="1:15">
      <c r="A665" s="1" t="s">
        <v>1035</v>
      </c>
      <c r="B665" s="1">
        <v>355</v>
      </c>
      <c r="D665" s="1" t="s">
        <v>564</v>
      </c>
      <c r="E665" s="1">
        <v>49.269744869999997</v>
      </c>
      <c r="F665" s="1">
        <v>-124.20712279999999</v>
      </c>
      <c r="G665" s="2" t="str">
        <f t="shared" si="5"/>
        <v>YES</v>
      </c>
      <c r="H665" s="1" t="s">
        <v>35</v>
      </c>
      <c r="I665" s="1" t="s">
        <v>35</v>
      </c>
      <c r="J665" s="1" t="s">
        <v>35</v>
      </c>
      <c r="K665" s="1">
        <v>45</v>
      </c>
      <c r="L665" s="1">
        <v>9</v>
      </c>
      <c r="M665" s="1">
        <v>54</v>
      </c>
      <c r="N665" s="1">
        <v>91.85</v>
      </c>
      <c r="O665"/>
    </row>
    <row r="666" spans="1:15">
      <c r="A666" s="1" t="s">
        <v>1035</v>
      </c>
      <c r="B666" s="1">
        <v>356</v>
      </c>
      <c r="D666" s="1" t="s">
        <v>562</v>
      </c>
      <c r="E666" s="1">
        <v>49.299682619999999</v>
      </c>
      <c r="F666" s="1">
        <v>-124.1810684</v>
      </c>
      <c r="G666" s="2" t="str">
        <f t="shared" si="5"/>
        <v>YES</v>
      </c>
      <c r="H666" s="1" t="s">
        <v>35</v>
      </c>
      <c r="I666" s="1" t="s">
        <v>35</v>
      </c>
      <c r="J666" s="1" t="s">
        <v>35</v>
      </c>
      <c r="K666" s="1">
        <v>30</v>
      </c>
      <c r="L666" s="1">
        <v>6</v>
      </c>
      <c r="M666" s="1">
        <v>36</v>
      </c>
      <c r="N666" s="1">
        <v>86.2</v>
      </c>
      <c r="O666"/>
    </row>
    <row r="667" spans="1:15">
      <c r="A667" s="1" t="s">
        <v>1035</v>
      </c>
      <c r="B667" s="1">
        <v>357</v>
      </c>
      <c r="D667" s="1" t="s">
        <v>562</v>
      </c>
      <c r="E667" s="1">
        <v>50.504550930000001</v>
      </c>
      <c r="F667" s="1">
        <v>-122.98020169999999</v>
      </c>
      <c r="G667" s="2" t="str">
        <f t="shared" si="5"/>
        <v>YES</v>
      </c>
      <c r="H667" s="1" t="s">
        <v>35</v>
      </c>
      <c r="I667" s="1" t="s">
        <v>35</v>
      </c>
      <c r="J667" s="1" t="s">
        <v>35</v>
      </c>
      <c r="K667" s="1">
        <v>54</v>
      </c>
      <c r="L667" s="1">
        <v>9</v>
      </c>
      <c r="M667" s="1">
        <v>63</v>
      </c>
      <c r="N667" s="1">
        <v>178.89</v>
      </c>
      <c r="O667"/>
    </row>
    <row r="668" spans="1:15">
      <c r="A668" s="1" t="s">
        <v>1035</v>
      </c>
      <c r="B668" s="1">
        <v>358</v>
      </c>
      <c r="D668" s="1" t="s">
        <v>564</v>
      </c>
      <c r="E668" s="1">
        <v>49.267223360000003</v>
      </c>
      <c r="F668" s="1">
        <v>-124.2175751</v>
      </c>
      <c r="G668" s="2" t="str">
        <f t="shared" si="5"/>
        <v>YES</v>
      </c>
      <c r="H668" s="1" t="s">
        <v>35</v>
      </c>
      <c r="I668" s="1" t="s">
        <v>35</v>
      </c>
      <c r="J668" s="1" t="s">
        <v>35</v>
      </c>
      <c r="K668" s="1">
        <v>45</v>
      </c>
      <c r="L668" s="1">
        <v>4</v>
      </c>
      <c r="M668" s="1">
        <v>49</v>
      </c>
      <c r="N668" s="1">
        <v>46.43</v>
      </c>
      <c r="O668"/>
    </row>
    <row r="669" spans="1:15">
      <c r="A669" s="1" t="s">
        <v>1035</v>
      </c>
      <c r="B669" s="1">
        <v>359</v>
      </c>
      <c r="D669" s="1" t="s">
        <v>562</v>
      </c>
      <c r="E669" s="1">
        <v>48.863971710000001</v>
      </c>
      <c r="F669" s="1">
        <v>-124.6412964</v>
      </c>
      <c r="G669" s="2" t="str">
        <f t="shared" si="5"/>
        <v>YES</v>
      </c>
      <c r="H669" s="1" t="s">
        <v>35</v>
      </c>
      <c r="I669" s="1" t="s">
        <v>35</v>
      </c>
      <c r="J669" s="1" t="s">
        <v>35</v>
      </c>
      <c r="K669" s="1">
        <v>120</v>
      </c>
      <c r="L669" s="1">
        <v>0</v>
      </c>
      <c r="M669" s="1">
        <v>120</v>
      </c>
      <c r="N669" s="1">
        <v>190.29</v>
      </c>
      <c r="O669"/>
    </row>
    <row r="670" spans="1:15">
      <c r="A670" s="1" t="s">
        <v>1035</v>
      </c>
      <c r="B670" s="1">
        <v>360</v>
      </c>
      <c r="D670" s="1" t="s">
        <v>560</v>
      </c>
      <c r="E670" s="1">
        <v>48.86716843</v>
      </c>
      <c r="F670" s="1">
        <v>-124.6687012</v>
      </c>
      <c r="G670" s="2" t="str">
        <f t="shared" si="5"/>
        <v>YES</v>
      </c>
      <c r="H670" s="1" t="s">
        <v>35</v>
      </c>
      <c r="I670" s="1" t="s">
        <v>35</v>
      </c>
      <c r="J670" s="1" t="s">
        <v>35</v>
      </c>
      <c r="K670" s="1">
        <v>33</v>
      </c>
      <c r="L670" s="1">
        <v>14</v>
      </c>
      <c r="M670" s="1">
        <v>47</v>
      </c>
      <c r="N670" s="1">
        <v>191.92</v>
      </c>
      <c r="O670"/>
    </row>
    <row r="671" spans="1:15">
      <c r="A671" s="1" t="s">
        <v>1035</v>
      </c>
      <c r="B671" s="1">
        <v>361</v>
      </c>
      <c r="D671" s="1" t="s">
        <v>560</v>
      </c>
      <c r="E671" s="1">
        <v>49.796718599999998</v>
      </c>
      <c r="F671" s="1">
        <v>-123.76889799999999</v>
      </c>
      <c r="G671" s="2" t="str">
        <f t="shared" si="5"/>
        <v>YES</v>
      </c>
      <c r="H671" s="1" t="s">
        <v>35</v>
      </c>
      <c r="I671" s="1" t="s">
        <v>35</v>
      </c>
      <c r="J671" s="1" t="s">
        <v>35</v>
      </c>
      <c r="K671" s="1">
        <v>35</v>
      </c>
      <c r="L671" s="1">
        <v>18</v>
      </c>
      <c r="M671" s="1">
        <v>53</v>
      </c>
      <c r="N671" s="1">
        <v>123.42</v>
      </c>
      <c r="O671"/>
    </row>
    <row r="672" spans="1:15">
      <c r="A672" s="1" t="s">
        <v>1035</v>
      </c>
      <c r="B672" s="1">
        <v>362</v>
      </c>
      <c r="D672" s="1" t="s">
        <v>560</v>
      </c>
      <c r="E672" s="1">
        <v>48.879550930000001</v>
      </c>
      <c r="F672" s="1">
        <v>-124.6966019</v>
      </c>
      <c r="G672" s="2" t="str">
        <f t="shared" si="5"/>
        <v>YES</v>
      </c>
      <c r="H672" s="1" t="s">
        <v>35</v>
      </c>
      <c r="I672" s="1" t="s">
        <v>35</v>
      </c>
      <c r="J672" s="1" t="s">
        <v>35</v>
      </c>
      <c r="K672" s="1">
        <v>43</v>
      </c>
      <c r="L672" s="1">
        <v>16</v>
      </c>
      <c r="M672" s="1">
        <v>59</v>
      </c>
      <c r="N672" s="1">
        <v>216.53</v>
      </c>
      <c r="O672"/>
    </row>
    <row r="673" spans="1:15">
      <c r="A673" s="1" t="s">
        <v>1035</v>
      </c>
      <c r="B673" s="1">
        <v>363</v>
      </c>
      <c r="D673" s="1" t="s">
        <v>560</v>
      </c>
      <c r="E673" s="1">
        <v>48.817169190000001</v>
      </c>
      <c r="F673" s="1">
        <v>-124.77040100000001</v>
      </c>
      <c r="G673" s="2" t="str">
        <f t="shared" si="5"/>
        <v>YES</v>
      </c>
      <c r="H673" s="1" t="s">
        <v>35</v>
      </c>
      <c r="I673" s="1" t="s">
        <v>35</v>
      </c>
      <c r="J673" s="1" t="s">
        <v>35</v>
      </c>
      <c r="K673" s="1">
        <v>75</v>
      </c>
      <c r="L673" s="1">
        <v>11</v>
      </c>
      <c r="M673" s="1">
        <v>86</v>
      </c>
      <c r="N673" s="1">
        <v>237.11</v>
      </c>
      <c r="O673"/>
    </row>
    <row r="674" spans="1:15">
      <c r="A674" s="1" t="s">
        <v>1035</v>
      </c>
      <c r="B674" s="1">
        <v>364</v>
      </c>
      <c r="D674" s="1" t="s">
        <v>560</v>
      </c>
      <c r="E674" s="1">
        <v>48.815940859999998</v>
      </c>
      <c r="F674" s="1">
        <v>-124.77449799999999</v>
      </c>
      <c r="G674" s="2" t="str">
        <f t="shared" si="5"/>
        <v>YES</v>
      </c>
      <c r="H674" s="1" t="s">
        <v>35</v>
      </c>
      <c r="I674" s="1" t="s">
        <v>35</v>
      </c>
      <c r="J674" s="1" t="s">
        <v>35</v>
      </c>
      <c r="K674" s="1">
        <v>32</v>
      </c>
      <c r="L674" s="1">
        <v>8</v>
      </c>
      <c r="M674" s="1">
        <v>40</v>
      </c>
      <c r="N674" s="1">
        <v>110.15</v>
      </c>
      <c r="O674"/>
    </row>
    <row r="675" spans="1:15">
      <c r="A675" s="1" t="s">
        <v>1035</v>
      </c>
      <c r="B675" s="1">
        <v>365</v>
      </c>
      <c r="D675" s="1" t="s">
        <v>560</v>
      </c>
      <c r="E675" s="1">
        <v>48.805580140000004</v>
      </c>
      <c r="F675" s="1">
        <v>-124.7883987</v>
      </c>
      <c r="G675" s="2" t="str">
        <f t="shared" si="5"/>
        <v>YES</v>
      </c>
      <c r="H675" s="1" t="s">
        <v>35</v>
      </c>
      <c r="I675" s="1" t="s">
        <v>35</v>
      </c>
      <c r="J675" s="1" t="s">
        <v>35</v>
      </c>
      <c r="K675" s="1">
        <v>70</v>
      </c>
      <c r="L675" s="1">
        <v>22.5</v>
      </c>
      <c r="M675" s="1">
        <v>92.5</v>
      </c>
      <c r="N675" s="1">
        <v>270.33999999999997</v>
      </c>
      <c r="O675"/>
    </row>
    <row r="676" spans="1:15">
      <c r="A676" s="1" t="s">
        <v>1035</v>
      </c>
      <c r="B676" s="1">
        <v>366</v>
      </c>
      <c r="D676" s="1" t="s">
        <v>560</v>
      </c>
      <c r="E676" s="1">
        <v>48.924850460000002</v>
      </c>
      <c r="F676" s="1">
        <v>-124.6707001</v>
      </c>
      <c r="G676" s="2" t="str">
        <f t="shared" si="5"/>
        <v>YES</v>
      </c>
      <c r="H676" s="1" t="s">
        <v>35</v>
      </c>
      <c r="I676" s="1" t="s">
        <v>35</v>
      </c>
      <c r="J676" s="1" t="s">
        <v>35</v>
      </c>
      <c r="K676" s="1">
        <v>27</v>
      </c>
      <c r="L676" s="1">
        <v>15</v>
      </c>
      <c r="M676" s="1">
        <v>42</v>
      </c>
      <c r="N676" s="1">
        <v>112.76</v>
      </c>
      <c r="O676"/>
    </row>
    <row r="677" spans="1:15">
      <c r="A677" s="1" t="s">
        <v>1035</v>
      </c>
      <c r="B677" s="1">
        <v>367</v>
      </c>
      <c r="D677" s="1" t="s">
        <v>564</v>
      </c>
      <c r="E677" s="1">
        <v>50.549030299999998</v>
      </c>
      <c r="F677" s="1">
        <v>-123.0494995</v>
      </c>
      <c r="G677" s="2" t="str">
        <f t="shared" si="5"/>
        <v>YES</v>
      </c>
      <c r="H677" s="1" t="s">
        <v>35</v>
      </c>
      <c r="I677" s="1" t="s">
        <v>35</v>
      </c>
      <c r="J677" s="1" t="s">
        <v>35</v>
      </c>
      <c r="K677" s="1">
        <v>35</v>
      </c>
      <c r="L677" s="1">
        <v>0</v>
      </c>
      <c r="M677" s="1">
        <v>35</v>
      </c>
      <c r="N677" s="1">
        <v>22.69</v>
      </c>
      <c r="O677"/>
    </row>
    <row r="678" spans="1:15">
      <c r="A678" s="1" t="s">
        <v>1035</v>
      </c>
      <c r="B678" s="1">
        <v>368</v>
      </c>
      <c r="D678" s="1" t="s">
        <v>564</v>
      </c>
      <c r="E678" s="1">
        <v>50.522190090000002</v>
      </c>
      <c r="F678" s="1">
        <v>-123.0854034</v>
      </c>
      <c r="G678" s="2" t="str">
        <f t="shared" si="5"/>
        <v>YES</v>
      </c>
      <c r="H678" s="1" t="s">
        <v>35</v>
      </c>
      <c r="I678" s="1" t="s">
        <v>35</v>
      </c>
      <c r="J678" s="1" t="s">
        <v>35</v>
      </c>
      <c r="K678" s="1">
        <v>20</v>
      </c>
      <c r="L678" s="1">
        <v>6</v>
      </c>
      <c r="M678" s="1">
        <v>26</v>
      </c>
      <c r="N678" s="1">
        <v>75.22</v>
      </c>
      <c r="O678"/>
    </row>
    <row r="679" spans="1:15">
      <c r="A679" s="1" t="s">
        <v>1035</v>
      </c>
      <c r="B679" s="1">
        <v>369</v>
      </c>
      <c r="D679" s="1" t="s">
        <v>564</v>
      </c>
      <c r="E679" s="1">
        <v>51.322219850000003</v>
      </c>
      <c r="F679" s="1">
        <v>-122.2917023</v>
      </c>
      <c r="G679" s="2" t="str">
        <f t="shared" si="5"/>
        <v>YES</v>
      </c>
      <c r="H679" s="1" t="s">
        <v>35</v>
      </c>
      <c r="I679" s="1" t="s">
        <v>35</v>
      </c>
      <c r="J679" s="1" t="s">
        <v>35</v>
      </c>
      <c r="K679" s="1">
        <v>85</v>
      </c>
      <c r="L679" s="1">
        <v>0.20000000300000001</v>
      </c>
      <c r="M679" s="1">
        <v>85.2</v>
      </c>
      <c r="N679" s="1">
        <v>122.57</v>
      </c>
      <c r="O679"/>
    </row>
    <row r="680" spans="1:15">
      <c r="A680" s="1" t="s">
        <v>1035</v>
      </c>
      <c r="B680" s="1">
        <v>370</v>
      </c>
      <c r="D680" s="1" t="s">
        <v>564</v>
      </c>
      <c r="E680" s="1">
        <v>49.321861269999999</v>
      </c>
      <c r="F680" s="1">
        <v>-124.2946091</v>
      </c>
      <c r="G680" s="2" t="str">
        <f t="shared" si="5"/>
        <v>YES</v>
      </c>
      <c r="H680" s="1" t="s">
        <v>35</v>
      </c>
      <c r="I680" s="1" t="s">
        <v>35</v>
      </c>
      <c r="J680" s="1" t="s">
        <v>35</v>
      </c>
      <c r="K680" s="1">
        <v>70</v>
      </c>
      <c r="L680" s="1">
        <v>2</v>
      </c>
      <c r="M680" s="1">
        <v>72</v>
      </c>
      <c r="N680" s="1">
        <v>107.62</v>
      </c>
      <c r="O680"/>
    </row>
    <row r="681" spans="1:15">
      <c r="A681" s="1" t="s">
        <v>1035</v>
      </c>
      <c r="B681" s="1">
        <v>371</v>
      </c>
      <c r="D681" s="1" t="s">
        <v>35</v>
      </c>
      <c r="E681" s="1">
        <v>48.7262001</v>
      </c>
      <c r="F681" s="1">
        <v>-124.93616489999999</v>
      </c>
      <c r="G681" s="2" t="str">
        <f t="shared" si="5"/>
        <v>YES</v>
      </c>
      <c r="H681" s="1" t="s">
        <v>35</v>
      </c>
      <c r="I681" s="1" t="s">
        <v>35</v>
      </c>
      <c r="J681" s="1" t="s">
        <v>35</v>
      </c>
      <c r="K681" s="1">
        <v>0</v>
      </c>
      <c r="L681" s="1">
        <v>0</v>
      </c>
      <c r="M681" s="1">
        <v>0</v>
      </c>
      <c r="N681" s="1">
        <v>0</v>
      </c>
      <c r="O681"/>
    </row>
    <row r="682" spans="1:15">
      <c r="A682" s="1" t="s">
        <v>1035</v>
      </c>
      <c r="B682" s="1">
        <v>372</v>
      </c>
      <c r="D682" s="1" t="s">
        <v>564</v>
      </c>
      <c r="E682" s="1">
        <v>49.468257899999998</v>
      </c>
      <c r="F682" s="1">
        <v>-124.204216</v>
      </c>
      <c r="G682" s="2" t="str">
        <f t="shared" si="5"/>
        <v>YES</v>
      </c>
      <c r="H682" s="1" t="s">
        <v>35</v>
      </c>
      <c r="I682" s="1" t="s">
        <v>35</v>
      </c>
      <c r="J682" s="1" t="s">
        <v>35</v>
      </c>
      <c r="K682" s="1">
        <v>100</v>
      </c>
      <c r="L682" s="1">
        <v>5</v>
      </c>
      <c r="M682" s="1">
        <v>105</v>
      </c>
      <c r="N682" s="1">
        <v>94.23</v>
      </c>
      <c r="O682"/>
    </row>
    <row r="683" spans="1:15">
      <c r="A683" s="1" t="s">
        <v>1035</v>
      </c>
      <c r="B683" s="1">
        <v>373</v>
      </c>
      <c r="D683" s="1" t="s">
        <v>564</v>
      </c>
      <c r="E683" s="1">
        <v>49.307876589999999</v>
      </c>
      <c r="F683" s="1">
        <v>-124.38055420000001</v>
      </c>
      <c r="G683" s="2" t="str">
        <f t="shared" si="5"/>
        <v>YES</v>
      </c>
      <c r="H683" s="1" t="s">
        <v>35</v>
      </c>
      <c r="I683" s="1" t="s">
        <v>35</v>
      </c>
      <c r="J683" s="1" t="s">
        <v>35</v>
      </c>
      <c r="K683" s="1">
        <v>40</v>
      </c>
      <c r="L683" s="1">
        <v>35</v>
      </c>
      <c r="M683" s="1">
        <v>75</v>
      </c>
      <c r="N683" s="1">
        <v>405.33</v>
      </c>
      <c r="O683"/>
    </row>
    <row r="684" spans="1:15">
      <c r="A684" s="1" t="s">
        <v>1035</v>
      </c>
      <c r="B684" s="1">
        <v>374</v>
      </c>
      <c r="D684" s="1" t="s">
        <v>564</v>
      </c>
      <c r="E684" s="1">
        <v>50.548889160000002</v>
      </c>
      <c r="F684" s="1">
        <v>-123.1423035</v>
      </c>
      <c r="G684" s="2" t="str">
        <f t="shared" si="5"/>
        <v>YES</v>
      </c>
      <c r="H684" s="1" t="s">
        <v>35</v>
      </c>
      <c r="I684" s="1" t="s">
        <v>35</v>
      </c>
      <c r="J684" s="1" t="s">
        <v>35</v>
      </c>
      <c r="K684" s="1">
        <v>70</v>
      </c>
      <c r="L684" s="1">
        <v>18</v>
      </c>
      <c r="M684" s="1">
        <v>88</v>
      </c>
      <c r="N684" s="1">
        <v>107.85</v>
      </c>
      <c r="O684"/>
    </row>
    <row r="685" spans="1:15">
      <c r="A685" s="1" t="s">
        <v>1035</v>
      </c>
      <c r="B685" s="1">
        <v>375</v>
      </c>
      <c r="D685" s="1" t="s">
        <v>560</v>
      </c>
      <c r="E685" s="1">
        <v>49.476642609999999</v>
      </c>
      <c r="F685" s="1">
        <v>-124.27857210000001</v>
      </c>
      <c r="G685" s="2" t="str">
        <f t="shared" si="5"/>
        <v>YES</v>
      </c>
      <c r="H685" s="1" t="s">
        <v>35</v>
      </c>
      <c r="I685" s="1" t="s">
        <v>35</v>
      </c>
      <c r="J685" s="1" t="s">
        <v>35</v>
      </c>
      <c r="K685" s="1">
        <v>55</v>
      </c>
      <c r="L685" s="1">
        <v>8</v>
      </c>
      <c r="M685" s="1">
        <v>63</v>
      </c>
      <c r="N685" s="1">
        <v>0</v>
      </c>
      <c r="O685"/>
    </row>
    <row r="686" spans="1:15">
      <c r="A686" s="1" t="s">
        <v>1035</v>
      </c>
      <c r="B686" s="1">
        <v>376</v>
      </c>
      <c r="D686" s="1" t="s">
        <v>560</v>
      </c>
      <c r="E686" s="1">
        <v>49.47624588</v>
      </c>
      <c r="F686" s="1">
        <v>-124.2852554</v>
      </c>
      <c r="G686" s="2" t="str">
        <f t="shared" si="5"/>
        <v>YES</v>
      </c>
      <c r="H686" s="1" t="s">
        <v>35</v>
      </c>
      <c r="I686" s="1" t="s">
        <v>35</v>
      </c>
      <c r="J686" s="1" t="s">
        <v>35</v>
      </c>
      <c r="K686" s="1">
        <v>60</v>
      </c>
      <c r="L686" s="1">
        <v>7</v>
      </c>
      <c r="M686" s="1">
        <v>67</v>
      </c>
      <c r="N686" s="1">
        <v>112.34</v>
      </c>
      <c r="O686"/>
    </row>
    <row r="687" spans="1:15">
      <c r="A687" s="1" t="s">
        <v>1035</v>
      </c>
      <c r="B687" s="1">
        <v>377</v>
      </c>
      <c r="D687" s="1" t="s">
        <v>564</v>
      </c>
      <c r="E687" s="1">
        <v>49.507629389999998</v>
      </c>
      <c r="F687" s="1">
        <v>-124.30291750000001</v>
      </c>
      <c r="G687" s="2" t="str">
        <f t="shared" si="5"/>
        <v>YES</v>
      </c>
      <c r="H687" s="1" t="s">
        <v>35</v>
      </c>
      <c r="I687" s="1" t="s">
        <v>35</v>
      </c>
      <c r="J687" s="1" t="s">
        <v>35</v>
      </c>
      <c r="K687" s="1">
        <v>63</v>
      </c>
      <c r="L687" s="1">
        <v>9</v>
      </c>
      <c r="M687" s="1">
        <v>72</v>
      </c>
      <c r="N687" s="1">
        <v>135.21</v>
      </c>
      <c r="O687"/>
    </row>
    <row r="688" spans="1:15">
      <c r="A688" s="1" t="s">
        <v>1035</v>
      </c>
      <c r="B688" s="1">
        <v>378</v>
      </c>
      <c r="D688" s="1" t="s">
        <v>562</v>
      </c>
      <c r="E688" s="1">
        <v>49.338161470000003</v>
      </c>
      <c r="F688" s="1">
        <v>-124.4776001</v>
      </c>
      <c r="G688" s="2" t="str">
        <f t="shared" si="5"/>
        <v>YES</v>
      </c>
      <c r="H688" s="1" t="s">
        <v>35</v>
      </c>
      <c r="I688" s="1" t="s">
        <v>35</v>
      </c>
      <c r="J688" s="1" t="s">
        <v>35</v>
      </c>
      <c r="K688" s="1">
        <v>14</v>
      </c>
      <c r="L688" s="1">
        <v>2</v>
      </c>
      <c r="M688" s="1">
        <v>16</v>
      </c>
      <c r="N688" s="1">
        <v>115.71</v>
      </c>
      <c r="O688"/>
    </row>
    <row r="689" spans="1:15">
      <c r="A689" s="1" t="s">
        <v>1035</v>
      </c>
      <c r="B689" s="1">
        <v>379</v>
      </c>
      <c r="D689" s="1" t="s">
        <v>564</v>
      </c>
      <c r="E689" s="1">
        <v>49.342704769999997</v>
      </c>
      <c r="F689" s="1">
        <v>-124.4740448</v>
      </c>
      <c r="G689" s="2" t="str">
        <f t="shared" si="5"/>
        <v>YES</v>
      </c>
      <c r="H689" s="1" t="s">
        <v>35</v>
      </c>
      <c r="I689" s="1" t="s">
        <v>35</v>
      </c>
      <c r="J689" s="1" t="s">
        <v>35</v>
      </c>
      <c r="K689" s="1">
        <v>96</v>
      </c>
      <c r="L689" s="1">
        <v>18</v>
      </c>
      <c r="M689" s="1">
        <v>114</v>
      </c>
      <c r="N689" s="1">
        <v>196.81</v>
      </c>
      <c r="O689"/>
    </row>
    <row r="690" spans="1:15">
      <c r="A690" s="1" t="s">
        <v>1035</v>
      </c>
      <c r="B690" s="1">
        <v>380</v>
      </c>
      <c r="D690" s="1" t="s">
        <v>562</v>
      </c>
      <c r="E690" s="1">
        <v>49.22697067</v>
      </c>
      <c r="F690" s="1">
        <v>-124.5936966</v>
      </c>
      <c r="G690" s="2" t="str">
        <f t="shared" si="5"/>
        <v>YES</v>
      </c>
      <c r="H690" s="1" t="s">
        <v>35</v>
      </c>
      <c r="I690" s="1" t="s">
        <v>35</v>
      </c>
      <c r="J690" s="1" t="s">
        <v>35</v>
      </c>
      <c r="K690" s="1">
        <v>20</v>
      </c>
      <c r="L690" s="1">
        <v>6</v>
      </c>
      <c r="M690" s="1">
        <v>26</v>
      </c>
      <c r="N690" s="1">
        <v>42.95</v>
      </c>
      <c r="O690"/>
    </row>
    <row r="691" spans="1:15">
      <c r="A691" s="1" t="s">
        <v>1035</v>
      </c>
      <c r="B691" s="1">
        <v>381</v>
      </c>
      <c r="D691" s="1" t="s">
        <v>562</v>
      </c>
      <c r="E691" s="1">
        <v>49.227890010000003</v>
      </c>
      <c r="F691" s="1">
        <v>-124.59449770000001</v>
      </c>
      <c r="G691" s="2" t="str">
        <f t="shared" si="5"/>
        <v>YES</v>
      </c>
      <c r="H691" s="1" t="s">
        <v>35</v>
      </c>
      <c r="I691" s="1" t="s">
        <v>35</v>
      </c>
      <c r="J691" s="1" t="s">
        <v>35</v>
      </c>
      <c r="K691" s="1">
        <v>30</v>
      </c>
      <c r="L691" s="1">
        <v>24</v>
      </c>
      <c r="M691" s="1">
        <v>54</v>
      </c>
      <c r="N691" s="1">
        <v>240.46</v>
      </c>
      <c r="O691"/>
    </row>
    <row r="692" spans="1:15">
      <c r="A692" s="1" t="s">
        <v>1035</v>
      </c>
      <c r="B692" s="1">
        <v>382</v>
      </c>
      <c r="D692" s="1" t="s">
        <v>564</v>
      </c>
      <c r="E692" s="1">
        <v>50.57875061</v>
      </c>
      <c r="F692" s="1">
        <v>-123.267601</v>
      </c>
      <c r="G692" s="2" t="str">
        <f t="shared" si="5"/>
        <v>YES</v>
      </c>
      <c r="H692" s="1" t="s">
        <v>35</v>
      </c>
      <c r="I692" s="1" t="s">
        <v>35</v>
      </c>
      <c r="J692" s="1" t="s">
        <v>35</v>
      </c>
      <c r="K692" s="1">
        <v>40</v>
      </c>
      <c r="L692" s="1">
        <v>3</v>
      </c>
      <c r="M692" s="1">
        <v>43</v>
      </c>
      <c r="N692" s="1">
        <v>35.840000000000003</v>
      </c>
      <c r="O692"/>
    </row>
    <row r="693" spans="1:15">
      <c r="A693" s="1" t="s">
        <v>1035</v>
      </c>
      <c r="B693" s="1">
        <v>383</v>
      </c>
      <c r="D693" s="1" t="s">
        <v>564</v>
      </c>
      <c r="E693" s="1">
        <v>50.578361510000001</v>
      </c>
      <c r="F693" s="1">
        <v>-123.2689972</v>
      </c>
      <c r="G693" s="2" t="str">
        <f t="shared" si="5"/>
        <v>YES</v>
      </c>
      <c r="H693" s="1" t="s">
        <v>35</v>
      </c>
      <c r="I693" s="1" t="s">
        <v>35</v>
      </c>
      <c r="J693" s="1" t="s">
        <v>35</v>
      </c>
      <c r="K693" s="1">
        <v>40</v>
      </c>
      <c r="L693" s="1">
        <v>8</v>
      </c>
      <c r="M693" s="1">
        <v>48</v>
      </c>
      <c r="N693" s="1">
        <v>78.86</v>
      </c>
      <c r="O693"/>
    </row>
    <row r="694" spans="1:15">
      <c r="A694" s="1" t="s">
        <v>1035</v>
      </c>
      <c r="B694" s="1">
        <v>384</v>
      </c>
      <c r="D694" s="1" t="s">
        <v>562</v>
      </c>
      <c r="E694" s="1">
        <v>48.896640779999998</v>
      </c>
      <c r="F694" s="1">
        <v>-124.95670320000001</v>
      </c>
      <c r="G694" s="2" t="str">
        <f t="shared" si="5"/>
        <v>YES</v>
      </c>
      <c r="H694" s="1" t="s">
        <v>35</v>
      </c>
      <c r="I694" s="1" t="s">
        <v>35</v>
      </c>
      <c r="J694" s="1" t="s">
        <v>35</v>
      </c>
      <c r="K694" s="1">
        <v>68</v>
      </c>
      <c r="L694" s="1">
        <v>0.5</v>
      </c>
      <c r="M694" s="1">
        <v>68.5</v>
      </c>
      <c r="N694" s="1">
        <v>226.76</v>
      </c>
      <c r="O694"/>
    </row>
    <row r="695" spans="1:15">
      <c r="A695" s="1" t="s">
        <v>1035</v>
      </c>
      <c r="B695" s="1">
        <v>385</v>
      </c>
      <c r="D695" s="1" t="s">
        <v>35</v>
      </c>
      <c r="E695" s="1">
        <v>49.24874878</v>
      </c>
      <c r="F695" s="1">
        <v>-124.61180109999999</v>
      </c>
      <c r="G695" s="2" t="str">
        <f t="shared" ref="G695:G758" si="6">IF(K695&lt;&gt;"NA","YES","NO")</f>
        <v>YES</v>
      </c>
      <c r="H695" s="1" t="s">
        <v>35</v>
      </c>
      <c r="I695" s="1" t="s">
        <v>35</v>
      </c>
      <c r="J695" s="1" t="s">
        <v>35</v>
      </c>
      <c r="K695" s="1">
        <v>0</v>
      </c>
      <c r="L695" s="1">
        <v>3</v>
      </c>
      <c r="M695" s="1">
        <v>3</v>
      </c>
      <c r="N695" s="1">
        <v>0</v>
      </c>
      <c r="O695"/>
    </row>
    <row r="696" spans="1:15">
      <c r="A696" s="1" t="s">
        <v>1035</v>
      </c>
      <c r="B696" s="1">
        <v>386</v>
      </c>
      <c r="D696" s="1" t="s">
        <v>561</v>
      </c>
      <c r="E696" s="1">
        <v>49.242248539999999</v>
      </c>
      <c r="F696" s="1">
        <v>-124.61830140000001</v>
      </c>
      <c r="G696" s="2" t="str">
        <f t="shared" si="6"/>
        <v>YES</v>
      </c>
      <c r="H696" s="1" t="s">
        <v>35</v>
      </c>
      <c r="I696" s="1" t="s">
        <v>35</v>
      </c>
      <c r="J696" s="1" t="s">
        <v>35</v>
      </c>
      <c r="K696" s="1">
        <v>0</v>
      </c>
      <c r="L696" s="1">
        <v>6</v>
      </c>
      <c r="M696" s="1">
        <v>6</v>
      </c>
      <c r="N696" s="1">
        <v>37.409999999999997</v>
      </c>
      <c r="O696"/>
    </row>
    <row r="697" spans="1:15">
      <c r="A697" s="1" t="s">
        <v>1035</v>
      </c>
      <c r="B697" s="1">
        <v>387</v>
      </c>
      <c r="D697" s="1" t="s">
        <v>561</v>
      </c>
      <c r="E697" s="1">
        <v>49.24874878</v>
      </c>
      <c r="F697" s="1">
        <v>-124.61180109999999</v>
      </c>
      <c r="G697" s="2" t="str">
        <f t="shared" si="6"/>
        <v>YES</v>
      </c>
      <c r="H697" s="1" t="s">
        <v>35</v>
      </c>
      <c r="I697" s="1" t="s">
        <v>35</v>
      </c>
      <c r="J697" s="1" t="s">
        <v>35</v>
      </c>
      <c r="K697" s="1">
        <v>0</v>
      </c>
      <c r="L697" s="1">
        <v>7</v>
      </c>
      <c r="M697" s="1">
        <v>7</v>
      </c>
      <c r="N697" s="1">
        <v>47.38</v>
      </c>
      <c r="O697"/>
    </row>
    <row r="698" spans="1:15">
      <c r="A698" s="1" t="s">
        <v>1035</v>
      </c>
      <c r="B698" s="1">
        <v>388</v>
      </c>
      <c r="D698" s="1" t="s">
        <v>560</v>
      </c>
      <c r="E698" s="1">
        <v>49.242248539999999</v>
      </c>
      <c r="F698" s="1">
        <v>-124.61830140000001</v>
      </c>
      <c r="G698" s="2" t="str">
        <f t="shared" si="6"/>
        <v>YES</v>
      </c>
      <c r="H698" s="1" t="s">
        <v>35</v>
      </c>
      <c r="I698" s="1" t="s">
        <v>35</v>
      </c>
      <c r="J698" s="1" t="s">
        <v>35</v>
      </c>
      <c r="K698" s="1">
        <v>1</v>
      </c>
      <c r="L698" s="1">
        <v>0</v>
      </c>
      <c r="M698" s="1">
        <v>1</v>
      </c>
      <c r="N698" s="1">
        <v>4.97</v>
      </c>
      <c r="O698"/>
    </row>
    <row r="699" spans="1:15">
      <c r="A699" s="1" t="s">
        <v>1035</v>
      </c>
      <c r="B699" s="1">
        <v>389</v>
      </c>
      <c r="D699" s="1" t="s">
        <v>560</v>
      </c>
      <c r="E699" s="1">
        <v>49.24874878</v>
      </c>
      <c r="F699" s="1">
        <v>-124.61180109999999</v>
      </c>
      <c r="G699" s="2" t="str">
        <f t="shared" si="6"/>
        <v>YES</v>
      </c>
      <c r="H699" s="1" t="s">
        <v>35</v>
      </c>
      <c r="I699" s="1" t="s">
        <v>35</v>
      </c>
      <c r="J699" s="1" t="s">
        <v>35</v>
      </c>
      <c r="K699" s="1">
        <v>40</v>
      </c>
      <c r="L699" s="1">
        <v>0</v>
      </c>
      <c r="M699" s="1">
        <v>40</v>
      </c>
      <c r="N699" s="1">
        <v>86.32</v>
      </c>
      <c r="O699"/>
    </row>
    <row r="700" spans="1:15">
      <c r="A700" s="1" t="s">
        <v>1035</v>
      </c>
      <c r="B700" s="1">
        <v>390</v>
      </c>
      <c r="D700" s="1" t="s">
        <v>560</v>
      </c>
      <c r="E700" s="1">
        <v>49.242248539999999</v>
      </c>
      <c r="F700" s="1">
        <v>-124.61830140000001</v>
      </c>
      <c r="G700" s="2" t="str">
        <f t="shared" si="6"/>
        <v>YES</v>
      </c>
      <c r="H700" s="1" t="s">
        <v>35</v>
      </c>
      <c r="I700" s="1" t="s">
        <v>35</v>
      </c>
      <c r="J700" s="1" t="s">
        <v>35</v>
      </c>
      <c r="K700" s="1">
        <v>42</v>
      </c>
      <c r="L700" s="1">
        <v>0</v>
      </c>
      <c r="M700" s="1">
        <v>42</v>
      </c>
      <c r="N700" s="1">
        <v>44.46</v>
      </c>
      <c r="O700"/>
    </row>
    <row r="701" spans="1:15">
      <c r="A701" s="1" t="s">
        <v>1035</v>
      </c>
      <c r="B701" s="1">
        <v>391</v>
      </c>
      <c r="D701" s="1" t="s">
        <v>560</v>
      </c>
      <c r="E701" s="1">
        <v>49.24874878</v>
      </c>
      <c r="F701" s="1">
        <v>-124.61180109999999</v>
      </c>
      <c r="G701" s="2" t="str">
        <f t="shared" si="6"/>
        <v>YES</v>
      </c>
      <c r="H701" s="1" t="s">
        <v>35</v>
      </c>
      <c r="I701" s="1" t="s">
        <v>35</v>
      </c>
      <c r="J701" s="1" t="s">
        <v>35</v>
      </c>
      <c r="K701" s="1">
        <v>0</v>
      </c>
      <c r="L701" s="1">
        <v>0</v>
      </c>
      <c r="M701" s="1">
        <v>0</v>
      </c>
      <c r="N701" s="1" t="s">
        <v>35</v>
      </c>
      <c r="O701"/>
    </row>
    <row r="702" spans="1:15">
      <c r="A702" s="1" t="s">
        <v>1035</v>
      </c>
      <c r="B702" s="1">
        <v>392</v>
      </c>
      <c r="D702" s="1" t="s">
        <v>560</v>
      </c>
      <c r="E702" s="1">
        <v>49.323719019999999</v>
      </c>
      <c r="F702" s="1">
        <v>-124.5416031</v>
      </c>
      <c r="G702" s="2" t="str">
        <f t="shared" si="6"/>
        <v>YES</v>
      </c>
      <c r="H702" s="1" t="s">
        <v>35</v>
      </c>
      <c r="I702" s="1" t="s">
        <v>35</v>
      </c>
      <c r="J702" s="1" t="s">
        <v>35</v>
      </c>
      <c r="K702" s="1">
        <v>40</v>
      </c>
      <c r="L702" s="1">
        <v>2</v>
      </c>
      <c r="M702" s="1">
        <v>42</v>
      </c>
      <c r="N702" s="1">
        <v>31.34</v>
      </c>
      <c r="O702"/>
    </row>
    <row r="703" spans="1:15">
      <c r="A703" s="1" t="s">
        <v>1035</v>
      </c>
      <c r="B703" s="1">
        <v>393</v>
      </c>
      <c r="D703" s="1" t="s">
        <v>564</v>
      </c>
      <c r="E703" s="1">
        <v>48.775550840000001</v>
      </c>
      <c r="F703" s="1">
        <v>-125.0936966</v>
      </c>
      <c r="G703" s="2" t="str">
        <f t="shared" si="6"/>
        <v>YES</v>
      </c>
      <c r="H703" s="1" t="s">
        <v>35</v>
      </c>
      <c r="I703" s="1" t="s">
        <v>35</v>
      </c>
      <c r="J703" s="1" t="s">
        <v>35</v>
      </c>
      <c r="K703" s="1">
        <v>48</v>
      </c>
      <c r="L703" s="1">
        <v>44</v>
      </c>
      <c r="M703" s="1">
        <v>92</v>
      </c>
      <c r="N703" s="1">
        <v>372.54</v>
      </c>
      <c r="O703"/>
    </row>
    <row r="704" spans="1:15">
      <c r="A704" s="1" t="s">
        <v>1035</v>
      </c>
      <c r="B704" s="1">
        <v>394</v>
      </c>
      <c r="D704" s="1" t="s">
        <v>560</v>
      </c>
      <c r="E704" s="1">
        <v>49.105339049999998</v>
      </c>
      <c r="F704" s="1">
        <v>-124.7720108</v>
      </c>
      <c r="G704" s="2" t="str">
        <f t="shared" si="6"/>
        <v>YES</v>
      </c>
      <c r="H704" s="1" t="s">
        <v>35</v>
      </c>
      <c r="I704" s="1" t="s">
        <v>35</v>
      </c>
      <c r="J704" s="1" t="s">
        <v>35</v>
      </c>
      <c r="K704" s="1">
        <v>70</v>
      </c>
      <c r="L704" s="1">
        <v>6</v>
      </c>
      <c r="M704" s="1">
        <v>76</v>
      </c>
      <c r="N704" s="1">
        <v>111.59</v>
      </c>
      <c r="O704"/>
    </row>
    <row r="705" spans="1:15">
      <c r="A705" s="1" t="s">
        <v>1035</v>
      </c>
      <c r="B705" s="1">
        <v>395</v>
      </c>
      <c r="D705" s="1" t="s">
        <v>560</v>
      </c>
      <c r="E705" s="1">
        <v>50.560279850000001</v>
      </c>
      <c r="F705" s="1">
        <v>-123.3200989</v>
      </c>
      <c r="G705" s="2" t="str">
        <f t="shared" si="6"/>
        <v>YES</v>
      </c>
      <c r="H705" s="1" t="s">
        <v>35</v>
      </c>
      <c r="I705" s="1" t="s">
        <v>35</v>
      </c>
      <c r="J705" s="1" t="s">
        <v>35</v>
      </c>
      <c r="K705" s="1">
        <v>46</v>
      </c>
      <c r="L705" s="1">
        <v>10</v>
      </c>
      <c r="M705" s="1">
        <v>56</v>
      </c>
      <c r="N705" s="1">
        <v>159.13</v>
      </c>
      <c r="O705"/>
    </row>
    <row r="706" spans="1:15">
      <c r="A706" s="1" t="s">
        <v>1035</v>
      </c>
      <c r="B706" s="1">
        <v>396</v>
      </c>
      <c r="D706" s="1" t="s">
        <v>562</v>
      </c>
      <c r="E706" s="1">
        <v>48.82072067</v>
      </c>
      <c r="F706" s="1">
        <v>-125.066597</v>
      </c>
      <c r="G706" s="2" t="str">
        <f t="shared" si="6"/>
        <v>YES</v>
      </c>
      <c r="H706" s="1" t="s">
        <v>35</v>
      </c>
      <c r="I706" s="1" t="s">
        <v>35</v>
      </c>
      <c r="J706" s="1" t="s">
        <v>35</v>
      </c>
      <c r="K706" s="1">
        <v>100</v>
      </c>
      <c r="L706" s="1">
        <v>1</v>
      </c>
      <c r="M706" s="1">
        <v>101</v>
      </c>
      <c r="N706" s="1">
        <v>176.7</v>
      </c>
      <c r="O706"/>
    </row>
    <row r="707" spans="1:15">
      <c r="A707" s="1" t="s">
        <v>1035</v>
      </c>
      <c r="B707" s="1">
        <v>397</v>
      </c>
      <c r="D707" s="1" t="s">
        <v>562</v>
      </c>
      <c r="E707" s="1">
        <v>48.822029110000003</v>
      </c>
      <c r="F707" s="1">
        <v>-125.06739810000001</v>
      </c>
      <c r="G707" s="2" t="str">
        <f t="shared" si="6"/>
        <v>YES</v>
      </c>
      <c r="H707" s="1" t="s">
        <v>35</v>
      </c>
      <c r="I707" s="1" t="s">
        <v>35</v>
      </c>
      <c r="J707" s="1" t="s">
        <v>35</v>
      </c>
      <c r="K707" s="1">
        <v>32</v>
      </c>
      <c r="L707" s="1">
        <v>1</v>
      </c>
      <c r="M707" s="1">
        <v>33</v>
      </c>
      <c r="N707" s="1">
        <v>33.58</v>
      </c>
      <c r="O707"/>
    </row>
    <row r="708" spans="1:15">
      <c r="A708" s="1" t="s">
        <v>1035</v>
      </c>
      <c r="B708" s="1">
        <v>398</v>
      </c>
      <c r="D708" s="1" t="s">
        <v>564</v>
      </c>
      <c r="E708" s="1">
        <v>48.879360200000001</v>
      </c>
      <c r="F708" s="1">
        <v>-125.01439670000001</v>
      </c>
      <c r="G708" s="2" t="str">
        <f t="shared" si="6"/>
        <v>YES</v>
      </c>
      <c r="H708" s="1" t="s">
        <v>35</v>
      </c>
      <c r="I708" s="1" t="s">
        <v>35</v>
      </c>
      <c r="J708" s="1" t="s">
        <v>35</v>
      </c>
      <c r="K708" s="1">
        <v>50</v>
      </c>
      <c r="L708" s="1">
        <v>38</v>
      </c>
      <c r="M708" s="1">
        <v>88</v>
      </c>
      <c r="N708" s="1">
        <v>246.57</v>
      </c>
      <c r="O708"/>
    </row>
    <row r="709" spans="1:15">
      <c r="A709" s="1" t="s">
        <v>1035</v>
      </c>
      <c r="B709" s="1">
        <v>399</v>
      </c>
      <c r="D709" s="1" t="s">
        <v>564</v>
      </c>
      <c r="E709" s="1">
        <v>49.358638759999998</v>
      </c>
      <c r="F709" s="1">
        <v>-124.540863</v>
      </c>
      <c r="G709" s="2" t="str">
        <f t="shared" si="6"/>
        <v>YES</v>
      </c>
      <c r="H709" s="1" t="s">
        <v>35</v>
      </c>
      <c r="I709" s="1" t="s">
        <v>35</v>
      </c>
      <c r="J709" s="1" t="s">
        <v>35</v>
      </c>
      <c r="K709" s="1">
        <v>41</v>
      </c>
      <c r="L709" s="1">
        <v>0</v>
      </c>
      <c r="M709" s="1">
        <v>41</v>
      </c>
      <c r="N709" s="1">
        <v>68.7</v>
      </c>
      <c r="O709"/>
    </row>
    <row r="710" spans="1:15">
      <c r="A710" s="1" t="s">
        <v>1035</v>
      </c>
      <c r="B710" s="1">
        <v>400</v>
      </c>
      <c r="D710" s="1" t="s">
        <v>564</v>
      </c>
      <c r="E710" s="1">
        <v>49.162109379999997</v>
      </c>
      <c r="F710" s="1">
        <v>-124.7789001</v>
      </c>
      <c r="G710" s="2" t="str">
        <f t="shared" si="6"/>
        <v>YES</v>
      </c>
      <c r="H710" s="1" t="s">
        <v>35</v>
      </c>
      <c r="I710" s="1" t="s">
        <v>35</v>
      </c>
      <c r="J710" s="1" t="s">
        <v>35</v>
      </c>
      <c r="K710" s="1">
        <v>25</v>
      </c>
      <c r="L710" s="1">
        <v>7</v>
      </c>
      <c r="M710" s="1">
        <v>32</v>
      </c>
      <c r="N710" s="1">
        <v>40.74</v>
      </c>
      <c r="O710"/>
    </row>
    <row r="711" spans="1:15">
      <c r="A711" s="1" t="s">
        <v>1035</v>
      </c>
      <c r="B711" s="1">
        <v>401</v>
      </c>
      <c r="D711" s="1" t="s">
        <v>562</v>
      </c>
      <c r="E711" s="1">
        <v>49.290138239999997</v>
      </c>
      <c r="F711" s="1">
        <v>-124.6573029</v>
      </c>
      <c r="G711" s="2" t="str">
        <f t="shared" si="6"/>
        <v>YES</v>
      </c>
      <c r="H711" s="1" t="s">
        <v>35</v>
      </c>
      <c r="I711" s="1" t="s">
        <v>35</v>
      </c>
      <c r="J711" s="1" t="s">
        <v>35</v>
      </c>
      <c r="K711" s="1">
        <v>100</v>
      </c>
      <c r="L711" s="1">
        <v>0</v>
      </c>
      <c r="M711" s="1">
        <v>100</v>
      </c>
      <c r="N711" s="1">
        <v>437.22</v>
      </c>
      <c r="O711"/>
    </row>
    <row r="712" spans="1:15">
      <c r="A712" s="1" t="s">
        <v>1035</v>
      </c>
      <c r="B712" s="1">
        <v>402</v>
      </c>
      <c r="D712" s="1" t="s">
        <v>562</v>
      </c>
      <c r="E712" s="1">
        <v>49.291610720000001</v>
      </c>
      <c r="F712" s="1">
        <v>-124.6559982</v>
      </c>
      <c r="G712" s="2" t="str">
        <f t="shared" si="6"/>
        <v>YES</v>
      </c>
      <c r="H712" s="1" t="s">
        <v>35</v>
      </c>
      <c r="I712" s="1" t="s">
        <v>35</v>
      </c>
      <c r="J712" s="1" t="s">
        <v>35</v>
      </c>
      <c r="K712" s="1">
        <v>100</v>
      </c>
      <c r="L712" s="1">
        <v>1</v>
      </c>
      <c r="M712" s="1">
        <v>101</v>
      </c>
      <c r="N712" s="1">
        <v>490.69</v>
      </c>
      <c r="O712"/>
    </row>
    <row r="713" spans="1:15">
      <c r="A713" s="1" t="s">
        <v>1035</v>
      </c>
      <c r="B713" s="1">
        <v>403</v>
      </c>
      <c r="D713" s="1" t="s">
        <v>560</v>
      </c>
      <c r="E713" s="1">
        <v>49.341857910000002</v>
      </c>
      <c r="F713" s="1">
        <v>-124.6235733</v>
      </c>
      <c r="G713" s="2" t="str">
        <f t="shared" si="6"/>
        <v>YES</v>
      </c>
      <c r="H713" s="1" t="s">
        <v>35</v>
      </c>
      <c r="I713" s="1" t="s">
        <v>35</v>
      </c>
      <c r="J713" s="1" t="s">
        <v>35</v>
      </c>
      <c r="K713" s="1">
        <v>43</v>
      </c>
      <c r="L713" s="1">
        <v>8</v>
      </c>
      <c r="M713" s="1">
        <v>51</v>
      </c>
      <c r="N713" s="1">
        <v>77.739999999999995</v>
      </c>
      <c r="O713"/>
    </row>
    <row r="714" spans="1:15">
      <c r="A714" s="1" t="s">
        <v>1035</v>
      </c>
      <c r="B714" s="1">
        <v>404</v>
      </c>
      <c r="D714" s="1" t="s">
        <v>560</v>
      </c>
      <c r="E714" s="1">
        <v>49.222118379999998</v>
      </c>
      <c r="F714" s="1">
        <v>-124.76945499999999</v>
      </c>
      <c r="G714" s="2" t="str">
        <f t="shared" si="6"/>
        <v>YES</v>
      </c>
      <c r="H714" s="1" t="s">
        <v>35</v>
      </c>
      <c r="I714" s="1" t="s">
        <v>35</v>
      </c>
      <c r="J714" s="1" t="s">
        <v>35</v>
      </c>
      <c r="K714" s="1">
        <v>170</v>
      </c>
      <c r="L714" s="1">
        <v>8</v>
      </c>
      <c r="M714" s="1">
        <v>178</v>
      </c>
      <c r="N714" s="1">
        <v>306.95999999999998</v>
      </c>
      <c r="O714"/>
    </row>
    <row r="715" spans="1:15">
      <c r="A715" s="1" t="s">
        <v>1035</v>
      </c>
      <c r="B715" s="1">
        <v>405</v>
      </c>
      <c r="D715" s="1" t="s">
        <v>564</v>
      </c>
      <c r="E715" s="1">
        <v>49.223361969999999</v>
      </c>
      <c r="F715" s="1">
        <v>-124.7682114</v>
      </c>
      <c r="G715" s="2" t="str">
        <f t="shared" si="6"/>
        <v>NO</v>
      </c>
      <c r="H715" s="1" t="s">
        <v>35</v>
      </c>
      <c r="I715" s="1" t="s">
        <v>35</v>
      </c>
      <c r="J715" s="1" t="s">
        <v>35</v>
      </c>
      <c r="K715" s="1" t="s">
        <v>35</v>
      </c>
      <c r="L715" s="1" t="s">
        <v>35</v>
      </c>
      <c r="M715" s="1" t="s">
        <v>35</v>
      </c>
      <c r="N715" s="1" t="s">
        <v>35</v>
      </c>
      <c r="O715"/>
    </row>
    <row r="716" spans="1:15">
      <c r="A716" s="1" t="s">
        <v>1035</v>
      </c>
      <c r="B716" s="1">
        <v>406</v>
      </c>
      <c r="D716" s="1" t="s">
        <v>560</v>
      </c>
      <c r="E716" s="1">
        <v>49.242107390000001</v>
      </c>
      <c r="F716" s="1">
        <v>-124.7518539</v>
      </c>
      <c r="G716" s="2" t="str">
        <f t="shared" si="6"/>
        <v>YES</v>
      </c>
      <c r="H716" s="1" t="s">
        <v>35</v>
      </c>
      <c r="I716" s="1" t="s">
        <v>35</v>
      </c>
      <c r="J716" s="1" t="s">
        <v>35</v>
      </c>
      <c r="K716" s="1">
        <v>80</v>
      </c>
      <c r="L716" s="1">
        <v>8</v>
      </c>
      <c r="M716" s="1">
        <v>88</v>
      </c>
      <c r="N716" s="1">
        <v>184.28</v>
      </c>
      <c r="O716"/>
    </row>
    <row r="717" spans="1:15">
      <c r="A717" s="1" t="s">
        <v>1035</v>
      </c>
      <c r="B717" s="1">
        <v>407</v>
      </c>
      <c r="D717" s="1" t="s">
        <v>560</v>
      </c>
      <c r="E717" s="1">
        <v>49.240406040000003</v>
      </c>
      <c r="F717" s="1">
        <v>-124.7596283</v>
      </c>
      <c r="G717" s="2" t="str">
        <f t="shared" si="6"/>
        <v>YES</v>
      </c>
      <c r="H717" s="1" t="s">
        <v>35</v>
      </c>
      <c r="I717" s="1" t="s">
        <v>35</v>
      </c>
      <c r="J717" s="1" t="s">
        <v>35</v>
      </c>
      <c r="K717" s="1">
        <v>75</v>
      </c>
      <c r="L717" s="1">
        <v>10</v>
      </c>
      <c r="M717" s="1">
        <v>85</v>
      </c>
      <c r="N717" s="1">
        <v>347.39</v>
      </c>
      <c r="O717"/>
    </row>
    <row r="718" spans="1:15">
      <c r="A718" s="1" t="s">
        <v>1035</v>
      </c>
      <c r="B718" s="1">
        <v>408</v>
      </c>
      <c r="D718" s="1" t="s">
        <v>560</v>
      </c>
      <c r="E718" s="1">
        <v>49.23212814</v>
      </c>
      <c r="F718" s="1">
        <v>-124.7780151</v>
      </c>
      <c r="G718" s="2" t="str">
        <f t="shared" si="6"/>
        <v>YES</v>
      </c>
      <c r="H718" s="1" t="s">
        <v>35</v>
      </c>
      <c r="I718" s="1" t="s">
        <v>35</v>
      </c>
      <c r="J718" s="1" t="s">
        <v>35</v>
      </c>
      <c r="K718" s="1">
        <v>70</v>
      </c>
      <c r="L718" s="1">
        <v>7</v>
      </c>
      <c r="M718" s="1">
        <v>77</v>
      </c>
      <c r="N718" s="1">
        <v>145.63999999999999</v>
      </c>
      <c r="O718"/>
    </row>
    <row r="719" spans="1:15">
      <c r="A719" s="1" t="s">
        <v>1035</v>
      </c>
      <c r="B719" s="1">
        <v>409</v>
      </c>
      <c r="D719" s="1" t="s">
        <v>564</v>
      </c>
      <c r="E719" s="1">
        <v>49.61571884</v>
      </c>
      <c r="F719" s="1">
        <v>-124.4010162</v>
      </c>
      <c r="G719" s="2" t="str">
        <f t="shared" si="6"/>
        <v>YES</v>
      </c>
      <c r="H719" s="1" t="s">
        <v>35</v>
      </c>
      <c r="I719" s="1" t="s">
        <v>35</v>
      </c>
      <c r="J719" s="1" t="s">
        <v>35</v>
      </c>
      <c r="K719" s="1">
        <v>63</v>
      </c>
      <c r="L719" s="1">
        <v>5</v>
      </c>
      <c r="M719" s="1">
        <v>68</v>
      </c>
      <c r="N719" s="1">
        <v>107.8</v>
      </c>
      <c r="O719"/>
    </row>
    <row r="720" spans="1:15">
      <c r="A720" s="1" t="s">
        <v>1035</v>
      </c>
      <c r="B720" s="1">
        <v>410</v>
      </c>
      <c r="D720" s="1" t="s">
        <v>560</v>
      </c>
      <c r="E720" s="1">
        <v>49.341419219999999</v>
      </c>
      <c r="F720" s="1">
        <v>-124.6776962</v>
      </c>
      <c r="G720" s="2" t="str">
        <f t="shared" si="6"/>
        <v>YES</v>
      </c>
      <c r="H720" s="1" t="s">
        <v>35</v>
      </c>
      <c r="I720" s="1" t="s">
        <v>35</v>
      </c>
      <c r="J720" s="1" t="s">
        <v>35</v>
      </c>
      <c r="K720" s="1">
        <v>118</v>
      </c>
      <c r="L720" s="1">
        <v>8</v>
      </c>
      <c r="M720" s="1">
        <v>126</v>
      </c>
      <c r="N720" s="1">
        <v>233.09</v>
      </c>
      <c r="O720"/>
    </row>
    <row r="721" spans="1:15">
      <c r="A721" s="1" t="s">
        <v>1035</v>
      </c>
      <c r="B721" s="1">
        <v>411</v>
      </c>
      <c r="D721" s="1" t="s">
        <v>564</v>
      </c>
      <c r="E721" s="1">
        <v>49.34355927</v>
      </c>
      <c r="F721" s="1">
        <v>-124.6830978</v>
      </c>
      <c r="G721" s="2" t="str">
        <f t="shared" si="6"/>
        <v>YES</v>
      </c>
      <c r="H721" s="1" t="s">
        <v>35</v>
      </c>
      <c r="I721" s="1" t="s">
        <v>35</v>
      </c>
      <c r="J721" s="1" t="s">
        <v>35</v>
      </c>
      <c r="K721" s="1">
        <v>82</v>
      </c>
      <c r="L721" s="1">
        <v>5</v>
      </c>
      <c r="M721" s="1">
        <v>87</v>
      </c>
      <c r="N721" s="1">
        <v>161.51</v>
      </c>
      <c r="O721"/>
    </row>
    <row r="722" spans="1:15">
      <c r="A722" s="1" t="s">
        <v>1035</v>
      </c>
      <c r="B722" s="1">
        <v>412</v>
      </c>
      <c r="D722" s="1" t="s">
        <v>560</v>
      </c>
      <c r="E722" s="1">
        <v>49.39604568</v>
      </c>
      <c r="F722" s="1">
        <v>-124.6665421</v>
      </c>
      <c r="G722" s="2" t="str">
        <f t="shared" si="6"/>
        <v>YES</v>
      </c>
      <c r="H722" s="1" t="s">
        <v>35</v>
      </c>
      <c r="I722" s="1" t="s">
        <v>35</v>
      </c>
      <c r="J722" s="1" t="s">
        <v>35</v>
      </c>
      <c r="K722" s="1">
        <v>60</v>
      </c>
      <c r="L722" s="1">
        <v>4.5</v>
      </c>
      <c r="M722" s="1">
        <v>64.5</v>
      </c>
      <c r="N722" s="1">
        <v>110.1</v>
      </c>
      <c r="O722"/>
    </row>
    <row r="723" spans="1:15">
      <c r="A723" s="1" t="s">
        <v>1035</v>
      </c>
      <c r="B723" s="1">
        <v>413</v>
      </c>
      <c r="D723" s="1" t="s">
        <v>564</v>
      </c>
      <c r="E723" s="1">
        <v>49.216110229999998</v>
      </c>
      <c r="F723" s="1">
        <v>-124.84690089999999</v>
      </c>
      <c r="G723" s="2" t="str">
        <f t="shared" si="6"/>
        <v>YES</v>
      </c>
      <c r="H723" s="1" t="s">
        <v>35</v>
      </c>
      <c r="I723" s="1" t="s">
        <v>35</v>
      </c>
      <c r="J723" s="1" t="s">
        <v>35</v>
      </c>
      <c r="K723" s="1">
        <v>23</v>
      </c>
      <c r="L723" s="1">
        <v>2.5</v>
      </c>
      <c r="M723" s="1">
        <v>25.5</v>
      </c>
      <c r="N723" s="1">
        <v>34.14</v>
      </c>
      <c r="O723"/>
    </row>
    <row r="724" spans="1:15">
      <c r="A724" s="1" t="s">
        <v>1035</v>
      </c>
      <c r="B724" s="1">
        <v>414</v>
      </c>
      <c r="D724" s="1" t="s">
        <v>560</v>
      </c>
      <c r="E724" s="1">
        <v>49.425220490000001</v>
      </c>
      <c r="F724" s="1">
        <v>-124.6667023</v>
      </c>
      <c r="G724" s="2" t="str">
        <f t="shared" si="6"/>
        <v>YES</v>
      </c>
      <c r="H724" s="1" t="s">
        <v>35</v>
      </c>
      <c r="I724" s="1" t="s">
        <v>35</v>
      </c>
      <c r="J724" s="1" t="s">
        <v>35</v>
      </c>
      <c r="K724" s="1">
        <v>65</v>
      </c>
      <c r="L724" s="1">
        <v>3.5</v>
      </c>
      <c r="M724" s="1">
        <v>68.5</v>
      </c>
      <c r="N724" s="1">
        <v>96.27</v>
      </c>
      <c r="O724"/>
    </row>
    <row r="725" spans="1:15">
      <c r="A725" s="1" t="s">
        <v>1035</v>
      </c>
      <c r="B725" s="1">
        <v>415</v>
      </c>
      <c r="D725" s="1" t="s">
        <v>560</v>
      </c>
      <c r="E725" s="1">
        <v>49.420501710000003</v>
      </c>
      <c r="F725" s="1">
        <v>-124.677002</v>
      </c>
      <c r="G725" s="2" t="str">
        <f t="shared" si="6"/>
        <v>YES</v>
      </c>
      <c r="H725" s="1" t="s">
        <v>35</v>
      </c>
      <c r="I725" s="1" t="s">
        <v>35</v>
      </c>
      <c r="J725" s="1" t="s">
        <v>35</v>
      </c>
      <c r="K725" s="1">
        <v>36</v>
      </c>
      <c r="L725" s="1">
        <v>10</v>
      </c>
      <c r="M725" s="1">
        <v>46</v>
      </c>
      <c r="N725" s="1">
        <v>84.66</v>
      </c>
      <c r="O725"/>
    </row>
    <row r="726" spans="1:15">
      <c r="A726" s="1" t="s">
        <v>1035</v>
      </c>
      <c r="B726" s="1">
        <v>416</v>
      </c>
      <c r="D726" s="1" t="s">
        <v>560</v>
      </c>
      <c r="E726" s="1">
        <v>50.059715269999998</v>
      </c>
      <c r="F726" s="1">
        <v>-124.0385361</v>
      </c>
      <c r="G726" s="2" t="str">
        <f t="shared" si="6"/>
        <v>YES</v>
      </c>
      <c r="H726" s="1" t="s">
        <v>35</v>
      </c>
      <c r="I726" s="1" t="s">
        <v>35</v>
      </c>
      <c r="J726" s="1" t="s">
        <v>35</v>
      </c>
      <c r="K726" s="1">
        <v>10</v>
      </c>
      <c r="L726" s="1">
        <v>26</v>
      </c>
      <c r="M726" s="1">
        <v>36</v>
      </c>
      <c r="N726" s="1">
        <v>159.15</v>
      </c>
      <c r="O726"/>
    </row>
    <row r="727" spans="1:15">
      <c r="A727" s="1" t="s">
        <v>1035</v>
      </c>
      <c r="B727" s="1">
        <v>417</v>
      </c>
      <c r="D727" s="1" t="s">
        <v>560</v>
      </c>
      <c r="E727" s="1">
        <v>50.059165950000001</v>
      </c>
      <c r="F727" s="1">
        <v>-124.0396957</v>
      </c>
      <c r="G727" s="2" t="str">
        <f t="shared" si="6"/>
        <v>YES</v>
      </c>
      <c r="H727" s="1" t="s">
        <v>35</v>
      </c>
      <c r="I727" s="1" t="s">
        <v>35</v>
      </c>
      <c r="J727" s="1" t="s">
        <v>35</v>
      </c>
      <c r="K727" s="1">
        <v>21</v>
      </c>
      <c r="L727" s="1">
        <v>35</v>
      </c>
      <c r="M727" s="1">
        <v>56</v>
      </c>
      <c r="N727" s="1">
        <v>255.08</v>
      </c>
      <c r="O727"/>
    </row>
    <row r="728" spans="1:15">
      <c r="A728" s="1" t="s">
        <v>1035</v>
      </c>
      <c r="B728" s="1">
        <v>418</v>
      </c>
      <c r="D728" s="1" t="s">
        <v>560</v>
      </c>
      <c r="E728" s="1">
        <v>50.061191559999997</v>
      </c>
      <c r="F728" s="1">
        <v>-124.0384598</v>
      </c>
      <c r="G728" s="2" t="str">
        <f t="shared" si="6"/>
        <v>YES</v>
      </c>
      <c r="H728" s="1" t="s">
        <v>35</v>
      </c>
      <c r="I728" s="1" t="s">
        <v>35</v>
      </c>
      <c r="J728" s="1" t="s">
        <v>35</v>
      </c>
      <c r="K728" s="1">
        <v>23</v>
      </c>
      <c r="L728" s="1">
        <v>34</v>
      </c>
      <c r="M728" s="1">
        <v>57</v>
      </c>
      <c r="N728" s="1">
        <v>289.7</v>
      </c>
      <c r="O728"/>
    </row>
    <row r="729" spans="1:15">
      <c r="A729" s="1" t="s">
        <v>1035</v>
      </c>
      <c r="B729" s="1">
        <v>419</v>
      </c>
      <c r="D729" s="1" t="s">
        <v>560</v>
      </c>
      <c r="E729" s="1">
        <v>49.430358890000001</v>
      </c>
      <c r="F729" s="1">
        <v>-124.66979980000001</v>
      </c>
      <c r="G729" s="2" t="str">
        <f t="shared" si="6"/>
        <v>YES</v>
      </c>
      <c r="H729" s="1" t="s">
        <v>35</v>
      </c>
      <c r="I729" s="1" t="s">
        <v>35</v>
      </c>
      <c r="J729" s="1" t="s">
        <v>35</v>
      </c>
      <c r="K729" s="1">
        <v>75</v>
      </c>
      <c r="L729" s="1">
        <v>3</v>
      </c>
      <c r="M729" s="1">
        <v>78</v>
      </c>
      <c r="N729" s="1">
        <v>203.3</v>
      </c>
      <c r="O729"/>
    </row>
    <row r="730" spans="1:15">
      <c r="A730" s="1" t="s">
        <v>1035</v>
      </c>
      <c r="B730" s="1">
        <v>420</v>
      </c>
      <c r="D730" s="1" t="s">
        <v>560</v>
      </c>
      <c r="E730" s="1">
        <v>49.398670199999998</v>
      </c>
      <c r="F730" s="1">
        <v>-124.7221985</v>
      </c>
      <c r="G730" s="2" t="str">
        <f t="shared" si="6"/>
        <v>YES</v>
      </c>
      <c r="H730" s="1" t="s">
        <v>35</v>
      </c>
      <c r="I730" s="1" t="s">
        <v>35</v>
      </c>
      <c r="J730" s="1" t="s">
        <v>35</v>
      </c>
      <c r="K730" s="1">
        <v>28</v>
      </c>
      <c r="L730" s="1">
        <v>3</v>
      </c>
      <c r="M730" s="1">
        <v>31</v>
      </c>
      <c r="N730" s="1">
        <v>40.68</v>
      </c>
      <c r="O730"/>
    </row>
    <row r="731" spans="1:15">
      <c r="A731" s="1" t="s">
        <v>1035</v>
      </c>
      <c r="B731" s="1">
        <v>421</v>
      </c>
      <c r="D731" s="1" t="s">
        <v>564</v>
      </c>
      <c r="E731" s="1">
        <v>49.677936549999998</v>
      </c>
      <c r="F731" s="1">
        <v>-124.45869449999999</v>
      </c>
      <c r="G731" s="2" t="str">
        <f t="shared" si="6"/>
        <v>YES</v>
      </c>
      <c r="H731" s="1" t="s">
        <v>35</v>
      </c>
      <c r="I731" s="1" t="s">
        <v>35</v>
      </c>
      <c r="J731" s="1" t="s">
        <v>35</v>
      </c>
      <c r="K731" s="1">
        <v>25</v>
      </c>
      <c r="L731" s="1">
        <v>20</v>
      </c>
      <c r="M731" s="1">
        <v>45</v>
      </c>
      <c r="N731" s="1">
        <v>151.41</v>
      </c>
      <c r="O731"/>
    </row>
    <row r="732" spans="1:15">
      <c r="A732" s="1" t="s">
        <v>1035</v>
      </c>
      <c r="B732" s="1">
        <v>422</v>
      </c>
      <c r="D732" s="1" t="s">
        <v>564</v>
      </c>
      <c r="E732" s="1">
        <v>49.439754489999999</v>
      </c>
      <c r="F732" s="1">
        <v>-124.70543670000001</v>
      </c>
      <c r="G732" s="2" t="str">
        <f t="shared" si="6"/>
        <v>YES</v>
      </c>
      <c r="H732" s="1" t="s">
        <v>35</v>
      </c>
      <c r="I732" s="1" t="s">
        <v>35</v>
      </c>
      <c r="J732" s="1" t="s">
        <v>35</v>
      </c>
      <c r="K732" s="1">
        <v>2</v>
      </c>
      <c r="L732" s="1">
        <v>3</v>
      </c>
      <c r="M732" s="1">
        <v>5</v>
      </c>
      <c r="N732" s="1">
        <v>25.24</v>
      </c>
      <c r="O732"/>
    </row>
    <row r="733" spans="1:15">
      <c r="A733" s="1" t="s">
        <v>1035</v>
      </c>
      <c r="B733" s="1">
        <v>423</v>
      </c>
      <c r="D733" s="1" t="s">
        <v>560</v>
      </c>
      <c r="E733" s="1">
        <v>49.858551030000001</v>
      </c>
      <c r="F733" s="1">
        <v>-124.2956009</v>
      </c>
      <c r="G733" s="2" t="str">
        <f t="shared" si="6"/>
        <v>YES</v>
      </c>
      <c r="H733" s="1" t="s">
        <v>35</v>
      </c>
      <c r="I733" s="1" t="s">
        <v>35</v>
      </c>
      <c r="J733" s="1" t="s">
        <v>35</v>
      </c>
      <c r="K733" s="1">
        <v>60</v>
      </c>
      <c r="L733" s="1">
        <v>9</v>
      </c>
      <c r="M733" s="1">
        <v>69</v>
      </c>
      <c r="N733" s="1">
        <v>179.21</v>
      </c>
      <c r="O733"/>
    </row>
    <row r="734" spans="1:15">
      <c r="A734" s="1" t="s">
        <v>1035</v>
      </c>
      <c r="B734" s="1">
        <v>424</v>
      </c>
      <c r="D734" s="1" t="s">
        <v>564</v>
      </c>
      <c r="E734" s="1">
        <v>49.443294530000003</v>
      </c>
      <c r="F734" s="1">
        <v>-124.72508999999999</v>
      </c>
      <c r="G734" s="2" t="str">
        <f t="shared" si="6"/>
        <v>YES</v>
      </c>
      <c r="H734" s="1" t="s">
        <v>35</v>
      </c>
      <c r="I734" s="1" t="s">
        <v>35</v>
      </c>
      <c r="J734" s="1" t="s">
        <v>35</v>
      </c>
      <c r="K734" s="1">
        <v>40</v>
      </c>
      <c r="L734" s="1">
        <v>8</v>
      </c>
      <c r="M734" s="1">
        <v>48</v>
      </c>
      <c r="N734" s="1">
        <v>133.30000000000001</v>
      </c>
      <c r="O734"/>
    </row>
    <row r="735" spans="1:15">
      <c r="A735" s="1" t="s">
        <v>1035</v>
      </c>
      <c r="B735" s="1">
        <v>425</v>
      </c>
      <c r="D735" s="1" t="s">
        <v>564</v>
      </c>
      <c r="E735" s="1">
        <v>49.526599879999999</v>
      </c>
      <c r="F735" s="1">
        <v>-124.6437225</v>
      </c>
      <c r="G735" s="2" t="str">
        <f t="shared" si="6"/>
        <v>YES</v>
      </c>
      <c r="H735" s="1" t="s">
        <v>35</v>
      </c>
      <c r="I735" s="1" t="s">
        <v>35</v>
      </c>
      <c r="J735" s="1" t="s">
        <v>35</v>
      </c>
      <c r="K735" s="1">
        <v>22</v>
      </c>
      <c r="L735" s="1">
        <v>5.5</v>
      </c>
      <c r="M735" s="1">
        <v>27.5</v>
      </c>
      <c r="N735" s="1">
        <v>66.33</v>
      </c>
      <c r="O735"/>
    </row>
    <row r="736" spans="1:15">
      <c r="A736" s="1" t="s">
        <v>1035</v>
      </c>
      <c r="B736" s="1">
        <v>426</v>
      </c>
      <c r="D736" s="1" t="s">
        <v>560</v>
      </c>
      <c r="E736" s="1">
        <v>50.08654404</v>
      </c>
      <c r="F736" s="1">
        <v>-124.08885189999999</v>
      </c>
      <c r="G736" s="2" t="str">
        <f t="shared" si="6"/>
        <v>YES</v>
      </c>
      <c r="H736" s="1" t="s">
        <v>35</v>
      </c>
      <c r="I736" s="1" t="s">
        <v>35</v>
      </c>
      <c r="J736" s="1" t="s">
        <v>35</v>
      </c>
      <c r="K736" s="1">
        <v>55</v>
      </c>
      <c r="L736" s="1">
        <v>4</v>
      </c>
      <c r="M736" s="1">
        <v>59</v>
      </c>
      <c r="N736" s="1" t="s">
        <v>35</v>
      </c>
      <c r="O736"/>
    </row>
    <row r="737" spans="1:15">
      <c r="A737" s="1" t="s">
        <v>1035</v>
      </c>
      <c r="B737" s="1">
        <v>427</v>
      </c>
      <c r="D737" s="1" t="s">
        <v>560</v>
      </c>
      <c r="E737" s="1">
        <v>50.089031220000003</v>
      </c>
      <c r="F737" s="1">
        <v>-124.08730319999999</v>
      </c>
      <c r="G737" s="2" t="str">
        <f t="shared" si="6"/>
        <v>YES</v>
      </c>
      <c r="H737" s="1" t="s">
        <v>35</v>
      </c>
      <c r="I737" s="1" t="s">
        <v>35</v>
      </c>
      <c r="J737" s="1" t="s">
        <v>35</v>
      </c>
      <c r="K737" s="1">
        <v>55</v>
      </c>
      <c r="L737" s="1">
        <v>5</v>
      </c>
      <c r="M737" s="1">
        <v>60</v>
      </c>
      <c r="N737" s="1">
        <v>138.97999999999999</v>
      </c>
      <c r="O737"/>
    </row>
    <row r="738" spans="1:15">
      <c r="A738" s="1" t="s">
        <v>1035</v>
      </c>
      <c r="B738" s="1">
        <v>428</v>
      </c>
      <c r="D738" s="1" t="s">
        <v>562</v>
      </c>
      <c r="E738" s="1">
        <v>49.426471710000001</v>
      </c>
      <c r="F738" s="1">
        <v>-124.7535019</v>
      </c>
      <c r="G738" s="2" t="str">
        <f t="shared" si="6"/>
        <v>YES</v>
      </c>
      <c r="H738" s="1" t="s">
        <v>35</v>
      </c>
      <c r="I738" s="1" t="s">
        <v>35</v>
      </c>
      <c r="J738" s="1" t="s">
        <v>35</v>
      </c>
      <c r="K738" s="1">
        <v>23</v>
      </c>
      <c r="L738" s="1">
        <v>12</v>
      </c>
      <c r="M738" s="1">
        <v>35</v>
      </c>
      <c r="N738" s="1">
        <v>174.08</v>
      </c>
      <c r="O738"/>
    </row>
    <row r="739" spans="1:15">
      <c r="A739" s="1" t="s">
        <v>1035</v>
      </c>
      <c r="B739" s="1">
        <v>429</v>
      </c>
      <c r="D739" s="1" t="s">
        <v>564</v>
      </c>
      <c r="E739" s="1">
        <v>49.42618942</v>
      </c>
      <c r="F739" s="1">
        <v>-124.7544022</v>
      </c>
      <c r="G739" s="2" t="str">
        <f t="shared" si="6"/>
        <v>YES</v>
      </c>
      <c r="H739" s="1" t="s">
        <v>35</v>
      </c>
      <c r="I739" s="1" t="s">
        <v>35</v>
      </c>
      <c r="J739" s="1" t="s">
        <v>35</v>
      </c>
      <c r="K739" s="1">
        <v>50</v>
      </c>
      <c r="L739" s="1">
        <v>3</v>
      </c>
      <c r="M739" s="1">
        <v>53</v>
      </c>
      <c r="N739" s="1">
        <v>65.31</v>
      </c>
      <c r="O739"/>
    </row>
    <row r="740" spans="1:15">
      <c r="A740" s="1" t="s">
        <v>1035</v>
      </c>
      <c r="B740" s="1">
        <v>430</v>
      </c>
      <c r="D740" s="1" t="s">
        <v>564</v>
      </c>
      <c r="E740" s="1">
        <v>49.690280909999998</v>
      </c>
      <c r="F740" s="1">
        <v>-124.4922104</v>
      </c>
      <c r="G740" s="2" t="str">
        <f t="shared" si="6"/>
        <v>YES</v>
      </c>
      <c r="H740" s="1" t="s">
        <v>35</v>
      </c>
      <c r="I740" s="1" t="s">
        <v>35</v>
      </c>
      <c r="J740" s="1" t="s">
        <v>35</v>
      </c>
      <c r="K740" s="1">
        <v>48</v>
      </c>
      <c r="L740" s="1">
        <v>15</v>
      </c>
      <c r="M740" s="1">
        <v>63</v>
      </c>
      <c r="N740" s="1">
        <v>150.66999999999999</v>
      </c>
      <c r="O740"/>
    </row>
    <row r="741" spans="1:15">
      <c r="A741" s="1" t="s">
        <v>1035</v>
      </c>
      <c r="B741" s="1">
        <v>431</v>
      </c>
      <c r="D741" s="1" t="s">
        <v>560</v>
      </c>
      <c r="E741" s="1">
        <v>49.44882965</v>
      </c>
      <c r="F741" s="1">
        <v>-124.73500060000001</v>
      </c>
      <c r="G741" s="2" t="str">
        <f t="shared" si="6"/>
        <v>YES</v>
      </c>
      <c r="H741" s="1" t="s">
        <v>35</v>
      </c>
      <c r="I741" s="1" t="s">
        <v>35</v>
      </c>
      <c r="J741" s="1" t="s">
        <v>35</v>
      </c>
      <c r="K741" s="1">
        <v>55</v>
      </c>
      <c r="L741" s="1">
        <v>6</v>
      </c>
      <c r="M741" s="1">
        <v>61</v>
      </c>
      <c r="N741" s="1">
        <v>141.72999999999999</v>
      </c>
      <c r="O741"/>
    </row>
    <row r="742" spans="1:15">
      <c r="A742" s="1" t="s">
        <v>1035</v>
      </c>
      <c r="B742" s="1">
        <v>432</v>
      </c>
      <c r="D742" s="1" t="s">
        <v>560</v>
      </c>
      <c r="E742" s="1">
        <v>50.274505619999999</v>
      </c>
      <c r="F742" s="1">
        <v>-123.90981290000001</v>
      </c>
      <c r="G742" s="2" t="str">
        <f t="shared" si="6"/>
        <v>YES</v>
      </c>
      <c r="H742" s="1" t="s">
        <v>35</v>
      </c>
      <c r="I742" s="1" t="s">
        <v>35</v>
      </c>
      <c r="J742" s="1" t="s">
        <v>35</v>
      </c>
      <c r="K742" s="1">
        <v>68</v>
      </c>
      <c r="L742" s="1">
        <v>14</v>
      </c>
      <c r="M742" s="1">
        <v>82</v>
      </c>
      <c r="N742" s="1">
        <v>227.07</v>
      </c>
      <c r="O742"/>
    </row>
    <row r="743" spans="1:15">
      <c r="A743" s="1" t="s">
        <v>1035</v>
      </c>
      <c r="B743" s="1">
        <v>433</v>
      </c>
      <c r="D743" s="1" t="s">
        <v>560</v>
      </c>
      <c r="E743" s="1">
        <v>49.44552994</v>
      </c>
      <c r="F743" s="1">
        <v>-124.7397003</v>
      </c>
      <c r="G743" s="2" t="str">
        <f t="shared" si="6"/>
        <v>YES</v>
      </c>
      <c r="H743" s="1" t="s">
        <v>35</v>
      </c>
      <c r="I743" s="1" t="s">
        <v>35</v>
      </c>
      <c r="J743" s="1" t="s">
        <v>35</v>
      </c>
      <c r="K743" s="1">
        <v>104</v>
      </c>
      <c r="L743" s="1">
        <v>5</v>
      </c>
      <c r="M743" s="1">
        <v>109</v>
      </c>
      <c r="N743" s="1">
        <v>214.88</v>
      </c>
      <c r="O743"/>
    </row>
    <row r="744" spans="1:15">
      <c r="A744" s="1" t="s">
        <v>1035</v>
      </c>
      <c r="B744" s="1">
        <v>434</v>
      </c>
      <c r="D744" s="1" t="s">
        <v>560</v>
      </c>
      <c r="E744" s="1">
        <v>50.272960660000003</v>
      </c>
      <c r="F744" s="1">
        <v>-123.9126129</v>
      </c>
      <c r="G744" s="2" t="str">
        <f t="shared" si="6"/>
        <v>YES</v>
      </c>
      <c r="H744" s="1" t="s">
        <v>35</v>
      </c>
      <c r="I744" s="1" t="s">
        <v>35</v>
      </c>
      <c r="J744" s="1" t="s">
        <v>35</v>
      </c>
      <c r="K744" s="1">
        <v>26</v>
      </c>
      <c r="L744" s="1">
        <v>34</v>
      </c>
      <c r="M744" s="1">
        <v>60</v>
      </c>
      <c r="N744" s="1">
        <v>286.20999999999998</v>
      </c>
      <c r="O744"/>
    </row>
    <row r="745" spans="1:15">
      <c r="A745" s="1" t="s">
        <v>1035</v>
      </c>
      <c r="B745" s="1">
        <v>435</v>
      </c>
      <c r="D745" s="1" t="s">
        <v>560</v>
      </c>
      <c r="E745" s="1">
        <v>50.276069640000003</v>
      </c>
      <c r="F745" s="1">
        <v>-123.9108505</v>
      </c>
      <c r="G745" s="2" t="str">
        <f t="shared" si="6"/>
        <v>YES</v>
      </c>
      <c r="H745" s="1" t="s">
        <v>35</v>
      </c>
      <c r="I745" s="1" t="s">
        <v>35</v>
      </c>
      <c r="J745" s="1" t="s">
        <v>35</v>
      </c>
      <c r="K745" s="1">
        <v>25</v>
      </c>
      <c r="L745" s="1">
        <v>45</v>
      </c>
      <c r="M745" s="1">
        <v>70</v>
      </c>
      <c r="N745" s="1">
        <v>342.94</v>
      </c>
      <c r="O745"/>
    </row>
    <row r="746" spans="1:15">
      <c r="A746" s="1" t="s">
        <v>1035</v>
      </c>
      <c r="B746" s="1">
        <v>436</v>
      </c>
      <c r="D746" s="1" t="s">
        <v>564</v>
      </c>
      <c r="E746" s="1">
        <v>49.689842220000003</v>
      </c>
      <c r="F746" s="1">
        <v>-124.4997025</v>
      </c>
      <c r="G746" s="2" t="str">
        <f t="shared" si="6"/>
        <v>YES</v>
      </c>
      <c r="H746" s="1" t="s">
        <v>35</v>
      </c>
      <c r="I746" s="1" t="s">
        <v>35</v>
      </c>
      <c r="J746" s="1" t="s">
        <v>35</v>
      </c>
      <c r="K746" s="1">
        <v>52</v>
      </c>
      <c r="L746" s="1">
        <v>3</v>
      </c>
      <c r="M746" s="1">
        <v>55</v>
      </c>
      <c r="N746" s="1">
        <v>74.62</v>
      </c>
      <c r="O746"/>
    </row>
    <row r="747" spans="1:15">
      <c r="A747" s="1" t="s">
        <v>1035</v>
      </c>
      <c r="B747" s="1">
        <v>437</v>
      </c>
      <c r="D747" s="1" t="s">
        <v>564</v>
      </c>
      <c r="E747" s="1">
        <v>49.867828369999998</v>
      </c>
      <c r="F747" s="1">
        <v>-124.3274002</v>
      </c>
      <c r="G747" s="2" t="str">
        <f t="shared" si="6"/>
        <v>YES</v>
      </c>
      <c r="H747" s="1" t="s">
        <v>35</v>
      </c>
      <c r="I747" s="1" t="s">
        <v>35</v>
      </c>
      <c r="J747" s="1" t="s">
        <v>35</v>
      </c>
      <c r="K747" s="1">
        <v>59</v>
      </c>
      <c r="L747" s="1">
        <v>10</v>
      </c>
      <c r="M747" s="1">
        <v>69</v>
      </c>
      <c r="N747" s="1">
        <v>132.78</v>
      </c>
      <c r="O747"/>
    </row>
    <row r="748" spans="1:15">
      <c r="A748" s="1" t="s">
        <v>1035</v>
      </c>
      <c r="B748" s="1">
        <v>438</v>
      </c>
      <c r="D748" s="1" t="s">
        <v>560</v>
      </c>
      <c r="E748" s="1">
        <v>49.870929719999999</v>
      </c>
      <c r="F748" s="1">
        <v>-124.3349609</v>
      </c>
      <c r="G748" s="2" t="str">
        <f t="shared" si="6"/>
        <v>YES</v>
      </c>
      <c r="H748" s="1" t="s">
        <v>35</v>
      </c>
      <c r="I748" s="1" t="s">
        <v>35</v>
      </c>
      <c r="J748" s="1" t="s">
        <v>35</v>
      </c>
      <c r="K748" s="1">
        <v>35</v>
      </c>
      <c r="L748" s="1">
        <v>28</v>
      </c>
      <c r="M748" s="1">
        <v>63</v>
      </c>
      <c r="N748" s="1">
        <v>232.98</v>
      </c>
      <c r="O748"/>
    </row>
    <row r="749" spans="1:15">
      <c r="A749" s="1" t="s">
        <v>1035</v>
      </c>
      <c r="B749" s="1">
        <v>439</v>
      </c>
      <c r="D749" s="1" t="s">
        <v>562</v>
      </c>
      <c r="E749" s="1">
        <v>49.454391479999998</v>
      </c>
      <c r="F749" s="1">
        <v>-124.78289789999999</v>
      </c>
      <c r="G749" s="2" t="str">
        <f t="shared" si="6"/>
        <v>YES</v>
      </c>
      <c r="H749" s="1" t="s">
        <v>35</v>
      </c>
      <c r="I749" s="1" t="s">
        <v>35</v>
      </c>
      <c r="J749" s="1" t="s">
        <v>35</v>
      </c>
      <c r="K749" s="1">
        <v>65</v>
      </c>
      <c r="L749" s="1">
        <v>7</v>
      </c>
      <c r="M749" s="1">
        <v>72</v>
      </c>
      <c r="N749" s="1">
        <v>127.01</v>
      </c>
      <c r="O749"/>
    </row>
    <row r="750" spans="1:15">
      <c r="A750" s="1" t="s">
        <v>1035</v>
      </c>
      <c r="B750" s="1">
        <v>440</v>
      </c>
      <c r="D750" s="1" t="s">
        <v>562</v>
      </c>
      <c r="E750" s="1">
        <v>49.453330989999998</v>
      </c>
      <c r="F750" s="1">
        <v>-124.7847977</v>
      </c>
      <c r="G750" s="2" t="str">
        <f t="shared" si="6"/>
        <v>YES</v>
      </c>
      <c r="H750" s="1" t="s">
        <v>35</v>
      </c>
      <c r="I750" s="1" t="s">
        <v>35</v>
      </c>
      <c r="J750" s="1" t="s">
        <v>35</v>
      </c>
      <c r="K750" s="1">
        <v>99</v>
      </c>
      <c r="L750" s="1">
        <v>0</v>
      </c>
      <c r="M750" s="1">
        <v>99</v>
      </c>
      <c r="N750" s="1">
        <v>514.96</v>
      </c>
      <c r="O750"/>
    </row>
    <row r="751" spans="1:15">
      <c r="A751" s="1" t="s">
        <v>1035</v>
      </c>
      <c r="B751" s="1">
        <v>441</v>
      </c>
      <c r="D751" s="1" t="s">
        <v>562</v>
      </c>
      <c r="E751" s="1">
        <v>49.735496519999998</v>
      </c>
      <c r="F751" s="1">
        <v>-124.52268979999999</v>
      </c>
      <c r="G751" s="2" t="str">
        <f t="shared" si="6"/>
        <v>YES</v>
      </c>
      <c r="H751" s="1" t="s">
        <v>35</v>
      </c>
      <c r="I751" s="1" t="s">
        <v>35</v>
      </c>
      <c r="J751" s="1" t="s">
        <v>35</v>
      </c>
      <c r="K751" s="1">
        <v>16</v>
      </c>
      <c r="L751" s="1">
        <v>3</v>
      </c>
      <c r="M751" s="1">
        <v>19</v>
      </c>
      <c r="N751" s="1">
        <v>121.74</v>
      </c>
      <c r="O751"/>
    </row>
    <row r="752" spans="1:15">
      <c r="A752" s="1" t="s">
        <v>1035</v>
      </c>
      <c r="B752" s="1">
        <v>442</v>
      </c>
      <c r="D752" s="1" t="s">
        <v>560</v>
      </c>
      <c r="E752" s="1">
        <v>49.853248600000001</v>
      </c>
      <c r="F752" s="1">
        <v>-124.4287033</v>
      </c>
      <c r="G752" s="2" t="str">
        <f t="shared" si="6"/>
        <v>YES</v>
      </c>
      <c r="H752" s="1" t="s">
        <v>35</v>
      </c>
      <c r="I752" s="1" t="s">
        <v>35</v>
      </c>
      <c r="J752" s="1" t="s">
        <v>35</v>
      </c>
      <c r="K752" s="1">
        <v>37</v>
      </c>
      <c r="L752" s="1">
        <v>15</v>
      </c>
      <c r="M752" s="1">
        <v>52</v>
      </c>
      <c r="N752" s="1">
        <v>181.17</v>
      </c>
      <c r="O752"/>
    </row>
    <row r="753" spans="1:15">
      <c r="A753" s="1" t="s">
        <v>1035</v>
      </c>
      <c r="B753" s="1">
        <v>443</v>
      </c>
      <c r="D753" s="1" t="s">
        <v>564</v>
      </c>
      <c r="E753" s="1">
        <v>49.472888949999998</v>
      </c>
      <c r="F753" s="1">
        <v>-124.81089780000001</v>
      </c>
      <c r="G753" s="2" t="str">
        <f t="shared" si="6"/>
        <v>YES</v>
      </c>
      <c r="H753" s="1" t="s">
        <v>35</v>
      </c>
      <c r="I753" s="1" t="s">
        <v>35</v>
      </c>
      <c r="J753" s="1" t="s">
        <v>35</v>
      </c>
      <c r="K753" s="1">
        <v>50</v>
      </c>
      <c r="L753" s="1">
        <v>5</v>
      </c>
      <c r="M753" s="1">
        <v>55</v>
      </c>
      <c r="N753" s="1">
        <v>70.459999999999994</v>
      </c>
      <c r="O753"/>
    </row>
    <row r="754" spans="1:15">
      <c r="A754" s="1" t="s">
        <v>1035</v>
      </c>
      <c r="B754" s="1">
        <v>444</v>
      </c>
      <c r="D754" s="1" t="s">
        <v>560</v>
      </c>
      <c r="E754" s="1">
        <v>49.453880310000002</v>
      </c>
      <c r="F754" s="1">
        <v>-124.8440781</v>
      </c>
      <c r="G754" s="2" t="str">
        <f t="shared" si="6"/>
        <v>YES</v>
      </c>
      <c r="H754" s="1" t="s">
        <v>35</v>
      </c>
      <c r="I754" s="1" t="s">
        <v>35</v>
      </c>
      <c r="J754" s="1" t="s">
        <v>35</v>
      </c>
      <c r="K754" s="1">
        <v>75</v>
      </c>
      <c r="L754" s="1">
        <v>6</v>
      </c>
      <c r="M754" s="1">
        <v>81</v>
      </c>
      <c r="N754" s="1">
        <v>241.29</v>
      </c>
      <c r="O754"/>
    </row>
    <row r="755" spans="1:15">
      <c r="A755" s="1" t="s">
        <v>1035</v>
      </c>
      <c r="B755" s="1">
        <v>445</v>
      </c>
      <c r="D755" s="1" t="s">
        <v>560</v>
      </c>
      <c r="E755" s="1">
        <v>49.744937899999996</v>
      </c>
      <c r="F755" s="1">
        <v>-124.5562134</v>
      </c>
      <c r="G755" s="2" t="str">
        <f t="shared" si="6"/>
        <v>YES</v>
      </c>
      <c r="H755" s="1" t="s">
        <v>35</v>
      </c>
      <c r="I755" s="1" t="s">
        <v>35</v>
      </c>
      <c r="J755" s="1" t="s">
        <v>35</v>
      </c>
      <c r="K755" s="1">
        <v>47</v>
      </c>
      <c r="L755" s="1">
        <v>5</v>
      </c>
      <c r="M755" s="1">
        <v>52</v>
      </c>
      <c r="N755" s="1">
        <v>79.209999999999994</v>
      </c>
      <c r="O755"/>
    </row>
    <row r="756" spans="1:15">
      <c r="A756" s="1" t="s">
        <v>1035</v>
      </c>
      <c r="B756" s="1">
        <v>446</v>
      </c>
      <c r="D756" s="1" t="s">
        <v>564</v>
      </c>
      <c r="E756" s="1">
        <v>49.816738129999997</v>
      </c>
      <c r="F756" s="1">
        <v>-124.48489379999999</v>
      </c>
      <c r="G756" s="2" t="str">
        <f t="shared" si="6"/>
        <v>YES</v>
      </c>
      <c r="H756" s="1" t="s">
        <v>35</v>
      </c>
      <c r="I756" s="1" t="s">
        <v>35</v>
      </c>
      <c r="J756" s="1" t="s">
        <v>35</v>
      </c>
      <c r="K756" s="1">
        <v>60</v>
      </c>
      <c r="L756" s="1">
        <v>12</v>
      </c>
      <c r="M756" s="1">
        <v>72</v>
      </c>
      <c r="N756" s="1">
        <v>150.55000000000001</v>
      </c>
      <c r="O756"/>
    </row>
    <row r="757" spans="1:15">
      <c r="A757" s="1" t="s">
        <v>1035</v>
      </c>
      <c r="B757" s="1">
        <v>447</v>
      </c>
      <c r="D757" s="1" t="s">
        <v>564</v>
      </c>
      <c r="E757" s="1">
        <v>49.527263640000001</v>
      </c>
      <c r="F757" s="1">
        <v>-124.7845535</v>
      </c>
      <c r="G757" s="2" t="str">
        <f t="shared" si="6"/>
        <v>YES</v>
      </c>
      <c r="H757" s="1" t="s">
        <v>35</v>
      </c>
      <c r="I757" s="1" t="s">
        <v>35</v>
      </c>
      <c r="J757" s="1" t="s">
        <v>35</v>
      </c>
      <c r="K757" s="1">
        <v>51</v>
      </c>
      <c r="L757" s="1">
        <v>3.5</v>
      </c>
      <c r="M757" s="1">
        <v>54.5</v>
      </c>
      <c r="N757" s="1">
        <v>90.74</v>
      </c>
      <c r="O757"/>
    </row>
    <row r="758" spans="1:15">
      <c r="A758" s="1" t="s">
        <v>1035</v>
      </c>
      <c r="B758" s="1">
        <v>448</v>
      </c>
      <c r="D758" s="1" t="s">
        <v>560</v>
      </c>
      <c r="E758" s="1">
        <v>50.079223630000001</v>
      </c>
      <c r="F758" s="1">
        <v>-124.2341995</v>
      </c>
      <c r="G758" s="2" t="str">
        <f t="shared" si="6"/>
        <v>YES</v>
      </c>
      <c r="H758" s="1" t="s">
        <v>35</v>
      </c>
      <c r="I758" s="1" t="s">
        <v>35</v>
      </c>
      <c r="J758" s="1" t="s">
        <v>35</v>
      </c>
      <c r="K758" s="1">
        <v>63</v>
      </c>
      <c r="L758" s="1">
        <v>18</v>
      </c>
      <c r="M758" s="1">
        <v>81</v>
      </c>
      <c r="N758" s="1">
        <v>145.93</v>
      </c>
      <c r="O758"/>
    </row>
    <row r="759" spans="1:15">
      <c r="A759" s="1" t="s">
        <v>1035</v>
      </c>
      <c r="B759" s="1">
        <v>449</v>
      </c>
      <c r="D759" s="1" t="s">
        <v>564</v>
      </c>
      <c r="E759" s="1">
        <v>49.532875060000002</v>
      </c>
      <c r="F759" s="1">
        <v>-124.78069309999999</v>
      </c>
      <c r="G759" s="2" t="str">
        <f t="shared" ref="G759:G822" si="7">IF(K759&lt;&gt;"NA","YES","NO")</f>
        <v>YES</v>
      </c>
      <c r="H759" s="1" t="s">
        <v>35</v>
      </c>
      <c r="I759" s="1" t="s">
        <v>35</v>
      </c>
      <c r="J759" s="1" t="s">
        <v>35</v>
      </c>
      <c r="K759" s="1">
        <v>52</v>
      </c>
      <c r="L759" s="1">
        <v>6.5</v>
      </c>
      <c r="M759" s="1">
        <v>58.5</v>
      </c>
      <c r="N759" s="1">
        <v>107.69</v>
      </c>
      <c r="O759"/>
    </row>
    <row r="760" spans="1:15">
      <c r="A760" s="1" t="s">
        <v>1035</v>
      </c>
      <c r="B760" s="1">
        <v>450</v>
      </c>
      <c r="D760" s="1" t="s">
        <v>564</v>
      </c>
      <c r="E760" s="1">
        <v>49.813346860000003</v>
      </c>
      <c r="F760" s="1">
        <v>-124.5083084</v>
      </c>
      <c r="G760" s="2" t="str">
        <f t="shared" si="7"/>
        <v>YES</v>
      </c>
      <c r="H760" s="1" t="s">
        <v>35</v>
      </c>
      <c r="I760" s="1" t="s">
        <v>35</v>
      </c>
      <c r="J760" s="1" t="s">
        <v>35</v>
      </c>
      <c r="K760" s="1">
        <v>86</v>
      </c>
      <c r="L760" s="1">
        <v>3</v>
      </c>
      <c r="M760" s="1">
        <v>89</v>
      </c>
      <c r="N760" s="1">
        <v>156.07</v>
      </c>
      <c r="O760"/>
    </row>
    <row r="761" spans="1:15">
      <c r="A761" s="1" t="s">
        <v>1035</v>
      </c>
      <c r="B761" s="1">
        <v>451</v>
      </c>
      <c r="D761" s="1" t="s">
        <v>564</v>
      </c>
      <c r="E761" s="1">
        <v>49.516471860000003</v>
      </c>
      <c r="F761" s="1">
        <v>-124.8431015</v>
      </c>
      <c r="G761" s="2" t="str">
        <f t="shared" si="7"/>
        <v>YES</v>
      </c>
      <c r="H761" s="1" t="s">
        <v>35</v>
      </c>
      <c r="I761" s="1" t="s">
        <v>35</v>
      </c>
      <c r="J761" s="1" t="s">
        <v>35</v>
      </c>
      <c r="K761" s="1">
        <v>82</v>
      </c>
      <c r="L761" s="1">
        <v>1</v>
      </c>
      <c r="M761" s="1">
        <v>83</v>
      </c>
      <c r="N761" s="1">
        <v>109.05</v>
      </c>
      <c r="O761"/>
    </row>
    <row r="762" spans="1:15">
      <c r="A762" s="1" t="s">
        <v>1035</v>
      </c>
      <c r="B762" s="1">
        <v>452</v>
      </c>
      <c r="D762" s="1" t="s">
        <v>560</v>
      </c>
      <c r="E762" s="1">
        <v>49.229751589999999</v>
      </c>
      <c r="F762" s="1">
        <v>-125.1424713</v>
      </c>
      <c r="G762" s="2" t="str">
        <f t="shared" si="7"/>
        <v>YES</v>
      </c>
      <c r="H762" s="1" t="s">
        <v>35</v>
      </c>
      <c r="I762" s="1" t="s">
        <v>35</v>
      </c>
      <c r="J762" s="1" t="s">
        <v>35</v>
      </c>
      <c r="K762" s="1">
        <v>28</v>
      </c>
      <c r="L762" s="1">
        <v>10</v>
      </c>
      <c r="M762" s="1">
        <v>38</v>
      </c>
      <c r="N762" s="1">
        <v>102.76</v>
      </c>
      <c r="O762"/>
    </row>
    <row r="763" spans="1:15">
      <c r="A763" s="1" t="s">
        <v>1035</v>
      </c>
      <c r="B763" s="1">
        <v>453</v>
      </c>
      <c r="D763" s="1" t="s">
        <v>562</v>
      </c>
      <c r="E763" s="1">
        <v>48.938671110000001</v>
      </c>
      <c r="F763" s="1">
        <v>-125.46199799999999</v>
      </c>
      <c r="G763" s="2" t="str">
        <f t="shared" si="7"/>
        <v>YES</v>
      </c>
      <c r="H763" s="1" t="s">
        <v>35</v>
      </c>
      <c r="I763" s="1" t="s">
        <v>35</v>
      </c>
      <c r="J763" s="1" t="s">
        <v>35</v>
      </c>
      <c r="K763" s="1">
        <v>14</v>
      </c>
      <c r="L763" s="1">
        <v>32</v>
      </c>
      <c r="M763" s="1">
        <v>46</v>
      </c>
      <c r="N763" s="1">
        <v>360.71</v>
      </c>
      <c r="O763"/>
    </row>
    <row r="764" spans="1:15">
      <c r="A764" s="1" t="s">
        <v>1035</v>
      </c>
      <c r="B764" s="1">
        <v>454</v>
      </c>
      <c r="D764" s="1" t="s">
        <v>560</v>
      </c>
      <c r="E764" s="1">
        <v>49.905448909999997</v>
      </c>
      <c r="F764" s="1">
        <v>-124.52179719999999</v>
      </c>
      <c r="G764" s="2" t="str">
        <f t="shared" si="7"/>
        <v>YES</v>
      </c>
      <c r="H764" s="1" t="s">
        <v>35</v>
      </c>
      <c r="I764" s="1" t="s">
        <v>35</v>
      </c>
      <c r="J764" s="1" t="s">
        <v>35</v>
      </c>
      <c r="K764" s="1">
        <v>55</v>
      </c>
      <c r="L764" s="1">
        <v>7</v>
      </c>
      <c r="M764" s="1">
        <v>62</v>
      </c>
      <c r="N764" s="1">
        <v>168.39</v>
      </c>
      <c r="O764"/>
    </row>
    <row r="765" spans="1:15">
      <c r="A765" s="1" t="s">
        <v>1035</v>
      </c>
      <c r="B765" s="1">
        <v>455</v>
      </c>
      <c r="D765" s="1" t="s">
        <v>564</v>
      </c>
      <c r="E765" s="1">
        <v>49.599834440000002</v>
      </c>
      <c r="F765" s="1">
        <v>-124.82984159999999</v>
      </c>
      <c r="G765" s="2" t="str">
        <f t="shared" si="7"/>
        <v>YES</v>
      </c>
      <c r="H765" s="1" t="s">
        <v>35</v>
      </c>
      <c r="I765" s="1" t="s">
        <v>35</v>
      </c>
      <c r="J765" s="1" t="s">
        <v>35</v>
      </c>
      <c r="K765" s="1">
        <v>35</v>
      </c>
      <c r="L765" s="1">
        <v>7</v>
      </c>
      <c r="M765" s="1">
        <v>42</v>
      </c>
      <c r="N765" s="1">
        <v>92.98</v>
      </c>
      <c r="O765"/>
    </row>
    <row r="766" spans="1:15">
      <c r="A766" s="1" t="s">
        <v>1035</v>
      </c>
      <c r="B766" s="1">
        <v>456</v>
      </c>
      <c r="D766" s="1" t="s">
        <v>560</v>
      </c>
      <c r="E766" s="1">
        <v>49.200611109999997</v>
      </c>
      <c r="F766" s="1">
        <v>-125.32039640000001</v>
      </c>
      <c r="G766" s="2" t="str">
        <f t="shared" si="7"/>
        <v>YES</v>
      </c>
      <c r="H766" s="1" t="s">
        <v>35</v>
      </c>
      <c r="I766" s="1" t="s">
        <v>35</v>
      </c>
      <c r="J766" s="1" t="s">
        <v>35</v>
      </c>
      <c r="K766" s="1">
        <v>42</v>
      </c>
      <c r="L766" s="1">
        <v>14.5</v>
      </c>
      <c r="M766" s="1">
        <v>56.5</v>
      </c>
      <c r="N766" s="1">
        <v>123.46</v>
      </c>
      <c r="O766"/>
    </row>
    <row r="767" spans="1:15">
      <c r="A767" s="1" t="s">
        <v>1035</v>
      </c>
      <c r="B767" s="1">
        <v>457</v>
      </c>
      <c r="D767" s="1" t="s">
        <v>560</v>
      </c>
      <c r="E767" s="1">
        <v>49.205139160000002</v>
      </c>
      <c r="F767" s="1">
        <v>-125.3182983</v>
      </c>
      <c r="G767" s="2" t="str">
        <f t="shared" si="7"/>
        <v>YES</v>
      </c>
      <c r="H767" s="1" t="s">
        <v>35</v>
      </c>
      <c r="I767" s="1" t="s">
        <v>35</v>
      </c>
      <c r="J767" s="1" t="s">
        <v>35</v>
      </c>
      <c r="K767" s="1">
        <v>80</v>
      </c>
      <c r="L767" s="1">
        <v>9</v>
      </c>
      <c r="M767" s="1">
        <v>89</v>
      </c>
      <c r="N767" s="1">
        <v>274.52999999999997</v>
      </c>
      <c r="O767"/>
    </row>
    <row r="768" spans="1:15">
      <c r="A768" s="1" t="s">
        <v>1035</v>
      </c>
      <c r="B768" s="1">
        <v>458</v>
      </c>
      <c r="D768" s="1" t="s">
        <v>560</v>
      </c>
      <c r="E768" s="1">
        <v>49.056949619999997</v>
      </c>
      <c r="F768" s="1">
        <v>-125.478302</v>
      </c>
      <c r="G768" s="2" t="str">
        <f t="shared" si="7"/>
        <v>YES</v>
      </c>
      <c r="H768" s="1" t="s">
        <v>35</v>
      </c>
      <c r="I768" s="1" t="s">
        <v>35</v>
      </c>
      <c r="J768" s="1" t="s">
        <v>35</v>
      </c>
      <c r="K768" s="1">
        <v>40</v>
      </c>
      <c r="L768" s="1">
        <v>10</v>
      </c>
      <c r="M768" s="1">
        <v>50</v>
      </c>
      <c r="N768" s="1">
        <v>183.79</v>
      </c>
      <c r="O768"/>
    </row>
    <row r="769" spans="1:15">
      <c r="A769" s="1" t="s">
        <v>1035</v>
      </c>
      <c r="B769" s="1">
        <v>459</v>
      </c>
      <c r="D769" s="1" t="s">
        <v>564</v>
      </c>
      <c r="E769" s="1">
        <v>49.00754929</v>
      </c>
      <c r="F769" s="1">
        <v>-125.54746249999999</v>
      </c>
      <c r="G769" s="2" t="str">
        <f t="shared" si="7"/>
        <v>YES</v>
      </c>
      <c r="H769" s="1" t="s">
        <v>35</v>
      </c>
      <c r="I769" s="1" t="s">
        <v>35</v>
      </c>
      <c r="J769" s="1" t="s">
        <v>35</v>
      </c>
      <c r="K769" s="1">
        <v>65</v>
      </c>
      <c r="L769" s="1">
        <v>0</v>
      </c>
      <c r="M769" s="1">
        <v>65</v>
      </c>
      <c r="N769" s="1">
        <v>213.21</v>
      </c>
      <c r="O769"/>
    </row>
    <row r="770" spans="1:15">
      <c r="A770" s="1" t="s">
        <v>1035</v>
      </c>
      <c r="B770" s="1">
        <v>460</v>
      </c>
      <c r="D770" s="1" t="s">
        <v>560</v>
      </c>
      <c r="E770" s="1">
        <v>49.957748410000001</v>
      </c>
      <c r="F770" s="1">
        <v>-124.6604004</v>
      </c>
      <c r="G770" s="2" t="str">
        <f t="shared" si="7"/>
        <v>YES</v>
      </c>
      <c r="H770" s="1" t="s">
        <v>35</v>
      </c>
      <c r="I770" s="1" t="s">
        <v>35</v>
      </c>
      <c r="J770" s="1" t="s">
        <v>35</v>
      </c>
      <c r="K770" s="1">
        <v>75</v>
      </c>
      <c r="L770" s="1">
        <v>8</v>
      </c>
      <c r="M770" s="1">
        <v>83</v>
      </c>
      <c r="N770" s="1">
        <v>178.94</v>
      </c>
      <c r="O770"/>
    </row>
    <row r="771" spans="1:15">
      <c r="A771" s="1" t="s">
        <v>1035</v>
      </c>
      <c r="B771" s="1">
        <v>461</v>
      </c>
      <c r="D771" s="1" t="s">
        <v>560</v>
      </c>
      <c r="E771" s="1">
        <v>49.945114140000001</v>
      </c>
      <c r="F771" s="1">
        <v>-124.69809720000001</v>
      </c>
      <c r="G771" s="2" t="str">
        <f t="shared" si="7"/>
        <v>YES</v>
      </c>
      <c r="H771" s="1" t="s">
        <v>35</v>
      </c>
      <c r="I771" s="1" t="s">
        <v>35</v>
      </c>
      <c r="J771" s="1" t="s">
        <v>35</v>
      </c>
      <c r="K771" s="1">
        <v>65</v>
      </c>
      <c r="L771" s="1">
        <v>6</v>
      </c>
      <c r="M771" s="1">
        <v>71</v>
      </c>
      <c r="N771" s="1">
        <v>147.97</v>
      </c>
      <c r="O771"/>
    </row>
    <row r="772" spans="1:15">
      <c r="A772" s="1" t="s">
        <v>1035</v>
      </c>
      <c r="B772" s="1">
        <v>462</v>
      </c>
      <c r="D772" s="1" t="s">
        <v>564</v>
      </c>
      <c r="E772" s="1">
        <v>49.705356600000002</v>
      </c>
      <c r="F772" s="1">
        <v>-124.941391</v>
      </c>
      <c r="G772" s="2" t="str">
        <f t="shared" si="7"/>
        <v>YES</v>
      </c>
      <c r="H772" s="1" t="s">
        <v>35</v>
      </c>
      <c r="I772" s="1" t="s">
        <v>35</v>
      </c>
      <c r="J772" s="1" t="s">
        <v>35</v>
      </c>
      <c r="K772" s="1">
        <v>57</v>
      </c>
      <c r="L772" s="1">
        <v>16</v>
      </c>
      <c r="M772" s="1">
        <v>73</v>
      </c>
      <c r="N772" s="1">
        <v>237.67</v>
      </c>
      <c r="O772"/>
    </row>
    <row r="773" spans="1:15">
      <c r="A773" s="1" t="s">
        <v>1035</v>
      </c>
      <c r="B773" s="1">
        <v>463</v>
      </c>
      <c r="D773" s="1" t="s">
        <v>35</v>
      </c>
      <c r="E773" s="1">
        <v>49.960781099999998</v>
      </c>
      <c r="F773" s="1">
        <v>-124.7238998</v>
      </c>
      <c r="G773" s="2" t="str">
        <f t="shared" si="7"/>
        <v>YES</v>
      </c>
      <c r="H773" s="1" t="s">
        <v>35</v>
      </c>
      <c r="I773" s="1" t="s">
        <v>35</v>
      </c>
      <c r="J773" s="1" t="s">
        <v>35</v>
      </c>
      <c r="K773" s="1">
        <v>0</v>
      </c>
      <c r="L773" s="1">
        <v>0</v>
      </c>
      <c r="M773" s="1">
        <v>0</v>
      </c>
      <c r="N773" s="1">
        <v>0</v>
      </c>
      <c r="O773"/>
    </row>
    <row r="774" spans="1:15">
      <c r="A774" s="1" t="s">
        <v>1035</v>
      </c>
      <c r="B774" s="1">
        <v>464</v>
      </c>
      <c r="D774" s="1" t="s">
        <v>562</v>
      </c>
      <c r="E774" s="1">
        <v>49.959087369999999</v>
      </c>
      <c r="F774" s="1">
        <v>-124.72930150000001</v>
      </c>
      <c r="G774" s="2" t="str">
        <f t="shared" si="7"/>
        <v>YES</v>
      </c>
      <c r="H774" s="1" t="s">
        <v>35</v>
      </c>
      <c r="I774" s="1" t="s">
        <v>35</v>
      </c>
      <c r="J774" s="1" t="s">
        <v>35</v>
      </c>
      <c r="K774" s="1">
        <v>50</v>
      </c>
      <c r="L774" s="1">
        <v>5</v>
      </c>
      <c r="M774" s="1">
        <v>55</v>
      </c>
      <c r="N774" s="1">
        <v>246.75</v>
      </c>
      <c r="O774"/>
    </row>
    <row r="775" spans="1:15">
      <c r="A775" s="1" t="s">
        <v>1035</v>
      </c>
      <c r="B775" s="1">
        <v>465</v>
      </c>
      <c r="D775" s="1" t="s">
        <v>560</v>
      </c>
      <c r="E775" s="1">
        <v>49.094310759999999</v>
      </c>
      <c r="F775" s="1">
        <v>-125.59629820000001</v>
      </c>
      <c r="G775" s="2" t="str">
        <f t="shared" si="7"/>
        <v>YES</v>
      </c>
      <c r="H775" s="1" t="s">
        <v>35</v>
      </c>
      <c r="I775" s="1" t="s">
        <v>35</v>
      </c>
      <c r="J775" s="1" t="s">
        <v>35</v>
      </c>
      <c r="K775" s="1">
        <v>71</v>
      </c>
      <c r="L775" s="1">
        <v>12</v>
      </c>
      <c r="M775" s="1">
        <v>83</v>
      </c>
      <c r="N775" s="1">
        <v>338.06</v>
      </c>
      <c r="O775"/>
    </row>
    <row r="776" spans="1:15">
      <c r="A776" s="1" t="s">
        <v>1035</v>
      </c>
      <c r="B776" s="1">
        <v>466</v>
      </c>
      <c r="D776" s="1" t="s">
        <v>560</v>
      </c>
      <c r="E776" s="1">
        <v>49.97967148</v>
      </c>
      <c r="F776" s="1">
        <v>-124.7179031</v>
      </c>
      <c r="G776" s="2" t="str">
        <f t="shared" si="7"/>
        <v>YES</v>
      </c>
      <c r="H776" s="1" t="s">
        <v>35</v>
      </c>
      <c r="I776" s="1" t="s">
        <v>35</v>
      </c>
      <c r="J776" s="1" t="s">
        <v>35</v>
      </c>
      <c r="K776" s="1">
        <v>70</v>
      </c>
      <c r="L776" s="1">
        <v>6</v>
      </c>
      <c r="M776" s="1">
        <v>76</v>
      </c>
      <c r="N776" s="1">
        <v>114.2</v>
      </c>
      <c r="O776"/>
    </row>
    <row r="777" spans="1:15">
      <c r="A777" s="1" t="s">
        <v>1035</v>
      </c>
      <c r="B777" s="1">
        <v>467</v>
      </c>
      <c r="D777" s="1" t="s">
        <v>562</v>
      </c>
      <c r="E777" s="1">
        <v>49.202800750000002</v>
      </c>
      <c r="F777" s="1">
        <v>-125.5065994</v>
      </c>
      <c r="G777" s="2" t="str">
        <f t="shared" si="7"/>
        <v>YES</v>
      </c>
      <c r="H777" s="1" t="s">
        <v>35</v>
      </c>
      <c r="I777" s="1" t="s">
        <v>35</v>
      </c>
      <c r="J777" s="1" t="s">
        <v>35</v>
      </c>
      <c r="K777" s="1">
        <v>51</v>
      </c>
      <c r="L777" s="1">
        <v>4</v>
      </c>
      <c r="M777" s="1">
        <v>55</v>
      </c>
      <c r="N777" s="1">
        <v>38.31</v>
      </c>
      <c r="O777"/>
    </row>
    <row r="778" spans="1:15">
      <c r="A778" s="1" t="s">
        <v>1035</v>
      </c>
      <c r="B778" s="1">
        <v>468</v>
      </c>
      <c r="D778" s="1" t="s">
        <v>562</v>
      </c>
      <c r="E778" s="1">
        <v>49.203891749999997</v>
      </c>
      <c r="F778" s="1">
        <v>-125.50700380000001</v>
      </c>
      <c r="G778" s="2" t="str">
        <f t="shared" si="7"/>
        <v>YES</v>
      </c>
      <c r="H778" s="1" t="s">
        <v>35</v>
      </c>
      <c r="I778" s="1" t="s">
        <v>35</v>
      </c>
      <c r="J778" s="1" t="s">
        <v>35</v>
      </c>
      <c r="K778" s="1">
        <v>61</v>
      </c>
      <c r="L778" s="1">
        <v>5</v>
      </c>
      <c r="M778" s="1">
        <v>66</v>
      </c>
      <c r="N778" s="1">
        <v>66.45</v>
      </c>
      <c r="O778"/>
    </row>
    <row r="779" spans="1:15">
      <c r="A779" s="1" t="s">
        <v>1035</v>
      </c>
      <c r="B779" s="1">
        <v>469</v>
      </c>
      <c r="D779" s="1" t="s">
        <v>564</v>
      </c>
      <c r="E779" s="1">
        <v>49.191581730000003</v>
      </c>
      <c r="F779" s="1">
        <v>-125.5274963</v>
      </c>
      <c r="G779" s="2" t="str">
        <f t="shared" si="7"/>
        <v>YES</v>
      </c>
      <c r="H779" s="1" t="s">
        <v>35</v>
      </c>
      <c r="I779" s="1" t="s">
        <v>35</v>
      </c>
      <c r="J779" s="1" t="s">
        <v>35</v>
      </c>
      <c r="K779" s="1">
        <v>50</v>
      </c>
      <c r="L779" s="1">
        <v>2</v>
      </c>
      <c r="M779" s="1">
        <v>52</v>
      </c>
      <c r="N779" s="1">
        <v>43.81</v>
      </c>
      <c r="O779"/>
    </row>
    <row r="780" spans="1:15">
      <c r="A780" s="1" t="s">
        <v>1035</v>
      </c>
      <c r="B780" s="1">
        <v>470</v>
      </c>
      <c r="D780" s="1" t="s">
        <v>564</v>
      </c>
      <c r="E780" s="1">
        <v>49.045780180000001</v>
      </c>
      <c r="F780" s="1">
        <v>-125.6839981</v>
      </c>
      <c r="G780" s="2" t="str">
        <f t="shared" si="7"/>
        <v>YES</v>
      </c>
      <c r="H780" s="1" t="s">
        <v>35</v>
      </c>
      <c r="I780" s="1" t="s">
        <v>35</v>
      </c>
      <c r="J780" s="1" t="s">
        <v>35</v>
      </c>
      <c r="K780" s="1">
        <v>63</v>
      </c>
      <c r="L780" s="1">
        <v>25</v>
      </c>
      <c r="M780" s="1">
        <v>88</v>
      </c>
      <c r="N780" s="1">
        <v>270.82</v>
      </c>
      <c r="O780"/>
    </row>
    <row r="781" spans="1:15">
      <c r="A781" s="1" t="s">
        <v>1035</v>
      </c>
      <c r="B781" s="1">
        <v>471</v>
      </c>
      <c r="D781" s="1" t="s">
        <v>564</v>
      </c>
      <c r="E781" s="1">
        <v>49.042110440000002</v>
      </c>
      <c r="F781" s="1">
        <v>-125.68969730000001</v>
      </c>
      <c r="G781" s="2" t="str">
        <f t="shared" si="7"/>
        <v>YES</v>
      </c>
      <c r="H781" s="1" t="s">
        <v>35</v>
      </c>
      <c r="I781" s="1" t="s">
        <v>35</v>
      </c>
      <c r="J781" s="1" t="s">
        <v>35</v>
      </c>
      <c r="K781" s="1">
        <v>58</v>
      </c>
      <c r="L781" s="1">
        <v>11</v>
      </c>
      <c r="M781" s="1">
        <v>69</v>
      </c>
      <c r="N781" s="1">
        <v>199.09</v>
      </c>
      <c r="O781"/>
    </row>
    <row r="782" spans="1:15">
      <c r="A782" s="1" t="s">
        <v>1035</v>
      </c>
      <c r="B782" s="1">
        <v>472</v>
      </c>
      <c r="D782" s="1" t="s">
        <v>561</v>
      </c>
      <c r="E782" s="1">
        <v>49.757675169999999</v>
      </c>
      <c r="F782" s="1">
        <v>-124.9877777</v>
      </c>
      <c r="G782" s="2" t="str">
        <f t="shared" si="7"/>
        <v>YES</v>
      </c>
      <c r="H782" s="1" t="s">
        <v>35</v>
      </c>
      <c r="I782" s="1" t="s">
        <v>35</v>
      </c>
      <c r="J782" s="1" t="s">
        <v>35</v>
      </c>
      <c r="K782" s="1">
        <v>10</v>
      </c>
      <c r="L782" s="1">
        <v>69</v>
      </c>
      <c r="M782" s="1">
        <v>79</v>
      </c>
      <c r="N782" s="1">
        <v>428.06</v>
      </c>
      <c r="O782"/>
    </row>
    <row r="783" spans="1:15">
      <c r="A783" s="1" t="s">
        <v>1035</v>
      </c>
      <c r="B783" s="1">
        <v>473</v>
      </c>
      <c r="D783" s="1" t="s">
        <v>560</v>
      </c>
      <c r="E783" s="1">
        <v>50.17804718</v>
      </c>
      <c r="F783" s="1">
        <v>-124.79420469999999</v>
      </c>
      <c r="G783" s="2" t="str">
        <f t="shared" si="7"/>
        <v>YES</v>
      </c>
      <c r="H783" s="1" t="s">
        <v>35</v>
      </c>
      <c r="I783" s="1" t="s">
        <v>35</v>
      </c>
      <c r="J783" s="1" t="s">
        <v>35</v>
      </c>
      <c r="K783" s="1">
        <v>5</v>
      </c>
      <c r="L783" s="1">
        <v>36</v>
      </c>
      <c r="M783" s="1">
        <v>41</v>
      </c>
      <c r="N783" s="1">
        <v>208.11</v>
      </c>
      <c r="O783"/>
    </row>
    <row r="784" spans="1:15">
      <c r="A784" s="1" t="s">
        <v>1035</v>
      </c>
      <c r="B784" s="1">
        <v>474</v>
      </c>
      <c r="D784" s="1" t="s">
        <v>564</v>
      </c>
      <c r="E784" s="1">
        <v>49.735919950000003</v>
      </c>
      <c r="F784" s="1">
        <v>-125.23999790000001</v>
      </c>
      <c r="G784" s="2" t="str">
        <f t="shared" si="7"/>
        <v>YES</v>
      </c>
      <c r="H784" s="1" t="s">
        <v>35</v>
      </c>
      <c r="I784" s="1" t="s">
        <v>35</v>
      </c>
      <c r="J784" s="1" t="s">
        <v>35</v>
      </c>
      <c r="K784" s="1">
        <v>48</v>
      </c>
      <c r="L784" s="1">
        <v>25</v>
      </c>
      <c r="M784" s="1">
        <v>73</v>
      </c>
      <c r="N784" s="1">
        <v>242.51</v>
      </c>
      <c r="O784"/>
    </row>
    <row r="785" spans="1:15">
      <c r="A785" s="1" t="s">
        <v>1035</v>
      </c>
      <c r="B785" s="1">
        <v>475</v>
      </c>
      <c r="D785" s="1" t="s">
        <v>560</v>
      </c>
      <c r="E785" s="1">
        <v>50.178604129999997</v>
      </c>
      <c r="F785" s="1">
        <v>-124.797348</v>
      </c>
      <c r="G785" s="2" t="str">
        <f t="shared" si="7"/>
        <v>YES</v>
      </c>
      <c r="H785" s="1" t="s">
        <v>35</v>
      </c>
      <c r="I785" s="1" t="s">
        <v>35</v>
      </c>
      <c r="J785" s="1" t="s">
        <v>35</v>
      </c>
      <c r="K785" s="1">
        <v>8</v>
      </c>
      <c r="L785" s="1">
        <v>15</v>
      </c>
      <c r="M785" s="1">
        <v>23</v>
      </c>
      <c r="N785" s="1">
        <v>117.75</v>
      </c>
      <c r="O785"/>
    </row>
    <row r="786" spans="1:15">
      <c r="A786" s="1" t="s">
        <v>1035</v>
      </c>
      <c r="B786" s="1">
        <v>476</v>
      </c>
      <c r="D786" s="1" t="s">
        <v>560</v>
      </c>
      <c r="E786" s="1">
        <v>50.178661349999999</v>
      </c>
      <c r="F786" s="1">
        <v>-124.7987747</v>
      </c>
      <c r="G786" s="2" t="str">
        <f t="shared" si="7"/>
        <v>YES</v>
      </c>
      <c r="H786" s="1" t="s">
        <v>35</v>
      </c>
      <c r="I786" s="1" t="s">
        <v>35</v>
      </c>
      <c r="J786" s="1" t="s">
        <v>35</v>
      </c>
      <c r="K786" s="1">
        <v>20</v>
      </c>
      <c r="L786" s="1">
        <v>8</v>
      </c>
      <c r="M786" s="1">
        <v>28</v>
      </c>
      <c r="N786" s="1">
        <v>101.15</v>
      </c>
      <c r="O786"/>
    </row>
    <row r="787" spans="1:15">
      <c r="A787" s="1" t="s">
        <v>1035</v>
      </c>
      <c r="B787" s="1">
        <v>477</v>
      </c>
      <c r="D787" s="1" t="s">
        <v>561</v>
      </c>
      <c r="E787" s="1">
        <v>50.246906279999997</v>
      </c>
      <c r="F787" s="1">
        <v>-124.7874298</v>
      </c>
      <c r="G787" s="2" t="str">
        <f t="shared" si="7"/>
        <v>YES</v>
      </c>
      <c r="H787" s="1" t="s">
        <v>35</v>
      </c>
      <c r="I787" s="1" t="s">
        <v>35</v>
      </c>
      <c r="J787" s="1" t="s">
        <v>35</v>
      </c>
      <c r="K787" s="1">
        <v>4</v>
      </c>
      <c r="L787" s="1">
        <v>7</v>
      </c>
      <c r="M787" s="1">
        <v>11</v>
      </c>
      <c r="N787" s="1">
        <v>74.66</v>
      </c>
      <c r="O787"/>
    </row>
    <row r="788" spans="1:15">
      <c r="A788" s="1" t="s">
        <v>1035</v>
      </c>
      <c r="B788" s="1">
        <v>478</v>
      </c>
      <c r="D788" s="1" t="s">
        <v>560</v>
      </c>
      <c r="E788" s="1">
        <v>50.248409270000003</v>
      </c>
      <c r="F788" s="1">
        <v>-124.78740689999999</v>
      </c>
      <c r="G788" s="2" t="str">
        <f t="shared" si="7"/>
        <v>YES</v>
      </c>
      <c r="H788" s="1" t="s">
        <v>35</v>
      </c>
      <c r="I788" s="1" t="s">
        <v>35</v>
      </c>
      <c r="J788" s="1" t="s">
        <v>35</v>
      </c>
      <c r="K788" s="1">
        <v>20</v>
      </c>
      <c r="L788" s="1">
        <v>25</v>
      </c>
      <c r="M788" s="1">
        <v>45</v>
      </c>
      <c r="N788" s="1">
        <v>227.37</v>
      </c>
      <c r="O788"/>
    </row>
    <row r="789" spans="1:15">
      <c r="A789" s="1" t="s">
        <v>1035</v>
      </c>
      <c r="B789" s="1">
        <v>479</v>
      </c>
      <c r="D789" s="1" t="s">
        <v>561</v>
      </c>
      <c r="E789" s="1">
        <v>50.250114439999997</v>
      </c>
      <c r="F789" s="1">
        <v>-124.7881699</v>
      </c>
      <c r="G789" s="2" t="str">
        <f t="shared" si="7"/>
        <v>YES</v>
      </c>
      <c r="H789" s="1" t="s">
        <v>35</v>
      </c>
      <c r="I789" s="1" t="s">
        <v>35</v>
      </c>
      <c r="J789" s="1" t="s">
        <v>35</v>
      </c>
      <c r="K789" s="1">
        <v>2</v>
      </c>
      <c r="L789" s="1">
        <v>25</v>
      </c>
      <c r="M789" s="1">
        <v>27</v>
      </c>
      <c r="N789" s="1">
        <v>152.41999999999999</v>
      </c>
      <c r="O789"/>
    </row>
    <row r="790" spans="1:15">
      <c r="A790" s="1" t="s">
        <v>1035</v>
      </c>
      <c r="B790" s="1">
        <v>480</v>
      </c>
      <c r="D790" s="1" t="s">
        <v>562</v>
      </c>
      <c r="E790" s="1">
        <v>49.975109099999997</v>
      </c>
      <c r="F790" s="1">
        <v>-125.3227997</v>
      </c>
      <c r="G790" s="2" t="str">
        <f t="shared" si="7"/>
        <v>YES</v>
      </c>
      <c r="H790" s="1" t="s">
        <v>35</v>
      </c>
      <c r="I790" s="1" t="s">
        <v>35</v>
      </c>
      <c r="J790" s="1" t="s">
        <v>35</v>
      </c>
      <c r="K790" s="1">
        <v>100</v>
      </c>
      <c r="L790" s="1">
        <v>1</v>
      </c>
      <c r="M790" s="1">
        <v>101</v>
      </c>
      <c r="N790" s="1">
        <v>211.05</v>
      </c>
      <c r="O790"/>
    </row>
    <row r="791" spans="1:15">
      <c r="A791" s="1" t="s">
        <v>1035</v>
      </c>
      <c r="B791" s="1">
        <v>481</v>
      </c>
      <c r="D791" s="1" t="s">
        <v>560</v>
      </c>
      <c r="E791" s="1">
        <v>50.148834229999999</v>
      </c>
      <c r="F791" s="1">
        <v>-125.2004395</v>
      </c>
      <c r="G791" s="2" t="str">
        <f t="shared" si="7"/>
        <v>YES</v>
      </c>
      <c r="H791" s="1" t="s">
        <v>35</v>
      </c>
      <c r="I791" s="1" t="s">
        <v>35</v>
      </c>
      <c r="J791" s="1" t="s">
        <v>35</v>
      </c>
      <c r="K791" s="1">
        <v>65</v>
      </c>
      <c r="L791" s="1">
        <v>5</v>
      </c>
      <c r="M791" s="1">
        <v>70</v>
      </c>
      <c r="N791" s="1">
        <v>90.5</v>
      </c>
      <c r="O791"/>
    </row>
    <row r="792" spans="1:15">
      <c r="A792" s="1" t="s">
        <v>1035</v>
      </c>
      <c r="B792" s="1">
        <v>482</v>
      </c>
      <c r="D792" s="1" t="s">
        <v>560</v>
      </c>
      <c r="E792" s="1">
        <v>50.198997499999997</v>
      </c>
      <c r="F792" s="1">
        <v>-125.1632614</v>
      </c>
      <c r="G792" s="2" t="str">
        <f t="shared" si="7"/>
        <v>YES</v>
      </c>
      <c r="H792" s="1" t="s">
        <v>35</v>
      </c>
      <c r="I792" s="1" t="s">
        <v>35</v>
      </c>
      <c r="J792" s="1" t="s">
        <v>35</v>
      </c>
      <c r="K792" s="1">
        <v>69</v>
      </c>
      <c r="L792" s="1">
        <v>4.5</v>
      </c>
      <c r="M792" s="1">
        <v>73.5</v>
      </c>
      <c r="N792" s="1">
        <v>131.84</v>
      </c>
      <c r="O792"/>
    </row>
    <row r="793" spans="1:15">
      <c r="A793" s="1" t="s">
        <v>1035</v>
      </c>
      <c r="B793" s="1">
        <v>483</v>
      </c>
      <c r="D793" s="1" t="s">
        <v>560</v>
      </c>
      <c r="E793" s="1">
        <v>49.986530299999998</v>
      </c>
      <c r="F793" s="1">
        <v>-125.4049988</v>
      </c>
      <c r="G793" s="2" t="str">
        <f t="shared" si="7"/>
        <v>YES</v>
      </c>
      <c r="H793" s="1" t="s">
        <v>35</v>
      </c>
      <c r="I793" s="1" t="s">
        <v>35</v>
      </c>
      <c r="J793" s="1" t="s">
        <v>35</v>
      </c>
      <c r="K793" s="1">
        <v>85</v>
      </c>
      <c r="L793" s="1">
        <v>5</v>
      </c>
      <c r="M793" s="1">
        <v>90</v>
      </c>
      <c r="N793" s="1">
        <v>187.43</v>
      </c>
      <c r="O793"/>
    </row>
    <row r="794" spans="1:15">
      <c r="A794" s="1" t="s">
        <v>1035</v>
      </c>
      <c r="B794" s="1">
        <v>484</v>
      </c>
      <c r="D794" s="1" t="s">
        <v>560</v>
      </c>
      <c r="E794" s="1">
        <v>50.172050480000003</v>
      </c>
      <c r="F794" s="1">
        <v>-125.2242966</v>
      </c>
      <c r="G794" s="2" t="str">
        <f t="shared" si="7"/>
        <v>YES</v>
      </c>
      <c r="H794" s="1" t="s">
        <v>35</v>
      </c>
      <c r="I794" s="1" t="s">
        <v>35</v>
      </c>
      <c r="J794" s="1" t="s">
        <v>35</v>
      </c>
      <c r="K794" s="1">
        <v>75</v>
      </c>
      <c r="L794" s="1">
        <v>5</v>
      </c>
      <c r="M794" s="1">
        <v>80</v>
      </c>
      <c r="N794" s="1">
        <v>108.37</v>
      </c>
      <c r="O794"/>
    </row>
    <row r="795" spans="1:15">
      <c r="A795" s="1" t="s">
        <v>1035</v>
      </c>
      <c r="B795" s="1">
        <v>485</v>
      </c>
      <c r="D795" s="1" t="s">
        <v>560</v>
      </c>
      <c r="E795" s="1">
        <v>50.184520720000002</v>
      </c>
      <c r="F795" s="1">
        <v>-125.2562561</v>
      </c>
      <c r="G795" s="2" t="str">
        <f t="shared" si="7"/>
        <v>YES</v>
      </c>
      <c r="H795" s="1" t="s">
        <v>35</v>
      </c>
      <c r="I795" s="1" t="s">
        <v>35</v>
      </c>
      <c r="J795" s="1" t="s">
        <v>35</v>
      </c>
      <c r="K795" s="1">
        <v>96</v>
      </c>
      <c r="L795" s="1">
        <v>9</v>
      </c>
      <c r="M795" s="1">
        <v>105</v>
      </c>
      <c r="N795" s="1">
        <v>6.05</v>
      </c>
      <c r="O795"/>
    </row>
    <row r="796" spans="1:15">
      <c r="A796" s="1" t="s">
        <v>1035</v>
      </c>
      <c r="B796" s="1">
        <v>486</v>
      </c>
      <c r="D796" s="1" t="s">
        <v>560</v>
      </c>
      <c r="E796" s="1">
        <v>50.184520720000002</v>
      </c>
      <c r="F796" s="1">
        <v>-125.2562561</v>
      </c>
      <c r="G796" s="2" t="str">
        <f t="shared" si="7"/>
        <v>NO</v>
      </c>
      <c r="H796" s="1" t="s">
        <v>35</v>
      </c>
      <c r="I796" s="1" t="s">
        <v>35</v>
      </c>
      <c r="J796" s="1" t="s">
        <v>35</v>
      </c>
      <c r="K796" s="1" t="s">
        <v>35</v>
      </c>
      <c r="L796" s="1" t="s">
        <v>35</v>
      </c>
      <c r="M796" s="1" t="s">
        <v>35</v>
      </c>
      <c r="N796" s="1" t="s">
        <v>35</v>
      </c>
      <c r="O796"/>
    </row>
    <row r="797" spans="1:15">
      <c r="A797" s="1" t="s">
        <v>1035</v>
      </c>
      <c r="B797" s="1">
        <v>487</v>
      </c>
      <c r="D797" s="1" t="s">
        <v>560</v>
      </c>
      <c r="E797" s="1">
        <v>50.342117309999999</v>
      </c>
      <c r="F797" s="1">
        <v>-125.1567307</v>
      </c>
      <c r="G797" s="2" t="str">
        <f t="shared" si="7"/>
        <v>YES</v>
      </c>
      <c r="H797" s="1" t="s">
        <v>35</v>
      </c>
      <c r="I797" s="1" t="s">
        <v>35</v>
      </c>
      <c r="J797" s="1" t="s">
        <v>35</v>
      </c>
      <c r="K797" s="1">
        <v>69</v>
      </c>
      <c r="L797" s="1">
        <v>15</v>
      </c>
      <c r="M797" s="1">
        <v>84</v>
      </c>
      <c r="N797" s="1">
        <v>224.76</v>
      </c>
      <c r="O797"/>
    </row>
    <row r="798" spans="1:15">
      <c r="A798" s="1" t="s">
        <v>1035</v>
      </c>
      <c r="B798" s="1">
        <v>488</v>
      </c>
      <c r="D798" s="1" t="s">
        <v>560</v>
      </c>
      <c r="E798" s="1">
        <v>50.009006499999998</v>
      </c>
      <c r="F798" s="1">
        <v>-125.49593350000001</v>
      </c>
      <c r="G798" s="2" t="str">
        <f t="shared" si="7"/>
        <v>YES</v>
      </c>
      <c r="H798" s="1" t="s">
        <v>35</v>
      </c>
      <c r="I798" s="1" t="s">
        <v>35</v>
      </c>
      <c r="J798" s="1" t="s">
        <v>35</v>
      </c>
      <c r="K798" s="1">
        <v>60</v>
      </c>
      <c r="L798" s="1">
        <v>2</v>
      </c>
      <c r="M798" s="1">
        <v>62</v>
      </c>
      <c r="N798" s="1">
        <v>135.47</v>
      </c>
      <c r="O798"/>
    </row>
    <row r="799" spans="1:15">
      <c r="A799" s="1" t="s">
        <v>1035</v>
      </c>
      <c r="B799" s="1">
        <v>489</v>
      </c>
      <c r="D799" s="1" t="s">
        <v>560</v>
      </c>
      <c r="E799" s="1">
        <v>50.345951079999999</v>
      </c>
      <c r="F799" s="1">
        <v>-125.1679001</v>
      </c>
      <c r="G799" s="2" t="str">
        <f t="shared" si="7"/>
        <v>YES</v>
      </c>
      <c r="H799" s="1" t="s">
        <v>35</v>
      </c>
      <c r="I799" s="1" t="s">
        <v>35</v>
      </c>
      <c r="J799" s="1" t="s">
        <v>35</v>
      </c>
      <c r="K799" s="1">
        <v>18</v>
      </c>
      <c r="L799" s="1">
        <v>13</v>
      </c>
      <c r="M799" s="1">
        <v>31</v>
      </c>
      <c r="N799" s="1">
        <v>93.7</v>
      </c>
      <c r="O799"/>
    </row>
    <row r="800" spans="1:15">
      <c r="A800" s="1" t="s">
        <v>1035</v>
      </c>
      <c r="B800" s="1">
        <v>490</v>
      </c>
      <c r="D800" s="1" t="s">
        <v>560</v>
      </c>
      <c r="E800" s="1">
        <v>50.004505160000001</v>
      </c>
      <c r="F800" s="1">
        <v>-125.54071039999999</v>
      </c>
      <c r="G800" s="2" t="str">
        <f t="shared" si="7"/>
        <v>YES</v>
      </c>
      <c r="H800" s="1" t="s">
        <v>35</v>
      </c>
      <c r="I800" s="1" t="s">
        <v>35</v>
      </c>
      <c r="J800" s="1" t="s">
        <v>35</v>
      </c>
      <c r="K800" s="1">
        <v>60</v>
      </c>
      <c r="L800" s="1">
        <v>7</v>
      </c>
      <c r="M800" s="1">
        <v>67</v>
      </c>
      <c r="N800" s="1">
        <v>117.56</v>
      </c>
      <c r="O800"/>
    </row>
    <row r="801" spans="1:15">
      <c r="A801" s="1" t="s">
        <v>1035</v>
      </c>
      <c r="B801" s="1">
        <v>491</v>
      </c>
      <c r="D801" s="1" t="s">
        <v>560</v>
      </c>
      <c r="E801" s="1">
        <v>50.833328250000001</v>
      </c>
      <c r="F801" s="1">
        <v>-124.72669980000001</v>
      </c>
      <c r="G801" s="2" t="str">
        <f t="shared" si="7"/>
        <v>YES</v>
      </c>
      <c r="H801" s="1" t="s">
        <v>35</v>
      </c>
      <c r="I801" s="1" t="s">
        <v>35</v>
      </c>
      <c r="J801" s="1" t="s">
        <v>35</v>
      </c>
      <c r="K801" s="1">
        <v>45</v>
      </c>
      <c r="L801" s="1">
        <v>6</v>
      </c>
      <c r="M801" s="1">
        <v>51</v>
      </c>
      <c r="N801" s="1">
        <v>134.49</v>
      </c>
      <c r="O801"/>
    </row>
    <row r="802" spans="1:15">
      <c r="A802" s="1" t="s">
        <v>1035</v>
      </c>
      <c r="B802" s="1">
        <v>492</v>
      </c>
      <c r="D802" s="1" t="s">
        <v>564</v>
      </c>
      <c r="E802" s="1">
        <v>49.871440890000002</v>
      </c>
      <c r="F802" s="1">
        <v>-125.7465973</v>
      </c>
      <c r="G802" s="2" t="str">
        <f t="shared" si="7"/>
        <v>YES</v>
      </c>
      <c r="H802" s="1" t="s">
        <v>35</v>
      </c>
      <c r="I802" s="1" t="s">
        <v>35</v>
      </c>
      <c r="J802" s="1" t="s">
        <v>35</v>
      </c>
      <c r="K802" s="1">
        <v>100</v>
      </c>
      <c r="L802" s="1">
        <v>6</v>
      </c>
      <c r="M802" s="1">
        <v>106</v>
      </c>
      <c r="N802" s="1">
        <v>238.92</v>
      </c>
      <c r="O802"/>
    </row>
    <row r="803" spans="1:15">
      <c r="A803" s="1" t="s">
        <v>1035</v>
      </c>
      <c r="B803" s="1">
        <v>493</v>
      </c>
      <c r="D803" s="1" t="s">
        <v>560</v>
      </c>
      <c r="E803" s="1">
        <v>50.873889920000003</v>
      </c>
      <c r="F803" s="1">
        <v>-124.74839780000001</v>
      </c>
      <c r="G803" s="2" t="str">
        <f t="shared" si="7"/>
        <v>YES</v>
      </c>
      <c r="H803" s="1" t="s">
        <v>35</v>
      </c>
      <c r="I803" s="1" t="s">
        <v>35</v>
      </c>
      <c r="J803" s="1" t="s">
        <v>35</v>
      </c>
      <c r="K803" s="1">
        <v>52</v>
      </c>
      <c r="L803" s="1">
        <v>4</v>
      </c>
      <c r="M803" s="1">
        <v>56</v>
      </c>
      <c r="N803" s="1">
        <v>65.38</v>
      </c>
      <c r="O803"/>
    </row>
    <row r="804" spans="1:15">
      <c r="A804" s="1" t="s">
        <v>1035</v>
      </c>
      <c r="B804" s="1">
        <v>494</v>
      </c>
      <c r="D804" s="1" t="s">
        <v>562</v>
      </c>
      <c r="E804" s="1">
        <v>49.871669769999997</v>
      </c>
      <c r="F804" s="1">
        <v>-125.75219730000001</v>
      </c>
      <c r="G804" s="2" t="str">
        <f t="shared" si="7"/>
        <v>YES</v>
      </c>
      <c r="H804" s="1" t="s">
        <v>35</v>
      </c>
      <c r="I804" s="1" t="s">
        <v>35</v>
      </c>
      <c r="J804" s="1" t="s">
        <v>35</v>
      </c>
      <c r="K804" s="1">
        <v>62</v>
      </c>
      <c r="L804" s="1">
        <v>5</v>
      </c>
      <c r="M804" s="1">
        <v>67</v>
      </c>
      <c r="N804" s="1">
        <v>145.88999999999999</v>
      </c>
      <c r="O804"/>
    </row>
    <row r="805" spans="1:15">
      <c r="A805" s="1" t="s">
        <v>1035</v>
      </c>
      <c r="B805" s="1">
        <v>495</v>
      </c>
      <c r="D805" s="1" t="s">
        <v>560</v>
      </c>
      <c r="E805" s="1">
        <v>50.054023739999998</v>
      </c>
      <c r="F805" s="1">
        <v>-125.6043549</v>
      </c>
      <c r="G805" s="2" t="str">
        <f t="shared" si="7"/>
        <v>YES</v>
      </c>
      <c r="H805" s="1" t="s">
        <v>35</v>
      </c>
      <c r="I805" s="1" t="s">
        <v>35</v>
      </c>
      <c r="J805" s="1" t="s">
        <v>35</v>
      </c>
      <c r="K805" s="1">
        <v>75</v>
      </c>
      <c r="L805" s="1">
        <v>7</v>
      </c>
      <c r="M805" s="1">
        <v>82</v>
      </c>
      <c r="N805" s="1">
        <v>119.3</v>
      </c>
      <c r="O805"/>
    </row>
    <row r="806" spans="1:15">
      <c r="A806" s="1" t="s">
        <v>1035</v>
      </c>
      <c r="B806" s="1">
        <v>496</v>
      </c>
      <c r="D806" s="1" t="s">
        <v>560</v>
      </c>
      <c r="E806" s="1">
        <v>50.089630130000003</v>
      </c>
      <c r="F806" s="1">
        <v>-125.572113</v>
      </c>
      <c r="G806" s="2" t="str">
        <f t="shared" si="7"/>
        <v>YES</v>
      </c>
      <c r="H806" s="1" t="s">
        <v>35</v>
      </c>
      <c r="I806" s="1" t="s">
        <v>35</v>
      </c>
      <c r="J806" s="1" t="s">
        <v>35</v>
      </c>
      <c r="K806" s="1">
        <v>65</v>
      </c>
      <c r="L806" s="1">
        <v>3</v>
      </c>
      <c r="M806" s="1">
        <v>68</v>
      </c>
      <c r="N806" s="1">
        <v>67.94</v>
      </c>
      <c r="O806"/>
    </row>
    <row r="807" spans="1:15">
      <c r="A807" s="1" t="s">
        <v>1035</v>
      </c>
      <c r="B807" s="1">
        <v>497</v>
      </c>
      <c r="D807" s="1" t="s">
        <v>560</v>
      </c>
      <c r="E807" s="1">
        <v>50.051879880000001</v>
      </c>
      <c r="F807" s="1">
        <v>-125.6101074</v>
      </c>
      <c r="G807" s="2" t="str">
        <f t="shared" si="7"/>
        <v>YES</v>
      </c>
      <c r="H807" s="1" t="s">
        <v>35</v>
      </c>
      <c r="I807" s="1" t="s">
        <v>35</v>
      </c>
      <c r="J807" s="1" t="s">
        <v>35</v>
      </c>
      <c r="K807" s="1">
        <v>70</v>
      </c>
      <c r="L807" s="1">
        <v>3</v>
      </c>
      <c r="M807" s="1">
        <v>73</v>
      </c>
      <c r="N807" s="1">
        <v>103.76</v>
      </c>
      <c r="O807"/>
    </row>
    <row r="808" spans="1:15">
      <c r="A808" s="1" t="s">
        <v>1035</v>
      </c>
      <c r="B808" s="1">
        <v>498</v>
      </c>
      <c r="D808" s="1" t="s">
        <v>560</v>
      </c>
      <c r="E808" s="1">
        <v>50.104221340000002</v>
      </c>
      <c r="F808" s="1">
        <v>-125.57408909999999</v>
      </c>
      <c r="G808" s="2" t="str">
        <f t="shared" si="7"/>
        <v>YES</v>
      </c>
      <c r="H808" s="1" t="s">
        <v>35</v>
      </c>
      <c r="I808" s="1" t="s">
        <v>35</v>
      </c>
      <c r="J808" s="1" t="s">
        <v>35</v>
      </c>
      <c r="K808" s="1">
        <v>75</v>
      </c>
      <c r="L808" s="1">
        <v>4</v>
      </c>
      <c r="M808" s="1">
        <v>79</v>
      </c>
      <c r="N808" s="1">
        <v>198.75</v>
      </c>
      <c r="O808"/>
    </row>
    <row r="809" spans="1:15">
      <c r="A809" s="1" t="s">
        <v>1035</v>
      </c>
      <c r="B809" s="1">
        <v>499</v>
      </c>
      <c r="D809" s="1" t="s">
        <v>564</v>
      </c>
      <c r="E809" s="1">
        <v>50.001167299999999</v>
      </c>
      <c r="F809" s="1">
        <v>-125.6784973</v>
      </c>
      <c r="G809" s="2" t="str">
        <f t="shared" si="7"/>
        <v>YES</v>
      </c>
      <c r="H809" s="1" t="s">
        <v>35</v>
      </c>
      <c r="I809" s="1" t="s">
        <v>35</v>
      </c>
      <c r="J809" s="1" t="s">
        <v>35</v>
      </c>
      <c r="K809" s="1">
        <v>44</v>
      </c>
      <c r="L809" s="1">
        <v>12</v>
      </c>
      <c r="M809" s="1">
        <v>56</v>
      </c>
      <c r="N809" s="1">
        <v>119.48</v>
      </c>
      <c r="O809"/>
    </row>
    <row r="810" spans="1:15">
      <c r="A810" s="1" t="s">
        <v>1035</v>
      </c>
      <c r="B810" s="1">
        <v>500</v>
      </c>
      <c r="D810" s="1" t="s">
        <v>35</v>
      </c>
      <c r="E810" s="1">
        <v>50.001651760000001</v>
      </c>
      <c r="F810" s="1">
        <v>-125.6790695</v>
      </c>
      <c r="G810" s="2" t="str">
        <f t="shared" si="7"/>
        <v>YES</v>
      </c>
      <c r="H810" s="1" t="s">
        <v>35</v>
      </c>
      <c r="I810" s="1" t="s">
        <v>35</v>
      </c>
      <c r="J810" s="1" t="s">
        <v>35</v>
      </c>
      <c r="K810" s="1">
        <v>35</v>
      </c>
      <c r="L810" s="1">
        <v>0</v>
      </c>
      <c r="M810" s="1">
        <v>35</v>
      </c>
      <c r="N810" s="1">
        <v>0</v>
      </c>
      <c r="O810"/>
    </row>
    <row r="811" spans="1:15">
      <c r="A811" s="1" t="s">
        <v>1035</v>
      </c>
      <c r="B811" s="1">
        <v>501</v>
      </c>
      <c r="D811" s="1" t="s">
        <v>560</v>
      </c>
      <c r="E811" s="1">
        <v>50.056583400000001</v>
      </c>
      <c r="F811" s="1">
        <v>-125.6486359</v>
      </c>
      <c r="G811" s="2" t="str">
        <f t="shared" si="7"/>
        <v>YES</v>
      </c>
      <c r="H811" s="1" t="s">
        <v>35</v>
      </c>
      <c r="I811" s="1" t="s">
        <v>35</v>
      </c>
      <c r="J811" s="1" t="s">
        <v>35</v>
      </c>
      <c r="K811" s="1">
        <v>70</v>
      </c>
      <c r="L811" s="1">
        <v>3</v>
      </c>
      <c r="M811" s="1">
        <v>73</v>
      </c>
      <c r="N811" s="1">
        <v>129.94999999999999</v>
      </c>
      <c r="O811"/>
    </row>
    <row r="812" spans="1:15">
      <c r="A812" s="1" t="s">
        <v>1035</v>
      </c>
      <c r="B812" s="1">
        <v>502</v>
      </c>
      <c r="D812" s="1" t="s">
        <v>560</v>
      </c>
      <c r="E812" s="1">
        <v>49.836109159999999</v>
      </c>
      <c r="F812" s="1">
        <v>-125.8716965</v>
      </c>
      <c r="G812" s="2" t="str">
        <f t="shared" si="7"/>
        <v>YES</v>
      </c>
      <c r="H812" s="1" t="s">
        <v>35</v>
      </c>
      <c r="I812" s="1" t="s">
        <v>35</v>
      </c>
      <c r="J812" s="1" t="s">
        <v>35</v>
      </c>
      <c r="K812" s="1">
        <v>33</v>
      </c>
      <c r="L812" s="1">
        <v>9</v>
      </c>
      <c r="M812" s="1">
        <v>42</v>
      </c>
      <c r="N812" s="1">
        <v>84.69</v>
      </c>
      <c r="O812"/>
    </row>
    <row r="813" spans="1:15">
      <c r="A813" s="1" t="s">
        <v>1035</v>
      </c>
      <c r="B813" s="1">
        <v>503</v>
      </c>
      <c r="D813" s="1" t="s">
        <v>564</v>
      </c>
      <c r="E813" s="1">
        <v>50.24710846</v>
      </c>
      <c r="F813" s="1">
        <v>-125.4710999</v>
      </c>
      <c r="G813" s="2" t="str">
        <f t="shared" si="7"/>
        <v>YES</v>
      </c>
      <c r="H813" s="1" t="s">
        <v>35</v>
      </c>
      <c r="I813" s="1" t="s">
        <v>35</v>
      </c>
      <c r="J813" s="1" t="s">
        <v>35</v>
      </c>
      <c r="K813" s="1">
        <v>25</v>
      </c>
      <c r="L813" s="1">
        <v>38</v>
      </c>
      <c r="M813" s="1">
        <v>63</v>
      </c>
      <c r="N813" s="1">
        <v>253.82</v>
      </c>
      <c r="O813"/>
    </row>
    <row r="814" spans="1:15">
      <c r="A814" s="1" t="s">
        <v>1035</v>
      </c>
      <c r="B814" s="1">
        <v>504</v>
      </c>
      <c r="D814" s="1" t="s">
        <v>564</v>
      </c>
      <c r="E814" s="1">
        <v>49.841190339999997</v>
      </c>
      <c r="F814" s="1">
        <v>-125.88770289999999</v>
      </c>
      <c r="G814" s="2" t="str">
        <f t="shared" si="7"/>
        <v>YES</v>
      </c>
      <c r="H814" s="1" t="s">
        <v>35</v>
      </c>
      <c r="I814" s="1" t="s">
        <v>35</v>
      </c>
      <c r="J814" s="1" t="s">
        <v>35</v>
      </c>
      <c r="K814" s="1">
        <v>50</v>
      </c>
      <c r="L814" s="1">
        <v>9</v>
      </c>
      <c r="M814" s="1">
        <v>59</v>
      </c>
      <c r="N814" s="1">
        <v>64.239999999999995</v>
      </c>
      <c r="O814"/>
    </row>
    <row r="815" spans="1:15">
      <c r="A815" s="1" t="s">
        <v>1035</v>
      </c>
      <c r="B815" s="1">
        <v>505</v>
      </c>
      <c r="D815" s="1" t="s">
        <v>560</v>
      </c>
      <c r="E815" s="1">
        <v>49.843830109999999</v>
      </c>
      <c r="F815" s="1">
        <v>-125.9179001</v>
      </c>
      <c r="G815" s="2" t="str">
        <f t="shared" si="7"/>
        <v>YES</v>
      </c>
      <c r="H815" s="1" t="s">
        <v>35</v>
      </c>
      <c r="I815" s="1" t="s">
        <v>35</v>
      </c>
      <c r="J815" s="1" t="s">
        <v>35</v>
      </c>
      <c r="K815" s="1">
        <v>25</v>
      </c>
      <c r="L815" s="1">
        <v>5</v>
      </c>
      <c r="M815" s="1">
        <v>30</v>
      </c>
      <c r="N815" s="1">
        <v>71.3</v>
      </c>
      <c r="O815"/>
    </row>
    <row r="816" spans="1:15">
      <c r="A816" s="1" t="s">
        <v>1035</v>
      </c>
      <c r="B816" s="1">
        <v>506</v>
      </c>
      <c r="D816" s="1" t="s">
        <v>560</v>
      </c>
      <c r="E816" s="1">
        <v>50.22755051</v>
      </c>
      <c r="F816" s="1">
        <v>-125.55259700000001</v>
      </c>
      <c r="G816" s="2" t="str">
        <f t="shared" si="7"/>
        <v>YES</v>
      </c>
      <c r="H816" s="1" t="s">
        <v>35</v>
      </c>
      <c r="I816" s="1" t="s">
        <v>35</v>
      </c>
      <c r="J816" s="1" t="s">
        <v>35</v>
      </c>
      <c r="K816" s="1">
        <v>14</v>
      </c>
      <c r="L816" s="1">
        <v>12</v>
      </c>
      <c r="M816" s="1">
        <v>26</v>
      </c>
      <c r="N816" s="1">
        <v>80.41</v>
      </c>
      <c r="O816"/>
    </row>
    <row r="817" spans="1:15">
      <c r="A817" s="1" t="s">
        <v>1035</v>
      </c>
      <c r="B817" s="1">
        <v>507</v>
      </c>
      <c r="D817" s="1" t="s">
        <v>560</v>
      </c>
      <c r="E817" s="1">
        <v>50.239639279999999</v>
      </c>
      <c r="F817" s="1">
        <v>-125.5447006</v>
      </c>
      <c r="G817" s="2" t="str">
        <f t="shared" si="7"/>
        <v>YES</v>
      </c>
      <c r="H817" s="1" t="s">
        <v>35</v>
      </c>
      <c r="I817" s="1" t="s">
        <v>35</v>
      </c>
      <c r="J817" s="1" t="s">
        <v>35</v>
      </c>
      <c r="K817" s="1">
        <v>50</v>
      </c>
      <c r="L817" s="1">
        <v>20</v>
      </c>
      <c r="M817" s="1">
        <v>70</v>
      </c>
      <c r="N817" s="1">
        <v>188.87</v>
      </c>
      <c r="O817"/>
    </row>
    <row r="818" spans="1:15">
      <c r="A818" s="1" t="s">
        <v>1035</v>
      </c>
      <c r="B818" s="1">
        <v>508</v>
      </c>
      <c r="D818" s="1" t="s">
        <v>562</v>
      </c>
      <c r="E818" s="1">
        <v>49.5</v>
      </c>
      <c r="F818" s="1">
        <v>-126.3000031</v>
      </c>
      <c r="G818" s="2" t="str">
        <f t="shared" si="7"/>
        <v>YES</v>
      </c>
      <c r="H818" s="1" t="s">
        <v>35</v>
      </c>
      <c r="I818" s="1" t="s">
        <v>35</v>
      </c>
      <c r="J818" s="1" t="s">
        <v>35</v>
      </c>
      <c r="K818" s="1">
        <v>78</v>
      </c>
      <c r="L818" s="1">
        <v>3</v>
      </c>
      <c r="M818" s="1">
        <v>81</v>
      </c>
      <c r="N818" s="1">
        <v>90.95</v>
      </c>
      <c r="O818"/>
    </row>
    <row r="819" spans="1:15">
      <c r="A819" s="1" t="s">
        <v>1035</v>
      </c>
      <c r="B819" s="1">
        <v>509</v>
      </c>
      <c r="D819" s="1" t="s">
        <v>560</v>
      </c>
      <c r="E819" s="1">
        <v>50.30083466</v>
      </c>
      <c r="F819" s="1">
        <v>-125.5167618</v>
      </c>
      <c r="G819" s="2" t="str">
        <f t="shared" si="7"/>
        <v>YES</v>
      </c>
      <c r="H819" s="1" t="s">
        <v>35</v>
      </c>
      <c r="I819" s="1" t="s">
        <v>35</v>
      </c>
      <c r="J819" s="1" t="s">
        <v>35</v>
      </c>
      <c r="K819" s="1">
        <v>80</v>
      </c>
      <c r="L819" s="1">
        <v>13</v>
      </c>
      <c r="M819" s="1">
        <v>93</v>
      </c>
      <c r="N819" s="1">
        <v>171.04</v>
      </c>
      <c r="O819"/>
    </row>
    <row r="820" spans="1:15">
      <c r="A820" s="1" t="s">
        <v>1035</v>
      </c>
      <c r="B820" s="1">
        <v>510</v>
      </c>
      <c r="D820" s="1" t="s">
        <v>560</v>
      </c>
      <c r="E820" s="1">
        <v>50.208057400000001</v>
      </c>
      <c r="F820" s="1">
        <v>-125.6229706</v>
      </c>
      <c r="G820" s="2" t="str">
        <f t="shared" si="7"/>
        <v>YES</v>
      </c>
      <c r="H820" s="1" t="s">
        <v>35</v>
      </c>
      <c r="I820" s="1" t="s">
        <v>35</v>
      </c>
      <c r="J820" s="1" t="s">
        <v>35</v>
      </c>
      <c r="K820" s="1">
        <v>65</v>
      </c>
      <c r="L820" s="1">
        <v>16</v>
      </c>
      <c r="M820" s="1">
        <v>81</v>
      </c>
      <c r="N820" s="1">
        <v>220.58</v>
      </c>
      <c r="O820"/>
    </row>
    <row r="821" spans="1:15">
      <c r="A821" s="1" t="s">
        <v>1035</v>
      </c>
      <c r="B821" s="1">
        <v>511</v>
      </c>
      <c r="D821" s="1" t="s">
        <v>560</v>
      </c>
      <c r="E821" s="1">
        <v>50.221385959999999</v>
      </c>
      <c r="F821" s="1">
        <v>-125.62783810000001</v>
      </c>
      <c r="G821" s="2" t="str">
        <f t="shared" si="7"/>
        <v>YES</v>
      </c>
      <c r="H821" s="1" t="s">
        <v>35</v>
      </c>
      <c r="I821" s="1" t="s">
        <v>35</v>
      </c>
      <c r="J821" s="1" t="s">
        <v>35</v>
      </c>
      <c r="K821" s="1">
        <v>70</v>
      </c>
      <c r="L821" s="1">
        <v>9</v>
      </c>
      <c r="M821" s="1">
        <v>79</v>
      </c>
      <c r="N821" s="1">
        <v>158.38</v>
      </c>
      <c r="O821"/>
    </row>
    <row r="822" spans="1:15">
      <c r="A822" s="1" t="s">
        <v>1035</v>
      </c>
      <c r="B822" s="1">
        <v>512</v>
      </c>
      <c r="D822" s="1" t="s">
        <v>560</v>
      </c>
      <c r="E822" s="1">
        <v>50.315765380000002</v>
      </c>
      <c r="F822" s="1">
        <v>-125.53993989999999</v>
      </c>
      <c r="G822" s="2" t="str">
        <f t="shared" si="7"/>
        <v>YES</v>
      </c>
      <c r="H822" s="1" t="s">
        <v>35</v>
      </c>
      <c r="I822" s="1" t="s">
        <v>35</v>
      </c>
      <c r="J822" s="1" t="s">
        <v>35</v>
      </c>
      <c r="K822" s="1">
        <v>90</v>
      </c>
      <c r="L822" s="1">
        <v>2</v>
      </c>
      <c r="M822" s="1">
        <v>92</v>
      </c>
      <c r="N822" s="1">
        <v>381.2</v>
      </c>
      <c r="O822"/>
    </row>
    <row r="823" spans="1:15">
      <c r="A823" s="1" t="s">
        <v>1035</v>
      </c>
      <c r="B823" s="1">
        <v>513</v>
      </c>
      <c r="D823" s="1" t="s">
        <v>561</v>
      </c>
      <c r="E823" s="1">
        <v>50.57658386</v>
      </c>
      <c r="F823" s="1">
        <v>-125.2962036</v>
      </c>
      <c r="G823" s="2" t="str">
        <f t="shared" ref="G823:G886" si="8">IF(K823&lt;&gt;"NA","YES","NO")</f>
        <v>YES</v>
      </c>
      <c r="H823" s="1" t="s">
        <v>35</v>
      </c>
      <c r="I823" s="1" t="s">
        <v>35</v>
      </c>
      <c r="J823" s="1" t="s">
        <v>35</v>
      </c>
      <c r="K823" s="1">
        <v>27</v>
      </c>
      <c r="L823" s="1">
        <v>53</v>
      </c>
      <c r="M823" s="1">
        <v>80</v>
      </c>
      <c r="N823" s="1">
        <v>527.07000000000005</v>
      </c>
      <c r="O823"/>
    </row>
    <row r="824" spans="1:15">
      <c r="A824" s="1" t="s">
        <v>1035</v>
      </c>
      <c r="B824" s="1">
        <v>514</v>
      </c>
      <c r="D824" s="1" t="s">
        <v>564</v>
      </c>
      <c r="E824" s="1">
        <v>50.271030430000003</v>
      </c>
      <c r="F824" s="1">
        <v>-125.6570969</v>
      </c>
      <c r="G824" s="2" t="str">
        <f t="shared" si="8"/>
        <v>YES</v>
      </c>
      <c r="H824" s="1" t="s">
        <v>35</v>
      </c>
      <c r="I824" s="1" t="s">
        <v>35</v>
      </c>
      <c r="J824" s="1" t="s">
        <v>35</v>
      </c>
      <c r="K824" s="1">
        <v>70</v>
      </c>
      <c r="L824" s="1">
        <v>10</v>
      </c>
      <c r="M824" s="1">
        <v>80</v>
      </c>
      <c r="N824" s="1">
        <v>152.85</v>
      </c>
      <c r="O824"/>
    </row>
    <row r="825" spans="1:15">
      <c r="A825" s="1" t="s">
        <v>1035</v>
      </c>
      <c r="B825" s="1">
        <v>515</v>
      </c>
      <c r="D825" s="1" t="s">
        <v>560</v>
      </c>
      <c r="E825" s="1">
        <v>50.227355959999997</v>
      </c>
      <c r="F825" s="1">
        <v>-125.7405243</v>
      </c>
      <c r="G825" s="2" t="str">
        <f t="shared" si="8"/>
        <v>YES</v>
      </c>
      <c r="H825" s="1" t="s">
        <v>35</v>
      </c>
      <c r="I825" s="1" t="s">
        <v>35</v>
      </c>
      <c r="J825" s="1" t="s">
        <v>35</v>
      </c>
      <c r="K825" s="1">
        <v>90</v>
      </c>
      <c r="L825" s="1">
        <v>4</v>
      </c>
      <c r="M825" s="1">
        <v>94</v>
      </c>
      <c r="N825" s="1">
        <v>122.9</v>
      </c>
      <c r="O825"/>
    </row>
    <row r="826" spans="1:15">
      <c r="A826" s="1" t="s">
        <v>1035</v>
      </c>
      <c r="B826" s="1">
        <v>516</v>
      </c>
      <c r="D826" s="1" t="s">
        <v>564</v>
      </c>
      <c r="E826" s="1">
        <v>50.220279689999998</v>
      </c>
      <c r="F826" s="1">
        <v>-125.7552032</v>
      </c>
      <c r="G826" s="2" t="str">
        <f t="shared" si="8"/>
        <v>YES</v>
      </c>
      <c r="H826" s="1" t="s">
        <v>35</v>
      </c>
      <c r="I826" s="1" t="s">
        <v>35</v>
      </c>
      <c r="J826" s="1" t="s">
        <v>35</v>
      </c>
      <c r="K826" s="1">
        <v>73</v>
      </c>
      <c r="L826" s="1">
        <v>3</v>
      </c>
      <c r="M826" s="1">
        <v>76</v>
      </c>
      <c r="N826" s="1">
        <v>118.19</v>
      </c>
      <c r="O826"/>
    </row>
    <row r="827" spans="1:15">
      <c r="A827" s="1" t="s">
        <v>1035</v>
      </c>
      <c r="B827" s="1">
        <v>517</v>
      </c>
      <c r="D827" s="1" t="s">
        <v>562</v>
      </c>
      <c r="E827" s="1">
        <v>50.22127914</v>
      </c>
      <c r="F827" s="1">
        <v>-125.75820160000001</v>
      </c>
      <c r="G827" s="2" t="str">
        <f t="shared" si="8"/>
        <v>YES</v>
      </c>
      <c r="H827" s="1" t="s">
        <v>35</v>
      </c>
      <c r="I827" s="1" t="s">
        <v>35</v>
      </c>
      <c r="J827" s="1" t="s">
        <v>35</v>
      </c>
      <c r="K827" s="1">
        <v>61</v>
      </c>
      <c r="L827" s="1">
        <v>1</v>
      </c>
      <c r="M827" s="1">
        <v>62</v>
      </c>
      <c r="N827" s="1">
        <v>153.58000000000001</v>
      </c>
      <c r="O827"/>
    </row>
    <row r="828" spans="1:15">
      <c r="A828" s="1" t="s">
        <v>1035</v>
      </c>
      <c r="B828" s="1">
        <v>518</v>
      </c>
      <c r="D828" s="1" t="s">
        <v>562</v>
      </c>
      <c r="E828" s="1">
        <v>50.22039032</v>
      </c>
      <c r="F828" s="1">
        <v>-125.7594986</v>
      </c>
      <c r="G828" s="2" t="str">
        <f t="shared" si="8"/>
        <v>YES</v>
      </c>
      <c r="H828" s="1" t="s">
        <v>35</v>
      </c>
      <c r="I828" s="1" t="s">
        <v>35</v>
      </c>
      <c r="J828" s="1" t="s">
        <v>35</v>
      </c>
      <c r="K828" s="1">
        <v>43</v>
      </c>
      <c r="L828" s="1">
        <v>2</v>
      </c>
      <c r="M828" s="1">
        <v>45</v>
      </c>
      <c r="N828" s="1">
        <v>32.700000000000003</v>
      </c>
      <c r="O828"/>
    </row>
    <row r="829" spans="1:15">
      <c r="A829" s="1" t="s">
        <v>1035</v>
      </c>
      <c r="B829" s="1">
        <v>519</v>
      </c>
      <c r="D829" s="1" t="s">
        <v>560</v>
      </c>
      <c r="E829" s="1">
        <v>49.760139469999999</v>
      </c>
      <c r="F829" s="1">
        <v>-126.3626022</v>
      </c>
      <c r="G829" s="2" t="str">
        <f t="shared" si="8"/>
        <v>YES</v>
      </c>
      <c r="H829" s="1" t="s">
        <v>35</v>
      </c>
      <c r="I829" s="1" t="s">
        <v>35</v>
      </c>
      <c r="J829" s="1" t="s">
        <v>35</v>
      </c>
      <c r="K829" s="1">
        <v>50</v>
      </c>
      <c r="L829" s="1">
        <v>17</v>
      </c>
      <c r="M829" s="1">
        <v>67</v>
      </c>
      <c r="N829" s="1">
        <v>159.72</v>
      </c>
      <c r="O829"/>
    </row>
    <row r="830" spans="1:15">
      <c r="A830" s="1" t="s">
        <v>1035</v>
      </c>
      <c r="B830" s="1">
        <v>520</v>
      </c>
      <c r="D830" s="1" t="s">
        <v>560</v>
      </c>
      <c r="E830" s="1">
        <v>49.755939480000002</v>
      </c>
      <c r="F830" s="1">
        <v>-126.3815994</v>
      </c>
      <c r="G830" s="2" t="str">
        <f t="shared" si="8"/>
        <v>YES</v>
      </c>
      <c r="H830" s="1" t="s">
        <v>35</v>
      </c>
      <c r="I830" s="1" t="s">
        <v>35</v>
      </c>
      <c r="J830" s="1" t="s">
        <v>35</v>
      </c>
      <c r="K830" s="1">
        <v>60</v>
      </c>
      <c r="L830" s="1">
        <v>2</v>
      </c>
      <c r="M830" s="1">
        <v>62</v>
      </c>
      <c r="N830" s="1">
        <v>114.4</v>
      </c>
      <c r="O830"/>
    </row>
    <row r="831" spans="1:15">
      <c r="A831" s="1" t="s">
        <v>1035</v>
      </c>
      <c r="B831" s="1">
        <v>521</v>
      </c>
      <c r="D831" s="1" t="s">
        <v>560</v>
      </c>
      <c r="E831" s="1">
        <v>49.756439210000003</v>
      </c>
      <c r="F831" s="1">
        <v>-126.3831024</v>
      </c>
      <c r="G831" s="2" t="str">
        <f t="shared" si="8"/>
        <v>YES</v>
      </c>
      <c r="H831" s="1" t="s">
        <v>35</v>
      </c>
      <c r="I831" s="1" t="s">
        <v>35</v>
      </c>
      <c r="J831" s="1" t="s">
        <v>35</v>
      </c>
      <c r="K831" s="1">
        <v>60</v>
      </c>
      <c r="L831" s="1">
        <v>6</v>
      </c>
      <c r="M831" s="1">
        <v>66</v>
      </c>
      <c r="N831" s="1">
        <v>188.25</v>
      </c>
      <c r="O831"/>
    </row>
    <row r="832" spans="1:15">
      <c r="A832" s="1" t="s">
        <v>1035</v>
      </c>
      <c r="B832" s="1">
        <v>522</v>
      </c>
      <c r="D832" s="1" t="s">
        <v>560</v>
      </c>
      <c r="E832" s="1">
        <v>50.270599369999999</v>
      </c>
      <c r="F832" s="1">
        <v>-125.868988</v>
      </c>
      <c r="G832" s="2" t="str">
        <f t="shared" si="8"/>
        <v>YES</v>
      </c>
      <c r="H832" s="1" t="s">
        <v>35</v>
      </c>
      <c r="I832" s="1" t="s">
        <v>35</v>
      </c>
      <c r="J832" s="1" t="s">
        <v>35</v>
      </c>
      <c r="K832" s="1">
        <v>75</v>
      </c>
      <c r="L832" s="1">
        <v>7</v>
      </c>
      <c r="M832" s="1">
        <v>82</v>
      </c>
      <c r="N832" s="1">
        <v>176.52</v>
      </c>
      <c r="O832"/>
    </row>
    <row r="833" spans="1:15">
      <c r="A833" s="1" t="s">
        <v>1035</v>
      </c>
      <c r="B833" s="1">
        <v>523</v>
      </c>
      <c r="D833" s="1" t="s">
        <v>560</v>
      </c>
      <c r="E833" s="1">
        <v>50.043498990000003</v>
      </c>
      <c r="F833" s="1">
        <v>-126.10610200000001</v>
      </c>
      <c r="G833" s="2" t="str">
        <f t="shared" si="8"/>
        <v>YES</v>
      </c>
      <c r="H833" s="1" t="s">
        <v>35</v>
      </c>
      <c r="I833" s="1" t="s">
        <v>35</v>
      </c>
      <c r="J833" s="1" t="s">
        <v>35</v>
      </c>
      <c r="K833" s="1">
        <v>35</v>
      </c>
      <c r="L833" s="1">
        <v>2</v>
      </c>
      <c r="M833" s="1">
        <v>37</v>
      </c>
      <c r="N833" s="1">
        <v>75.42</v>
      </c>
      <c r="O833"/>
    </row>
    <row r="834" spans="1:15">
      <c r="A834" s="1" t="s">
        <v>1035</v>
      </c>
      <c r="B834" s="1">
        <v>524</v>
      </c>
      <c r="D834" s="1" t="s">
        <v>560</v>
      </c>
      <c r="E834" s="1">
        <v>50.047920230000003</v>
      </c>
      <c r="F834" s="1">
        <v>-126.1048965</v>
      </c>
      <c r="G834" s="2" t="str">
        <f t="shared" si="8"/>
        <v>YES</v>
      </c>
      <c r="H834" s="1" t="s">
        <v>35</v>
      </c>
      <c r="I834" s="1" t="s">
        <v>35</v>
      </c>
      <c r="J834" s="1" t="s">
        <v>35</v>
      </c>
      <c r="K834" s="1">
        <v>25</v>
      </c>
      <c r="L834" s="1">
        <v>2</v>
      </c>
      <c r="M834" s="1">
        <v>27</v>
      </c>
      <c r="N834" s="1">
        <v>28.74</v>
      </c>
      <c r="O834"/>
    </row>
    <row r="835" spans="1:15">
      <c r="A835" s="1" t="s">
        <v>1035</v>
      </c>
      <c r="B835" s="1">
        <v>525</v>
      </c>
      <c r="D835" s="1" t="s">
        <v>560</v>
      </c>
      <c r="E835" s="1">
        <v>49.752780909999998</v>
      </c>
      <c r="F835" s="1">
        <v>-126.4054031</v>
      </c>
      <c r="G835" s="2" t="str">
        <f t="shared" si="8"/>
        <v>YES</v>
      </c>
      <c r="H835" s="1" t="s">
        <v>35</v>
      </c>
      <c r="I835" s="1" t="s">
        <v>35</v>
      </c>
      <c r="J835" s="1" t="s">
        <v>35</v>
      </c>
      <c r="K835" s="1">
        <v>88</v>
      </c>
      <c r="L835" s="1">
        <v>3.5</v>
      </c>
      <c r="M835" s="1">
        <v>91.5</v>
      </c>
      <c r="N835" s="1">
        <v>164.96</v>
      </c>
      <c r="O835"/>
    </row>
    <row r="836" spans="1:15">
      <c r="A836" s="1" t="s">
        <v>1035</v>
      </c>
      <c r="B836" s="1">
        <v>526</v>
      </c>
      <c r="D836" s="1" t="s">
        <v>561</v>
      </c>
      <c r="E836" s="1">
        <v>50.30755997</v>
      </c>
      <c r="F836" s="1">
        <v>-125.8992004</v>
      </c>
      <c r="G836" s="2" t="str">
        <f t="shared" si="8"/>
        <v>YES</v>
      </c>
      <c r="H836" s="1" t="s">
        <v>35</v>
      </c>
      <c r="I836" s="1" t="s">
        <v>35</v>
      </c>
      <c r="J836" s="1" t="s">
        <v>35</v>
      </c>
      <c r="K836" s="1">
        <v>2</v>
      </c>
      <c r="L836" s="1">
        <v>7</v>
      </c>
      <c r="M836" s="1">
        <v>9</v>
      </c>
      <c r="N836" s="1">
        <v>43.35</v>
      </c>
      <c r="O836"/>
    </row>
    <row r="837" spans="1:15">
      <c r="A837" s="1" t="s">
        <v>1035</v>
      </c>
      <c r="B837" s="1">
        <v>527</v>
      </c>
      <c r="D837" s="1" t="s">
        <v>560</v>
      </c>
      <c r="E837" s="1">
        <v>49.773559570000003</v>
      </c>
      <c r="F837" s="1">
        <v>-126.48500060000001</v>
      </c>
      <c r="G837" s="2" t="str">
        <f t="shared" si="8"/>
        <v>YES</v>
      </c>
      <c r="H837" s="1" t="s">
        <v>35</v>
      </c>
      <c r="I837" s="1" t="s">
        <v>35</v>
      </c>
      <c r="J837" s="1" t="s">
        <v>35</v>
      </c>
      <c r="K837" s="1">
        <v>42</v>
      </c>
      <c r="L837" s="1">
        <v>6</v>
      </c>
      <c r="M837" s="1">
        <v>48</v>
      </c>
      <c r="N837" s="1">
        <v>66.66</v>
      </c>
      <c r="O837"/>
    </row>
    <row r="838" spans="1:15">
      <c r="A838" s="1" t="s">
        <v>1035</v>
      </c>
      <c r="B838" s="1">
        <v>528</v>
      </c>
      <c r="D838" s="1" t="s">
        <v>560</v>
      </c>
      <c r="E838" s="1">
        <v>49.754310609999997</v>
      </c>
      <c r="F838" s="1">
        <v>-126.51709750000001</v>
      </c>
      <c r="G838" s="2" t="str">
        <f t="shared" si="8"/>
        <v>YES</v>
      </c>
      <c r="H838" s="1" t="s">
        <v>35</v>
      </c>
      <c r="I838" s="1" t="s">
        <v>35</v>
      </c>
      <c r="J838" s="1" t="s">
        <v>35</v>
      </c>
      <c r="K838" s="1">
        <v>90</v>
      </c>
      <c r="L838" s="1">
        <v>19</v>
      </c>
      <c r="M838" s="1">
        <v>109</v>
      </c>
      <c r="N838" s="1">
        <v>152.28</v>
      </c>
      <c r="O838"/>
    </row>
    <row r="839" spans="1:15">
      <c r="A839" s="1" t="s">
        <v>1035</v>
      </c>
      <c r="B839" s="1">
        <v>529</v>
      </c>
      <c r="D839" s="1" t="s">
        <v>560</v>
      </c>
      <c r="E839" s="1">
        <v>49.746391299999999</v>
      </c>
      <c r="F839" s="1">
        <v>-126.5334015</v>
      </c>
      <c r="G839" s="2" t="str">
        <f t="shared" si="8"/>
        <v>YES</v>
      </c>
      <c r="H839" s="1" t="s">
        <v>35</v>
      </c>
      <c r="I839" s="1" t="s">
        <v>35</v>
      </c>
      <c r="J839" s="1" t="s">
        <v>35</v>
      </c>
      <c r="K839" s="1">
        <v>49</v>
      </c>
      <c r="L839" s="1">
        <v>12</v>
      </c>
      <c r="M839" s="1">
        <v>61</v>
      </c>
      <c r="N839" s="1">
        <v>105.43</v>
      </c>
      <c r="O839"/>
    </row>
    <row r="840" spans="1:15">
      <c r="A840" s="1" t="s">
        <v>1035</v>
      </c>
      <c r="B840" s="1">
        <v>530</v>
      </c>
      <c r="D840" s="1" t="s">
        <v>560</v>
      </c>
      <c r="E840" s="1">
        <v>49.814220429999999</v>
      </c>
      <c r="F840" s="1">
        <v>-126.51329800000001</v>
      </c>
      <c r="G840" s="2" t="str">
        <f t="shared" si="8"/>
        <v>YES</v>
      </c>
      <c r="H840" s="1" t="s">
        <v>35</v>
      </c>
      <c r="I840" s="1" t="s">
        <v>35</v>
      </c>
      <c r="J840" s="1" t="s">
        <v>35</v>
      </c>
      <c r="K840" s="1">
        <v>37</v>
      </c>
      <c r="L840" s="1">
        <v>5</v>
      </c>
      <c r="M840" s="1">
        <v>42</v>
      </c>
      <c r="N840" s="1">
        <v>179.95</v>
      </c>
      <c r="O840"/>
    </row>
    <row r="841" spans="1:15">
      <c r="A841" s="1" t="s">
        <v>1035</v>
      </c>
      <c r="B841" s="1">
        <v>531</v>
      </c>
      <c r="D841" s="1" t="s">
        <v>560</v>
      </c>
      <c r="E841" s="1">
        <v>49.81529999</v>
      </c>
      <c r="F841" s="1">
        <v>-126.5137024</v>
      </c>
      <c r="G841" s="2" t="str">
        <f t="shared" si="8"/>
        <v>YES</v>
      </c>
      <c r="H841" s="1" t="s">
        <v>35</v>
      </c>
      <c r="I841" s="1" t="s">
        <v>35</v>
      </c>
      <c r="J841" s="1" t="s">
        <v>35</v>
      </c>
      <c r="K841" s="1">
        <v>21</v>
      </c>
      <c r="L841" s="1">
        <v>7</v>
      </c>
      <c r="M841" s="1">
        <v>28</v>
      </c>
      <c r="N841" s="1">
        <v>99.22</v>
      </c>
      <c r="O841"/>
    </row>
    <row r="842" spans="1:15">
      <c r="A842" s="1" t="s">
        <v>1035</v>
      </c>
      <c r="B842" s="1">
        <v>532</v>
      </c>
      <c r="D842" s="1" t="s">
        <v>560</v>
      </c>
      <c r="E842" s="1">
        <v>50.386940000000003</v>
      </c>
      <c r="F842" s="1">
        <v>-125.9499969</v>
      </c>
      <c r="G842" s="2" t="str">
        <f t="shared" si="8"/>
        <v>YES</v>
      </c>
      <c r="H842" s="1" t="s">
        <v>35</v>
      </c>
      <c r="I842" s="1" t="s">
        <v>35</v>
      </c>
      <c r="J842" s="1" t="s">
        <v>35</v>
      </c>
      <c r="K842" s="1">
        <v>56</v>
      </c>
      <c r="L842" s="1">
        <v>10</v>
      </c>
      <c r="M842" s="1">
        <v>66</v>
      </c>
      <c r="N842" s="1">
        <v>269.01</v>
      </c>
      <c r="O842"/>
    </row>
    <row r="843" spans="1:15">
      <c r="A843" s="1" t="s">
        <v>1035</v>
      </c>
      <c r="B843" s="1">
        <v>533</v>
      </c>
      <c r="D843" s="1" t="s">
        <v>564</v>
      </c>
      <c r="E843" s="1">
        <v>50.056671139999999</v>
      </c>
      <c r="F843" s="1">
        <v>-126.4213867</v>
      </c>
      <c r="G843" s="2" t="str">
        <f t="shared" si="8"/>
        <v>YES</v>
      </c>
      <c r="H843" s="1" t="s">
        <v>35</v>
      </c>
      <c r="I843" s="1" t="s">
        <v>35</v>
      </c>
      <c r="J843" s="1" t="s">
        <v>35</v>
      </c>
      <c r="K843" s="1">
        <v>31</v>
      </c>
      <c r="L843" s="1">
        <v>9</v>
      </c>
      <c r="M843" s="1">
        <v>40</v>
      </c>
      <c r="N843" s="1">
        <v>85</v>
      </c>
      <c r="O843"/>
    </row>
    <row r="844" spans="1:15">
      <c r="A844" s="1" t="s">
        <v>1035</v>
      </c>
      <c r="B844" s="1">
        <v>534</v>
      </c>
      <c r="D844" s="1" t="s">
        <v>560</v>
      </c>
      <c r="E844" s="1">
        <v>50.35303116</v>
      </c>
      <c r="F844" s="1">
        <v>-126.16419980000001</v>
      </c>
      <c r="G844" s="2" t="str">
        <f t="shared" si="8"/>
        <v>YES</v>
      </c>
      <c r="H844" s="1" t="s">
        <v>35</v>
      </c>
      <c r="I844" s="1" t="s">
        <v>35</v>
      </c>
      <c r="J844" s="1" t="s">
        <v>35</v>
      </c>
      <c r="K844" s="1">
        <v>56</v>
      </c>
      <c r="L844" s="1">
        <v>6</v>
      </c>
      <c r="M844" s="1">
        <v>62</v>
      </c>
      <c r="N844" s="1">
        <v>77.22</v>
      </c>
      <c r="O844"/>
    </row>
    <row r="845" spans="1:15">
      <c r="A845" s="1" t="s">
        <v>1035</v>
      </c>
      <c r="B845" s="1">
        <v>535</v>
      </c>
      <c r="D845" s="1" t="s">
        <v>562</v>
      </c>
      <c r="E845" s="1">
        <v>51.122520450000003</v>
      </c>
      <c r="F845" s="1">
        <v>-125.6667023</v>
      </c>
      <c r="G845" s="2" t="str">
        <f t="shared" si="8"/>
        <v>YES</v>
      </c>
      <c r="H845" s="1" t="s">
        <v>35</v>
      </c>
      <c r="I845" s="1" t="s">
        <v>35</v>
      </c>
      <c r="J845" s="1" t="s">
        <v>35</v>
      </c>
      <c r="K845" s="1">
        <v>60</v>
      </c>
      <c r="L845" s="1">
        <v>10</v>
      </c>
      <c r="M845" s="1">
        <v>70</v>
      </c>
      <c r="N845" s="1">
        <v>158.55000000000001</v>
      </c>
      <c r="O845"/>
    </row>
    <row r="846" spans="1:15">
      <c r="A846" s="1" t="s">
        <v>1035</v>
      </c>
      <c r="B846" s="1">
        <v>536</v>
      </c>
      <c r="D846" s="1" t="s">
        <v>564</v>
      </c>
      <c r="E846" s="1">
        <v>51.122650149999998</v>
      </c>
      <c r="F846" s="1">
        <v>-125.6667023</v>
      </c>
      <c r="G846" s="2" t="str">
        <f t="shared" si="8"/>
        <v>YES</v>
      </c>
      <c r="H846" s="1" t="s">
        <v>35</v>
      </c>
      <c r="I846" s="1" t="s">
        <v>35</v>
      </c>
      <c r="J846" s="1" t="s">
        <v>35</v>
      </c>
      <c r="K846" s="1">
        <v>37</v>
      </c>
      <c r="L846" s="1">
        <v>3.5</v>
      </c>
      <c r="M846" s="1">
        <v>40.5</v>
      </c>
      <c r="N846" s="1">
        <v>63.39</v>
      </c>
      <c r="O846"/>
    </row>
    <row r="847" spans="1:15">
      <c r="A847" s="1" t="s">
        <v>1035</v>
      </c>
      <c r="B847" s="1">
        <v>537</v>
      </c>
      <c r="D847" s="1" t="s">
        <v>562</v>
      </c>
      <c r="E847" s="1">
        <v>51.122829439999997</v>
      </c>
      <c r="F847" s="1">
        <v>-125.6667023</v>
      </c>
      <c r="G847" s="2" t="str">
        <f t="shared" si="8"/>
        <v>YES</v>
      </c>
      <c r="H847" s="1" t="s">
        <v>35</v>
      </c>
      <c r="I847" s="1" t="s">
        <v>35</v>
      </c>
      <c r="J847" s="1" t="s">
        <v>35</v>
      </c>
      <c r="K847" s="1">
        <v>0</v>
      </c>
      <c r="L847" s="1">
        <v>0</v>
      </c>
      <c r="M847" s="1">
        <v>0</v>
      </c>
      <c r="N847" s="1">
        <v>0</v>
      </c>
      <c r="O847"/>
    </row>
    <row r="848" spans="1:15">
      <c r="A848" s="1" t="s">
        <v>1035</v>
      </c>
      <c r="B848" s="1">
        <v>538</v>
      </c>
      <c r="D848" s="1" t="s">
        <v>35</v>
      </c>
      <c r="E848" s="1">
        <v>51.122749329999998</v>
      </c>
      <c r="F848" s="1">
        <v>-125.66680150000001</v>
      </c>
      <c r="G848" s="2" t="str">
        <f t="shared" si="8"/>
        <v>YES</v>
      </c>
      <c r="H848" s="1" t="s">
        <v>35</v>
      </c>
      <c r="I848" s="1" t="s">
        <v>35</v>
      </c>
      <c r="J848" s="1" t="s">
        <v>35</v>
      </c>
      <c r="K848" s="1">
        <v>20</v>
      </c>
      <c r="L848" s="1">
        <v>0</v>
      </c>
      <c r="M848" s="1">
        <v>20</v>
      </c>
      <c r="N848" s="1">
        <v>0</v>
      </c>
      <c r="O848"/>
    </row>
    <row r="849" spans="1:15">
      <c r="A849" s="1" t="s">
        <v>1035</v>
      </c>
      <c r="B849" s="1">
        <v>539</v>
      </c>
      <c r="D849" s="1" t="s">
        <v>562</v>
      </c>
      <c r="E849" s="1">
        <v>50.23450089</v>
      </c>
      <c r="F849" s="1">
        <v>-126.64440159999999</v>
      </c>
      <c r="G849" s="2" t="str">
        <f t="shared" si="8"/>
        <v>YES</v>
      </c>
      <c r="H849" s="1" t="s">
        <v>35</v>
      </c>
      <c r="I849" s="1" t="s">
        <v>35</v>
      </c>
      <c r="J849" s="1" t="s">
        <v>35</v>
      </c>
      <c r="K849" s="1">
        <v>90</v>
      </c>
      <c r="L849" s="1">
        <v>6</v>
      </c>
      <c r="M849" s="1">
        <v>96</v>
      </c>
      <c r="N849" s="1">
        <v>150.99</v>
      </c>
      <c r="O849"/>
    </row>
    <row r="850" spans="1:15">
      <c r="A850" s="1" t="s">
        <v>1035</v>
      </c>
      <c r="B850" s="1">
        <v>540</v>
      </c>
      <c r="D850" s="1" t="s">
        <v>562</v>
      </c>
      <c r="E850" s="1">
        <v>50.238330840000003</v>
      </c>
      <c r="F850" s="1">
        <v>-126.6451035</v>
      </c>
      <c r="G850" s="2" t="str">
        <f t="shared" si="8"/>
        <v>YES</v>
      </c>
      <c r="H850" s="1" t="s">
        <v>35</v>
      </c>
      <c r="I850" s="1" t="s">
        <v>35</v>
      </c>
      <c r="J850" s="1" t="s">
        <v>35</v>
      </c>
      <c r="K850" s="1">
        <v>95</v>
      </c>
      <c r="L850" s="1">
        <v>1</v>
      </c>
      <c r="M850" s="1">
        <v>96</v>
      </c>
      <c r="N850" s="1">
        <v>480.5</v>
      </c>
      <c r="O850"/>
    </row>
    <row r="851" spans="1:15">
      <c r="A851" s="1" t="s">
        <v>1035</v>
      </c>
      <c r="B851" s="1">
        <v>541</v>
      </c>
      <c r="D851" s="1" t="s">
        <v>562</v>
      </c>
      <c r="E851" s="1">
        <v>50.236061100000001</v>
      </c>
      <c r="F851" s="1">
        <v>-126.6491013</v>
      </c>
      <c r="G851" s="2" t="str">
        <f t="shared" si="8"/>
        <v>YES</v>
      </c>
      <c r="H851" s="1" t="s">
        <v>35</v>
      </c>
      <c r="I851" s="1" t="s">
        <v>35</v>
      </c>
      <c r="J851" s="1" t="s">
        <v>35</v>
      </c>
      <c r="K851" s="1">
        <v>90</v>
      </c>
      <c r="L851" s="1">
        <v>3</v>
      </c>
      <c r="M851" s="1">
        <v>93</v>
      </c>
      <c r="N851" s="1">
        <v>47.01</v>
      </c>
      <c r="O851"/>
    </row>
    <row r="852" spans="1:15">
      <c r="A852" s="1" t="s">
        <v>1035</v>
      </c>
      <c r="B852" s="1">
        <v>542</v>
      </c>
      <c r="D852" s="1" t="s">
        <v>560</v>
      </c>
      <c r="E852" s="1">
        <v>51.386360170000003</v>
      </c>
      <c r="F852" s="1">
        <v>-125.62660219999999</v>
      </c>
      <c r="G852" s="2" t="str">
        <f t="shared" si="8"/>
        <v>YES</v>
      </c>
      <c r="H852" s="1" t="s">
        <v>35</v>
      </c>
      <c r="I852" s="1" t="s">
        <v>35</v>
      </c>
      <c r="J852" s="1" t="s">
        <v>35</v>
      </c>
      <c r="K852" s="1">
        <v>42</v>
      </c>
      <c r="L852" s="1">
        <v>5</v>
      </c>
      <c r="M852" s="1">
        <v>47</v>
      </c>
      <c r="N852" s="1">
        <v>111.82</v>
      </c>
      <c r="O852"/>
    </row>
    <row r="853" spans="1:15">
      <c r="A853" s="1" t="s">
        <v>1035</v>
      </c>
      <c r="B853" s="1">
        <v>543</v>
      </c>
      <c r="D853" s="1" t="s">
        <v>560</v>
      </c>
      <c r="E853" s="1">
        <v>50.389579769999997</v>
      </c>
      <c r="F853" s="1">
        <v>-126.94450380000001</v>
      </c>
      <c r="G853" s="2" t="str">
        <f t="shared" si="8"/>
        <v>YES</v>
      </c>
      <c r="H853" s="1" t="s">
        <v>35</v>
      </c>
      <c r="I853" s="1" t="s">
        <v>35</v>
      </c>
      <c r="J853" s="1" t="s">
        <v>35</v>
      </c>
      <c r="K853" s="1">
        <v>14</v>
      </c>
      <c r="L853" s="1">
        <v>4</v>
      </c>
      <c r="M853" s="1">
        <v>18</v>
      </c>
      <c r="N853" s="1">
        <v>52.78</v>
      </c>
      <c r="O853"/>
    </row>
    <row r="854" spans="1:15">
      <c r="A854" s="1" t="s">
        <v>1035</v>
      </c>
      <c r="B854" s="1">
        <v>544</v>
      </c>
      <c r="D854" s="1" t="s">
        <v>562</v>
      </c>
      <c r="E854" s="1">
        <v>50.524890900000003</v>
      </c>
      <c r="F854" s="1">
        <v>-126.87879940000001</v>
      </c>
      <c r="G854" s="2" t="str">
        <f t="shared" si="8"/>
        <v>YES</v>
      </c>
      <c r="H854" s="1" t="s">
        <v>35</v>
      </c>
      <c r="I854" s="1" t="s">
        <v>35</v>
      </c>
      <c r="J854" s="1" t="s">
        <v>35</v>
      </c>
      <c r="K854" s="1">
        <v>84</v>
      </c>
      <c r="L854" s="1">
        <v>1</v>
      </c>
      <c r="M854" s="1">
        <v>85</v>
      </c>
      <c r="N854" s="1">
        <v>188.92</v>
      </c>
      <c r="O854"/>
    </row>
    <row r="855" spans="1:15">
      <c r="A855" s="1" t="s">
        <v>1035</v>
      </c>
      <c r="B855" s="1">
        <v>545</v>
      </c>
      <c r="D855" s="1" t="s">
        <v>564</v>
      </c>
      <c r="E855" s="1">
        <v>50.979228970000001</v>
      </c>
      <c r="F855" s="1">
        <v>-126.42790220000001</v>
      </c>
      <c r="G855" s="2" t="str">
        <f t="shared" si="8"/>
        <v>YES</v>
      </c>
      <c r="H855" s="1" t="s">
        <v>35</v>
      </c>
      <c r="I855" s="1" t="s">
        <v>35</v>
      </c>
      <c r="J855" s="1" t="s">
        <v>35</v>
      </c>
      <c r="K855" s="1">
        <v>6</v>
      </c>
      <c r="L855" s="1">
        <v>6</v>
      </c>
      <c r="M855" s="1">
        <v>12</v>
      </c>
      <c r="N855" s="1">
        <v>42.68</v>
      </c>
      <c r="O855"/>
    </row>
    <row r="856" spans="1:15">
      <c r="A856" s="1" t="s">
        <v>1035</v>
      </c>
      <c r="B856" s="1">
        <v>546</v>
      </c>
      <c r="D856" s="1" t="s">
        <v>564</v>
      </c>
      <c r="E856" s="1">
        <v>50.995429989999998</v>
      </c>
      <c r="F856" s="1">
        <v>-126.41680150000001</v>
      </c>
      <c r="G856" s="2" t="str">
        <f t="shared" si="8"/>
        <v>YES</v>
      </c>
      <c r="H856" s="1" t="s">
        <v>35</v>
      </c>
      <c r="I856" s="1" t="s">
        <v>35</v>
      </c>
      <c r="J856" s="1" t="s">
        <v>35</v>
      </c>
      <c r="K856" s="1">
        <v>40</v>
      </c>
      <c r="L856" s="1">
        <v>5</v>
      </c>
      <c r="M856" s="1">
        <v>45</v>
      </c>
      <c r="N856" s="1">
        <v>91.24</v>
      </c>
      <c r="O856"/>
    </row>
    <row r="857" spans="1:15">
      <c r="A857" s="1" t="s">
        <v>1035</v>
      </c>
      <c r="B857" s="1">
        <v>547</v>
      </c>
      <c r="D857" s="1" t="s">
        <v>560</v>
      </c>
      <c r="E857" s="1">
        <v>50.401939390000003</v>
      </c>
      <c r="F857" s="1">
        <v>-127.0975037</v>
      </c>
      <c r="G857" s="2" t="str">
        <f t="shared" si="8"/>
        <v>YES</v>
      </c>
      <c r="H857" s="1" t="s">
        <v>35</v>
      </c>
      <c r="I857" s="1" t="s">
        <v>35</v>
      </c>
      <c r="J857" s="1" t="s">
        <v>35</v>
      </c>
      <c r="K857" s="1">
        <v>45</v>
      </c>
      <c r="L857" s="1">
        <v>10</v>
      </c>
      <c r="M857" s="1">
        <v>55</v>
      </c>
      <c r="N857" s="1">
        <v>119.68</v>
      </c>
      <c r="O857"/>
    </row>
    <row r="858" spans="1:15">
      <c r="A858" s="1" t="s">
        <v>1035</v>
      </c>
      <c r="B858" s="1">
        <v>548</v>
      </c>
      <c r="D858" s="1" t="s">
        <v>560</v>
      </c>
      <c r="E858" s="1">
        <v>50.569999690000003</v>
      </c>
      <c r="F858" s="1">
        <v>-127.12370300000001</v>
      </c>
      <c r="G858" s="2" t="str">
        <f t="shared" si="8"/>
        <v>YES</v>
      </c>
      <c r="H858" s="1" t="s">
        <v>35</v>
      </c>
      <c r="I858" s="1" t="s">
        <v>35</v>
      </c>
      <c r="J858" s="1" t="s">
        <v>35</v>
      </c>
      <c r="K858" s="1">
        <v>80</v>
      </c>
      <c r="L858" s="1">
        <v>26</v>
      </c>
      <c r="M858" s="1">
        <v>106</v>
      </c>
      <c r="N858" s="1">
        <v>262.75</v>
      </c>
      <c r="O858"/>
    </row>
    <row r="859" spans="1:15">
      <c r="A859" s="1" t="s">
        <v>1035</v>
      </c>
      <c r="B859" s="1">
        <v>549</v>
      </c>
      <c r="D859" s="1" t="s">
        <v>564</v>
      </c>
      <c r="E859" s="1">
        <v>50.417781830000003</v>
      </c>
      <c r="F859" s="1">
        <v>-127.3585968</v>
      </c>
      <c r="G859" s="2" t="str">
        <f t="shared" si="8"/>
        <v>YES</v>
      </c>
      <c r="H859" s="1" t="s">
        <v>35</v>
      </c>
      <c r="I859" s="1" t="s">
        <v>35</v>
      </c>
      <c r="J859" s="1" t="s">
        <v>35</v>
      </c>
      <c r="K859" s="1">
        <v>98</v>
      </c>
      <c r="L859" s="1">
        <v>3</v>
      </c>
      <c r="M859" s="1">
        <v>101</v>
      </c>
      <c r="N859" s="1">
        <v>141.88999999999999</v>
      </c>
      <c r="O859"/>
    </row>
    <row r="860" spans="1:15">
      <c r="A860" s="1" t="s">
        <v>1035</v>
      </c>
      <c r="B860" s="1">
        <v>550</v>
      </c>
      <c r="D860" s="1" t="s">
        <v>560</v>
      </c>
      <c r="E860" s="1">
        <v>51.687000269999999</v>
      </c>
      <c r="F860" s="1">
        <v>-126.13939670000001</v>
      </c>
      <c r="G860" s="2" t="str">
        <f t="shared" si="8"/>
        <v>YES</v>
      </c>
      <c r="H860" s="1" t="s">
        <v>35</v>
      </c>
      <c r="I860" s="1" t="s">
        <v>35</v>
      </c>
      <c r="J860" s="1" t="s">
        <v>35</v>
      </c>
      <c r="K860" s="1">
        <v>35</v>
      </c>
      <c r="L860" s="1">
        <v>14</v>
      </c>
      <c r="M860" s="1">
        <v>49</v>
      </c>
      <c r="N860" s="1">
        <v>156.72</v>
      </c>
      <c r="O860"/>
    </row>
    <row r="861" spans="1:15">
      <c r="A861" s="1" t="s">
        <v>1035</v>
      </c>
      <c r="B861" s="1">
        <v>551</v>
      </c>
      <c r="D861" s="1" t="s">
        <v>560</v>
      </c>
      <c r="E861" s="1">
        <v>50.447669980000001</v>
      </c>
      <c r="F861" s="1">
        <v>-127.4298019</v>
      </c>
      <c r="G861" s="2" t="str">
        <f t="shared" si="8"/>
        <v>YES</v>
      </c>
      <c r="H861" s="1" t="s">
        <v>35</v>
      </c>
      <c r="I861" s="1" t="s">
        <v>35</v>
      </c>
      <c r="J861" s="1" t="s">
        <v>35</v>
      </c>
      <c r="K861" s="1">
        <v>88</v>
      </c>
      <c r="L861" s="1">
        <v>12</v>
      </c>
      <c r="M861" s="1">
        <v>100</v>
      </c>
      <c r="N861" s="1">
        <v>221.72</v>
      </c>
      <c r="O861"/>
    </row>
    <row r="862" spans="1:15">
      <c r="A862" s="1" t="s">
        <v>1035</v>
      </c>
      <c r="B862" s="1">
        <v>552</v>
      </c>
      <c r="D862" s="1" t="s">
        <v>564</v>
      </c>
      <c r="E862" s="1">
        <v>52.245601649999998</v>
      </c>
      <c r="F862" s="1">
        <v>-125.95010379999999</v>
      </c>
      <c r="G862" s="2" t="str">
        <f t="shared" si="8"/>
        <v>YES</v>
      </c>
      <c r="H862" s="1" t="s">
        <v>35</v>
      </c>
      <c r="I862" s="1" t="s">
        <v>35</v>
      </c>
      <c r="J862" s="1" t="s">
        <v>35</v>
      </c>
      <c r="K862" s="1">
        <v>51</v>
      </c>
      <c r="L862" s="1">
        <v>0.5</v>
      </c>
      <c r="M862" s="1">
        <v>51.5</v>
      </c>
      <c r="N862" s="1">
        <v>24.73</v>
      </c>
      <c r="O862"/>
    </row>
    <row r="863" spans="1:15">
      <c r="A863" s="1" t="s">
        <v>1035</v>
      </c>
      <c r="B863" s="1">
        <v>553</v>
      </c>
      <c r="D863" s="1" t="s">
        <v>35</v>
      </c>
      <c r="E863" s="1">
        <v>51.04333115</v>
      </c>
      <c r="F863" s="1">
        <v>-127.30639650000001</v>
      </c>
      <c r="G863" s="2" t="str">
        <f t="shared" si="8"/>
        <v>YES</v>
      </c>
      <c r="H863" s="1" t="s">
        <v>35</v>
      </c>
      <c r="I863" s="1" t="s">
        <v>35</v>
      </c>
      <c r="J863" s="1" t="s">
        <v>35</v>
      </c>
      <c r="K863" s="1">
        <v>100</v>
      </c>
      <c r="L863" s="1">
        <v>0</v>
      </c>
      <c r="M863" s="1">
        <v>100</v>
      </c>
      <c r="N863" s="1">
        <v>0</v>
      </c>
      <c r="O863"/>
    </row>
    <row r="864" spans="1:15">
      <c r="A864" s="1" t="s">
        <v>1035</v>
      </c>
      <c r="B864" s="1">
        <v>554</v>
      </c>
      <c r="D864" s="1" t="s">
        <v>560</v>
      </c>
      <c r="E864" s="1">
        <v>50.699748990000003</v>
      </c>
      <c r="F864" s="1">
        <v>-127.6875</v>
      </c>
      <c r="G864" s="2" t="str">
        <f t="shared" si="8"/>
        <v>YES</v>
      </c>
      <c r="H864" s="1" t="s">
        <v>35</v>
      </c>
      <c r="I864" s="1" t="s">
        <v>35</v>
      </c>
      <c r="J864" s="1" t="s">
        <v>35</v>
      </c>
      <c r="K864" s="1">
        <v>100</v>
      </c>
      <c r="L864" s="1">
        <v>8</v>
      </c>
      <c r="M864" s="1">
        <v>108</v>
      </c>
      <c r="N864" s="1">
        <v>414.1</v>
      </c>
      <c r="O864"/>
    </row>
    <row r="865" spans="1:15">
      <c r="A865" s="1" t="s">
        <v>1035</v>
      </c>
      <c r="B865" s="1">
        <v>555</v>
      </c>
      <c r="D865" s="1" t="s">
        <v>560</v>
      </c>
      <c r="E865" s="1">
        <v>51.75057983</v>
      </c>
      <c r="F865" s="1">
        <v>-126.67790220000001</v>
      </c>
      <c r="G865" s="2" t="str">
        <f t="shared" si="8"/>
        <v>YES</v>
      </c>
      <c r="H865" s="1" t="s">
        <v>35</v>
      </c>
      <c r="I865" s="1" t="s">
        <v>35</v>
      </c>
      <c r="J865" s="1" t="s">
        <v>35</v>
      </c>
      <c r="K865" s="1">
        <v>10</v>
      </c>
      <c r="L865" s="1">
        <v>75</v>
      </c>
      <c r="M865" s="1">
        <v>85</v>
      </c>
      <c r="N865" s="1">
        <v>438.61</v>
      </c>
      <c r="O865"/>
    </row>
    <row r="866" spans="1:15">
      <c r="A866" s="1" t="s">
        <v>1035</v>
      </c>
      <c r="B866" s="1">
        <v>556</v>
      </c>
      <c r="D866" s="1" t="s">
        <v>560</v>
      </c>
      <c r="E866" s="1">
        <v>51.751720429999999</v>
      </c>
      <c r="F866" s="1">
        <v>-126.6841965</v>
      </c>
      <c r="G866" s="2" t="str">
        <f t="shared" si="8"/>
        <v>YES</v>
      </c>
      <c r="H866" s="1" t="s">
        <v>35</v>
      </c>
      <c r="I866" s="1" t="s">
        <v>35</v>
      </c>
      <c r="J866" s="1" t="s">
        <v>35</v>
      </c>
      <c r="K866" s="1">
        <v>23</v>
      </c>
      <c r="L866" s="1">
        <v>46</v>
      </c>
      <c r="M866" s="1">
        <v>69</v>
      </c>
      <c r="N866" s="1">
        <v>336.22</v>
      </c>
      <c r="O866"/>
    </row>
    <row r="867" spans="1:15">
      <c r="A867" s="1" t="s">
        <v>1035</v>
      </c>
      <c r="B867" s="1">
        <v>557</v>
      </c>
      <c r="D867" s="1" t="s">
        <v>560</v>
      </c>
      <c r="E867" s="1">
        <v>51.754138949999998</v>
      </c>
      <c r="F867" s="1">
        <v>-126.6922989</v>
      </c>
      <c r="G867" s="2" t="str">
        <f t="shared" si="8"/>
        <v>YES</v>
      </c>
      <c r="H867" s="1" t="s">
        <v>35</v>
      </c>
      <c r="I867" s="1" t="s">
        <v>35</v>
      </c>
      <c r="J867" s="1" t="s">
        <v>35</v>
      </c>
      <c r="K867" s="1">
        <v>15</v>
      </c>
      <c r="L867" s="1">
        <v>42</v>
      </c>
      <c r="M867" s="1">
        <v>57</v>
      </c>
      <c r="N867" s="1">
        <v>231</v>
      </c>
      <c r="O867"/>
    </row>
    <row r="868" spans="1:15">
      <c r="A868" s="1" t="s">
        <v>1035</v>
      </c>
      <c r="B868" s="1">
        <v>558</v>
      </c>
      <c r="D868" s="1" t="s">
        <v>560</v>
      </c>
      <c r="E868" s="1">
        <v>51.809528350000001</v>
      </c>
      <c r="F868" s="1">
        <v>-126.6407013</v>
      </c>
      <c r="G868" s="2" t="str">
        <f t="shared" si="8"/>
        <v>YES</v>
      </c>
      <c r="H868" s="1" t="s">
        <v>35</v>
      </c>
      <c r="I868" s="1" t="s">
        <v>35</v>
      </c>
      <c r="J868" s="1" t="s">
        <v>35</v>
      </c>
      <c r="K868" s="1">
        <v>30</v>
      </c>
      <c r="L868" s="1">
        <v>22</v>
      </c>
      <c r="M868" s="1">
        <v>52</v>
      </c>
      <c r="N868" s="1">
        <v>206.95</v>
      </c>
      <c r="O868"/>
    </row>
    <row r="869" spans="1:15">
      <c r="A869" s="1" t="s">
        <v>1035</v>
      </c>
      <c r="B869" s="1">
        <v>559</v>
      </c>
      <c r="D869" s="1" t="s">
        <v>564</v>
      </c>
      <c r="E869" s="1">
        <v>51.81597137</v>
      </c>
      <c r="F869" s="1">
        <v>-126.6428986</v>
      </c>
      <c r="G869" s="2" t="str">
        <f t="shared" si="8"/>
        <v>YES</v>
      </c>
      <c r="H869" s="1" t="s">
        <v>35</v>
      </c>
      <c r="I869" s="1" t="s">
        <v>35</v>
      </c>
      <c r="J869" s="1" t="s">
        <v>35</v>
      </c>
      <c r="K869" s="1">
        <v>44</v>
      </c>
      <c r="L869" s="1">
        <v>17</v>
      </c>
      <c r="M869" s="1">
        <v>61</v>
      </c>
      <c r="N869" s="1">
        <v>160.80000000000001</v>
      </c>
      <c r="O869"/>
    </row>
    <row r="870" spans="1:15">
      <c r="A870" s="1" t="s">
        <v>1035</v>
      </c>
      <c r="B870" s="1">
        <v>560</v>
      </c>
      <c r="D870" s="1" t="s">
        <v>560</v>
      </c>
      <c r="E870" s="1">
        <v>50.69863892</v>
      </c>
      <c r="F870" s="1">
        <v>-127.81469730000001</v>
      </c>
      <c r="G870" s="2" t="str">
        <f t="shared" si="8"/>
        <v>YES</v>
      </c>
      <c r="H870" s="1" t="s">
        <v>35</v>
      </c>
      <c r="I870" s="1" t="s">
        <v>35</v>
      </c>
      <c r="J870" s="1" t="s">
        <v>35</v>
      </c>
      <c r="K870" s="1">
        <v>70</v>
      </c>
      <c r="L870" s="1">
        <v>23</v>
      </c>
      <c r="M870" s="1">
        <v>93</v>
      </c>
      <c r="N870" s="1">
        <v>273.01</v>
      </c>
      <c r="O870"/>
    </row>
    <row r="871" spans="1:15">
      <c r="A871" s="1" t="s">
        <v>1035</v>
      </c>
      <c r="B871" s="1">
        <v>561</v>
      </c>
      <c r="D871" s="1" t="s">
        <v>564</v>
      </c>
      <c r="E871" s="1">
        <v>50.700531009999999</v>
      </c>
      <c r="F871" s="1">
        <v>-127.8132019</v>
      </c>
      <c r="G871" s="2" t="str">
        <f t="shared" si="8"/>
        <v>YES</v>
      </c>
      <c r="H871" s="1" t="s">
        <v>35</v>
      </c>
      <c r="I871" s="1" t="s">
        <v>35</v>
      </c>
      <c r="J871" s="1" t="s">
        <v>35</v>
      </c>
      <c r="K871" s="1">
        <v>38</v>
      </c>
      <c r="L871" s="1">
        <v>22</v>
      </c>
      <c r="M871" s="1">
        <v>60</v>
      </c>
      <c r="N871" s="1">
        <v>145.44</v>
      </c>
      <c r="O871"/>
    </row>
    <row r="872" spans="1:15">
      <c r="A872" s="1" t="s">
        <v>1035</v>
      </c>
      <c r="B872" s="1">
        <v>562</v>
      </c>
      <c r="D872" s="1" t="s">
        <v>562</v>
      </c>
      <c r="E872" s="1">
        <v>50.701999659999998</v>
      </c>
      <c r="F872" s="1">
        <v>-127.8149033</v>
      </c>
      <c r="G872" s="2" t="str">
        <f t="shared" si="8"/>
        <v>YES</v>
      </c>
      <c r="H872" s="1" t="s">
        <v>35</v>
      </c>
      <c r="I872" s="1" t="s">
        <v>35</v>
      </c>
      <c r="J872" s="1" t="s">
        <v>35</v>
      </c>
      <c r="K872" s="1">
        <v>105</v>
      </c>
      <c r="L872" s="1">
        <v>2</v>
      </c>
      <c r="M872" s="1">
        <v>107</v>
      </c>
      <c r="N872" s="1">
        <v>487.43</v>
      </c>
      <c r="O872"/>
    </row>
    <row r="873" spans="1:15">
      <c r="A873" s="1" t="s">
        <v>1035</v>
      </c>
      <c r="B873" s="1">
        <v>563</v>
      </c>
      <c r="D873" s="1" t="s">
        <v>560</v>
      </c>
      <c r="E873" s="1">
        <v>52.241699220000001</v>
      </c>
      <c r="F873" s="1">
        <v>-126.3047028</v>
      </c>
      <c r="G873" s="2" t="str">
        <f t="shared" si="8"/>
        <v>YES</v>
      </c>
      <c r="H873" s="1" t="s">
        <v>35</v>
      </c>
      <c r="I873" s="1" t="s">
        <v>35</v>
      </c>
      <c r="J873" s="1" t="s">
        <v>35</v>
      </c>
      <c r="K873" s="1">
        <v>42</v>
      </c>
      <c r="L873" s="1">
        <v>22</v>
      </c>
      <c r="M873" s="1">
        <v>64</v>
      </c>
      <c r="N873" s="1">
        <v>207.7</v>
      </c>
      <c r="O873"/>
    </row>
    <row r="874" spans="1:15">
      <c r="A874" s="1" t="s">
        <v>1035</v>
      </c>
      <c r="B874" s="1">
        <v>564</v>
      </c>
      <c r="D874" s="1" t="s">
        <v>564</v>
      </c>
      <c r="E874" s="1">
        <v>52.241920469999997</v>
      </c>
      <c r="F874" s="1">
        <v>-126.3059006</v>
      </c>
      <c r="G874" s="2" t="str">
        <f t="shared" si="8"/>
        <v>YES</v>
      </c>
      <c r="H874" s="1" t="s">
        <v>35</v>
      </c>
      <c r="I874" s="1" t="s">
        <v>35</v>
      </c>
      <c r="J874" s="1" t="s">
        <v>35</v>
      </c>
      <c r="K874" s="1">
        <v>45</v>
      </c>
      <c r="L874" s="1">
        <v>10</v>
      </c>
      <c r="M874" s="1">
        <v>55</v>
      </c>
      <c r="N874" s="1">
        <v>143.97</v>
      </c>
      <c r="O874"/>
    </row>
    <row r="875" spans="1:15">
      <c r="A875" s="1" t="s">
        <v>1035</v>
      </c>
      <c r="B875" s="1">
        <v>565</v>
      </c>
      <c r="D875" s="1" t="s">
        <v>560</v>
      </c>
      <c r="E875" s="1">
        <v>52.218891139999997</v>
      </c>
      <c r="F875" s="1">
        <v>-126.33110050000001</v>
      </c>
      <c r="G875" s="2" t="str">
        <f t="shared" si="8"/>
        <v>YES</v>
      </c>
      <c r="H875" s="1" t="s">
        <v>35</v>
      </c>
      <c r="I875" s="1" t="s">
        <v>35</v>
      </c>
      <c r="J875" s="1" t="s">
        <v>35</v>
      </c>
      <c r="K875" s="1">
        <v>40</v>
      </c>
      <c r="L875" s="1">
        <v>8</v>
      </c>
      <c r="M875" s="1">
        <v>48</v>
      </c>
      <c r="N875" s="1">
        <v>241.18</v>
      </c>
      <c r="O875"/>
    </row>
    <row r="876" spans="1:15">
      <c r="A876" s="1" t="s">
        <v>1035</v>
      </c>
      <c r="B876" s="1">
        <v>566</v>
      </c>
      <c r="D876" s="1" t="s">
        <v>564</v>
      </c>
      <c r="E876" s="1">
        <v>52.218719479999997</v>
      </c>
      <c r="F876" s="1">
        <v>-126.33229830000001</v>
      </c>
      <c r="G876" s="2" t="str">
        <f t="shared" si="8"/>
        <v>YES</v>
      </c>
      <c r="H876" s="1" t="s">
        <v>35</v>
      </c>
      <c r="I876" s="1" t="s">
        <v>35</v>
      </c>
      <c r="J876" s="1" t="s">
        <v>35</v>
      </c>
      <c r="K876" s="1">
        <v>40</v>
      </c>
      <c r="L876" s="1">
        <v>33</v>
      </c>
      <c r="M876" s="1">
        <v>73</v>
      </c>
      <c r="N876" s="1">
        <v>333.19</v>
      </c>
      <c r="O876"/>
    </row>
    <row r="877" spans="1:15">
      <c r="A877" s="1" t="s">
        <v>1035</v>
      </c>
      <c r="B877" s="1">
        <v>567</v>
      </c>
      <c r="D877" s="1" t="s">
        <v>560</v>
      </c>
      <c r="E877" s="1">
        <v>52.228389739999997</v>
      </c>
      <c r="F877" s="1">
        <v>-126.3231964</v>
      </c>
      <c r="G877" s="2" t="str">
        <f t="shared" si="8"/>
        <v>YES</v>
      </c>
      <c r="H877" s="1" t="s">
        <v>35</v>
      </c>
      <c r="I877" s="1" t="s">
        <v>35</v>
      </c>
      <c r="J877" s="1" t="s">
        <v>35</v>
      </c>
      <c r="K877" s="1">
        <v>49</v>
      </c>
      <c r="L877" s="1">
        <v>13</v>
      </c>
      <c r="M877" s="1">
        <v>62</v>
      </c>
      <c r="N877" s="1">
        <v>149.06</v>
      </c>
      <c r="O877"/>
    </row>
    <row r="878" spans="1:15">
      <c r="A878" s="1" t="s">
        <v>1035</v>
      </c>
      <c r="B878" s="1">
        <v>568</v>
      </c>
      <c r="D878" s="1" t="s">
        <v>560</v>
      </c>
      <c r="E878" s="1">
        <v>50.737831120000003</v>
      </c>
      <c r="F878" s="1">
        <v>-127.8943024</v>
      </c>
      <c r="G878" s="2" t="str">
        <f t="shared" si="8"/>
        <v>YES</v>
      </c>
      <c r="H878" s="1" t="s">
        <v>35</v>
      </c>
      <c r="I878" s="1" t="s">
        <v>35</v>
      </c>
      <c r="J878" s="1" t="s">
        <v>35</v>
      </c>
      <c r="K878" s="1">
        <v>50</v>
      </c>
      <c r="L878" s="1">
        <v>50</v>
      </c>
      <c r="M878" s="1">
        <v>100</v>
      </c>
      <c r="N878" s="1">
        <v>352.58</v>
      </c>
      <c r="O878"/>
    </row>
    <row r="879" spans="1:15">
      <c r="A879" s="1" t="s">
        <v>1035</v>
      </c>
      <c r="B879" s="1">
        <v>569</v>
      </c>
      <c r="D879" s="1" t="s">
        <v>560</v>
      </c>
      <c r="E879" s="1">
        <v>51.357440949999997</v>
      </c>
      <c r="F879" s="1">
        <v>-127.29360200000001</v>
      </c>
      <c r="G879" s="2" t="str">
        <f t="shared" si="8"/>
        <v>YES</v>
      </c>
      <c r="H879" s="1" t="s">
        <v>35</v>
      </c>
      <c r="I879" s="1" t="s">
        <v>35</v>
      </c>
      <c r="J879" s="1" t="s">
        <v>35</v>
      </c>
      <c r="K879" s="1">
        <v>35</v>
      </c>
      <c r="L879" s="1">
        <v>0</v>
      </c>
      <c r="M879" s="1">
        <v>35</v>
      </c>
      <c r="N879" s="1">
        <v>188.86</v>
      </c>
      <c r="O879"/>
    </row>
    <row r="880" spans="1:15">
      <c r="A880" s="1" t="s">
        <v>1035</v>
      </c>
      <c r="B880" s="1">
        <v>570</v>
      </c>
      <c r="D880" s="1" t="s">
        <v>560</v>
      </c>
      <c r="E880" s="1">
        <v>50.660110469999999</v>
      </c>
      <c r="F880" s="1">
        <v>-128.01739499999999</v>
      </c>
      <c r="G880" s="2" t="str">
        <f t="shared" si="8"/>
        <v>YES</v>
      </c>
      <c r="H880" s="1" t="s">
        <v>35</v>
      </c>
      <c r="I880" s="1" t="s">
        <v>35</v>
      </c>
      <c r="J880" s="1" t="s">
        <v>35</v>
      </c>
      <c r="K880" s="1">
        <v>53</v>
      </c>
      <c r="L880" s="1">
        <v>11</v>
      </c>
      <c r="M880" s="1">
        <v>64</v>
      </c>
      <c r="N880" s="1">
        <v>131.44999999999999</v>
      </c>
      <c r="O880"/>
    </row>
    <row r="881" spans="1:15">
      <c r="A881" s="1" t="s">
        <v>1035</v>
      </c>
      <c r="B881" s="1">
        <v>571</v>
      </c>
      <c r="D881" s="1" t="s">
        <v>560</v>
      </c>
      <c r="E881" s="1">
        <v>50.656471250000003</v>
      </c>
      <c r="F881" s="1">
        <v>-128.03179929999999</v>
      </c>
      <c r="G881" s="2" t="str">
        <f t="shared" si="8"/>
        <v>YES</v>
      </c>
      <c r="H881" s="1" t="s">
        <v>35</v>
      </c>
      <c r="I881" s="1" t="s">
        <v>35</v>
      </c>
      <c r="J881" s="1" t="s">
        <v>35</v>
      </c>
      <c r="K881" s="1">
        <v>60</v>
      </c>
      <c r="L881" s="1">
        <v>30</v>
      </c>
      <c r="M881" s="1">
        <v>90</v>
      </c>
      <c r="N881" s="1">
        <v>197.99</v>
      </c>
      <c r="O881"/>
    </row>
    <row r="882" spans="1:15">
      <c r="A882" s="1" t="s">
        <v>1035</v>
      </c>
      <c r="B882" s="1">
        <v>572</v>
      </c>
      <c r="D882" s="1" t="s">
        <v>562</v>
      </c>
      <c r="E882" s="1">
        <v>52.287170410000002</v>
      </c>
      <c r="F882" s="1">
        <v>-126.40609739999999</v>
      </c>
      <c r="G882" s="2" t="str">
        <f t="shared" si="8"/>
        <v>YES</v>
      </c>
      <c r="H882" s="1" t="s">
        <v>35</v>
      </c>
      <c r="I882" s="1" t="s">
        <v>35</v>
      </c>
      <c r="J882" s="1" t="s">
        <v>35</v>
      </c>
      <c r="K882" s="1">
        <v>50</v>
      </c>
      <c r="L882" s="1">
        <v>7</v>
      </c>
      <c r="M882" s="1">
        <v>57</v>
      </c>
      <c r="N882" s="1">
        <v>42.97</v>
      </c>
      <c r="O882"/>
    </row>
    <row r="883" spans="1:15">
      <c r="A883" s="1" t="s">
        <v>1035</v>
      </c>
      <c r="B883" s="1">
        <v>573</v>
      </c>
      <c r="D883" s="1" t="s">
        <v>562</v>
      </c>
      <c r="E883" s="1">
        <v>52.287448879999999</v>
      </c>
      <c r="F883" s="1">
        <v>-126.4059982</v>
      </c>
      <c r="G883" s="2" t="str">
        <f t="shared" si="8"/>
        <v>YES</v>
      </c>
      <c r="H883" s="1" t="s">
        <v>35</v>
      </c>
      <c r="I883" s="1" t="s">
        <v>35</v>
      </c>
      <c r="J883" s="1" t="s">
        <v>35</v>
      </c>
      <c r="K883" s="1">
        <v>55</v>
      </c>
      <c r="L883" s="1">
        <v>6</v>
      </c>
      <c r="M883" s="1">
        <v>61</v>
      </c>
      <c r="N883" s="1">
        <v>81.37</v>
      </c>
      <c r="O883"/>
    </row>
    <row r="884" spans="1:15">
      <c r="A884" s="1" t="s">
        <v>1035</v>
      </c>
      <c r="B884" s="1">
        <v>574</v>
      </c>
      <c r="D884" s="1" t="s">
        <v>562</v>
      </c>
      <c r="E884" s="1">
        <v>50.66794968</v>
      </c>
      <c r="F884" s="1">
        <v>-128.06230160000001</v>
      </c>
      <c r="G884" s="2" t="str">
        <f t="shared" si="8"/>
        <v>YES</v>
      </c>
      <c r="H884" s="1" t="s">
        <v>35</v>
      </c>
      <c r="I884" s="1" t="s">
        <v>35</v>
      </c>
      <c r="J884" s="1" t="s">
        <v>35</v>
      </c>
      <c r="K884" s="1">
        <v>95</v>
      </c>
      <c r="L884" s="1">
        <v>2</v>
      </c>
      <c r="M884" s="1">
        <v>97</v>
      </c>
      <c r="N884" s="1">
        <v>325.75</v>
      </c>
      <c r="O884"/>
    </row>
    <row r="885" spans="1:15">
      <c r="A885" s="1" t="s">
        <v>1035</v>
      </c>
      <c r="B885" s="1">
        <v>575</v>
      </c>
      <c r="D885" s="1" t="s">
        <v>564</v>
      </c>
      <c r="E885" s="1">
        <v>52.336669919999999</v>
      </c>
      <c r="F885" s="1">
        <v>-126.43609619999999</v>
      </c>
      <c r="G885" s="2" t="str">
        <f t="shared" si="8"/>
        <v>YES</v>
      </c>
      <c r="H885" s="1" t="s">
        <v>35</v>
      </c>
      <c r="I885" s="1" t="s">
        <v>35</v>
      </c>
      <c r="J885" s="1" t="s">
        <v>35</v>
      </c>
      <c r="K885" s="1">
        <v>85</v>
      </c>
      <c r="L885" s="1">
        <v>14</v>
      </c>
      <c r="M885" s="1">
        <v>99</v>
      </c>
      <c r="N885" s="1">
        <v>152.09</v>
      </c>
      <c r="O885"/>
    </row>
    <row r="886" spans="1:15">
      <c r="A886" s="1" t="s">
        <v>1035</v>
      </c>
      <c r="B886" s="1">
        <v>576</v>
      </c>
      <c r="D886" s="1" t="s">
        <v>560</v>
      </c>
      <c r="E886" s="1">
        <v>50.673500060000002</v>
      </c>
      <c r="F886" s="1">
        <v>-128.09959409999999</v>
      </c>
      <c r="G886" s="2" t="str">
        <f t="shared" si="8"/>
        <v>YES</v>
      </c>
      <c r="H886" s="1" t="s">
        <v>35</v>
      </c>
      <c r="I886" s="1" t="s">
        <v>35</v>
      </c>
      <c r="J886" s="1" t="s">
        <v>35</v>
      </c>
      <c r="K886" s="1">
        <v>50</v>
      </c>
      <c r="L886" s="1">
        <v>15</v>
      </c>
      <c r="M886" s="1">
        <v>65</v>
      </c>
      <c r="N886" s="1">
        <v>213.74</v>
      </c>
      <c r="O886"/>
    </row>
    <row r="887" spans="1:15">
      <c r="A887" s="1" t="s">
        <v>1035</v>
      </c>
      <c r="B887" s="1">
        <v>577</v>
      </c>
      <c r="D887" s="1" t="s">
        <v>560</v>
      </c>
      <c r="E887" s="1">
        <v>52.33552933</v>
      </c>
      <c r="F887" s="1">
        <v>-126.43979640000001</v>
      </c>
      <c r="G887" s="2" t="str">
        <f t="shared" ref="G887:G950" si="9">IF(K887&lt;&gt;"NA","YES","NO")</f>
        <v>YES</v>
      </c>
      <c r="H887" s="1" t="s">
        <v>35</v>
      </c>
      <c r="I887" s="1" t="s">
        <v>35</v>
      </c>
      <c r="J887" s="1" t="s">
        <v>35</v>
      </c>
      <c r="K887" s="1">
        <v>50</v>
      </c>
      <c r="L887" s="1">
        <v>8</v>
      </c>
      <c r="M887" s="1">
        <v>58</v>
      </c>
      <c r="N887" s="1">
        <v>100.19</v>
      </c>
      <c r="O887"/>
    </row>
    <row r="888" spans="1:15">
      <c r="A888" s="1" t="s">
        <v>1035</v>
      </c>
      <c r="B888" s="1">
        <v>578</v>
      </c>
      <c r="D888" s="1" t="s">
        <v>564</v>
      </c>
      <c r="E888" s="1">
        <v>52.447921749999999</v>
      </c>
      <c r="F888" s="1">
        <v>-126.3330002</v>
      </c>
      <c r="G888" s="2" t="str">
        <f t="shared" si="9"/>
        <v>YES</v>
      </c>
      <c r="H888" s="1" t="s">
        <v>35</v>
      </c>
      <c r="I888" s="1" t="s">
        <v>35</v>
      </c>
      <c r="J888" s="1" t="s">
        <v>35</v>
      </c>
      <c r="K888" s="1">
        <v>41</v>
      </c>
      <c r="L888" s="1">
        <v>2</v>
      </c>
      <c r="M888" s="1">
        <v>43</v>
      </c>
      <c r="N888" s="1">
        <v>52.17</v>
      </c>
      <c r="O888"/>
    </row>
    <row r="889" spans="1:15">
      <c r="A889" s="1" t="s">
        <v>1035</v>
      </c>
      <c r="B889" s="1">
        <v>579</v>
      </c>
      <c r="D889" s="1" t="s">
        <v>564</v>
      </c>
      <c r="E889" s="1">
        <v>52.450580600000002</v>
      </c>
      <c r="F889" s="1">
        <v>-126.33080289999999</v>
      </c>
      <c r="G889" s="2" t="str">
        <f t="shared" si="9"/>
        <v>YES</v>
      </c>
      <c r="H889" s="1" t="s">
        <v>35</v>
      </c>
      <c r="I889" s="1" t="s">
        <v>35</v>
      </c>
      <c r="J889" s="1" t="s">
        <v>35</v>
      </c>
      <c r="K889" s="1">
        <v>96</v>
      </c>
      <c r="L889" s="1">
        <v>5</v>
      </c>
      <c r="M889" s="1">
        <v>101</v>
      </c>
      <c r="N889" s="1">
        <v>156.59</v>
      </c>
      <c r="O889"/>
    </row>
    <row r="890" spans="1:15">
      <c r="A890" s="1" t="s">
        <v>1035</v>
      </c>
      <c r="B890" s="1">
        <v>580</v>
      </c>
      <c r="D890" s="1" t="s">
        <v>560</v>
      </c>
      <c r="E890" s="1">
        <v>50.680278780000002</v>
      </c>
      <c r="F890" s="1">
        <v>-128.1042023</v>
      </c>
      <c r="G890" s="2" t="str">
        <f t="shared" si="9"/>
        <v>YES</v>
      </c>
      <c r="H890" s="1" t="s">
        <v>35</v>
      </c>
      <c r="I890" s="1" t="s">
        <v>35</v>
      </c>
      <c r="J890" s="1" t="s">
        <v>35</v>
      </c>
      <c r="K890" s="1">
        <v>48</v>
      </c>
      <c r="L890" s="1">
        <v>12</v>
      </c>
      <c r="M890" s="1">
        <v>60</v>
      </c>
      <c r="N890" s="1">
        <v>130.4</v>
      </c>
      <c r="O890"/>
    </row>
    <row r="891" spans="1:15">
      <c r="A891" s="1" t="s">
        <v>1035</v>
      </c>
      <c r="B891" s="1">
        <v>581</v>
      </c>
      <c r="D891" s="1" t="s">
        <v>564</v>
      </c>
      <c r="E891" s="1">
        <v>52.145942689999998</v>
      </c>
      <c r="F891" s="1">
        <v>-126.6623001</v>
      </c>
      <c r="G891" s="2" t="str">
        <f t="shared" si="9"/>
        <v>YES</v>
      </c>
      <c r="H891" s="1" t="s">
        <v>35</v>
      </c>
      <c r="I891" s="1" t="s">
        <v>35</v>
      </c>
      <c r="J891" s="1" t="s">
        <v>35</v>
      </c>
      <c r="K891" s="1">
        <v>34</v>
      </c>
      <c r="L891" s="1">
        <v>6</v>
      </c>
      <c r="M891" s="1">
        <v>40</v>
      </c>
      <c r="N891" s="1">
        <v>50.4</v>
      </c>
      <c r="O891"/>
    </row>
    <row r="892" spans="1:15">
      <c r="A892" s="1" t="s">
        <v>1035</v>
      </c>
      <c r="B892" s="1">
        <v>582</v>
      </c>
      <c r="D892" s="1" t="s">
        <v>560</v>
      </c>
      <c r="E892" s="1">
        <v>50.669811250000002</v>
      </c>
      <c r="F892" s="1">
        <v>-128.14489750000001</v>
      </c>
      <c r="G892" s="2" t="str">
        <f t="shared" si="9"/>
        <v>YES</v>
      </c>
      <c r="H892" s="1" t="s">
        <v>35</v>
      </c>
      <c r="I892" s="1" t="s">
        <v>35</v>
      </c>
      <c r="J892" s="1" t="s">
        <v>35</v>
      </c>
      <c r="K892" s="1">
        <v>44</v>
      </c>
      <c r="L892" s="1">
        <v>16</v>
      </c>
      <c r="M892" s="1">
        <v>60</v>
      </c>
      <c r="N892" s="1">
        <v>224.73</v>
      </c>
      <c r="O892"/>
    </row>
    <row r="893" spans="1:15">
      <c r="A893" s="1" t="s">
        <v>1035</v>
      </c>
      <c r="B893" s="1">
        <v>583</v>
      </c>
      <c r="D893" s="1" t="s">
        <v>564</v>
      </c>
      <c r="E893" s="1">
        <v>52.444889070000002</v>
      </c>
      <c r="F893" s="1">
        <v>-126.3899002</v>
      </c>
      <c r="G893" s="2" t="str">
        <f t="shared" si="9"/>
        <v>YES</v>
      </c>
      <c r="H893" s="1" t="s">
        <v>35</v>
      </c>
      <c r="I893" s="1" t="s">
        <v>35</v>
      </c>
      <c r="J893" s="1" t="s">
        <v>35</v>
      </c>
      <c r="K893" s="1">
        <v>62</v>
      </c>
      <c r="L893" s="1">
        <v>11</v>
      </c>
      <c r="M893" s="1">
        <v>73</v>
      </c>
      <c r="N893" s="1">
        <v>122.98</v>
      </c>
      <c r="O893"/>
    </row>
    <row r="894" spans="1:15">
      <c r="A894" s="1" t="s">
        <v>1035</v>
      </c>
      <c r="B894" s="1">
        <v>584</v>
      </c>
      <c r="D894" s="1" t="s">
        <v>561</v>
      </c>
      <c r="E894" s="1">
        <v>50.670700070000002</v>
      </c>
      <c r="F894" s="1">
        <v>-128.1658936</v>
      </c>
      <c r="G894" s="2" t="str">
        <f t="shared" si="9"/>
        <v>YES</v>
      </c>
      <c r="H894" s="1" t="s">
        <v>35</v>
      </c>
      <c r="I894" s="1" t="s">
        <v>35</v>
      </c>
      <c r="J894" s="1" t="s">
        <v>35</v>
      </c>
      <c r="K894" s="1">
        <v>120</v>
      </c>
      <c r="L894" s="1">
        <v>1</v>
      </c>
      <c r="M894" s="1">
        <v>121</v>
      </c>
      <c r="N894" s="1">
        <v>4.13</v>
      </c>
      <c r="O894"/>
    </row>
    <row r="895" spans="1:15">
      <c r="A895" s="1" t="s">
        <v>1035</v>
      </c>
      <c r="B895" s="1">
        <v>585</v>
      </c>
      <c r="D895" s="1" t="s">
        <v>564</v>
      </c>
      <c r="E895" s="1">
        <v>52.230289460000002</v>
      </c>
      <c r="F895" s="1">
        <v>-126.6112976</v>
      </c>
      <c r="G895" s="2" t="str">
        <f t="shared" si="9"/>
        <v>YES</v>
      </c>
      <c r="H895" s="1" t="s">
        <v>35</v>
      </c>
      <c r="I895" s="1" t="s">
        <v>35</v>
      </c>
      <c r="J895" s="1" t="s">
        <v>35</v>
      </c>
      <c r="K895" s="1">
        <v>65</v>
      </c>
      <c r="L895" s="1">
        <v>0</v>
      </c>
      <c r="M895" s="1">
        <v>65</v>
      </c>
      <c r="N895" s="1">
        <v>75.98</v>
      </c>
      <c r="O895"/>
    </row>
    <row r="896" spans="1:15">
      <c r="A896" s="1" t="s">
        <v>1035</v>
      </c>
      <c r="B896" s="1">
        <v>586</v>
      </c>
      <c r="D896" s="1" t="s">
        <v>560</v>
      </c>
      <c r="E896" s="1">
        <v>50.672939300000003</v>
      </c>
      <c r="F896" s="1">
        <v>-128.17550660000001</v>
      </c>
      <c r="G896" s="2" t="str">
        <f t="shared" si="9"/>
        <v>YES</v>
      </c>
      <c r="H896" s="1" t="s">
        <v>35</v>
      </c>
      <c r="I896" s="1" t="s">
        <v>35</v>
      </c>
      <c r="J896" s="1" t="s">
        <v>35</v>
      </c>
      <c r="K896" s="1">
        <v>51</v>
      </c>
      <c r="L896" s="1">
        <v>18</v>
      </c>
      <c r="M896" s="1">
        <v>69</v>
      </c>
      <c r="N896" s="1">
        <v>184.45</v>
      </c>
      <c r="O896"/>
    </row>
    <row r="897" spans="1:15">
      <c r="A897" s="1" t="s">
        <v>1035</v>
      </c>
      <c r="B897" s="1">
        <v>587</v>
      </c>
      <c r="D897" s="1" t="s">
        <v>560</v>
      </c>
      <c r="E897" s="1">
        <v>50.672859189999997</v>
      </c>
      <c r="F897" s="1">
        <v>-128.18060299999999</v>
      </c>
      <c r="G897" s="2" t="str">
        <f t="shared" si="9"/>
        <v>YES</v>
      </c>
      <c r="H897" s="1" t="s">
        <v>35</v>
      </c>
      <c r="I897" s="1" t="s">
        <v>35</v>
      </c>
      <c r="J897" s="1" t="s">
        <v>35</v>
      </c>
      <c r="K897" s="1">
        <v>57</v>
      </c>
      <c r="L897" s="1">
        <v>15</v>
      </c>
      <c r="M897" s="1">
        <v>72</v>
      </c>
      <c r="N897" s="1">
        <v>312.77999999999997</v>
      </c>
      <c r="O897"/>
    </row>
    <row r="898" spans="1:15">
      <c r="A898" s="1" t="s">
        <v>1035</v>
      </c>
      <c r="B898" s="1">
        <v>588</v>
      </c>
      <c r="D898" s="1" t="s">
        <v>564</v>
      </c>
      <c r="E898" s="1">
        <v>50.674171450000003</v>
      </c>
      <c r="F898" s="1">
        <v>-128.18310550000001</v>
      </c>
      <c r="G898" s="2" t="str">
        <f t="shared" si="9"/>
        <v>YES</v>
      </c>
      <c r="H898" s="1" t="s">
        <v>35</v>
      </c>
      <c r="I898" s="1" t="s">
        <v>35</v>
      </c>
      <c r="J898" s="1" t="s">
        <v>35</v>
      </c>
      <c r="K898" s="1">
        <v>80</v>
      </c>
      <c r="L898" s="1">
        <v>19</v>
      </c>
      <c r="M898" s="1">
        <v>99</v>
      </c>
      <c r="N898" s="1">
        <v>194.23</v>
      </c>
      <c r="O898"/>
    </row>
    <row r="899" spans="1:15">
      <c r="A899" s="1" t="s">
        <v>1035</v>
      </c>
      <c r="B899" s="1">
        <v>589</v>
      </c>
      <c r="D899" s="1" t="s">
        <v>560</v>
      </c>
      <c r="E899" s="1">
        <v>50.674278260000001</v>
      </c>
      <c r="F899" s="1">
        <v>-128.1833038</v>
      </c>
      <c r="G899" s="2" t="str">
        <f t="shared" si="9"/>
        <v>YES</v>
      </c>
      <c r="H899" s="1" t="s">
        <v>35</v>
      </c>
      <c r="I899" s="1" t="s">
        <v>35</v>
      </c>
      <c r="J899" s="1" t="s">
        <v>35</v>
      </c>
      <c r="K899" s="1">
        <v>57</v>
      </c>
      <c r="L899" s="1">
        <v>23</v>
      </c>
      <c r="M899" s="1">
        <v>80</v>
      </c>
      <c r="N899" s="1">
        <v>216.09</v>
      </c>
      <c r="O899"/>
    </row>
    <row r="900" spans="1:15">
      <c r="A900" s="1" t="s">
        <v>1035</v>
      </c>
      <c r="B900" s="1">
        <v>590</v>
      </c>
      <c r="D900" s="1" t="s">
        <v>560</v>
      </c>
      <c r="E900" s="1">
        <v>51.40682983</v>
      </c>
      <c r="F900" s="1">
        <v>-127.47180179999999</v>
      </c>
      <c r="G900" s="2" t="str">
        <f t="shared" si="9"/>
        <v>YES</v>
      </c>
      <c r="H900" s="1" t="s">
        <v>35</v>
      </c>
      <c r="I900" s="1" t="s">
        <v>35</v>
      </c>
      <c r="J900" s="1" t="s">
        <v>35</v>
      </c>
      <c r="K900" s="1">
        <v>60</v>
      </c>
      <c r="L900" s="1">
        <v>0</v>
      </c>
      <c r="M900" s="1">
        <v>60</v>
      </c>
      <c r="N900" s="1">
        <v>250.72</v>
      </c>
      <c r="O900"/>
    </row>
    <row r="901" spans="1:15">
      <c r="A901" s="1" t="s">
        <v>1035</v>
      </c>
      <c r="B901" s="1">
        <v>591</v>
      </c>
      <c r="D901" s="1" t="s">
        <v>562</v>
      </c>
      <c r="E901" s="1">
        <v>52.418861390000004</v>
      </c>
      <c r="F901" s="1">
        <v>-126.4645996</v>
      </c>
      <c r="G901" s="2" t="str">
        <f t="shared" si="9"/>
        <v>YES</v>
      </c>
      <c r="H901" s="1" t="s">
        <v>35</v>
      </c>
      <c r="I901" s="1" t="s">
        <v>35</v>
      </c>
      <c r="J901" s="1" t="s">
        <v>35</v>
      </c>
      <c r="K901" s="1">
        <v>11</v>
      </c>
      <c r="L901" s="1">
        <v>17</v>
      </c>
      <c r="M901" s="1">
        <v>28</v>
      </c>
      <c r="N901" s="1">
        <v>199.73</v>
      </c>
      <c r="O901"/>
    </row>
    <row r="902" spans="1:15">
      <c r="A902" s="1" t="s">
        <v>1035</v>
      </c>
      <c r="B902" s="1">
        <v>592</v>
      </c>
      <c r="D902" s="1" t="s">
        <v>564</v>
      </c>
      <c r="E902" s="1">
        <v>52.418281559999997</v>
      </c>
      <c r="F902" s="1">
        <v>-126.4657974</v>
      </c>
      <c r="G902" s="2" t="str">
        <f t="shared" si="9"/>
        <v>YES</v>
      </c>
      <c r="H902" s="1" t="s">
        <v>35</v>
      </c>
      <c r="I902" s="1" t="s">
        <v>35</v>
      </c>
      <c r="J902" s="1" t="s">
        <v>35</v>
      </c>
      <c r="K902" s="1">
        <v>80</v>
      </c>
      <c r="L902" s="1">
        <v>6</v>
      </c>
      <c r="M902" s="1">
        <v>86</v>
      </c>
      <c r="N902" s="1">
        <v>76.13</v>
      </c>
      <c r="O902"/>
    </row>
    <row r="903" spans="1:15">
      <c r="A903" s="1" t="s">
        <v>1035</v>
      </c>
      <c r="B903" s="1">
        <v>593</v>
      </c>
      <c r="D903" s="1" t="s">
        <v>564</v>
      </c>
      <c r="E903" s="1">
        <v>52.418109889999997</v>
      </c>
      <c r="F903" s="1">
        <v>-126.4676971</v>
      </c>
      <c r="G903" s="2" t="str">
        <f t="shared" si="9"/>
        <v>YES</v>
      </c>
      <c r="H903" s="1" t="s">
        <v>35</v>
      </c>
      <c r="I903" s="1" t="s">
        <v>35</v>
      </c>
      <c r="J903" s="1" t="s">
        <v>35</v>
      </c>
      <c r="K903" s="1">
        <v>60</v>
      </c>
      <c r="L903" s="1">
        <v>4</v>
      </c>
      <c r="M903" s="1">
        <v>64</v>
      </c>
      <c r="N903" s="1">
        <v>72.91</v>
      </c>
      <c r="O903"/>
    </row>
    <row r="904" spans="1:15">
      <c r="A904" s="1" t="s">
        <v>1035</v>
      </c>
      <c r="B904" s="1">
        <v>594</v>
      </c>
      <c r="D904" s="1" t="s">
        <v>560</v>
      </c>
      <c r="E904" s="1">
        <v>52.418170930000002</v>
      </c>
      <c r="F904" s="1">
        <v>-126.4681015</v>
      </c>
      <c r="G904" s="2" t="str">
        <f t="shared" si="9"/>
        <v>YES</v>
      </c>
      <c r="H904" s="1" t="s">
        <v>35</v>
      </c>
      <c r="I904" s="1" t="s">
        <v>35</v>
      </c>
      <c r="J904" s="1" t="s">
        <v>35</v>
      </c>
      <c r="K904" s="1">
        <v>80</v>
      </c>
      <c r="L904" s="1">
        <v>8</v>
      </c>
      <c r="M904" s="1">
        <v>88</v>
      </c>
      <c r="N904" s="1">
        <v>146.28</v>
      </c>
      <c r="O904"/>
    </row>
    <row r="905" spans="1:15">
      <c r="A905" s="1" t="s">
        <v>1035</v>
      </c>
      <c r="B905" s="1">
        <v>595</v>
      </c>
      <c r="D905" s="1" t="s">
        <v>564</v>
      </c>
      <c r="E905" s="1">
        <v>52.418056489999998</v>
      </c>
      <c r="F905" s="1">
        <v>-126.471199</v>
      </c>
      <c r="G905" s="2" t="str">
        <f t="shared" si="9"/>
        <v>YES</v>
      </c>
      <c r="H905" s="1" t="s">
        <v>35</v>
      </c>
      <c r="I905" s="1" t="s">
        <v>35</v>
      </c>
      <c r="J905" s="1" t="s">
        <v>35</v>
      </c>
      <c r="K905" s="1">
        <v>37</v>
      </c>
      <c r="L905" s="1">
        <v>16</v>
      </c>
      <c r="M905" s="1">
        <v>53</v>
      </c>
      <c r="N905" s="1">
        <v>99.56</v>
      </c>
      <c r="O905"/>
    </row>
    <row r="906" spans="1:15">
      <c r="A906" s="1" t="s">
        <v>1035</v>
      </c>
      <c r="B906" s="1">
        <v>596</v>
      </c>
      <c r="D906" s="1" t="s">
        <v>564</v>
      </c>
      <c r="E906" s="1">
        <v>51.377250670000002</v>
      </c>
      <c r="F906" s="1">
        <v>-127.5226364</v>
      </c>
      <c r="G906" s="2" t="str">
        <f t="shared" si="9"/>
        <v>YES</v>
      </c>
      <c r="H906" s="1" t="s">
        <v>35</v>
      </c>
      <c r="I906" s="1" t="s">
        <v>35</v>
      </c>
      <c r="J906" s="1" t="s">
        <v>35</v>
      </c>
      <c r="K906" s="1">
        <v>33</v>
      </c>
      <c r="L906" s="1">
        <v>22</v>
      </c>
      <c r="M906" s="1">
        <v>55</v>
      </c>
      <c r="N906" s="1">
        <v>162.08000000000001</v>
      </c>
      <c r="O906"/>
    </row>
    <row r="907" spans="1:15">
      <c r="A907" s="1" t="s">
        <v>1035</v>
      </c>
      <c r="B907" s="1">
        <v>597</v>
      </c>
      <c r="D907" s="1" t="s">
        <v>564</v>
      </c>
      <c r="E907" s="1">
        <v>50.681060789999997</v>
      </c>
      <c r="F907" s="1">
        <v>-128.23789980000001</v>
      </c>
      <c r="G907" s="2" t="str">
        <f t="shared" si="9"/>
        <v>YES</v>
      </c>
      <c r="H907" s="1" t="s">
        <v>35</v>
      </c>
      <c r="I907" s="1" t="s">
        <v>35</v>
      </c>
      <c r="J907" s="1" t="s">
        <v>35</v>
      </c>
      <c r="K907" s="1">
        <v>86</v>
      </c>
      <c r="L907" s="1">
        <v>2.5</v>
      </c>
      <c r="M907" s="1">
        <v>88.5</v>
      </c>
      <c r="N907" s="1">
        <v>91.4</v>
      </c>
      <c r="O907"/>
    </row>
    <row r="908" spans="1:15">
      <c r="A908" s="1" t="s">
        <v>1035</v>
      </c>
      <c r="B908" s="1">
        <v>598</v>
      </c>
      <c r="D908" s="1" t="s">
        <v>560</v>
      </c>
      <c r="E908" s="1">
        <v>52.38233185</v>
      </c>
      <c r="F908" s="1">
        <v>-126.5384979</v>
      </c>
      <c r="G908" s="2" t="str">
        <f t="shared" si="9"/>
        <v>YES</v>
      </c>
      <c r="H908" s="1" t="s">
        <v>35</v>
      </c>
      <c r="I908" s="1" t="s">
        <v>35</v>
      </c>
      <c r="J908" s="1" t="s">
        <v>35</v>
      </c>
      <c r="K908" s="1">
        <v>21</v>
      </c>
      <c r="L908" s="1">
        <v>8</v>
      </c>
      <c r="M908" s="1">
        <v>29</v>
      </c>
      <c r="N908" s="1">
        <v>78.569999999999993</v>
      </c>
      <c r="O908"/>
    </row>
    <row r="909" spans="1:15">
      <c r="A909" s="1" t="s">
        <v>1035</v>
      </c>
      <c r="B909" s="1">
        <v>599</v>
      </c>
      <c r="D909" s="1" t="s">
        <v>562</v>
      </c>
      <c r="E909" s="1">
        <v>52.385280610000002</v>
      </c>
      <c r="F909" s="1">
        <v>-126.5389023</v>
      </c>
      <c r="G909" s="2" t="str">
        <f t="shared" si="9"/>
        <v>YES</v>
      </c>
      <c r="H909" s="1" t="s">
        <v>35</v>
      </c>
      <c r="I909" s="1" t="s">
        <v>35</v>
      </c>
      <c r="J909" s="1" t="s">
        <v>35</v>
      </c>
      <c r="K909" s="1">
        <v>39</v>
      </c>
      <c r="L909" s="1">
        <v>30</v>
      </c>
      <c r="M909" s="1">
        <v>69</v>
      </c>
      <c r="N909" s="1">
        <v>357.37</v>
      </c>
      <c r="O909"/>
    </row>
    <row r="910" spans="1:15">
      <c r="A910" s="1" t="s">
        <v>1035</v>
      </c>
      <c r="B910" s="1">
        <v>600</v>
      </c>
      <c r="D910" s="1" t="s">
        <v>560</v>
      </c>
      <c r="E910" s="1">
        <v>52.448860170000003</v>
      </c>
      <c r="F910" s="1">
        <v>-126.5250015</v>
      </c>
      <c r="G910" s="2" t="str">
        <f t="shared" si="9"/>
        <v>YES</v>
      </c>
      <c r="H910" s="1" t="s">
        <v>35</v>
      </c>
      <c r="I910" s="1" t="s">
        <v>35</v>
      </c>
      <c r="J910" s="1" t="s">
        <v>35</v>
      </c>
      <c r="K910" s="1">
        <v>37</v>
      </c>
      <c r="L910" s="1">
        <v>21</v>
      </c>
      <c r="M910" s="1">
        <v>58</v>
      </c>
      <c r="N910" s="1">
        <v>188.39</v>
      </c>
      <c r="O910"/>
    </row>
    <row r="911" spans="1:15">
      <c r="A911" s="1" t="s">
        <v>1035</v>
      </c>
      <c r="B911" s="1">
        <v>601</v>
      </c>
      <c r="D911" s="1" t="s">
        <v>564</v>
      </c>
      <c r="E911" s="1">
        <v>52.450668329999999</v>
      </c>
      <c r="F911" s="1">
        <v>-126.5279007</v>
      </c>
      <c r="G911" s="2" t="str">
        <f t="shared" si="9"/>
        <v>YES</v>
      </c>
      <c r="H911" s="1" t="s">
        <v>35</v>
      </c>
      <c r="I911" s="1" t="s">
        <v>35</v>
      </c>
      <c r="J911" s="1" t="s">
        <v>35</v>
      </c>
      <c r="K911" s="1">
        <v>27</v>
      </c>
      <c r="L911" s="1">
        <v>22</v>
      </c>
      <c r="M911" s="1">
        <v>49</v>
      </c>
      <c r="N911" s="1">
        <v>144.5</v>
      </c>
      <c r="O911"/>
    </row>
    <row r="912" spans="1:15">
      <c r="A912" s="1" t="s">
        <v>1035</v>
      </c>
      <c r="B912" s="1">
        <v>602</v>
      </c>
      <c r="D912" s="1" t="s">
        <v>564</v>
      </c>
      <c r="E912" s="1">
        <v>52.373661040000002</v>
      </c>
      <c r="F912" s="1">
        <v>-126.6100998</v>
      </c>
      <c r="G912" s="2" t="str">
        <f t="shared" si="9"/>
        <v>YES</v>
      </c>
      <c r="H912" s="1" t="s">
        <v>35</v>
      </c>
      <c r="I912" s="1" t="s">
        <v>35</v>
      </c>
      <c r="J912" s="1" t="s">
        <v>35</v>
      </c>
      <c r="K912" s="1">
        <v>60</v>
      </c>
      <c r="L912" s="1">
        <v>6</v>
      </c>
      <c r="M912" s="1">
        <v>66</v>
      </c>
      <c r="N912" s="1">
        <v>76.33</v>
      </c>
      <c r="O912"/>
    </row>
    <row r="913" spans="1:15">
      <c r="A913" s="1" t="s">
        <v>1035</v>
      </c>
      <c r="B913" s="1">
        <v>603</v>
      </c>
      <c r="D913" s="1" t="s">
        <v>562</v>
      </c>
      <c r="E913" s="1">
        <v>52.381221770000003</v>
      </c>
      <c r="F913" s="1">
        <v>-126.6187973</v>
      </c>
      <c r="G913" s="2" t="str">
        <f t="shared" si="9"/>
        <v>YES</v>
      </c>
      <c r="H913" s="1" t="s">
        <v>35</v>
      </c>
      <c r="I913" s="1" t="s">
        <v>35</v>
      </c>
      <c r="J913" s="1" t="s">
        <v>35</v>
      </c>
      <c r="K913" s="1">
        <v>85</v>
      </c>
      <c r="L913" s="1">
        <v>4</v>
      </c>
      <c r="M913" s="1">
        <v>89</v>
      </c>
      <c r="N913" s="1">
        <v>160.55000000000001</v>
      </c>
      <c r="O913"/>
    </row>
    <row r="914" spans="1:15">
      <c r="A914" s="1" t="s">
        <v>1035</v>
      </c>
      <c r="B914" s="1">
        <v>604</v>
      </c>
      <c r="D914" s="1" t="s">
        <v>562</v>
      </c>
      <c r="E914" s="1">
        <v>52.380249020000001</v>
      </c>
      <c r="F914" s="1">
        <v>-126.6207962</v>
      </c>
      <c r="G914" s="2" t="str">
        <f t="shared" si="9"/>
        <v>YES</v>
      </c>
      <c r="H914" s="1" t="s">
        <v>35</v>
      </c>
      <c r="I914" s="1" t="s">
        <v>35</v>
      </c>
      <c r="J914" s="1" t="s">
        <v>35</v>
      </c>
      <c r="K914" s="1">
        <v>115</v>
      </c>
      <c r="L914" s="1">
        <v>7</v>
      </c>
      <c r="M914" s="1">
        <v>122</v>
      </c>
      <c r="N914" s="1">
        <v>168.35</v>
      </c>
      <c r="O914"/>
    </row>
    <row r="915" spans="1:15">
      <c r="A915" s="1" t="s">
        <v>1035</v>
      </c>
      <c r="B915" s="1">
        <v>605</v>
      </c>
      <c r="D915" s="1" t="s">
        <v>560</v>
      </c>
      <c r="E915" s="1">
        <v>52.359661099999997</v>
      </c>
      <c r="F915" s="1">
        <v>-126.6518021</v>
      </c>
      <c r="G915" s="2" t="str">
        <f t="shared" si="9"/>
        <v>YES</v>
      </c>
      <c r="H915" s="1" t="s">
        <v>35</v>
      </c>
      <c r="I915" s="1" t="s">
        <v>35</v>
      </c>
      <c r="J915" s="1" t="s">
        <v>35</v>
      </c>
      <c r="K915" s="1">
        <v>45</v>
      </c>
      <c r="L915" s="1">
        <v>6</v>
      </c>
      <c r="M915" s="1">
        <v>51</v>
      </c>
      <c r="N915" s="1">
        <v>112.01</v>
      </c>
      <c r="O915"/>
    </row>
    <row r="916" spans="1:15">
      <c r="A916" s="1" t="s">
        <v>1035</v>
      </c>
      <c r="B916" s="1">
        <v>606</v>
      </c>
      <c r="D916" s="1" t="s">
        <v>560</v>
      </c>
      <c r="E916" s="1">
        <v>52.039554600000002</v>
      </c>
      <c r="F916" s="1">
        <v>-126.9981995</v>
      </c>
      <c r="G916" s="2" t="str">
        <f t="shared" si="9"/>
        <v>YES</v>
      </c>
      <c r="H916" s="1" t="s">
        <v>35</v>
      </c>
      <c r="I916" s="1" t="s">
        <v>35</v>
      </c>
      <c r="J916" s="1" t="s">
        <v>35</v>
      </c>
      <c r="K916" s="1">
        <v>44</v>
      </c>
      <c r="L916" s="1">
        <v>20</v>
      </c>
      <c r="M916" s="1">
        <v>64</v>
      </c>
      <c r="N916" s="1">
        <v>337.95</v>
      </c>
      <c r="O916"/>
    </row>
    <row r="917" spans="1:15">
      <c r="A917" s="1" t="s">
        <v>1035</v>
      </c>
      <c r="B917" s="1">
        <v>607</v>
      </c>
      <c r="D917" s="1" t="s">
        <v>564</v>
      </c>
      <c r="E917" s="1">
        <v>52.404720310000002</v>
      </c>
      <c r="F917" s="1">
        <v>-126.6911011</v>
      </c>
      <c r="G917" s="2" t="str">
        <f t="shared" si="9"/>
        <v>YES</v>
      </c>
      <c r="H917" s="1" t="s">
        <v>35</v>
      </c>
      <c r="I917" s="1" t="s">
        <v>35</v>
      </c>
      <c r="J917" s="1" t="s">
        <v>35</v>
      </c>
      <c r="K917" s="1">
        <v>35</v>
      </c>
      <c r="L917" s="1">
        <v>0</v>
      </c>
      <c r="M917" s="1">
        <v>35</v>
      </c>
      <c r="N917" s="1">
        <v>40.26</v>
      </c>
      <c r="O917"/>
    </row>
    <row r="918" spans="1:15">
      <c r="A918" s="1" t="s">
        <v>1035</v>
      </c>
      <c r="B918" s="1">
        <v>608</v>
      </c>
      <c r="D918" s="1" t="s">
        <v>562</v>
      </c>
      <c r="E918" s="1">
        <v>52.405830379999998</v>
      </c>
      <c r="F918" s="1">
        <v>-126.6908035</v>
      </c>
      <c r="G918" s="2" t="str">
        <f t="shared" si="9"/>
        <v>YES</v>
      </c>
      <c r="H918" s="1" t="s">
        <v>35</v>
      </c>
      <c r="I918" s="1" t="s">
        <v>35</v>
      </c>
      <c r="J918" s="1" t="s">
        <v>35</v>
      </c>
      <c r="K918" s="1">
        <v>6</v>
      </c>
      <c r="L918" s="1">
        <v>1</v>
      </c>
      <c r="M918" s="1">
        <v>7</v>
      </c>
      <c r="N918" s="1">
        <v>0.61</v>
      </c>
      <c r="O918"/>
    </row>
    <row r="919" spans="1:15">
      <c r="A919" s="1" t="s">
        <v>1035</v>
      </c>
      <c r="B919" s="1">
        <v>609</v>
      </c>
      <c r="D919" s="1" t="s">
        <v>564</v>
      </c>
      <c r="E919" s="1">
        <v>52.40499878</v>
      </c>
      <c r="F919" s="1">
        <v>-126.6919022</v>
      </c>
      <c r="G919" s="2" t="str">
        <f t="shared" si="9"/>
        <v>YES</v>
      </c>
      <c r="H919" s="1" t="s">
        <v>35</v>
      </c>
      <c r="I919" s="1" t="s">
        <v>35</v>
      </c>
      <c r="J919" s="1" t="s">
        <v>35</v>
      </c>
      <c r="K919" s="1">
        <v>40</v>
      </c>
      <c r="L919" s="1">
        <v>2</v>
      </c>
      <c r="M919" s="1">
        <v>42</v>
      </c>
      <c r="N919" s="1">
        <v>60.49</v>
      </c>
      <c r="O919"/>
    </row>
    <row r="920" spans="1:15">
      <c r="A920" s="1" t="s">
        <v>1035</v>
      </c>
      <c r="B920" s="1">
        <v>610</v>
      </c>
      <c r="D920" s="1" t="s">
        <v>560</v>
      </c>
      <c r="E920" s="1">
        <v>52.406669620000002</v>
      </c>
      <c r="F920" s="1">
        <v>-126.694397</v>
      </c>
      <c r="G920" s="2" t="str">
        <f t="shared" si="9"/>
        <v>YES</v>
      </c>
      <c r="H920" s="1" t="s">
        <v>35</v>
      </c>
      <c r="I920" s="1" t="s">
        <v>35</v>
      </c>
      <c r="J920" s="1" t="s">
        <v>35</v>
      </c>
      <c r="K920" s="1">
        <v>30</v>
      </c>
      <c r="L920" s="1">
        <v>1</v>
      </c>
      <c r="M920" s="1">
        <v>31</v>
      </c>
      <c r="N920" s="1">
        <v>141.37</v>
      </c>
      <c r="O920"/>
    </row>
    <row r="921" spans="1:15">
      <c r="A921" s="1" t="s">
        <v>1035</v>
      </c>
      <c r="B921" s="1">
        <v>611</v>
      </c>
      <c r="D921" s="1" t="s">
        <v>560</v>
      </c>
      <c r="E921" s="1">
        <v>52.358890529999996</v>
      </c>
      <c r="F921" s="1">
        <v>-126.7434006</v>
      </c>
      <c r="G921" s="2" t="str">
        <f t="shared" si="9"/>
        <v>YES</v>
      </c>
      <c r="H921" s="1" t="s">
        <v>35</v>
      </c>
      <c r="I921" s="1" t="s">
        <v>35</v>
      </c>
      <c r="J921" s="1" t="s">
        <v>35</v>
      </c>
      <c r="K921" s="1">
        <v>76</v>
      </c>
      <c r="L921" s="1">
        <v>20</v>
      </c>
      <c r="M921" s="1">
        <v>96</v>
      </c>
      <c r="N921" s="1">
        <v>331.64</v>
      </c>
      <c r="O921"/>
    </row>
    <row r="922" spans="1:15">
      <c r="A922" s="1" t="s">
        <v>1035</v>
      </c>
      <c r="B922" s="1">
        <v>612</v>
      </c>
      <c r="D922" s="1" t="s">
        <v>564</v>
      </c>
      <c r="E922" s="1">
        <v>52.510215760000001</v>
      </c>
      <c r="F922" s="1">
        <v>-126.6104965</v>
      </c>
      <c r="G922" s="2" t="str">
        <f t="shared" si="9"/>
        <v>YES</v>
      </c>
      <c r="H922" s="1" t="s">
        <v>35</v>
      </c>
      <c r="I922" s="1" t="s">
        <v>35</v>
      </c>
      <c r="J922" s="1" t="s">
        <v>35</v>
      </c>
      <c r="K922" s="1">
        <v>41</v>
      </c>
      <c r="L922" s="1">
        <v>5</v>
      </c>
      <c r="M922" s="1">
        <v>46</v>
      </c>
      <c r="N922" s="1">
        <v>84.77</v>
      </c>
      <c r="O922"/>
    </row>
    <row r="923" spans="1:15">
      <c r="A923" s="1" t="s">
        <v>1035</v>
      </c>
      <c r="B923" s="1">
        <v>613</v>
      </c>
      <c r="D923" s="1" t="s">
        <v>560</v>
      </c>
      <c r="E923" s="1">
        <v>52.282329560000001</v>
      </c>
      <c r="F923" s="1">
        <v>-126.87069700000001</v>
      </c>
      <c r="G923" s="2" t="str">
        <f t="shared" si="9"/>
        <v>YES</v>
      </c>
      <c r="H923" s="1" t="s">
        <v>35</v>
      </c>
      <c r="I923" s="1" t="s">
        <v>35</v>
      </c>
      <c r="J923" s="1" t="s">
        <v>35</v>
      </c>
      <c r="K923" s="1">
        <v>49</v>
      </c>
      <c r="L923" s="1">
        <v>21</v>
      </c>
      <c r="M923" s="1">
        <v>70</v>
      </c>
      <c r="N923" s="1">
        <v>238.67</v>
      </c>
      <c r="O923"/>
    </row>
    <row r="924" spans="1:15">
      <c r="A924" s="1" t="s">
        <v>1035</v>
      </c>
      <c r="B924" s="1">
        <v>614</v>
      </c>
      <c r="D924" s="1" t="s">
        <v>561</v>
      </c>
      <c r="E924" s="1">
        <v>52.282051090000003</v>
      </c>
      <c r="F924" s="1">
        <v>-126.8774033</v>
      </c>
      <c r="G924" s="2" t="str">
        <f t="shared" si="9"/>
        <v>YES</v>
      </c>
      <c r="H924" s="1" t="s">
        <v>35</v>
      </c>
      <c r="I924" s="1" t="s">
        <v>35</v>
      </c>
      <c r="J924" s="1" t="s">
        <v>35</v>
      </c>
      <c r="K924" s="1">
        <v>4</v>
      </c>
      <c r="L924" s="1">
        <v>38</v>
      </c>
      <c r="M924" s="1">
        <v>42</v>
      </c>
      <c r="N924" s="1">
        <v>266.47000000000003</v>
      </c>
      <c r="O924"/>
    </row>
    <row r="925" spans="1:15">
      <c r="A925" s="1" t="s">
        <v>1035</v>
      </c>
      <c r="B925" s="1">
        <v>615</v>
      </c>
      <c r="D925" s="1" t="s">
        <v>564</v>
      </c>
      <c r="E925" s="1">
        <v>52.29294968</v>
      </c>
      <c r="F925" s="1">
        <v>-126.8812027</v>
      </c>
      <c r="G925" s="2" t="str">
        <f t="shared" si="9"/>
        <v>YES</v>
      </c>
      <c r="H925" s="1" t="s">
        <v>35</v>
      </c>
      <c r="I925" s="1" t="s">
        <v>35</v>
      </c>
      <c r="J925" s="1" t="s">
        <v>35</v>
      </c>
      <c r="K925" s="1">
        <v>123</v>
      </c>
      <c r="L925" s="1">
        <v>21</v>
      </c>
      <c r="M925" s="1">
        <v>144</v>
      </c>
      <c r="N925" s="1">
        <v>176.05</v>
      </c>
      <c r="O925"/>
    </row>
    <row r="926" spans="1:15">
      <c r="A926" s="1" t="s">
        <v>1035</v>
      </c>
      <c r="B926" s="1">
        <v>616</v>
      </c>
      <c r="D926" s="1" t="s">
        <v>564</v>
      </c>
      <c r="E926" s="1">
        <v>52.289810180000003</v>
      </c>
      <c r="F926" s="1">
        <v>-126.887001</v>
      </c>
      <c r="G926" s="2" t="str">
        <f t="shared" si="9"/>
        <v>YES</v>
      </c>
      <c r="H926" s="1" t="s">
        <v>35</v>
      </c>
      <c r="I926" s="1" t="s">
        <v>35</v>
      </c>
      <c r="J926" s="1" t="s">
        <v>35</v>
      </c>
      <c r="K926" s="1">
        <v>32</v>
      </c>
      <c r="L926" s="1">
        <v>18</v>
      </c>
      <c r="M926" s="1">
        <v>50</v>
      </c>
      <c r="N926" s="1">
        <v>141.05000000000001</v>
      </c>
      <c r="O926"/>
    </row>
    <row r="927" spans="1:15">
      <c r="A927" s="1" t="s">
        <v>1035</v>
      </c>
      <c r="B927" s="1">
        <v>617</v>
      </c>
      <c r="D927" s="1" t="s">
        <v>560</v>
      </c>
      <c r="E927" s="1">
        <v>52.279029850000001</v>
      </c>
      <c r="F927" s="1">
        <v>-126.914299</v>
      </c>
      <c r="G927" s="2" t="str">
        <f t="shared" si="9"/>
        <v>YES</v>
      </c>
      <c r="H927" s="1" t="s">
        <v>35</v>
      </c>
      <c r="I927" s="1" t="s">
        <v>35</v>
      </c>
      <c r="J927" s="1" t="s">
        <v>35</v>
      </c>
      <c r="K927" s="1">
        <v>50</v>
      </c>
      <c r="L927" s="1">
        <v>16</v>
      </c>
      <c r="M927" s="1">
        <v>66</v>
      </c>
      <c r="N927" s="1">
        <v>243.05</v>
      </c>
      <c r="O927"/>
    </row>
    <row r="928" spans="1:15">
      <c r="A928" s="1" t="s">
        <v>1035</v>
      </c>
      <c r="B928" s="1">
        <v>618</v>
      </c>
      <c r="D928" s="1" t="s">
        <v>560</v>
      </c>
      <c r="E928" s="1">
        <v>52.307861330000001</v>
      </c>
      <c r="F928" s="1">
        <v>-126.88999939999999</v>
      </c>
      <c r="G928" s="2" t="str">
        <f t="shared" si="9"/>
        <v>YES</v>
      </c>
      <c r="H928" s="1" t="s">
        <v>35</v>
      </c>
      <c r="I928" s="1" t="s">
        <v>35</v>
      </c>
      <c r="J928" s="1" t="s">
        <v>35</v>
      </c>
      <c r="K928" s="1">
        <v>55</v>
      </c>
      <c r="L928" s="1">
        <v>15</v>
      </c>
      <c r="M928" s="1">
        <v>70</v>
      </c>
      <c r="N928" s="1">
        <v>146.69999999999999</v>
      </c>
      <c r="O928"/>
    </row>
    <row r="929" spans="1:15">
      <c r="A929" s="1" t="s">
        <v>1035</v>
      </c>
      <c r="B929" s="1">
        <v>619</v>
      </c>
      <c r="D929" s="1" t="s">
        <v>560</v>
      </c>
      <c r="E929" s="1">
        <v>52.278949740000002</v>
      </c>
      <c r="F929" s="1">
        <v>-126.9218979</v>
      </c>
      <c r="G929" s="2" t="str">
        <f t="shared" si="9"/>
        <v>YES</v>
      </c>
      <c r="H929" s="1" t="s">
        <v>35</v>
      </c>
      <c r="I929" s="1" t="s">
        <v>35</v>
      </c>
      <c r="J929" s="1" t="s">
        <v>35</v>
      </c>
      <c r="K929" s="1">
        <v>45</v>
      </c>
      <c r="L929" s="1">
        <v>40</v>
      </c>
      <c r="M929" s="1">
        <v>85</v>
      </c>
      <c r="N929" s="1">
        <v>326.31</v>
      </c>
      <c r="O929"/>
    </row>
    <row r="930" spans="1:15">
      <c r="A930" s="1" t="s">
        <v>1035</v>
      </c>
      <c r="B930" s="1">
        <v>620</v>
      </c>
      <c r="D930" s="1" t="s">
        <v>560</v>
      </c>
      <c r="E930" s="1">
        <v>51.57144547</v>
      </c>
      <c r="F930" s="1">
        <v>-127.6398621</v>
      </c>
      <c r="G930" s="2" t="str">
        <f t="shared" si="9"/>
        <v>YES</v>
      </c>
      <c r="H930" s="1" t="s">
        <v>35</v>
      </c>
      <c r="I930" s="1" t="s">
        <v>35</v>
      </c>
      <c r="J930" s="1" t="s">
        <v>35</v>
      </c>
      <c r="K930" s="1">
        <v>40</v>
      </c>
      <c r="L930" s="1">
        <v>23</v>
      </c>
      <c r="M930" s="1">
        <v>63</v>
      </c>
      <c r="N930" s="1">
        <v>0</v>
      </c>
      <c r="O930"/>
    </row>
    <row r="931" spans="1:15">
      <c r="A931" s="1" t="s">
        <v>1035</v>
      </c>
      <c r="B931" s="1">
        <v>621</v>
      </c>
      <c r="D931" s="1" t="s">
        <v>561</v>
      </c>
      <c r="E931" s="1">
        <v>52.285140990000002</v>
      </c>
      <c r="F931" s="1">
        <v>-126.93019870000001</v>
      </c>
      <c r="G931" s="2" t="str">
        <f t="shared" si="9"/>
        <v>YES</v>
      </c>
      <c r="H931" s="1" t="s">
        <v>35</v>
      </c>
      <c r="I931" s="1" t="s">
        <v>35</v>
      </c>
      <c r="J931" s="1" t="s">
        <v>35</v>
      </c>
      <c r="K931" s="1">
        <v>2</v>
      </c>
      <c r="L931" s="1">
        <v>7</v>
      </c>
      <c r="M931" s="1">
        <v>9</v>
      </c>
      <c r="N931" s="1">
        <v>57.52</v>
      </c>
      <c r="O931"/>
    </row>
    <row r="932" spans="1:15">
      <c r="A932" s="1" t="s">
        <v>1035</v>
      </c>
      <c r="B932" s="1">
        <v>622</v>
      </c>
      <c r="D932" s="1" t="s">
        <v>562</v>
      </c>
      <c r="E932" s="1">
        <v>52.262859339999999</v>
      </c>
      <c r="F932" s="1">
        <v>-126.97789760000001</v>
      </c>
      <c r="G932" s="2" t="str">
        <f t="shared" si="9"/>
        <v>YES</v>
      </c>
      <c r="H932" s="1" t="s">
        <v>35</v>
      </c>
      <c r="I932" s="1" t="s">
        <v>35</v>
      </c>
      <c r="J932" s="1" t="s">
        <v>35</v>
      </c>
      <c r="K932" s="1">
        <v>24</v>
      </c>
      <c r="L932" s="1">
        <v>30</v>
      </c>
      <c r="M932" s="1">
        <v>54</v>
      </c>
      <c r="N932" s="1">
        <v>381.81</v>
      </c>
      <c r="O932"/>
    </row>
    <row r="933" spans="1:15">
      <c r="A933" s="1" t="s">
        <v>1035</v>
      </c>
      <c r="B933" s="1">
        <v>623</v>
      </c>
      <c r="D933" s="1" t="s">
        <v>560</v>
      </c>
      <c r="E933" s="1">
        <v>52.266448969999999</v>
      </c>
      <c r="F933" s="1">
        <v>-126.97820280000001</v>
      </c>
      <c r="G933" s="2" t="str">
        <f t="shared" si="9"/>
        <v>YES</v>
      </c>
      <c r="H933" s="1" t="s">
        <v>35</v>
      </c>
      <c r="I933" s="1" t="s">
        <v>35</v>
      </c>
      <c r="J933" s="1" t="s">
        <v>35</v>
      </c>
      <c r="K933" s="1">
        <v>21</v>
      </c>
      <c r="L933" s="1">
        <v>37</v>
      </c>
      <c r="M933" s="1">
        <v>58</v>
      </c>
      <c r="N933" s="1">
        <v>227.2</v>
      </c>
      <c r="O933"/>
    </row>
    <row r="934" spans="1:15">
      <c r="A934" s="1" t="s">
        <v>1035</v>
      </c>
      <c r="B934" s="1">
        <v>624</v>
      </c>
      <c r="D934" s="1" t="s">
        <v>560</v>
      </c>
      <c r="E934" s="1">
        <v>52.272220609999998</v>
      </c>
      <c r="F934" s="1">
        <v>-126.9925995</v>
      </c>
      <c r="G934" s="2" t="str">
        <f t="shared" si="9"/>
        <v>YES</v>
      </c>
      <c r="H934" s="1" t="s">
        <v>35</v>
      </c>
      <c r="I934" s="1" t="s">
        <v>35</v>
      </c>
      <c r="J934" s="1" t="s">
        <v>35</v>
      </c>
      <c r="K934" s="1">
        <v>42</v>
      </c>
      <c r="L934" s="1">
        <v>32</v>
      </c>
      <c r="M934" s="1">
        <v>74</v>
      </c>
      <c r="N934" s="1">
        <v>305.77999999999997</v>
      </c>
      <c r="O934"/>
    </row>
    <row r="935" spans="1:15">
      <c r="A935" s="1" t="s">
        <v>1035</v>
      </c>
      <c r="B935" s="1">
        <v>625</v>
      </c>
      <c r="D935" s="1" t="s">
        <v>561</v>
      </c>
      <c r="E935" s="1">
        <v>52.271610260000003</v>
      </c>
      <c r="F935" s="1">
        <v>-126.99629969999999</v>
      </c>
      <c r="G935" s="2" t="str">
        <f t="shared" si="9"/>
        <v>YES</v>
      </c>
      <c r="H935" s="1" t="s">
        <v>35</v>
      </c>
      <c r="I935" s="1" t="s">
        <v>35</v>
      </c>
      <c r="J935" s="1" t="s">
        <v>35</v>
      </c>
      <c r="K935" s="1">
        <v>15</v>
      </c>
      <c r="L935" s="1">
        <v>46</v>
      </c>
      <c r="M935" s="1">
        <v>61</v>
      </c>
      <c r="N935" s="1">
        <v>376.1</v>
      </c>
      <c r="O935"/>
    </row>
    <row r="936" spans="1:15">
      <c r="A936" s="1" t="s">
        <v>1035</v>
      </c>
      <c r="B936" s="1">
        <v>626</v>
      </c>
      <c r="D936" s="1" t="s">
        <v>560</v>
      </c>
      <c r="E936" s="1">
        <v>52.272251130000001</v>
      </c>
      <c r="F936" s="1">
        <v>-126.99839780000001</v>
      </c>
      <c r="G936" s="2" t="str">
        <f t="shared" si="9"/>
        <v>YES</v>
      </c>
      <c r="H936" s="1" t="s">
        <v>35</v>
      </c>
      <c r="I936" s="1" t="s">
        <v>35</v>
      </c>
      <c r="J936" s="1" t="s">
        <v>35</v>
      </c>
      <c r="K936" s="1">
        <v>19</v>
      </c>
      <c r="L936" s="1">
        <v>46</v>
      </c>
      <c r="M936" s="1">
        <v>65</v>
      </c>
      <c r="N936" s="1">
        <v>341.68</v>
      </c>
      <c r="O936"/>
    </row>
    <row r="937" spans="1:15">
      <c r="A937" s="1" t="s">
        <v>1035</v>
      </c>
      <c r="B937" s="1">
        <v>627</v>
      </c>
      <c r="D937" s="1" t="s">
        <v>564</v>
      </c>
      <c r="E937" s="1">
        <v>52.292888640000001</v>
      </c>
      <c r="F937" s="1">
        <v>-126.9952011</v>
      </c>
      <c r="G937" s="2" t="str">
        <f t="shared" si="9"/>
        <v>YES</v>
      </c>
      <c r="H937" s="1" t="s">
        <v>35</v>
      </c>
      <c r="I937" s="1" t="s">
        <v>35</v>
      </c>
      <c r="J937" s="1" t="s">
        <v>35</v>
      </c>
      <c r="K937" s="1">
        <v>65</v>
      </c>
      <c r="L937" s="1">
        <v>3</v>
      </c>
      <c r="M937" s="1">
        <v>68</v>
      </c>
      <c r="N937" s="1">
        <v>79.52</v>
      </c>
      <c r="O937"/>
    </row>
    <row r="938" spans="1:15">
      <c r="A938" s="1" t="s">
        <v>1035</v>
      </c>
      <c r="B938" s="1">
        <v>628</v>
      </c>
      <c r="D938" s="1" t="s">
        <v>560</v>
      </c>
      <c r="E938" s="1">
        <v>52.377609249999999</v>
      </c>
      <c r="F938" s="1">
        <v>-126.9293976</v>
      </c>
      <c r="G938" s="2" t="str">
        <f t="shared" si="9"/>
        <v>YES</v>
      </c>
      <c r="H938" s="1" t="s">
        <v>35</v>
      </c>
      <c r="I938" s="1" t="s">
        <v>35</v>
      </c>
      <c r="J938" s="1" t="s">
        <v>35</v>
      </c>
      <c r="K938" s="1">
        <v>67</v>
      </c>
      <c r="L938" s="1">
        <v>20</v>
      </c>
      <c r="M938" s="1">
        <v>87</v>
      </c>
      <c r="N938" s="1">
        <v>225</v>
      </c>
      <c r="O938"/>
    </row>
    <row r="939" spans="1:15">
      <c r="A939" s="1" t="s">
        <v>1035</v>
      </c>
      <c r="B939" s="1">
        <v>629</v>
      </c>
      <c r="D939" s="1" t="s">
        <v>560</v>
      </c>
      <c r="E939" s="1">
        <v>52.388500209999997</v>
      </c>
      <c r="F939" s="1">
        <v>-126.9354019</v>
      </c>
      <c r="G939" s="2" t="str">
        <f t="shared" si="9"/>
        <v>YES</v>
      </c>
      <c r="H939" s="1" t="s">
        <v>35</v>
      </c>
      <c r="I939" s="1" t="s">
        <v>35</v>
      </c>
      <c r="J939" s="1" t="s">
        <v>35</v>
      </c>
      <c r="K939" s="1">
        <v>20</v>
      </c>
      <c r="L939" s="1">
        <v>25</v>
      </c>
      <c r="M939" s="1">
        <v>45</v>
      </c>
      <c r="N939" s="1">
        <v>144.13</v>
      </c>
      <c r="O939"/>
    </row>
    <row r="940" spans="1:15">
      <c r="A940" s="1" t="s">
        <v>1035</v>
      </c>
      <c r="B940" s="1">
        <v>630</v>
      </c>
      <c r="D940" s="1" t="s">
        <v>564</v>
      </c>
      <c r="E940" s="1">
        <v>52.371639250000001</v>
      </c>
      <c r="F940" s="1">
        <v>-126.9665985</v>
      </c>
      <c r="G940" s="2" t="str">
        <f t="shared" si="9"/>
        <v>YES</v>
      </c>
      <c r="H940" s="1" t="s">
        <v>35</v>
      </c>
      <c r="I940" s="1" t="s">
        <v>35</v>
      </c>
      <c r="J940" s="1" t="s">
        <v>35</v>
      </c>
      <c r="K940" s="1">
        <v>20</v>
      </c>
      <c r="L940" s="1">
        <v>12</v>
      </c>
      <c r="M940" s="1">
        <v>32</v>
      </c>
      <c r="N940" s="1">
        <v>135.88</v>
      </c>
      <c r="O940"/>
    </row>
    <row r="941" spans="1:15">
      <c r="A941" s="1" t="s">
        <v>1035</v>
      </c>
      <c r="B941" s="1">
        <v>631</v>
      </c>
      <c r="D941" s="1" t="s">
        <v>560</v>
      </c>
      <c r="E941" s="1">
        <v>51.761966710000003</v>
      </c>
      <c r="F941" s="1">
        <v>-127.5960693</v>
      </c>
      <c r="G941" s="2" t="str">
        <f t="shared" si="9"/>
        <v>YES</v>
      </c>
      <c r="H941" s="1" t="s">
        <v>35</v>
      </c>
      <c r="I941" s="1" t="s">
        <v>35</v>
      </c>
      <c r="J941" s="1" t="s">
        <v>35</v>
      </c>
      <c r="K941" s="1">
        <v>36</v>
      </c>
      <c r="L941" s="1">
        <v>24</v>
      </c>
      <c r="M941" s="1">
        <v>60</v>
      </c>
      <c r="N941" s="1">
        <v>234.16</v>
      </c>
      <c r="O941"/>
    </row>
    <row r="942" spans="1:15">
      <c r="A942" s="1" t="s">
        <v>1035</v>
      </c>
      <c r="B942" s="1">
        <v>632</v>
      </c>
      <c r="D942" s="1" t="s">
        <v>560</v>
      </c>
      <c r="E942" s="1">
        <v>52.41592026</v>
      </c>
      <c r="F942" s="1">
        <v>-127.0003967</v>
      </c>
      <c r="G942" s="2" t="str">
        <f t="shared" si="9"/>
        <v>YES</v>
      </c>
      <c r="H942" s="1" t="s">
        <v>35</v>
      </c>
      <c r="I942" s="1" t="s">
        <v>35</v>
      </c>
      <c r="J942" s="1" t="s">
        <v>35</v>
      </c>
      <c r="K942" s="1">
        <v>25</v>
      </c>
      <c r="L942" s="1">
        <v>18</v>
      </c>
      <c r="M942" s="1">
        <v>43</v>
      </c>
      <c r="N942" s="1">
        <v>199.47</v>
      </c>
      <c r="O942"/>
    </row>
    <row r="943" spans="1:15">
      <c r="A943" s="1" t="s">
        <v>1035</v>
      </c>
      <c r="B943" s="1">
        <v>633</v>
      </c>
      <c r="D943" s="1" t="s">
        <v>564</v>
      </c>
      <c r="E943" s="1">
        <v>52.654800420000001</v>
      </c>
      <c r="F943" s="1">
        <v>-126.7674026</v>
      </c>
      <c r="G943" s="2" t="str">
        <f t="shared" si="9"/>
        <v>YES</v>
      </c>
      <c r="H943" s="1" t="s">
        <v>35</v>
      </c>
      <c r="I943" s="1" t="s">
        <v>35</v>
      </c>
      <c r="J943" s="1" t="s">
        <v>35</v>
      </c>
      <c r="K943" s="1">
        <v>36</v>
      </c>
      <c r="L943" s="1">
        <v>10</v>
      </c>
      <c r="M943" s="1">
        <v>46</v>
      </c>
      <c r="N943" s="1">
        <v>104.27</v>
      </c>
      <c r="O943"/>
    </row>
    <row r="944" spans="1:15">
      <c r="A944" s="1" t="s">
        <v>1035</v>
      </c>
      <c r="B944" s="1">
        <v>634</v>
      </c>
      <c r="D944" s="1" t="s">
        <v>564</v>
      </c>
      <c r="E944" s="1">
        <v>51.861110689999997</v>
      </c>
      <c r="F944" s="1">
        <v>-127.6500015</v>
      </c>
      <c r="G944" s="2" t="str">
        <f t="shared" si="9"/>
        <v>YES</v>
      </c>
      <c r="H944" s="1" t="s">
        <v>35</v>
      </c>
      <c r="I944" s="1" t="s">
        <v>35</v>
      </c>
      <c r="J944" s="1" t="s">
        <v>35</v>
      </c>
      <c r="K944" s="1">
        <v>19</v>
      </c>
      <c r="L944" s="1">
        <v>13</v>
      </c>
      <c r="M944" s="1">
        <v>32</v>
      </c>
      <c r="N944" s="1">
        <v>96.7</v>
      </c>
      <c r="O944"/>
    </row>
    <row r="945" spans="1:15">
      <c r="A945" s="1" t="s">
        <v>1035</v>
      </c>
      <c r="B945" s="1">
        <v>635</v>
      </c>
      <c r="D945" s="1" t="s">
        <v>561</v>
      </c>
      <c r="E945" s="1">
        <v>51.526920320000002</v>
      </c>
      <c r="F945" s="1">
        <v>-128.0202026</v>
      </c>
      <c r="G945" s="2" t="str">
        <f t="shared" si="9"/>
        <v>YES</v>
      </c>
      <c r="H945" s="1" t="s">
        <v>35</v>
      </c>
      <c r="I945" s="1" t="s">
        <v>35</v>
      </c>
      <c r="J945" s="1" t="s">
        <v>35</v>
      </c>
      <c r="K945" s="1">
        <v>12</v>
      </c>
      <c r="L945" s="1">
        <v>50</v>
      </c>
      <c r="M945" s="1">
        <v>62</v>
      </c>
      <c r="N945" s="1">
        <v>296.35000000000002</v>
      </c>
      <c r="O945"/>
    </row>
    <row r="946" spans="1:15">
      <c r="A946" s="1" t="s">
        <v>1035</v>
      </c>
      <c r="B946" s="1">
        <v>636</v>
      </c>
      <c r="D946" s="1" t="s">
        <v>564</v>
      </c>
      <c r="E946" s="1">
        <v>52.419109339999999</v>
      </c>
      <c r="F946" s="1">
        <v>-127.16439819999999</v>
      </c>
      <c r="G946" s="2" t="str">
        <f t="shared" si="9"/>
        <v>YES</v>
      </c>
      <c r="H946" s="1" t="s">
        <v>35</v>
      </c>
      <c r="I946" s="1" t="s">
        <v>35</v>
      </c>
      <c r="J946" s="1" t="s">
        <v>35</v>
      </c>
      <c r="K946" s="1">
        <v>35</v>
      </c>
      <c r="L946" s="1">
        <v>16</v>
      </c>
      <c r="M946" s="1">
        <v>51</v>
      </c>
      <c r="N946" s="1">
        <v>157.88</v>
      </c>
      <c r="O946"/>
    </row>
    <row r="947" spans="1:15">
      <c r="A947" s="1" t="s">
        <v>1035</v>
      </c>
      <c r="B947" s="1">
        <v>637</v>
      </c>
      <c r="D947" s="1" t="s">
        <v>562</v>
      </c>
      <c r="E947" s="1">
        <v>52.385719299999998</v>
      </c>
      <c r="F947" s="1">
        <v>-127.19809720000001</v>
      </c>
      <c r="G947" s="2" t="str">
        <f t="shared" si="9"/>
        <v>YES</v>
      </c>
      <c r="H947" s="1" t="s">
        <v>35</v>
      </c>
      <c r="I947" s="1" t="s">
        <v>35</v>
      </c>
      <c r="J947" s="1" t="s">
        <v>35</v>
      </c>
      <c r="K947" s="1">
        <v>8</v>
      </c>
      <c r="L947" s="1">
        <v>13</v>
      </c>
      <c r="M947" s="1">
        <v>21</v>
      </c>
      <c r="N947" s="1">
        <v>174.67</v>
      </c>
      <c r="O947"/>
    </row>
    <row r="948" spans="1:15">
      <c r="A948" s="1" t="s">
        <v>1035</v>
      </c>
      <c r="B948" s="1">
        <v>638</v>
      </c>
      <c r="D948" s="1" t="s">
        <v>562</v>
      </c>
      <c r="E948" s="1">
        <v>52.386051180000003</v>
      </c>
      <c r="F948" s="1">
        <v>-127.1992035</v>
      </c>
      <c r="G948" s="2" t="str">
        <f t="shared" si="9"/>
        <v>YES</v>
      </c>
      <c r="H948" s="1" t="s">
        <v>35</v>
      </c>
      <c r="I948" s="1" t="s">
        <v>35</v>
      </c>
      <c r="J948" s="1" t="s">
        <v>35</v>
      </c>
      <c r="K948" s="1">
        <v>32</v>
      </c>
      <c r="L948" s="1">
        <v>11</v>
      </c>
      <c r="M948" s="1">
        <v>43</v>
      </c>
      <c r="N948" s="1">
        <v>42.16</v>
      </c>
      <c r="O948"/>
    </row>
    <row r="949" spans="1:15">
      <c r="A949" s="1" t="s">
        <v>1035</v>
      </c>
      <c r="B949" s="1">
        <v>639</v>
      </c>
      <c r="D949" s="1" t="s">
        <v>560</v>
      </c>
      <c r="E949" s="1">
        <v>52.421669010000002</v>
      </c>
      <c r="F949" s="1">
        <v>-127.16690060000001</v>
      </c>
      <c r="G949" s="2" t="str">
        <f t="shared" si="9"/>
        <v>YES</v>
      </c>
      <c r="H949" s="1" t="s">
        <v>35</v>
      </c>
      <c r="I949" s="1" t="s">
        <v>35</v>
      </c>
      <c r="J949" s="1" t="s">
        <v>35</v>
      </c>
      <c r="K949" s="1">
        <v>20</v>
      </c>
      <c r="L949" s="1">
        <v>20</v>
      </c>
      <c r="M949" s="1">
        <v>40</v>
      </c>
      <c r="N949" s="1">
        <v>133.06</v>
      </c>
      <c r="O949"/>
    </row>
    <row r="950" spans="1:15">
      <c r="A950" s="1" t="s">
        <v>1035</v>
      </c>
      <c r="B950" s="1">
        <v>640</v>
      </c>
      <c r="D950" s="1" t="s">
        <v>35</v>
      </c>
      <c r="E950" s="1">
        <v>52.31414032</v>
      </c>
      <c r="F950" s="1">
        <v>-127.2776947</v>
      </c>
      <c r="G950" s="2" t="str">
        <f t="shared" si="9"/>
        <v>YES</v>
      </c>
      <c r="H950" s="1" t="s">
        <v>35</v>
      </c>
      <c r="I950" s="1" t="s">
        <v>35</v>
      </c>
      <c r="J950" s="1" t="s">
        <v>35</v>
      </c>
      <c r="K950" s="1">
        <v>2</v>
      </c>
      <c r="L950" s="1">
        <v>0</v>
      </c>
      <c r="M950" s="1">
        <v>2</v>
      </c>
      <c r="N950" s="1" t="s">
        <v>35</v>
      </c>
      <c r="O950"/>
    </row>
    <row r="951" spans="1:15">
      <c r="A951" s="1" t="s">
        <v>1035</v>
      </c>
      <c r="B951" s="1">
        <v>641</v>
      </c>
      <c r="D951" s="1" t="s">
        <v>564</v>
      </c>
      <c r="E951" s="1">
        <v>51.77630997</v>
      </c>
      <c r="F951" s="1">
        <v>-127.8182983</v>
      </c>
      <c r="G951" s="2" t="str">
        <f t="shared" ref="G951:G1014" si="10">IF(K951&lt;&gt;"NA","YES","NO")</f>
        <v>YES</v>
      </c>
      <c r="H951" s="1" t="s">
        <v>35</v>
      </c>
      <c r="I951" s="1" t="s">
        <v>35</v>
      </c>
      <c r="J951" s="1" t="s">
        <v>35</v>
      </c>
      <c r="K951" s="1">
        <v>60</v>
      </c>
      <c r="L951" s="1">
        <v>34</v>
      </c>
      <c r="M951" s="1">
        <v>94</v>
      </c>
      <c r="N951" s="1">
        <v>244.1</v>
      </c>
      <c r="O951"/>
    </row>
    <row r="952" spans="1:15">
      <c r="A952" s="1" t="s">
        <v>1035</v>
      </c>
      <c r="B952" s="1">
        <v>642</v>
      </c>
      <c r="D952" s="1" t="s">
        <v>560</v>
      </c>
      <c r="E952" s="1">
        <v>52.314334870000003</v>
      </c>
      <c r="F952" s="1">
        <v>-127.2814178</v>
      </c>
      <c r="G952" s="2" t="str">
        <f t="shared" si="10"/>
        <v>YES</v>
      </c>
      <c r="H952" s="1" t="s">
        <v>35</v>
      </c>
      <c r="I952" s="1" t="s">
        <v>35</v>
      </c>
      <c r="J952" s="1" t="s">
        <v>35</v>
      </c>
      <c r="K952" s="1">
        <v>35</v>
      </c>
      <c r="L952" s="1">
        <v>19</v>
      </c>
      <c r="M952" s="1">
        <v>54</v>
      </c>
      <c r="N952" s="1">
        <v>212.27</v>
      </c>
      <c r="O952"/>
    </row>
    <row r="953" spans="1:15">
      <c r="A953" s="1" t="s">
        <v>1035</v>
      </c>
      <c r="B953" s="1">
        <v>643</v>
      </c>
      <c r="D953" s="1" t="s">
        <v>564</v>
      </c>
      <c r="E953" s="1">
        <v>51.775669100000002</v>
      </c>
      <c r="F953" s="1">
        <v>-127.8200989</v>
      </c>
      <c r="G953" s="2" t="str">
        <f t="shared" si="10"/>
        <v>YES</v>
      </c>
      <c r="H953" s="1" t="s">
        <v>35</v>
      </c>
      <c r="I953" s="1" t="s">
        <v>35</v>
      </c>
      <c r="J953" s="1" t="s">
        <v>35</v>
      </c>
      <c r="K953" s="1">
        <v>73</v>
      </c>
      <c r="L953" s="1">
        <v>56</v>
      </c>
      <c r="M953" s="1">
        <v>129</v>
      </c>
      <c r="N953" s="1">
        <v>434.92</v>
      </c>
      <c r="O953"/>
    </row>
    <row r="954" spans="1:15">
      <c r="A954" s="1" t="s">
        <v>1035</v>
      </c>
      <c r="B954" s="1">
        <v>644</v>
      </c>
      <c r="D954" s="1" t="s">
        <v>562</v>
      </c>
      <c r="E954" s="1">
        <v>52.385139469999999</v>
      </c>
      <c r="F954" s="1">
        <v>-127.2134018</v>
      </c>
      <c r="G954" s="2" t="str">
        <f t="shared" si="10"/>
        <v>YES</v>
      </c>
      <c r="H954" s="1" t="s">
        <v>35</v>
      </c>
      <c r="I954" s="1" t="s">
        <v>35</v>
      </c>
      <c r="J954" s="1" t="s">
        <v>35</v>
      </c>
      <c r="K954" s="1">
        <v>18</v>
      </c>
      <c r="L954" s="1">
        <v>6</v>
      </c>
      <c r="M954" s="1">
        <v>24</v>
      </c>
      <c r="N954" s="1">
        <v>166.56</v>
      </c>
      <c r="O954"/>
    </row>
    <row r="955" spans="1:15">
      <c r="A955" s="1" t="s">
        <v>1035</v>
      </c>
      <c r="B955" s="1">
        <v>645</v>
      </c>
      <c r="D955" s="1" t="s">
        <v>561</v>
      </c>
      <c r="E955" s="1">
        <v>51.775970460000003</v>
      </c>
      <c r="F955" s="1">
        <v>-127.822998</v>
      </c>
      <c r="G955" s="2" t="str">
        <f t="shared" si="10"/>
        <v>YES</v>
      </c>
      <c r="H955" s="1" t="s">
        <v>35</v>
      </c>
      <c r="I955" s="1" t="s">
        <v>35</v>
      </c>
      <c r="J955" s="1" t="s">
        <v>35</v>
      </c>
      <c r="K955" s="1">
        <v>15</v>
      </c>
      <c r="L955" s="1">
        <v>84</v>
      </c>
      <c r="M955" s="1">
        <v>99</v>
      </c>
      <c r="N955" s="1">
        <v>751.93</v>
      </c>
      <c r="O955"/>
    </row>
    <row r="956" spans="1:15">
      <c r="A956" s="1" t="s">
        <v>1035</v>
      </c>
      <c r="B956" s="1">
        <v>646</v>
      </c>
      <c r="D956" s="1" t="s">
        <v>560</v>
      </c>
      <c r="E956" s="1">
        <v>52.421470640000003</v>
      </c>
      <c r="F956" s="1">
        <v>-127.17759700000001</v>
      </c>
      <c r="G956" s="2" t="str">
        <f t="shared" si="10"/>
        <v>YES</v>
      </c>
      <c r="H956" s="1" t="s">
        <v>35</v>
      </c>
      <c r="I956" s="1" t="s">
        <v>35</v>
      </c>
      <c r="J956" s="1" t="s">
        <v>35</v>
      </c>
      <c r="K956" s="1">
        <v>14</v>
      </c>
      <c r="L956" s="1">
        <v>40</v>
      </c>
      <c r="M956" s="1">
        <v>54</v>
      </c>
      <c r="N956" s="1">
        <v>249.25</v>
      </c>
      <c r="O956"/>
    </row>
    <row r="957" spans="1:15">
      <c r="A957" s="1" t="s">
        <v>1035</v>
      </c>
      <c r="B957" s="1">
        <v>647</v>
      </c>
      <c r="D957" s="1" t="s">
        <v>562</v>
      </c>
      <c r="E957" s="1">
        <v>51.927219389999998</v>
      </c>
      <c r="F957" s="1">
        <v>-127.6811981</v>
      </c>
      <c r="G957" s="2" t="str">
        <f t="shared" si="10"/>
        <v>YES</v>
      </c>
      <c r="H957" s="1" t="s">
        <v>35</v>
      </c>
      <c r="I957" s="1" t="s">
        <v>35</v>
      </c>
      <c r="J957" s="1" t="s">
        <v>35</v>
      </c>
      <c r="K957" s="1">
        <v>69</v>
      </c>
      <c r="L957" s="1">
        <v>1.5</v>
      </c>
      <c r="M957" s="1">
        <v>70.5</v>
      </c>
      <c r="N957" s="1">
        <v>266.67</v>
      </c>
      <c r="O957"/>
    </row>
    <row r="958" spans="1:15">
      <c r="A958" s="1" t="s">
        <v>1035</v>
      </c>
      <c r="B958" s="1">
        <v>648</v>
      </c>
      <c r="D958" s="1" t="s">
        <v>562</v>
      </c>
      <c r="E958" s="1">
        <v>51.927310939999998</v>
      </c>
      <c r="F958" s="1">
        <v>-127.6822968</v>
      </c>
      <c r="G958" s="2" t="str">
        <f t="shared" si="10"/>
        <v>YES</v>
      </c>
      <c r="H958" s="1" t="s">
        <v>35</v>
      </c>
      <c r="I958" s="1" t="s">
        <v>35</v>
      </c>
      <c r="J958" s="1" t="s">
        <v>35</v>
      </c>
      <c r="K958" s="1">
        <v>67</v>
      </c>
      <c r="L958" s="1">
        <v>2</v>
      </c>
      <c r="M958" s="1">
        <v>69</v>
      </c>
      <c r="N958" s="1">
        <v>26.73</v>
      </c>
      <c r="O958"/>
    </row>
    <row r="959" spans="1:15">
      <c r="A959" s="1" t="s">
        <v>1035</v>
      </c>
      <c r="B959" s="1">
        <v>649</v>
      </c>
      <c r="D959" s="1" t="s">
        <v>564</v>
      </c>
      <c r="E959" s="1">
        <v>51.944999690000003</v>
      </c>
      <c r="F959" s="1">
        <v>-127.6807022</v>
      </c>
      <c r="G959" s="2" t="str">
        <f t="shared" si="10"/>
        <v>YES</v>
      </c>
      <c r="H959" s="1" t="s">
        <v>35</v>
      </c>
      <c r="I959" s="1" t="s">
        <v>35</v>
      </c>
      <c r="J959" s="1" t="s">
        <v>35</v>
      </c>
      <c r="K959" s="1">
        <v>65</v>
      </c>
      <c r="L959" s="1">
        <v>43</v>
      </c>
      <c r="M959" s="1">
        <v>108</v>
      </c>
      <c r="N959" s="1">
        <v>386.37</v>
      </c>
      <c r="O959"/>
    </row>
    <row r="960" spans="1:15">
      <c r="A960" s="1" t="s">
        <v>1035</v>
      </c>
      <c r="B960" s="1">
        <v>650</v>
      </c>
      <c r="D960" s="1" t="s">
        <v>562</v>
      </c>
      <c r="E960" s="1">
        <v>52.494026179999999</v>
      </c>
      <c r="F960" s="1">
        <v>-127.1383972</v>
      </c>
      <c r="G960" s="2" t="str">
        <f t="shared" si="10"/>
        <v>YES</v>
      </c>
      <c r="H960" s="1" t="s">
        <v>35</v>
      </c>
      <c r="I960" s="1" t="s">
        <v>35</v>
      </c>
      <c r="J960" s="1" t="s">
        <v>35</v>
      </c>
      <c r="K960" s="1">
        <v>51</v>
      </c>
      <c r="L960" s="1">
        <v>12</v>
      </c>
      <c r="M960" s="1">
        <v>63</v>
      </c>
      <c r="N960" s="1">
        <v>455.93</v>
      </c>
      <c r="O960"/>
    </row>
    <row r="961" spans="1:15">
      <c r="A961" s="1" t="s">
        <v>1035</v>
      </c>
      <c r="B961" s="1">
        <v>651</v>
      </c>
      <c r="D961" s="1" t="s">
        <v>564</v>
      </c>
      <c r="E961" s="1">
        <v>51.642162319999997</v>
      </c>
      <c r="F961" s="1">
        <v>-127.9907303</v>
      </c>
      <c r="G961" s="2" t="str">
        <f t="shared" si="10"/>
        <v>YES</v>
      </c>
      <c r="H961" s="1" t="s">
        <v>35</v>
      </c>
      <c r="I961" s="1" t="s">
        <v>35</v>
      </c>
      <c r="J961" s="1" t="s">
        <v>35</v>
      </c>
      <c r="K961" s="1">
        <v>11</v>
      </c>
      <c r="L961" s="1">
        <v>2</v>
      </c>
      <c r="M961" s="1">
        <v>13</v>
      </c>
      <c r="N961" s="1">
        <v>34.909999999999997</v>
      </c>
      <c r="O961"/>
    </row>
    <row r="962" spans="1:15">
      <c r="A962" s="1" t="s">
        <v>1035</v>
      </c>
      <c r="B962" s="1">
        <v>652</v>
      </c>
      <c r="D962" s="1" t="s">
        <v>564</v>
      </c>
      <c r="E962" s="1">
        <v>52.46710968</v>
      </c>
      <c r="F962" s="1">
        <v>-127.19750209999999</v>
      </c>
      <c r="G962" s="2" t="str">
        <f t="shared" si="10"/>
        <v>YES</v>
      </c>
      <c r="H962" s="1" t="s">
        <v>35</v>
      </c>
      <c r="I962" s="1" t="s">
        <v>35</v>
      </c>
      <c r="J962" s="1" t="s">
        <v>35</v>
      </c>
      <c r="K962" s="1">
        <v>18</v>
      </c>
      <c r="L962" s="1">
        <v>40</v>
      </c>
      <c r="M962" s="1">
        <v>58</v>
      </c>
      <c r="N962" s="1">
        <v>221.82</v>
      </c>
      <c r="O962"/>
    </row>
    <row r="963" spans="1:15">
      <c r="A963" s="1" t="s">
        <v>1035</v>
      </c>
      <c r="B963" s="1">
        <v>653</v>
      </c>
      <c r="D963" s="1" t="s">
        <v>562</v>
      </c>
      <c r="E963" s="1">
        <v>51.678829190000002</v>
      </c>
      <c r="F963" s="1">
        <v>-128.00799559999999</v>
      </c>
      <c r="G963" s="2" t="str">
        <f t="shared" si="10"/>
        <v>YES</v>
      </c>
      <c r="H963" s="1" t="s">
        <v>35</v>
      </c>
      <c r="I963" s="1" t="s">
        <v>35</v>
      </c>
      <c r="J963" s="1" t="s">
        <v>35</v>
      </c>
      <c r="K963" s="1">
        <v>4</v>
      </c>
      <c r="L963" s="1">
        <v>26</v>
      </c>
      <c r="M963" s="1">
        <v>30</v>
      </c>
      <c r="N963" s="1">
        <v>88.45</v>
      </c>
      <c r="O963"/>
    </row>
    <row r="964" spans="1:15">
      <c r="A964" s="1" t="s">
        <v>1035</v>
      </c>
      <c r="B964" s="1">
        <v>654</v>
      </c>
      <c r="D964" s="1" t="s">
        <v>562</v>
      </c>
      <c r="E964" s="1">
        <v>51.63098145</v>
      </c>
      <c r="F964" s="1">
        <v>-128.0637054</v>
      </c>
      <c r="G964" s="2" t="str">
        <f t="shared" si="10"/>
        <v>YES</v>
      </c>
      <c r="H964" s="1" t="s">
        <v>35</v>
      </c>
      <c r="I964" s="1" t="s">
        <v>35</v>
      </c>
      <c r="J964" s="1" t="s">
        <v>35</v>
      </c>
      <c r="K964" s="1">
        <v>33</v>
      </c>
      <c r="L964" s="1">
        <v>10</v>
      </c>
      <c r="M964" s="1">
        <v>43</v>
      </c>
      <c r="N964" s="1">
        <v>319.73</v>
      </c>
      <c r="O964"/>
    </row>
    <row r="965" spans="1:15">
      <c r="A965" s="1" t="s">
        <v>1035</v>
      </c>
      <c r="B965" s="1">
        <v>655</v>
      </c>
      <c r="D965" s="1" t="s">
        <v>564</v>
      </c>
      <c r="E965" s="1">
        <v>51.657649990000003</v>
      </c>
      <c r="F965" s="1">
        <v>-128.0418549</v>
      </c>
      <c r="G965" s="2" t="str">
        <f t="shared" si="10"/>
        <v>YES</v>
      </c>
      <c r="H965" s="1" t="s">
        <v>35</v>
      </c>
      <c r="I965" s="1" t="s">
        <v>35</v>
      </c>
      <c r="J965" s="1" t="s">
        <v>35</v>
      </c>
      <c r="K965" s="1">
        <v>33</v>
      </c>
      <c r="L965" s="1">
        <v>3.5</v>
      </c>
      <c r="M965" s="1">
        <v>36.5</v>
      </c>
      <c r="N965" s="1">
        <v>37.56</v>
      </c>
      <c r="O965"/>
    </row>
    <row r="966" spans="1:15">
      <c r="A966" s="1" t="s">
        <v>1035</v>
      </c>
      <c r="B966" s="1">
        <v>656</v>
      </c>
      <c r="D966" s="1" t="s">
        <v>564</v>
      </c>
      <c r="E966" s="1">
        <v>51.642917629999999</v>
      </c>
      <c r="F966" s="1">
        <v>-128.0588989</v>
      </c>
      <c r="G966" s="2" t="str">
        <f t="shared" si="10"/>
        <v>YES</v>
      </c>
      <c r="H966" s="1" t="s">
        <v>35</v>
      </c>
      <c r="I966" s="1" t="s">
        <v>35</v>
      </c>
      <c r="J966" s="1" t="s">
        <v>35</v>
      </c>
      <c r="K966" s="1">
        <v>22</v>
      </c>
      <c r="L966" s="1">
        <v>1.5</v>
      </c>
      <c r="M966" s="1">
        <v>23.5</v>
      </c>
      <c r="N966" s="1">
        <v>50.95</v>
      </c>
      <c r="O966"/>
    </row>
    <row r="967" spans="1:15">
      <c r="A967" s="1" t="s">
        <v>1035</v>
      </c>
      <c r="B967" s="1">
        <v>657</v>
      </c>
      <c r="D967" s="1" t="s">
        <v>564</v>
      </c>
      <c r="E967" s="1">
        <v>51.660408019999998</v>
      </c>
      <c r="F967" s="1">
        <v>-128.04148860000001</v>
      </c>
      <c r="G967" s="2" t="str">
        <f t="shared" si="10"/>
        <v>YES</v>
      </c>
      <c r="H967" s="1" t="s">
        <v>35</v>
      </c>
      <c r="I967" s="1" t="s">
        <v>35</v>
      </c>
      <c r="J967" s="1" t="s">
        <v>35</v>
      </c>
      <c r="K967" s="1">
        <v>26</v>
      </c>
      <c r="L967" s="1">
        <v>31</v>
      </c>
      <c r="M967" s="1">
        <v>57</v>
      </c>
      <c r="N967" s="1">
        <v>217.77</v>
      </c>
      <c r="O967"/>
    </row>
    <row r="968" spans="1:15">
      <c r="A968" s="1" t="s">
        <v>1035</v>
      </c>
      <c r="B968" s="1">
        <v>658</v>
      </c>
      <c r="D968" s="1" t="s">
        <v>564</v>
      </c>
      <c r="E968" s="1">
        <v>51.661529539999997</v>
      </c>
      <c r="F968" s="1">
        <v>-128.04080200000001</v>
      </c>
      <c r="G968" s="2" t="str">
        <f t="shared" si="10"/>
        <v>YES</v>
      </c>
      <c r="H968" s="1" t="s">
        <v>35</v>
      </c>
      <c r="I968" s="1" t="s">
        <v>35</v>
      </c>
      <c r="J968" s="1" t="s">
        <v>35</v>
      </c>
      <c r="K968" s="1">
        <v>14</v>
      </c>
      <c r="L968" s="1">
        <v>11</v>
      </c>
      <c r="M968" s="1">
        <v>25</v>
      </c>
      <c r="N968" s="1">
        <v>79.36</v>
      </c>
      <c r="O968"/>
    </row>
    <row r="969" spans="1:15">
      <c r="A969" s="1" t="s">
        <v>1035</v>
      </c>
      <c r="B969" s="1">
        <v>659</v>
      </c>
      <c r="D969" s="1" t="s">
        <v>564</v>
      </c>
      <c r="E969" s="1">
        <v>51.664070129999999</v>
      </c>
      <c r="F969" s="1">
        <v>-128.0388031</v>
      </c>
      <c r="G969" s="2" t="str">
        <f t="shared" si="10"/>
        <v>YES</v>
      </c>
      <c r="H969" s="1" t="s">
        <v>35</v>
      </c>
      <c r="I969" s="1" t="s">
        <v>35</v>
      </c>
      <c r="J969" s="1" t="s">
        <v>35</v>
      </c>
      <c r="K969" s="1">
        <v>35</v>
      </c>
      <c r="L969" s="1">
        <v>11</v>
      </c>
      <c r="M969" s="1">
        <v>46</v>
      </c>
      <c r="N969" s="1">
        <v>92.26</v>
      </c>
      <c r="O969"/>
    </row>
    <row r="970" spans="1:15">
      <c r="A970" s="1" t="s">
        <v>1035</v>
      </c>
      <c r="B970" s="1">
        <v>660</v>
      </c>
      <c r="D970" s="1" t="s">
        <v>561</v>
      </c>
      <c r="E970" s="1">
        <v>51.64250183</v>
      </c>
      <c r="F970" s="1">
        <v>-128.0612946</v>
      </c>
      <c r="G970" s="2" t="str">
        <f t="shared" si="10"/>
        <v>YES</v>
      </c>
      <c r="H970" s="1" t="s">
        <v>35</v>
      </c>
      <c r="I970" s="1" t="s">
        <v>35</v>
      </c>
      <c r="J970" s="1" t="s">
        <v>35</v>
      </c>
      <c r="K970" s="1">
        <v>8</v>
      </c>
      <c r="L970" s="1">
        <v>20.5</v>
      </c>
      <c r="M970" s="1">
        <v>28.5</v>
      </c>
      <c r="N970" s="1">
        <v>124.48</v>
      </c>
      <c r="O970"/>
    </row>
    <row r="971" spans="1:15">
      <c r="A971" s="1" t="s">
        <v>1035</v>
      </c>
      <c r="B971" s="1">
        <v>661</v>
      </c>
      <c r="D971" s="1" t="s">
        <v>560</v>
      </c>
      <c r="E971" s="1">
        <v>51.666278839999997</v>
      </c>
      <c r="F971" s="1">
        <v>-128.0403748</v>
      </c>
      <c r="G971" s="2" t="str">
        <f t="shared" si="10"/>
        <v>YES</v>
      </c>
      <c r="H971" s="1" t="s">
        <v>35</v>
      </c>
      <c r="I971" s="1" t="s">
        <v>35</v>
      </c>
      <c r="J971" s="1" t="s">
        <v>35</v>
      </c>
      <c r="K971" s="1">
        <v>28</v>
      </c>
      <c r="L971" s="1">
        <v>6</v>
      </c>
      <c r="M971" s="1">
        <v>34</v>
      </c>
      <c r="N971" s="1">
        <v>145.35</v>
      </c>
      <c r="O971"/>
    </row>
    <row r="972" spans="1:15">
      <c r="A972" s="1" t="s">
        <v>1035</v>
      </c>
      <c r="B972" s="1">
        <v>662</v>
      </c>
      <c r="D972" s="1" t="s">
        <v>564</v>
      </c>
      <c r="E972" s="1">
        <v>52.568969729999999</v>
      </c>
      <c r="F972" s="1">
        <v>-127.1380005</v>
      </c>
      <c r="G972" s="2" t="str">
        <f t="shared" si="10"/>
        <v>YES</v>
      </c>
      <c r="H972" s="1" t="s">
        <v>35</v>
      </c>
      <c r="I972" s="1" t="s">
        <v>35</v>
      </c>
      <c r="J972" s="1" t="s">
        <v>35</v>
      </c>
      <c r="K972" s="1">
        <v>16</v>
      </c>
      <c r="L972" s="1">
        <v>43</v>
      </c>
      <c r="M972" s="1">
        <v>59</v>
      </c>
      <c r="N972" s="1">
        <v>298.31</v>
      </c>
      <c r="O972"/>
    </row>
    <row r="973" spans="1:15">
      <c r="A973" s="1" t="s">
        <v>1035</v>
      </c>
      <c r="B973" s="1">
        <v>663</v>
      </c>
      <c r="D973" s="1" t="s">
        <v>564</v>
      </c>
      <c r="E973" s="1">
        <v>51.646694179999997</v>
      </c>
      <c r="F973" s="1">
        <v>-128.06451419999999</v>
      </c>
      <c r="G973" s="2" t="str">
        <f t="shared" si="10"/>
        <v>YES</v>
      </c>
      <c r="H973" s="1" t="s">
        <v>35</v>
      </c>
      <c r="I973" s="1" t="s">
        <v>35</v>
      </c>
      <c r="J973" s="1" t="s">
        <v>35</v>
      </c>
      <c r="K973" s="1">
        <v>23</v>
      </c>
      <c r="L973" s="1">
        <v>5</v>
      </c>
      <c r="M973" s="1">
        <v>28</v>
      </c>
      <c r="N973" s="1">
        <v>69.55</v>
      </c>
      <c r="O973"/>
    </row>
    <row r="974" spans="1:15">
      <c r="A974" s="1" t="s">
        <v>1035</v>
      </c>
      <c r="B974" s="1">
        <v>664</v>
      </c>
      <c r="D974" s="1" t="s">
        <v>562</v>
      </c>
      <c r="E974" s="1">
        <v>52.43497086</v>
      </c>
      <c r="F974" s="1">
        <v>-127.2763977</v>
      </c>
      <c r="G974" s="2" t="str">
        <f t="shared" si="10"/>
        <v>YES</v>
      </c>
      <c r="H974" s="1" t="s">
        <v>35</v>
      </c>
      <c r="I974" s="1" t="s">
        <v>35</v>
      </c>
      <c r="J974" s="1" t="s">
        <v>35</v>
      </c>
      <c r="K974" s="1">
        <v>35</v>
      </c>
      <c r="L974" s="1">
        <v>31</v>
      </c>
      <c r="M974" s="1">
        <v>66</v>
      </c>
      <c r="N974" s="1">
        <v>101.4</v>
      </c>
      <c r="O974"/>
    </row>
    <row r="975" spans="1:15">
      <c r="A975" s="1" t="s">
        <v>1035</v>
      </c>
      <c r="B975" s="1">
        <v>665</v>
      </c>
      <c r="D975" s="1" t="s">
        <v>561</v>
      </c>
      <c r="E975" s="1">
        <v>52.43807983</v>
      </c>
      <c r="F975" s="1">
        <v>-127.2741013</v>
      </c>
      <c r="G975" s="2" t="str">
        <f t="shared" si="10"/>
        <v>YES</v>
      </c>
      <c r="H975" s="1" t="s">
        <v>35</v>
      </c>
      <c r="I975" s="1" t="s">
        <v>35</v>
      </c>
      <c r="J975" s="1" t="s">
        <v>35</v>
      </c>
      <c r="K975" s="1">
        <v>8</v>
      </c>
      <c r="L975" s="1">
        <v>12</v>
      </c>
      <c r="M975" s="1">
        <v>20</v>
      </c>
      <c r="N975" s="1">
        <v>114.64</v>
      </c>
      <c r="O975"/>
    </row>
    <row r="976" spans="1:15">
      <c r="A976" s="1" t="s">
        <v>1035</v>
      </c>
      <c r="B976" s="1">
        <v>666</v>
      </c>
      <c r="D976" s="1" t="s">
        <v>560</v>
      </c>
      <c r="E976" s="1">
        <v>51.647075649999998</v>
      </c>
      <c r="F976" s="1">
        <v>-128.0692291</v>
      </c>
      <c r="G976" s="2" t="str">
        <f t="shared" si="10"/>
        <v>YES</v>
      </c>
      <c r="H976" s="1" t="s">
        <v>35</v>
      </c>
      <c r="I976" s="1" t="s">
        <v>35</v>
      </c>
      <c r="J976" s="1" t="s">
        <v>35</v>
      </c>
      <c r="K976" s="1">
        <v>48</v>
      </c>
      <c r="L976" s="1">
        <v>14</v>
      </c>
      <c r="M976" s="1">
        <v>62</v>
      </c>
      <c r="N976" s="1">
        <v>184.22</v>
      </c>
      <c r="O976"/>
    </row>
    <row r="977" spans="1:15">
      <c r="A977" s="1" t="s">
        <v>1035</v>
      </c>
      <c r="B977" s="1">
        <v>667</v>
      </c>
      <c r="D977" s="1" t="s">
        <v>560</v>
      </c>
      <c r="E977" s="1">
        <v>51.634624479999999</v>
      </c>
      <c r="F977" s="1">
        <v>-128.09660339999999</v>
      </c>
      <c r="G977" s="2" t="str">
        <f t="shared" si="10"/>
        <v>YES</v>
      </c>
      <c r="H977" s="1" t="s">
        <v>35</v>
      </c>
      <c r="I977" s="1" t="s">
        <v>35</v>
      </c>
      <c r="J977" s="1" t="s">
        <v>35</v>
      </c>
      <c r="K977" s="1">
        <v>32</v>
      </c>
      <c r="L977" s="1">
        <v>2.5</v>
      </c>
      <c r="M977" s="1">
        <v>34.5</v>
      </c>
      <c r="N977" s="1">
        <v>226.32</v>
      </c>
      <c r="O977"/>
    </row>
    <row r="978" spans="1:15">
      <c r="A978" s="1" t="s">
        <v>1035</v>
      </c>
      <c r="B978" s="1">
        <v>668</v>
      </c>
      <c r="D978" s="1" t="s">
        <v>564</v>
      </c>
      <c r="E978" s="1">
        <v>51.636260989999997</v>
      </c>
      <c r="F978" s="1">
        <v>-128.09620670000001</v>
      </c>
      <c r="G978" s="2" t="str">
        <f t="shared" si="10"/>
        <v>YES</v>
      </c>
      <c r="H978" s="1" t="s">
        <v>35</v>
      </c>
      <c r="I978" s="1" t="s">
        <v>35</v>
      </c>
      <c r="J978" s="1" t="s">
        <v>35</v>
      </c>
      <c r="K978" s="1">
        <v>32</v>
      </c>
      <c r="L978" s="1">
        <v>21</v>
      </c>
      <c r="M978" s="1">
        <v>53</v>
      </c>
      <c r="N978" s="1">
        <v>174.32</v>
      </c>
      <c r="O978"/>
    </row>
    <row r="979" spans="1:15">
      <c r="A979" s="1" t="s">
        <v>1035</v>
      </c>
      <c r="B979" s="1">
        <v>669</v>
      </c>
      <c r="D979" s="1" t="s">
        <v>562</v>
      </c>
      <c r="E979" s="1">
        <v>52.631168369999997</v>
      </c>
      <c r="F979" s="1">
        <v>-127.1240997</v>
      </c>
      <c r="G979" s="2" t="str">
        <f t="shared" si="10"/>
        <v>YES</v>
      </c>
      <c r="H979" s="1" t="s">
        <v>35</v>
      </c>
      <c r="I979" s="1" t="s">
        <v>35</v>
      </c>
      <c r="J979" s="1" t="s">
        <v>35</v>
      </c>
      <c r="K979" s="1">
        <v>34</v>
      </c>
      <c r="L979" s="1">
        <v>30</v>
      </c>
      <c r="M979" s="1">
        <v>64</v>
      </c>
      <c r="N979" s="1">
        <v>406.72</v>
      </c>
      <c r="O979"/>
    </row>
    <row r="980" spans="1:15">
      <c r="A980" s="1" t="s">
        <v>1035</v>
      </c>
      <c r="B980" s="1">
        <v>670</v>
      </c>
      <c r="D980" s="1" t="s">
        <v>560</v>
      </c>
      <c r="E980" s="1">
        <v>51.638057709999998</v>
      </c>
      <c r="F980" s="1">
        <v>-128.11775209999999</v>
      </c>
      <c r="G980" s="2" t="str">
        <f t="shared" si="10"/>
        <v>YES</v>
      </c>
      <c r="H980" s="1" t="s">
        <v>35</v>
      </c>
      <c r="I980" s="1" t="s">
        <v>35</v>
      </c>
      <c r="J980" s="1" t="s">
        <v>35</v>
      </c>
      <c r="K980" s="1">
        <v>37</v>
      </c>
      <c r="L980" s="1">
        <v>28.5</v>
      </c>
      <c r="M980" s="1">
        <v>65.5</v>
      </c>
      <c r="N980" s="1">
        <v>280.14999999999998</v>
      </c>
      <c r="O980"/>
    </row>
    <row r="981" spans="1:15">
      <c r="A981" s="1" t="s">
        <v>1035</v>
      </c>
      <c r="B981" s="1">
        <v>671</v>
      </c>
      <c r="D981" s="1" t="s">
        <v>564</v>
      </c>
      <c r="E981" s="1">
        <v>51.639965060000002</v>
      </c>
      <c r="F981" s="1">
        <v>-128.11668399999999</v>
      </c>
      <c r="G981" s="2" t="str">
        <f t="shared" si="10"/>
        <v>YES</v>
      </c>
      <c r="H981" s="1" t="s">
        <v>35</v>
      </c>
      <c r="I981" s="1" t="s">
        <v>35</v>
      </c>
      <c r="J981" s="1" t="s">
        <v>35</v>
      </c>
      <c r="K981" s="1">
        <v>30</v>
      </c>
      <c r="L981" s="1">
        <v>12.5</v>
      </c>
      <c r="M981" s="1">
        <v>42.5</v>
      </c>
      <c r="N981" s="1">
        <v>117.37</v>
      </c>
      <c r="O981"/>
    </row>
    <row r="982" spans="1:15">
      <c r="A982" s="1" t="s">
        <v>1035</v>
      </c>
      <c r="B982" s="1">
        <v>672</v>
      </c>
      <c r="D982" s="1" t="s">
        <v>564</v>
      </c>
      <c r="E982" s="1">
        <v>52.63447189</v>
      </c>
      <c r="F982" s="1">
        <v>-127.1231003</v>
      </c>
      <c r="G982" s="2" t="str">
        <f t="shared" si="10"/>
        <v>YES</v>
      </c>
      <c r="H982" s="1" t="s">
        <v>35</v>
      </c>
      <c r="I982" s="1" t="s">
        <v>35</v>
      </c>
      <c r="J982" s="1" t="s">
        <v>35</v>
      </c>
      <c r="K982" s="1">
        <v>10</v>
      </c>
      <c r="L982" s="1">
        <v>21</v>
      </c>
      <c r="M982" s="1">
        <v>31</v>
      </c>
      <c r="N982" s="1">
        <v>128.93</v>
      </c>
      <c r="O982"/>
    </row>
    <row r="983" spans="1:15">
      <c r="A983" s="1" t="s">
        <v>1035</v>
      </c>
      <c r="B983" s="1">
        <v>673</v>
      </c>
      <c r="D983" s="1" t="s">
        <v>564</v>
      </c>
      <c r="E983" s="1">
        <v>51.639923099999997</v>
      </c>
      <c r="F983" s="1">
        <v>-128.11833189999999</v>
      </c>
      <c r="G983" s="2" t="str">
        <f t="shared" si="10"/>
        <v>YES</v>
      </c>
      <c r="H983" s="1" t="s">
        <v>35</v>
      </c>
      <c r="I983" s="1" t="s">
        <v>35</v>
      </c>
      <c r="J983" s="1" t="s">
        <v>35</v>
      </c>
      <c r="K983" s="1">
        <v>30</v>
      </c>
      <c r="L983" s="1">
        <v>44</v>
      </c>
      <c r="M983" s="1">
        <v>74</v>
      </c>
      <c r="N983" s="1">
        <v>278.97000000000003</v>
      </c>
      <c r="O983"/>
    </row>
    <row r="984" spans="1:15">
      <c r="A984" s="1" t="s">
        <v>1035</v>
      </c>
      <c r="B984" s="1">
        <v>674</v>
      </c>
      <c r="D984" s="1" t="s">
        <v>560</v>
      </c>
      <c r="E984" s="1">
        <v>52.616279599999999</v>
      </c>
      <c r="F984" s="1">
        <v>-127.1427994</v>
      </c>
      <c r="G984" s="2" t="str">
        <f t="shared" si="10"/>
        <v>YES</v>
      </c>
      <c r="H984" s="1" t="s">
        <v>35</v>
      </c>
      <c r="I984" s="1" t="s">
        <v>35</v>
      </c>
      <c r="J984" s="1" t="s">
        <v>35</v>
      </c>
      <c r="K984" s="1">
        <v>42</v>
      </c>
      <c r="L984" s="1">
        <v>19</v>
      </c>
      <c r="M984" s="1">
        <v>61</v>
      </c>
      <c r="N984" s="1">
        <v>151.69999999999999</v>
      </c>
      <c r="O984"/>
    </row>
    <row r="985" spans="1:15">
      <c r="A985" s="1" t="s">
        <v>1035</v>
      </c>
      <c r="B985" s="1">
        <v>675</v>
      </c>
      <c r="D985" s="1" t="s">
        <v>560</v>
      </c>
      <c r="E985" s="1">
        <v>51.640708920000002</v>
      </c>
      <c r="F985" s="1">
        <v>-128.11993409999999</v>
      </c>
      <c r="G985" s="2" t="str">
        <f t="shared" si="10"/>
        <v>YES</v>
      </c>
      <c r="H985" s="1" t="s">
        <v>35</v>
      </c>
      <c r="I985" s="1" t="s">
        <v>35</v>
      </c>
      <c r="J985" s="1" t="s">
        <v>35</v>
      </c>
      <c r="K985" s="1">
        <v>24</v>
      </c>
      <c r="L985" s="1">
        <v>38.5</v>
      </c>
      <c r="M985" s="1">
        <v>62.5</v>
      </c>
      <c r="N985" s="1">
        <v>296.23</v>
      </c>
      <c r="O985"/>
    </row>
    <row r="986" spans="1:15">
      <c r="A986" s="1" t="s">
        <v>1035</v>
      </c>
      <c r="B986" s="1">
        <v>676</v>
      </c>
      <c r="D986" s="1" t="s">
        <v>561</v>
      </c>
      <c r="E986" s="1">
        <v>52.617050169999999</v>
      </c>
      <c r="F986" s="1">
        <v>-127.1473999</v>
      </c>
      <c r="G986" s="2" t="str">
        <f t="shared" si="10"/>
        <v>YES</v>
      </c>
      <c r="H986" s="1" t="s">
        <v>35</v>
      </c>
      <c r="I986" s="1" t="s">
        <v>35</v>
      </c>
      <c r="J986" s="1" t="s">
        <v>35</v>
      </c>
      <c r="K986" s="1">
        <v>5</v>
      </c>
      <c r="L986" s="1">
        <v>40</v>
      </c>
      <c r="M986" s="1">
        <v>45</v>
      </c>
      <c r="N986" s="1">
        <v>276.2</v>
      </c>
      <c r="O986"/>
    </row>
    <row r="987" spans="1:15">
      <c r="A987" s="1" t="s">
        <v>1035</v>
      </c>
      <c r="B987" s="1">
        <v>677</v>
      </c>
      <c r="D987" s="1" t="s">
        <v>562</v>
      </c>
      <c r="E987" s="1">
        <v>52.19717026</v>
      </c>
      <c r="F987" s="1">
        <v>-127.57790369999999</v>
      </c>
      <c r="G987" s="2" t="str">
        <f t="shared" si="10"/>
        <v>YES</v>
      </c>
      <c r="H987" s="1" t="s">
        <v>35</v>
      </c>
      <c r="I987" s="1" t="s">
        <v>35</v>
      </c>
      <c r="J987" s="1" t="s">
        <v>35</v>
      </c>
      <c r="K987" s="1">
        <v>5</v>
      </c>
      <c r="L987" s="1">
        <v>14</v>
      </c>
      <c r="M987" s="1">
        <v>19</v>
      </c>
      <c r="N987" s="1">
        <v>79.66</v>
      </c>
      <c r="O987"/>
    </row>
    <row r="988" spans="1:15">
      <c r="A988" s="1" t="s">
        <v>1035</v>
      </c>
      <c r="B988" s="1">
        <v>678</v>
      </c>
      <c r="D988" s="1" t="s">
        <v>564</v>
      </c>
      <c r="E988" s="1">
        <v>51.652519230000003</v>
      </c>
      <c r="F988" s="1">
        <v>-128.12930299999999</v>
      </c>
      <c r="G988" s="2" t="str">
        <f t="shared" si="10"/>
        <v>YES</v>
      </c>
      <c r="H988" s="1" t="s">
        <v>35</v>
      </c>
      <c r="I988" s="1" t="s">
        <v>35</v>
      </c>
      <c r="J988" s="1" t="s">
        <v>35</v>
      </c>
      <c r="K988" s="1">
        <v>46</v>
      </c>
      <c r="L988" s="1">
        <v>36</v>
      </c>
      <c r="M988" s="1">
        <v>82</v>
      </c>
      <c r="N988" s="1">
        <v>254.34</v>
      </c>
      <c r="O988"/>
    </row>
    <row r="989" spans="1:15">
      <c r="A989" s="1" t="s">
        <v>1035</v>
      </c>
      <c r="B989" s="1">
        <v>679</v>
      </c>
      <c r="D989" s="1" t="s">
        <v>35</v>
      </c>
      <c r="E989" s="1">
        <v>52.667446140000003</v>
      </c>
      <c r="F989" s="1">
        <v>-127.1183853</v>
      </c>
      <c r="G989" s="2" t="str">
        <f t="shared" si="10"/>
        <v>YES</v>
      </c>
      <c r="H989" s="1" t="s">
        <v>35</v>
      </c>
      <c r="I989" s="1" t="s">
        <v>35</v>
      </c>
      <c r="J989" s="1" t="s">
        <v>35</v>
      </c>
      <c r="K989" s="1">
        <v>0</v>
      </c>
      <c r="L989" s="1">
        <v>0</v>
      </c>
      <c r="M989" s="1">
        <v>0</v>
      </c>
      <c r="N989" s="1">
        <v>0</v>
      </c>
      <c r="O989"/>
    </row>
    <row r="990" spans="1:15">
      <c r="A990" s="1" t="s">
        <v>1035</v>
      </c>
      <c r="B990" s="1">
        <v>680</v>
      </c>
      <c r="D990" s="1" t="s">
        <v>564</v>
      </c>
      <c r="E990" s="1">
        <v>52.667945860000003</v>
      </c>
      <c r="F990" s="1">
        <v>-127.117897</v>
      </c>
      <c r="G990" s="2" t="str">
        <f t="shared" si="10"/>
        <v>YES</v>
      </c>
      <c r="H990" s="1" t="s">
        <v>35</v>
      </c>
      <c r="I990" s="1" t="s">
        <v>35</v>
      </c>
      <c r="J990" s="1" t="s">
        <v>35</v>
      </c>
      <c r="K990" s="1">
        <v>41</v>
      </c>
      <c r="L990" s="1">
        <v>7</v>
      </c>
      <c r="M990" s="1">
        <v>48</v>
      </c>
      <c r="N990" s="1">
        <v>111.36</v>
      </c>
      <c r="O990"/>
    </row>
    <row r="991" spans="1:15">
      <c r="A991" s="1" t="s">
        <v>1035</v>
      </c>
      <c r="B991" s="1">
        <v>681</v>
      </c>
      <c r="D991" s="1" t="s">
        <v>562</v>
      </c>
      <c r="E991" s="1">
        <v>52.215000150000002</v>
      </c>
      <c r="F991" s="1">
        <v>-127.5792999</v>
      </c>
      <c r="G991" s="2" t="str">
        <f t="shared" si="10"/>
        <v>YES</v>
      </c>
      <c r="H991" s="1" t="s">
        <v>35</v>
      </c>
      <c r="I991" s="1" t="s">
        <v>35</v>
      </c>
      <c r="J991" s="1" t="s">
        <v>35</v>
      </c>
      <c r="K991" s="1">
        <v>7</v>
      </c>
      <c r="L991" s="1">
        <v>16</v>
      </c>
      <c r="M991" s="1">
        <v>23</v>
      </c>
      <c r="N991" s="1">
        <v>179.91</v>
      </c>
      <c r="O991"/>
    </row>
    <row r="992" spans="1:15">
      <c r="A992" s="1" t="s">
        <v>1035</v>
      </c>
      <c r="B992" s="1">
        <v>682</v>
      </c>
      <c r="D992" s="1" t="s">
        <v>35</v>
      </c>
      <c r="E992" s="1">
        <v>51.652439119999997</v>
      </c>
      <c r="F992" s="1">
        <v>-128.14390560000001</v>
      </c>
      <c r="G992" s="2" t="str">
        <f t="shared" si="10"/>
        <v>YES</v>
      </c>
      <c r="H992" s="1" t="s">
        <v>35</v>
      </c>
      <c r="I992" s="1" t="s">
        <v>35</v>
      </c>
      <c r="J992" s="1" t="s">
        <v>35</v>
      </c>
      <c r="K992" s="1">
        <v>62</v>
      </c>
      <c r="L992" s="1">
        <v>0</v>
      </c>
      <c r="M992" s="1">
        <v>62</v>
      </c>
      <c r="N992" s="1">
        <v>0</v>
      </c>
      <c r="O992"/>
    </row>
    <row r="993" spans="1:15">
      <c r="A993" s="1" t="s">
        <v>1035</v>
      </c>
      <c r="B993" s="1">
        <v>683</v>
      </c>
      <c r="D993" s="1" t="s">
        <v>561</v>
      </c>
      <c r="E993" s="1">
        <v>52.149333949999999</v>
      </c>
      <c r="F993" s="1">
        <v>-127.67202760000001</v>
      </c>
      <c r="G993" s="2" t="str">
        <f t="shared" si="10"/>
        <v>YES</v>
      </c>
      <c r="H993" s="1" t="s">
        <v>35</v>
      </c>
      <c r="I993" s="1" t="s">
        <v>35</v>
      </c>
      <c r="J993" s="1" t="s">
        <v>35</v>
      </c>
      <c r="K993" s="1">
        <v>26</v>
      </c>
      <c r="L993" s="1">
        <v>43</v>
      </c>
      <c r="M993" s="1">
        <v>69</v>
      </c>
      <c r="N993" s="1">
        <v>1284.3900000000001</v>
      </c>
      <c r="O993"/>
    </row>
    <row r="994" spans="1:15">
      <c r="A994" s="1" t="s">
        <v>1035</v>
      </c>
      <c r="B994" s="1">
        <v>684</v>
      </c>
      <c r="D994" s="1" t="s">
        <v>560</v>
      </c>
      <c r="E994" s="1">
        <v>52.578998570000003</v>
      </c>
      <c r="F994" s="1">
        <v>-127.25550079999999</v>
      </c>
      <c r="G994" s="2" t="str">
        <f t="shared" si="10"/>
        <v>YES</v>
      </c>
      <c r="H994" s="1" t="s">
        <v>35</v>
      </c>
      <c r="I994" s="1" t="s">
        <v>35</v>
      </c>
      <c r="J994" s="1" t="s">
        <v>35</v>
      </c>
      <c r="K994" s="1">
        <v>47</v>
      </c>
      <c r="L994" s="1">
        <v>20</v>
      </c>
      <c r="M994" s="1">
        <v>67</v>
      </c>
      <c r="N994" s="1">
        <v>224.13</v>
      </c>
      <c r="O994"/>
    </row>
    <row r="995" spans="1:15">
      <c r="A995" s="1" t="s">
        <v>1035</v>
      </c>
      <c r="B995" s="1">
        <v>685</v>
      </c>
      <c r="D995" s="1" t="s">
        <v>561</v>
      </c>
      <c r="E995" s="1">
        <v>52.577838900000003</v>
      </c>
      <c r="F995" s="1">
        <v>-127.25939940000001</v>
      </c>
      <c r="G995" s="2" t="str">
        <f t="shared" si="10"/>
        <v>YES</v>
      </c>
      <c r="H995" s="1" t="s">
        <v>35</v>
      </c>
      <c r="I995" s="1" t="s">
        <v>35</v>
      </c>
      <c r="J995" s="1" t="s">
        <v>35</v>
      </c>
      <c r="K995" s="1">
        <v>30</v>
      </c>
      <c r="L995" s="1">
        <v>57</v>
      </c>
      <c r="M995" s="1">
        <v>87</v>
      </c>
      <c r="N995" s="1">
        <v>502.56</v>
      </c>
      <c r="O995"/>
    </row>
    <row r="996" spans="1:15">
      <c r="A996" s="1" t="s">
        <v>1035</v>
      </c>
      <c r="B996" s="1">
        <v>686</v>
      </c>
      <c r="D996" s="1" t="s">
        <v>564</v>
      </c>
      <c r="E996" s="1">
        <v>52.736751560000002</v>
      </c>
      <c r="F996" s="1">
        <v>-127.1068497</v>
      </c>
      <c r="G996" s="2" t="str">
        <f t="shared" si="10"/>
        <v>YES</v>
      </c>
      <c r="H996" s="1" t="s">
        <v>35</v>
      </c>
      <c r="I996" s="1" t="s">
        <v>35</v>
      </c>
      <c r="J996" s="1" t="s">
        <v>35</v>
      </c>
      <c r="K996" s="1">
        <v>45</v>
      </c>
      <c r="L996" s="1">
        <v>9</v>
      </c>
      <c r="M996" s="1">
        <v>54</v>
      </c>
      <c r="N996" s="1">
        <v>109.98</v>
      </c>
      <c r="O996"/>
    </row>
    <row r="997" spans="1:15">
      <c r="A997" s="1" t="s">
        <v>1035</v>
      </c>
      <c r="B997" s="1">
        <v>687</v>
      </c>
      <c r="D997" s="1" t="s">
        <v>564</v>
      </c>
      <c r="E997" s="1">
        <v>52.738433839999999</v>
      </c>
      <c r="F997" s="1">
        <v>-127.10559840000001</v>
      </c>
      <c r="G997" s="2" t="str">
        <f t="shared" si="10"/>
        <v>YES</v>
      </c>
      <c r="H997" s="1" t="s">
        <v>35</v>
      </c>
      <c r="I997" s="1" t="s">
        <v>35</v>
      </c>
      <c r="J997" s="1" t="s">
        <v>35</v>
      </c>
      <c r="K997" s="1">
        <v>8</v>
      </c>
      <c r="L997" s="1">
        <v>13</v>
      </c>
      <c r="M997" s="1">
        <v>21</v>
      </c>
      <c r="N997" s="1">
        <v>90.73</v>
      </c>
      <c r="O997"/>
    </row>
    <row r="998" spans="1:15">
      <c r="A998" s="1" t="s">
        <v>1035</v>
      </c>
      <c r="B998" s="1">
        <v>688</v>
      </c>
      <c r="D998" s="1" t="s">
        <v>560</v>
      </c>
      <c r="E998" s="1">
        <v>52.871398929999998</v>
      </c>
      <c r="F998" s="1">
        <v>-127.012085</v>
      </c>
      <c r="G998" s="2" t="str">
        <f t="shared" si="10"/>
        <v>YES</v>
      </c>
      <c r="H998" s="1" t="s">
        <v>35</v>
      </c>
      <c r="I998" s="1" t="s">
        <v>35</v>
      </c>
      <c r="J998" s="1" t="s">
        <v>35</v>
      </c>
      <c r="K998" s="1">
        <v>38</v>
      </c>
      <c r="L998" s="1">
        <v>5</v>
      </c>
      <c r="M998" s="1">
        <v>43</v>
      </c>
      <c r="N998" s="1">
        <v>115.02</v>
      </c>
      <c r="O998"/>
    </row>
    <row r="999" spans="1:15">
      <c r="A999" s="1" t="s">
        <v>1035</v>
      </c>
      <c r="B999" s="1">
        <v>689</v>
      </c>
      <c r="D999" s="1" t="s">
        <v>564</v>
      </c>
      <c r="E999" s="1">
        <v>52.87148285</v>
      </c>
      <c r="F999" s="1">
        <v>-127.0126648</v>
      </c>
      <c r="G999" s="2" t="str">
        <f t="shared" si="10"/>
        <v>YES</v>
      </c>
      <c r="H999" s="1" t="s">
        <v>35</v>
      </c>
      <c r="I999" s="1" t="s">
        <v>35</v>
      </c>
      <c r="J999" s="1" t="s">
        <v>35</v>
      </c>
      <c r="K999" s="1">
        <v>47</v>
      </c>
      <c r="L999" s="1">
        <v>14</v>
      </c>
      <c r="M999" s="1">
        <v>61</v>
      </c>
      <c r="N999" s="1">
        <v>139.13</v>
      </c>
      <c r="O999"/>
    </row>
    <row r="1000" spans="1:15">
      <c r="A1000" s="1" t="s">
        <v>1035</v>
      </c>
      <c r="B1000" s="1">
        <v>690</v>
      </c>
      <c r="D1000" s="1" t="s">
        <v>564</v>
      </c>
      <c r="E1000" s="1">
        <v>52.466026309999997</v>
      </c>
      <c r="F1000" s="1">
        <v>-127.4390259</v>
      </c>
      <c r="G1000" s="2" t="str">
        <f t="shared" si="10"/>
        <v>YES</v>
      </c>
      <c r="H1000" s="1" t="s">
        <v>35</v>
      </c>
      <c r="I1000" s="1" t="s">
        <v>35</v>
      </c>
      <c r="J1000" s="1" t="s">
        <v>35</v>
      </c>
      <c r="K1000" s="1">
        <v>42</v>
      </c>
      <c r="L1000" s="1">
        <v>24</v>
      </c>
      <c r="M1000" s="1">
        <v>66</v>
      </c>
      <c r="N1000" s="1">
        <v>263.04000000000002</v>
      </c>
      <c r="O1000"/>
    </row>
    <row r="1001" spans="1:15">
      <c r="A1001" s="1" t="s">
        <v>1035</v>
      </c>
      <c r="B1001" s="1">
        <v>691</v>
      </c>
      <c r="D1001" s="1" t="s">
        <v>564</v>
      </c>
      <c r="E1001" s="1">
        <v>52.159305570000001</v>
      </c>
      <c r="F1001" s="1">
        <v>-127.7614136</v>
      </c>
      <c r="G1001" s="2" t="str">
        <f t="shared" si="10"/>
        <v>YES</v>
      </c>
      <c r="H1001" s="1" t="s">
        <v>35</v>
      </c>
      <c r="I1001" s="1" t="s">
        <v>35</v>
      </c>
      <c r="J1001" s="1" t="s">
        <v>35</v>
      </c>
      <c r="K1001" s="1">
        <v>46</v>
      </c>
      <c r="L1001" s="1">
        <v>15</v>
      </c>
      <c r="M1001" s="1">
        <v>61</v>
      </c>
      <c r="N1001" s="1">
        <v>102.44</v>
      </c>
      <c r="O1001"/>
    </row>
    <row r="1002" spans="1:15">
      <c r="A1002" s="1" t="s">
        <v>1035</v>
      </c>
      <c r="B1002" s="1">
        <v>692</v>
      </c>
      <c r="D1002" s="1" t="s">
        <v>560</v>
      </c>
      <c r="E1002" s="1">
        <v>52.367465969999998</v>
      </c>
      <c r="F1002" s="1">
        <v>-127.58644870000001</v>
      </c>
      <c r="G1002" s="2" t="str">
        <f t="shared" si="10"/>
        <v>YES</v>
      </c>
      <c r="H1002" s="1" t="s">
        <v>35</v>
      </c>
      <c r="I1002" s="1" t="s">
        <v>35</v>
      </c>
      <c r="J1002" s="1" t="s">
        <v>35</v>
      </c>
      <c r="K1002" s="1">
        <v>22</v>
      </c>
      <c r="L1002" s="1">
        <v>12</v>
      </c>
      <c r="M1002" s="1">
        <v>34</v>
      </c>
      <c r="N1002" s="1">
        <v>150.83000000000001</v>
      </c>
      <c r="O1002"/>
    </row>
    <row r="1003" spans="1:15">
      <c r="A1003" s="1" t="s">
        <v>1035</v>
      </c>
      <c r="B1003" s="1">
        <v>693</v>
      </c>
      <c r="D1003" s="1" t="s">
        <v>560</v>
      </c>
      <c r="E1003" s="1">
        <v>52.134071349999999</v>
      </c>
      <c r="F1003" s="1">
        <v>-127.8233032</v>
      </c>
      <c r="G1003" s="2" t="str">
        <f t="shared" si="10"/>
        <v>YES</v>
      </c>
      <c r="H1003" s="1" t="s">
        <v>35</v>
      </c>
      <c r="I1003" s="1" t="s">
        <v>35</v>
      </c>
      <c r="J1003" s="1" t="s">
        <v>35</v>
      </c>
      <c r="K1003" s="1">
        <v>26</v>
      </c>
      <c r="L1003" s="1">
        <v>24</v>
      </c>
      <c r="M1003" s="1">
        <v>50</v>
      </c>
      <c r="N1003" s="1">
        <v>190.14</v>
      </c>
      <c r="O1003"/>
    </row>
    <row r="1004" spans="1:15">
      <c r="A1004" s="1" t="s">
        <v>1035</v>
      </c>
      <c r="B1004" s="1">
        <v>694</v>
      </c>
      <c r="D1004" s="1" t="s">
        <v>562</v>
      </c>
      <c r="E1004" s="1">
        <v>52.118450160000002</v>
      </c>
      <c r="F1004" s="1">
        <v>-127.84359739999999</v>
      </c>
      <c r="G1004" s="2" t="str">
        <f t="shared" si="10"/>
        <v>YES</v>
      </c>
      <c r="H1004" s="1" t="s">
        <v>35</v>
      </c>
      <c r="I1004" s="1" t="s">
        <v>35</v>
      </c>
      <c r="J1004" s="1" t="s">
        <v>35</v>
      </c>
      <c r="K1004" s="1">
        <v>5</v>
      </c>
      <c r="L1004" s="1">
        <v>8</v>
      </c>
      <c r="M1004" s="1">
        <v>13</v>
      </c>
      <c r="N1004" s="1">
        <v>72.41</v>
      </c>
      <c r="O1004"/>
    </row>
    <row r="1005" spans="1:15">
      <c r="A1005" s="1" t="s">
        <v>1035</v>
      </c>
      <c r="B1005" s="1">
        <v>695</v>
      </c>
      <c r="D1005" s="1" t="s">
        <v>560</v>
      </c>
      <c r="E1005" s="1">
        <v>52.119110110000001</v>
      </c>
      <c r="F1005" s="1">
        <v>-127.8438034</v>
      </c>
      <c r="G1005" s="2" t="str">
        <f t="shared" si="10"/>
        <v>YES</v>
      </c>
      <c r="H1005" s="1" t="s">
        <v>35</v>
      </c>
      <c r="I1005" s="1" t="s">
        <v>35</v>
      </c>
      <c r="J1005" s="1" t="s">
        <v>35</v>
      </c>
      <c r="K1005" s="1">
        <v>15</v>
      </c>
      <c r="L1005" s="1">
        <v>19</v>
      </c>
      <c r="M1005" s="1">
        <v>34</v>
      </c>
      <c r="N1005" s="1">
        <v>147.44999999999999</v>
      </c>
      <c r="O1005"/>
    </row>
    <row r="1006" spans="1:15">
      <c r="A1006" s="1" t="s">
        <v>1035</v>
      </c>
      <c r="B1006" s="1">
        <v>696</v>
      </c>
      <c r="D1006" s="1" t="s">
        <v>562</v>
      </c>
      <c r="E1006" s="1">
        <v>52.117439269999998</v>
      </c>
      <c r="F1006" s="1">
        <v>-127.8479004</v>
      </c>
      <c r="G1006" s="2" t="str">
        <f t="shared" si="10"/>
        <v>YES</v>
      </c>
      <c r="H1006" s="1" t="s">
        <v>35</v>
      </c>
      <c r="I1006" s="1" t="s">
        <v>35</v>
      </c>
      <c r="J1006" s="1" t="s">
        <v>35</v>
      </c>
      <c r="K1006" s="1">
        <v>13</v>
      </c>
      <c r="L1006" s="1">
        <v>8.5</v>
      </c>
      <c r="M1006" s="1">
        <v>21.5</v>
      </c>
      <c r="N1006" s="1">
        <v>47.11</v>
      </c>
      <c r="O1006"/>
    </row>
    <row r="1007" spans="1:15">
      <c r="A1007" s="1" t="s">
        <v>1035</v>
      </c>
      <c r="B1007" s="1">
        <v>697</v>
      </c>
      <c r="D1007" s="1" t="s">
        <v>561</v>
      </c>
      <c r="E1007" s="1">
        <v>52.373165129999997</v>
      </c>
      <c r="F1007" s="1">
        <v>-127.60358429999999</v>
      </c>
      <c r="G1007" s="2" t="str">
        <f t="shared" si="10"/>
        <v>YES</v>
      </c>
      <c r="H1007" s="1" t="s">
        <v>35</v>
      </c>
      <c r="I1007" s="1" t="s">
        <v>35</v>
      </c>
      <c r="J1007" s="1" t="s">
        <v>35</v>
      </c>
      <c r="K1007" s="1">
        <v>12</v>
      </c>
      <c r="L1007" s="1">
        <v>42</v>
      </c>
      <c r="M1007" s="1">
        <v>54</v>
      </c>
      <c r="N1007" s="1">
        <v>257.32</v>
      </c>
      <c r="O1007"/>
    </row>
    <row r="1008" spans="1:15">
      <c r="A1008" s="1" t="s">
        <v>1035</v>
      </c>
      <c r="B1008" s="1">
        <v>698</v>
      </c>
      <c r="D1008" s="1" t="s">
        <v>564</v>
      </c>
      <c r="E1008" s="1">
        <v>52.36605453</v>
      </c>
      <c r="F1008" s="1">
        <v>-127.6689453</v>
      </c>
      <c r="G1008" s="2" t="str">
        <f t="shared" si="10"/>
        <v>YES</v>
      </c>
      <c r="H1008" s="1" t="s">
        <v>35</v>
      </c>
      <c r="I1008" s="1" t="s">
        <v>35</v>
      </c>
      <c r="J1008" s="1" t="s">
        <v>35</v>
      </c>
      <c r="K1008" s="1">
        <v>42</v>
      </c>
      <c r="L1008" s="1">
        <v>12</v>
      </c>
      <c r="M1008" s="1">
        <v>54</v>
      </c>
      <c r="N1008" s="1">
        <v>123.49</v>
      </c>
      <c r="O1008"/>
    </row>
    <row r="1009" spans="1:15">
      <c r="A1009" s="1" t="s">
        <v>1035</v>
      </c>
      <c r="B1009" s="1">
        <v>699</v>
      </c>
      <c r="D1009" s="1" t="s">
        <v>560</v>
      </c>
      <c r="E1009" s="1">
        <v>52.15451813</v>
      </c>
      <c r="F1009" s="1">
        <v>-127.90789789999999</v>
      </c>
      <c r="G1009" s="2" t="str">
        <f t="shared" si="10"/>
        <v>YES</v>
      </c>
      <c r="H1009" s="1" t="s">
        <v>35</v>
      </c>
      <c r="I1009" s="1" t="s">
        <v>35</v>
      </c>
      <c r="J1009" s="1" t="s">
        <v>35</v>
      </c>
      <c r="K1009" s="1">
        <v>50</v>
      </c>
      <c r="L1009" s="1">
        <v>31</v>
      </c>
      <c r="M1009" s="1">
        <v>81</v>
      </c>
      <c r="N1009" s="1">
        <v>318.32</v>
      </c>
      <c r="O1009"/>
    </row>
    <row r="1010" spans="1:15">
      <c r="A1010" s="1" t="s">
        <v>1035</v>
      </c>
      <c r="B1010" s="1">
        <v>700</v>
      </c>
      <c r="D1010" s="1" t="s">
        <v>562</v>
      </c>
      <c r="E1010" s="1">
        <v>52.18769073</v>
      </c>
      <c r="F1010" s="1">
        <v>-127.9821014</v>
      </c>
      <c r="G1010" s="2" t="str">
        <f t="shared" si="10"/>
        <v>YES</v>
      </c>
      <c r="H1010" s="1" t="s">
        <v>35</v>
      </c>
      <c r="I1010" s="1" t="s">
        <v>35</v>
      </c>
      <c r="J1010" s="1" t="s">
        <v>35</v>
      </c>
      <c r="K1010" s="1">
        <v>14</v>
      </c>
      <c r="L1010" s="1">
        <v>69</v>
      </c>
      <c r="M1010" s="1">
        <v>83</v>
      </c>
      <c r="N1010" s="1">
        <v>794.83</v>
      </c>
      <c r="O1010"/>
    </row>
    <row r="1011" spans="1:15">
      <c r="A1011" s="1" t="s">
        <v>1035</v>
      </c>
      <c r="B1011" s="1">
        <v>701</v>
      </c>
      <c r="D1011" s="1" t="s">
        <v>564</v>
      </c>
      <c r="E1011" s="1">
        <v>52.18807983</v>
      </c>
      <c r="F1011" s="1">
        <v>-127.9833984</v>
      </c>
      <c r="G1011" s="2" t="str">
        <f t="shared" si="10"/>
        <v>YES</v>
      </c>
      <c r="H1011" s="1" t="s">
        <v>35</v>
      </c>
      <c r="I1011" s="1" t="s">
        <v>35</v>
      </c>
      <c r="J1011" s="1" t="s">
        <v>35</v>
      </c>
      <c r="K1011" s="1">
        <v>75</v>
      </c>
      <c r="L1011" s="1">
        <v>25</v>
      </c>
      <c r="M1011" s="1">
        <v>100</v>
      </c>
      <c r="N1011" s="1">
        <v>318.13</v>
      </c>
      <c r="O1011"/>
    </row>
    <row r="1012" spans="1:15">
      <c r="A1012" s="1" t="s">
        <v>1035</v>
      </c>
      <c r="B1012" s="1">
        <v>702</v>
      </c>
      <c r="D1012" s="1" t="s">
        <v>562</v>
      </c>
      <c r="E1012" s="1">
        <v>52.044830320000003</v>
      </c>
      <c r="F1012" s="1">
        <v>-128.1446991</v>
      </c>
      <c r="G1012" s="2" t="str">
        <f t="shared" si="10"/>
        <v>YES</v>
      </c>
      <c r="H1012" s="1" t="s">
        <v>35</v>
      </c>
      <c r="I1012" s="1" t="s">
        <v>35</v>
      </c>
      <c r="J1012" s="1" t="s">
        <v>35</v>
      </c>
      <c r="K1012" s="1">
        <v>10</v>
      </c>
      <c r="L1012" s="1">
        <v>10</v>
      </c>
      <c r="M1012" s="1">
        <v>20</v>
      </c>
      <c r="N1012" s="1">
        <v>39.83</v>
      </c>
      <c r="O1012"/>
    </row>
    <row r="1013" spans="1:15">
      <c r="A1013" s="1" t="s">
        <v>1035</v>
      </c>
      <c r="B1013" s="1">
        <v>703</v>
      </c>
      <c r="D1013" s="1" t="s">
        <v>564</v>
      </c>
      <c r="E1013" s="1">
        <v>52.045028690000002</v>
      </c>
      <c r="F1013" s="1">
        <v>-128.14480589999999</v>
      </c>
      <c r="G1013" s="2" t="str">
        <f t="shared" si="10"/>
        <v>YES</v>
      </c>
      <c r="H1013" s="1" t="s">
        <v>35</v>
      </c>
      <c r="I1013" s="1" t="s">
        <v>35</v>
      </c>
      <c r="J1013" s="1" t="s">
        <v>35</v>
      </c>
      <c r="K1013" s="1">
        <v>37</v>
      </c>
      <c r="L1013" s="1">
        <v>23</v>
      </c>
      <c r="M1013" s="1">
        <v>60</v>
      </c>
      <c r="N1013" s="1">
        <v>227.42</v>
      </c>
      <c r="O1013"/>
    </row>
    <row r="1014" spans="1:15">
      <c r="A1014" s="1" t="s">
        <v>1035</v>
      </c>
      <c r="B1014" s="1">
        <v>704</v>
      </c>
      <c r="D1014" s="1" t="s">
        <v>564</v>
      </c>
      <c r="E1014" s="1">
        <v>52.645549770000002</v>
      </c>
      <c r="F1014" s="1">
        <v>-127.5509033</v>
      </c>
      <c r="G1014" s="2" t="str">
        <f t="shared" si="10"/>
        <v>YES</v>
      </c>
      <c r="H1014" s="1" t="s">
        <v>35</v>
      </c>
      <c r="I1014" s="1" t="s">
        <v>35</v>
      </c>
      <c r="J1014" s="1" t="s">
        <v>35</v>
      </c>
      <c r="K1014" s="1">
        <v>48</v>
      </c>
      <c r="L1014" s="1">
        <v>17</v>
      </c>
      <c r="M1014" s="1">
        <v>65</v>
      </c>
      <c r="N1014" s="1">
        <v>189.3</v>
      </c>
      <c r="O1014"/>
    </row>
    <row r="1015" spans="1:15">
      <c r="A1015" s="1" t="s">
        <v>1035</v>
      </c>
      <c r="B1015" s="1">
        <v>705</v>
      </c>
      <c r="D1015" s="1" t="s">
        <v>564</v>
      </c>
      <c r="E1015" s="1">
        <v>52.33130646</v>
      </c>
      <c r="F1015" s="1">
        <v>-127.8805313</v>
      </c>
      <c r="G1015" s="2" t="str">
        <f t="shared" ref="G1015:G1078" si="11">IF(K1015&lt;&gt;"NA","YES","NO")</f>
        <v>YES</v>
      </c>
      <c r="H1015" s="1" t="s">
        <v>35</v>
      </c>
      <c r="I1015" s="1" t="s">
        <v>35</v>
      </c>
      <c r="J1015" s="1" t="s">
        <v>35</v>
      </c>
      <c r="K1015" s="1">
        <v>48</v>
      </c>
      <c r="L1015" s="1">
        <v>2</v>
      </c>
      <c r="M1015" s="1">
        <v>50</v>
      </c>
      <c r="N1015" s="1">
        <v>76.87</v>
      </c>
      <c r="O1015"/>
    </row>
    <row r="1016" spans="1:15">
      <c r="A1016" s="1" t="s">
        <v>1035</v>
      </c>
      <c r="B1016" s="1">
        <v>706</v>
      </c>
      <c r="D1016" s="1" t="s">
        <v>564</v>
      </c>
      <c r="E1016" s="1">
        <v>52.333633419999998</v>
      </c>
      <c r="F1016" s="1">
        <v>-127.9041138</v>
      </c>
      <c r="G1016" s="2" t="str">
        <f t="shared" si="11"/>
        <v>YES</v>
      </c>
      <c r="H1016" s="1" t="s">
        <v>35</v>
      </c>
      <c r="I1016" s="1" t="s">
        <v>35</v>
      </c>
      <c r="J1016" s="1" t="s">
        <v>35</v>
      </c>
      <c r="K1016" s="1">
        <v>53</v>
      </c>
      <c r="L1016" s="1">
        <v>15</v>
      </c>
      <c r="M1016" s="1">
        <v>68</v>
      </c>
      <c r="N1016" s="1">
        <v>117.61</v>
      </c>
      <c r="O1016"/>
    </row>
    <row r="1017" spans="1:15">
      <c r="A1017" s="1" t="s">
        <v>1035</v>
      </c>
      <c r="B1017" s="1">
        <v>707</v>
      </c>
      <c r="D1017" s="1" t="s">
        <v>561</v>
      </c>
      <c r="E1017" s="1">
        <v>52.080108639999999</v>
      </c>
      <c r="F1017" s="1">
        <v>-128.15919489999999</v>
      </c>
      <c r="G1017" s="2" t="str">
        <f t="shared" si="11"/>
        <v>YES</v>
      </c>
      <c r="H1017" s="1" t="s">
        <v>35</v>
      </c>
      <c r="I1017" s="1" t="s">
        <v>35</v>
      </c>
      <c r="J1017" s="1" t="s">
        <v>35</v>
      </c>
      <c r="K1017" s="1">
        <v>63</v>
      </c>
      <c r="L1017" s="1">
        <v>70</v>
      </c>
      <c r="M1017" s="1">
        <v>133</v>
      </c>
      <c r="N1017" s="1">
        <v>827.88</v>
      </c>
      <c r="O1017"/>
    </row>
    <row r="1018" spans="1:15">
      <c r="A1018" s="1" t="s">
        <v>1035</v>
      </c>
      <c r="B1018" s="1">
        <v>708</v>
      </c>
      <c r="D1018" s="1" t="s">
        <v>564</v>
      </c>
      <c r="E1018" s="1">
        <v>52.080718990000001</v>
      </c>
      <c r="F1018" s="1">
        <v>-128.15910339999999</v>
      </c>
      <c r="G1018" s="2" t="str">
        <f t="shared" si="11"/>
        <v>YES</v>
      </c>
      <c r="H1018" s="1" t="s">
        <v>35</v>
      </c>
      <c r="I1018" s="1" t="s">
        <v>35</v>
      </c>
      <c r="J1018" s="1" t="s">
        <v>35</v>
      </c>
      <c r="K1018" s="1">
        <v>30</v>
      </c>
      <c r="L1018" s="1">
        <v>18</v>
      </c>
      <c r="M1018" s="1">
        <v>48</v>
      </c>
      <c r="N1018" s="1">
        <v>181.71</v>
      </c>
      <c r="O1018"/>
    </row>
    <row r="1019" spans="1:15">
      <c r="A1019" s="1" t="s">
        <v>1035</v>
      </c>
      <c r="B1019" s="1">
        <v>709</v>
      </c>
      <c r="D1019" s="1" t="s">
        <v>560</v>
      </c>
      <c r="E1019" s="1">
        <v>53.214817050000001</v>
      </c>
      <c r="F1019" s="1">
        <v>-127.0579681</v>
      </c>
      <c r="G1019" s="2" t="str">
        <f t="shared" si="11"/>
        <v>YES</v>
      </c>
      <c r="H1019" s="1" t="s">
        <v>35</v>
      </c>
      <c r="I1019" s="1" t="s">
        <v>35</v>
      </c>
      <c r="J1019" s="1" t="s">
        <v>35</v>
      </c>
      <c r="K1019" s="1">
        <v>14</v>
      </c>
      <c r="L1019" s="1">
        <v>28</v>
      </c>
      <c r="M1019" s="1">
        <v>42</v>
      </c>
      <c r="N1019" s="1">
        <v>190.86</v>
      </c>
      <c r="O1019"/>
    </row>
    <row r="1020" spans="1:15">
      <c r="A1020" s="1" t="s">
        <v>1035</v>
      </c>
      <c r="B1020" s="1">
        <v>710</v>
      </c>
      <c r="D1020" s="1" t="s">
        <v>562</v>
      </c>
      <c r="E1020" s="1">
        <v>53.214851379999999</v>
      </c>
      <c r="F1020" s="1">
        <v>-127.0581512</v>
      </c>
      <c r="G1020" s="2" t="str">
        <f t="shared" si="11"/>
        <v>YES</v>
      </c>
      <c r="H1020" s="1" t="s">
        <v>35</v>
      </c>
      <c r="I1020" s="1" t="s">
        <v>35</v>
      </c>
      <c r="J1020" s="1" t="s">
        <v>35</v>
      </c>
      <c r="K1020" s="1">
        <v>6</v>
      </c>
      <c r="L1020" s="1">
        <v>20</v>
      </c>
      <c r="M1020" s="1">
        <v>26</v>
      </c>
      <c r="N1020" s="1">
        <v>158.88</v>
      </c>
      <c r="O1020"/>
    </row>
    <row r="1021" spans="1:15">
      <c r="A1021" s="1" t="s">
        <v>1035</v>
      </c>
      <c r="B1021" s="1">
        <v>711</v>
      </c>
      <c r="D1021" s="1" t="s">
        <v>560</v>
      </c>
      <c r="E1021" s="1">
        <v>52.200500490000003</v>
      </c>
      <c r="F1021" s="1">
        <v>-128.08909610000001</v>
      </c>
      <c r="G1021" s="2" t="str">
        <f t="shared" si="11"/>
        <v>YES</v>
      </c>
      <c r="H1021" s="1" t="s">
        <v>35</v>
      </c>
      <c r="I1021" s="1" t="s">
        <v>35</v>
      </c>
      <c r="J1021" s="1" t="s">
        <v>35</v>
      </c>
      <c r="K1021" s="1">
        <v>13</v>
      </c>
      <c r="L1021" s="1">
        <v>20</v>
      </c>
      <c r="M1021" s="1">
        <v>33</v>
      </c>
      <c r="N1021" s="1">
        <v>158.77000000000001</v>
      </c>
      <c r="O1021"/>
    </row>
    <row r="1022" spans="1:15">
      <c r="A1022" s="1" t="s">
        <v>1035</v>
      </c>
      <c r="B1022" s="1">
        <v>712</v>
      </c>
      <c r="D1022" s="1" t="s">
        <v>560</v>
      </c>
      <c r="E1022" s="1">
        <v>52.201019289999998</v>
      </c>
      <c r="F1022" s="1">
        <v>-128.0904999</v>
      </c>
      <c r="G1022" s="2" t="str">
        <f t="shared" si="11"/>
        <v>YES</v>
      </c>
      <c r="H1022" s="1" t="s">
        <v>35</v>
      </c>
      <c r="I1022" s="1" t="s">
        <v>35</v>
      </c>
      <c r="J1022" s="1" t="s">
        <v>35</v>
      </c>
      <c r="K1022" s="1">
        <v>12</v>
      </c>
      <c r="L1022" s="1">
        <v>36</v>
      </c>
      <c r="M1022" s="1">
        <v>48</v>
      </c>
      <c r="N1022" s="1">
        <v>200.85</v>
      </c>
      <c r="O1022"/>
    </row>
    <row r="1023" spans="1:15">
      <c r="A1023" s="1" t="s">
        <v>1035</v>
      </c>
      <c r="B1023" s="1">
        <v>713</v>
      </c>
      <c r="D1023" s="1" t="s">
        <v>561</v>
      </c>
      <c r="E1023" s="1">
        <v>52.209629059999997</v>
      </c>
      <c r="F1023" s="1">
        <v>-128.0834045</v>
      </c>
      <c r="G1023" s="2" t="str">
        <f t="shared" si="11"/>
        <v>YES</v>
      </c>
      <c r="H1023" s="1" t="s">
        <v>35</v>
      </c>
      <c r="I1023" s="1" t="s">
        <v>35</v>
      </c>
      <c r="J1023" s="1" t="s">
        <v>35</v>
      </c>
      <c r="K1023" s="1">
        <v>8</v>
      </c>
      <c r="L1023" s="1">
        <v>24</v>
      </c>
      <c r="M1023" s="1">
        <v>32</v>
      </c>
      <c r="N1023" s="1">
        <v>197.17</v>
      </c>
      <c r="O1023"/>
    </row>
    <row r="1024" spans="1:15">
      <c r="A1024" s="1" t="s">
        <v>1035</v>
      </c>
      <c r="B1024" s="1">
        <v>714</v>
      </c>
      <c r="D1024" s="1" t="s">
        <v>560</v>
      </c>
      <c r="E1024" s="1">
        <v>52.21062088</v>
      </c>
      <c r="F1024" s="1">
        <v>-128.08470149999999</v>
      </c>
      <c r="G1024" s="2" t="str">
        <f t="shared" si="11"/>
        <v>YES</v>
      </c>
      <c r="H1024" s="1" t="s">
        <v>35</v>
      </c>
      <c r="I1024" s="1" t="s">
        <v>35</v>
      </c>
      <c r="J1024" s="1" t="s">
        <v>35</v>
      </c>
      <c r="K1024" s="1">
        <v>15</v>
      </c>
      <c r="L1024" s="1">
        <v>18</v>
      </c>
      <c r="M1024" s="1">
        <v>33</v>
      </c>
      <c r="N1024" s="1">
        <v>126.45</v>
      </c>
      <c r="O1024"/>
    </row>
    <row r="1025" spans="1:15">
      <c r="A1025" s="1" t="s">
        <v>1035</v>
      </c>
      <c r="B1025" s="1">
        <v>715</v>
      </c>
      <c r="D1025" s="1" t="s">
        <v>562</v>
      </c>
      <c r="E1025" s="1">
        <v>52.303970339999999</v>
      </c>
      <c r="F1025" s="1">
        <v>-128.11799619999999</v>
      </c>
      <c r="G1025" s="2" t="str">
        <f t="shared" si="11"/>
        <v>YES</v>
      </c>
      <c r="H1025" s="1" t="s">
        <v>35</v>
      </c>
      <c r="I1025" s="1" t="s">
        <v>35</v>
      </c>
      <c r="J1025" s="1" t="s">
        <v>35</v>
      </c>
      <c r="K1025" s="1">
        <v>11</v>
      </c>
      <c r="L1025" s="1">
        <v>43</v>
      </c>
      <c r="M1025" s="1">
        <v>54</v>
      </c>
      <c r="N1025" s="1">
        <v>445.36</v>
      </c>
      <c r="O1025"/>
    </row>
    <row r="1026" spans="1:15">
      <c r="A1026" s="1" t="s">
        <v>1035</v>
      </c>
      <c r="B1026" s="1">
        <v>716</v>
      </c>
      <c r="D1026" s="1" t="s">
        <v>561</v>
      </c>
      <c r="E1026" s="1">
        <v>52.553470609999998</v>
      </c>
      <c r="F1026" s="1">
        <v>-127.87538910000001</v>
      </c>
      <c r="G1026" s="2" t="str">
        <f t="shared" si="11"/>
        <v>YES</v>
      </c>
      <c r="H1026" s="1" t="s">
        <v>35</v>
      </c>
      <c r="I1026" s="1" t="s">
        <v>35</v>
      </c>
      <c r="J1026" s="1" t="s">
        <v>35</v>
      </c>
      <c r="K1026" s="1">
        <v>12</v>
      </c>
      <c r="L1026" s="1">
        <v>0</v>
      </c>
      <c r="M1026" s="1">
        <v>12</v>
      </c>
      <c r="N1026" s="1">
        <v>159.24</v>
      </c>
      <c r="O1026"/>
    </row>
    <row r="1027" spans="1:15">
      <c r="A1027" s="1" t="s">
        <v>1035</v>
      </c>
      <c r="B1027" s="1">
        <v>717</v>
      </c>
      <c r="D1027" s="1" t="s">
        <v>561</v>
      </c>
      <c r="E1027" s="1">
        <v>52.291648860000002</v>
      </c>
      <c r="F1027" s="1">
        <v>-128.1965027</v>
      </c>
      <c r="G1027" s="2" t="str">
        <f t="shared" si="11"/>
        <v>YES</v>
      </c>
      <c r="H1027" s="1" t="s">
        <v>35</v>
      </c>
      <c r="I1027" s="1" t="s">
        <v>35</v>
      </c>
      <c r="J1027" s="1" t="s">
        <v>35</v>
      </c>
      <c r="K1027" s="1">
        <v>4</v>
      </c>
      <c r="L1027" s="1">
        <v>70</v>
      </c>
      <c r="M1027" s="1">
        <v>74</v>
      </c>
      <c r="N1027" s="1">
        <v>480.98</v>
      </c>
      <c r="O1027"/>
    </row>
    <row r="1028" spans="1:15">
      <c r="A1028" s="1" t="s">
        <v>1035</v>
      </c>
      <c r="B1028" s="1">
        <v>718</v>
      </c>
      <c r="D1028" s="1" t="s">
        <v>562</v>
      </c>
      <c r="E1028" s="1">
        <v>52.639148710000001</v>
      </c>
      <c r="F1028" s="1">
        <v>-128.1470947</v>
      </c>
      <c r="G1028" s="2" t="str">
        <f t="shared" si="11"/>
        <v>YES</v>
      </c>
      <c r="H1028" s="1" t="s">
        <v>35</v>
      </c>
      <c r="I1028" s="1" t="s">
        <v>35</v>
      </c>
      <c r="J1028" s="1" t="s">
        <v>35</v>
      </c>
      <c r="K1028" s="1">
        <v>58</v>
      </c>
      <c r="L1028" s="1">
        <v>5</v>
      </c>
      <c r="M1028" s="1">
        <v>63</v>
      </c>
      <c r="N1028" s="1">
        <v>356.74</v>
      </c>
      <c r="O1028"/>
    </row>
    <row r="1029" spans="1:15">
      <c r="A1029" s="1" t="s">
        <v>1035</v>
      </c>
      <c r="B1029" s="1">
        <v>719</v>
      </c>
      <c r="D1029" s="1" t="s">
        <v>562</v>
      </c>
      <c r="E1029" s="1">
        <v>53.200420379999997</v>
      </c>
      <c r="F1029" s="1">
        <v>-127.8065033</v>
      </c>
      <c r="G1029" s="2" t="str">
        <f t="shared" si="11"/>
        <v>YES</v>
      </c>
      <c r="H1029" s="1" t="s">
        <v>35</v>
      </c>
      <c r="I1029" s="1" t="s">
        <v>35</v>
      </c>
      <c r="J1029" s="1" t="s">
        <v>35</v>
      </c>
      <c r="K1029" s="1">
        <v>118</v>
      </c>
      <c r="L1029" s="1">
        <v>1</v>
      </c>
      <c r="M1029" s="1">
        <v>119</v>
      </c>
      <c r="N1029" s="1">
        <v>84.79</v>
      </c>
      <c r="O1029"/>
    </row>
    <row r="1030" spans="1:15">
      <c r="A1030" s="1" t="s">
        <v>1035</v>
      </c>
      <c r="B1030" s="1">
        <v>720</v>
      </c>
      <c r="D1030" s="1" t="s">
        <v>562</v>
      </c>
      <c r="E1030" s="1">
        <v>53.201358800000001</v>
      </c>
      <c r="F1030" s="1">
        <v>-127.8066025</v>
      </c>
      <c r="G1030" s="2" t="str">
        <f t="shared" si="11"/>
        <v>YES</v>
      </c>
      <c r="H1030" s="1" t="s">
        <v>35</v>
      </c>
      <c r="I1030" s="1" t="s">
        <v>35</v>
      </c>
      <c r="J1030" s="1" t="s">
        <v>35</v>
      </c>
      <c r="K1030" s="1">
        <v>99</v>
      </c>
      <c r="L1030" s="1">
        <v>1</v>
      </c>
      <c r="M1030" s="1">
        <v>100</v>
      </c>
      <c r="N1030" s="1">
        <v>72.42</v>
      </c>
      <c r="O1030"/>
    </row>
    <row r="1031" spans="1:15">
      <c r="A1031" s="1" t="s">
        <v>1035</v>
      </c>
      <c r="B1031" s="1">
        <v>721</v>
      </c>
      <c r="D1031" s="1" t="s">
        <v>564</v>
      </c>
      <c r="E1031" s="1">
        <v>53.202781680000001</v>
      </c>
      <c r="F1031" s="1">
        <v>-127.8265991</v>
      </c>
      <c r="G1031" s="2" t="str">
        <f t="shared" si="11"/>
        <v>YES</v>
      </c>
      <c r="H1031" s="1" t="s">
        <v>35</v>
      </c>
      <c r="I1031" s="1" t="s">
        <v>35</v>
      </c>
      <c r="J1031" s="1" t="s">
        <v>35</v>
      </c>
      <c r="K1031" s="1">
        <v>70</v>
      </c>
      <c r="L1031" s="1">
        <v>0.5</v>
      </c>
      <c r="M1031" s="1">
        <v>70.5</v>
      </c>
      <c r="N1031" s="1">
        <v>134.38999999999999</v>
      </c>
      <c r="O1031"/>
    </row>
    <row r="1032" spans="1:15">
      <c r="A1032" s="1" t="s">
        <v>1035</v>
      </c>
      <c r="B1032" s="1">
        <v>722</v>
      </c>
      <c r="D1032" s="1" t="s">
        <v>560</v>
      </c>
      <c r="E1032" s="1">
        <v>53.214111330000001</v>
      </c>
      <c r="F1032" s="1">
        <v>-127.8419037</v>
      </c>
      <c r="G1032" s="2" t="str">
        <f t="shared" si="11"/>
        <v>YES</v>
      </c>
      <c r="H1032" s="1" t="s">
        <v>35</v>
      </c>
      <c r="I1032" s="1" t="s">
        <v>35</v>
      </c>
      <c r="J1032" s="1" t="s">
        <v>35</v>
      </c>
      <c r="K1032" s="1">
        <v>22</v>
      </c>
      <c r="L1032" s="1">
        <v>20</v>
      </c>
      <c r="M1032" s="1">
        <v>42</v>
      </c>
      <c r="N1032" s="1">
        <v>184.08</v>
      </c>
      <c r="O1032"/>
    </row>
    <row r="1033" spans="1:15">
      <c r="A1033" s="1" t="s">
        <v>1035</v>
      </c>
      <c r="B1033" s="1">
        <v>723</v>
      </c>
      <c r="D1033" s="1" t="s">
        <v>564</v>
      </c>
      <c r="E1033" s="1">
        <v>54.122550959999998</v>
      </c>
      <c r="F1033" s="1">
        <v>-127.52539830000001</v>
      </c>
      <c r="G1033" s="2" t="str">
        <f t="shared" si="11"/>
        <v>YES</v>
      </c>
      <c r="H1033" s="1" t="s">
        <v>35</v>
      </c>
      <c r="I1033" s="1" t="s">
        <v>35</v>
      </c>
      <c r="J1033" s="1" t="s">
        <v>35</v>
      </c>
      <c r="K1033" s="1">
        <v>30</v>
      </c>
      <c r="L1033" s="1">
        <v>3</v>
      </c>
      <c r="M1033" s="1">
        <v>33</v>
      </c>
      <c r="N1033" s="1">
        <v>74.680000000000007</v>
      </c>
      <c r="O1033"/>
    </row>
    <row r="1034" spans="1:15">
      <c r="A1034" s="1" t="s">
        <v>1035</v>
      </c>
      <c r="B1034" s="1">
        <v>724</v>
      </c>
      <c r="D1034" s="1" t="s">
        <v>564</v>
      </c>
      <c r="E1034" s="1">
        <v>54.132858280000001</v>
      </c>
      <c r="F1034" s="1">
        <v>-127.5167007</v>
      </c>
      <c r="G1034" s="2" t="str">
        <f t="shared" si="11"/>
        <v>YES</v>
      </c>
      <c r="H1034" s="1" t="s">
        <v>35</v>
      </c>
      <c r="I1034" s="1" t="s">
        <v>35</v>
      </c>
      <c r="J1034" s="1" t="s">
        <v>35</v>
      </c>
      <c r="K1034" s="1">
        <v>35</v>
      </c>
      <c r="L1034" s="1">
        <v>4</v>
      </c>
      <c r="M1034" s="1">
        <v>39</v>
      </c>
      <c r="N1034" s="1">
        <v>88.01</v>
      </c>
      <c r="O1034"/>
    </row>
    <row r="1035" spans="1:15">
      <c r="A1035" s="1" t="s">
        <v>1035</v>
      </c>
      <c r="B1035" s="1">
        <v>725</v>
      </c>
      <c r="D1035" s="1" t="s">
        <v>564</v>
      </c>
      <c r="E1035" s="1">
        <v>54.097190859999998</v>
      </c>
      <c r="F1035" s="1">
        <v>-127.5559006</v>
      </c>
      <c r="G1035" s="2" t="str">
        <f t="shared" si="11"/>
        <v>YES</v>
      </c>
      <c r="H1035" s="1" t="s">
        <v>35</v>
      </c>
      <c r="I1035" s="1" t="s">
        <v>35</v>
      </c>
      <c r="J1035" s="1" t="s">
        <v>35</v>
      </c>
      <c r="K1035" s="1">
        <v>25</v>
      </c>
      <c r="L1035" s="1">
        <v>2</v>
      </c>
      <c r="M1035" s="1">
        <v>27</v>
      </c>
      <c r="N1035" s="1">
        <v>56.87</v>
      </c>
      <c r="O1035"/>
    </row>
    <row r="1036" spans="1:15">
      <c r="A1036" s="1" t="s">
        <v>1035</v>
      </c>
      <c r="B1036" s="1">
        <v>726</v>
      </c>
      <c r="D1036" s="1" t="s">
        <v>564</v>
      </c>
      <c r="E1036" s="1">
        <v>54.136081699999998</v>
      </c>
      <c r="F1036" s="1">
        <v>-127.5190964</v>
      </c>
      <c r="G1036" s="2" t="str">
        <f t="shared" si="11"/>
        <v>YES</v>
      </c>
      <c r="H1036" s="1" t="s">
        <v>35</v>
      </c>
      <c r="I1036" s="1" t="s">
        <v>35</v>
      </c>
      <c r="J1036" s="1" t="s">
        <v>35</v>
      </c>
      <c r="K1036" s="1">
        <v>30</v>
      </c>
      <c r="L1036" s="1">
        <v>2</v>
      </c>
      <c r="M1036" s="1">
        <v>32</v>
      </c>
      <c r="N1036" s="1">
        <v>29.47</v>
      </c>
      <c r="O1036"/>
    </row>
    <row r="1037" spans="1:15">
      <c r="A1037" s="1" t="s">
        <v>1035</v>
      </c>
      <c r="B1037" s="1">
        <v>727</v>
      </c>
      <c r="D1037" s="1" t="s">
        <v>564</v>
      </c>
      <c r="E1037" s="1">
        <v>54.10052872</v>
      </c>
      <c r="F1037" s="1">
        <v>-127.5586014</v>
      </c>
      <c r="G1037" s="2" t="str">
        <f t="shared" si="11"/>
        <v>YES</v>
      </c>
      <c r="H1037" s="1" t="s">
        <v>35</v>
      </c>
      <c r="I1037" s="1" t="s">
        <v>35</v>
      </c>
      <c r="J1037" s="1" t="s">
        <v>35</v>
      </c>
      <c r="K1037" s="1">
        <v>25</v>
      </c>
      <c r="L1037" s="1">
        <v>0</v>
      </c>
      <c r="M1037" s="1">
        <v>25</v>
      </c>
      <c r="N1037" s="1">
        <v>38.229999999999997</v>
      </c>
      <c r="O1037"/>
    </row>
    <row r="1038" spans="1:15">
      <c r="A1038" s="1" t="s">
        <v>1035</v>
      </c>
      <c r="B1038" s="1">
        <v>728</v>
      </c>
      <c r="D1038" s="1" t="s">
        <v>564</v>
      </c>
      <c r="E1038" s="1">
        <v>54.10177994</v>
      </c>
      <c r="F1038" s="1">
        <v>-127.5577011</v>
      </c>
      <c r="G1038" s="2" t="str">
        <f t="shared" si="11"/>
        <v>YES</v>
      </c>
      <c r="H1038" s="1" t="s">
        <v>35</v>
      </c>
      <c r="I1038" s="1" t="s">
        <v>35</v>
      </c>
      <c r="J1038" s="1" t="s">
        <v>35</v>
      </c>
      <c r="K1038" s="1">
        <v>45</v>
      </c>
      <c r="L1038" s="1">
        <v>7</v>
      </c>
      <c r="M1038" s="1">
        <v>52</v>
      </c>
      <c r="N1038" s="1">
        <v>156.80000000000001</v>
      </c>
      <c r="O1038"/>
    </row>
    <row r="1039" spans="1:15">
      <c r="A1039" s="1" t="s">
        <v>1035</v>
      </c>
      <c r="B1039" s="1">
        <v>729</v>
      </c>
      <c r="D1039" s="1" t="s">
        <v>564</v>
      </c>
      <c r="E1039" s="1">
        <v>54.545188899999999</v>
      </c>
      <c r="F1039" s="1">
        <v>-127.37550349999999</v>
      </c>
      <c r="G1039" s="2" t="str">
        <f t="shared" si="11"/>
        <v>YES</v>
      </c>
      <c r="H1039" s="1" t="s">
        <v>35</v>
      </c>
      <c r="I1039" s="1" t="s">
        <v>35</v>
      </c>
      <c r="J1039" s="1" t="s">
        <v>35</v>
      </c>
      <c r="K1039" s="1">
        <v>43</v>
      </c>
      <c r="L1039" s="1">
        <v>5</v>
      </c>
      <c r="M1039" s="1">
        <v>48</v>
      </c>
      <c r="N1039" s="1">
        <v>57.77</v>
      </c>
      <c r="O1039"/>
    </row>
    <row r="1040" spans="1:15">
      <c r="A1040" s="1" t="s">
        <v>1035</v>
      </c>
      <c r="B1040" s="1">
        <v>730</v>
      </c>
      <c r="D1040" s="1" t="s">
        <v>564</v>
      </c>
      <c r="E1040" s="1">
        <v>54.547779079999998</v>
      </c>
      <c r="F1040" s="1">
        <v>-127.3756027</v>
      </c>
      <c r="G1040" s="2" t="str">
        <f t="shared" si="11"/>
        <v>YES</v>
      </c>
      <c r="H1040" s="1" t="s">
        <v>35</v>
      </c>
      <c r="I1040" s="1" t="s">
        <v>35</v>
      </c>
      <c r="J1040" s="1" t="s">
        <v>35</v>
      </c>
      <c r="K1040" s="1">
        <v>35</v>
      </c>
      <c r="L1040" s="1">
        <v>9</v>
      </c>
      <c r="M1040" s="1">
        <v>44</v>
      </c>
      <c r="N1040" s="1">
        <v>58.79</v>
      </c>
      <c r="O1040"/>
    </row>
    <row r="1041" spans="1:15">
      <c r="A1041" s="1" t="s">
        <v>1035</v>
      </c>
      <c r="B1041" s="1">
        <v>731</v>
      </c>
      <c r="D1041" s="1" t="s">
        <v>564</v>
      </c>
      <c r="E1041" s="1">
        <v>54.556079859999997</v>
      </c>
      <c r="F1041" s="1">
        <v>-127.37870030000001</v>
      </c>
      <c r="G1041" s="2" t="str">
        <f t="shared" si="11"/>
        <v>YES</v>
      </c>
      <c r="H1041" s="1" t="s">
        <v>35</v>
      </c>
      <c r="I1041" s="1" t="s">
        <v>35</v>
      </c>
      <c r="J1041" s="1" t="s">
        <v>35</v>
      </c>
      <c r="K1041" s="1">
        <v>45</v>
      </c>
      <c r="L1041" s="1">
        <v>9</v>
      </c>
      <c r="M1041" s="1">
        <v>54</v>
      </c>
      <c r="N1041" s="1">
        <v>313.70999999999998</v>
      </c>
      <c r="O1041"/>
    </row>
    <row r="1042" spans="1:15">
      <c r="A1042" s="1" t="s">
        <v>1035</v>
      </c>
      <c r="B1042" s="1">
        <v>732</v>
      </c>
      <c r="D1042" s="1" t="s">
        <v>560</v>
      </c>
      <c r="E1042" s="1">
        <v>54.572238919999997</v>
      </c>
      <c r="F1042" s="1">
        <v>-127.37760160000001</v>
      </c>
      <c r="G1042" s="2" t="str">
        <f t="shared" si="11"/>
        <v>YES</v>
      </c>
      <c r="H1042" s="1" t="s">
        <v>35</v>
      </c>
      <c r="I1042" s="1" t="s">
        <v>35</v>
      </c>
      <c r="J1042" s="1" t="s">
        <v>35</v>
      </c>
      <c r="K1042" s="1">
        <v>40</v>
      </c>
      <c r="L1042" s="1">
        <v>10</v>
      </c>
      <c r="M1042" s="1">
        <v>50</v>
      </c>
      <c r="N1042" s="1">
        <v>110.13</v>
      </c>
      <c r="O1042"/>
    </row>
    <row r="1043" spans="1:15">
      <c r="A1043" s="1" t="s">
        <v>1035</v>
      </c>
      <c r="B1043" s="1">
        <v>733</v>
      </c>
      <c r="D1043" s="1" t="s">
        <v>560</v>
      </c>
      <c r="E1043" s="1">
        <v>54.572238919999997</v>
      </c>
      <c r="F1043" s="1">
        <v>-127.37760160000001</v>
      </c>
      <c r="G1043" s="2" t="str">
        <f t="shared" si="11"/>
        <v>NO</v>
      </c>
      <c r="H1043" s="1" t="s">
        <v>35</v>
      </c>
      <c r="I1043" s="1" t="s">
        <v>35</v>
      </c>
      <c r="J1043" s="1" t="s">
        <v>35</v>
      </c>
      <c r="K1043" s="1" t="s">
        <v>35</v>
      </c>
      <c r="L1043" s="1" t="s">
        <v>35</v>
      </c>
      <c r="M1043" s="1" t="s">
        <v>35</v>
      </c>
      <c r="N1043" s="1" t="s">
        <v>35</v>
      </c>
      <c r="O1043"/>
    </row>
    <row r="1044" spans="1:15">
      <c r="A1044" s="1" t="s">
        <v>1035</v>
      </c>
      <c r="B1044" s="1">
        <v>734</v>
      </c>
      <c r="D1044" s="1" t="s">
        <v>564</v>
      </c>
      <c r="E1044" s="1">
        <v>54.57799911</v>
      </c>
      <c r="F1044" s="1">
        <v>-127.3824005</v>
      </c>
      <c r="G1044" s="2" t="str">
        <f t="shared" si="11"/>
        <v>YES</v>
      </c>
      <c r="H1044" s="1" t="s">
        <v>35</v>
      </c>
      <c r="I1044" s="1" t="s">
        <v>35</v>
      </c>
      <c r="J1044" s="1" t="s">
        <v>35</v>
      </c>
      <c r="K1044" s="1">
        <v>50</v>
      </c>
      <c r="L1044" s="1">
        <v>18</v>
      </c>
      <c r="M1044" s="1">
        <v>68</v>
      </c>
      <c r="N1044" s="1">
        <v>166.22</v>
      </c>
      <c r="O1044"/>
    </row>
    <row r="1045" spans="1:15">
      <c r="A1045" s="1" t="s">
        <v>1035</v>
      </c>
      <c r="B1045" s="1">
        <v>735</v>
      </c>
      <c r="D1045" s="1" t="s">
        <v>564</v>
      </c>
      <c r="E1045" s="1">
        <v>54.573390959999998</v>
      </c>
      <c r="F1045" s="1">
        <v>-127.3889999</v>
      </c>
      <c r="G1045" s="2" t="str">
        <f t="shared" si="11"/>
        <v>YES</v>
      </c>
      <c r="H1045" s="1" t="s">
        <v>35</v>
      </c>
      <c r="I1045" s="1" t="s">
        <v>35</v>
      </c>
      <c r="J1045" s="1" t="s">
        <v>35</v>
      </c>
      <c r="K1045" s="1">
        <v>40</v>
      </c>
      <c r="L1045" s="1">
        <v>8</v>
      </c>
      <c r="M1045" s="1">
        <v>48</v>
      </c>
      <c r="N1045" s="1">
        <v>71.489999999999995</v>
      </c>
      <c r="O1045"/>
    </row>
    <row r="1046" spans="1:15">
      <c r="A1046" s="1" t="s">
        <v>1035</v>
      </c>
      <c r="B1046" s="1">
        <v>736</v>
      </c>
      <c r="D1046" s="1" t="s">
        <v>564</v>
      </c>
      <c r="E1046" s="1">
        <v>54.609661099999997</v>
      </c>
      <c r="F1046" s="1">
        <v>-127.46469879999999</v>
      </c>
      <c r="G1046" s="2" t="str">
        <f t="shared" si="11"/>
        <v>YES</v>
      </c>
      <c r="H1046" s="1" t="s">
        <v>35</v>
      </c>
      <c r="I1046" s="1" t="s">
        <v>35</v>
      </c>
      <c r="J1046" s="1" t="s">
        <v>35</v>
      </c>
      <c r="K1046" s="1">
        <v>60</v>
      </c>
      <c r="L1046" s="1">
        <v>15</v>
      </c>
      <c r="M1046" s="1">
        <v>75</v>
      </c>
      <c r="N1046" s="1">
        <v>166.32</v>
      </c>
      <c r="O1046"/>
    </row>
    <row r="1047" spans="1:15">
      <c r="A1047" s="1" t="s">
        <v>1035</v>
      </c>
      <c r="B1047" s="1">
        <v>737</v>
      </c>
      <c r="D1047" s="1" t="s">
        <v>562</v>
      </c>
      <c r="E1047" s="1">
        <v>54.455528260000001</v>
      </c>
      <c r="F1047" s="1">
        <v>-127.63770289999999</v>
      </c>
      <c r="G1047" s="2" t="str">
        <f t="shared" si="11"/>
        <v>YES</v>
      </c>
      <c r="H1047" s="1" t="s">
        <v>35</v>
      </c>
      <c r="I1047" s="1" t="s">
        <v>35</v>
      </c>
      <c r="J1047" s="1" t="s">
        <v>35</v>
      </c>
      <c r="K1047" s="1">
        <v>50</v>
      </c>
      <c r="L1047" s="1">
        <v>3.5</v>
      </c>
      <c r="M1047" s="1">
        <v>53.5</v>
      </c>
      <c r="N1047" s="1">
        <v>19.97</v>
      </c>
      <c r="O1047"/>
    </row>
    <row r="1048" spans="1:15">
      <c r="A1048" s="1" t="s">
        <v>1035</v>
      </c>
      <c r="B1048" s="1">
        <v>738</v>
      </c>
      <c r="D1048" s="1" t="s">
        <v>560</v>
      </c>
      <c r="E1048" s="1">
        <v>53.190429690000002</v>
      </c>
      <c r="F1048" s="1">
        <v>-128.94816589999999</v>
      </c>
      <c r="G1048" s="2" t="str">
        <f t="shared" si="11"/>
        <v>YES</v>
      </c>
      <c r="H1048" s="1" t="s">
        <v>35</v>
      </c>
      <c r="I1048" s="1" t="s">
        <v>35</v>
      </c>
      <c r="J1048" s="1" t="s">
        <v>35</v>
      </c>
      <c r="K1048" s="1">
        <v>35</v>
      </c>
      <c r="L1048" s="1">
        <v>20</v>
      </c>
      <c r="M1048" s="1">
        <v>55</v>
      </c>
      <c r="N1048" s="1">
        <v>183.36</v>
      </c>
      <c r="O1048"/>
    </row>
    <row r="1049" spans="1:15">
      <c r="A1049" s="1" t="s">
        <v>1035</v>
      </c>
      <c r="B1049" s="1">
        <v>739</v>
      </c>
      <c r="D1049" s="1" t="s">
        <v>560</v>
      </c>
      <c r="E1049" s="1">
        <v>53.25251007</v>
      </c>
      <c r="F1049" s="1">
        <v>-128.91265870000001</v>
      </c>
      <c r="G1049" s="2" t="str">
        <f t="shared" si="11"/>
        <v>YES</v>
      </c>
      <c r="H1049" s="1" t="s">
        <v>35</v>
      </c>
      <c r="I1049" s="1" t="s">
        <v>35</v>
      </c>
      <c r="J1049" s="1" t="s">
        <v>35</v>
      </c>
      <c r="K1049" s="1">
        <v>28</v>
      </c>
      <c r="L1049" s="1">
        <v>28</v>
      </c>
      <c r="M1049" s="1">
        <v>56</v>
      </c>
      <c r="N1049" s="1">
        <v>205.2</v>
      </c>
      <c r="O1049"/>
    </row>
    <row r="1050" spans="1:15">
      <c r="A1050" s="1" t="s">
        <v>1035</v>
      </c>
      <c r="B1050" s="1">
        <v>740</v>
      </c>
      <c r="D1050" s="1" t="s">
        <v>564</v>
      </c>
      <c r="E1050" s="1">
        <v>54.610332489999998</v>
      </c>
      <c r="F1050" s="1">
        <v>-127.61102289999999</v>
      </c>
      <c r="G1050" s="2" t="str">
        <f t="shared" si="11"/>
        <v>YES</v>
      </c>
      <c r="H1050" s="1" t="s">
        <v>35</v>
      </c>
      <c r="I1050" s="1" t="s">
        <v>35</v>
      </c>
      <c r="J1050" s="1" t="s">
        <v>35</v>
      </c>
      <c r="K1050" s="1">
        <v>38</v>
      </c>
      <c r="L1050" s="1">
        <v>5</v>
      </c>
      <c r="M1050" s="1">
        <v>43</v>
      </c>
      <c r="N1050" s="1">
        <v>44.05</v>
      </c>
      <c r="O1050"/>
    </row>
    <row r="1051" spans="1:15">
      <c r="A1051" s="1" t="s">
        <v>1035</v>
      </c>
      <c r="B1051" s="1">
        <v>741</v>
      </c>
      <c r="D1051" s="1" t="s">
        <v>564</v>
      </c>
      <c r="E1051" s="1">
        <v>54.677219389999998</v>
      </c>
      <c r="F1051" s="1">
        <v>-127.5494003</v>
      </c>
      <c r="G1051" s="2" t="str">
        <f t="shared" si="11"/>
        <v>YES</v>
      </c>
      <c r="H1051" s="1" t="s">
        <v>35</v>
      </c>
      <c r="I1051" s="1" t="s">
        <v>35</v>
      </c>
      <c r="J1051" s="1" t="s">
        <v>35</v>
      </c>
      <c r="K1051" s="1">
        <v>20</v>
      </c>
      <c r="L1051" s="1">
        <v>5.5</v>
      </c>
      <c r="M1051" s="1">
        <v>25.5</v>
      </c>
      <c r="N1051" s="1">
        <v>42.22</v>
      </c>
      <c r="O1051"/>
    </row>
    <row r="1052" spans="1:15">
      <c r="A1052" s="1" t="s">
        <v>1035</v>
      </c>
      <c r="B1052" s="1">
        <v>742</v>
      </c>
      <c r="D1052" s="1" t="s">
        <v>564</v>
      </c>
      <c r="E1052" s="1">
        <v>54.535278320000003</v>
      </c>
      <c r="F1052" s="1">
        <v>-127.7136002</v>
      </c>
      <c r="G1052" s="2" t="str">
        <f t="shared" si="11"/>
        <v>YES</v>
      </c>
      <c r="H1052" s="1" t="s">
        <v>35</v>
      </c>
      <c r="I1052" s="1" t="s">
        <v>35</v>
      </c>
      <c r="J1052" s="1" t="s">
        <v>35</v>
      </c>
      <c r="K1052" s="1">
        <v>28</v>
      </c>
      <c r="L1052" s="1">
        <v>2.5</v>
      </c>
      <c r="M1052" s="1">
        <v>30.5</v>
      </c>
      <c r="N1052" s="1">
        <v>48.06</v>
      </c>
      <c r="O1052"/>
    </row>
    <row r="1053" spans="1:15">
      <c r="A1053" s="1" t="s">
        <v>1035</v>
      </c>
      <c r="B1053" s="1">
        <v>743</v>
      </c>
      <c r="D1053" s="1" t="s">
        <v>564</v>
      </c>
      <c r="E1053" s="1">
        <v>54.673610689999997</v>
      </c>
      <c r="F1053" s="1">
        <v>-127.63030240000001</v>
      </c>
      <c r="G1053" s="2" t="str">
        <f t="shared" si="11"/>
        <v>YES</v>
      </c>
      <c r="H1053" s="1" t="s">
        <v>35</v>
      </c>
      <c r="I1053" s="1" t="s">
        <v>35</v>
      </c>
      <c r="J1053" s="1" t="s">
        <v>35</v>
      </c>
      <c r="K1053" s="1">
        <v>50</v>
      </c>
      <c r="L1053" s="1">
        <v>7</v>
      </c>
      <c r="M1053" s="1">
        <v>57</v>
      </c>
      <c r="N1053" s="1">
        <v>116.67</v>
      </c>
      <c r="O1053"/>
    </row>
    <row r="1054" spans="1:15">
      <c r="A1054" s="1" t="s">
        <v>1035</v>
      </c>
      <c r="B1054" s="1">
        <v>744</v>
      </c>
      <c r="D1054" s="1" t="s">
        <v>560</v>
      </c>
      <c r="E1054" s="1">
        <v>54.51594162</v>
      </c>
      <c r="F1054" s="1">
        <v>-127.91470339999999</v>
      </c>
      <c r="G1054" s="2" t="str">
        <f t="shared" si="11"/>
        <v>YES</v>
      </c>
      <c r="H1054" s="1" t="s">
        <v>35</v>
      </c>
      <c r="I1054" s="1" t="s">
        <v>35</v>
      </c>
      <c r="J1054" s="1" t="s">
        <v>35</v>
      </c>
      <c r="K1054" s="1">
        <v>60</v>
      </c>
      <c r="L1054" s="1">
        <v>7</v>
      </c>
      <c r="M1054" s="1">
        <v>67</v>
      </c>
      <c r="N1054" s="1">
        <v>113.66</v>
      </c>
      <c r="O1054"/>
    </row>
    <row r="1055" spans="1:15">
      <c r="A1055" s="1" t="s">
        <v>1035</v>
      </c>
      <c r="B1055" s="1">
        <v>745</v>
      </c>
      <c r="D1055" s="1" t="s">
        <v>560</v>
      </c>
      <c r="E1055" s="1">
        <v>54.522220609999998</v>
      </c>
      <c r="F1055" s="1">
        <v>-127.91889949999999</v>
      </c>
      <c r="G1055" s="2" t="str">
        <f t="shared" si="11"/>
        <v>YES</v>
      </c>
      <c r="H1055" s="1" t="s">
        <v>35</v>
      </c>
      <c r="I1055" s="1" t="s">
        <v>35</v>
      </c>
      <c r="J1055" s="1" t="s">
        <v>35</v>
      </c>
      <c r="K1055" s="1">
        <v>43</v>
      </c>
      <c r="L1055" s="1">
        <v>14</v>
      </c>
      <c r="M1055" s="1">
        <v>57</v>
      </c>
      <c r="N1055" s="1">
        <v>102.89</v>
      </c>
      <c r="O1055"/>
    </row>
    <row r="1056" spans="1:15">
      <c r="A1056" s="1" t="s">
        <v>1035</v>
      </c>
      <c r="B1056" s="1">
        <v>746</v>
      </c>
      <c r="D1056" s="1" t="s">
        <v>560</v>
      </c>
      <c r="E1056" s="1">
        <v>54.51625061</v>
      </c>
      <c r="F1056" s="1">
        <v>-127.93589780000001</v>
      </c>
      <c r="G1056" s="2" t="str">
        <f t="shared" si="11"/>
        <v>YES</v>
      </c>
      <c r="H1056" s="1" t="s">
        <v>35</v>
      </c>
      <c r="I1056" s="1" t="s">
        <v>35</v>
      </c>
      <c r="J1056" s="1" t="s">
        <v>35</v>
      </c>
      <c r="K1056" s="1">
        <v>61</v>
      </c>
      <c r="L1056" s="1">
        <v>16</v>
      </c>
      <c r="M1056" s="1">
        <v>77</v>
      </c>
      <c r="N1056" s="1">
        <v>181.67</v>
      </c>
      <c r="O1056"/>
    </row>
    <row r="1057" spans="1:15">
      <c r="A1057" s="1" t="s">
        <v>1035</v>
      </c>
      <c r="B1057" s="1">
        <v>747</v>
      </c>
      <c r="D1057" s="1" t="s">
        <v>564</v>
      </c>
      <c r="E1057" s="1">
        <v>54.819049839999998</v>
      </c>
      <c r="F1057" s="1">
        <v>-127.6507034</v>
      </c>
      <c r="G1057" s="2" t="str">
        <f t="shared" si="11"/>
        <v>YES</v>
      </c>
      <c r="H1057" s="1" t="s">
        <v>35</v>
      </c>
      <c r="I1057" s="1" t="s">
        <v>35</v>
      </c>
      <c r="J1057" s="1" t="s">
        <v>35</v>
      </c>
      <c r="K1057" s="1">
        <v>55</v>
      </c>
      <c r="L1057" s="1">
        <v>6</v>
      </c>
      <c r="M1057" s="1">
        <v>61</v>
      </c>
      <c r="N1057" s="1">
        <v>61.04</v>
      </c>
      <c r="O1057"/>
    </row>
    <row r="1058" spans="1:15">
      <c r="A1058" s="1" t="s">
        <v>1035</v>
      </c>
      <c r="B1058" s="1">
        <v>748</v>
      </c>
      <c r="D1058" s="1" t="s">
        <v>561</v>
      </c>
      <c r="E1058" s="1">
        <v>54.459888460000002</v>
      </c>
      <c r="F1058" s="1">
        <v>-128.01800539999999</v>
      </c>
      <c r="G1058" s="2" t="str">
        <f t="shared" si="11"/>
        <v>YES</v>
      </c>
      <c r="H1058" s="1" t="s">
        <v>35</v>
      </c>
      <c r="I1058" s="1" t="s">
        <v>35</v>
      </c>
      <c r="J1058" s="1" t="s">
        <v>35</v>
      </c>
      <c r="K1058" s="1">
        <v>9</v>
      </c>
      <c r="L1058" s="1">
        <v>20</v>
      </c>
      <c r="M1058" s="1">
        <v>29</v>
      </c>
      <c r="N1058" s="1">
        <v>129.75</v>
      </c>
      <c r="O1058"/>
    </row>
    <row r="1059" spans="1:15">
      <c r="A1059" s="1" t="s">
        <v>1035</v>
      </c>
      <c r="B1059" s="1">
        <v>749</v>
      </c>
      <c r="D1059" s="1" t="s">
        <v>560</v>
      </c>
      <c r="E1059" s="1">
        <v>53.393081670000001</v>
      </c>
      <c r="F1059" s="1">
        <v>-129.0975037</v>
      </c>
      <c r="G1059" s="2" t="str">
        <f t="shared" si="11"/>
        <v>YES</v>
      </c>
      <c r="H1059" s="1" t="s">
        <v>35</v>
      </c>
      <c r="I1059" s="1" t="s">
        <v>35</v>
      </c>
      <c r="J1059" s="1" t="s">
        <v>35</v>
      </c>
      <c r="K1059" s="1">
        <v>6</v>
      </c>
      <c r="L1059" s="1">
        <v>13</v>
      </c>
      <c r="M1059" s="1">
        <v>19</v>
      </c>
      <c r="N1059" s="1">
        <v>67.44</v>
      </c>
      <c r="O1059"/>
    </row>
    <row r="1060" spans="1:15">
      <c r="A1060" s="1" t="s">
        <v>1035</v>
      </c>
      <c r="B1060" s="1">
        <v>750</v>
      </c>
      <c r="D1060" s="1" t="s">
        <v>560</v>
      </c>
      <c r="E1060" s="1">
        <v>53.394390110000003</v>
      </c>
      <c r="F1060" s="1">
        <v>-129.09983829999999</v>
      </c>
      <c r="G1060" s="2" t="str">
        <f t="shared" si="11"/>
        <v>YES</v>
      </c>
      <c r="H1060" s="1" t="s">
        <v>35</v>
      </c>
      <c r="I1060" s="1" t="s">
        <v>35</v>
      </c>
      <c r="J1060" s="1" t="s">
        <v>35</v>
      </c>
      <c r="K1060" s="1">
        <v>17</v>
      </c>
      <c r="L1060" s="1">
        <v>10</v>
      </c>
      <c r="M1060" s="1">
        <v>27</v>
      </c>
      <c r="N1060" s="1">
        <v>101.12</v>
      </c>
      <c r="O1060"/>
    </row>
    <row r="1061" spans="1:15">
      <c r="A1061" s="1" t="s">
        <v>1035</v>
      </c>
      <c r="B1061" s="1">
        <v>751</v>
      </c>
      <c r="D1061" s="1" t="s">
        <v>560</v>
      </c>
      <c r="E1061" s="1">
        <v>54.452610020000002</v>
      </c>
      <c r="F1061" s="1">
        <v>-128.04719539999999</v>
      </c>
      <c r="G1061" s="2" t="str">
        <f t="shared" si="11"/>
        <v>YES</v>
      </c>
      <c r="H1061" s="1" t="s">
        <v>35</v>
      </c>
      <c r="I1061" s="1" t="s">
        <v>35</v>
      </c>
      <c r="J1061" s="1" t="s">
        <v>35</v>
      </c>
      <c r="K1061" s="1">
        <v>60</v>
      </c>
      <c r="L1061" s="1">
        <v>3</v>
      </c>
      <c r="M1061" s="1">
        <v>63</v>
      </c>
      <c r="N1061" s="1">
        <v>122.47</v>
      </c>
      <c r="O1061"/>
    </row>
    <row r="1062" spans="1:15">
      <c r="A1062" s="1" t="s">
        <v>1035</v>
      </c>
      <c r="B1062" s="1">
        <v>752</v>
      </c>
      <c r="D1062" s="1" t="s">
        <v>564</v>
      </c>
      <c r="E1062" s="1">
        <v>54.905170439999999</v>
      </c>
      <c r="F1062" s="1">
        <v>-127.6174011</v>
      </c>
      <c r="G1062" s="2" t="str">
        <f t="shared" si="11"/>
        <v>YES</v>
      </c>
      <c r="H1062" s="1" t="s">
        <v>35</v>
      </c>
      <c r="I1062" s="1" t="s">
        <v>35</v>
      </c>
      <c r="J1062" s="1" t="s">
        <v>35</v>
      </c>
      <c r="K1062" s="1">
        <v>45</v>
      </c>
      <c r="L1062" s="1">
        <v>9</v>
      </c>
      <c r="M1062" s="1">
        <v>54</v>
      </c>
      <c r="N1062" s="1">
        <v>83.2</v>
      </c>
      <c r="O1062"/>
    </row>
    <row r="1063" spans="1:15">
      <c r="A1063" s="1" t="s">
        <v>1035</v>
      </c>
      <c r="B1063" s="1">
        <v>753</v>
      </c>
      <c r="D1063" s="1" t="s">
        <v>560</v>
      </c>
      <c r="E1063" s="1">
        <v>54.741230010000002</v>
      </c>
      <c r="F1063" s="1">
        <v>-127.80838009999999</v>
      </c>
      <c r="G1063" s="2" t="str">
        <f t="shared" si="11"/>
        <v>YES</v>
      </c>
      <c r="H1063" s="1" t="s">
        <v>35</v>
      </c>
      <c r="I1063" s="1" t="s">
        <v>35</v>
      </c>
      <c r="J1063" s="1" t="s">
        <v>35</v>
      </c>
      <c r="K1063" s="1">
        <v>29</v>
      </c>
      <c r="L1063" s="1">
        <v>0</v>
      </c>
      <c r="M1063" s="1">
        <v>29</v>
      </c>
      <c r="N1063" s="1">
        <v>61.65</v>
      </c>
      <c r="O1063"/>
    </row>
    <row r="1064" spans="1:15">
      <c r="A1064" s="1" t="s">
        <v>1035</v>
      </c>
      <c r="B1064" s="1">
        <v>754</v>
      </c>
      <c r="D1064" s="1" t="s">
        <v>564</v>
      </c>
      <c r="E1064" s="1">
        <v>53.664371490000001</v>
      </c>
      <c r="F1064" s="1">
        <v>-128.9172058</v>
      </c>
      <c r="G1064" s="2" t="str">
        <f t="shared" si="11"/>
        <v>YES</v>
      </c>
      <c r="H1064" s="1" t="s">
        <v>35</v>
      </c>
      <c r="I1064" s="1" t="s">
        <v>35</v>
      </c>
      <c r="J1064" s="1" t="s">
        <v>35</v>
      </c>
      <c r="K1064" s="1">
        <v>26</v>
      </c>
      <c r="L1064" s="1">
        <v>13</v>
      </c>
      <c r="M1064" s="1">
        <v>39</v>
      </c>
      <c r="N1064" s="1">
        <v>146.59</v>
      </c>
      <c r="O1064"/>
    </row>
    <row r="1065" spans="1:15">
      <c r="A1065" s="1" t="s">
        <v>1035</v>
      </c>
      <c r="B1065" s="1">
        <v>755</v>
      </c>
      <c r="D1065" s="1" t="s">
        <v>560</v>
      </c>
      <c r="E1065" s="1">
        <v>54.059501650000001</v>
      </c>
      <c r="F1065" s="1">
        <v>-128.5334015</v>
      </c>
      <c r="G1065" s="2" t="str">
        <f t="shared" si="11"/>
        <v>YES</v>
      </c>
      <c r="H1065" s="1" t="s">
        <v>35</v>
      </c>
      <c r="I1065" s="1" t="s">
        <v>35</v>
      </c>
      <c r="J1065" s="1" t="s">
        <v>35</v>
      </c>
      <c r="K1065" s="1">
        <v>60</v>
      </c>
      <c r="L1065" s="1">
        <v>18</v>
      </c>
      <c r="M1065" s="1">
        <v>78</v>
      </c>
      <c r="N1065" s="1">
        <v>206.09</v>
      </c>
      <c r="O1065"/>
    </row>
    <row r="1066" spans="1:15">
      <c r="A1066" s="1" t="s">
        <v>1035</v>
      </c>
      <c r="B1066" s="1">
        <v>756</v>
      </c>
      <c r="D1066" s="1" t="s">
        <v>560</v>
      </c>
      <c r="E1066" s="1">
        <v>54.121269230000003</v>
      </c>
      <c r="F1066" s="1">
        <v>-128.53230289999999</v>
      </c>
      <c r="G1066" s="2" t="str">
        <f t="shared" si="11"/>
        <v>YES</v>
      </c>
      <c r="H1066" s="1" t="s">
        <v>35</v>
      </c>
      <c r="I1066" s="1" t="s">
        <v>35</v>
      </c>
      <c r="J1066" s="1" t="s">
        <v>35</v>
      </c>
      <c r="K1066" s="1">
        <v>63</v>
      </c>
      <c r="L1066" s="1">
        <v>20</v>
      </c>
      <c r="M1066" s="1">
        <v>83</v>
      </c>
      <c r="N1066" s="1">
        <v>292.25</v>
      </c>
      <c r="O1066"/>
    </row>
    <row r="1067" spans="1:15">
      <c r="A1067" s="1" t="s">
        <v>1035</v>
      </c>
      <c r="B1067" s="1">
        <v>757</v>
      </c>
      <c r="D1067" s="1" t="s">
        <v>561</v>
      </c>
      <c r="E1067" s="1">
        <v>54.060920719999999</v>
      </c>
      <c r="F1067" s="1">
        <v>-128.6219025</v>
      </c>
      <c r="G1067" s="2" t="str">
        <f t="shared" si="11"/>
        <v>YES</v>
      </c>
      <c r="H1067" s="1" t="s">
        <v>35</v>
      </c>
      <c r="I1067" s="1" t="s">
        <v>35</v>
      </c>
      <c r="J1067" s="1" t="s">
        <v>35</v>
      </c>
      <c r="K1067" s="1">
        <v>60</v>
      </c>
      <c r="L1067" s="1">
        <v>40</v>
      </c>
      <c r="M1067" s="1">
        <v>100</v>
      </c>
      <c r="N1067" s="1">
        <v>356.31</v>
      </c>
      <c r="O1067"/>
    </row>
    <row r="1068" spans="1:15">
      <c r="A1068" s="1" t="s">
        <v>1035</v>
      </c>
      <c r="B1068" s="1">
        <v>758</v>
      </c>
      <c r="D1068" s="1" t="s">
        <v>562</v>
      </c>
      <c r="E1068" s="1">
        <v>54.13233185</v>
      </c>
      <c r="F1068" s="1">
        <v>-128.5708008</v>
      </c>
      <c r="G1068" s="2" t="str">
        <f t="shared" si="11"/>
        <v>YES</v>
      </c>
      <c r="H1068" s="1" t="s">
        <v>35</v>
      </c>
      <c r="I1068" s="1" t="s">
        <v>35</v>
      </c>
      <c r="J1068" s="1" t="s">
        <v>35</v>
      </c>
      <c r="K1068" s="1">
        <v>75</v>
      </c>
      <c r="L1068" s="1">
        <v>9</v>
      </c>
      <c r="M1068" s="1">
        <v>84</v>
      </c>
      <c r="N1068" s="1">
        <v>312.8</v>
      </c>
      <c r="O1068"/>
    </row>
    <row r="1069" spans="1:15">
      <c r="A1069" s="1" t="s">
        <v>1035</v>
      </c>
      <c r="B1069" s="1">
        <v>759</v>
      </c>
      <c r="D1069" s="1" t="s">
        <v>562</v>
      </c>
      <c r="E1069" s="1">
        <v>54.114570620000002</v>
      </c>
      <c r="F1069" s="1">
        <v>-128.61219790000001</v>
      </c>
      <c r="G1069" s="2" t="str">
        <f t="shared" si="11"/>
        <v>YES</v>
      </c>
      <c r="H1069" s="1" t="s">
        <v>35</v>
      </c>
      <c r="I1069" s="1" t="s">
        <v>35</v>
      </c>
      <c r="J1069" s="1" t="s">
        <v>35</v>
      </c>
      <c r="K1069" s="1">
        <v>60</v>
      </c>
      <c r="L1069" s="1">
        <v>2</v>
      </c>
      <c r="M1069" s="1">
        <v>62</v>
      </c>
      <c r="N1069" s="1">
        <v>59.27</v>
      </c>
      <c r="O1069"/>
    </row>
    <row r="1070" spans="1:15">
      <c r="A1070" s="1" t="s">
        <v>1035</v>
      </c>
      <c r="B1070" s="1">
        <v>760</v>
      </c>
      <c r="D1070" s="1" t="s">
        <v>560</v>
      </c>
      <c r="E1070" s="1">
        <v>54.820560460000003</v>
      </c>
      <c r="F1070" s="1">
        <v>-127.9167023</v>
      </c>
      <c r="G1070" s="2" t="str">
        <f t="shared" si="11"/>
        <v>YES</v>
      </c>
      <c r="H1070" s="1" t="s">
        <v>35</v>
      </c>
      <c r="I1070" s="1" t="s">
        <v>35</v>
      </c>
      <c r="J1070" s="1" t="s">
        <v>35</v>
      </c>
      <c r="K1070" s="1">
        <v>50</v>
      </c>
      <c r="L1070" s="1">
        <v>5.5</v>
      </c>
      <c r="M1070" s="1">
        <v>55.5</v>
      </c>
      <c r="N1070" s="1">
        <v>124.87</v>
      </c>
      <c r="O1070"/>
    </row>
    <row r="1071" spans="1:15">
      <c r="A1071" s="1" t="s">
        <v>1035</v>
      </c>
      <c r="B1071" s="1">
        <v>761</v>
      </c>
      <c r="D1071" s="1" t="s">
        <v>564</v>
      </c>
      <c r="E1071" s="1">
        <v>54.985630039999997</v>
      </c>
      <c r="F1071" s="1">
        <v>-127.7593002</v>
      </c>
      <c r="G1071" s="2" t="str">
        <f t="shared" si="11"/>
        <v>YES</v>
      </c>
      <c r="H1071" s="1" t="s">
        <v>35</v>
      </c>
      <c r="I1071" s="1" t="s">
        <v>35</v>
      </c>
      <c r="J1071" s="1" t="s">
        <v>35</v>
      </c>
      <c r="K1071" s="1">
        <v>49</v>
      </c>
      <c r="L1071" s="1">
        <v>12</v>
      </c>
      <c r="M1071" s="1">
        <v>61</v>
      </c>
      <c r="N1071" s="1">
        <v>159.72</v>
      </c>
      <c r="O1071"/>
    </row>
    <row r="1072" spans="1:15">
      <c r="A1072" s="1" t="s">
        <v>1035</v>
      </c>
      <c r="B1072" s="1">
        <v>762</v>
      </c>
      <c r="D1072" s="1" t="s">
        <v>560</v>
      </c>
      <c r="E1072" s="1">
        <v>54.286079409999999</v>
      </c>
      <c r="F1072" s="1">
        <v>-128.47450259999999</v>
      </c>
      <c r="G1072" s="2" t="str">
        <f t="shared" si="11"/>
        <v>YES</v>
      </c>
      <c r="H1072" s="1" t="s">
        <v>35</v>
      </c>
      <c r="I1072" s="1" t="s">
        <v>35</v>
      </c>
      <c r="J1072" s="1" t="s">
        <v>35</v>
      </c>
      <c r="K1072" s="1">
        <v>60</v>
      </c>
      <c r="L1072" s="1">
        <v>24</v>
      </c>
      <c r="M1072" s="1">
        <v>84</v>
      </c>
      <c r="N1072" s="1">
        <v>314.13</v>
      </c>
      <c r="O1072"/>
    </row>
    <row r="1073" spans="1:15">
      <c r="A1073" s="1" t="s">
        <v>1035</v>
      </c>
      <c r="B1073" s="1">
        <v>763</v>
      </c>
      <c r="D1073" s="1" t="s">
        <v>564</v>
      </c>
      <c r="E1073" s="1">
        <v>55.028499600000004</v>
      </c>
      <c r="F1073" s="1">
        <v>-127.7322006</v>
      </c>
      <c r="G1073" s="2" t="str">
        <f t="shared" si="11"/>
        <v>YES</v>
      </c>
      <c r="H1073" s="1" t="s">
        <v>35</v>
      </c>
      <c r="I1073" s="1" t="s">
        <v>35</v>
      </c>
      <c r="J1073" s="1" t="s">
        <v>35</v>
      </c>
      <c r="K1073" s="1">
        <v>40</v>
      </c>
      <c r="L1073" s="1">
        <v>12</v>
      </c>
      <c r="M1073" s="1">
        <v>52</v>
      </c>
      <c r="N1073" s="1">
        <v>60.78</v>
      </c>
      <c r="O1073"/>
    </row>
    <row r="1074" spans="1:15">
      <c r="A1074" s="1" t="s">
        <v>1035</v>
      </c>
      <c r="B1074" s="1">
        <v>764</v>
      </c>
      <c r="D1074" s="1" t="s">
        <v>564</v>
      </c>
      <c r="E1074" s="1">
        <v>54.267929080000002</v>
      </c>
      <c r="F1074" s="1">
        <v>-128.49789430000001</v>
      </c>
      <c r="G1074" s="2" t="str">
        <f t="shared" si="11"/>
        <v>YES</v>
      </c>
      <c r="H1074" s="1" t="s">
        <v>35</v>
      </c>
      <c r="I1074" s="1" t="s">
        <v>35</v>
      </c>
      <c r="J1074" s="1" t="s">
        <v>35</v>
      </c>
      <c r="K1074" s="1">
        <v>70</v>
      </c>
      <c r="L1074" s="1">
        <v>7</v>
      </c>
      <c r="M1074" s="1">
        <v>77</v>
      </c>
      <c r="N1074" s="1">
        <v>141.97999999999999</v>
      </c>
      <c r="O1074"/>
    </row>
    <row r="1075" spans="1:15">
      <c r="A1075" s="1" t="s">
        <v>1035</v>
      </c>
      <c r="B1075" s="1">
        <v>765</v>
      </c>
      <c r="D1075" s="1" t="s">
        <v>564</v>
      </c>
      <c r="E1075" s="1">
        <v>55.045639039999998</v>
      </c>
      <c r="F1075" s="1">
        <v>-127.7230988</v>
      </c>
      <c r="G1075" s="2" t="str">
        <f t="shared" si="11"/>
        <v>YES</v>
      </c>
      <c r="H1075" s="1" t="s">
        <v>35</v>
      </c>
      <c r="I1075" s="1" t="s">
        <v>35</v>
      </c>
      <c r="J1075" s="1" t="s">
        <v>35</v>
      </c>
      <c r="K1075" s="1">
        <v>60</v>
      </c>
      <c r="L1075" s="1">
        <v>19</v>
      </c>
      <c r="M1075" s="1">
        <v>79</v>
      </c>
      <c r="N1075" s="1">
        <v>197.12</v>
      </c>
      <c r="O1075"/>
    </row>
    <row r="1076" spans="1:15">
      <c r="A1076" s="1" t="s">
        <v>1035</v>
      </c>
      <c r="B1076" s="1">
        <v>766</v>
      </c>
      <c r="D1076" s="1" t="s">
        <v>564</v>
      </c>
      <c r="E1076" s="1">
        <v>55.037719729999999</v>
      </c>
      <c r="F1076" s="1">
        <v>-127.7397995</v>
      </c>
      <c r="G1076" s="2" t="str">
        <f t="shared" si="11"/>
        <v>YES</v>
      </c>
      <c r="H1076" s="1" t="s">
        <v>35</v>
      </c>
      <c r="I1076" s="1" t="s">
        <v>35</v>
      </c>
      <c r="J1076" s="1" t="s">
        <v>35</v>
      </c>
      <c r="K1076" s="1">
        <v>51</v>
      </c>
      <c r="L1076" s="1">
        <v>3</v>
      </c>
      <c r="M1076" s="1">
        <v>54</v>
      </c>
      <c r="N1076" s="1">
        <v>87.61</v>
      </c>
      <c r="O1076"/>
    </row>
    <row r="1077" spans="1:15">
      <c r="A1077" s="1" t="s">
        <v>1035</v>
      </c>
      <c r="B1077" s="1">
        <v>767</v>
      </c>
      <c r="D1077" s="1" t="s">
        <v>564</v>
      </c>
      <c r="E1077" s="1">
        <v>55.031860350000002</v>
      </c>
      <c r="F1077" s="1">
        <v>-127.7502975</v>
      </c>
      <c r="G1077" s="2" t="str">
        <f t="shared" si="11"/>
        <v>YES</v>
      </c>
      <c r="H1077" s="1" t="s">
        <v>35</v>
      </c>
      <c r="I1077" s="1" t="s">
        <v>35</v>
      </c>
      <c r="J1077" s="1" t="s">
        <v>35</v>
      </c>
      <c r="K1077" s="1">
        <v>54</v>
      </c>
      <c r="L1077" s="1">
        <v>11</v>
      </c>
      <c r="M1077" s="1">
        <v>65</v>
      </c>
      <c r="N1077" s="1">
        <v>108.11</v>
      </c>
      <c r="O1077"/>
    </row>
    <row r="1078" spans="1:15">
      <c r="A1078" s="1" t="s">
        <v>1035</v>
      </c>
      <c r="B1078" s="1">
        <v>768</v>
      </c>
      <c r="D1078" s="1" t="s">
        <v>562</v>
      </c>
      <c r="E1078" s="1">
        <v>54.279911040000002</v>
      </c>
      <c r="F1078" s="1">
        <v>-128.50399780000001</v>
      </c>
      <c r="G1078" s="2" t="str">
        <f t="shared" si="11"/>
        <v>YES</v>
      </c>
      <c r="H1078" s="1" t="s">
        <v>35</v>
      </c>
      <c r="I1078" s="1" t="s">
        <v>35</v>
      </c>
      <c r="J1078" s="1" t="s">
        <v>35</v>
      </c>
      <c r="K1078" s="1">
        <v>65</v>
      </c>
      <c r="L1078" s="1">
        <v>10</v>
      </c>
      <c r="M1078" s="1">
        <v>75</v>
      </c>
      <c r="N1078" s="1">
        <v>373.71</v>
      </c>
      <c r="O1078"/>
    </row>
    <row r="1079" spans="1:15">
      <c r="A1079" s="1" t="s">
        <v>1035</v>
      </c>
      <c r="B1079" s="1">
        <v>769</v>
      </c>
      <c r="D1079" s="1" t="s">
        <v>562</v>
      </c>
      <c r="E1079" s="1">
        <v>54.278118130000003</v>
      </c>
      <c r="F1079" s="1">
        <v>-128.50810240000001</v>
      </c>
      <c r="G1079" s="2" t="str">
        <f t="shared" ref="G1079:G1142" si="12">IF(K1079&lt;&gt;"NA","YES","NO")</f>
        <v>YES</v>
      </c>
      <c r="H1079" s="1" t="s">
        <v>35</v>
      </c>
      <c r="I1079" s="1" t="s">
        <v>35</v>
      </c>
      <c r="J1079" s="1" t="s">
        <v>35</v>
      </c>
      <c r="K1079" s="1">
        <v>50</v>
      </c>
      <c r="L1079" s="1">
        <v>10</v>
      </c>
      <c r="M1079" s="1">
        <v>60</v>
      </c>
      <c r="N1079" s="1">
        <v>126.72</v>
      </c>
      <c r="O1079"/>
    </row>
    <row r="1080" spans="1:15">
      <c r="A1080" s="1" t="s">
        <v>1035</v>
      </c>
      <c r="B1080" s="1">
        <v>770</v>
      </c>
      <c r="D1080" s="1" t="s">
        <v>564</v>
      </c>
      <c r="E1080" s="1">
        <v>55.043029789999999</v>
      </c>
      <c r="F1080" s="1">
        <v>-127.7461014</v>
      </c>
      <c r="G1080" s="2" t="str">
        <f t="shared" si="12"/>
        <v>YES</v>
      </c>
      <c r="H1080" s="1" t="s">
        <v>35</v>
      </c>
      <c r="I1080" s="1" t="s">
        <v>35</v>
      </c>
      <c r="J1080" s="1" t="s">
        <v>35</v>
      </c>
      <c r="K1080" s="1">
        <v>59</v>
      </c>
      <c r="L1080" s="1">
        <v>8</v>
      </c>
      <c r="M1080" s="1">
        <v>67</v>
      </c>
      <c r="N1080" s="1">
        <v>99.91</v>
      </c>
      <c r="O1080"/>
    </row>
    <row r="1081" spans="1:15">
      <c r="A1081" s="1" t="s">
        <v>1035</v>
      </c>
      <c r="B1081" s="1">
        <v>771</v>
      </c>
      <c r="D1081" s="1" t="s">
        <v>560</v>
      </c>
      <c r="E1081" s="1">
        <v>54.563030240000003</v>
      </c>
      <c r="F1081" s="1">
        <v>-128.23660280000001</v>
      </c>
      <c r="G1081" s="2" t="str">
        <f t="shared" si="12"/>
        <v>YES</v>
      </c>
      <c r="H1081" s="1" t="s">
        <v>35</v>
      </c>
      <c r="I1081" s="1" t="s">
        <v>35</v>
      </c>
      <c r="J1081" s="1" t="s">
        <v>35</v>
      </c>
      <c r="K1081" s="1">
        <v>43</v>
      </c>
      <c r="L1081" s="1">
        <v>16</v>
      </c>
      <c r="M1081" s="1">
        <v>59</v>
      </c>
      <c r="N1081" s="1">
        <v>219.52</v>
      </c>
      <c r="O1081"/>
    </row>
    <row r="1082" spans="1:15">
      <c r="A1082" s="1" t="s">
        <v>1035</v>
      </c>
      <c r="B1082" s="1">
        <v>772</v>
      </c>
      <c r="D1082" s="1" t="s">
        <v>560</v>
      </c>
      <c r="E1082" s="1">
        <v>54.156051640000001</v>
      </c>
      <c r="F1082" s="1">
        <v>-128.68710329999999</v>
      </c>
      <c r="G1082" s="2" t="str">
        <f t="shared" si="12"/>
        <v>YES</v>
      </c>
      <c r="H1082" s="1" t="s">
        <v>35</v>
      </c>
      <c r="I1082" s="1" t="s">
        <v>35</v>
      </c>
      <c r="J1082" s="1" t="s">
        <v>35</v>
      </c>
      <c r="K1082" s="1">
        <v>60</v>
      </c>
      <c r="L1082" s="1">
        <v>4</v>
      </c>
      <c r="M1082" s="1">
        <v>64</v>
      </c>
      <c r="N1082" s="1">
        <v>332.06</v>
      </c>
      <c r="O1082"/>
    </row>
    <row r="1083" spans="1:15">
      <c r="A1083" s="1" t="s">
        <v>1035</v>
      </c>
      <c r="B1083" s="1">
        <v>773</v>
      </c>
      <c r="D1083" s="1" t="s">
        <v>564</v>
      </c>
      <c r="E1083" s="1">
        <v>54.568359379999997</v>
      </c>
      <c r="F1083" s="1">
        <v>-128.29020689999999</v>
      </c>
      <c r="G1083" s="2" t="str">
        <f t="shared" si="12"/>
        <v>YES</v>
      </c>
      <c r="H1083" s="1" t="s">
        <v>35</v>
      </c>
      <c r="I1083" s="1" t="s">
        <v>35</v>
      </c>
      <c r="J1083" s="1" t="s">
        <v>35</v>
      </c>
      <c r="K1083" s="1">
        <v>54</v>
      </c>
      <c r="L1083" s="1">
        <v>11.5</v>
      </c>
      <c r="M1083" s="1">
        <v>65.5</v>
      </c>
      <c r="N1083" s="1">
        <v>148.72999999999999</v>
      </c>
      <c r="O1083"/>
    </row>
    <row r="1084" spans="1:15">
      <c r="A1084" s="1" t="s">
        <v>1035</v>
      </c>
      <c r="B1084" s="1">
        <v>774</v>
      </c>
      <c r="D1084" s="1" t="s">
        <v>564</v>
      </c>
      <c r="E1084" s="1">
        <v>54.86455917</v>
      </c>
      <c r="F1084" s="1">
        <v>-128.00810240000001</v>
      </c>
      <c r="G1084" s="2" t="str">
        <f t="shared" si="12"/>
        <v>YES</v>
      </c>
      <c r="H1084" s="1" t="s">
        <v>35</v>
      </c>
      <c r="I1084" s="1" t="s">
        <v>35</v>
      </c>
      <c r="J1084" s="1" t="s">
        <v>35</v>
      </c>
      <c r="K1084" s="1">
        <v>50</v>
      </c>
      <c r="L1084" s="1">
        <v>3.5</v>
      </c>
      <c r="M1084" s="1">
        <v>53.5</v>
      </c>
      <c r="N1084" s="1">
        <v>75.69</v>
      </c>
      <c r="O1084"/>
    </row>
    <row r="1085" spans="1:15">
      <c r="A1085" s="1" t="s">
        <v>1035</v>
      </c>
      <c r="B1085" s="1">
        <v>775</v>
      </c>
      <c r="D1085" s="1" t="s">
        <v>561</v>
      </c>
      <c r="E1085" s="1">
        <v>54.864810939999998</v>
      </c>
      <c r="F1085" s="1">
        <v>-128.00799559999999</v>
      </c>
      <c r="G1085" s="2" t="str">
        <f t="shared" si="12"/>
        <v>YES</v>
      </c>
      <c r="H1085" s="1" t="s">
        <v>35</v>
      </c>
      <c r="I1085" s="1" t="s">
        <v>35</v>
      </c>
      <c r="J1085" s="1" t="s">
        <v>35</v>
      </c>
      <c r="K1085" s="1">
        <v>56</v>
      </c>
      <c r="L1085" s="1">
        <v>4</v>
      </c>
      <c r="M1085" s="1">
        <v>60</v>
      </c>
      <c r="N1085" s="1">
        <v>276.27</v>
      </c>
      <c r="O1085"/>
    </row>
    <row r="1086" spans="1:15">
      <c r="A1086" s="1" t="s">
        <v>1035</v>
      </c>
      <c r="B1086" s="1">
        <v>776</v>
      </c>
      <c r="D1086" s="1" t="s">
        <v>560</v>
      </c>
      <c r="E1086" s="1">
        <v>54.584781649999996</v>
      </c>
      <c r="F1086" s="1">
        <v>-128.3291931</v>
      </c>
      <c r="G1086" s="2" t="str">
        <f t="shared" si="12"/>
        <v>YES</v>
      </c>
      <c r="H1086" s="1" t="s">
        <v>35</v>
      </c>
      <c r="I1086" s="1" t="s">
        <v>35</v>
      </c>
      <c r="J1086" s="1" t="s">
        <v>35</v>
      </c>
      <c r="K1086" s="1">
        <v>45</v>
      </c>
      <c r="L1086" s="1">
        <v>11</v>
      </c>
      <c r="M1086" s="1">
        <v>56</v>
      </c>
      <c r="N1086" s="1">
        <v>124.38</v>
      </c>
      <c r="O1086"/>
    </row>
    <row r="1087" spans="1:15">
      <c r="A1087" s="1" t="s">
        <v>1035</v>
      </c>
      <c r="B1087" s="1">
        <v>777</v>
      </c>
      <c r="D1087" s="1" t="s">
        <v>564</v>
      </c>
      <c r="E1087" s="1">
        <v>54.443420410000002</v>
      </c>
      <c r="F1087" s="1">
        <v>-128.4721069</v>
      </c>
      <c r="G1087" s="2" t="str">
        <f t="shared" si="12"/>
        <v>YES</v>
      </c>
      <c r="H1087" s="1" t="s">
        <v>35</v>
      </c>
      <c r="I1087" s="1" t="s">
        <v>35</v>
      </c>
      <c r="J1087" s="1" t="s">
        <v>35</v>
      </c>
      <c r="K1087" s="1">
        <v>76</v>
      </c>
      <c r="L1087" s="1">
        <v>5</v>
      </c>
      <c r="M1087" s="1">
        <v>81</v>
      </c>
      <c r="N1087" s="1">
        <v>116.43</v>
      </c>
      <c r="O1087"/>
    </row>
    <row r="1088" spans="1:15">
      <c r="A1088" s="1" t="s">
        <v>1035</v>
      </c>
      <c r="B1088" s="1">
        <v>778</v>
      </c>
      <c r="D1088" s="1" t="s">
        <v>560</v>
      </c>
      <c r="E1088" s="1">
        <v>54.589439390000003</v>
      </c>
      <c r="F1088" s="1">
        <v>-128.32940669999999</v>
      </c>
      <c r="G1088" s="2" t="str">
        <f t="shared" si="12"/>
        <v>YES</v>
      </c>
      <c r="H1088" s="1" t="s">
        <v>35</v>
      </c>
      <c r="I1088" s="1" t="s">
        <v>35</v>
      </c>
      <c r="J1088" s="1" t="s">
        <v>35</v>
      </c>
      <c r="K1088" s="1">
        <v>55</v>
      </c>
      <c r="L1088" s="1">
        <v>11</v>
      </c>
      <c r="M1088" s="1">
        <v>66</v>
      </c>
      <c r="N1088" s="1">
        <v>103.47</v>
      </c>
      <c r="O1088"/>
    </row>
    <row r="1089" spans="1:15">
      <c r="A1089" s="1" t="s">
        <v>1035</v>
      </c>
      <c r="B1089" s="1">
        <v>779</v>
      </c>
      <c r="D1089" s="1" t="s">
        <v>560</v>
      </c>
      <c r="E1089" s="1">
        <v>54.58880997</v>
      </c>
      <c r="F1089" s="1">
        <v>-128.3321991</v>
      </c>
      <c r="G1089" s="2" t="str">
        <f t="shared" si="12"/>
        <v>YES</v>
      </c>
      <c r="H1089" s="1" t="s">
        <v>35</v>
      </c>
      <c r="I1089" s="1" t="s">
        <v>35</v>
      </c>
      <c r="J1089" s="1" t="s">
        <v>35</v>
      </c>
      <c r="K1089" s="1">
        <v>60</v>
      </c>
      <c r="L1089" s="1">
        <v>10</v>
      </c>
      <c r="M1089" s="1">
        <v>70</v>
      </c>
      <c r="N1089" s="1">
        <v>99.83</v>
      </c>
      <c r="O1089"/>
    </row>
    <row r="1090" spans="1:15">
      <c r="A1090" s="1" t="s">
        <v>1035</v>
      </c>
      <c r="B1090" s="1">
        <v>780</v>
      </c>
      <c r="D1090" s="1" t="s">
        <v>560</v>
      </c>
      <c r="E1090" s="1">
        <v>54.449031830000003</v>
      </c>
      <c r="F1090" s="1">
        <v>-128.4750061</v>
      </c>
      <c r="G1090" s="2" t="str">
        <f t="shared" si="12"/>
        <v>YES</v>
      </c>
      <c r="H1090" s="1" t="s">
        <v>35</v>
      </c>
      <c r="I1090" s="1" t="s">
        <v>35</v>
      </c>
      <c r="J1090" s="1" t="s">
        <v>35</v>
      </c>
      <c r="K1090" s="1">
        <v>46</v>
      </c>
      <c r="L1090" s="1">
        <v>5</v>
      </c>
      <c r="M1090" s="1">
        <v>51</v>
      </c>
      <c r="N1090" s="1">
        <v>63.48</v>
      </c>
      <c r="O1090"/>
    </row>
    <row r="1091" spans="1:15">
      <c r="A1091" s="1" t="s">
        <v>1035</v>
      </c>
      <c r="B1091" s="1">
        <v>781</v>
      </c>
      <c r="D1091" s="1" t="s">
        <v>564</v>
      </c>
      <c r="E1091" s="1">
        <v>54.492221829999998</v>
      </c>
      <c r="F1091" s="1">
        <v>-128.43249510000001</v>
      </c>
      <c r="G1091" s="2" t="str">
        <f t="shared" si="12"/>
        <v>YES</v>
      </c>
      <c r="H1091" s="1" t="s">
        <v>35</v>
      </c>
      <c r="I1091" s="1" t="s">
        <v>35</v>
      </c>
      <c r="J1091" s="1" t="s">
        <v>35</v>
      </c>
      <c r="K1091" s="1">
        <v>20</v>
      </c>
      <c r="L1091" s="1">
        <v>1</v>
      </c>
      <c r="M1091" s="1">
        <v>21</v>
      </c>
      <c r="N1091" s="1">
        <v>54.68</v>
      </c>
      <c r="O1091"/>
    </row>
    <row r="1092" spans="1:15">
      <c r="A1092" s="1" t="s">
        <v>1035</v>
      </c>
      <c r="B1092" s="1">
        <v>782</v>
      </c>
      <c r="D1092" s="1" t="s">
        <v>560</v>
      </c>
      <c r="E1092" s="1">
        <v>54.496109009999998</v>
      </c>
      <c r="F1092" s="1">
        <v>-128.43699649999999</v>
      </c>
      <c r="G1092" s="2" t="str">
        <f t="shared" si="12"/>
        <v>YES</v>
      </c>
      <c r="H1092" s="1" t="s">
        <v>35</v>
      </c>
      <c r="I1092" s="1" t="s">
        <v>35</v>
      </c>
      <c r="J1092" s="1" t="s">
        <v>35</v>
      </c>
      <c r="K1092" s="1">
        <v>16</v>
      </c>
      <c r="L1092" s="1">
        <v>8</v>
      </c>
      <c r="M1092" s="1">
        <v>24</v>
      </c>
      <c r="N1092" s="1">
        <v>101.98</v>
      </c>
      <c r="O1092"/>
    </row>
    <row r="1093" spans="1:15">
      <c r="A1093" s="1" t="s">
        <v>1035</v>
      </c>
      <c r="B1093" s="1">
        <v>783</v>
      </c>
      <c r="D1093" s="1" t="s">
        <v>560</v>
      </c>
      <c r="E1093" s="1">
        <v>54.58832932</v>
      </c>
      <c r="F1093" s="1">
        <v>-128.34620670000001</v>
      </c>
      <c r="G1093" s="2" t="str">
        <f t="shared" si="12"/>
        <v>YES</v>
      </c>
      <c r="H1093" s="1" t="s">
        <v>35</v>
      </c>
      <c r="I1093" s="1" t="s">
        <v>35</v>
      </c>
      <c r="J1093" s="1" t="s">
        <v>35</v>
      </c>
      <c r="K1093" s="1">
        <v>58</v>
      </c>
      <c r="L1093" s="1">
        <v>5</v>
      </c>
      <c r="M1093" s="1">
        <v>63</v>
      </c>
      <c r="N1093" s="1">
        <v>93.08</v>
      </c>
      <c r="O1093"/>
    </row>
    <row r="1094" spans="1:15">
      <c r="A1094" s="1" t="s">
        <v>1035</v>
      </c>
      <c r="B1094" s="1">
        <v>784</v>
      </c>
      <c r="D1094" s="1" t="s">
        <v>560</v>
      </c>
      <c r="E1094" s="1">
        <v>54.497219090000002</v>
      </c>
      <c r="F1094" s="1">
        <v>-128.4375</v>
      </c>
      <c r="G1094" s="2" t="str">
        <f t="shared" si="12"/>
        <v>YES</v>
      </c>
      <c r="H1094" s="1" t="s">
        <v>35</v>
      </c>
      <c r="I1094" s="1" t="s">
        <v>35</v>
      </c>
      <c r="J1094" s="1" t="s">
        <v>35</v>
      </c>
      <c r="K1094" s="1">
        <v>28</v>
      </c>
      <c r="L1094" s="1">
        <v>9</v>
      </c>
      <c r="M1094" s="1">
        <v>37</v>
      </c>
      <c r="N1094" s="1">
        <v>0</v>
      </c>
      <c r="O1094"/>
    </row>
    <row r="1095" spans="1:15">
      <c r="A1095" s="1" t="s">
        <v>1035</v>
      </c>
      <c r="B1095" s="1">
        <v>785</v>
      </c>
      <c r="D1095" s="1" t="s">
        <v>560</v>
      </c>
      <c r="E1095" s="1">
        <v>54.834720609999998</v>
      </c>
      <c r="F1095" s="1">
        <v>-128.1008301</v>
      </c>
      <c r="G1095" s="2" t="str">
        <f t="shared" si="12"/>
        <v>YES</v>
      </c>
      <c r="H1095" s="1" t="s">
        <v>35</v>
      </c>
      <c r="I1095" s="1" t="s">
        <v>35</v>
      </c>
      <c r="J1095" s="1" t="s">
        <v>35</v>
      </c>
      <c r="K1095" s="1">
        <v>50</v>
      </c>
      <c r="L1095" s="1">
        <v>7</v>
      </c>
      <c r="M1095" s="1">
        <v>57</v>
      </c>
      <c r="N1095" s="1">
        <v>219.64</v>
      </c>
      <c r="O1095"/>
    </row>
    <row r="1096" spans="1:15">
      <c r="A1096" s="1" t="s">
        <v>1035</v>
      </c>
      <c r="B1096" s="1">
        <v>786</v>
      </c>
      <c r="D1096" s="1" t="s">
        <v>560</v>
      </c>
      <c r="E1096" s="1">
        <v>54.592411040000002</v>
      </c>
      <c r="F1096" s="1">
        <v>-128.3547974</v>
      </c>
      <c r="G1096" s="2" t="str">
        <f t="shared" si="12"/>
        <v>YES</v>
      </c>
      <c r="H1096" s="1" t="s">
        <v>35</v>
      </c>
      <c r="I1096" s="1" t="s">
        <v>35</v>
      </c>
      <c r="J1096" s="1" t="s">
        <v>35</v>
      </c>
      <c r="K1096" s="1">
        <v>55</v>
      </c>
      <c r="L1096" s="1">
        <v>9</v>
      </c>
      <c r="M1096" s="1">
        <v>64</v>
      </c>
      <c r="N1096" s="1">
        <v>147.49</v>
      </c>
      <c r="O1096"/>
    </row>
    <row r="1097" spans="1:15">
      <c r="A1097" s="1" t="s">
        <v>1035</v>
      </c>
      <c r="B1097" s="1">
        <v>787</v>
      </c>
      <c r="D1097" s="1" t="s">
        <v>564</v>
      </c>
      <c r="E1097" s="1">
        <v>54.594280240000003</v>
      </c>
      <c r="F1097" s="1">
        <v>-128.3547058</v>
      </c>
      <c r="G1097" s="2" t="str">
        <f t="shared" si="12"/>
        <v>YES</v>
      </c>
      <c r="H1097" s="1" t="s">
        <v>35</v>
      </c>
      <c r="I1097" s="1" t="s">
        <v>35</v>
      </c>
      <c r="J1097" s="1" t="s">
        <v>35</v>
      </c>
      <c r="K1097" s="1">
        <v>41</v>
      </c>
      <c r="L1097" s="1">
        <v>6</v>
      </c>
      <c r="M1097" s="1">
        <v>47</v>
      </c>
      <c r="N1097" s="1">
        <v>69.010000000000005</v>
      </c>
      <c r="O1097"/>
    </row>
    <row r="1098" spans="1:15">
      <c r="A1098" s="1" t="s">
        <v>1035</v>
      </c>
      <c r="B1098" s="1">
        <v>788</v>
      </c>
      <c r="D1098" s="1" t="s">
        <v>561</v>
      </c>
      <c r="E1098" s="1">
        <v>54.241111760000003</v>
      </c>
      <c r="F1098" s="1">
        <v>-128.71270749999999</v>
      </c>
      <c r="G1098" s="2" t="str">
        <f t="shared" si="12"/>
        <v>YES</v>
      </c>
      <c r="H1098" s="1" t="s">
        <v>35</v>
      </c>
      <c r="I1098" s="1" t="s">
        <v>35</v>
      </c>
      <c r="J1098" s="1" t="s">
        <v>35</v>
      </c>
      <c r="K1098" s="1">
        <v>60</v>
      </c>
      <c r="L1098" s="1">
        <v>35</v>
      </c>
      <c r="M1098" s="1">
        <v>95</v>
      </c>
      <c r="N1098" s="1">
        <v>251.09</v>
      </c>
      <c r="O1098"/>
    </row>
    <row r="1099" spans="1:15">
      <c r="A1099" s="1" t="s">
        <v>1035</v>
      </c>
      <c r="B1099" s="1">
        <v>789</v>
      </c>
      <c r="D1099" s="1" t="s">
        <v>564</v>
      </c>
      <c r="E1099" s="1">
        <v>54.743328089999999</v>
      </c>
      <c r="F1099" s="1">
        <v>-128.2196045</v>
      </c>
      <c r="G1099" s="2" t="str">
        <f t="shared" si="12"/>
        <v>YES</v>
      </c>
      <c r="H1099" s="1" t="s">
        <v>35</v>
      </c>
      <c r="I1099" s="1" t="s">
        <v>35</v>
      </c>
      <c r="J1099" s="1" t="s">
        <v>35</v>
      </c>
      <c r="K1099" s="1">
        <v>80</v>
      </c>
      <c r="L1099" s="1">
        <v>4</v>
      </c>
      <c r="M1099" s="1">
        <v>84</v>
      </c>
      <c r="N1099" s="1">
        <v>105.66</v>
      </c>
      <c r="O1099"/>
    </row>
    <row r="1100" spans="1:15">
      <c r="A1100" s="1" t="s">
        <v>1035</v>
      </c>
      <c r="B1100" s="1">
        <v>790</v>
      </c>
      <c r="D1100" s="1" t="s">
        <v>564</v>
      </c>
      <c r="E1100" s="1">
        <v>54.931671139999999</v>
      </c>
      <c r="F1100" s="1">
        <v>-128.0350037</v>
      </c>
      <c r="G1100" s="2" t="str">
        <f t="shared" si="12"/>
        <v>YES</v>
      </c>
      <c r="H1100" s="1" t="s">
        <v>35</v>
      </c>
      <c r="I1100" s="1" t="s">
        <v>35</v>
      </c>
      <c r="J1100" s="1" t="s">
        <v>35</v>
      </c>
      <c r="K1100" s="1">
        <v>30</v>
      </c>
      <c r="L1100" s="1">
        <v>1</v>
      </c>
      <c r="M1100" s="1">
        <v>31</v>
      </c>
      <c r="N1100" s="1">
        <v>27.5</v>
      </c>
      <c r="O1100"/>
    </row>
    <row r="1101" spans="1:15">
      <c r="A1101" s="1" t="s">
        <v>1035</v>
      </c>
      <c r="B1101" s="1">
        <v>791</v>
      </c>
      <c r="D1101" s="1" t="s">
        <v>560</v>
      </c>
      <c r="E1101" s="1">
        <v>54.929439539999997</v>
      </c>
      <c r="F1101" s="1">
        <v>-128.0381012</v>
      </c>
      <c r="G1101" s="2" t="str">
        <f t="shared" si="12"/>
        <v>YES</v>
      </c>
      <c r="H1101" s="1" t="s">
        <v>35</v>
      </c>
      <c r="I1101" s="1" t="s">
        <v>35</v>
      </c>
      <c r="J1101" s="1" t="s">
        <v>35</v>
      </c>
      <c r="K1101" s="1">
        <v>25</v>
      </c>
      <c r="L1101" s="1">
        <v>3</v>
      </c>
      <c r="M1101" s="1">
        <v>28</v>
      </c>
      <c r="N1101" s="1">
        <v>49.85</v>
      </c>
      <c r="O1101"/>
    </row>
    <row r="1102" spans="1:15">
      <c r="A1102" s="1" t="s">
        <v>1035</v>
      </c>
      <c r="B1102" s="1">
        <v>792</v>
      </c>
      <c r="D1102" s="1" t="s">
        <v>562</v>
      </c>
      <c r="E1102" s="1">
        <v>54.931388849999998</v>
      </c>
      <c r="F1102" s="1">
        <v>-128.0364075</v>
      </c>
      <c r="G1102" s="2" t="str">
        <f t="shared" si="12"/>
        <v>NO</v>
      </c>
      <c r="H1102" s="1" t="s">
        <v>35</v>
      </c>
      <c r="I1102" s="1" t="s">
        <v>35</v>
      </c>
      <c r="J1102" s="1" t="s">
        <v>35</v>
      </c>
      <c r="K1102" s="1" t="s">
        <v>35</v>
      </c>
      <c r="L1102" s="1" t="s">
        <v>35</v>
      </c>
      <c r="M1102" s="1" t="s">
        <v>35</v>
      </c>
      <c r="N1102" s="1">
        <v>2.02</v>
      </c>
      <c r="O1102"/>
    </row>
    <row r="1103" spans="1:15">
      <c r="A1103" s="1" t="s">
        <v>1035</v>
      </c>
      <c r="B1103" s="1">
        <v>793</v>
      </c>
      <c r="D1103" s="1" t="s">
        <v>560</v>
      </c>
      <c r="E1103" s="1">
        <v>54.928050990000003</v>
      </c>
      <c r="F1103" s="1">
        <v>-128.03999329999999</v>
      </c>
      <c r="G1103" s="2" t="str">
        <f t="shared" si="12"/>
        <v>YES</v>
      </c>
      <c r="H1103" s="1" t="s">
        <v>35</v>
      </c>
      <c r="I1103" s="1" t="s">
        <v>35</v>
      </c>
      <c r="J1103" s="1" t="s">
        <v>35</v>
      </c>
      <c r="K1103" s="1">
        <v>40</v>
      </c>
      <c r="L1103" s="1">
        <v>3</v>
      </c>
      <c r="M1103" s="1">
        <v>43</v>
      </c>
      <c r="N1103" s="1">
        <v>54.67</v>
      </c>
      <c r="O1103"/>
    </row>
    <row r="1104" spans="1:15">
      <c r="A1104" s="1" t="s">
        <v>1035</v>
      </c>
      <c r="B1104" s="1">
        <v>794</v>
      </c>
      <c r="D1104" s="1" t="s">
        <v>564</v>
      </c>
      <c r="E1104" s="1">
        <v>54.92889023</v>
      </c>
      <c r="F1104" s="1">
        <v>-128.04420469999999</v>
      </c>
      <c r="G1104" s="2" t="str">
        <f t="shared" si="12"/>
        <v>YES</v>
      </c>
      <c r="H1104" s="1" t="s">
        <v>35</v>
      </c>
      <c r="I1104" s="1" t="s">
        <v>35</v>
      </c>
      <c r="J1104" s="1" t="s">
        <v>35</v>
      </c>
      <c r="K1104" s="1">
        <v>40</v>
      </c>
      <c r="L1104" s="1">
        <v>2</v>
      </c>
      <c r="M1104" s="1">
        <v>42</v>
      </c>
      <c r="N1104" s="1">
        <v>162.37</v>
      </c>
      <c r="O1104"/>
    </row>
    <row r="1105" spans="1:15">
      <c r="A1105" s="1" t="s">
        <v>1035</v>
      </c>
      <c r="B1105" s="1">
        <v>795</v>
      </c>
      <c r="D1105" s="1" t="s">
        <v>560</v>
      </c>
      <c r="E1105" s="1">
        <v>54.929439539999997</v>
      </c>
      <c r="F1105" s="1">
        <v>-128.046402</v>
      </c>
      <c r="G1105" s="2" t="str">
        <f t="shared" si="12"/>
        <v>YES</v>
      </c>
      <c r="H1105" s="1" t="s">
        <v>35</v>
      </c>
      <c r="I1105" s="1" t="s">
        <v>35</v>
      </c>
      <c r="J1105" s="1" t="s">
        <v>35</v>
      </c>
      <c r="K1105" s="1">
        <v>55</v>
      </c>
      <c r="L1105" s="1">
        <v>4</v>
      </c>
      <c r="M1105" s="1">
        <v>59</v>
      </c>
      <c r="N1105" s="1">
        <v>72.95</v>
      </c>
      <c r="O1105"/>
    </row>
    <row r="1106" spans="1:15">
      <c r="A1106" s="1" t="s">
        <v>1035</v>
      </c>
      <c r="B1106" s="1">
        <v>796</v>
      </c>
      <c r="D1106" s="1" t="s">
        <v>560</v>
      </c>
      <c r="E1106" s="1">
        <v>54.929161069999999</v>
      </c>
      <c r="F1106" s="1">
        <v>-128.05329900000001</v>
      </c>
      <c r="G1106" s="2" t="str">
        <f t="shared" si="12"/>
        <v>YES</v>
      </c>
      <c r="H1106" s="1" t="s">
        <v>35</v>
      </c>
      <c r="I1106" s="1" t="s">
        <v>35</v>
      </c>
      <c r="J1106" s="1" t="s">
        <v>35</v>
      </c>
      <c r="K1106" s="1">
        <v>30</v>
      </c>
      <c r="L1106" s="1">
        <v>6</v>
      </c>
      <c r="M1106" s="1">
        <v>36</v>
      </c>
      <c r="N1106" s="1">
        <v>121.99</v>
      </c>
      <c r="O1106"/>
    </row>
    <row r="1107" spans="1:15">
      <c r="A1107" s="1" t="s">
        <v>1035</v>
      </c>
      <c r="B1107" s="1">
        <v>797</v>
      </c>
      <c r="D1107" s="1" t="s">
        <v>564</v>
      </c>
      <c r="E1107" s="1">
        <v>54.430580140000004</v>
      </c>
      <c r="F1107" s="1">
        <v>-128.55220030000001</v>
      </c>
      <c r="G1107" s="2" t="str">
        <f t="shared" si="12"/>
        <v>YES</v>
      </c>
      <c r="H1107" s="1" t="s">
        <v>35</v>
      </c>
      <c r="I1107" s="1" t="s">
        <v>35</v>
      </c>
      <c r="J1107" s="1" t="s">
        <v>35</v>
      </c>
      <c r="K1107" s="1">
        <v>58</v>
      </c>
      <c r="L1107" s="1">
        <v>6</v>
      </c>
      <c r="M1107" s="1">
        <v>64</v>
      </c>
      <c r="N1107" s="1">
        <v>118.51</v>
      </c>
      <c r="O1107"/>
    </row>
    <row r="1108" spans="1:15">
      <c r="A1108" s="1" t="s">
        <v>1035</v>
      </c>
      <c r="B1108" s="1">
        <v>798</v>
      </c>
      <c r="D1108" s="1" t="s">
        <v>564</v>
      </c>
      <c r="E1108" s="1">
        <v>54.489059449999999</v>
      </c>
      <c r="F1108" s="1">
        <v>-128.4945984</v>
      </c>
      <c r="G1108" s="2" t="str">
        <f t="shared" si="12"/>
        <v>YES</v>
      </c>
      <c r="H1108" s="1" t="s">
        <v>35</v>
      </c>
      <c r="I1108" s="1" t="s">
        <v>35</v>
      </c>
      <c r="J1108" s="1" t="s">
        <v>35</v>
      </c>
      <c r="K1108" s="1">
        <v>58</v>
      </c>
      <c r="L1108" s="1">
        <v>5</v>
      </c>
      <c r="M1108" s="1">
        <v>63</v>
      </c>
      <c r="N1108" s="1">
        <v>73.63</v>
      </c>
      <c r="O1108"/>
    </row>
    <row r="1109" spans="1:15">
      <c r="A1109" s="1" t="s">
        <v>1035</v>
      </c>
      <c r="B1109" s="1">
        <v>799</v>
      </c>
      <c r="D1109" s="1" t="s">
        <v>564</v>
      </c>
      <c r="E1109" s="1">
        <v>54.433860780000003</v>
      </c>
      <c r="F1109" s="1">
        <v>-128.55160520000001</v>
      </c>
      <c r="G1109" s="2" t="str">
        <f t="shared" si="12"/>
        <v>YES</v>
      </c>
      <c r="H1109" s="1" t="s">
        <v>35</v>
      </c>
      <c r="I1109" s="1" t="s">
        <v>35</v>
      </c>
      <c r="J1109" s="1" t="s">
        <v>35</v>
      </c>
      <c r="K1109" s="1">
        <v>56</v>
      </c>
      <c r="L1109" s="1">
        <v>5</v>
      </c>
      <c r="M1109" s="1">
        <v>61</v>
      </c>
      <c r="N1109" s="1">
        <v>129.69</v>
      </c>
      <c r="O1109"/>
    </row>
    <row r="1110" spans="1:15">
      <c r="A1110" s="1" t="s">
        <v>1035</v>
      </c>
      <c r="B1110" s="1">
        <v>800</v>
      </c>
      <c r="D1110" s="1" t="s">
        <v>560</v>
      </c>
      <c r="E1110" s="1">
        <v>54.434558869999996</v>
      </c>
      <c r="F1110" s="1">
        <v>-128.5518036</v>
      </c>
      <c r="G1110" s="2" t="str">
        <f t="shared" si="12"/>
        <v>YES</v>
      </c>
      <c r="H1110" s="1" t="s">
        <v>35</v>
      </c>
      <c r="I1110" s="1" t="s">
        <v>35</v>
      </c>
      <c r="J1110" s="1" t="s">
        <v>35</v>
      </c>
      <c r="K1110" s="1">
        <v>39</v>
      </c>
      <c r="L1110" s="1">
        <v>14</v>
      </c>
      <c r="M1110" s="1">
        <v>53</v>
      </c>
      <c r="N1110" s="1">
        <v>141.69</v>
      </c>
      <c r="O1110"/>
    </row>
    <row r="1111" spans="1:15">
      <c r="A1111" s="1" t="s">
        <v>1035</v>
      </c>
      <c r="B1111" s="1">
        <v>801</v>
      </c>
      <c r="D1111" s="1" t="s">
        <v>560</v>
      </c>
      <c r="E1111" s="1">
        <v>54.43460846</v>
      </c>
      <c r="F1111" s="1">
        <v>-128.5518951</v>
      </c>
      <c r="G1111" s="2" t="str">
        <f t="shared" si="12"/>
        <v>YES</v>
      </c>
      <c r="H1111" s="1" t="s">
        <v>35</v>
      </c>
      <c r="I1111" s="1" t="s">
        <v>35</v>
      </c>
      <c r="J1111" s="1" t="s">
        <v>35</v>
      </c>
      <c r="K1111" s="1">
        <v>39</v>
      </c>
      <c r="L1111" s="1">
        <v>14</v>
      </c>
      <c r="M1111" s="1">
        <v>53</v>
      </c>
      <c r="N1111" s="1">
        <v>141.69</v>
      </c>
      <c r="O1111"/>
    </row>
    <row r="1112" spans="1:15">
      <c r="A1112" s="1" t="s">
        <v>1035</v>
      </c>
      <c r="B1112" s="1">
        <v>802</v>
      </c>
      <c r="D1112" s="1" t="s">
        <v>564</v>
      </c>
      <c r="E1112" s="1">
        <v>54.925559999999997</v>
      </c>
      <c r="F1112" s="1">
        <v>-128.06300350000001</v>
      </c>
      <c r="G1112" s="2" t="str">
        <f t="shared" si="12"/>
        <v>YES</v>
      </c>
      <c r="H1112" s="1" t="s">
        <v>35</v>
      </c>
      <c r="I1112" s="1" t="s">
        <v>35</v>
      </c>
      <c r="J1112" s="1" t="s">
        <v>35</v>
      </c>
      <c r="K1112" s="1">
        <v>27</v>
      </c>
      <c r="L1112" s="1">
        <v>13</v>
      </c>
      <c r="M1112" s="1">
        <v>40</v>
      </c>
      <c r="N1112" s="1">
        <v>191.83</v>
      </c>
      <c r="O1112"/>
    </row>
    <row r="1113" spans="1:15">
      <c r="A1113" s="1" t="s">
        <v>1035</v>
      </c>
      <c r="B1113" s="1">
        <v>803</v>
      </c>
      <c r="D1113" s="1" t="s">
        <v>560</v>
      </c>
      <c r="E1113" s="1">
        <v>54.924449920000001</v>
      </c>
      <c r="F1113" s="1">
        <v>-128.06530760000001</v>
      </c>
      <c r="G1113" s="2" t="str">
        <f t="shared" si="12"/>
        <v>YES</v>
      </c>
      <c r="H1113" s="1" t="s">
        <v>35</v>
      </c>
      <c r="I1113" s="1" t="s">
        <v>35</v>
      </c>
      <c r="J1113" s="1" t="s">
        <v>35</v>
      </c>
      <c r="K1113" s="1">
        <v>35</v>
      </c>
      <c r="L1113" s="1">
        <v>5</v>
      </c>
      <c r="M1113" s="1">
        <v>40</v>
      </c>
      <c r="N1113" s="1">
        <v>78.37</v>
      </c>
      <c r="O1113"/>
    </row>
    <row r="1114" spans="1:15">
      <c r="A1114" s="1" t="s">
        <v>1035</v>
      </c>
      <c r="B1114" s="1">
        <v>804</v>
      </c>
      <c r="D1114" s="1" t="s">
        <v>564</v>
      </c>
      <c r="E1114" s="1">
        <v>54.534328459999998</v>
      </c>
      <c r="F1114" s="1">
        <v>-128.4611969</v>
      </c>
      <c r="G1114" s="2" t="str">
        <f t="shared" si="12"/>
        <v>YES</v>
      </c>
      <c r="H1114" s="1" t="s">
        <v>35</v>
      </c>
      <c r="I1114" s="1" t="s">
        <v>35</v>
      </c>
      <c r="J1114" s="1" t="s">
        <v>35</v>
      </c>
      <c r="K1114" s="1">
        <v>28</v>
      </c>
      <c r="L1114" s="1">
        <v>0.5</v>
      </c>
      <c r="M1114" s="1">
        <v>28.5</v>
      </c>
      <c r="N1114" s="1">
        <v>25.29</v>
      </c>
      <c r="O1114"/>
    </row>
    <row r="1115" spans="1:15">
      <c r="A1115" s="1" t="s">
        <v>1035</v>
      </c>
      <c r="B1115" s="1">
        <v>805</v>
      </c>
      <c r="D1115" s="1" t="s">
        <v>564</v>
      </c>
      <c r="E1115" s="1">
        <v>54.602199550000002</v>
      </c>
      <c r="F1115" s="1">
        <v>-128.39889529999999</v>
      </c>
      <c r="G1115" s="2" t="str">
        <f t="shared" si="12"/>
        <v>YES</v>
      </c>
      <c r="H1115" s="1" t="s">
        <v>35</v>
      </c>
      <c r="I1115" s="1" t="s">
        <v>35</v>
      </c>
      <c r="J1115" s="1" t="s">
        <v>35</v>
      </c>
      <c r="K1115" s="1">
        <v>52</v>
      </c>
      <c r="L1115" s="1">
        <v>7</v>
      </c>
      <c r="M1115" s="1">
        <v>59</v>
      </c>
      <c r="N1115" s="1">
        <v>77.41</v>
      </c>
      <c r="O1115"/>
    </row>
    <row r="1116" spans="1:15">
      <c r="A1116" s="1" t="s">
        <v>1035</v>
      </c>
      <c r="B1116" s="1">
        <v>806</v>
      </c>
      <c r="D1116" s="1" t="s">
        <v>560</v>
      </c>
      <c r="E1116" s="1">
        <v>54.603500369999999</v>
      </c>
      <c r="F1116" s="1">
        <v>-128.3975983</v>
      </c>
      <c r="G1116" s="2" t="str">
        <f t="shared" si="12"/>
        <v>YES</v>
      </c>
      <c r="H1116" s="1" t="s">
        <v>35</v>
      </c>
      <c r="I1116" s="1" t="s">
        <v>35</v>
      </c>
      <c r="J1116" s="1" t="s">
        <v>35</v>
      </c>
      <c r="K1116" s="1">
        <v>48</v>
      </c>
      <c r="L1116" s="1">
        <v>8</v>
      </c>
      <c r="M1116" s="1">
        <v>56</v>
      </c>
      <c r="N1116" s="1">
        <v>134.79</v>
      </c>
      <c r="O1116"/>
    </row>
    <row r="1117" spans="1:15">
      <c r="A1117" s="1" t="s">
        <v>1035</v>
      </c>
      <c r="B1117" s="1">
        <v>807</v>
      </c>
      <c r="D1117" s="1" t="s">
        <v>560</v>
      </c>
      <c r="E1117" s="1">
        <v>53.689151760000001</v>
      </c>
      <c r="F1117" s="1">
        <v>-129.31449889999999</v>
      </c>
      <c r="G1117" s="2" t="str">
        <f t="shared" si="12"/>
        <v>YES</v>
      </c>
      <c r="H1117" s="1" t="s">
        <v>35</v>
      </c>
      <c r="I1117" s="1" t="s">
        <v>35</v>
      </c>
      <c r="J1117" s="1" t="s">
        <v>35</v>
      </c>
      <c r="K1117" s="1">
        <v>5</v>
      </c>
      <c r="L1117" s="1">
        <v>12</v>
      </c>
      <c r="M1117" s="1">
        <v>17</v>
      </c>
      <c r="N1117" s="1">
        <v>71.77</v>
      </c>
      <c r="O1117"/>
    </row>
    <row r="1118" spans="1:15">
      <c r="A1118" s="1" t="s">
        <v>1035</v>
      </c>
      <c r="B1118" s="1">
        <v>808</v>
      </c>
      <c r="D1118" s="1" t="s">
        <v>564</v>
      </c>
      <c r="E1118" s="1">
        <v>54.559310910000001</v>
      </c>
      <c r="F1118" s="1">
        <v>-128.45260619999999</v>
      </c>
      <c r="G1118" s="2" t="str">
        <f t="shared" si="12"/>
        <v>YES</v>
      </c>
      <c r="H1118" s="1" t="s">
        <v>35</v>
      </c>
      <c r="I1118" s="1" t="s">
        <v>35</v>
      </c>
      <c r="J1118" s="1" t="s">
        <v>35</v>
      </c>
      <c r="K1118" s="1">
        <v>48</v>
      </c>
      <c r="L1118" s="1">
        <v>2</v>
      </c>
      <c r="M1118" s="1">
        <v>50</v>
      </c>
      <c r="N1118" s="1">
        <v>63.37</v>
      </c>
      <c r="O1118"/>
    </row>
    <row r="1119" spans="1:15">
      <c r="A1119" s="1" t="s">
        <v>1035</v>
      </c>
      <c r="B1119" s="1">
        <v>809</v>
      </c>
      <c r="D1119" s="1" t="s">
        <v>562</v>
      </c>
      <c r="E1119" s="1">
        <v>54.686721800000001</v>
      </c>
      <c r="F1119" s="1">
        <v>-128.34140009999999</v>
      </c>
      <c r="G1119" s="2" t="str">
        <f t="shared" si="12"/>
        <v>YES</v>
      </c>
      <c r="H1119" s="1" t="s">
        <v>35</v>
      </c>
      <c r="I1119" s="1" t="s">
        <v>35</v>
      </c>
      <c r="J1119" s="1" t="s">
        <v>35</v>
      </c>
      <c r="K1119" s="1">
        <v>61</v>
      </c>
      <c r="L1119" s="1">
        <v>17</v>
      </c>
      <c r="M1119" s="1">
        <v>78</v>
      </c>
      <c r="N1119" s="1">
        <v>237.84</v>
      </c>
      <c r="O1119"/>
    </row>
    <row r="1120" spans="1:15">
      <c r="A1120" s="1" t="s">
        <v>1035</v>
      </c>
      <c r="B1120" s="1">
        <v>810</v>
      </c>
      <c r="D1120" s="1" t="s">
        <v>560</v>
      </c>
      <c r="E1120" s="1">
        <v>54.68257904</v>
      </c>
      <c r="F1120" s="1">
        <v>-128.34790039999999</v>
      </c>
      <c r="G1120" s="2" t="str">
        <f t="shared" si="12"/>
        <v>YES</v>
      </c>
      <c r="H1120" s="1" t="s">
        <v>35</v>
      </c>
      <c r="I1120" s="1" t="s">
        <v>35</v>
      </c>
      <c r="J1120" s="1" t="s">
        <v>35</v>
      </c>
      <c r="K1120" s="1">
        <v>55</v>
      </c>
      <c r="L1120" s="1">
        <v>6.5</v>
      </c>
      <c r="M1120" s="1">
        <v>61.5</v>
      </c>
      <c r="N1120" s="1">
        <v>116.09</v>
      </c>
      <c r="O1120"/>
    </row>
    <row r="1121" spans="1:15">
      <c r="A1121" s="1" t="s">
        <v>1035</v>
      </c>
      <c r="B1121" s="1">
        <v>811</v>
      </c>
      <c r="D1121" s="1" t="s">
        <v>564</v>
      </c>
      <c r="E1121" s="1">
        <v>54.7126503</v>
      </c>
      <c r="F1121" s="1">
        <v>-128.32299800000001</v>
      </c>
      <c r="G1121" s="2" t="str">
        <f t="shared" si="12"/>
        <v>YES</v>
      </c>
      <c r="H1121" s="1" t="s">
        <v>35</v>
      </c>
      <c r="I1121" s="1" t="s">
        <v>35</v>
      </c>
      <c r="J1121" s="1" t="s">
        <v>35</v>
      </c>
      <c r="K1121" s="1">
        <v>70</v>
      </c>
      <c r="L1121" s="1">
        <v>7</v>
      </c>
      <c r="M1121" s="1">
        <v>77</v>
      </c>
      <c r="N1121" s="1">
        <v>86.7</v>
      </c>
      <c r="O1121"/>
    </row>
    <row r="1122" spans="1:15">
      <c r="A1122" s="1" t="s">
        <v>1035</v>
      </c>
      <c r="B1122" s="1">
        <v>812</v>
      </c>
      <c r="D1122" s="1" t="s">
        <v>564</v>
      </c>
      <c r="E1122" s="1">
        <v>54.580570219999998</v>
      </c>
      <c r="F1122" s="1">
        <v>-128.45849609999999</v>
      </c>
      <c r="G1122" s="2" t="str">
        <f t="shared" si="12"/>
        <v>YES</v>
      </c>
      <c r="H1122" s="1" t="s">
        <v>35</v>
      </c>
      <c r="I1122" s="1" t="s">
        <v>35</v>
      </c>
      <c r="J1122" s="1" t="s">
        <v>35</v>
      </c>
      <c r="K1122" s="1">
        <v>60</v>
      </c>
      <c r="L1122" s="1">
        <v>2</v>
      </c>
      <c r="M1122" s="1">
        <v>62</v>
      </c>
      <c r="N1122" s="1">
        <v>124.76</v>
      </c>
      <c r="O1122"/>
    </row>
    <row r="1123" spans="1:15">
      <c r="A1123" s="1" t="s">
        <v>1035</v>
      </c>
      <c r="B1123" s="1">
        <v>813</v>
      </c>
      <c r="D1123" s="1" t="s">
        <v>564</v>
      </c>
      <c r="E1123" s="1">
        <v>54.554531099999998</v>
      </c>
      <c r="F1123" s="1">
        <v>-128.48669430000001</v>
      </c>
      <c r="G1123" s="2" t="str">
        <f t="shared" si="12"/>
        <v>YES</v>
      </c>
      <c r="H1123" s="1" t="s">
        <v>35</v>
      </c>
      <c r="I1123" s="1" t="s">
        <v>35</v>
      </c>
      <c r="J1123" s="1" t="s">
        <v>35</v>
      </c>
      <c r="K1123" s="1">
        <v>60</v>
      </c>
      <c r="L1123" s="1">
        <v>4</v>
      </c>
      <c r="M1123" s="1">
        <v>64</v>
      </c>
      <c r="N1123" s="1">
        <v>66.260000000000005</v>
      </c>
      <c r="O1123"/>
    </row>
    <row r="1124" spans="1:15">
      <c r="A1124" s="1" t="s">
        <v>1035</v>
      </c>
      <c r="B1124" s="1">
        <v>814</v>
      </c>
      <c r="D1124" s="1" t="s">
        <v>560</v>
      </c>
      <c r="E1124" s="1">
        <v>54.548328400000003</v>
      </c>
      <c r="F1124" s="1">
        <v>-128.49540709999999</v>
      </c>
      <c r="G1124" s="2" t="str">
        <f t="shared" si="12"/>
        <v>YES</v>
      </c>
      <c r="H1124" s="1" t="s">
        <v>35</v>
      </c>
      <c r="I1124" s="1" t="s">
        <v>35</v>
      </c>
      <c r="J1124" s="1" t="s">
        <v>35</v>
      </c>
      <c r="K1124" s="1">
        <v>60</v>
      </c>
      <c r="L1124" s="1">
        <v>4</v>
      </c>
      <c r="M1124" s="1">
        <v>64</v>
      </c>
      <c r="N1124" s="1">
        <v>152.54</v>
      </c>
      <c r="O1124"/>
    </row>
    <row r="1125" spans="1:15">
      <c r="A1125" s="1" t="s">
        <v>1035</v>
      </c>
      <c r="B1125" s="1">
        <v>815</v>
      </c>
      <c r="D1125" s="1" t="s">
        <v>564</v>
      </c>
      <c r="E1125" s="1">
        <v>53.253368379999998</v>
      </c>
      <c r="F1125" s="1">
        <v>-129.79499820000001</v>
      </c>
      <c r="G1125" s="2" t="str">
        <f t="shared" si="12"/>
        <v>YES</v>
      </c>
      <c r="H1125" s="1" t="s">
        <v>35</v>
      </c>
      <c r="I1125" s="1" t="s">
        <v>35</v>
      </c>
      <c r="J1125" s="1" t="s">
        <v>35</v>
      </c>
      <c r="K1125" s="1">
        <v>20</v>
      </c>
      <c r="L1125" s="1">
        <v>1</v>
      </c>
      <c r="M1125" s="1">
        <v>21</v>
      </c>
      <c r="N1125" s="1">
        <v>28.41</v>
      </c>
      <c r="O1125"/>
    </row>
    <row r="1126" spans="1:15">
      <c r="A1126" s="1" t="s">
        <v>1035</v>
      </c>
      <c r="B1126" s="1">
        <v>816</v>
      </c>
      <c r="D1126" s="1" t="s">
        <v>564</v>
      </c>
      <c r="E1126" s="1">
        <v>55.224109650000003</v>
      </c>
      <c r="F1126" s="1">
        <v>-127.8291016</v>
      </c>
      <c r="G1126" s="2" t="str">
        <f t="shared" si="12"/>
        <v>YES</v>
      </c>
      <c r="H1126" s="1" t="s">
        <v>35</v>
      </c>
      <c r="I1126" s="1" t="s">
        <v>35</v>
      </c>
      <c r="J1126" s="1" t="s">
        <v>35</v>
      </c>
      <c r="K1126" s="1">
        <v>47</v>
      </c>
      <c r="L1126" s="1">
        <v>10</v>
      </c>
      <c r="M1126" s="1">
        <v>57</v>
      </c>
      <c r="N1126" s="1">
        <v>107.72</v>
      </c>
      <c r="O1126"/>
    </row>
    <row r="1127" spans="1:15">
      <c r="A1127" s="1" t="s">
        <v>1035</v>
      </c>
      <c r="B1127" s="1">
        <v>817</v>
      </c>
      <c r="D1127" s="1" t="s">
        <v>560</v>
      </c>
      <c r="E1127" s="1">
        <v>54.444000240000001</v>
      </c>
      <c r="F1127" s="1">
        <v>-128.6130981</v>
      </c>
      <c r="G1127" s="2" t="str">
        <f t="shared" si="12"/>
        <v>YES</v>
      </c>
      <c r="H1127" s="1" t="s">
        <v>35</v>
      </c>
      <c r="I1127" s="1" t="s">
        <v>35</v>
      </c>
      <c r="J1127" s="1" t="s">
        <v>35</v>
      </c>
      <c r="K1127" s="1">
        <v>52</v>
      </c>
      <c r="L1127" s="1">
        <v>10</v>
      </c>
      <c r="M1127" s="1">
        <v>62</v>
      </c>
      <c r="N1127" s="1">
        <v>133.43</v>
      </c>
      <c r="O1127"/>
    </row>
    <row r="1128" spans="1:15">
      <c r="A1128" s="1" t="s">
        <v>1035</v>
      </c>
      <c r="B1128" s="1">
        <v>818</v>
      </c>
      <c r="D1128" s="1" t="s">
        <v>560</v>
      </c>
      <c r="E1128" s="1">
        <v>54.446609500000001</v>
      </c>
      <c r="F1128" s="1">
        <v>-128.6165924</v>
      </c>
      <c r="G1128" s="2" t="str">
        <f t="shared" si="12"/>
        <v>YES</v>
      </c>
      <c r="H1128" s="1" t="s">
        <v>35</v>
      </c>
      <c r="I1128" s="1" t="s">
        <v>35</v>
      </c>
      <c r="J1128" s="1" t="s">
        <v>35</v>
      </c>
      <c r="K1128" s="1">
        <v>46</v>
      </c>
      <c r="L1128" s="1">
        <v>4</v>
      </c>
      <c r="M1128" s="1">
        <v>50</v>
      </c>
      <c r="N1128" s="1">
        <v>101.81</v>
      </c>
      <c r="O1128"/>
    </row>
    <row r="1129" spans="1:15">
      <c r="A1129" s="1" t="s">
        <v>1035</v>
      </c>
      <c r="B1129" s="1">
        <v>819</v>
      </c>
      <c r="D1129" s="1" t="s">
        <v>564</v>
      </c>
      <c r="E1129" s="1">
        <v>54.445449830000001</v>
      </c>
      <c r="F1129" s="1">
        <v>-128.6226044</v>
      </c>
      <c r="G1129" s="2" t="str">
        <f t="shared" si="12"/>
        <v>YES</v>
      </c>
      <c r="H1129" s="1" t="s">
        <v>35</v>
      </c>
      <c r="I1129" s="1" t="s">
        <v>35</v>
      </c>
      <c r="J1129" s="1" t="s">
        <v>35</v>
      </c>
      <c r="K1129" s="1">
        <v>40</v>
      </c>
      <c r="L1129" s="1">
        <v>10.5</v>
      </c>
      <c r="M1129" s="1">
        <v>50.5</v>
      </c>
      <c r="N1129" s="1">
        <v>146.09</v>
      </c>
      <c r="O1129"/>
    </row>
    <row r="1130" spans="1:15">
      <c r="A1130" s="1" t="s">
        <v>1035</v>
      </c>
      <c r="B1130" s="1">
        <v>820</v>
      </c>
      <c r="D1130" s="1" t="s">
        <v>560</v>
      </c>
      <c r="E1130" s="1">
        <v>54.556060789999997</v>
      </c>
      <c r="F1130" s="1">
        <v>-128.5148926</v>
      </c>
      <c r="G1130" s="2" t="str">
        <f t="shared" si="12"/>
        <v>YES</v>
      </c>
      <c r="H1130" s="1" t="s">
        <v>35</v>
      </c>
      <c r="I1130" s="1" t="s">
        <v>35</v>
      </c>
      <c r="J1130" s="1" t="s">
        <v>35</v>
      </c>
      <c r="K1130" s="1">
        <v>55</v>
      </c>
      <c r="L1130" s="1">
        <v>19</v>
      </c>
      <c r="M1130" s="1">
        <v>74</v>
      </c>
      <c r="N1130" s="1">
        <v>233.69</v>
      </c>
      <c r="O1130"/>
    </row>
    <row r="1131" spans="1:15">
      <c r="A1131" s="1" t="s">
        <v>1035</v>
      </c>
      <c r="B1131" s="1">
        <v>821</v>
      </c>
      <c r="D1131" s="1" t="s">
        <v>564</v>
      </c>
      <c r="E1131" s="1">
        <v>54.445560460000003</v>
      </c>
      <c r="F1131" s="1">
        <v>-128.63169859999999</v>
      </c>
      <c r="G1131" s="2" t="str">
        <f t="shared" si="12"/>
        <v>YES</v>
      </c>
      <c r="H1131" s="1" t="s">
        <v>35</v>
      </c>
      <c r="I1131" s="1" t="s">
        <v>35</v>
      </c>
      <c r="J1131" s="1" t="s">
        <v>35</v>
      </c>
      <c r="K1131" s="1">
        <v>55</v>
      </c>
      <c r="L1131" s="1">
        <v>17</v>
      </c>
      <c r="M1131" s="1">
        <v>72</v>
      </c>
      <c r="N1131" s="1">
        <v>207.64</v>
      </c>
      <c r="O1131"/>
    </row>
    <row r="1132" spans="1:15">
      <c r="A1132" s="1" t="s">
        <v>1035</v>
      </c>
      <c r="B1132" s="1">
        <v>822</v>
      </c>
      <c r="D1132" s="1" t="s">
        <v>564</v>
      </c>
      <c r="E1132" s="1">
        <v>53.551601410000004</v>
      </c>
      <c r="F1132" s="1">
        <v>-129.5278931</v>
      </c>
      <c r="G1132" s="2" t="str">
        <f t="shared" si="12"/>
        <v>YES</v>
      </c>
      <c r="H1132" s="1" t="s">
        <v>35</v>
      </c>
      <c r="I1132" s="1" t="s">
        <v>35</v>
      </c>
      <c r="J1132" s="1" t="s">
        <v>35</v>
      </c>
      <c r="K1132" s="1">
        <v>50</v>
      </c>
      <c r="L1132" s="1">
        <v>5</v>
      </c>
      <c r="M1132" s="1">
        <v>55</v>
      </c>
      <c r="N1132" s="1">
        <v>169.67</v>
      </c>
      <c r="O1132"/>
    </row>
    <row r="1133" spans="1:15">
      <c r="A1133" s="1" t="s">
        <v>1035</v>
      </c>
      <c r="B1133" s="1">
        <v>823</v>
      </c>
      <c r="D1133" s="1" t="s">
        <v>564</v>
      </c>
      <c r="E1133" s="1">
        <v>55.22021866</v>
      </c>
      <c r="F1133" s="1">
        <v>-127.88050079999999</v>
      </c>
      <c r="G1133" s="2" t="str">
        <f t="shared" si="12"/>
        <v>YES</v>
      </c>
      <c r="H1133" s="1" t="s">
        <v>35</v>
      </c>
      <c r="I1133" s="1" t="s">
        <v>35</v>
      </c>
      <c r="J1133" s="1" t="s">
        <v>35</v>
      </c>
      <c r="K1133" s="1">
        <v>45</v>
      </c>
      <c r="L1133" s="1">
        <v>9</v>
      </c>
      <c r="M1133" s="1">
        <v>54</v>
      </c>
      <c r="N1133" s="1">
        <v>138.84</v>
      </c>
      <c r="O1133"/>
    </row>
    <row r="1134" spans="1:15">
      <c r="A1134" s="1" t="s">
        <v>1035</v>
      </c>
      <c r="B1134" s="1">
        <v>824</v>
      </c>
      <c r="D1134" s="1" t="s">
        <v>560</v>
      </c>
      <c r="E1134" s="1">
        <v>54.416671749999999</v>
      </c>
      <c r="F1134" s="1">
        <v>-128.71040339999999</v>
      </c>
      <c r="G1134" s="2" t="str">
        <f t="shared" si="12"/>
        <v>YES</v>
      </c>
      <c r="H1134" s="1" t="s">
        <v>35</v>
      </c>
      <c r="I1134" s="1" t="s">
        <v>35</v>
      </c>
      <c r="J1134" s="1" t="s">
        <v>35</v>
      </c>
      <c r="K1134" s="1">
        <v>423</v>
      </c>
      <c r="L1134" s="1">
        <v>7</v>
      </c>
      <c r="M1134" s="1">
        <v>430</v>
      </c>
      <c r="N1134" s="1">
        <v>48.95</v>
      </c>
      <c r="O1134"/>
    </row>
    <row r="1135" spans="1:15">
      <c r="A1135" s="1" t="s">
        <v>1035</v>
      </c>
      <c r="B1135" s="1">
        <v>825</v>
      </c>
      <c r="D1135" s="1" t="s">
        <v>560</v>
      </c>
      <c r="E1135" s="1">
        <v>54.416671749999999</v>
      </c>
      <c r="F1135" s="1">
        <v>-128.71049500000001</v>
      </c>
      <c r="G1135" s="2" t="str">
        <f t="shared" si="12"/>
        <v>YES</v>
      </c>
      <c r="H1135" s="1" t="s">
        <v>35</v>
      </c>
      <c r="I1135" s="1" t="s">
        <v>35</v>
      </c>
      <c r="J1135" s="1" t="s">
        <v>35</v>
      </c>
      <c r="K1135" s="1">
        <v>423</v>
      </c>
      <c r="L1135" s="1">
        <v>7</v>
      </c>
      <c r="M1135" s="1">
        <v>430</v>
      </c>
      <c r="N1135" s="1">
        <v>48.95</v>
      </c>
      <c r="O1135"/>
    </row>
    <row r="1136" spans="1:15">
      <c r="A1136" s="1" t="s">
        <v>1035</v>
      </c>
      <c r="B1136" s="1">
        <v>826</v>
      </c>
      <c r="D1136" s="1" t="s">
        <v>564</v>
      </c>
      <c r="E1136" s="1">
        <v>52.072608950000003</v>
      </c>
      <c r="F1136" s="1">
        <v>-131.07659910000001</v>
      </c>
      <c r="G1136" s="2" t="str">
        <f t="shared" si="12"/>
        <v>YES</v>
      </c>
      <c r="H1136" s="1" t="s">
        <v>35</v>
      </c>
      <c r="I1136" s="1" t="s">
        <v>35</v>
      </c>
      <c r="J1136" s="1" t="s">
        <v>35</v>
      </c>
      <c r="K1136" s="1">
        <v>50</v>
      </c>
      <c r="L1136" s="1">
        <v>28</v>
      </c>
      <c r="M1136" s="1">
        <v>78</v>
      </c>
      <c r="N1136" s="1">
        <v>269.89999999999998</v>
      </c>
      <c r="O1136"/>
    </row>
    <row r="1137" spans="1:15">
      <c r="A1137" s="1" t="s">
        <v>1035</v>
      </c>
      <c r="B1137" s="1">
        <v>827</v>
      </c>
      <c r="D1137" s="1" t="s">
        <v>562</v>
      </c>
      <c r="E1137" s="1">
        <v>54.558860780000003</v>
      </c>
      <c r="F1137" s="1">
        <v>-128.66979979999999</v>
      </c>
      <c r="G1137" s="2" t="str">
        <f t="shared" si="12"/>
        <v>YES</v>
      </c>
      <c r="H1137" s="1" t="s">
        <v>35</v>
      </c>
      <c r="I1137" s="1" t="s">
        <v>35</v>
      </c>
      <c r="J1137" s="1" t="s">
        <v>35</v>
      </c>
      <c r="K1137" s="1">
        <v>55</v>
      </c>
      <c r="L1137" s="1">
        <v>5</v>
      </c>
      <c r="M1137" s="1">
        <v>60</v>
      </c>
      <c r="N1137" s="1">
        <v>179.2</v>
      </c>
      <c r="O1137"/>
    </row>
    <row r="1138" spans="1:15">
      <c r="A1138" s="1" t="s">
        <v>1035</v>
      </c>
      <c r="B1138" s="1">
        <v>828</v>
      </c>
      <c r="D1138" s="1" t="s">
        <v>564</v>
      </c>
      <c r="E1138" s="1">
        <v>54.421890259999998</v>
      </c>
      <c r="F1138" s="1">
        <v>-128.80990600000001</v>
      </c>
      <c r="G1138" s="2" t="str">
        <f t="shared" si="12"/>
        <v>YES</v>
      </c>
      <c r="H1138" s="1" t="s">
        <v>35</v>
      </c>
      <c r="I1138" s="1" t="s">
        <v>35</v>
      </c>
      <c r="J1138" s="1" t="s">
        <v>35</v>
      </c>
      <c r="K1138" s="1">
        <v>40</v>
      </c>
      <c r="L1138" s="1">
        <v>17</v>
      </c>
      <c r="M1138" s="1">
        <v>57</v>
      </c>
      <c r="N1138" s="1">
        <v>177.12</v>
      </c>
      <c r="O1138"/>
    </row>
    <row r="1139" spans="1:15">
      <c r="A1139" s="1" t="s">
        <v>1035</v>
      </c>
      <c r="B1139" s="1">
        <v>829</v>
      </c>
      <c r="D1139" s="1" t="s">
        <v>564</v>
      </c>
      <c r="E1139" s="1">
        <v>54.421970369999997</v>
      </c>
      <c r="F1139" s="1">
        <v>-128.80990600000001</v>
      </c>
      <c r="G1139" s="2" t="str">
        <f t="shared" si="12"/>
        <v>YES</v>
      </c>
      <c r="H1139" s="1" t="s">
        <v>35</v>
      </c>
      <c r="I1139" s="1" t="s">
        <v>35</v>
      </c>
      <c r="J1139" s="1" t="s">
        <v>35</v>
      </c>
      <c r="K1139" s="1">
        <v>40</v>
      </c>
      <c r="L1139" s="1">
        <v>17</v>
      </c>
      <c r="M1139" s="1">
        <v>57</v>
      </c>
      <c r="N1139" s="1">
        <v>185.91</v>
      </c>
      <c r="O1139"/>
    </row>
    <row r="1140" spans="1:15">
      <c r="A1140" s="1" t="s">
        <v>1035</v>
      </c>
      <c r="B1140" s="1">
        <v>830</v>
      </c>
      <c r="D1140" s="1" t="s">
        <v>560</v>
      </c>
      <c r="E1140" s="1">
        <v>53.626010890000003</v>
      </c>
      <c r="F1140" s="1">
        <v>-129.60809330000001</v>
      </c>
      <c r="G1140" s="2" t="str">
        <f t="shared" si="12"/>
        <v>YES</v>
      </c>
      <c r="H1140" s="1" t="s">
        <v>35</v>
      </c>
      <c r="I1140" s="1" t="s">
        <v>35</v>
      </c>
      <c r="J1140" s="1" t="s">
        <v>35</v>
      </c>
      <c r="K1140" s="1">
        <v>40</v>
      </c>
      <c r="L1140" s="1">
        <v>23</v>
      </c>
      <c r="M1140" s="1">
        <v>63</v>
      </c>
      <c r="N1140" s="1">
        <v>227.46</v>
      </c>
      <c r="O1140"/>
    </row>
    <row r="1141" spans="1:15">
      <c r="A1141" s="1" t="s">
        <v>1035</v>
      </c>
      <c r="B1141" s="1">
        <v>831</v>
      </c>
      <c r="D1141" s="1" t="s">
        <v>560</v>
      </c>
      <c r="E1141" s="1">
        <v>55.164218900000002</v>
      </c>
      <c r="F1141" s="1">
        <v>-128.07159419999999</v>
      </c>
      <c r="G1141" s="2" t="str">
        <f t="shared" si="12"/>
        <v>YES</v>
      </c>
      <c r="H1141" s="1" t="s">
        <v>35</v>
      </c>
      <c r="I1141" s="1" t="s">
        <v>35</v>
      </c>
      <c r="J1141" s="1" t="s">
        <v>35</v>
      </c>
      <c r="K1141" s="1">
        <v>42</v>
      </c>
      <c r="L1141" s="1">
        <v>5</v>
      </c>
      <c r="M1141" s="1">
        <v>47</v>
      </c>
      <c r="N1141" s="1">
        <v>95.7</v>
      </c>
      <c r="O1141"/>
    </row>
    <row r="1142" spans="1:15">
      <c r="A1142" s="1" t="s">
        <v>1035</v>
      </c>
      <c r="B1142" s="1">
        <v>832</v>
      </c>
      <c r="D1142" s="1" t="s">
        <v>564</v>
      </c>
      <c r="E1142" s="1">
        <v>55.227439879999999</v>
      </c>
      <c r="F1142" s="1">
        <v>-128.00909419999999</v>
      </c>
      <c r="G1142" s="2" t="str">
        <f t="shared" si="12"/>
        <v>YES</v>
      </c>
      <c r="H1142" s="1" t="s">
        <v>35</v>
      </c>
      <c r="I1142" s="1" t="s">
        <v>35</v>
      </c>
      <c r="J1142" s="1" t="s">
        <v>35</v>
      </c>
      <c r="K1142" s="1">
        <v>46</v>
      </c>
      <c r="L1142" s="1">
        <v>7</v>
      </c>
      <c r="M1142" s="1">
        <v>53</v>
      </c>
      <c r="N1142" s="1">
        <v>74.69</v>
      </c>
      <c r="O1142"/>
    </row>
    <row r="1143" spans="1:15">
      <c r="A1143" s="1" t="s">
        <v>1035</v>
      </c>
      <c r="B1143" s="1">
        <v>833</v>
      </c>
      <c r="D1143" s="1" t="s">
        <v>560</v>
      </c>
      <c r="E1143" s="1">
        <v>53.782478330000004</v>
      </c>
      <c r="F1143" s="1">
        <v>-129.45750430000001</v>
      </c>
      <c r="G1143" s="2" t="str">
        <f t="shared" ref="G1143:G1206" si="13">IF(K1143&lt;&gt;"NA","YES","NO")</f>
        <v>YES</v>
      </c>
      <c r="H1143" s="1" t="s">
        <v>35</v>
      </c>
      <c r="I1143" s="1" t="s">
        <v>35</v>
      </c>
      <c r="J1143" s="1" t="s">
        <v>35</v>
      </c>
      <c r="K1143" s="1">
        <v>17</v>
      </c>
      <c r="L1143" s="1">
        <v>18</v>
      </c>
      <c r="M1143" s="1">
        <v>35</v>
      </c>
      <c r="N1143" s="1">
        <v>127.54</v>
      </c>
      <c r="O1143"/>
    </row>
    <row r="1144" spans="1:15">
      <c r="A1144" s="1" t="s">
        <v>1035</v>
      </c>
      <c r="B1144" s="1">
        <v>834</v>
      </c>
      <c r="D1144" s="1" t="s">
        <v>564</v>
      </c>
      <c r="E1144" s="1">
        <v>55.178859709999998</v>
      </c>
      <c r="F1144" s="1">
        <v>-128.07220459999999</v>
      </c>
      <c r="G1144" s="2" t="str">
        <f t="shared" si="13"/>
        <v>YES</v>
      </c>
      <c r="H1144" s="1" t="s">
        <v>35</v>
      </c>
      <c r="I1144" s="1" t="s">
        <v>35</v>
      </c>
      <c r="J1144" s="1" t="s">
        <v>35</v>
      </c>
      <c r="K1144" s="1">
        <v>19</v>
      </c>
      <c r="L1144" s="1">
        <v>9</v>
      </c>
      <c r="M1144" s="1">
        <v>28</v>
      </c>
      <c r="N1144" s="1">
        <v>73.89</v>
      </c>
      <c r="O1144"/>
    </row>
    <row r="1145" spans="1:15">
      <c r="A1145" s="1" t="s">
        <v>1035</v>
      </c>
      <c r="B1145" s="1">
        <v>835</v>
      </c>
      <c r="D1145" s="1" t="s">
        <v>564</v>
      </c>
      <c r="E1145" s="1">
        <v>55.192470550000003</v>
      </c>
      <c r="F1145" s="1">
        <v>-128.0606995</v>
      </c>
      <c r="G1145" s="2" t="str">
        <f t="shared" si="13"/>
        <v>YES</v>
      </c>
      <c r="H1145" s="1" t="s">
        <v>35</v>
      </c>
      <c r="I1145" s="1" t="s">
        <v>35</v>
      </c>
      <c r="J1145" s="1" t="s">
        <v>35</v>
      </c>
      <c r="K1145" s="1">
        <v>25</v>
      </c>
      <c r="L1145" s="1">
        <v>11</v>
      </c>
      <c r="M1145" s="1">
        <v>36</v>
      </c>
      <c r="N1145" s="1">
        <v>100.34</v>
      </c>
      <c r="O1145"/>
    </row>
    <row r="1146" spans="1:15">
      <c r="A1146" s="1" t="s">
        <v>1035</v>
      </c>
      <c r="B1146" s="1">
        <v>836</v>
      </c>
      <c r="D1146" s="1" t="s">
        <v>560</v>
      </c>
      <c r="E1146" s="1">
        <v>54.56858063</v>
      </c>
      <c r="F1146" s="1">
        <v>-128.6916962</v>
      </c>
      <c r="G1146" s="2" t="str">
        <f t="shared" si="13"/>
        <v>YES</v>
      </c>
      <c r="H1146" s="1" t="s">
        <v>35</v>
      </c>
      <c r="I1146" s="1" t="s">
        <v>35</v>
      </c>
      <c r="J1146" s="1" t="s">
        <v>35</v>
      </c>
      <c r="K1146" s="1">
        <v>40</v>
      </c>
      <c r="L1146" s="1">
        <v>28</v>
      </c>
      <c r="M1146" s="1">
        <v>68</v>
      </c>
      <c r="N1146" s="1">
        <v>261.27999999999997</v>
      </c>
      <c r="O1146"/>
    </row>
    <row r="1147" spans="1:15">
      <c r="A1147" s="1" t="s">
        <v>1035</v>
      </c>
      <c r="B1147" s="1">
        <v>837</v>
      </c>
      <c r="D1147" s="1" t="s">
        <v>564</v>
      </c>
      <c r="E1147" s="1">
        <v>54.568698879999999</v>
      </c>
      <c r="F1147" s="1">
        <v>-128.69670099999999</v>
      </c>
      <c r="G1147" s="2" t="str">
        <f t="shared" si="13"/>
        <v>YES</v>
      </c>
      <c r="H1147" s="1" t="s">
        <v>35</v>
      </c>
      <c r="I1147" s="1" t="s">
        <v>35</v>
      </c>
      <c r="J1147" s="1" t="s">
        <v>35</v>
      </c>
      <c r="K1147" s="1">
        <v>55</v>
      </c>
      <c r="L1147" s="1">
        <v>28</v>
      </c>
      <c r="M1147" s="1">
        <v>83</v>
      </c>
      <c r="N1147" s="1">
        <v>293.01</v>
      </c>
      <c r="O1147"/>
    </row>
    <row r="1148" spans="1:15">
      <c r="A1148" s="1" t="s">
        <v>1035</v>
      </c>
      <c r="B1148" s="1">
        <v>838</v>
      </c>
      <c r="D1148" s="1" t="s">
        <v>560</v>
      </c>
      <c r="E1148" s="1">
        <v>54.383338930000001</v>
      </c>
      <c r="F1148" s="1">
        <v>-128.8869019</v>
      </c>
      <c r="G1148" s="2" t="str">
        <f t="shared" si="13"/>
        <v>YES</v>
      </c>
      <c r="H1148" s="1" t="s">
        <v>35</v>
      </c>
      <c r="I1148" s="1" t="s">
        <v>35</v>
      </c>
      <c r="J1148" s="1" t="s">
        <v>35</v>
      </c>
      <c r="K1148" s="1">
        <v>60</v>
      </c>
      <c r="L1148" s="1">
        <v>9</v>
      </c>
      <c r="M1148" s="1">
        <v>69</v>
      </c>
      <c r="N1148" s="1">
        <v>235.95</v>
      </c>
      <c r="O1148"/>
    </row>
    <row r="1149" spans="1:15">
      <c r="A1149" s="1" t="s">
        <v>1035</v>
      </c>
      <c r="B1149" s="1">
        <v>839</v>
      </c>
      <c r="D1149" s="1" t="s">
        <v>560</v>
      </c>
      <c r="E1149" s="1">
        <v>55.252300259999998</v>
      </c>
      <c r="F1149" s="1">
        <v>-128.02940369999999</v>
      </c>
      <c r="G1149" s="2" t="str">
        <f t="shared" si="13"/>
        <v>YES</v>
      </c>
      <c r="H1149" s="1" t="s">
        <v>35</v>
      </c>
      <c r="I1149" s="1" t="s">
        <v>35</v>
      </c>
      <c r="J1149" s="1" t="s">
        <v>35</v>
      </c>
      <c r="K1149" s="1">
        <v>50</v>
      </c>
      <c r="L1149" s="1">
        <v>4</v>
      </c>
      <c r="M1149" s="1">
        <v>54</v>
      </c>
      <c r="N1149" s="1">
        <v>104.68</v>
      </c>
      <c r="O1149"/>
    </row>
    <row r="1150" spans="1:15">
      <c r="A1150" s="1" t="s">
        <v>1035</v>
      </c>
      <c r="B1150" s="1">
        <v>840</v>
      </c>
      <c r="D1150" s="1" t="s">
        <v>562</v>
      </c>
      <c r="E1150" s="1">
        <v>54.546699519999997</v>
      </c>
      <c r="F1150" s="1">
        <v>-128.73890689999999</v>
      </c>
      <c r="G1150" s="2" t="str">
        <f t="shared" si="13"/>
        <v>YES</v>
      </c>
      <c r="H1150" s="1" t="s">
        <v>35</v>
      </c>
      <c r="I1150" s="1" t="s">
        <v>35</v>
      </c>
      <c r="J1150" s="1" t="s">
        <v>35</v>
      </c>
      <c r="K1150" s="1">
        <v>35</v>
      </c>
      <c r="L1150" s="1">
        <v>1.5</v>
      </c>
      <c r="M1150" s="1">
        <v>36.5</v>
      </c>
      <c r="N1150" s="1">
        <v>57.48</v>
      </c>
      <c r="O1150"/>
    </row>
    <row r="1151" spans="1:15">
      <c r="A1151" s="1" t="s">
        <v>1035</v>
      </c>
      <c r="B1151" s="1">
        <v>841</v>
      </c>
      <c r="D1151" s="1" t="s">
        <v>564</v>
      </c>
      <c r="E1151" s="1">
        <v>54.619689940000001</v>
      </c>
      <c r="F1151" s="1">
        <v>-128.70460510000001</v>
      </c>
      <c r="G1151" s="2" t="str">
        <f t="shared" si="13"/>
        <v>YES</v>
      </c>
      <c r="H1151" s="1" t="s">
        <v>35</v>
      </c>
      <c r="I1151" s="1" t="s">
        <v>35</v>
      </c>
      <c r="J1151" s="1" t="s">
        <v>35</v>
      </c>
      <c r="K1151" s="1">
        <v>40</v>
      </c>
      <c r="L1151" s="1">
        <v>3</v>
      </c>
      <c r="M1151" s="1">
        <v>43</v>
      </c>
      <c r="N1151" s="1">
        <v>29.18</v>
      </c>
      <c r="O1151"/>
    </row>
    <row r="1152" spans="1:15">
      <c r="A1152" s="1" t="s">
        <v>1035</v>
      </c>
      <c r="B1152" s="1">
        <v>842</v>
      </c>
      <c r="D1152" s="1" t="s">
        <v>560</v>
      </c>
      <c r="E1152" s="1">
        <v>54.706050869999999</v>
      </c>
      <c r="F1152" s="1">
        <v>-128.75570680000001</v>
      </c>
      <c r="G1152" s="2" t="str">
        <f t="shared" si="13"/>
        <v>YES</v>
      </c>
      <c r="H1152" s="1" t="s">
        <v>35</v>
      </c>
      <c r="I1152" s="1" t="s">
        <v>35</v>
      </c>
      <c r="J1152" s="1" t="s">
        <v>35</v>
      </c>
      <c r="K1152" s="1">
        <v>63</v>
      </c>
      <c r="L1152" s="1">
        <v>14</v>
      </c>
      <c r="M1152" s="1">
        <v>77</v>
      </c>
      <c r="N1152" s="1">
        <v>148.72999999999999</v>
      </c>
      <c r="O1152"/>
    </row>
    <row r="1153" spans="1:15">
      <c r="A1153" s="1" t="s">
        <v>1035</v>
      </c>
      <c r="B1153" s="1">
        <v>843</v>
      </c>
      <c r="D1153" s="1" t="s">
        <v>560</v>
      </c>
      <c r="E1153" s="1">
        <v>54.706218720000003</v>
      </c>
      <c r="F1153" s="1">
        <v>-128.75750729999999</v>
      </c>
      <c r="G1153" s="2" t="str">
        <f t="shared" si="13"/>
        <v>YES</v>
      </c>
      <c r="H1153" s="1" t="s">
        <v>35</v>
      </c>
      <c r="I1153" s="1" t="s">
        <v>35</v>
      </c>
      <c r="J1153" s="1" t="s">
        <v>35</v>
      </c>
      <c r="K1153" s="1">
        <v>56</v>
      </c>
      <c r="L1153" s="1">
        <v>8</v>
      </c>
      <c r="M1153" s="1">
        <v>64</v>
      </c>
      <c r="N1153" s="1">
        <v>116.54</v>
      </c>
      <c r="O1153"/>
    </row>
    <row r="1154" spans="1:15">
      <c r="A1154" s="1" t="s">
        <v>1035</v>
      </c>
      <c r="B1154" s="1">
        <v>844</v>
      </c>
      <c r="D1154" s="1" t="s">
        <v>564</v>
      </c>
      <c r="E1154" s="1">
        <v>54.707981109999999</v>
      </c>
      <c r="F1154" s="1">
        <v>-128.7908936</v>
      </c>
      <c r="G1154" s="2" t="str">
        <f t="shared" si="13"/>
        <v>YES</v>
      </c>
      <c r="H1154" s="1" t="s">
        <v>35</v>
      </c>
      <c r="I1154" s="1" t="s">
        <v>35</v>
      </c>
      <c r="J1154" s="1" t="s">
        <v>35</v>
      </c>
      <c r="K1154" s="1">
        <v>80</v>
      </c>
      <c r="L1154" s="1">
        <v>1</v>
      </c>
      <c r="M1154" s="1">
        <v>81</v>
      </c>
      <c r="N1154" s="1">
        <v>3.37</v>
      </c>
      <c r="O1154"/>
    </row>
    <row r="1155" spans="1:15">
      <c r="A1155" s="1" t="s">
        <v>1035</v>
      </c>
      <c r="B1155" s="1">
        <v>845</v>
      </c>
      <c r="D1155" s="1" t="s">
        <v>560</v>
      </c>
      <c r="E1155" s="1">
        <v>52.244449619999997</v>
      </c>
      <c r="F1155" s="1">
        <v>-131.29310609999999</v>
      </c>
      <c r="G1155" s="2" t="str">
        <f t="shared" si="13"/>
        <v>YES</v>
      </c>
      <c r="H1155" s="1" t="s">
        <v>35</v>
      </c>
      <c r="I1155" s="1" t="s">
        <v>35</v>
      </c>
      <c r="J1155" s="1" t="s">
        <v>35</v>
      </c>
      <c r="K1155" s="1">
        <v>23</v>
      </c>
      <c r="L1155" s="1">
        <v>3</v>
      </c>
      <c r="M1155" s="1">
        <v>26</v>
      </c>
      <c r="N1155" s="1">
        <v>0</v>
      </c>
      <c r="O1155"/>
    </row>
    <row r="1156" spans="1:15">
      <c r="A1156" s="1" t="s">
        <v>1035</v>
      </c>
      <c r="B1156" s="1">
        <v>846</v>
      </c>
      <c r="D1156" s="1" t="s">
        <v>560</v>
      </c>
      <c r="E1156" s="1">
        <v>54.78927994</v>
      </c>
      <c r="F1156" s="1">
        <v>-128.75320429999999</v>
      </c>
      <c r="G1156" s="2" t="str">
        <f t="shared" si="13"/>
        <v>YES</v>
      </c>
      <c r="H1156" s="1" t="s">
        <v>35</v>
      </c>
      <c r="I1156" s="1" t="s">
        <v>35</v>
      </c>
      <c r="J1156" s="1" t="s">
        <v>35</v>
      </c>
      <c r="K1156" s="1">
        <v>34</v>
      </c>
      <c r="L1156" s="1">
        <v>8</v>
      </c>
      <c r="M1156" s="1">
        <v>42</v>
      </c>
      <c r="N1156" s="1">
        <v>74.16</v>
      </c>
      <c r="O1156"/>
    </row>
    <row r="1157" spans="1:15">
      <c r="A1157" s="1" t="s">
        <v>1035</v>
      </c>
      <c r="B1157" s="1">
        <v>847</v>
      </c>
      <c r="D1157" s="1" t="s">
        <v>560</v>
      </c>
      <c r="E1157" s="1">
        <v>54.196319580000001</v>
      </c>
      <c r="F1157" s="1">
        <v>-129.37901310000001</v>
      </c>
      <c r="G1157" s="2" t="str">
        <f t="shared" si="13"/>
        <v>YES</v>
      </c>
      <c r="H1157" s="1" t="s">
        <v>35</v>
      </c>
      <c r="I1157" s="1" t="s">
        <v>35</v>
      </c>
      <c r="J1157" s="1" t="s">
        <v>35</v>
      </c>
      <c r="K1157" s="1">
        <v>24</v>
      </c>
      <c r="L1157" s="1">
        <v>19</v>
      </c>
      <c r="M1157" s="1">
        <v>43</v>
      </c>
      <c r="N1157" s="1">
        <v>177.34</v>
      </c>
      <c r="O1157"/>
    </row>
    <row r="1158" spans="1:15">
      <c r="A1158" s="1" t="s">
        <v>1035</v>
      </c>
      <c r="B1158" s="1">
        <v>848</v>
      </c>
      <c r="D1158" s="1" t="s">
        <v>564</v>
      </c>
      <c r="E1158" s="1">
        <v>54.890949249999998</v>
      </c>
      <c r="F1158" s="1">
        <v>-128.6916962</v>
      </c>
      <c r="G1158" s="2" t="str">
        <f t="shared" si="13"/>
        <v>YES</v>
      </c>
      <c r="H1158" s="1" t="s">
        <v>35</v>
      </c>
      <c r="I1158" s="1" t="s">
        <v>35</v>
      </c>
      <c r="J1158" s="1" t="s">
        <v>35</v>
      </c>
      <c r="K1158" s="1">
        <v>35</v>
      </c>
      <c r="L1158" s="1">
        <v>4</v>
      </c>
      <c r="M1158" s="1">
        <v>39</v>
      </c>
      <c r="N1158" s="1">
        <v>29.11</v>
      </c>
      <c r="O1158"/>
    </row>
    <row r="1159" spans="1:15">
      <c r="A1159" s="1" t="s">
        <v>1035</v>
      </c>
      <c r="B1159" s="1">
        <v>849</v>
      </c>
      <c r="D1159" s="1" t="s">
        <v>564</v>
      </c>
      <c r="E1159" s="1">
        <v>55.411720279999997</v>
      </c>
      <c r="F1159" s="1">
        <v>-128.17599490000001</v>
      </c>
      <c r="G1159" s="2" t="str">
        <f t="shared" si="13"/>
        <v>YES</v>
      </c>
      <c r="H1159" s="1" t="s">
        <v>35</v>
      </c>
      <c r="I1159" s="1" t="s">
        <v>35</v>
      </c>
      <c r="J1159" s="1" t="s">
        <v>35</v>
      </c>
      <c r="K1159" s="1">
        <v>59</v>
      </c>
      <c r="L1159" s="1">
        <v>13</v>
      </c>
      <c r="M1159" s="1">
        <v>72</v>
      </c>
      <c r="N1159" s="1">
        <v>124.07</v>
      </c>
      <c r="O1159"/>
    </row>
    <row r="1160" spans="1:15">
      <c r="A1160" s="1" t="s">
        <v>1035</v>
      </c>
      <c r="B1160" s="1">
        <v>850</v>
      </c>
      <c r="D1160" s="1" t="s">
        <v>562</v>
      </c>
      <c r="E1160" s="1">
        <v>54.892360689999997</v>
      </c>
      <c r="F1160" s="1">
        <v>-128.69560240000001</v>
      </c>
      <c r="G1160" s="2" t="str">
        <f t="shared" si="13"/>
        <v>YES</v>
      </c>
      <c r="H1160" s="1" t="s">
        <v>35</v>
      </c>
      <c r="I1160" s="1" t="s">
        <v>35</v>
      </c>
      <c r="J1160" s="1" t="s">
        <v>35</v>
      </c>
      <c r="K1160" s="1">
        <v>20</v>
      </c>
      <c r="L1160" s="1">
        <v>0</v>
      </c>
      <c r="M1160" s="1">
        <v>20</v>
      </c>
      <c r="N1160" s="1" t="s">
        <v>35</v>
      </c>
      <c r="O1160"/>
    </row>
    <row r="1161" spans="1:15">
      <c r="A1161" s="1" t="s">
        <v>1035</v>
      </c>
      <c r="B1161" s="1">
        <v>851</v>
      </c>
      <c r="D1161" s="1" t="s">
        <v>560</v>
      </c>
      <c r="E1161" s="1">
        <v>55.40229034</v>
      </c>
      <c r="F1161" s="1">
        <v>-128.19360349999999</v>
      </c>
      <c r="G1161" s="2" t="str">
        <f t="shared" si="13"/>
        <v>YES</v>
      </c>
      <c r="H1161" s="1" t="s">
        <v>35</v>
      </c>
      <c r="I1161" s="1" t="s">
        <v>35</v>
      </c>
      <c r="J1161" s="1" t="s">
        <v>35</v>
      </c>
      <c r="K1161" s="1">
        <v>53</v>
      </c>
      <c r="L1161" s="1">
        <v>12</v>
      </c>
      <c r="M1161" s="1">
        <v>65</v>
      </c>
      <c r="N1161" s="1">
        <v>144.56</v>
      </c>
      <c r="O1161"/>
    </row>
    <row r="1162" spans="1:15">
      <c r="A1162" s="1" t="s">
        <v>1035</v>
      </c>
      <c r="B1162" s="1">
        <v>852</v>
      </c>
      <c r="D1162" s="1" t="s">
        <v>564</v>
      </c>
      <c r="E1162" s="1">
        <v>55.404499049999998</v>
      </c>
      <c r="F1162" s="1">
        <v>-128.19419859999999</v>
      </c>
      <c r="G1162" s="2" t="str">
        <f t="shared" si="13"/>
        <v>YES</v>
      </c>
      <c r="H1162" s="1" t="s">
        <v>35</v>
      </c>
      <c r="I1162" s="1" t="s">
        <v>35</v>
      </c>
      <c r="J1162" s="1" t="s">
        <v>35</v>
      </c>
      <c r="K1162" s="1">
        <v>43</v>
      </c>
      <c r="L1162" s="1">
        <v>18</v>
      </c>
      <c r="M1162" s="1">
        <v>61</v>
      </c>
      <c r="N1162" s="1">
        <v>141.59</v>
      </c>
      <c r="O1162"/>
    </row>
    <row r="1163" spans="1:15">
      <c r="A1163" s="1" t="s">
        <v>1035</v>
      </c>
      <c r="B1163" s="1">
        <v>853</v>
      </c>
      <c r="D1163" s="1" t="s">
        <v>564</v>
      </c>
      <c r="E1163" s="1">
        <v>55.407218929999999</v>
      </c>
      <c r="F1163" s="1">
        <v>-128.21389769999999</v>
      </c>
      <c r="G1163" s="2" t="str">
        <f t="shared" si="13"/>
        <v>YES</v>
      </c>
      <c r="H1163" s="1" t="s">
        <v>35</v>
      </c>
      <c r="I1163" s="1" t="s">
        <v>35</v>
      </c>
      <c r="J1163" s="1" t="s">
        <v>35</v>
      </c>
      <c r="K1163" s="1">
        <v>52</v>
      </c>
      <c r="L1163" s="1">
        <v>9</v>
      </c>
      <c r="M1163" s="1">
        <v>61</v>
      </c>
      <c r="N1163" s="1">
        <v>174.89</v>
      </c>
      <c r="O1163"/>
    </row>
    <row r="1164" spans="1:15">
      <c r="A1164" s="1" t="s">
        <v>1035</v>
      </c>
      <c r="B1164" s="1">
        <v>854</v>
      </c>
      <c r="D1164" s="1" t="s">
        <v>560</v>
      </c>
      <c r="E1164" s="1">
        <v>53.889179230000003</v>
      </c>
      <c r="F1164" s="1">
        <v>-129.7467499</v>
      </c>
      <c r="G1164" s="2" t="str">
        <f t="shared" si="13"/>
        <v>YES</v>
      </c>
      <c r="H1164" s="1" t="s">
        <v>35</v>
      </c>
      <c r="I1164" s="1" t="s">
        <v>35</v>
      </c>
      <c r="J1164" s="1" t="s">
        <v>35</v>
      </c>
      <c r="K1164" s="1">
        <v>30</v>
      </c>
      <c r="L1164" s="1">
        <v>13</v>
      </c>
      <c r="M1164" s="1">
        <v>43</v>
      </c>
      <c r="N1164" s="1">
        <v>141.99</v>
      </c>
      <c r="O1164"/>
    </row>
    <row r="1165" spans="1:15">
      <c r="A1165" s="1" t="s">
        <v>1035</v>
      </c>
      <c r="B1165" s="1">
        <v>855</v>
      </c>
      <c r="D1165" s="1" t="s">
        <v>560</v>
      </c>
      <c r="E1165" s="1">
        <v>54.202331540000003</v>
      </c>
      <c r="F1165" s="1">
        <v>-129.46101379999999</v>
      </c>
      <c r="G1165" s="2" t="str">
        <f t="shared" si="13"/>
        <v>YES</v>
      </c>
      <c r="H1165" s="1" t="s">
        <v>35</v>
      </c>
      <c r="I1165" s="1" t="s">
        <v>35</v>
      </c>
      <c r="J1165" s="1" t="s">
        <v>35</v>
      </c>
      <c r="K1165" s="1">
        <v>45</v>
      </c>
      <c r="L1165" s="1">
        <v>1</v>
      </c>
      <c r="M1165" s="1">
        <v>46</v>
      </c>
      <c r="N1165" s="1">
        <v>66.56</v>
      </c>
      <c r="O1165"/>
    </row>
    <row r="1166" spans="1:15">
      <c r="A1166" s="1" t="s">
        <v>1035</v>
      </c>
      <c r="B1166" s="1">
        <v>856</v>
      </c>
      <c r="D1166" s="1" t="s">
        <v>560</v>
      </c>
      <c r="E1166" s="1">
        <v>54.202709200000001</v>
      </c>
      <c r="F1166" s="1">
        <v>-129.4618988</v>
      </c>
      <c r="G1166" s="2" t="str">
        <f t="shared" si="13"/>
        <v>YES</v>
      </c>
      <c r="H1166" s="1" t="s">
        <v>35</v>
      </c>
      <c r="I1166" s="1" t="s">
        <v>35</v>
      </c>
      <c r="J1166" s="1" t="s">
        <v>35</v>
      </c>
      <c r="K1166" s="1">
        <v>45</v>
      </c>
      <c r="L1166" s="1">
        <v>5</v>
      </c>
      <c r="M1166" s="1">
        <v>50</v>
      </c>
      <c r="N1166" s="1" t="s">
        <v>35</v>
      </c>
      <c r="O1166"/>
    </row>
    <row r="1167" spans="1:15">
      <c r="A1167" s="1" t="s">
        <v>1035</v>
      </c>
      <c r="B1167" s="1">
        <v>857</v>
      </c>
      <c r="D1167" s="1" t="s">
        <v>560</v>
      </c>
      <c r="E1167" s="1">
        <v>54.122558589999997</v>
      </c>
      <c r="F1167" s="1">
        <v>-129.55230710000001</v>
      </c>
      <c r="G1167" s="2" t="str">
        <f t="shared" si="13"/>
        <v>YES</v>
      </c>
      <c r="H1167" s="1" t="s">
        <v>35</v>
      </c>
      <c r="I1167" s="1" t="s">
        <v>35</v>
      </c>
      <c r="J1167" s="1" t="s">
        <v>35</v>
      </c>
      <c r="K1167" s="1">
        <v>25</v>
      </c>
      <c r="L1167" s="1">
        <v>3</v>
      </c>
      <c r="M1167" s="1">
        <v>28</v>
      </c>
      <c r="N1167" s="1">
        <v>30.59</v>
      </c>
      <c r="O1167"/>
    </row>
    <row r="1168" spans="1:15">
      <c r="A1168" s="1" t="s">
        <v>1035</v>
      </c>
      <c r="B1168" s="1">
        <v>858</v>
      </c>
      <c r="D1168" s="1" t="s">
        <v>560</v>
      </c>
      <c r="E1168" s="1">
        <v>54.123161320000001</v>
      </c>
      <c r="F1168" s="1">
        <v>-129.5518951</v>
      </c>
      <c r="G1168" s="2" t="str">
        <f t="shared" si="13"/>
        <v>YES</v>
      </c>
      <c r="H1168" s="1" t="s">
        <v>35</v>
      </c>
      <c r="I1168" s="1" t="s">
        <v>35</v>
      </c>
      <c r="J1168" s="1" t="s">
        <v>35</v>
      </c>
      <c r="K1168" s="1">
        <v>20</v>
      </c>
      <c r="L1168" s="1">
        <v>10</v>
      </c>
      <c r="M1168" s="1">
        <v>30</v>
      </c>
      <c r="N1168" s="1">
        <v>96.53</v>
      </c>
      <c r="O1168"/>
    </row>
    <row r="1169" spans="1:15">
      <c r="A1169" s="1" t="s">
        <v>1035</v>
      </c>
      <c r="B1169" s="1">
        <v>859</v>
      </c>
      <c r="D1169" s="1" t="s">
        <v>562</v>
      </c>
      <c r="E1169" s="1">
        <v>54.829570769999997</v>
      </c>
      <c r="F1169" s="1">
        <v>-128.8471069</v>
      </c>
      <c r="G1169" s="2" t="str">
        <f t="shared" si="13"/>
        <v>YES</v>
      </c>
      <c r="H1169" s="1" t="s">
        <v>35</v>
      </c>
      <c r="I1169" s="1" t="s">
        <v>35</v>
      </c>
      <c r="J1169" s="1" t="s">
        <v>35</v>
      </c>
      <c r="K1169" s="1">
        <v>85</v>
      </c>
      <c r="L1169" s="1">
        <v>2</v>
      </c>
      <c r="M1169" s="1">
        <v>87</v>
      </c>
      <c r="N1169" s="1">
        <v>98.74</v>
      </c>
      <c r="O1169"/>
    </row>
    <row r="1170" spans="1:15">
      <c r="A1170" s="1" t="s">
        <v>1035</v>
      </c>
      <c r="B1170" s="1">
        <v>860</v>
      </c>
      <c r="D1170" s="1" t="s">
        <v>560</v>
      </c>
      <c r="E1170" s="1">
        <v>53.8199501</v>
      </c>
      <c r="F1170" s="1">
        <v>-129.88490300000001</v>
      </c>
      <c r="G1170" s="2" t="str">
        <f t="shared" si="13"/>
        <v>YES</v>
      </c>
      <c r="H1170" s="1" t="s">
        <v>35</v>
      </c>
      <c r="I1170" s="1" t="s">
        <v>35</v>
      </c>
      <c r="J1170" s="1" t="s">
        <v>35</v>
      </c>
      <c r="K1170" s="1">
        <v>22</v>
      </c>
      <c r="L1170" s="1">
        <v>28</v>
      </c>
      <c r="M1170" s="1">
        <v>50</v>
      </c>
      <c r="N1170" s="1">
        <v>168.91</v>
      </c>
      <c r="O1170"/>
    </row>
    <row r="1171" spans="1:15">
      <c r="A1171" s="1" t="s">
        <v>1035</v>
      </c>
      <c r="B1171" s="1">
        <v>861</v>
      </c>
      <c r="D1171" s="1" t="s">
        <v>560</v>
      </c>
      <c r="E1171" s="1">
        <v>54.120880130000003</v>
      </c>
      <c r="F1171" s="1">
        <v>-129.59388730000001</v>
      </c>
      <c r="G1171" s="2" t="str">
        <f t="shared" si="13"/>
        <v>YES</v>
      </c>
      <c r="H1171" s="1" t="s">
        <v>35</v>
      </c>
      <c r="I1171" s="1" t="s">
        <v>35</v>
      </c>
      <c r="J1171" s="1" t="s">
        <v>35</v>
      </c>
      <c r="K1171" s="1">
        <v>37</v>
      </c>
      <c r="L1171" s="1">
        <v>16</v>
      </c>
      <c r="M1171" s="1">
        <v>53</v>
      </c>
      <c r="N1171" s="1">
        <v>236.7</v>
      </c>
      <c r="O1171"/>
    </row>
    <row r="1172" spans="1:15">
      <c r="A1172" s="1" t="s">
        <v>1035</v>
      </c>
      <c r="B1172" s="1">
        <v>862</v>
      </c>
      <c r="D1172" s="1" t="s">
        <v>560</v>
      </c>
      <c r="E1172" s="1">
        <v>53.811779020000003</v>
      </c>
      <c r="F1172" s="1">
        <v>-129.9107056</v>
      </c>
      <c r="G1172" s="2" t="str">
        <f t="shared" si="13"/>
        <v>YES</v>
      </c>
      <c r="H1172" s="1" t="s">
        <v>35</v>
      </c>
      <c r="I1172" s="1" t="s">
        <v>35</v>
      </c>
      <c r="J1172" s="1" t="s">
        <v>35</v>
      </c>
      <c r="K1172" s="1">
        <v>26</v>
      </c>
      <c r="L1172" s="1">
        <v>22</v>
      </c>
      <c r="M1172" s="1">
        <v>48</v>
      </c>
      <c r="N1172" s="1">
        <v>144.31</v>
      </c>
      <c r="O1172"/>
    </row>
    <row r="1173" spans="1:15">
      <c r="A1173" s="1" t="s">
        <v>1035</v>
      </c>
      <c r="B1173" s="1">
        <v>863</v>
      </c>
      <c r="D1173" s="1" t="s">
        <v>564</v>
      </c>
      <c r="E1173" s="1">
        <v>53.843280790000001</v>
      </c>
      <c r="F1173" s="1">
        <v>-129.9304047</v>
      </c>
      <c r="G1173" s="2" t="str">
        <f t="shared" si="13"/>
        <v>YES</v>
      </c>
      <c r="H1173" s="1" t="s">
        <v>35</v>
      </c>
      <c r="I1173" s="1" t="s">
        <v>35</v>
      </c>
      <c r="J1173" s="1" t="s">
        <v>35</v>
      </c>
      <c r="K1173" s="1">
        <v>40</v>
      </c>
      <c r="L1173" s="1">
        <v>3</v>
      </c>
      <c r="M1173" s="1">
        <v>43</v>
      </c>
      <c r="N1173" s="1">
        <v>50.77</v>
      </c>
      <c r="O1173"/>
    </row>
    <row r="1174" spans="1:15">
      <c r="A1174" s="1" t="s">
        <v>1035</v>
      </c>
      <c r="B1174" s="1">
        <v>864</v>
      </c>
      <c r="D1174" s="1" t="s">
        <v>560</v>
      </c>
      <c r="E1174" s="1">
        <v>53.806720730000002</v>
      </c>
      <c r="F1174" s="1">
        <v>-130.0112</v>
      </c>
      <c r="G1174" s="2" t="str">
        <f t="shared" si="13"/>
        <v>YES</v>
      </c>
      <c r="H1174" s="1" t="s">
        <v>35</v>
      </c>
      <c r="I1174" s="1" t="s">
        <v>35</v>
      </c>
      <c r="J1174" s="1" t="s">
        <v>35</v>
      </c>
      <c r="K1174" s="1">
        <v>32</v>
      </c>
      <c r="L1174" s="1">
        <v>9</v>
      </c>
      <c r="M1174" s="1">
        <v>41</v>
      </c>
      <c r="N1174" s="1">
        <v>82.02</v>
      </c>
      <c r="O1174"/>
    </row>
    <row r="1175" spans="1:15">
      <c r="A1175" s="1" t="s">
        <v>1035</v>
      </c>
      <c r="B1175" s="1">
        <v>865</v>
      </c>
      <c r="D1175" s="1" t="s">
        <v>560</v>
      </c>
      <c r="E1175" s="1">
        <v>53.801429749999997</v>
      </c>
      <c r="F1175" s="1">
        <v>-130.04150390000001</v>
      </c>
      <c r="G1175" s="2" t="str">
        <f t="shared" si="13"/>
        <v>YES</v>
      </c>
      <c r="H1175" s="1" t="s">
        <v>35</v>
      </c>
      <c r="I1175" s="1" t="s">
        <v>35</v>
      </c>
      <c r="J1175" s="1" t="s">
        <v>35</v>
      </c>
      <c r="K1175" s="1">
        <v>12</v>
      </c>
      <c r="L1175" s="1">
        <v>14</v>
      </c>
      <c r="M1175" s="1">
        <v>26</v>
      </c>
      <c r="N1175" s="1">
        <v>102.47</v>
      </c>
      <c r="O1175"/>
    </row>
    <row r="1176" spans="1:15">
      <c r="A1176" s="1" t="s">
        <v>1035</v>
      </c>
      <c r="B1176" s="1">
        <v>866</v>
      </c>
      <c r="D1176" s="1" t="s">
        <v>560</v>
      </c>
      <c r="E1176" s="1">
        <v>53.800838470000002</v>
      </c>
      <c r="F1176" s="1">
        <v>-130.0422058</v>
      </c>
      <c r="G1176" s="2" t="str">
        <f t="shared" si="13"/>
        <v>YES</v>
      </c>
      <c r="H1176" s="1" t="s">
        <v>35</v>
      </c>
      <c r="I1176" s="1" t="s">
        <v>35</v>
      </c>
      <c r="J1176" s="1" t="s">
        <v>35</v>
      </c>
      <c r="K1176" s="1">
        <v>33</v>
      </c>
      <c r="L1176" s="1">
        <v>20</v>
      </c>
      <c r="M1176" s="1">
        <v>53</v>
      </c>
      <c r="N1176" s="1">
        <v>175.68</v>
      </c>
      <c r="O1176"/>
    </row>
    <row r="1177" spans="1:15">
      <c r="A1177" s="1" t="s">
        <v>1035</v>
      </c>
      <c r="B1177" s="1">
        <v>867</v>
      </c>
      <c r="D1177" s="1" t="s">
        <v>560</v>
      </c>
      <c r="E1177" s="1">
        <v>53.988224029999998</v>
      </c>
      <c r="F1177" s="1">
        <v>-129.89114380000001</v>
      </c>
      <c r="G1177" s="2" t="str">
        <f t="shared" si="13"/>
        <v>YES</v>
      </c>
      <c r="H1177" s="1" t="s">
        <v>35</v>
      </c>
      <c r="I1177" s="1" t="s">
        <v>35</v>
      </c>
      <c r="J1177" s="1" t="s">
        <v>35</v>
      </c>
      <c r="K1177" s="1">
        <v>50</v>
      </c>
      <c r="L1177" s="1">
        <v>13</v>
      </c>
      <c r="M1177" s="1">
        <v>63</v>
      </c>
      <c r="N1177" s="1">
        <v>145.08000000000001</v>
      </c>
      <c r="O1177"/>
    </row>
    <row r="1178" spans="1:15">
      <c r="A1178" s="1" t="s">
        <v>1035</v>
      </c>
      <c r="B1178" s="1">
        <v>868</v>
      </c>
      <c r="D1178" s="1" t="s">
        <v>560</v>
      </c>
      <c r="E1178" s="1">
        <v>53.846920009999998</v>
      </c>
      <c r="F1178" s="1">
        <v>-130.07279969999999</v>
      </c>
      <c r="G1178" s="2" t="str">
        <f t="shared" si="13"/>
        <v>YES</v>
      </c>
      <c r="H1178" s="1" t="s">
        <v>35</v>
      </c>
      <c r="I1178" s="1" t="s">
        <v>35</v>
      </c>
      <c r="J1178" s="1" t="s">
        <v>35</v>
      </c>
      <c r="K1178" s="1">
        <v>40</v>
      </c>
      <c r="L1178" s="1">
        <v>19</v>
      </c>
      <c r="M1178" s="1">
        <v>59</v>
      </c>
      <c r="N1178" s="1">
        <v>179.2</v>
      </c>
      <c r="O1178"/>
    </row>
    <row r="1179" spans="1:15">
      <c r="A1179" s="1" t="s">
        <v>1035</v>
      </c>
      <c r="B1179" s="1">
        <v>869</v>
      </c>
      <c r="D1179" s="1" t="s">
        <v>560</v>
      </c>
      <c r="E1179" s="1">
        <v>53.817989349999998</v>
      </c>
      <c r="F1179" s="1">
        <v>-130.13407900000001</v>
      </c>
      <c r="G1179" s="2" t="str">
        <f t="shared" si="13"/>
        <v>YES</v>
      </c>
      <c r="H1179" s="1" t="s">
        <v>35</v>
      </c>
      <c r="I1179" s="1" t="s">
        <v>35</v>
      </c>
      <c r="J1179" s="1" t="s">
        <v>35</v>
      </c>
      <c r="K1179" s="1">
        <v>13</v>
      </c>
      <c r="L1179" s="1">
        <v>11</v>
      </c>
      <c r="M1179" s="1">
        <v>24</v>
      </c>
      <c r="N1179" s="1">
        <v>88.42</v>
      </c>
      <c r="O1179"/>
    </row>
    <row r="1180" spans="1:15">
      <c r="A1180" s="1" t="s">
        <v>1035</v>
      </c>
      <c r="B1180" s="1">
        <v>870</v>
      </c>
      <c r="D1180" s="1" t="s">
        <v>561</v>
      </c>
      <c r="E1180" s="1">
        <v>53.799999239999998</v>
      </c>
      <c r="F1180" s="1">
        <v>-130.1999969</v>
      </c>
      <c r="G1180" s="2" t="str">
        <f t="shared" si="13"/>
        <v>YES</v>
      </c>
      <c r="H1180" s="1" t="s">
        <v>35</v>
      </c>
      <c r="I1180" s="1" t="s">
        <v>35</v>
      </c>
      <c r="J1180" s="1" t="s">
        <v>35</v>
      </c>
      <c r="K1180" s="1">
        <v>10</v>
      </c>
      <c r="L1180" s="1">
        <v>49</v>
      </c>
      <c r="M1180" s="1">
        <v>59</v>
      </c>
      <c r="N1180" s="1">
        <v>329.48</v>
      </c>
      <c r="O1180"/>
    </row>
    <row r="1181" spans="1:15">
      <c r="A1181" s="1" t="s">
        <v>1035</v>
      </c>
      <c r="B1181" s="1">
        <v>871</v>
      </c>
      <c r="D1181" s="1" t="s">
        <v>564</v>
      </c>
      <c r="E1181" s="1">
        <v>54.072055820000003</v>
      </c>
      <c r="F1181" s="1">
        <v>-129.9522705</v>
      </c>
      <c r="G1181" s="2" t="str">
        <f t="shared" si="13"/>
        <v>NO</v>
      </c>
      <c r="H1181" s="1" t="s">
        <v>35</v>
      </c>
      <c r="I1181" s="1" t="s">
        <v>35</v>
      </c>
      <c r="J1181" s="1" t="s">
        <v>35</v>
      </c>
      <c r="K1181" s="1" t="s">
        <v>35</v>
      </c>
      <c r="L1181" s="1" t="s">
        <v>35</v>
      </c>
      <c r="M1181" s="1" t="s">
        <v>35</v>
      </c>
      <c r="N1181" s="1" t="s">
        <v>35</v>
      </c>
      <c r="O1181"/>
    </row>
    <row r="1182" spans="1:15">
      <c r="A1182" s="1" t="s">
        <v>1035</v>
      </c>
      <c r="B1182" s="1">
        <v>872</v>
      </c>
      <c r="D1182" s="1" t="s">
        <v>560</v>
      </c>
      <c r="E1182" s="1">
        <v>53.883335109999997</v>
      </c>
      <c r="F1182" s="1">
        <v>-130.1499939</v>
      </c>
      <c r="G1182" s="2" t="str">
        <f t="shared" si="13"/>
        <v>YES</v>
      </c>
      <c r="H1182" s="1" t="s">
        <v>35</v>
      </c>
      <c r="I1182" s="1" t="s">
        <v>35</v>
      </c>
      <c r="J1182" s="1" t="s">
        <v>35</v>
      </c>
      <c r="K1182" s="1">
        <v>28</v>
      </c>
      <c r="L1182" s="1">
        <v>19</v>
      </c>
      <c r="M1182" s="1">
        <v>47</v>
      </c>
      <c r="N1182" s="1">
        <v>147.61000000000001</v>
      </c>
      <c r="O1182"/>
    </row>
    <row r="1183" spans="1:15">
      <c r="A1183" s="1" t="s">
        <v>1035</v>
      </c>
      <c r="B1183" s="1">
        <v>873</v>
      </c>
      <c r="D1183" s="1" t="s">
        <v>560</v>
      </c>
      <c r="E1183" s="1">
        <v>53.900550840000001</v>
      </c>
      <c r="F1183" s="1">
        <v>-130.16749569999999</v>
      </c>
      <c r="G1183" s="2" t="str">
        <f t="shared" si="13"/>
        <v>YES</v>
      </c>
      <c r="H1183" s="1" t="s">
        <v>35</v>
      </c>
      <c r="I1183" s="1" t="s">
        <v>35</v>
      </c>
      <c r="J1183" s="1" t="s">
        <v>35</v>
      </c>
      <c r="K1183" s="1">
        <v>25</v>
      </c>
      <c r="L1183" s="1">
        <v>13</v>
      </c>
      <c r="M1183" s="1">
        <v>38</v>
      </c>
      <c r="N1183" s="1">
        <v>207.73</v>
      </c>
      <c r="O1183"/>
    </row>
    <row r="1184" spans="1:15">
      <c r="A1184" s="1" t="s">
        <v>1035</v>
      </c>
      <c r="B1184" s="1">
        <v>874</v>
      </c>
      <c r="D1184" s="1" t="s">
        <v>560</v>
      </c>
      <c r="E1184" s="1">
        <v>53.866661069999999</v>
      </c>
      <c r="F1184" s="1">
        <v>-130.2666931</v>
      </c>
      <c r="G1184" s="2" t="str">
        <f t="shared" si="13"/>
        <v>YES</v>
      </c>
      <c r="H1184" s="1" t="s">
        <v>35</v>
      </c>
      <c r="I1184" s="1" t="s">
        <v>35</v>
      </c>
      <c r="J1184" s="1" t="s">
        <v>35</v>
      </c>
      <c r="K1184" s="1">
        <v>36</v>
      </c>
      <c r="L1184" s="1">
        <v>48</v>
      </c>
      <c r="M1184" s="1">
        <v>84</v>
      </c>
      <c r="N1184" s="1">
        <v>383.06</v>
      </c>
      <c r="O1184"/>
    </row>
    <row r="1185" spans="1:15">
      <c r="A1185" s="1" t="s">
        <v>1035</v>
      </c>
      <c r="B1185" s="1">
        <v>875</v>
      </c>
      <c r="D1185" s="1" t="s">
        <v>560</v>
      </c>
      <c r="E1185" s="1">
        <v>53.866661069999999</v>
      </c>
      <c r="F1185" s="1">
        <v>-130.2666931</v>
      </c>
      <c r="G1185" s="2" t="str">
        <f t="shared" si="13"/>
        <v>YES</v>
      </c>
      <c r="H1185" s="1" t="s">
        <v>35</v>
      </c>
      <c r="I1185" s="1" t="s">
        <v>35</v>
      </c>
      <c r="J1185" s="1" t="s">
        <v>35</v>
      </c>
      <c r="K1185" s="1">
        <v>9</v>
      </c>
      <c r="L1185" s="1">
        <v>22</v>
      </c>
      <c r="M1185" s="1">
        <v>31</v>
      </c>
      <c r="N1185" s="1">
        <v>123.95</v>
      </c>
      <c r="O1185"/>
    </row>
    <row r="1186" spans="1:15">
      <c r="A1186" s="1" t="s">
        <v>1035</v>
      </c>
      <c r="B1186" s="1">
        <v>876</v>
      </c>
      <c r="D1186" s="1" t="s">
        <v>560</v>
      </c>
      <c r="E1186" s="1">
        <v>53.866661069999999</v>
      </c>
      <c r="F1186" s="1">
        <v>-130.2666931</v>
      </c>
      <c r="G1186" s="2" t="str">
        <f t="shared" si="13"/>
        <v>YES</v>
      </c>
      <c r="H1186" s="1" t="s">
        <v>35</v>
      </c>
      <c r="I1186" s="1" t="s">
        <v>35</v>
      </c>
      <c r="J1186" s="1" t="s">
        <v>35</v>
      </c>
      <c r="K1186" s="1">
        <v>32</v>
      </c>
      <c r="L1186" s="1">
        <v>15</v>
      </c>
      <c r="M1186" s="1">
        <v>47</v>
      </c>
      <c r="N1186" s="1">
        <v>182.21</v>
      </c>
      <c r="O1186"/>
    </row>
    <row r="1187" spans="1:15">
      <c r="A1187" s="1" t="s">
        <v>1035</v>
      </c>
      <c r="B1187" s="1">
        <v>877</v>
      </c>
      <c r="D1187" s="1" t="s">
        <v>560</v>
      </c>
      <c r="E1187" s="1">
        <v>54.395679469999997</v>
      </c>
      <c r="F1187" s="1">
        <v>-129.7471161</v>
      </c>
      <c r="G1187" s="2" t="str">
        <f t="shared" si="13"/>
        <v>YES</v>
      </c>
      <c r="H1187" s="1" t="s">
        <v>35</v>
      </c>
      <c r="I1187" s="1" t="s">
        <v>35</v>
      </c>
      <c r="J1187" s="1" t="s">
        <v>35</v>
      </c>
      <c r="K1187" s="1">
        <v>20</v>
      </c>
      <c r="L1187" s="1">
        <v>20</v>
      </c>
      <c r="M1187" s="1">
        <v>40</v>
      </c>
      <c r="N1187" s="1">
        <v>149.85</v>
      </c>
      <c r="O1187"/>
    </row>
    <row r="1188" spans="1:15">
      <c r="A1188" s="1" t="s">
        <v>1035</v>
      </c>
      <c r="B1188" s="1">
        <v>878</v>
      </c>
      <c r="D1188" s="1" t="s">
        <v>561</v>
      </c>
      <c r="E1188" s="1">
        <v>54.396518710000002</v>
      </c>
      <c r="F1188" s="1">
        <v>-129.74810790000001</v>
      </c>
      <c r="G1188" s="2" t="str">
        <f t="shared" si="13"/>
        <v>YES</v>
      </c>
      <c r="H1188" s="1" t="s">
        <v>35</v>
      </c>
      <c r="I1188" s="1" t="s">
        <v>35</v>
      </c>
      <c r="J1188" s="1" t="s">
        <v>35</v>
      </c>
      <c r="K1188" s="1">
        <v>0</v>
      </c>
      <c r="L1188" s="1">
        <v>84</v>
      </c>
      <c r="M1188" s="1">
        <v>84</v>
      </c>
      <c r="N1188" s="1">
        <v>302.25</v>
      </c>
      <c r="O1188"/>
    </row>
    <row r="1189" spans="1:15">
      <c r="A1189" s="1" t="s">
        <v>1035</v>
      </c>
      <c r="B1189" s="1">
        <v>879</v>
      </c>
      <c r="D1189" s="1" t="s">
        <v>560</v>
      </c>
      <c r="E1189" s="1">
        <v>55.155139920000003</v>
      </c>
      <c r="F1189" s="1">
        <v>-129.03050229999999</v>
      </c>
      <c r="G1189" s="2" t="str">
        <f t="shared" si="13"/>
        <v>YES</v>
      </c>
      <c r="H1189" s="1" t="s">
        <v>35</v>
      </c>
      <c r="I1189" s="1" t="s">
        <v>35</v>
      </c>
      <c r="J1189" s="1" t="s">
        <v>35</v>
      </c>
      <c r="K1189" s="1">
        <v>60</v>
      </c>
      <c r="L1189" s="1">
        <v>20</v>
      </c>
      <c r="M1189" s="1">
        <v>80</v>
      </c>
      <c r="N1189" s="1">
        <v>331.46</v>
      </c>
      <c r="O1189"/>
    </row>
    <row r="1190" spans="1:15">
      <c r="A1190" s="1" t="s">
        <v>1035</v>
      </c>
      <c r="B1190" s="1">
        <v>880</v>
      </c>
      <c r="D1190" s="1" t="s">
        <v>564</v>
      </c>
      <c r="E1190" s="1">
        <v>55.155899050000002</v>
      </c>
      <c r="F1190" s="1">
        <v>-129.03250120000001</v>
      </c>
      <c r="G1190" s="2" t="str">
        <f t="shared" si="13"/>
        <v>YES</v>
      </c>
      <c r="H1190" s="1" t="s">
        <v>35</v>
      </c>
      <c r="I1190" s="1" t="s">
        <v>35</v>
      </c>
      <c r="J1190" s="1" t="s">
        <v>35</v>
      </c>
      <c r="K1190" s="1">
        <v>60</v>
      </c>
      <c r="L1190" s="1">
        <v>26</v>
      </c>
      <c r="M1190" s="1">
        <v>86</v>
      </c>
      <c r="N1190" s="1">
        <v>315.95</v>
      </c>
      <c r="O1190"/>
    </row>
    <row r="1191" spans="1:15">
      <c r="A1191" s="1" t="s">
        <v>1035</v>
      </c>
      <c r="B1191" s="1">
        <v>881</v>
      </c>
      <c r="D1191" s="1" t="s">
        <v>560</v>
      </c>
      <c r="E1191" s="1">
        <v>55.143699650000002</v>
      </c>
      <c r="F1191" s="1">
        <v>-129.0471039</v>
      </c>
      <c r="G1191" s="2" t="str">
        <f t="shared" si="13"/>
        <v>YES</v>
      </c>
      <c r="H1191" s="1" t="s">
        <v>35</v>
      </c>
      <c r="I1191" s="1" t="s">
        <v>35</v>
      </c>
      <c r="J1191" s="1" t="s">
        <v>35</v>
      </c>
      <c r="K1191" s="1">
        <v>35</v>
      </c>
      <c r="L1191" s="1">
        <v>7</v>
      </c>
      <c r="M1191" s="1">
        <v>42</v>
      </c>
      <c r="N1191" s="1">
        <v>91.55</v>
      </c>
      <c r="O1191"/>
    </row>
    <row r="1192" spans="1:15">
      <c r="A1192" s="1" t="s">
        <v>1035</v>
      </c>
      <c r="B1192" s="1">
        <v>882</v>
      </c>
      <c r="D1192" s="1" t="s">
        <v>561</v>
      </c>
      <c r="E1192" s="1">
        <v>55.145240780000002</v>
      </c>
      <c r="F1192" s="1">
        <v>-129.04919430000001</v>
      </c>
      <c r="G1192" s="2" t="str">
        <f t="shared" si="13"/>
        <v>YES</v>
      </c>
      <c r="H1192" s="1" t="s">
        <v>35</v>
      </c>
      <c r="I1192" s="1" t="s">
        <v>35</v>
      </c>
      <c r="J1192" s="1" t="s">
        <v>35</v>
      </c>
      <c r="K1192" s="1">
        <v>60</v>
      </c>
      <c r="L1192" s="1">
        <v>21</v>
      </c>
      <c r="M1192" s="1">
        <v>81</v>
      </c>
      <c r="N1192" s="1">
        <v>147.1</v>
      </c>
      <c r="O1192"/>
    </row>
    <row r="1193" spans="1:15">
      <c r="A1193" s="1" t="s">
        <v>1035</v>
      </c>
      <c r="B1193" s="1">
        <v>883</v>
      </c>
      <c r="D1193" s="1" t="s">
        <v>560</v>
      </c>
      <c r="E1193" s="1">
        <v>55.33832932</v>
      </c>
      <c r="F1193" s="1">
        <v>-128.86050420000001</v>
      </c>
      <c r="G1193" s="2" t="str">
        <f t="shared" si="13"/>
        <v>YES</v>
      </c>
      <c r="H1193" s="1" t="s">
        <v>35</v>
      </c>
      <c r="I1193" s="1" t="s">
        <v>35</v>
      </c>
      <c r="J1193" s="1" t="s">
        <v>35</v>
      </c>
      <c r="K1193" s="1">
        <v>25</v>
      </c>
      <c r="L1193" s="1">
        <v>11</v>
      </c>
      <c r="M1193" s="1">
        <v>36</v>
      </c>
      <c r="N1193" s="1">
        <v>57.39</v>
      </c>
      <c r="O1193"/>
    </row>
    <row r="1194" spans="1:15">
      <c r="A1194" s="1" t="s">
        <v>1035</v>
      </c>
      <c r="B1194" s="1">
        <v>884</v>
      </c>
      <c r="D1194" s="1" t="s">
        <v>560</v>
      </c>
      <c r="E1194" s="1">
        <v>55.403278350000001</v>
      </c>
      <c r="F1194" s="1">
        <v>-128.82539370000001</v>
      </c>
      <c r="G1194" s="2" t="str">
        <f t="shared" si="13"/>
        <v>YES</v>
      </c>
      <c r="H1194" s="1" t="s">
        <v>35</v>
      </c>
      <c r="I1194" s="1" t="s">
        <v>35</v>
      </c>
      <c r="J1194" s="1" t="s">
        <v>35</v>
      </c>
      <c r="K1194" s="1">
        <v>22</v>
      </c>
      <c r="L1194" s="1">
        <v>11</v>
      </c>
      <c r="M1194" s="1">
        <v>33</v>
      </c>
      <c r="N1194" s="1">
        <v>81.96</v>
      </c>
      <c r="O1194"/>
    </row>
    <row r="1195" spans="1:15">
      <c r="A1195" s="1" t="s">
        <v>1035</v>
      </c>
      <c r="B1195" s="1">
        <v>885</v>
      </c>
      <c r="D1195" s="1" t="s">
        <v>560</v>
      </c>
      <c r="E1195" s="1">
        <v>55.386848450000002</v>
      </c>
      <c r="F1195" s="1">
        <v>-128.8963928</v>
      </c>
      <c r="G1195" s="2" t="str">
        <f t="shared" si="13"/>
        <v>YES</v>
      </c>
      <c r="H1195" s="1" t="s">
        <v>35</v>
      </c>
      <c r="I1195" s="1" t="s">
        <v>35</v>
      </c>
      <c r="J1195" s="1" t="s">
        <v>35</v>
      </c>
      <c r="K1195" s="1">
        <v>70</v>
      </c>
      <c r="L1195" s="1">
        <v>6</v>
      </c>
      <c r="M1195" s="1">
        <v>76</v>
      </c>
      <c r="N1195" s="1">
        <v>74.790000000000006</v>
      </c>
      <c r="O1195"/>
    </row>
    <row r="1196" spans="1:15">
      <c r="A1196" s="1" t="s">
        <v>1035</v>
      </c>
      <c r="B1196" s="1">
        <v>886</v>
      </c>
      <c r="D1196" s="1" t="s">
        <v>560</v>
      </c>
      <c r="E1196" s="1">
        <v>55.341659550000003</v>
      </c>
      <c r="F1196" s="1">
        <v>-128.94380190000001</v>
      </c>
      <c r="G1196" s="2" t="str">
        <f t="shared" si="13"/>
        <v>YES</v>
      </c>
      <c r="H1196" s="1" t="s">
        <v>35</v>
      </c>
      <c r="I1196" s="1" t="s">
        <v>35</v>
      </c>
      <c r="J1196" s="1" t="s">
        <v>35</v>
      </c>
      <c r="K1196" s="1">
        <v>70</v>
      </c>
      <c r="L1196" s="1">
        <v>7</v>
      </c>
      <c r="M1196" s="1">
        <v>77</v>
      </c>
      <c r="N1196" s="1">
        <v>225.21</v>
      </c>
      <c r="O1196"/>
    </row>
    <row r="1197" spans="1:15">
      <c r="A1197" s="1" t="s">
        <v>1035</v>
      </c>
      <c r="B1197" s="1">
        <v>887</v>
      </c>
      <c r="D1197" s="1" t="s">
        <v>561</v>
      </c>
      <c r="E1197" s="1">
        <v>54.070999149999999</v>
      </c>
      <c r="F1197" s="1">
        <v>-130.35789489999999</v>
      </c>
      <c r="G1197" s="2" t="str">
        <f t="shared" si="13"/>
        <v>YES</v>
      </c>
      <c r="H1197" s="1" t="s">
        <v>35</v>
      </c>
      <c r="I1197" s="1" t="s">
        <v>35</v>
      </c>
      <c r="J1197" s="1" t="s">
        <v>35</v>
      </c>
      <c r="K1197" s="1">
        <v>40</v>
      </c>
      <c r="L1197" s="1">
        <v>52</v>
      </c>
      <c r="M1197" s="1">
        <v>92</v>
      </c>
      <c r="N1197" s="1">
        <v>419.67</v>
      </c>
      <c r="O1197"/>
    </row>
    <row r="1198" spans="1:15">
      <c r="A1198" s="1" t="s">
        <v>1035</v>
      </c>
      <c r="B1198" s="1">
        <v>888</v>
      </c>
      <c r="D1198" s="1" t="s">
        <v>560</v>
      </c>
      <c r="E1198" s="1">
        <v>54.070968630000003</v>
      </c>
      <c r="F1198" s="1">
        <v>-130.35870360000001</v>
      </c>
      <c r="G1198" s="2" t="str">
        <f t="shared" si="13"/>
        <v>YES</v>
      </c>
      <c r="H1198" s="1" t="s">
        <v>35</v>
      </c>
      <c r="I1198" s="1" t="s">
        <v>35</v>
      </c>
      <c r="J1198" s="1" t="s">
        <v>35</v>
      </c>
      <c r="K1198" s="1">
        <v>38</v>
      </c>
      <c r="L1198" s="1">
        <v>23</v>
      </c>
      <c r="M1198" s="1">
        <v>61</v>
      </c>
      <c r="N1198" s="1">
        <v>181.4</v>
      </c>
      <c r="O1198"/>
    </row>
    <row r="1199" spans="1:15">
      <c r="A1199" s="1" t="s">
        <v>1035</v>
      </c>
      <c r="B1199" s="1">
        <v>889</v>
      </c>
      <c r="D1199" s="1" t="s">
        <v>564</v>
      </c>
      <c r="E1199" s="1">
        <v>55.480991359999997</v>
      </c>
      <c r="F1199" s="1">
        <v>-128.97325129999999</v>
      </c>
      <c r="G1199" s="2" t="str">
        <f t="shared" si="13"/>
        <v>YES</v>
      </c>
      <c r="H1199" s="1" t="s">
        <v>35</v>
      </c>
      <c r="I1199" s="1" t="s">
        <v>35</v>
      </c>
      <c r="J1199" s="1" t="s">
        <v>35</v>
      </c>
      <c r="K1199" s="1">
        <v>21</v>
      </c>
      <c r="L1199" s="1">
        <v>5</v>
      </c>
      <c r="M1199" s="1">
        <v>26</v>
      </c>
      <c r="N1199" s="1">
        <v>51.54</v>
      </c>
      <c r="O1199"/>
    </row>
    <row r="1200" spans="1:15">
      <c r="A1200" s="1" t="s">
        <v>1035</v>
      </c>
      <c r="B1200" s="1">
        <v>890</v>
      </c>
      <c r="D1200" s="1" t="s">
        <v>560</v>
      </c>
      <c r="E1200" s="1">
        <v>55.503139500000003</v>
      </c>
      <c r="F1200" s="1">
        <v>-128.9517975</v>
      </c>
      <c r="G1200" s="2" t="str">
        <f t="shared" si="13"/>
        <v>YES</v>
      </c>
      <c r="H1200" s="1" t="s">
        <v>35</v>
      </c>
      <c r="I1200" s="1" t="s">
        <v>35</v>
      </c>
      <c r="J1200" s="1" t="s">
        <v>35</v>
      </c>
      <c r="K1200" s="1">
        <v>15</v>
      </c>
      <c r="L1200" s="1">
        <v>8</v>
      </c>
      <c r="M1200" s="1">
        <v>23</v>
      </c>
      <c r="N1200" s="1">
        <v>34.54</v>
      </c>
      <c r="O1200"/>
    </row>
    <row r="1201" spans="1:15">
      <c r="A1201" s="1" t="s">
        <v>1035</v>
      </c>
      <c r="B1201" s="1">
        <v>891</v>
      </c>
      <c r="D1201" s="1" t="s">
        <v>560</v>
      </c>
      <c r="E1201" s="1">
        <v>55.514339450000001</v>
      </c>
      <c r="F1201" s="1">
        <v>-128.945694</v>
      </c>
      <c r="G1201" s="2" t="str">
        <f t="shared" si="13"/>
        <v>YES</v>
      </c>
      <c r="H1201" s="1" t="s">
        <v>35</v>
      </c>
      <c r="I1201" s="1" t="s">
        <v>35</v>
      </c>
      <c r="J1201" s="1" t="s">
        <v>35</v>
      </c>
      <c r="K1201" s="1">
        <v>39</v>
      </c>
      <c r="L1201" s="1">
        <v>10</v>
      </c>
      <c r="M1201" s="1">
        <v>49</v>
      </c>
      <c r="N1201" s="1">
        <v>119.48</v>
      </c>
      <c r="O1201"/>
    </row>
    <row r="1202" spans="1:15">
      <c r="A1202" s="1" t="s">
        <v>1035</v>
      </c>
      <c r="B1202" s="1">
        <v>892</v>
      </c>
      <c r="D1202" s="1" t="s">
        <v>560</v>
      </c>
      <c r="E1202" s="1">
        <v>55.514335629999998</v>
      </c>
      <c r="F1202" s="1">
        <v>-128.94572450000001</v>
      </c>
      <c r="G1202" s="2" t="str">
        <f t="shared" si="13"/>
        <v>YES</v>
      </c>
      <c r="H1202" s="1" t="s">
        <v>35</v>
      </c>
      <c r="I1202" s="1" t="s">
        <v>35</v>
      </c>
      <c r="J1202" s="1" t="s">
        <v>35</v>
      </c>
      <c r="K1202" s="1">
        <v>39</v>
      </c>
      <c r="L1202" s="1">
        <v>10</v>
      </c>
      <c r="M1202" s="1">
        <v>49</v>
      </c>
      <c r="N1202" s="1">
        <v>119.48</v>
      </c>
      <c r="O1202"/>
    </row>
    <row r="1203" spans="1:15">
      <c r="A1203" s="1" t="s">
        <v>1035</v>
      </c>
      <c r="B1203" s="1">
        <v>893</v>
      </c>
      <c r="D1203" s="1" t="s">
        <v>560</v>
      </c>
      <c r="E1203" s="1">
        <v>55.51321411</v>
      </c>
      <c r="F1203" s="1">
        <v>-128.9473572</v>
      </c>
      <c r="G1203" s="2" t="str">
        <f t="shared" si="13"/>
        <v>YES</v>
      </c>
      <c r="H1203" s="1" t="s">
        <v>35</v>
      </c>
      <c r="I1203" s="1" t="s">
        <v>35</v>
      </c>
      <c r="J1203" s="1" t="s">
        <v>35</v>
      </c>
      <c r="K1203" s="1">
        <v>36</v>
      </c>
      <c r="L1203" s="1">
        <v>9</v>
      </c>
      <c r="M1203" s="1">
        <v>45</v>
      </c>
      <c r="N1203" s="1">
        <v>93.73</v>
      </c>
      <c r="O1203"/>
    </row>
    <row r="1204" spans="1:15">
      <c r="A1204" s="1" t="s">
        <v>1035</v>
      </c>
      <c r="B1204" s="1">
        <v>894</v>
      </c>
      <c r="D1204" s="1" t="s">
        <v>560</v>
      </c>
      <c r="E1204" s="1">
        <v>55.513210299999997</v>
      </c>
      <c r="F1204" s="1">
        <v>-128.94740300000001</v>
      </c>
      <c r="G1204" s="2" t="str">
        <f t="shared" si="13"/>
        <v>YES</v>
      </c>
      <c r="H1204" s="1" t="s">
        <v>35</v>
      </c>
      <c r="I1204" s="1" t="s">
        <v>35</v>
      </c>
      <c r="J1204" s="1" t="s">
        <v>35</v>
      </c>
      <c r="K1204" s="1">
        <v>36</v>
      </c>
      <c r="L1204" s="1">
        <v>9</v>
      </c>
      <c r="M1204" s="1">
        <v>45</v>
      </c>
      <c r="N1204" s="1">
        <v>93.73</v>
      </c>
      <c r="O1204"/>
    </row>
    <row r="1205" spans="1:15">
      <c r="A1205" s="1" t="s">
        <v>1035</v>
      </c>
      <c r="B1205" s="1">
        <v>895</v>
      </c>
      <c r="D1205" s="1" t="s">
        <v>560</v>
      </c>
      <c r="E1205" s="1">
        <v>55.51752853</v>
      </c>
      <c r="F1205" s="1">
        <v>-128.95497130000001</v>
      </c>
      <c r="G1205" s="2" t="str">
        <f t="shared" si="13"/>
        <v>YES</v>
      </c>
      <c r="H1205" s="1" t="s">
        <v>35</v>
      </c>
      <c r="I1205" s="1" t="s">
        <v>35</v>
      </c>
      <c r="J1205" s="1" t="s">
        <v>35</v>
      </c>
      <c r="K1205" s="1">
        <v>50</v>
      </c>
      <c r="L1205" s="1">
        <v>10</v>
      </c>
      <c r="M1205" s="1">
        <v>60</v>
      </c>
      <c r="N1205" s="1">
        <v>105.9</v>
      </c>
      <c r="O1205"/>
    </row>
    <row r="1206" spans="1:15">
      <c r="A1206" s="1" t="s">
        <v>1035</v>
      </c>
      <c r="B1206" s="1">
        <v>896</v>
      </c>
      <c r="D1206" s="1" t="s">
        <v>564</v>
      </c>
      <c r="E1206" s="1">
        <v>55.130191799999999</v>
      </c>
      <c r="F1206" s="1">
        <v>-129.34440609999999</v>
      </c>
      <c r="G1206" s="2" t="str">
        <f t="shared" si="13"/>
        <v>YES</v>
      </c>
      <c r="H1206" s="1" t="s">
        <v>35</v>
      </c>
      <c r="I1206" s="1" t="s">
        <v>35</v>
      </c>
      <c r="J1206" s="1" t="s">
        <v>35</v>
      </c>
      <c r="K1206" s="1">
        <v>60</v>
      </c>
      <c r="L1206" s="1">
        <v>6</v>
      </c>
      <c r="M1206" s="1">
        <v>66</v>
      </c>
      <c r="N1206" s="1">
        <v>41.12</v>
      </c>
      <c r="O1206"/>
    </row>
    <row r="1207" spans="1:15">
      <c r="A1207" s="1" t="s">
        <v>1035</v>
      </c>
      <c r="B1207" s="1">
        <v>897</v>
      </c>
      <c r="D1207" s="1" t="s">
        <v>560</v>
      </c>
      <c r="E1207" s="1">
        <v>55.518344880000001</v>
      </c>
      <c r="F1207" s="1">
        <v>-128.973175</v>
      </c>
      <c r="G1207" s="2" t="str">
        <f t="shared" ref="G1207:G1270" si="14">IF(K1207&lt;&gt;"NA","YES","NO")</f>
        <v>YES</v>
      </c>
      <c r="H1207" s="1" t="s">
        <v>35</v>
      </c>
      <c r="I1207" s="1" t="s">
        <v>35</v>
      </c>
      <c r="J1207" s="1" t="s">
        <v>35</v>
      </c>
      <c r="K1207" s="1">
        <v>20</v>
      </c>
      <c r="L1207" s="1">
        <v>5</v>
      </c>
      <c r="M1207" s="1">
        <v>25</v>
      </c>
      <c r="N1207" s="1">
        <v>56.18</v>
      </c>
      <c r="O1207"/>
    </row>
    <row r="1208" spans="1:15">
      <c r="A1208" s="1" t="s">
        <v>1035</v>
      </c>
      <c r="B1208" s="1">
        <v>898</v>
      </c>
      <c r="D1208" s="1" t="s">
        <v>560</v>
      </c>
      <c r="E1208" s="1">
        <v>55.406761170000003</v>
      </c>
      <c r="F1208" s="1">
        <v>-129.10676570000001</v>
      </c>
      <c r="G1208" s="2" t="str">
        <f t="shared" si="14"/>
        <v>YES</v>
      </c>
      <c r="H1208" s="1" t="s">
        <v>35</v>
      </c>
      <c r="I1208" s="1" t="s">
        <v>35</v>
      </c>
      <c r="J1208" s="1" t="s">
        <v>35</v>
      </c>
      <c r="K1208" s="1">
        <v>60</v>
      </c>
      <c r="L1208" s="1">
        <v>7</v>
      </c>
      <c r="M1208" s="1">
        <v>67</v>
      </c>
      <c r="N1208" s="1">
        <v>118.13</v>
      </c>
      <c r="O1208"/>
    </row>
    <row r="1209" spans="1:15">
      <c r="A1209" s="1" t="s">
        <v>1035</v>
      </c>
      <c r="B1209" s="1">
        <v>899</v>
      </c>
      <c r="D1209" s="1" t="s">
        <v>564</v>
      </c>
      <c r="E1209" s="1">
        <v>55.41157913</v>
      </c>
      <c r="F1209" s="1">
        <v>-129.11595149999999</v>
      </c>
      <c r="G1209" s="2" t="str">
        <f t="shared" si="14"/>
        <v>YES</v>
      </c>
      <c r="H1209" s="1" t="s">
        <v>35</v>
      </c>
      <c r="I1209" s="1" t="s">
        <v>35</v>
      </c>
      <c r="J1209" s="1" t="s">
        <v>35</v>
      </c>
      <c r="K1209" s="1">
        <v>5</v>
      </c>
      <c r="L1209" s="1">
        <v>4</v>
      </c>
      <c r="M1209" s="1">
        <v>9</v>
      </c>
      <c r="N1209" s="1" t="s">
        <v>35</v>
      </c>
      <c r="O1209"/>
    </row>
    <row r="1210" spans="1:15">
      <c r="A1210" s="1" t="s">
        <v>1035</v>
      </c>
      <c r="B1210" s="1">
        <v>900</v>
      </c>
      <c r="D1210" s="1" t="s">
        <v>562</v>
      </c>
      <c r="E1210" s="1">
        <v>54.327899930000001</v>
      </c>
      <c r="F1210" s="1">
        <v>-130.2028961</v>
      </c>
      <c r="G1210" s="2" t="str">
        <f t="shared" si="14"/>
        <v>YES</v>
      </c>
      <c r="H1210" s="1" t="s">
        <v>35</v>
      </c>
      <c r="I1210" s="1" t="s">
        <v>35</v>
      </c>
      <c r="J1210" s="1" t="s">
        <v>35</v>
      </c>
      <c r="K1210" s="1">
        <v>12</v>
      </c>
      <c r="L1210" s="1">
        <v>18</v>
      </c>
      <c r="M1210" s="1">
        <v>30</v>
      </c>
      <c r="N1210" s="1">
        <v>115.73</v>
      </c>
      <c r="O1210"/>
    </row>
    <row r="1211" spans="1:15">
      <c r="A1211" s="1" t="s">
        <v>1035</v>
      </c>
      <c r="B1211" s="1">
        <v>901</v>
      </c>
      <c r="D1211" s="1" t="s">
        <v>560</v>
      </c>
      <c r="E1211" s="1">
        <v>55.415809629999998</v>
      </c>
      <c r="F1211" s="1">
        <v>-129.12509159999999</v>
      </c>
      <c r="G1211" s="2" t="str">
        <f t="shared" si="14"/>
        <v>YES</v>
      </c>
      <c r="H1211" s="1" t="s">
        <v>35</v>
      </c>
      <c r="I1211" s="1" t="s">
        <v>35</v>
      </c>
      <c r="J1211" s="1" t="s">
        <v>35</v>
      </c>
      <c r="K1211" s="1">
        <v>60</v>
      </c>
      <c r="L1211" s="1">
        <v>9</v>
      </c>
      <c r="M1211" s="1">
        <v>69</v>
      </c>
      <c r="N1211" s="1">
        <v>154.86000000000001</v>
      </c>
      <c r="O1211"/>
    </row>
    <row r="1212" spans="1:15">
      <c r="A1212" s="1" t="s">
        <v>1035</v>
      </c>
      <c r="B1212" s="1">
        <v>902</v>
      </c>
      <c r="D1212" s="1" t="s">
        <v>560</v>
      </c>
      <c r="E1212" s="1">
        <v>55.417564390000003</v>
      </c>
      <c r="F1212" s="1">
        <v>-129.12347410000001</v>
      </c>
      <c r="G1212" s="2" t="str">
        <f t="shared" si="14"/>
        <v>YES</v>
      </c>
      <c r="H1212" s="1" t="s">
        <v>35</v>
      </c>
      <c r="I1212" s="1" t="s">
        <v>35</v>
      </c>
      <c r="J1212" s="1" t="s">
        <v>35</v>
      </c>
      <c r="K1212" s="1">
        <v>43</v>
      </c>
      <c r="L1212" s="1">
        <v>8</v>
      </c>
      <c r="M1212" s="1">
        <v>51</v>
      </c>
      <c r="N1212" s="1">
        <v>118.47</v>
      </c>
      <c r="O1212"/>
    </row>
    <row r="1213" spans="1:15">
      <c r="A1213" s="1" t="s">
        <v>1035</v>
      </c>
      <c r="B1213" s="1">
        <v>903</v>
      </c>
      <c r="D1213" s="1" t="s">
        <v>564</v>
      </c>
      <c r="E1213" s="1">
        <v>55.418148039999998</v>
      </c>
      <c r="F1213" s="1">
        <v>-129.12359620000001</v>
      </c>
      <c r="G1213" s="2" t="str">
        <f t="shared" si="14"/>
        <v>YES</v>
      </c>
      <c r="H1213" s="1" t="s">
        <v>35</v>
      </c>
      <c r="I1213" s="1" t="s">
        <v>35</v>
      </c>
      <c r="J1213" s="1" t="s">
        <v>35</v>
      </c>
      <c r="K1213" s="1">
        <v>60</v>
      </c>
      <c r="L1213" s="1">
        <v>30</v>
      </c>
      <c r="M1213" s="1">
        <v>90</v>
      </c>
      <c r="N1213" s="1">
        <v>231.72</v>
      </c>
      <c r="O1213"/>
    </row>
    <row r="1214" spans="1:15">
      <c r="A1214" s="1" t="s">
        <v>1035</v>
      </c>
      <c r="B1214" s="1">
        <v>904</v>
      </c>
      <c r="D1214" s="1" t="s">
        <v>560</v>
      </c>
      <c r="E1214" s="1">
        <v>55.412010189999997</v>
      </c>
      <c r="F1214" s="1">
        <v>-129.13308720000001</v>
      </c>
      <c r="G1214" s="2" t="str">
        <f t="shared" si="14"/>
        <v>YES</v>
      </c>
      <c r="H1214" s="1" t="s">
        <v>35</v>
      </c>
      <c r="I1214" s="1" t="s">
        <v>35</v>
      </c>
      <c r="J1214" s="1" t="s">
        <v>35</v>
      </c>
      <c r="K1214" s="1">
        <v>60</v>
      </c>
      <c r="L1214" s="1">
        <v>2</v>
      </c>
      <c r="M1214" s="1">
        <v>62</v>
      </c>
      <c r="N1214" s="1">
        <v>76.489999999999995</v>
      </c>
      <c r="O1214"/>
    </row>
    <row r="1215" spans="1:15">
      <c r="A1215" s="1" t="s">
        <v>1035</v>
      </c>
      <c r="B1215" s="1">
        <v>905</v>
      </c>
      <c r="D1215" s="1" t="s">
        <v>562</v>
      </c>
      <c r="E1215" s="1">
        <v>53.12411118</v>
      </c>
      <c r="F1215" s="1">
        <v>-131.70559689999999</v>
      </c>
      <c r="G1215" s="2" t="str">
        <f t="shared" si="14"/>
        <v>NO</v>
      </c>
      <c r="H1215" s="1" t="s">
        <v>35</v>
      </c>
      <c r="I1215" s="1" t="s">
        <v>35</v>
      </c>
      <c r="J1215" s="1" t="s">
        <v>35</v>
      </c>
      <c r="K1215" s="1" t="s">
        <v>35</v>
      </c>
      <c r="L1215" s="1" t="s">
        <v>35</v>
      </c>
      <c r="M1215" s="1" t="s">
        <v>35</v>
      </c>
      <c r="N1215" s="1" t="s">
        <v>35</v>
      </c>
      <c r="O1215"/>
    </row>
    <row r="1216" spans="1:15">
      <c r="A1216" s="1" t="s">
        <v>1035</v>
      </c>
      <c r="B1216" s="1">
        <v>906</v>
      </c>
      <c r="D1216" s="1" t="s">
        <v>564</v>
      </c>
      <c r="E1216" s="1">
        <v>53.130699159999999</v>
      </c>
      <c r="F1216" s="1">
        <v>-131.7082977</v>
      </c>
      <c r="G1216" s="2" t="str">
        <f t="shared" si="14"/>
        <v>YES</v>
      </c>
      <c r="H1216" s="1" t="s">
        <v>35</v>
      </c>
      <c r="I1216" s="1" t="s">
        <v>35</v>
      </c>
      <c r="J1216" s="1" t="s">
        <v>35</v>
      </c>
      <c r="K1216" s="1">
        <v>38</v>
      </c>
      <c r="L1216" s="1">
        <v>1</v>
      </c>
      <c r="M1216" s="1">
        <v>39</v>
      </c>
      <c r="N1216" s="1">
        <v>75.75</v>
      </c>
      <c r="O1216"/>
    </row>
    <row r="1217" spans="1:15">
      <c r="A1217" s="1" t="s">
        <v>1035</v>
      </c>
      <c r="B1217" s="1">
        <v>907</v>
      </c>
      <c r="D1217" s="1" t="s">
        <v>560</v>
      </c>
      <c r="E1217" s="1">
        <v>54.930278780000002</v>
      </c>
      <c r="F1217" s="1">
        <v>-130.04095459999999</v>
      </c>
      <c r="G1217" s="2" t="str">
        <f t="shared" si="14"/>
        <v>YES</v>
      </c>
      <c r="H1217" s="1" t="s">
        <v>35</v>
      </c>
      <c r="I1217" s="1" t="s">
        <v>35</v>
      </c>
      <c r="J1217" s="1" t="s">
        <v>35</v>
      </c>
      <c r="K1217" s="1">
        <v>51</v>
      </c>
      <c r="L1217" s="1">
        <v>9</v>
      </c>
      <c r="M1217" s="1">
        <v>60</v>
      </c>
      <c r="N1217" s="1">
        <v>0</v>
      </c>
      <c r="O1217"/>
    </row>
    <row r="1218" spans="1:15">
      <c r="A1218" s="1" t="s">
        <v>1035</v>
      </c>
      <c r="B1218" s="1">
        <v>908</v>
      </c>
      <c r="D1218" s="1" t="s">
        <v>561</v>
      </c>
      <c r="E1218" s="1">
        <v>54.930591579999998</v>
      </c>
      <c r="F1218" s="1">
        <v>-130.04142759999999</v>
      </c>
      <c r="G1218" s="2" t="str">
        <f t="shared" si="14"/>
        <v>YES</v>
      </c>
      <c r="H1218" s="1" t="s">
        <v>35</v>
      </c>
      <c r="I1218" s="1" t="s">
        <v>35</v>
      </c>
      <c r="J1218" s="1" t="s">
        <v>35</v>
      </c>
      <c r="K1218" s="1">
        <v>12</v>
      </c>
      <c r="L1218" s="1">
        <v>17</v>
      </c>
      <c r="M1218" s="1">
        <v>29</v>
      </c>
      <c r="N1218" s="1">
        <v>149.44</v>
      </c>
      <c r="O1218"/>
    </row>
    <row r="1219" spans="1:15">
      <c r="A1219" s="1" t="s">
        <v>1035</v>
      </c>
      <c r="B1219" s="1">
        <v>909</v>
      </c>
      <c r="D1219" s="1" t="s">
        <v>561</v>
      </c>
      <c r="E1219" s="1">
        <v>53.106170650000003</v>
      </c>
      <c r="F1219" s="1">
        <v>-131.92250060000001</v>
      </c>
      <c r="G1219" s="2" t="str">
        <f t="shared" si="14"/>
        <v>YES</v>
      </c>
      <c r="H1219" s="1" t="s">
        <v>35</v>
      </c>
      <c r="I1219" s="1" t="s">
        <v>35</v>
      </c>
      <c r="J1219" s="1" t="s">
        <v>35</v>
      </c>
      <c r="K1219" s="1">
        <v>22</v>
      </c>
      <c r="L1219" s="1">
        <v>62</v>
      </c>
      <c r="M1219" s="1">
        <v>84</v>
      </c>
      <c r="N1219" s="1">
        <v>458.08</v>
      </c>
      <c r="O1219"/>
    </row>
    <row r="1220" spans="1:15">
      <c r="A1220" s="1" t="s">
        <v>1035</v>
      </c>
      <c r="B1220" s="1">
        <v>910</v>
      </c>
      <c r="D1220" s="1" t="s">
        <v>564</v>
      </c>
      <c r="E1220" s="1">
        <v>53.04962158</v>
      </c>
      <c r="F1220" s="1">
        <v>-132.03190609999999</v>
      </c>
      <c r="G1220" s="2" t="str">
        <f t="shared" si="14"/>
        <v>YES</v>
      </c>
      <c r="H1220" s="1" t="s">
        <v>35</v>
      </c>
      <c r="I1220" s="1" t="s">
        <v>35</v>
      </c>
      <c r="J1220" s="1" t="s">
        <v>35</v>
      </c>
      <c r="K1220" s="1">
        <v>60</v>
      </c>
      <c r="L1220" s="1">
        <v>3</v>
      </c>
      <c r="M1220" s="1">
        <v>63</v>
      </c>
      <c r="N1220" s="1">
        <v>52.25</v>
      </c>
      <c r="O1220"/>
    </row>
    <row r="1221" spans="1:15">
      <c r="A1221" s="1" t="s">
        <v>1035</v>
      </c>
      <c r="B1221" s="1">
        <v>911</v>
      </c>
      <c r="D1221" s="1" t="s">
        <v>560</v>
      </c>
      <c r="E1221" s="1">
        <v>53</v>
      </c>
      <c r="F1221" s="1">
        <v>-132.10079959999999</v>
      </c>
      <c r="G1221" s="2" t="str">
        <f t="shared" si="14"/>
        <v>YES</v>
      </c>
      <c r="H1221" s="1" t="s">
        <v>35</v>
      </c>
      <c r="I1221" s="1" t="s">
        <v>35</v>
      </c>
      <c r="J1221" s="1" t="s">
        <v>35</v>
      </c>
      <c r="K1221" s="1">
        <v>49</v>
      </c>
      <c r="L1221" s="1">
        <v>0</v>
      </c>
      <c r="M1221" s="1">
        <v>49</v>
      </c>
      <c r="N1221" s="1">
        <v>209.5</v>
      </c>
      <c r="O1221"/>
    </row>
    <row r="1222" spans="1:15">
      <c r="A1222" s="1" t="s">
        <v>1035</v>
      </c>
      <c r="B1222" s="1">
        <v>912</v>
      </c>
      <c r="D1222" s="1" t="s">
        <v>560</v>
      </c>
      <c r="E1222" s="1">
        <v>53.186931610000002</v>
      </c>
      <c r="F1222" s="1">
        <v>-132.01510619999999</v>
      </c>
      <c r="G1222" s="2" t="str">
        <f t="shared" si="14"/>
        <v>YES</v>
      </c>
      <c r="H1222" s="1" t="s">
        <v>35</v>
      </c>
      <c r="I1222" s="1" t="s">
        <v>35</v>
      </c>
      <c r="J1222" s="1" t="s">
        <v>35</v>
      </c>
      <c r="K1222" s="1">
        <v>40</v>
      </c>
      <c r="L1222" s="1">
        <v>10</v>
      </c>
      <c r="M1222" s="1">
        <v>50</v>
      </c>
      <c r="N1222" s="1">
        <v>129.16</v>
      </c>
      <c r="O1222"/>
    </row>
    <row r="1223" spans="1:15">
      <c r="A1223" s="1" t="s">
        <v>1035</v>
      </c>
      <c r="B1223" s="1">
        <v>913</v>
      </c>
      <c r="D1223" s="1" t="s">
        <v>564</v>
      </c>
      <c r="E1223" s="1">
        <v>53.18547058</v>
      </c>
      <c r="F1223" s="1">
        <v>-132.02310180000001</v>
      </c>
      <c r="G1223" s="2" t="str">
        <f t="shared" si="14"/>
        <v>YES</v>
      </c>
      <c r="H1223" s="1" t="s">
        <v>35</v>
      </c>
      <c r="I1223" s="1" t="s">
        <v>35</v>
      </c>
      <c r="J1223" s="1" t="s">
        <v>35</v>
      </c>
      <c r="K1223" s="1">
        <v>33</v>
      </c>
      <c r="L1223" s="1">
        <v>28</v>
      </c>
      <c r="M1223" s="1">
        <v>61</v>
      </c>
      <c r="N1223" s="1">
        <v>206.82</v>
      </c>
      <c r="O1223"/>
    </row>
    <row r="1224" spans="1:15">
      <c r="A1224" s="1" t="s">
        <v>1035</v>
      </c>
      <c r="B1224" s="1">
        <v>914</v>
      </c>
      <c r="D1224" s="1" t="s">
        <v>561</v>
      </c>
      <c r="E1224" s="1">
        <v>53.333221440000003</v>
      </c>
      <c r="F1224" s="1">
        <v>-131.94549559999999</v>
      </c>
      <c r="G1224" s="2" t="str">
        <f t="shared" si="14"/>
        <v>YES</v>
      </c>
      <c r="H1224" s="1" t="s">
        <v>35</v>
      </c>
      <c r="I1224" s="1" t="s">
        <v>35</v>
      </c>
      <c r="J1224" s="1" t="s">
        <v>35</v>
      </c>
      <c r="K1224" s="1">
        <v>45</v>
      </c>
      <c r="L1224" s="1">
        <v>20</v>
      </c>
      <c r="M1224" s="1">
        <v>65</v>
      </c>
      <c r="N1224" s="1">
        <v>121.23</v>
      </c>
      <c r="O1224"/>
    </row>
    <row r="1225" spans="1:15">
      <c r="A1225" s="1" t="s">
        <v>1035</v>
      </c>
      <c r="B1225" s="1">
        <v>915</v>
      </c>
      <c r="D1225" s="1" t="s">
        <v>560</v>
      </c>
      <c r="E1225" s="1">
        <v>53.081108090000001</v>
      </c>
      <c r="F1225" s="1">
        <v>-132.20919799999999</v>
      </c>
      <c r="G1225" s="2" t="str">
        <f t="shared" si="14"/>
        <v>YES</v>
      </c>
      <c r="H1225" s="1" t="s">
        <v>35</v>
      </c>
      <c r="I1225" s="1" t="s">
        <v>35</v>
      </c>
      <c r="J1225" s="1" t="s">
        <v>35</v>
      </c>
      <c r="K1225" s="1">
        <v>117</v>
      </c>
      <c r="L1225" s="1">
        <v>27</v>
      </c>
      <c r="M1225" s="1">
        <v>144</v>
      </c>
      <c r="N1225" s="1">
        <v>256.55</v>
      </c>
      <c r="O1225"/>
    </row>
    <row r="1226" spans="1:15">
      <c r="A1226" s="1" t="s">
        <v>1035</v>
      </c>
      <c r="B1226" s="1">
        <v>916</v>
      </c>
      <c r="D1226" s="1" t="s">
        <v>564</v>
      </c>
      <c r="E1226" s="1">
        <v>53.383949280000003</v>
      </c>
      <c r="F1226" s="1">
        <v>-131.940506</v>
      </c>
      <c r="G1226" s="2" t="str">
        <f t="shared" si="14"/>
        <v>YES</v>
      </c>
      <c r="H1226" s="1" t="s">
        <v>35</v>
      </c>
      <c r="I1226" s="1" t="s">
        <v>35</v>
      </c>
      <c r="J1226" s="1" t="s">
        <v>35</v>
      </c>
      <c r="K1226" s="1">
        <v>55</v>
      </c>
      <c r="L1226" s="1">
        <v>15</v>
      </c>
      <c r="M1226" s="1">
        <v>70</v>
      </c>
      <c r="N1226" s="1">
        <v>180.29</v>
      </c>
      <c r="O1226"/>
    </row>
    <row r="1227" spans="1:15">
      <c r="A1227" s="1" t="s">
        <v>1035</v>
      </c>
      <c r="B1227" s="1">
        <v>917</v>
      </c>
      <c r="D1227" s="1" t="s">
        <v>564</v>
      </c>
      <c r="E1227" s="1">
        <v>53.292499540000001</v>
      </c>
      <c r="F1227" s="1">
        <v>-132.06170650000001</v>
      </c>
      <c r="G1227" s="2" t="str">
        <f t="shared" si="14"/>
        <v>YES</v>
      </c>
      <c r="H1227" s="1" t="s">
        <v>35</v>
      </c>
      <c r="I1227" s="1" t="s">
        <v>35</v>
      </c>
      <c r="J1227" s="1" t="s">
        <v>35</v>
      </c>
      <c r="K1227" s="1">
        <v>20</v>
      </c>
      <c r="L1227" s="1">
        <v>18</v>
      </c>
      <c r="M1227" s="1">
        <v>38</v>
      </c>
      <c r="N1227" s="1">
        <v>146.55000000000001</v>
      </c>
      <c r="O1227"/>
    </row>
    <row r="1228" spans="1:15">
      <c r="A1228" s="1" t="s">
        <v>1035</v>
      </c>
      <c r="B1228" s="1">
        <v>918</v>
      </c>
      <c r="D1228" s="1" t="s">
        <v>564</v>
      </c>
      <c r="E1228" s="1">
        <v>53.236999509999997</v>
      </c>
      <c r="F1228" s="1">
        <v>-132.11999510000001</v>
      </c>
      <c r="G1228" s="2" t="str">
        <f t="shared" si="14"/>
        <v>YES</v>
      </c>
      <c r="H1228" s="1" t="s">
        <v>35</v>
      </c>
      <c r="I1228" s="1" t="s">
        <v>35</v>
      </c>
      <c r="J1228" s="1" t="s">
        <v>35</v>
      </c>
      <c r="K1228" s="1">
        <v>55</v>
      </c>
      <c r="L1228" s="1">
        <v>11</v>
      </c>
      <c r="M1228" s="1">
        <v>66</v>
      </c>
      <c r="N1228" s="1">
        <v>155.63</v>
      </c>
      <c r="O1228"/>
    </row>
    <row r="1229" spans="1:15">
      <c r="A1229" s="1" t="s">
        <v>1035</v>
      </c>
      <c r="B1229" s="1">
        <v>919</v>
      </c>
      <c r="D1229" s="1" t="s">
        <v>564</v>
      </c>
      <c r="E1229" s="1">
        <v>53.277999880000003</v>
      </c>
      <c r="F1229" s="1">
        <v>-132.1089935</v>
      </c>
      <c r="G1229" s="2" t="str">
        <f t="shared" si="14"/>
        <v>YES</v>
      </c>
      <c r="H1229" s="1" t="s">
        <v>35</v>
      </c>
      <c r="I1229" s="1" t="s">
        <v>35</v>
      </c>
      <c r="J1229" s="1" t="s">
        <v>35</v>
      </c>
      <c r="K1229" s="1">
        <v>25</v>
      </c>
      <c r="L1229" s="1">
        <v>6</v>
      </c>
      <c r="M1229" s="1">
        <v>31</v>
      </c>
      <c r="N1229" s="1">
        <v>87.66</v>
      </c>
      <c r="O1229"/>
    </row>
    <row r="1230" spans="1:15">
      <c r="A1230" s="1" t="s">
        <v>1035</v>
      </c>
      <c r="B1230" s="1">
        <v>920</v>
      </c>
      <c r="D1230" s="1" t="s">
        <v>564</v>
      </c>
      <c r="E1230" s="1">
        <v>53.27466965</v>
      </c>
      <c r="F1230" s="1">
        <v>-132.12350459999999</v>
      </c>
      <c r="G1230" s="2" t="str">
        <f t="shared" si="14"/>
        <v>YES</v>
      </c>
      <c r="H1230" s="1" t="s">
        <v>35</v>
      </c>
      <c r="I1230" s="1" t="s">
        <v>35</v>
      </c>
      <c r="J1230" s="1" t="s">
        <v>35</v>
      </c>
      <c r="K1230" s="1">
        <v>30</v>
      </c>
      <c r="L1230" s="1">
        <v>16</v>
      </c>
      <c r="M1230" s="1">
        <v>46</v>
      </c>
      <c r="N1230" s="1">
        <v>157.26</v>
      </c>
      <c r="O1230"/>
    </row>
    <row r="1231" spans="1:15">
      <c r="A1231" s="1" t="s">
        <v>1035</v>
      </c>
      <c r="B1231" s="1">
        <v>921</v>
      </c>
      <c r="D1231" s="1" t="s">
        <v>564</v>
      </c>
      <c r="E1231" s="1">
        <v>53.27156067</v>
      </c>
      <c r="F1231" s="1">
        <v>-132.1275024</v>
      </c>
      <c r="G1231" s="2" t="str">
        <f t="shared" si="14"/>
        <v>YES</v>
      </c>
      <c r="H1231" s="1" t="s">
        <v>35</v>
      </c>
      <c r="I1231" s="1" t="s">
        <v>35</v>
      </c>
      <c r="J1231" s="1" t="s">
        <v>35</v>
      </c>
      <c r="K1231" s="1">
        <v>38</v>
      </c>
      <c r="L1231" s="1">
        <v>16</v>
      </c>
      <c r="M1231" s="1">
        <v>54</v>
      </c>
      <c r="N1231" s="1">
        <v>179.78</v>
      </c>
      <c r="O1231"/>
    </row>
    <row r="1232" spans="1:15">
      <c r="A1232" s="1" t="s">
        <v>1035</v>
      </c>
      <c r="B1232" s="1">
        <v>922</v>
      </c>
      <c r="D1232" s="1" t="s">
        <v>564</v>
      </c>
      <c r="E1232" s="1">
        <v>53.258998869999999</v>
      </c>
      <c r="F1232" s="1">
        <v>-132.1410065</v>
      </c>
      <c r="G1232" s="2" t="str">
        <f t="shared" si="14"/>
        <v>YES</v>
      </c>
      <c r="H1232" s="1" t="s">
        <v>35</v>
      </c>
      <c r="I1232" s="1" t="s">
        <v>35</v>
      </c>
      <c r="J1232" s="1" t="s">
        <v>35</v>
      </c>
      <c r="K1232" s="1">
        <v>53</v>
      </c>
      <c r="L1232" s="1">
        <v>7</v>
      </c>
      <c r="M1232" s="1">
        <v>60</v>
      </c>
      <c r="N1232" s="1">
        <v>85.96</v>
      </c>
      <c r="O1232"/>
    </row>
    <row r="1233" spans="1:15">
      <c r="A1233" s="1" t="s">
        <v>1035</v>
      </c>
      <c r="B1233" s="1">
        <v>923</v>
      </c>
      <c r="D1233" s="1" t="s">
        <v>560</v>
      </c>
      <c r="E1233" s="1">
        <v>53.2574501</v>
      </c>
      <c r="F1233" s="1">
        <v>-132.1439972</v>
      </c>
      <c r="G1233" s="2" t="str">
        <f t="shared" si="14"/>
        <v>YES</v>
      </c>
      <c r="H1233" s="1" t="s">
        <v>35</v>
      </c>
      <c r="I1233" s="1" t="s">
        <v>35</v>
      </c>
      <c r="J1233" s="1" t="s">
        <v>35</v>
      </c>
      <c r="K1233" s="1">
        <v>82</v>
      </c>
      <c r="L1233" s="1">
        <v>2.5</v>
      </c>
      <c r="M1233" s="1">
        <v>84.5</v>
      </c>
      <c r="N1233" s="1">
        <v>287.70999999999998</v>
      </c>
      <c r="O1233"/>
    </row>
    <row r="1234" spans="1:15">
      <c r="A1234" s="1" t="s">
        <v>1035</v>
      </c>
      <c r="B1234" s="1">
        <v>924</v>
      </c>
      <c r="D1234" s="1" t="s">
        <v>560</v>
      </c>
      <c r="E1234" s="1">
        <v>53.252189639999997</v>
      </c>
      <c r="F1234" s="1">
        <v>-132.1576996</v>
      </c>
      <c r="G1234" s="2" t="str">
        <f t="shared" si="14"/>
        <v>YES</v>
      </c>
      <c r="H1234" s="1" t="s">
        <v>35</v>
      </c>
      <c r="I1234" s="1" t="s">
        <v>35</v>
      </c>
      <c r="J1234" s="1" t="s">
        <v>35</v>
      </c>
      <c r="K1234" s="1">
        <v>42</v>
      </c>
      <c r="L1234" s="1">
        <v>19</v>
      </c>
      <c r="M1234" s="1">
        <v>61</v>
      </c>
      <c r="N1234" s="1">
        <v>293.66000000000003</v>
      </c>
      <c r="O1234"/>
    </row>
    <row r="1235" spans="1:15">
      <c r="A1235" s="1" t="s">
        <v>1035</v>
      </c>
      <c r="B1235" s="1">
        <v>925</v>
      </c>
      <c r="D1235" s="1" t="s">
        <v>564</v>
      </c>
      <c r="E1235" s="1">
        <v>53.276000979999999</v>
      </c>
      <c r="F1235" s="1">
        <v>-132.14199830000001</v>
      </c>
      <c r="G1235" s="2" t="str">
        <f t="shared" si="14"/>
        <v>YES</v>
      </c>
      <c r="H1235" s="1" t="s">
        <v>35</v>
      </c>
      <c r="I1235" s="1" t="s">
        <v>35</v>
      </c>
      <c r="J1235" s="1" t="s">
        <v>35</v>
      </c>
      <c r="K1235" s="1">
        <v>50</v>
      </c>
      <c r="L1235" s="1">
        <v>5</v>
      </c>
      <c r="M1235" s="1">
        <v>55</v>
      </c>
      <c r="N1235" s="1">
        <v>57.2</v>
      </c>
      <c r="O1235"/>
    </row>
    <row r="1236" spans="1:15">
      <c r="A1236" s="1" t="s">
        <v>1035</v>
      </c>
      <c r="B1236" s="1">
        <v>926</v>
      </c>
      <c r="D1236" s="1" t="s">
        <v>560</v>
      </c>
      <c r="E1236" s="1">
        <v>53.291419980000001</v>
      </c>
      <c r="F1236" s="1">
        <v>-132.14830019999999</v>
      </c>
      <c r="G1236" s="2" t="str">
        <f t="shared" si="14"/>
        <v>YES</v>
      </c>
      <c r="H1236" s="1" t="s">
        <v>35</v>
      </c>
      <c r="I1236" s="1" t="s">
        <v>35</v>
      </c>
      <c r="J1236" s="1" t="s">
        <v>35</v>
      </c>
      <c r="K1236" s="1">
        <v>53</v>
      </c>
      <c r="L1236" s="1">
        <v>53</v>
      </c>
      <c r="M1236" s="1">
        <v>106</v>
      </c>
      <c r="N1236" s="1">
        <v>0</v>
      </c>
      <c r="O1236"/>
    </row>
    <row r="1237" spans="1:15">
      <c r="A1237" s="1" t="s">
        <v>1035</v>
      </c>
      <c r="B1237" s="1">
        <v>927</v>
      </c>
      <c r="D1237" s="1" t="s">
        <v>560</v>
      </c>
      <c r="E1237" s="1">
        <v>53.256469729999999</v>
      </c>
      <c r="F1237" s="1">
        <v>-132.19689940000001</v>
      </c>
      <c r="G1237" s="2" t="str">
        <f t="shared" si="14"/>
        <v>YES</v>
      </c>
      <c r="H1237" s="1" t="s">
        <v>35</v>
      </c>
      <c r="I1237" s="1" t="s">
        <v>35</v>
      </c>
      <c r="J1237" s="1" t="s">
        <v>35</v>
      </c>
      <c r="K1237" s="1">
        <v>60</v>
      </c>
      <c r="L1237" s="1">
        <v>7</v>
      </c>
      <c r="M1237" s="1">
        <v>67</v>
      </c>
      <c r="N1237" s="1">
        <v>214.56</v>
      </c>
      <c r="O1237"/>
    </row>
    <row r="1238" spans="1:15">
      <c r="A1238" s="1" t="s">
        <v>1035</v>
      </c>
      <c r="B1238" s="1">
        <v>928</v>
      </c>
      <c r="D1238" s="1" t="s">
        <v>561</v>
      </c>
      <c r="E1238" s="1">
        <v>53.264389039999998</v>
      </c>
      <c r="F1238" s="1">
        <v>-132.2209015</v>
      </c>
      <c r="G1238" s="2" t="str">
        <f t="shared" si="14"/>
        <v>YES</v>
      </c>
      <c r="H1238" s="1" t="s">
        <v>35</v>
      </c>
      <c r="I1238" s="1" t="s">
        <v>35</v>
      </c>
      <c r="J1238" s="1" t="s">
        <v>35</v>
      </c>
      <c r="K1238" s="1">
        <v>8</v>
      </c>
      <c r="L1238" s="1">
        <v>28</v>
      </c>
      <c r="M1238" s="1">
        <v>36</v>
      </c>
      <c r="N1238" s="1">
        <v>0</v>
      </c>
      <c r="O1238"/>
    </row>
    <row r="1239" spans="1:15">
      <c r="A1239" s="1" t="s">
        <v>1035</v>
      </c>
      <c r="B1239" s="1">
        <v>929</v>
      </c>
      <c r="D1239" s="1" t="s">
        <v>564</v>
      </c>
      <c r="E1239" s="1">
        <v>53.265560149999999</v>
      </c>
      <c r="F1239" s="1">
        <v>-132.22169489999999</v>
      </c>
      <c r="G1239" s="2" t="str">
        <f t="shared" si="14"/>
        <v>YES</v>
      </c>
      <c r="H1239" s="1" t="s">
        <v>35</v>
      </c>
      <c r="I1239" s="1" t="s">
        <v>35</v>
      </c>
      <c r="J1239" s="1" t="s">
        <v>35</v>
      </c>
      <c r="K1239" s="1">
        <v>11</v>
      </c>
      <c r="L1239" s="1">
        <v>19</v>
      </c>
      <c r="M1239" s="1">
        <v>30</v>
      </c>
      <c r="N1239" s="1">
        <v>166.31</v>
      </c>
      <c r="O1239"/>
    </row>
    <row r="1240" spans="1:15">
      <c r="A1240" s="1" t="s">
        <v>1035</v>
      </c>
      <c r="B1240" s="1">
        <v>930</v>
      </c>
      <c r="D1240" s="1" t="s">
        <v>564</v>
      </c>
      <c r="E1240" s="1">
        <v>53.578281400000002</v>
      </c>
      <c r="F1240" s="1">
        <v>-131.93319700000001</v>
      </c>
      <c r="G1240" s="2" t="str">
        <f t="shared" si="14"/>
        <v>YES</v>
      </c>
      <c r="H1240" s="1" t="s">
        <v>35</v>
      </c>
      <c r="I1240" s="1" t="s">
        <v>35</v>
      </c>
      <c r="J1240" s="1" t="s">
        <v>35</v>
      </c>
      <c r="K1240" s="1">
        <v>0</v>
      </c>
      <c r="L1240" s="1">
        <v>15</v>
      </c>
      <c r="M1240" s="1">
        <v>15</v>
      </c>
      <c r="N1240" s="1">
        <v>82.04</v>
      </c>
      <c r="O1240"/>
    </row>
    <row r="1241" spans="1:15">
      <c r="A1241" s="1" t="s">
        <v>1035</v>
      </c>
      <c r="B1241" s="1">
        <v>931</v>
      </c>
      <c r="D1241" s="1" t="s">
        <v>562</v>
      </c>
      <c r="E1241" s="1">
        <v>53.580921170000003</v>
      </c>
      <c r="F1241" s="1">
        <v>-131.93110659999999</v>
      </c>
      <c r="G1241" s="2" t="str">
        <f t="shared" si="14"/>
        <v>NO</v>
      </c>
      <c r="H1241" s="1" t="s">
        <v>35</v>
      </c>
      <c r="I1241" s="1" t="s">
        <v>35</v>
      </c>
      <c r="J1241" s="1" t="s">
        <v>35</v>
      </c>
      <c r="K1241" s="1" t="s">
        <v>35</v>
      </c>
      <c r="L1241" s="1" t="s">
        <v>35</v>
      </c>
      <c r="M1241" s="1" t="s">
        <v>35</v>
      </c>
      <c r="N1241" s="1" t="s">
        <v>35</v>
      </c>
      <c r="O1241"/>
    </row>
    <row r="1242" spans="1:15">
      <c r="A1242" s="1" t="s">
        <v>1035</v>
      </c>
      <c r="B1242" s="1">
        <v>932</v>
      </c>
      <c r="D1242" s="1" t="s">
        <v>562</v>
      </c>
      <c r="E1242" s="1">
        <v>53.5819397</v>
      </c>
      <c r="F1242" s="1">
        <v>-131.93119809999999</v>
      </c>
      <c r="G1242" s="2" t="str">
        <f t="shared" si="14"/>
        <v>NO</v>
      </c>
      <c r="H1242" s="1" t="s">
        <v>35</v>
      </c>
      <c r="I1242" s="1" t="s">
        <v>35</v>
      </c>
      <c r="J1242" s="1" t="s">
        <v>35</v>
      </c>
      <c r="K1242" s="1" t="s">
        <v>35</v>
      </c>
      <c r="L1242" s="1" t="s">
        <v>35</v>
      </c>
      <c r="M1242" s="1" t="s">
        <v>35</v>
      </c>
      <c r="N1242" s="1" t="s">
        <v>35</v>
      </c>
      <c r="O1242"/>
    </row>
    <row r="1243" spans="1:15">
      <c r="A1243" s="1" t="s">
        <v>1035</v>
      </c>
      <c r="B1243" s="1">
        <v>933</v>
      </c>
      <c r="D1243" s="1" t="s">
        <v>562</v>
      </c>
      <c r="E1243" s="1">
        <v>53.584999080000003</v>
      </c>
      <c r="F1243" s="1">
        <v>-131.9315948</v>
      </c>
      <c r="G1243" s="2" t="str">
        <f t="shared" si="14"/>
        <v>NO</v>
      </c>
      <c r="H1243" s="1" t="s">
        <v>35</v>
      </c>
      <c r="I1243" s="1" t="s">
        <v>35</v>
      </c>
      <c r="J1243" s="1" t="s">
        <v>35</v>
      </c>
      <c r="K1243" s="1" t="s">
        <v>35</v>
      </c>
      <c r="L1243" s="1" t="s">
        <v>35</v>
      </c>
      <c r="M1243" s="1" t="s">
        <v>35</v>
      </c>
      <c r="N1243" s="1" t="s">
        <v>35</v>
      </c>
      <c r="O1243"/>
    </row>
    <row r="1244" spans="1:15">
      <c r="A1244" s="1" t="s">
        <v>1035</v>
      </c>
      <c r="B1244" s="1">
        <v>934</v>
      </c>
      <c r="D1244" s="1" t="s">
        <v>562</v>
      </c>
      <c r="E1244" s="1">
        <v>53.584720609999998</v>
      </c>
      <c r="F1244" s="1">
        <v>-131.93240359999999</v>
      </c>
      <c r="G1244" s="2" t="str">
        <f t="shared" si="14"/>
        <v>NO</v>
      </c>
      <c r="H1244" s="1" t="s">
        <v>35</v>
      </c>
      <c r="I1244" s="1" t="s">
        <v>35</v>
      </c>
      <c r="J1244" s="1" t="s">
        <v>35</v>
      </c>
      <c r="K1244" s="1" t="s">
        <v>35</v>
      </c>
      <c r="L1244" s="1" t="s">
        <v>35</v>
      </c>
      <c r="M1244" s="1" t="s">
        <v>35</v>
      </c>
      <c r="N1244" s="1" t="s">
        <v>35</v>
      </c>
      <c r="O1244"/>
    </row>
    <row r="1245" spans="1:15">
      <c r="A1245" s="1" t="s">
        <v>1035</v>
      </c>
      <c r="B1245" s="1">
        <v>935</v>
      </c>
      <c r="D1245" s="1" t="s">
        <v>562</v>
      </c>
      <c r="E1245" s="1">
        <v>53.378608700000001</v>
      </c>
      <c r="F1245" s="1">
        <v>-132.2760925</v>
      </c>
      <c r="G1245" s="2" t="str">
        <f t="shared" si="14"/>
        <v>NO</v>
      </c>
      <c r="H1245" s="1" t="s">
        <v>35</v>
      </c>
      <c r="I1245" s="1" t="s">
        <v>35</v>
      </c>
      <c r="J1245" s="1" t="s">
        <v>35</v>
      </c>
      <c r="K1245" s="1" t="s">
        <v>35</v>
      </c>
      <c r="L1245" s="1" t="s">
        <v>35</v>
      </c>
      <c r="M1245" s="1" t="s">
        <v>35</v>
      </c>
      <c r="N1245" s="1" t="s">
        <v>35</v>
      </c>
      <c r="O1245"/>
    </row>
    <row r="1246" spans="1:15">
      <c r="A1246" s="1" t="s">
        <v>1035</v>
      </c>
      <c r="B1246" s="1">
        <v>936</v>
      </c>
      <c r="D1246" s="1" t="s">
        <v>564</v>
      </c>
      <c r="E1246" s="1">
        <v>53.378810880000003</v>
      </c>
      <c r="F1246" s="1">
        <v>-132.2761993</v>
      </c>
      <c r="G1246" s="2" t="str">
        <f t="shared" si="14"/>
        <v>YES</v>
      </c>
      <c r="H1246" s="1" t="s">
        <v>35</v>
      </c>
      <c r="I1246" s="1" t="s">
        <v>35</v>
      </c>
      <c r="J1246" s="1" t="s">
        <v>35</v>
      </c>
      <c r="K1246" s="1">
        <v>50</v>
      </c>
      <c r="L1246" s="1">
        <v>0.5</v>
      </c>
      <c r="M1246" s="1">
        <v>50.5</v>
      </c>
      <c r="N1246" s="1">
        <v>44.54</v>
      </c>
      <c r="O1246"/>
    </row>
    <row r="1247" spans="1:15">
      <c r="A1247" s="1" t="s">
        <v>1035</v>
      </c>
      <c r="B1247" s="1">
        <v>937</v>
      </c>
      <c r="D1247" s="1" t="s">
        <v>562</v>
      </c>
      <c r="E1247" s="1">
        <v>53.402698520000001</v>
      </c>
      <c r="F1247" s="1">
        <v>-132.2745056</v>
      </c>
      <c r="G1247" s="2" t="str">
        <f t="shared" si="14"/>
        <v>YES</v>
      </c>
      <c r="H1247" s="1" t="s">
        <v>35</v>
      </c>
      <c r="I1247" s="1" t="s">
        <v>35</v>
      </c>
      <c r="J1247" s="1" t="s">
        <v>35</v>
      </c>
      <c r="K1247" s="1">
        <v>70</v>
      </c>
      <c r="L1247" s="1">
        <v>3</v>
      </c>
      <c r="M1247" s="1">
        <v>73</v>
      </c>
      <c r="N1247" s="1">
        <v>113.69</v>
      </c>
      <c r="O1247"/>
    </row>
    <row r="1248" spans="1:15">
      <c r="A1248" s="1" t="s">
        <v>1035</v>
      </c>
      <c r="B1248" s="1">
        <v>938</v>
      </c>
      <c r="D1248" s="1" t="s">
        <v>560</v>
      </c>
      <c r="E1248" s="1">
        <v>53.468608860000003</v>
      </c>
      <c r="F1248" s="1">
        <v>-132.3161011</v>
      </c>
      <c r="G1248" s="2" t="str">
        <f t="shared" si="14"/>
        <v>YES</v>
      </c>
      <c r="H1248" s="1" t="s">
        <v>35</v>
      </c>
      <c r="I1248" s="1" t="s">
        <v>35</v>
      </c>
      <c r="J1248" s="1" t="s">
        <v>35</v>
      </c>
      <c r="K1248" s="1">
        <v>65</v>
      </c>
      <c r="L1248" s="1">
        <v>3</v>
      </c>
      <c r="M1248" s="1">
        <v>68</v>
      </c>
      <c r="N1248" s="1">
        <v>134.44999999999999</v>
      </c>
      <c r="O1248"/>
    </row>
    <row r="1249" spans="1:15">
      <c r="A1249" s="1" t="s">
        <v>1035</v>
      </c>
      <c r="B1249" s="1">
        <v>939</v>
      </c>
      <c r="D1249" s="1" t="s">
        <v>560</v>
      </c>
      <c r="E1249" s="1">
        <v>53.467220310000002</v>
      </c>
      <c r="F1249" s="1">
        <v>-132.31860349999999</v>
      </c>
      <c r="G1249" s="2" t="str">
        <f t="shared" si="14"/>
        <v>YES</v>
      </c>
      <c r="H1249" s="1" t="s">
        <v>35</v>
      </c>
      <c r="I1249" s="1" t="s">
        <v>35</v>
      </c>
      <c r="J1249" s="1" t="s">
        <v>35</v>
      </c>
      <c r="K1249" s="1">
        <v>52</v>
      </c>
      <c r="L1249" s="1">
        <v>7</v>
      </c>
      <c r="M1249" s="1">
        <v>59</v>
      </c>
      <c r="N1249" s="1">
        <v>45.17</v>
      </c>
      <c r="O1249"/>
    </row>
    <row r="1250" spans="1:15">
      <c r="A1250" s="1" t="s">
        <v>1035</v>
      </c>
      <c r="B1250" s="1">
        <v>940</v>
      </c>
      <c r="D1250" s="1" t="s">
        <v>564</v>
      </c>
      <c r="E1250" s="1">
        <v>53.703109740000002</v>
      </c>
      <c r="F1250" s="1">
        <v>-132.0968933</v>
      </c>
      <c r="G1250" s="2" t="str">
        <f t="shared" si="14"/>
        <v>YES</v>
      </c>
      <c r="H1250" s="1" t="s">
        <v>35</v>
      </c>
      <c r="I1250" s="1" t="s">
        <v>35</v>
      </c>
      <c r="J1250" s="1" t="s">
        <v>35</v>
      </c>
      <c r="K1250" s="1">
        <v>42</v>
      </c>
      <c r="L1250" s="1">
        <v>19</v>
      </c>
      <c r="M1250" s="1">
        <v>61</v>
      </c>
      <c r="N1250" s="1">
        <v>271.06</v>
      </c>
      <c r="O1250"/>
    </row>
    <row r="1251" spans="1:15">
      <c r="A1251" s="1" t="s">
        <v>1035</v>
      </c>
      <c r="B1251" s="1">
        <v>941</v>
      </c>
      <c r="D1251" s="1" t="s">
        <v>560</v>
      </c>
      <c r="E1251" s="1">
        <v>53.609481809999998</v>
      </c>
      <c r="F1251" s="1">
        <v>-132.2149048</v>
      </c>
      <c r="G1251" s="2" t="str">
        <f t="shared" si="14"/>
        <v>YES</v>
      </c>
      <c r="H1251" s="1" t="s">
        <v>35</v>
      </c>
      <c r="I1251" s="1" t="s">
        <v>35</v>
      </c>
      <c r="J1251" s="1" t="s">
        <v>35</v>
      </c>
      <c r="K1251" s="1">
        <v>60</v>
      </c>
      <c r="L1251" s="1">
        <v>8</v>
      </c>
      <c r="M1251" s="1">
        <v>68</v>
      </c>
      <c r="N1251" s="1">
        <v>92.91</v>
      </c>
      <c r="O1251"/>
    </row>
    <row r="1252" spans="1:15">
      <c r="A1252" s="1" t="s">
        <v>1035</v>
      </c>
      <c r="B1252" s="1">
        <v>942</v>
      </c>
      <c r="D1252" s="1" t="s">
        <v>564</v>
      </c>
      <c r="E1252" s="1">
        <v>54.117748259999999</v>
      </c>
      <c r="F1252" s="1">
        <v>-131.70689390000001</v>
      </c>
      <c r="G1252" s="2" t="str">
        <f t="shared" si="14"/>
        <v>YES</v>
      </c>
      <c r="H1252" s="1" t="s">
        <v>35</v>
      </c>
      <c r="I1252" s="1" t="s">
        <v>35</v>
      </c>
      <c r="J1252" s="1" t="s">
        <v>35</v>
      </c>
      <c r="K1252" s="1">
        <v>45</v>
      </c>
      <c r="L1252" s="1">
        <v>13</v>
      </c>
      <c r="M1252" s="1">
        <v>58</v>
      </c>
      <c r="N1252" s="1">
        <v>118.76</v>
      </c>
      <c r="O1252"/>
    </row>
    <row r="1253" spans="1:15">
      <c r="A1253" s="1" t="s">
        <v>1035</v>
      </c>
      <c r="B1253" s="1">
        <v>943</v>
      </c>
      <c r="D1253" s="1" t="s">
        <v>562</v>
      </c>
      <c r="E1253" s="1">
        <v>54.163471219999998</v>
      </c>
      <c r="F1253" s="1">
        <v>-131.66200259999999</v>
      </c>
      <c r="G1253" s="2" t="str">
        <f t="shared" si="14"/>
        <v>NO</v>
      </c>
      <c r="H1253" s="1" t="s">
        <v>35</v>
      </c>
      <c r="I1253" s="1" t="s">
        <v>35</v>
      </c>
      <c r="J1253" s="1" t="s">
        <v>35</v>
      </c>
      <c r="K1253" s="1" t="s">
        <v>35</v>
      </c>
      <c r="L1253" s="1" t="s">
        <v>35</v>
      </c>
      <c r="M1253" s="1" t="s">
        <v>35</v>
      </c>
      <c r="N1253" s="1" t="s">
        <v>35</v>
      </c>
      <c r="O1253"/>
    </row>
    <row r="1254" spans="1:15">
      <c r="A1254" s="1" t="s">
        <v>1035</v>
      </c>
      <c r="B1254" s="1">
        <v>944</v>
      </c>
      <c r="D1254" s="1" t="s">
        <v>564</v>
      </c>
      <c r="E1254" s="1">
        <v>53.660751339999997</v>
      </c>
      <c r="F1254" s="1">
        <v>-132.2046967</v>
      </c>
      <c r="G1254" s="2" t="str">
        <f t="shared" si="14"/>
        <v>YES</v>
      </c>
      <c r="H1254" s="1" t="s">
        <v>35</v>
      </c>
      <c r="I1254" s="1" t="s">
        <v>35</v>
      </c>
      <c r="J1254" s="1" t="s">
        <v>35</v>
      </c>
      <c r="K1254" s="1">
        <v>50</v>
      </c>
      <c r="L1254" s="1">
        <v>20</v>
      </c>
      <c r="M1254" s="1">
        <v>70</v>
      </c>
      <c r="N1254" s="1">
        <v>136.31</v>
      </c>
      <c r="O1254"/>
    </row>
    <row r="1255" spans="1:15">
      <c r="A1255" s="1" t="s">
        <v>1035</v>
      </c>
      <c r="B1255" s="1">
        <v>945</v>
      </c>
      <c r="D1255" s="1" t="s">
        <v>562</v>
      </c>
      <c r="E1255" s="1">
        <v>53.60400009</v>
      </c>
      <c r="F1255" s="1">
        <v>-132.2910004</v>
      </c>
      <c r="G1255" s="2" t="str">
        <f t="shared" si="14"/>
        <v>YES</v>
      </c>
      <c r="H1255" s="1" t="s">
        <v>35</v>
      </c>
      <c r="I1255" s="1" t="s">
        <v>35</v>
      </c>
      <c r="J1255" s="1" t="s">
        <v>35</v>
      </c>
      <c r="K1255" s="1">
        <v>80</v>
      </c>
      <c r="L1255" s="1">
        <v>6</v>
      </c>
      <c r="M1255" s="1">
        <v>86</v>
      </c>
      <c r="N1255" s="1">
        <v>85.03</v>
      </c>
      <c r="O1255"/>
    </row>
    <row r="1256" spans="1:15">
      <c r="A1256" s="1" t="s">
        <v>1035</v>
      </c>
      <c r="B1256" s="1">
        <v>946</v>
      </c>
      <c r="D1256" s="1" t="s">
        <v>564</v>
      </c>
      <c r="E1256" s="1">
        <v>53.541671749999999</v>
      </c>
      <c r="F1256" s="1">
        <v>-132.375</v>
      </c>
      <c r="G1256" s="2" t="str">
        <f t="shared" si="14"/>
        <v>YES</v>
      </c>
      <c r="H1256" s="1" t="s">
        <v>35</v>
      </c>
      <c r="I1256" s="1" t="s">
        <v>35</v>
      </c>
      <c r="J1256" s="1" t="s">
        <v>35</v>
      </c>
      <c r="K1256" s="1">
        <v>22</v>
      </c>
      <c r="L1256" s="1">
        <v>26</v>
      </c>
      <c r="M1256" s="1">
        <v>48</v>
      </c>
      <c r="N1256" s="1">
        <v>226.88</v>
      </c>
      <c r="O1256"/>
    </row>
    <row r="1257" spans="1:15">
      <c r="A1257" s="1" t="s">
        <v>1035</v>
      </c>
      <c r="B1257" s="1">
        <v>947</v>
      </c>
      <c r="D1257" s="1" t="s">
        <v>564</v>
      </c>
      <c r="E1257" s="1">
        <v>53.396308900000001</v>
      </c>
      <c r="F1257" s="1">
        <v>-132.5251007</v>
      </c>
      <c r="G1257" s="2" t="str">
        <f t="shared" si="14"/>
        <v>YES</v>
      </c>
      <c r="H1257" s="1" t="s">
        <v>35</v>
      </c>
      <c r="I1257" s="1" t="s">
        <v>35</v>
      </c>
      <c r="J1257" s="1" t="s">
        <v>35</v>
      </c>
      <c r="K1257" s="1">
        <v>20</v>
      </c>
      <c r="L1257" s="1">
        <v>42</v>
      </c>
      <c r="M1257" s="1">
        <v>62</v>
      </c>
      <c r="N1257" s="1">
        <v>437.3</v>
      </c>
      <c r="O1257"/>
    </row>
    <row r="1258" spans="1:15">
      <c r="A1258" s="1" t="s">
        <v>1035</v>
      </c>
      <c r="B1258" s="1">
        <v>948</v>
      </c>
      <c r="D1258" s="1" t="s">
        <v>561</v>
      </c>
      <c r="E1258" s="1">
        <v>53.531669620000002</v>
      </c>
      <c r="F1258" s="1">
        <v>-132.39610289999999</v>
      </c>
      <c r="G1258" s="2" t="str">
        <f t="shared" si="14"/>
        <v>YES</v>
      </c>
      <c r="H1258" s="1" t="s">
        <v>35</v>
      </c>
      <c r="I1258" s="1" t="s">
        <v>35</v>
      </c>
      <c r="J1258" s="1" t="s">
        <v>35</v>
      </c>
      <c r="K1258" s="1">
        <v>42</v>
      </c>
      <c r="L1258" s="1">
        <v>44</v>
      </c>
      <c r="M1258" s="1">
        <v>86</v>
      </c>
      <c r="N1258" s="1">
        <v>495.58</v>
      </c>
      <c r="O1258"/>
    </row>
    <row r="1259" spans="1:15">
      <c r="A1259" s="1" t="s">
        <v>1035</v>
      </c>
      <c r="B1259" s="1">
        <v>949</v>
      </c>
      <c r="D1259" s="1" t="s">
        <v>560</v>
      </c>
      <c r="E1259" s="1">
        <v>53.830059050000003</v>
      </c>
      <c r="F1259" s="1">
        <v>-132.12840270000001</v>
      </c>
      <c r="G1259" s="2" t="str">
        <f t="shared" si="14"/>
        <v>YES</v>
      </c>
      <c r="H1259" s="1" t="s">
        <v>35</v>
      </c>
      <c r="I1259" s="1" t="s">
        <v>35</v>
      </c>
      <c r="J1259" s="1" t="s">
        <v>35</v>
      </c>
      <c r="K1259" s="1">
        <v>35</v>
      </c>
      <c r="L1259" s="1">
        <v>31</v>
      </c>
      <c r="M1259" s="1">
        <v>66</v>
      </c>
      <c r="N1259" s="1">
        <v>216.78</v>
      </c>
      <c r="O1259"/>
    </row>
    <row r="1260" spans="1:15">
      <c r="A1260" s="1" t="s">
        <v>1035</v>
      </c>
      <c r="B1260" s="1">
        <v>950</v>
      </c>
      <c r="D1260" s="1" t="s">
        <v>562</v>
      </c>
      <c r="E1260" s="1">
        <v>54.029468540000003</v>
      </c>
      <c r="F1260" s="1">
        <v>-131.9864044</v>
      </c>
      <c r="G1260" s="2" t="str">
        <f t="shared" si="14"/>
        <v>NO</v>
      </c>
      <c r="H1260" s="1" t="s">
        <v>35</v>
      </c>
      <c r="I1260" s="1" t="s">
        <v>35</v>
      </c>
      <c r="J1260" s="1" t="s">
        <v>35</v>
      </c>
      <c r="K1260" s="1" t="s">
        <v>35</v>
      </c>
      <c r="L1260" s="1" t="s">
        <v>35</v>
      </c>
      <c r="M1260" s="1" t="s">
        <v>35</v>
      </c>
      <c r="N1260" s="1" t="s">
        <v>35</v>
      </c>
      <c r="O1260"/>
    </row>
    <row r="1261" spans="1:15">
      <c r="A1261" s="1" t="s">
        <v>1035</v>
      </c>
      <c r="B1261" s="1">
        <v>951</v>
      </c>
      <c r="D1261" s="1" t="s">
        <v>562</v>
      </c>
      <c r="E1261" s="1">
        <v>54.029388429999997</v>
      </c>
      <c r="F1261" s="1">
        <v>-131.9868927</v>
      </c>
      <c r="G1261" s="2" t="str">
        <f t="shared" si="14"/>
        <v>NO</v>
      </c>
      <c r="H1261" s="1" t="s">
        <v>35</v>
      </c>
      <c r="I1261" s="1" t="s">
        <v>35</v>
      </c>
      <c r="J1261" s="1" t="s">
        <v>35</v>
      </c>
      <c r="K1261" s="1" t="s">
        <v>35</v>
      </c>
      <c r="L1261" s="1" t="s">
        <v>35</v>
      </c>
      <c r="M1261" s="1" t="s">
        <v>35</v>
      </c>
      <c r="N1261" s="1" t="s">
        <v>35</v>
      </c>
      <c r="O1261"/>
    </row>
    <row r="1262" spans="1:15">
      <c r="A1262" s="1" t="s">
        <v>1035</v>
      </c>
      <c r="B1262" s="1">
        <v>952</v>
      </c>
      <c r="D1262" s="1" t="s">
        <v>562</v>
      </c>
      <c r="E1262" s="1">
        <v>54.028530119999999</v>
      </c>
      <c r="F1262" s="1">
        <v>-131.98829649999999</v>
      </c>
      <c r="G1262" s="2" t="str">
        <f t="shared" si="14"/>
        <v>NO</v>
      </c>
      <c r="H1262" s="1" t="s">
        <v>35</v>
      </c>
      <c r="I1262" s="1" t="s">
        <v>35</v>
      </c>
      <c r="J1262" s="1" t="s">
        <v>35</v>
      </c>
      <c r="K1262" s="1" t="s">
        <v>35</v>
      </c>
      <c r="L1262" s="1" t="s">
        <v>35</v>
      </c>
      <c r="M1262" s="1" t="s">
        <v>35</v>
      </c>
      <c r="N1262" s="1" t="s">
        <v>35</v>
      </c>
      <c r="O1262"/>
    </row>
    <row r="1263" spans="1:15">
      <c r="A1263" s="1" t="s">
        <v>1035</v>
      </c>
      <c r="B1263" s="1">
        <v>953</v>
      </c>
      <c r="D1263" s="1" t="s">
        <v>564</v>
      </c>
      <c r="E1263" s="1">
        <v>54.025470730000002</v>
      </c>
      <c r="F1263" s="1">
        <v>-131.99960329999999</v>
      </c>
      <c r="G1263" s="2" t="str">
        <f t="shared" si="14"/>
        <v>YES</v>
      </c>
      <c r="H1263" s="1" t="s">
        <v>35</v>
      </c>
      <c r="I1263" s="1" t="s">
        <v>35</v>
      </c>
      <c r="J1263" s="1" t="s">
        <v>35</v>
      </c>
      <c r="K1263" s="1">
        <v>43</v>
      </c>
      <c r="L1263" s="1">
        <v>0</v>
      </c>
      <c r="M1263" s="1">
        <v>43</v>
      </c>
      <c r="N1263" s="1">
        <v>123.48</v>
      </c>
      <c r="O1263"/>
    </row>
    <row r="1264" spans="1:15">
      <c r="A1264" s="1" t="s">
        <v>1035</v>
      </c>
      <c r="B1264" s="1">
        <v>954</v>
      </c>
      <c r="D1264" s="1" t="s">
        <v>564</v>
      </c>
      <c r="E1264" s="1">
        <v>54.025280000000002</v>
      </c>
      <c r="F1264" s="1">
        <v>-132.00039670000001</v>
      </c>
      <c r="G1264" s="2" t="str">
        <f t="shared" si="14"/>
        <v>YES</v>
      </c>
      <c r="H1264" s="1" t="s">
        <v>35</v>
      </c>
      <c r="I1264" s="1" t="s">
        <v>35</v>
      </c>
      <c r="J1264" s="1" t="s">
        <v>35</v>
      </c>
      <c r="K1264" s="1">
        <v>63</v>
      </c>
      <c r="L1264" s="1">
        <v>0</v>
      </c>
      <c r="M1264" s="1">
        <v>63</v>
      </c>
      <c r="N1264" s="1">
        <v>120.24</v>
      </c>
      <c r="O1264"/>
    </row>
    <row r="1265" spans="1:15">
      <c r="A1265" s="1" t="s">
        <v>1035</v>
      </c>
      <c r="B1265" s="1">
        <v>955</v>
      </c>
      <c r="D1265" s="1" t="s">
        <v>564</v>
      </c>
      <c r="E1265" s="1">
        <v>56.131809230000002</v>
      </c>
      <c r="F1265" s="1">
        <v>-130.0302734</v>
      </c>
      <c r="G1265" s="2" t="str">
        <f t="shared" si="14"/>
        <v>YES</v>
      </c>
      <c r="H1265" s="1" t="s">
        <v>35</v>
      </c>
      <c r="I1265" s="1" t="s">
        <v>35</v>
      </c>
      <c r="J1265" s="1" t="s">
        <v>35</v>
      </c>
      <c r="K1265" s="1">
        <v>17</v>
      </c>
      <c r="L1265" s="1">
        <v>3</v>
      </c>
      <c r="M1265" s="1">
        <v>20</v>
      </c>
      <c r="N1265" s="1">
        <v>34.130000000000003</v>
      </c>
      <c r="O1265"/>
    </row>
    <row r="1266" spans="1:15">
      <c r="A1266" s="1" t="s">
        <v>1035</v>
      </c>
      <c r="B1266" s="1">
        <v>956</v>
      </c>
      <c r="D1266" s="1" t="s">
        <v>564</v>
      </c>
      <c r="E1266" s="1">
        <v>56.13262177</v>
      </c>
      <c r="F1266" s="1">
        <v>-130.03079220000001</v>
      </c>
      <c r="G1266" s="2" t="str">
        <f t="shared" si="14"/>
        <v>YES</v>
      </c>
      <c r="H1266" s="1" t="s">
        <v>35</v>
      </c>
      <c r="I1266" s="1" t="s">
        <v>35</v>
      </c>
      <c r="J1266" s="1" t="s">
        <v>35</v>
      </c>
      <c r="K1266" s="1">
        <v>35</v>
      </c>
      <c r="L1266" s="1">
        <v>1</v>
      </c>
      <c r="M1266" s="1">
        <v>36</v>
      </c>
      <c r="N1266" s="1">
        <v>66.34</v>
      </c>
      <c r="O1266"/>
    </row>
    <row r="1267" spans="1:15">
      <c r="A1267" s="1" t="s">
        <v>1035</v>
      </c>
      <c r="B1267" s="1">
        <v>957</v>
      </c>
      <c r="D1267" s="1" t="s">
        <v>560</v>
      </c>
      <c r="E1267" s="1">
        <v>56.132530209999999</v>
      </c>
      <c r="F1267" s="1">
        <v>-130.03125</v>
      </c>
      <c r="G1267" s="2" t="str">
        <f t="shared" si="14"/>
        <v>YES</v>
      </c>
      <c r="H1267" s="1" t="s">
        <v>35</v>
      </c>
      <c r="I1267" s="1" t="s">
        <v>35</v>
      </c>
      <c r="J1267" s="1" t="s">
        <v>35</v>
      </c>
      <c r="K1267" s="1">
        <v>60</v>
      </c>
      <c r="L1267" s="1">
        <v>0</v>
      </c>
      <c r="M1267" s="1">
        <v>60</v>
      </c>
      <c r="N1267" s="1">
        <v>39.32</v>
      </c>
      <c r="O1267"/>
    </row>
    <row r="1268" spans="1:15">
      <c r="A1268" s="1" t="s">
        <v>1035</v>
      </c>
      <c r="B1268" s="1">
        <v>958</v>
      </c>
      <c r="D1268" s="1" t="s">
        <v>561</v>
      </c>
      <c r="E1268" s="1">
        <v>56.695758820000002</v>
      </c>
      <c r="F1268" s="1">
        <v>-130.777298</v>
      </c>
      <c r="G1268" s="2" t="str">
        <f t="shared" si="14"/>
        <v>YES</v>
      </c>
      <c r="H1268" s="1" t="s">
        <v>35</v>
      </c>
      <c r="I1268" s="1" t="s">
        <v>35</v>
      </c>
      <c r="J1268" s="1" t="s">
        <v>35</v>
      </c>
      <c r="K1268" s="1">
        <v>5</v>
      </c>
      <c r="L1268" s="1">
        <v>15</v>
      </c>
      <c r="M1268" s="1">
        <v>20</v>
      </c>
      <c r="N1268" s="1">
        <v>115.42</v>
      </c>
      <c r="O1268"/>
    </row>
    <row r="1269" spans="1:15">
      <c r="A1269" s="1" t="s">
        <v>1035</v>
      </c>
      <c r="B1269" s="1">
        <v>959</v>
      </c>
      <c r="D1269" s="1" t="s">
        <v>562</v>
      </c>
      <c r="E1269" s="1">
        <v>56.720935820000001</v>
      </c>
      <c r="F1269" s="1">
        <v>-131.21588130000001</v>
      </c>
      <c r="G1269" s="2" t="str">
        <f t="shared" si="14"/>
        <v>YES</v>
      </c>
      <c r="H1269" s="1" t="s">
        <v>35</v>
      </c>
      <c r="I1269" s="1" t="s">
        <v>35</v>
      </c>
      <c r="J1269" s="1" t="s">
        <v>35</v>
      </c>
      <c r="K1269" s="1">
        <v>90</v>
      </c>
      <c r="L1269" s="1">
        <v>1</v>
      </c>
      <c r="M1269" s="1">
        <v>91</v>
      </c>
      <c r="N1269" s="1">
        <v>119.89</v>
      </c>
      <c r="O1269"/>
    </row>
    <row r="1270" spans="1:15">
      <c r="A1270" s="1" t="s">
        <v>1035</v>
      </c>
      <c r="B1270" s="1">
        <v>960</v>
      </c>
      <c r="D1270" s="1" t="s">
        <v>564</v>
      </c>
      <c r="E1270" s="1">
        <v>57.049770359999997</v>
      </c>
      <c r="F1270" s="1">
        <v>-131.5431213</v>
      </c>
      <c r="G1270" s="2" t="str">
        <f t="shared" si="14"/>
        <v>YES</v>
      </c>
      <c r="H1270" s="1" t="s">
        <v>35</v>
      </c>
      <c r="I1270" s="1" t="s">
        <v>35</v>
      </c>
      <c r="J1270" s="1" t="s">
        <v>35</v>
      </c>
      <c r="K1270" s="1">
        <v>136</v>
      </c>
      <c r="L1270" s="1">
        <v>3.5</v>
      </c>
      <c r="M1270" s="1">
        <v>139.5</v>
      </c>
      <c r="N1270" s="1">
        <v>116.52</v>
      </c>
      <c r="O1270"/>
    </row>
    <row r="1271" spans="1:15">
      <c r="A1271" s="1" t="s">
        <v>1035</v>
      </c>
      <c r="B1271" s="1">
        <v>961</v>
      </c>
      <c r="D1271" s="1" t="s">
        <v>560</v>
      </c>
      <c r="E1271" s="1">
        <v>57.174491879999998</v>
      </c>
      <c r="F1271" s="1">
        <v>-131.58898930000001</v>
      </c>
      <c r="G1271" s="2" t="str">
        <f t="shared" ref="G1271:G1281" si="15">IF(K1271&lt;&gt;"NA","YES","NO")</f>
        <v>YES</v>
      </c>
      <c r="H1271" s="1" t="s">
        <v>35</v>
      </c>
      <c r="I1271" s="1" t="s">
        <v>35</v>
      </c>
      <c r="J1271" s="1" t="s">
        <v>35</v>
      </c>
      <c r="K1271" s="1">
        <v>32</v>
      </c>
      <c r="L1271" s="1">
        <v>4</v>
      </c>
      <c r="M1271" s="1">
        <v>36</v>
      </c>
      <c r="N1271" s="1">
        <v>49.7</v>
      </c>
      <c r="O1271"/>
    </row>
    <row r="1272" spans="1:15">
      <c r="A1272" s="1" t="s">
        <v>1035</v>
      </c>
      <c r="B1272" s="1">
        <v>962</v>
      </c>
      <c r="D1272" s="1" t="s">
        <v>562</v>
      </c>
      <c r="E1272" s="1">
        <v>57.172447200000001</v>
      </c>
      <c r="F1272" s="1">
        <v>-131.5941162</v>
      </c>
      <c r="G1272" s="2" t="str">
        <f t="shared" si="15"/>
        <v>YES</v>
      </c>
      <c r="H1272" s="1" t="s">
        <v>35</v>
      </c>
      <c r="I1272" s="1" t="s">
        <v>35</v>
      </c>
      <c r="J1272" s="1" t="s">
        <v>35</v>
      </c>
      <c r="K1272" s="1">
        <v>60</v>
      </c>
      <c r="L1272" s="1">
        <v>3</v>
      </c>
      <c r="M1272" s="1">
        <v>63</v>
      </c>
      <c r="N1272" s="1">
        <v>38.49</v>
      </c>
      <c r="O1272"/>
    </row>
    <row r="1273" spans="1:15">
      <c r="A1273" s="1" t="s">
        <v>1035</v>
      </c>
      <c r="B1273" s="1">
        <v>963</v>
      </c>
      <c r="D1273" s="1" t="s">
        <v>564</v>
      </c>
      <c r="E1273" s="1">
        <v>58.709720609999998</v>
      </c>
      <c r="F1273" s="1">
        <v>-133.34320070000001</v>
      </c>
      <c r="G1273" s="2" t="str">
        <f t="shared" si="15"/>
        <v>YES</v>
      </c>
      <c r="H1273" s="1" t="s">
        <v>35</v>
      </c>
      <c r="I1273" s="1" t="s">
        <v>35</v>
      </c>
      <c r="J1273" s="1" t="s">
        <v>35</v>
      </c>
      <c r="K1273" s="1">
        <v>52</v>
      </c>
      <c r="L1273" s="1">
        <v>1</v>
      </c>
      <c r="M1273" s="1">
        <v>53</v>
      </c>
      <c r="N1273" s="1">
        <v>68.78</v>
      </c>
      <c r="O1273"/>
    </row>
    <row r="1274" spans="1:15">
      <c r="A1274" s="1" t="s">
        <v>1035</v>
      </c>
      <c r="B1274" s="1">
        <v>964</v>
      </c>
      <c r="D1274" s="1" t="s">
        <v>564</v>
      </c>
      <c r="E1274" s="1">
        <v>58.595458979999997</v>
      </c>
      <c r="F1274" s="1">
        <v>-133.6439972</v>
      </c>
      <c r="G1274" s="2" t="str">
        <f t="shared" si="15"/>
        <v>YES</v>
      </c>
      <c r="H1274" s="1" t="s">
        <v>35</v>
      </c>
      <c r="I1274" s="1" t="s">
        <v>35</v>
      </c>
      <c r="J1274" s="1" t="s">
        <v>35</v>
      </c>
      <c r="K1274" s="1">
        <v>50</v>
      </c>
      <c r="L1274" s="1">
        <v>0</v>
      </c>
      <c r="M1274" s="1">
        <v>50</v>
      </c>
      <c r="N1274" s="1">
        <v>127.58</v>
      </c>
      <c r="O1274"/>
    </row>
    <row r="1275" spans="1:15">
      <c r="A1275" s="1" t="s">
        <v>1035</v>
      </c>
      <c r="B1275" s="1">
        <v>965</v>
      </c>
      <c r="D1275" s="1" t="s">
        <v>564</v>
      </c>
      <c r="E1275" s="1">
        <v>58.597351070000002</v>
      </c>
      <c r="F1275" s="1">
        <v>-133.6421967</v>
      </c>
      <c r="G1275" s="2" t="str">
        <f t="shared" si="15"/>
        <v>YES</v>
      </c>
      <c r="H1275" s="1" t="s">
        <v>35</v>
      </c>
      <c r="I1275" s="1" t="s">
        <v>35</v>
      </c>
      <c r="J1275" s="1" t="s">
        <v>35</v>
      </c>
      <c r="K1275" s="1">
        <v>20</v>
      </c>
      <c r="L1275" s="1">
        <v>0</v>
      </c>
      <c r="M1275" s="1">
        <v>20</v>
      </c>
      <c r="N1275" s="1">
        <v>77.77</v>
      </c>
      <c r="O1275"/>
    </row>
    <row r="1276" spans="1:15">
      <c r="A1276" s="1" t="s">
        <v>1035</v>
      </c>
      <c r="B1276" s="1">
        <v>966</v>
      </c>
      <c r="D1276" s="1" t="s">
        <v>561</v>
      </c>
      <c r="E1276" s="1">
        <v>59.63341904</v>
      </c>
      <c r="F1276" s="1">
        <v>-135.15020749999999</v>
      </c>
      <c r="G1276" s="2" t="str">
        <f t="shared" si="15"/>
        <v>YES</v>
      </c>
      <c r="H1276" s="1" t="s">
        <v>35</v>
      </c>
      <c r="I1276" s="1" t="s">
        <v>35</v>
      </c>
      <c r="J1276" s="1" t="s">
        <v>35</v>
      </c>
      <c r="K1276" s="1">
        <v>1</v>
      </c>
      <c r="L1276" s="1">
        <v>5</v>
      </c>
      <c r="M1276" s="1">
        <v>6</v>
      </c>
      <c r="N1276" s="1">
        <v>25.21</v>
      </c>
      <c r="O1276"/>
    </row>
    <row r="1277" spans="1:15">
      <c r="A1277" s="1" t="s">
        <v>1035</v>
      </c>
      <c r="B1277" s="1">
        <v>967</v>
      </c>
      <c r="D1277" s="1" t="s">
        <v>560</v>
      </c>
      <c r="E1277" s="1">
        <v>59.633998869999999</v>
      </c>
      <c r="F1277" s="1">
        <v>-135.15020749999999</v>
      </c>
      <c r="G1277" s="2" t="str">
        <f t="shared" si="15"/>
        <v>YES</v>
      </c>
      <c r="H1277" s="1" t="s">
        <v>35</v>
      </c>
      <c r="I1277" s="1" t="s">
        <v>35</v>
      </c>
      <c r="J1277" s="1" t="s">
        <v>35</v>
      </c>
      <c r="K1277" s="1">
        <v>25</v>
      </c>
      <c r="L1277" s="1">
        <v>5</v>
      </c>
      <c r="M1277" s="1">
        <v>30</v>
      </c>
      <c r="N1277" s="1">
        <v>103.37</v>
      </c>
      <c r="O1277"/>
    </row>
    <row r="1278" spans="1:15">
      <c r="A1278" s="1" t="s">
        <v>1035</v>
      </c>
      <c r="B1278" s="1">
        <v>968</v>
      </c>
      <c r="D1278" s="1" t="s">
        <v>564</v>
      </c>
      <c r="E1278" s="1">
        <v>59.580921170000003</v>
      </c>
      <c r="F1278" s="1">
        <v>-136.46679689999999</v>
      </c>
      <c r="G1278" s="2" t="str">
        <f t="shared" si="15"/>
        <v>YES</v>
      </c>
      <c r="H1278" s="1" t="s">
        <v>35</v>
      </c>
      <c r="I1278" s="1" t="s">
        <v>35</v>
      </c>
      <c r="J1278" s="1" t="s">
        <v>35</v>
      </c>
      <c r="K1278" s="1">
        <v>1</v>
      </c>
      <c r="L1278" s="1">
        <v>0</v>
      </c>
      <c r="M1278" s="1">
        <v>1</v>
      </c>
      <c r="N1278" s="1">
        <v>3.89</v>
      </c>
      <c r="O1278"/>
    </row>
    <row r="1279" spans="1:15">
      <c r="A1279" s="1" t="s">
        <v>1035</v>
      </c>
      <c r="B1279" s="1">
        <v>969</v>
      </c>
      <c r="D1279" s="1" t="s">
        <v>564</v>
      </c>
      <c r="E1279" s="1">
        <v>59.583469389999998</v>
      </c>
      <c r="F1279" s="1">
        <v>-136.4833984</v>
      </c>
      <c r="G1279" s="2" t="str">
        <f t="shared" si="15"/>
        <v>YES</v>
      </c>
      <c r="H1279" s="1" t="s">
        <v>35</v>
      </c>
      <c r="I1279" s="1" t="s">
        <v>35</v>
      </c>
      <c r="J1279" s="1" t="s">
        <v>35</v>
      </c>
      <c r="K1279" s="1">
        <v>30</v>
      </c>
      <c r="L1279" s="1">
        <v>2</v>
      </c>
      <c r="M1279" s="1">
        <v>32</v>
      </c>
      <c r="N1279" s="1">
        <v>35.03</v>
      </c>
      <c r="O1279"/>
    </row>
    <row r="1280" spans="1:15">
      <c r="A1280" s="1" t="s">
        <v>1035</v>
      </c>
      <c r="B1280" s="1">
        <v>970</v>
      </c>
      <c r="D1280" s="1" t="s">
        <v>560</v>
      </c>
      <c r="E1280" s="1">
        <v>59.584518430000003</v>
      </c>
      <c r="F1280" s="1">
        <v>-136.4833984</v>
      </c>
      <c r="G1280" s="2" t="str">
        <f t="shared" si="15"/>
        <v>YES</v>
      </c>
      <c r="H1280" s="1" t="s">
        <v>35</v>
      </c>
      <c r="I1280" s="1" t="s">
        <v>35</v>
      </c>
      <c r="J1280" s="1" t="s">
        <v>35</v>
      </c>
      <c r="K1280" s="1">
        <v>30</v>
      </c>
      <c r="L1280" s="1">
        <v>1</v>
      </c>
      <c r="M1280" s="1">
        <v>31</v>
      </c>
      <c r="N1280" s="1">
        <v>92.62</v>
      </c>
      <c r="O1280"/>
    </row>
    <row r="1281" spans="1:15">
      <c r="A1281" s="1" t="s">
        <v>1035</v>
      </c>
      <c r="B1281" s="1">
        <v>971</v>
      </c>
      <c r="D1281" s="1" t="s">
        <v>564</v>
      </c>
      <c r="E1281" s="1">
        <v>59.671131129999999</v>
      </c>
      <c r="F1281" s="1">
        <v>-136.55009459999999</v>
      </c>
      <c r="G1281" s="2" t="str">
        <f t="shared" si="15"/>
        <v>YES</v>
      </c>
      <c r="H1281" s="1" t="s">
        <v>35</v>
      </c>
      <c r="I1281" s="1" t="s">
        <v>35</v>
      </c>
      <c r="J1281" s="1" t="s">
        <v>35</v>
      </c>
      <c r="K1281" s="1">
        <v>30</v>
      </c>
      <c r="L1281" s="1">
        <v>1</v>
      </c>
      <c r="M1281" s="1">
        <v>31</v>
      </c>
      <c r="N1281" s="1">
        <v>51.18</v>
      </c>
      <c r="O1281"/>
    </row>
    <row r="1282" spans="1:15">
      <c r="G1282" s="2"/>
    </row>
    <row r="1283" spans="1:15">
      <c r="G1283" s="2"/>
    </row>
    <row r="1284" spans="1:15">
      <c r="G1284" s="2"/>
    </row>
    <row r="1285" spans="1:15">
      <c r="G1285" s="2"/>
    </row>
    <row r="1286" spans="1:15">
      <c r="G1286" s="2"/>
    </row>
    <row r="1287" spans="1:15">
      <c r="G1287" s="2"/>
    </row>
    <row r="1288" spans="1:15">
      <c r="G1288" s="2"/>
    </row>
    <row r="1289" spans="1:15">
      <c r="G1289" s="2"/>
    </row>
    <row r="1290" spans="1:15">
      <c r="G1290" s="2"/>
    </row>
    <row r="1291" spans="1:15">
      <c r="G1291" s="2"/>
    </row>
    <row r="1292" spans="1:15">
      <c r="G1292" s="2"/>
    </row>
    <row r="1293" spans="1:15">
      <c r="G1293" s="2"/>
    </row>
    <row r="1294" spans="1:15">
      <c r="G1294" s="2"/>
    </row>
    <row r="1295" spans="1:15">
      <c r="G1295" s="2"/>
    </row>
    <row r="1296" spans="1:15">
      <c r="G1296" s="2"/>
    </row>
    <row r="1297" spans="7:7">
      <c r="G1297" s="2"/>
    </row>
    <row r="1298" spans="7:7">
      <c r="G1298" s="2"/>
    </row>
    <row r="1299" spans="7:7">
      <c r="G1299" s="2"/>
    </row>
    <row r="1300" spans="7:7">
      <c r="G1300" s="2"/>
    </row>
    <row r="1301" spans="7:7">
      <c r="G1301" s="2"/>
    </row>
    <row r="1302" spans="7:7">
      <c r="G1302" s="2"/>
    </row>
    <row r="1303" spans="7:7">
      <c r="G1303" s="2"/>
    </row>
    <row r="1304" spans="7:7">
      <c r="G1304" s="2"/>
    </row>
    <row r="1305" spans="7:7">
      <c r="G1305" s="2"/>
    </row>
    <row r="1306" spans="7:7">
      <c r="G1306" s="2"/>
    </row>
    <row r="1307" spans="7:7">
      <c r="G1307" s="2"/>
    </row>
    <row r="1308" spans="7:7">
      <c r="G1308" s="2"/>
    </row>
    <row r="1309" spans="7:7">
      <c r="G1309" s="2"/>
    </row>
    <row r="1310" spans="7:7">
      <c r="G1310" s="2"/>
    </row>
    <row r="1311" spans="7:7">
      <c r="G1311" s="2"/>
    </row>
    <row r="1312" spans="7:7">
      <c r="G1312" s="2"/>
    </row>
    <row r="1313" spans="7:7">
      <c r="G1313" s="2"/>
    </row>
    <row r="1314" spans="7:7">
      <c r="G1314" s="2"/>
    </row>
    <row r="1315" spans="7:7">
      <c r="G1315" s="2"/>
    </row>
    <row r="1316" spans="7:7">
      <c r="G1316" s="2"/>
    </row>
    <row r="1317" spans="7:7">
      <c r="G1317" s="2"/>
    </row>
    <row r="1318" spans="7:7">
      <c r="G1318" s="2"/>
    </row>
    <row r="1319" spans="7:7">
      <c r="G1319" s="2"/>
    </row>
    <row r="1320" spans="7:7">
      <c r="G1320" s="2"/>
    </row>
    <row r="1321" spans="7:7">
      <c r="G1321" s="2"/>
    </row>
    <row r="1322" spans="7:7">
      <c r="G1322"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6382"/>
  <sheetViews>
    <sheetView zoomScale="70" zoomScaleNormal="70" workbookViewId="0">
      <pane ySplit="1" topLeftCell="A2" activePane="bottomLeft" state="frozen"/>
      <selection pane="bottomLeft" activeCell="F23" sqref="F23"/>
    </sheetView>
  </sheetViews>
  <sheetFormatPr baseColWidth="10" defaultColWidth="8.83203125" defaultRowHeight="15"/>
  <cols>
    <col min="1" max="1" width="14" style="138" bestFit="1" customWidth="1"/>
    <col min="2" max="2" width="16" style="138" bestFit="1" customWidth="1"/>
    <col min="3" max="4" width="14" style="138" bestFit="1" customWidth="1"/>
    <col min="5" max="5" width="23.5" style="138" bestFit="1" customWidth="1"/>
    <col min="6" max="6" width="14" style="138" bestFit="1" customWidth="1"/>
    <col min="7" max="7" width="42.5" style="153" customWidth="1"/>
    <col min="8" max="8" width="16.6640625" style="138" bestFit="1" customWidth="1"/>
    <col min="9" max="9" width="42.5" style="142" customWidth="1"/>
    <col min="10" max="10" width="17.83203125" style="138" bestFit="1" customWidth="1"/>
    <col min="11" max="11" width="42.5" style="142" customWidth="1"/>
  </cols>
  <sheetData>
    <row r="1" spans="1:11" s="123" customFormat="1" ht="16">
      <c r="A1" s="137" t="s">
        <v>1036</v>
      </c>
      <c r="B1" s="137" t="s">
        <v>1037</v>
      </c>
      <c r="C1" s="137" t="s">
        <v>1038</v>
      </c>
      <c r="D1" s="137" t="s">
        <v>1039</v>
      </c>
      <c r="E1" s="137" t="s">
        <v>1041</v>
      </c>
      <c r="F1" s="137" t="s">
        <v>1042</v>
      </c>
      <c r="G1" s="152" t="s">
        <v>1044</v>
      </c>
      <c r="H1" s="137" t="s">
        <v>1040</v>
      </c>
      <c r="I1" s="141" t="s">
        <v>1044</v>
      </c>
      <c r="J1" s="137" t="s">
        <v>1043</v>
      </c>
      <c r="K1" s="141" t="s">
        <v>1044</v>
      </c>
    </row>
    <row r="2" spans="1:11" ht="72" customHeight="1">
      <c r="A2" s="143" t="s">
        <v>0</v>
      </c>
      <c r="B2" s="143" t="s">
        <v>0</v>
      </c>
      <c r="C2" s="143" t="s">
        <v>0</v>
      </c>
      <c r="D2" s="143" t="s">
        <v>0</v>
      </c>
      <c r="E2" s="146" t="s">
        <v>0</v>
      </c>
      <c r="F2" s="143" t="s">
        <v>0</v>
      </c>
      <c r="G2" s="153" t="s">
        <v>1046</v>
      </c>
      <c r="H2" s="143" t="s">
        <v>556</v>
      </c>
      <c r="I2" s="153" t="s">
        <v>1066</v>
      </c>
      <c r="J2" s="142" t="s">
        <v>556</v>
      </c>
      <c r="K2" s="153" t="s">
        <v>1066</v>
      </c>
    </row>
    <row r="3" spans="1:11" ht="72" customHeight="1">
      <c r="A3" s="143" t="s">
        <v>2</v>
      </c>
      <c r="B3" s="143" t="s">
        <v>2</v>
      </c>
      <c r="C3" s="143" t="s">
        <v>2</v>
      </c>
      <c r="D3" s="143" t="s">
        <v>2</v>
      </c>
      <c r="E3" s="146" t="s">
        <v>2</v>
      </c>
      <c r="F3" s="143" t="s">
        <v>2</v>
      </c>
      <c r="G3" s="153" t="s">
        <v>1047</v>
      </c>
      <c r="H3" s="145" t="s">
        <v>1045</v>
      </c>
      <c r="I3" s="153" t="s">
        <v>1067</v>
      </c>
      <c r="J3" s="143" t="s">
        <v>0</v>
      </c>
    </row>
    <row r="4" spans="1:11" ht="72" customHeight="1">
      <c r="A4" s="143" t="s">
        <v>168</v>
      </c>
      <c r="B4" s="143" t="s">
        <v>168</v>
      </c>
      <c r="C4" s="143" t="s">
        <v>168</v>
      </c>
      <c r="D4" s="143" t="s">
        <v>168</v>
      </c>
      <c r="E4" s="146" t="s">
        <v>168</v>
      </c>
      <c r="F4" s="143" t="s">
        <v>168</v>
      </c>
      <c r="G4" s="153" t="s">
        <v>1048</v>
      </c>
      <c r="H4" s="142" t="s">
        <v>946</v>
      </c>
      <c r="I4" s="153" t="s">
        <v>1068</v>
      </c>
      <c r="J4" s="142" t="s">
        <v>945</v>
      </c>
    </row>
    <row r="5" spans="1:11" ht="72" customHeight="1">
      <c r="A5" s="143" t="s">
        <v>3</v>
      </c>
      <c r="B5" s="143" t="s">
        <v>3</v>
      </c>
      <c r="C5" s="143" t="s">
        <v>3</v>
      </c>
      <c r="D5" s="143" t="s">
        <v>3</v>
      </c>
      <c r="E5" s="146" t="s">
        <v>3</v>
      </c>
      <c r="F5" s="143" t="s">
        <v>3</v>
      </c>
      <c r="G5" s="153" t="s">
        <v>1049</v>
      </c>
      <c r="H5" s="142" t="s">
        <v>12</v>
      </c>
      <c r="I5" s="153" t="s">
        <v>1069</v>
      </c>
      <c r="J5" s="143" t="s">
        <v>2</v>
      </c>
      <c r="K5" s="153" t="s">
        <v>1084</v>
      </c>
    </row>
    <row r="6" spans="1:11" ht="72" customHeight="1">
      <c r="A6" s="143" t="s">
        <v>1</v>
      </c>
      <c r="B6" s="143" t="s">
        <v>1</v>
      </c>
      <c r="C6" s="143" t="s">
        <v>1</v>
      </c>
      <c r="D6" s="143" t="s">
        <v>1</v>
      </c>
      <c r="E6" s="146" t="s">
        <v>1</v>
      </c>
      <c r="F6" s="143" t="s">
        <v>1</v>
      </c>
      <c r="G6" s="153" t="s">
        <v>1050</v>
      </c>
      <c r="H6" s="142" t="s">
        <v>947</v>
      </c>
      <c r="I6" s="153" t="s">
        <v>1070</v>
      </c>
      <c r="J6" s="143" t="s">
        <v>943</v>
      </c>
      <c r="K6" s="142" t="s">
        <v>1087</v>
      </c>
    </row>
    <row r="7" spans="1:11" ht="72" customHeight="1">
      <c r="A7" s="143" t="s">
        <v>181</v>
      </c>
      <c r="B7" s="143" t="s">
        <v>181</v>
      </c>
      <c r="C7" s="143" t="s">
        <v>181</v>
      </c>
      <c r="D7" s="143" t="s">
        <v>181</v>
      </c>
      <c r="E7" s="146" t="s">
        <v>181</v>
      </c>
      <c r="F7" s="143" t="s">
        <v>181</v>
      </c>
      <c r="G7" s="153" t="s">
        <v>1051</v>
      </c>
      <c r="H7" s="142" t="s">
        <v>948</v>
      </c>
      <c r="I7" s="153" t="s">
        <v>1071</v>
      </c>
      <c r="J7" s="142" t="s">
        <v>928</v>
      </c>
      <c r="K7" s="142" t="s">
        <v>1085</v>
      </c>
    </row>
    <row r="8" spans="1:11" ht="72" customHeight="1">
      <c r="A8" s="143" t="s">
        <v>178</v>
      </c>
      <c r="B8" s="143" t="s">
        <v>178</v>
      </c>
      <c r="C8" s="143" t="s">
        <v>178</v>
      </c>
      <c r="D8" s="143" t="s">
        <v>178</v>
      </c>
      <c r="E8" s="146" t="s">
        <v>178</v>
      </c>
      <c r="F8" s="143" t="s">
        <v>178</v>
      </c>
      <c r="G8" s="153" t="s">
        <v>1052</v>
      </c>
      <c r="H8" s="143" t="s">
        <v>949</v>
      </c>
      <c r="I8" s="153" t="s">
        <v>1072</v>
      </c>
      <c r="J8" s="142" t="s">
        <v>879</v>
      </c>
      <c r="K8" s="142" t="s">
        <v>1086</v>
      </c>
    </row>
    <row r="9" spans="1:11" ht="72" customHeight="1">
      <c r="A9" s="143" t="s">
        <v>179</v>
      </c>
      <c r="B9" s="143" t="s">
        <v>179</v>
      </c>
      <c r="C9" s="143" t="s">
        <v>179</v>
      </c>
      <c r="D9" s="143" t="s">
        <v>179</v>
      </c>
      <c r="E9" s="146" t="s">
        <v>179</v>
      </c>
      <c r="F9" s="143" t="s">
        <v>179</v>
      </c>
      <c r="G9" s="153" t="s">
        <v>1052</v>
      </c>
      <c r="H9" s="143" t="s">
        <v>950</v>
      </c>
      <c r="I9" s="153" t="s">
        <v>1076</v>
      </c>
      <c r="J9" s="142" t="s">
        <v>922</v>
      </c>
      <c r="K9" s="142" t="s">
        <v>1088</v>
      </c>
    </row>
    <row r="10" spans="1:11" ht="72" customHeight="1">
      <c r="A10" s="143" t="s">
        <v>180</v>
      </c>
      <c r="B10" s="143" t="s">
        <v>180</v>
      </c>
      <c r="C10" s="143" t="s">
        <v>180</v>
      </c>
      <c r="D10" s="143" t="s">
        <v>180</v>
      </c>
      <c r="E10" s="146" t="s">
        <v>180</v>
      </c>
      <c r="F10" s="143" t="s">
        <v>180</v>
      </c>
      <c r="G10" s="153" t="s">
        <v>1053</v>
      </c>
      <c r="H10" s="142" t="s">
        <v>951</v>
      </c>
      <c r="I10" s="153" t="s">
        <v>1077</v>
      </c>
      <c r="J10" s="142" t="s">
        <v>1001</v>
      </c>
      <c r="K10" s="142" t="s">
        <v>1089</v>
      </c>
    </row>
    <row r="11" spans="1:11" ht="72" customHeight="1">
      <c r="A11" s="142" t="s">
        <v>12</v>
      </c>
      <c r="B11" s="142" t="s">
        <v>12</v>
      </c>
      <c r="C11" s="142" t="s">
        <v>12</v>
      </c>
      <c r="D11" s="142" t="s">
        <v>12</v>
      </c>
      <c r="E11" s="144" t="s">
        <v>12</v>
      </c>
      <c r="F11" s="142" t="s">
        <v>12</v>
      </c>
      <c r="G11" s="153" t="s">
        <v>1054</v>
      </c>
      <c r="H11" s="142" t="s">
        <v>952</v>
      </c>
      <c r="I11" s="153" t="s">
        <v>1078</v>
      </c>
      <c r="J11" s="142" t="s">
        <v>1002</v>
      </c>
      <c r="K11" s="153" t="s">
        <v>1090</v>
      </c>
    </row>
    <row r="12" spans="1:11" ht="72" customHeight="1">
      <c r="A12" s="142" t="s">
        <v>36</v>
      </c>
      <c r="B12" s="142" t="s">
        <v>36</v>
      </c>
      <c r="C12" s="142" t="s">
        <v>36</v>
      </c>
      <c r="D12" s="142" t="s">
        <v>36</v>
      </c>
      <c r="E12" s="144" t="s">
        <v>36</v>
      </c>
      <c r="F12" s="142" t="s">
        <v>36</v>
      </c>
      <c r="G12" s="153" t="s">
        <v>1055</v>
      </c>
      <c r="H12" s="142" t="s">
        <v>953</v>
      </c>
      <c r="I12" s="153" t="s">
        <v>1079</v>
      </c>
      <c r="J12" s="142"/>
    </row>
    <row r="13" spans="1:11" ht="72" customHeight="1">
      <c r="A13" s="142" t="s">
        <v>37</v>
      </c>
      <c r="B13" s="142" t="s">
        <v>37</v>
      </c>
      <c r="C13" s="142" t="s">
        <v>37</v>
      </c>
      <c r="D13" s="142" t="s">
        <v>37</v>
      </c>
      <c r="E13" s="144" t="s">
        <v>37</v>
      </c>
      <c r="F13" s="142" t="s">
        <v>37</v>
      </c>
      <c r="G13" s="153" t="s">
        <v>1056</v>
      </c>
      <c r="H13" s="142" t="s">
        <v>954</v>
      </c>
      <c r="I13" s="153" t="s">
        <v>1081</v>
      </c>
      <c r="J13" s="142"/>
    </row>
    <row r="14" spans="1:11" ht="72" customHeight="1">
      <c r="A14" s="142" t="s">
        <v>4</v>
      </c>
      <c r="B14" s="142" t="s">
        <v>4</v>
      </c>
      <c r="C14" s="142" t="s">
        <v>4</v>
      </c>
      <c r="D14" s="142" t="s">
        <v>4</v>
      </c>
      <c r="E14" s="144" t="s">
        <v>4</v>
      </c>
      <c r="F14" s="142" t="s">
        <v>4</v>
      </c>
      <c r="G14" s="153" t="s">
        <v>1057</v>
      </c>
      <c r="H14" s="143" t="s">
        <v>999</v>
      </c>
      <c r="I14" s="153" t="s">
        <v>1080</v>
      </c>
      <c r="J14" s="142"/>
    </row>
    <row r="15" spans="1:11" ht="72" customHeight="1">
      <c r="A15" s="143" t="s">
        <v>110</v>
      </c>
      <c r="B15" s="143" t="s">
        <v>110</v>
      </c>
      <c r="C15" s="143" t="s">
        <v>110</v>
      </c>
      <c r="D15" s="143" t="s">
        <v>110</v>
      </c>
      <c r="E15" s="146" t="s">
        <v>110</v>
      </c>
      <c r="F15" s="143" t="s">
        <v>110</v>
      </c>
      <c r="G15" s="154" t="s">
        <v>1058</v>
      </c>
      <c r="H15" s="143" t="s">
        <v>955</v>
      </c>
      <c r="I15" s="153" t="s">
        <v>1082</v>
      </c>
      <c r="J15" s="142"/>
    </row>
    <row r="16" spans="1:11" ht="72" customHeight="1">
      <c r="A16" s="143" t="s">
        <v>111</v>
      </c>
      <c r="B16" s="143" t="s">
        <v>111</v>
      </c>
      <c r="C16" s="143" t="s">
        <v>111</v>
      </c>
      <c r="D16" s="143" t="s">
        <v>111</v>
      </c>
      <c r="E16" s="146" t="s">
        <v>111</v>
      </c>
      <c r="F16" s="143" t="s">
        <v>111</v>
      </c>
      <c r="G16" s="154" t="s">
        <v>1063</v>
      </c>
      <c r="H16" s="142" t="s">
        <v>956</v>
      </c>
      <c r="I16" s="153" t="s">
        <v>1077</v>
      </c>
      <c r="J16" s="142"/>
    </row>
    <row r="17" spans="1:10" ht="72" customHeight="1">
      <c r="A17" s="143" t="s">
        <v>109</v>
      </c>
      <c r="B17" s="143" t="s">
        <v>109</v>
      </c>
      <c r="C17" s="143" t="s">
        <v>109</v>
      </c>
      <c r="D17" s="143" t="s">
        <v>109</v>
      </c>
      <c r="E17" s="146" t="s">
        <v>109</v>
      </c>
      <c r="F17" s="143" t="s">
        <v>109</v>
      </c>
      <c r="G17" s="154" t="s">
        <v>1059</v>
      </c>
      <c r="H17" s="142"/>
      <c r="I17" s="153"/>
      <c r="J17" s="142"/>
    </row>
    <row r="18" spans="1:10" ht="72" customHeight="1">
      <c r="A18" s="147" t="s">
        <v>38</v>
      </c>
      <c r="B18" s="147" t="s">
        <v>38</v>
      </c>
      <c r="C18" s="147" t="s">
        <v>38</v>
      </c>
      <c r="D18" s="147" t="s">
        <v>38</v>
      </c>
      <c r="E18" s="156" t="s">
        <v>1083</v>
      </c>
      <c r="F18" s="147" t="s">
        <v>38</v>
      </c>
      <c r="G18" s="155" t="s">
        <v>1060</v>
      </c>
      <c r="H18" s="142"/>
      <c r="I18" s="153"/>
      <c r="J18" s="142"/>
    </row>
    <row r="19" spans="1:10" ht="72" customHeight="1">
      <c r="A19" s="142" t="s">
        <v>108</v>
      </c>
      <c r="B19" s="142" t="s">
        <v>108</v>
      </c>
      <c r="C19" s="142" t="s">
        <v>108</v>
      </c>
      <c r="D19" s="142" t="s">
        <v>108</v>
      </c>
      <c r="E19" s="144" t="s">
        <v>108</v>
      </c>
      <c r="F19" s="142" t="s">
        <v>602</v>
      </c>
      <c r="G19" s="153" t="s">
        <v>1062</v>
      </c>
      <c r="H19" s="142"/>
      <c r="I19" s="153"/>
      <c r="J19" s="142"/>
    </row>
    <row r="20" spans="1:10" ht="72" customHeight="1">
      <c r="A20" s="142" t="s">
        <v>40</v>
      </c>
      <c r="B20" s="142" t="s">
        <v>40</v>
      </c>
      <c r="C20" s="142" t="s">
        <v>40</v>
      </c>
      <c r="D20" s="142" t="s">
        <v>40</v>
      </c>
      <c r="E20" s="144" t="s">
        <v>40</v>
      </c>
      <c r="F20" s="142" t="s">
        <v>40</v>
      </c>
      <c r="G20" s="153" t="s">
        <v>1061</v>
      </c>
      <c r="H20" s="142"/>
      <c r="I20" s="153"/>
      <c r="J20" s="142"/>
    </row>
    <row r="21" spans="1:10" ht="72" customHeight="1">
      <c r="A21" s="142" t="s">
        <v>39</v>
      </c>
      <c r="B21" s="142" t="s">
        <v>39</v>
      </c>
      <c r="C21" s="142" t="s">
        <v>39</v>
      </c>
      <c r="D21" s="142" t="s">
        <v>39</v>
      </c>
      <c r="E21" s="144" t="s">
        <v>39</v>
      </c>
      <c r="F21" s="142" t="s">
        <v>39</v>
      </c>
      <c r="G21" s="153" t="s">
        <v>1073</v>
      </c>
      <c r="H21" s="142"/>
      <c r="I21" s="153"/>
      <c r="J21" s="142"/>
    </row>
    <row r="22" spans="1:10" ht="72" customHeight="1">
      <c r="A22" s="148" t="s">
        <v>107</v>
      </c>
      <c r="B22" s="148" t="s">
        <v>107</v>
      </c>
      <c r="C22" s="142" t="s">
        <v>107</v>
      </c>
      <c r="D22" s="142" t="s">
        <v>107</v>
      </c>
      <c r="E22" s="144" t="s">
        <v>107</v>
      </c>
      <c r="F22" s="142" t="s">
        <v>107</v>
      </c>
      <c r="G22" s="153" t="s">
        <v>1074</v>
      </c>
      <c r="H22" s="142"/>
      <c r="I22" s="153"/>
      <c r="J22" s="142"/>
    </row>
    <row r="23" spans="1:10" ht="72" customHeight="1">
      <c r="A23" s="142" t="s">
        <v>175</v>
      </c>
      <c r="B23" s="142" t="s">
        <v>175</v>
      </c>
      <c r="C23" s="142" t="s">
        <v>175</v>
      </c>
      <c r="D23" s="142" t="s">
        <v>175</v>
      </c>
      <c r="E23" s="144" t="s">
        <v>175</v>
      </c>
      <c r="F23" s="142" t="s">
        <v>175</v>
      </c>
      <c r="G23" s="153" t="s">
        <v>1064</v>
      </c>
      <c r="H23" s="142"/>
      <c r="I23" s="153"/>
      <c r="J23" s="142"/>
    </row>
    <row r="24" spans="1:10" ht="72" customHeight="1">
      <c r="A24" s="143" t="s">
        <v>174</v>
      </c>
      <c r="B24" s="143" t="s">
        <v>174</v>
      </c>
      <c r="C24" s="143" t="s">
        <v>174</v>
      </c>
      <c r="D24" s="143" t="s">
        <v>174</v>
      </c>
      <c r="E24" s="146" t="s">
        <v>174</v>
      </c>
      <c r="F24" s="143" t="s">
        <v>174</v>
      </c>
      <c r="G24" s="153" t="s">
        <v>1075</v>
      </c>
      <c r="H24" s="142"/>
      <c r="I24" s="153"/>
      <c r="J24" s="142"/>
    </row>
    <row r="25" spans="1:10" ht="72" customHeight="1">
      <c r="A25" s="142"/>
      <c r="B25" s="158" t="s">
        <v>200</v>
      </c>
      <c r="C25" s="142"/>
      <c r="D25" s="142"/>
      <c r="E25" s="144"/>
      <c r="F25" s="142"/>
      <c r="G25" s="174" t="s">
        <v>1065</v>
      </c>
      <c r="H25" s="142"/>
      <c r="I25" s="153"/>
      <c r="J25" s="142"/>
    </row>
    <row r="26" spans="1:10" ht="72" customHeight="1">
      <c r="A26" s="142"/>
      <c r="B26" s="158" t="s">
        <v>201</v>
      </c>
      <c r="C26" s="142"/>
      <c r="D26" s="142"/>
      <c r="E26" s="149"/>
      <c r="F26" s="142"/>
      <c r="G26" s="175"/>
      <c r="H26" s="142"/>
      <c r="I26" s="153"/>
      <c r="J26" s="142"/>
    </row>
    <row r="27" spans="1:10" ht="72" customHeight="1">
      <c r="A27" s="142"/>
      <c r="B27" s="158" t="s">
        <v>202</v>
      </c>
      <c r="C27" s="142"/>
      <c r="D27" s="142"/>
      <c r="E27" s="144"/>
      <c r="F27" s="142"/>
      <c r="G27" s="175"/>
      <c r="H27" s="142"/>
      <c r="I27" s="153"/>
      <c r="J27" s="142"/>
    </row>
    <row r="28" spans="1:10" ht="72" customHeight="1">
      <c r="A28" s="142"/>
      <c r="B28" s="158" t="s">
        <v>203</v>
      </c>
      <c r="C28" s="142"/>
      <c r="D28" s="142"/>
      <c r="E28" s="157"/>
      <c r="F28" s="142"/>
      <c r="G28" s="176"/>
      <c r="H28" s="142"/>
    </row>
    <row r="29" spans="1:10" ht="72" customHeight="1">
      <c r="A29" s="142"/>
      <c r="B29" s="142"/>
      <c r="C29" s="142"/>
      <c r="D29" s="142"/>
      <c r="E29" s="157"/>
      <c r="F29" s="142"/>
      <c r="H29" s="142"/>
    </row>
    <row r="30" spans="1:10" ht="72" customHeight="1">
      <c r="A30" s="142"/>
      <c r="B30" s="142"/>
      <c r="C30" s="142"/>
      <c r="D30" s="142"/>
      <c r="E30" s="144"/>
      <c r="F30" s="142"/>
      <c r="H30" s="142"/>
    </row>
    <row r="31" spans="1:10" ht="72" customHeight="1">
      <c r="A31" s="142"/>
      <c r="B31" s="142"/>
      <c r="C31" s="142"/>
      <c r="D31" s="142"/>
      <c r="E31" s="144"/>
      <c r="F31" s="142"/>
      <c r="H31" s="142"/>
    </row>
    <row r="32" spans="1:10" ht="72" customHeight="1">
      <c r="A32" s="142"/>
      <c r="B32" s="142"/>
      <c r="C32" s="142"/>
      <c r="D32" s="142"/>
      <c r="E32" s="144"/>
      <c r="F32" s="142"/>
      <c r="H32" s="142"/>
    </row>
    <row r="33" spans="1:8" ht="72" customHeight="1">
      <c r="A33" s="142"/>
      <c r="B33" s="142"/>
      <c r="C33" s="142"/>
      <c r="D33" s="142"/>
      <c r="E33" s="144"/>
      <c r="F33" s="142"/>
      <c r="H33" s="142"/>
    </row>
    <row r="34" spans="1:8" ht="72" customHeight="1">
      <c r="A34" s="142"/>
      <c r="B34" s="142"/>
      <c r="C34" s="142"/>
      <c r="D34" s="142"/>
      <c r="E34" s="144"/>
      <c r="F34" s="142"/>
      <c r="H34" s="142"/>
    </row>
    <row r="35" spans="1:8" ht="72" customHeight="1">
      <c r="A35" s="142"/>
      <c r="B35" s="142"/>
      <c r="C35" s="142"/>
      <c r="D35" s="142"/>
      <c r="E35" s="144"/>
      <c r="F35" s="142"/>
      <c r="H35" s="142"/>
    </row>
    <row r="36" spans="1:8" ht="72" customHeight="1">
      <c r="A36" s="142"/>
      <c r="B36" s="142"/>
      <c r="C36" s="142"/>
      <c r="D36" s="142"/>
      <c r="E36" s="150"/>
      <c r="F36" s="142"/>
      <c r="H36" s="142"/>
    </row>
    <row r="37" spans="1:8" ht="72" customHeight="1">
      <c r="A37" s="142"/>
      <c r="B37" s="142"/>
      <c r="C37" s="142"/>
      <c r="D37" s="142"/>
      <c r="E37" s="150"/>
      <c r="F37" s="142"/>
      <c r="H37" s="142"/>
    </row>
    <row r="38" spans="1:8" ht="72" customHeight="1">
      <c r="A38" s="142"/>
      <c r="B38" s="142"/>
      <c r="C38" s="142"/>
      <c r="D38" s="142"/>
      <c r="E38" s="151"/>
      <c r="F38" s="142"/>
      <c r="H38" s="142"/>
    </row>
    <row r="39" spans="1:8" ht="72" customHeight="1">
      <c r="A39" s="142"/>
      <c r="B39" s="142"/>
      <c r="C39" s="142"/>
      <c r="D39" s="142"/>
      <c r="E39" s="150"/>
      <c r="F39" s="142"/>
      <c r="H39" s="142"/>
    </row>
    <row r="40" spans="1:8" ht="72" customHeight="1">
      <c r="A40" s="142"/>
      <c r="B40" s="142"/>
      <c r="C40" s="142"/>
      <c r="D40" s="142"/>
      <c r="E40" s="150"/>
      <c r="F40" s="142"/>
      <c r="H40" s="142"/>
    </row>
    <row r="41" spans="1:8" ht="72" customHeight="1">
      <c r="A41" s="142"/>
      <c r="B41" s="142"/>
      <c r="C41" s="142"/>
      <c r="D41" s="142"/>
      <c r="E41" s="150"/>
      <c r="F41" s="142"/>
      <c r="H41" s="142"/>
    </row>
    <row r="42" spans="1:8" ht="72" customHeight="1">
      <c r="A42" s="142"/>
      <c r="B42" s="142"/>
      <c r="C42" s="142"/>
      <c r="D42" s="142"/>
      <c r="E42" s="150"/>
      <c r="F42" s="142"/>
      <c r="H42" s="142"/>
    </row>
    <row r="43" spans="1:8" ht="72" customHeight="1">
      <c r="A43" s="142"/>
      <c r="B43" s="142"/>
      <c r="C43" s="142"/>
      <c r="D43" s="142"/>
      <c r="E43" s="150"/>
      <c r="F43" s="142"/>
      <c r="H43" s="142"/>
    </row>
    <row r="44" spans="1:8" ht="72" customHeight="1">
      <c r="A44" s="142"/>
      <c r="B44" s="142"/>
      <c r="C44" s="142"/>
      <c r="D44" s="142"/>
      <c r="E44" s="150"/>
      <c r="F44" s="142"/>
      <c r="H44" s="142"/>
    </row>
    <row r="45" spans="1:8" ht="72" customHeight="1">
      <c r="A45" s="142"/>
      <c r="B45" s="142"/>
      <c r="C45" s="142"/>
      <c r="D45" s="142"/>
      <c r="E45" s="150"/>
      <c r="F45" s="142"/>
      <c r="H45" s="142"/>
    </row>
    <row r="46" spans="1:8" ht="72" customHeight="1">
      <c r="A46" s="142"/>
      <c r="B46" s="142"/>
      <c r="C46" s="142"/>
      <c r="D46" s="142"/>
      <c r="E46" s="150"/>
      <c r="F46" s="142"/>
      <c r="H46" s="142"/>
    </row>
    <row r="47" spans="1:8" ht="72" customHeight="1">
      <c r="A47" s="142"/>
      <c r="B47" s="142"/>
      <c r="C47" s="142"/>
      <c r="D47" s="142"/>
      <c r="E47" s="150"/>
      <c r="F47" s="142"/>
      <c r="H47" s="142"/>
    </row>
    <row r="48" spans="1:8" ht="72" customHeight="1">
      <c r="A48" s="142"/>
      <c r="B48" s="142"/>
      <c r="C48" s="142"/>
      <c r="D48" s="142"/>
      <c r="E48" s="139"/>
      <c r="F48" s="142"/>
      <c r="H48" s="142"/>
    </row>
    <row r="49" spans="1:8" ht="72" customHeight="1">
      <c r="A49" s="142"/>
      <c r="B49" s="142"/>
      <c r="C49" s="142"/>
      <c r="D49" s="142"/>
      <c r="E49" s="139"/>
      <c r="F49" s="142"/>
      <c r="H49" s="142"/>
    </row>
    <row r="50" spans="1:8" ht="72" customHeight="1">
      <c r="A50" s="142"/>
      <c r="B50" s="142"/>
      <c r="C50" s="142"/>
      <c r="D50" s="142"/>
      <c r="E50" s="139"/>
      <c r="F50" s="142"/>
    </row>
    <row r="51" spans="1:8">
      <c r="E51" s="140"/>
    </row>
    <row r="52" spans="1:8">
      <c r="E52" s="140"/>
    </row>
    <row r="53" spans="1:8">
      <c r="E53" s="140"/>
    </row>
    <row r="54" spans="1:8">
      <c r="E54" s="139"/>
    </row>
    <row r="55" spans="1:8">
      <c r="E55" s="139"/>
    </row>
    <row r="56" spans="1:8">
      <c r="E56" s="139"/>
    </row>
    <row r="57" spans="1:8">
      <c r="E57" s="139"/>
    </row>
    <row r="58" spans="1:8">
      <c r="E58" s="139"/>
    </row>
    <row r="59" spans="1:8">
      <c r="E59" s="139"/>
    </row>
    <row r="60" spans="1:8">
      <c r="E60" s="139"/>
    </row>
    <row r="61" spans="1:8">
      <c r="E61" s="139"/>
    </row>
    <row r="62" spans="1:8">
      <c r="E62" s="139"/>
    </row>
    <row r="63" spans="1:8">
      <c r="E63" s="139"/>
    </row>
    <row r="64" spans="1:8">
      <c r="E64" s="139"/>
    </row>
    <row r="65" spans="5:5">
      <c r="E65" s="139"/>
    </row>
    <row r="66" spans="5:5">
      <c r="E66" s="139"/>
    </row>
    <row r="67" spans="5:5">
      <c r="E67" s="139"/>
    </row>
    <row r="68" spans="5:5">
      <c r="E68" s="139"/>
    </row>
    <row r="69" spans="5:5">
      <c r="E69" s="139"/>
    </row>
    <row r="70" spans="5:5">
      <c r="E70" s="139"/>
    </row>
    <row r="71" spans="5:5">
      <c r="E71" s="139"/>
    </row>
    <row r="72" spans="5:5">
      <c r="E72" s="139"/>
    </row>
    <row r="73" spans="5:5">
      <c r="E73" s="139"/>
    </row>
    <row r="74" spans="5:5">
      <c r="E74" s="139"/>
    </row>
    <row r="75" spans="5:5">
      <c r="E75" s="139"/>
    </row>
    <row r="76" spans="5:5">
      <c r="E76" s="139"/>
    </row>
    <row r="77" spans="5:5">
      <c r="E77" s="139"/>
    </row>
    <row r="78" spans="5:5">
      <c r="E78" s="139"/>
    </row>
    <row r="79" spans="5:5">
      <c r="E79" s="139"/>
    </row>
    <row r="80" spans="5:5">
      <c r="E80" s="139"/>
    </row>
    <row r="81" spans="5:5">
      <c r="E81" s="139"/>
    </row>
    <row r="82" spans="5:5">
      <c r="E82" s="139"/>
    </row>
    <row r="83" spans="5:5">
      <c r="E83" s="139"/>
    </row>
    <row r="84" spans="5:5">
      <c r="E84" s="139"/>
    </row>
    <row r="85" spans="5:5">
      <c r="E85" s="139"/>
    </row>
    <row r="86" spans="5:5">
      <c r="E86" s="139"/>
    </row>
    <row r="87" spans="5:5">
      <c r="E87" s="139"/>
    </row>
    <row r="88" spans="5:5">
      <c r="E88" s="139"/>
    </row>
    <row r="89" spans="5:5">
      <c r="E89" s="139"/>
    </row>
    <row r="90" spans="5:5">
      <c r="E90" s="139"/>
    </row>
    <row r="91" spans="5:5">
      <c r="E91" s="139"/>
    </row>
    <row r="92" spans="5:5">
      <c r="E92" s="139"/>
    </row>
    <row r="93" spans="5:5">
      <c r="E93" s="139"/>
    </row>
    <row r="94" spans="5:5">
      <c r="E94" s="139"/>
    </row>
    <row r="95" spans="5:5">
      <c r="E95" s="139"/>
    </row>
    <row r="96" spans="5:5">
      <c r="E96" s="139"/>
    </row>
    <row r="97" spans="5:5">
      <c r="E97" s="139"/>
    </row>
    <row r="98" spans="5:5">
      <c r="E98" s="139"/>
    </row>
    <row r="99" spans="5:5">
      <c r="E99" s="139"/>
    </row>
    <row r="100" spans="5:5">
      <c r="E100" s="139"/>
    </row>
    <row r="101" spans="5:5">
      <c r="E101" s="139"/>
    </row>
    <row r="102" spans="5:5">
      <c r="E102" s="139"/>
    </row>
    <row r="103" spans="5:5">
      <c r="E103" s="139"/>
    </row>
    <row r="104" spans="5:5">
      <c r="E104" s="139"/>
    </row>
    <row r="105" spans="5:5">
      <c r="E105" s="139"/>
    </row>
    <row r="106" spans="5:5">
      <c r="E106" s="139"/>
    </row>
    <row r="107" spans="5:5">
      <c r="E107" s="139"/>
    </row>
    <row r="108" spans="5:5">
      <c r="E108" s="139"/>
    </row>
    <row r="109" spans="5:5">
      <c r="E109" s="139"/>
    </row>
    <row r="110" spans="5:5">
      <c r="E110" s="139"/>
    </row>
    <row r="111" spans="5:5">
      <c r="E111" s="139"/>
    </row>
    <row r="112" spans="5:5">
      <c r="E112" s="139"/>
    </row>
    <row r="113" spans="5:5">
      <c r="E113" s="139"/>
    </row>
    <row r="114" spans="5:5">
      <c r="E114" s="139"/>
    </row>
    <row r="115" spans="5:5">
      <c r="E115" s="139"/>
    </row>
    <row r="116" spans="5:5">
      <c r="E116" s="139"/>
    </row>
    <row r="117" spans="5:5">
      <c r="E117" s="139"/>
    </row>
    <row r="118" spans="5:5">
      <c r="E118" s="139"/>
    </row>
    <row r="119" spans="5:5">
      <c r="E119" s="139"/>
    </row>
    <row r="120" spans="5:5">
      <c r="E120" s="139"/>
    </row>
    <row r="121" spans="5:5">
      <c r="E121" s="139"/>
    </row>
    <row r="122" spans="5:5">
      <c r="E122" s="139"/>
    </row>
    <row r="123" spans="5:5">
      <c r="E123" s="139"/>
    </row>
    <row r="124" spans="5:5">
      <c r="E124" s="139"/>
    </row>
    <row r="125" spans="5:5">
      <c r="E125" s="139"/>
    </row>
    <row r="126" spans="5:5">
      <c r="E126" s="139"/>
    </row>
    <row r="127" spans="5:5">
      <c r="E127" s="139"/>
    </row>
    <row r="128" spans="5:5">
      <c r="E128" s="139"/>
    </row>
    <row r="129" spans="5:5">
      <c r="E129" s="139"/>
    </row>
    <row r="130" spans="5:5">
      <c r="E130" s="139"/>
    </row>
    <row r="131" spans="5:5">
      <c r="E131" s="139"/>
    </row>
    <row r="132" spans="5:5">
      <c r="E132" s="139"/>
    </row>
    <row r="133" spans="5:5">
      <c r="E133" s="139"/>
    </row>
    <row r="134" spans="5:5">
      <c r="E134" s="139"/>
    </row>
    <row r="135" spans="5:5">
      <c r="E135" s="139"/>
    </row>
    <row r="136" spans="5:5">
      <c r="E136" s="139"/>
    </row>
    <row r="137" spans="5:5">
      <c r="E137" s="139"/>
    </row>
    <row r="138" spans="5:5">
      <c r="E138" s="139"/>
    </row>
    <row r="139" spans="5:5">
      <c r="E139" s="139"/>
    </row>
    <row r="140" spans="5:5">
      <c r="E140" s="139"/>
    </row>
    <row r="141" spans="5:5">
      <c r="E141" s="139"/>
    </row>
    <row r="142" spans="5:5">
      <c r="E142" s="139"/>
    </row>
    <row r="143" spans="5:5">
      <c r="E143" s="139"/>
    </row>
    <row r="144" spans="5:5">
      <c r="E144" s="139"/>
    </row>
    <row r="145" spans="5:5">
      <c r="E145" s="139"/>
    </row>
    <row r="146" spans="5:5">
      <c r="E146" s="139"/>
    </row>
    <row r="147" spans="5:5">
      <c r="E147" s="139"/>
    </row>
    <row r="148" spans="5:5">
      <c r="E148" s="139"/>
    </row>
    <row r="149" spans="5:5">
      <c r="E149" s="139"/>
    </row>
    <row r="150" spans="5:5">
      <c r="E150" s="139"/>
    </row>
    <row r="151" spans="5:5">
      <c r="E151" s="139"/>
    </row>
    <row r="152" spans="5:5">
      <c r="E152" s="139"/>
    </row>
    <row r="153" spans="5:5">
      <c r="E153" s="139"/>
    </row>
    <row r="154" spans="5:5">
      <c r="E154" s="139"/>
    </row>
    <row r="155" spans="5:5">
      <c r="E155" s="139"/>
    </row>
    <row r="156" spans="5:5">
      <c r="E156" s="139"/>
    </row>
    <row r="157" spans="5:5">
      <c r="E157" s="139"/>
    </row>
    <row r="158" spans="5:5">
      <c r="E158" s="139"/>
    </row>
    <row r="159" spans="5:5">
      <c r="E159" s="139"/>
    </row>
    <row r="160" spans="5:5">
      <c r="E160" s="139"/>
    </row>
    <row r="161" spans="5:5">
      <c r="E161" s="139"/>
    </row>
    <row r="162" spans="5:5">
      <c r="E162" s="139"/>
    </row>
    <row r="163" spans="5:5">
      <c r="E163" s="139"/>
    </row>
    <row r="164" spans="5:5">
      <c r="E164" s="139"/>
    </row>
    <row r="165" spans="5:5">
      <c r="E165" s="139"/>
    </row>
    <row r="166" spans="5:5">
      <c r="E166" s="139"/>
    </row>
    <row r="167" spans="5:5">
      <c r="E167" s="139"/>
    </row>
    <row r="168" spans="5:5">
      <c r="E168" s="139"/>
    </row>
    <row r="169" spans="5:5">
      <c r="E169" s="139"/>
    </row>
    <row r="170" spans="5:5">
      <c r="E170" s="139"/>
    </row>
    <row r="171" spans="5:5">
      <c r="E171" s="139"/>
    </row>
    <row r="172" spans="5:5">
      <c r="E172" s="139"/>
    </row>
    <row r="173" spans="5:5">
      <c r="E173" s="139"/>
    </row>
    <row r="174" spans="5:5">
      <c r="E174" s="139"/>
    </row>
    <row r="175" spans="5:5">
      <c r="E175" s="139"/>
    </row>
    <row r="176" spans="5:5">
      <c r="E176" s="139"/>
    </row>
    <row r="177" spans="5:5">
      <c r="E177" s="139"/>
    </row>
    <row r="178" spans="5:5">
      <c r="E178" s="139"/>
    </row>
    <row r="179" spans="5:5">
      <c r="E179" s="139"/>
    </row>
    <row r="180" spans="5:5">
      <c r="E180" s="139"/>
    </row>
    <row r="181" spans="5:5">
      <c r="E181" s="139"/>
    </row>
    <row r="182" spans="5:5">
      <c r="E182" s="139"/>
    </row>
    <row r="183" spans="5:5">
      <c r="E183" s="139"/>
    </row>
    <row r="184" spans="5:5">
      <c r="E184" s="139"/>
    </row>
    <row r="185" spans="5:5">
      <c r="E185" s="139"/>
    </row>
    <row r="186" spans="5:5">
      <c r="E186" s="139"/>
    </row>
    <row r="187" spans="5:5">
      <c r="E187" s="139"/>
    </row>
    <row r="188" spans="5:5">
      <c r="E188" s="139"/>
    </row>
    <row r="189" spans="5:5">
      <c r="E189" s="139"/>
    </row>
    <row r="190" spans="5:5">
      <c r="E190" s="139"/>
    </row>
    <row r="191" spans="5:5">
      <c r="E191" s="139"/>
    </row>
    <row r="192" spans="5:5">
      <c r="E192" s="139"/>
    </row>
    <row r="193" spans="5:5">
      <c r="E193" s="139"/>
    </row>
    <row r="194" spans="5:5">
      <c r="E194" s="139"/>
    </row>
    <row r="195" spans="5:5">
      <c r="E195" s="139"/>
    </row>
    <row r="196" spans="5:5">
      <c r="E196" s="139"/>
    </row>
    <row r="197" spans="5:5">
      <c r="E197" s="139"/>
    </row>
    <row r="198" spans="5:5">
      <c r="E198" s="139"/>
    </row>
    <row r="199" spans="5:5">
      <c r="E199" s="139"/>
    </row>
    <row r="200" spans="5:5">
      <c r="E200" s="139"/>
    </row>
    <row r="201" spans="5:5">
      <c r="E201" s="139"/>
    </row>
    <row r="202" spans="5:5">
      <c r="E202" s="139"/>
    </row>
    <row r="203" spans="5:5">
      <c r="E203" s="139"/>
    </row>
    <row r="204" spans="5:5">
      <c r="E204" s="139"/>
    </row>
    <row r="205" spans="5:5">
      <c r="E205" s="139"/>
    </row>
    <row r="206" spans="5:5">
      <c r="E206" s="139"/>
    </row>
    <row r="207" spans="5:5">
      <c r="E207" s="139"/>
    </row>
    <row r="208" spans="5:5">
      <c r="E208" s="139"/>
    </row>
    <row r="209" spans="5:5">
      <c r="E209" s="139"/>
    </row>
    <row r="210" spans="5:5">
      <c r="E210" s="139"/>
    </row>
    <row r="211" spans="5:5">
      <c r="E211" s="139"/>
    </row>
    <row r="212" spans="5:5">
      <c r="E212" s="139"/>
    </row>
    <row r="213" spans="5:5">
      <c r="E213" s="139"/>
    </row>
    <row r="214" spans="5:5">
      <c r="E214" s="139"/>
    </row>
    <row r="215" spans="5:5">
      <c r="E215" s="139"/>
    </row>
    <row r="216" spans="5:5">
      <c r="E216" s="139"/>
    </row>
    <row r="217" spans="5:5">
      <c r="E217" s="139"/>
    </row>
    <row r="218" spans="5:5">
      <c r="E218" s="139"/>
    </row>
    <row r="219" spans="5:5">
      <c r="E219" s="139"/>
    </row>
    <row r="220" spans="5:5">
      <c r="E220" s="139"/>
    </row>
    <row r="221" spans="5:5">
      <c r="E221" s="139"/>
    </row>
    <row r="222" spans="5:5">
      <c r="E222" s="139"/>
    </row>
    <row r="223" spans="5:5">
      <c r="E223" s="139"/>
    </row>
    <row r="224" spans="5:5">
      <c r="E224" s="139"/>
    </row>
    <row r="225" spans="5:5">
      <c r="E225" s="139"/>
    </row>
    <row r="226" spans="5:5">
      <c r="E226" s="139"/>
    </row>
    <row r="227" spans="5:5">
      <c r="E227" s="139"/>
    </row>
    <row r="228" spans="5:5">
      <c r="E228" s="139"/>
    </row>
    <row r="229" spans="5:5">
      <c r="E229" s="139"/>
    </row>
    <row r="230" spans="5:5">
      <c r="E230" s="139"/>
    </row>
    <row r="231" spans="5:5">
      <c r="E231" s="139"/>
    </row>
    <row r="232" spans="5:5">
      <c r="E232" s="139"/>
    </row>
    <row r="233" spans="5:5">
      <c r="E233" s="139"/>
    </row>
    <row r="234" spans="5:5">
      <c r="E234" s="139"/>
    </row>
    <row r="235" spans="5:5">
      <c r="E235" s="139"/>
    </row>
    <row r="236" spans="5:5">
      <c r="E236" s="139"/>
    </row>
    <row r="237" spans="5:5">
      <c r="E237" s="139"/>
    </row>
    <row r="238" spans="5:5">
      <c r="E238" s="139"/>
    </row>
    <row r="239" spans="5:5">
      <c r="E239" s="139"/>
    </row>
    <row r="240" spans="5:5">
      <c r="E240" s="139"/>
    </row>
    <row r="241" spans="5:5">
      <c r="E241" s="139"/>
    </row>
    <row r="242" spans="5:5">
      <c r="E242" s="139"/>
    </row>
    <row r="243" spans="5:5">
      <c r="E243" s="139"/>
    </row>
    <row r="244" spans="5:5">
      <c r="E244" s="139"/>
    </row>
    <row r="245" spans="5:5">
      <c r="E245" s="139"/>
    </row>
    <row r="246" spans="5:5">
      <c r="E246" s="139"/>
    </row>
    <row r="247" spans="5:5">
      <c r="E247" s="139"/>
    </row>
    <row r="248" spans="5:5">
      <c r="E248" s="139"/>
    </row>
    <row r="249" spans="5:5">
      <c r="E249" s="139"/>
    </row>
    <row r="250" spans="5:5">
      <c r="E250" s="139"/>
    </row>
    <row r="251" spans="5:5">
      <c r="E251" s="139"/>
    </row>
    <row r="252" spans="5:5">
      <c r="E252" s="139"/>
    </row>
    <row r="253" spans="5:5">
      <c r="E253" s="139"/>
    </row>
    <row r="254" spans="5:5">
      <c r="E254" s="139"/>
    </row>
    <row r="255" spans="5:5">
      <c r="E255" s="139"/>
    </row>
    <row r="256" spans="5:5">
      <c r="E256" s="139"/>
    </row>
    <row r="257" spans="5:5">
      <c r="E257" s="139"/>
    </row>
    <row r="258" spans="5:5">
      <c r="E258" s="139"/>
    </row>
    <row r="259" spans="5:5">
      <c r="E259" s="139"/>
    </row>
    <row r="260" spans="5:5">
      <c r="E260" s="139"/>
    </row>
    <row r="261" spans="5:5">
      <c r="E261" s="139"/>
    </row>
    <row r="262" spans="5:5">
      <c r="E262" s="139"/>
    </row>
    <row r="263" spans="5:5">
      <c r="E263" s="139"/>
    </row>
    <row r="264" spans="5:5">
      <c r="E264" s="139"/>
    </row>
    <row r="265" spans="5:5">
      <c r="E265" s="139"/>
    </row>
    <row r="266" spans="5:5">
      <c r="E266" s="139"/>
    </row>
    <row r="267" spans="5:5">
      <c r="E267" s="139"/>
    </row>
    <row r="268" spans="5:5">
      <c r="E268" s="139"/>
    </row>
    <row r="269" spans="5:5">
      <c r="E269" s="139"/>
    </row>
    <row r="270" spans="5:5">
      <c r="E270" s="139"/>
    </row>
    <row r="271" spans="5:5">
      <c r="E271" s="139"/>
    </row>
    <row r="272" spans="5:5">
      <c r="E272" s="139"/>
    </row>
    <row r="273" spans="5:5">
      <c r="E273" s="139"/>
    </row>
    <row r="274" spans="5:5">
      <c r="E274" s="139"/>
    </row>
    <row r="275" spans="5:5">
      <c r="E275" s="139"/>
    </row>
    <row r="276" spans="5:5">
      <c r="E276" s="139"/>
    </row>
    <row r="277" spans="5:5">
      <c r="E277" s="139"/>
    </row>
    <row r="278" spans="5:5">
      <c r="E278" s="139"/>
    </row>
    <row r="279" spans="5:5">
      <c r="E279" s="139"/>
    </row>
    <row r="280" spans="5:5">
      <c r="E280" s="139"/>
    </row>
    <row r="281" spans="5:5">
      <c r="E281" s="139"/>
    </row>
    <row r="282" spans="5:5">
      <c r="E282" s="139"/>
    </row>
    <row r="283" spans="5:5">
      <c r="E283" s="139"/>
    </row>
    <row r="284" spans="5:5">
      <c r="E284" s="139"/>
    </row>
    <row r="285" spans="5:5">
      <c r="E285" s="139"/>
    </row>
    <row r="286" spans="5:5">
      <c r="E286" s="139"/>
    </row>
    <row r="287" spans="5:5">
      <c r="E287" s="139"/>
    </row>
    <row r="288" spans="5:5">
      <c r="E288" s="139"/>
    </row>
    <row r="289" spans="5:5">
      <c r="E289" s="139"/>
    </row>
    <row r="290" spans="5:5">
      <c r="E290" s="139"/>
    </row>
    <row r="291" spans="5:5">
      <c r="E291" s="139"/>
    </row>
    <row r="292" spans="5:5">
      <c r="E292" s="139"/>
    </row>
    <row r="293" spans="5:5">
      <c r="E293" s="139"/>
    </row>
    <row r="294" spans="5:5">
      <c r="E294" s="139"/>
    </row>
    <row r="295" spans="5:5">
      <c r="E295" s="139"/>
    </row>
    <row r="296" spans="5:5">
      <c r="E296" s="139"/>
    </row>
    <row r="297" spans="5:5">
      <c r="E297" s="139"/>
    </row>
    <row r="298" spans="5:5">
      <c r="E298" s="139"/>
    </row>
    <row r="299" spans="5:5">
      <c r="E299" s="139"/>
    </row>
    <row r="300" spans="5:5">
      <c r="E300" s="139"/>
    </row>
    <row r="301" spans="5:5">
      <c r="E301" s="139"/>
    </row>
    <row r="302" spans="5:5">
      <c r="E302" s="139"/>
    </row>
    <row r="303" spans="5:5">
      <c r="E303" s="139"/>
    </row>
    <row r="304" spans="5:5">
      <c r="E304" s="139"/>
    </row>
    <row r="305" spans="5:5">
      <c r="E305" s="139"/>
    </row>
    <row r="306" spans="5:5">
      <c r="E306" s="139"/>
    </row>
    <row r="307" spans="5:5">
      <c r="E307" s="139"/>
    </row>
    <row r="308" spans="5:5">
      <c r="E308" s="139"/>
    </row>
    <row r="309" spans="5:5">
      <c r="E309" s="139"/>
    </row>
    <row r="310" spans="5:5">
      <c r="E310" s="139"/>
    </row>
    <row r="311" spans="5:5">
      <c r="E311" s="139"/>
    </row>
    <row r="312" spans="5:5">
      <c r="E312" s="139"/>
    </row>
    <row r="313" spans="5:5">
      <c r="E313" s="139"/>
    </row>
    <row r="314" spans="5:5">
      <c r="E314" s="139"/>
    </row>
    <row r="315" spans="5:5">
      <c r="E315" s="139"/>
    </row>
    <row r="316" spans="5:5">
      <c r="E316" s="139"/>
    </row>
    <row r="317" spans="5:5">
      <c r="E317" s="139"/>
    </row>
    <row r="318" spans="5:5">
      <c r="E318" s="139"/>
    </row>
    <row r="319" spans="5:5">
      <c r="E319" s="139"/>
    </row>
    <row r="320" spans="5:5">
      <c r="E320" s="139"/>
    </row>
    <row r="321" spans="5:5">
      <c r="E321" s="139"/>
    </row>
    <row r="322" spans="5:5">
      <c r="E322" s="139"/>
    </row>
    <row r="323" spans="5:5">
      <c r="E323" s="139"/>
    </row>
    <row r="324" spans="5:5">
      <c r="E324" s="139"/>
    </row>
    <row r="325" spans="5:5">
      <c r="E325" s="139"/>
    </row>
    <row r="326" spans="5:5">
      <c r="E326" s="139"/>
    </row>
    <row r="327" spans="5:5">
      <c r="E327" s="139"/>
    </row>
    <row r="328" spans="5:5">
      <c r="E328" s="139"/>
    </row>
    <row r="329" spans="5:5">
      <c r="E329" s="139"/>
    </row>
    <row r="330" spans="5:5">
      <c r="E330" s="139"/>
    </row>
    <row r="331" spans="5:5">
      <c r="E331" s="139"/>
    </row>
    <row r="332" spans="5:5">
      <c r="E332" s="139"/>
    </row>
    <row r="333" spans="5:5">
      <c r="E333" s="139"/>
    </row>
    <row r="334" spans="5:5">
      <c r="E334" s="139"/>
    </row>
    <row r="335" spans="5:5">
      <c r="E335" s="139"/>
    </row>
    <row r="336" spans="5:5">
      <c r="E336" s="139"/>
    </row>
    <row r="337" spans="5:5">
      <c r="E337" s="139"/>
    </row>
    <row r="338" spans="5:5">
      <c r="E338" s="139"/>
    </row>
    <row r="339" spans="5:5">
      <c r="E339" s="139"/>
    </row>
    <row r="340" spans="5:5">
      <c r="E340" s="139"/>
    </row>
    <row r="341" spans="5:5">
      <c r="E341" s="139"/>
    </row>
    <row r="342" spans="5:5">
      <c r="E342" s="139"/>
    </row>
    <row r="343" spans="5:5">
      <c r="E343" s="139"/>
    </row>
    <row r="344" spans="5:5">
      <c r="E344" s="139"/>
    </row>
    <row r="345" spans="5:5">
      <c r="E345" s="139"/>
    </row>
    <row r="346" spans="5:5">
      <c r="E346" s="139"/>
    </row>
    <row r="347" spans="5:5">
      <c r="E347" s="139"/>
    </row>
    <row r="348" spans="5:5">
      <c r="E348" s="139"/>
    </row>
    <row r="349" spans="5:5">
      <c r="E349" s="139"/>
    </row>
    <row r="350" spans="5:5">
      <c r="E350" s="139"/>
    </row>
    <row r="351" spans="5:5">
      <c r="E351" s="139"/>
    </row>
    <row r="352" spans="5:5">
      <c r="E352" s="139"/>
    </row>
    <row r="353" spans="5:5">
      <c r="E353" s="139"/>
    </row>
    <row r="354" spans="5:5">
      <c r="E354" s="139"/>
    </row>
    <row r="355" spans="5:5">
      <c r="E355" s="139"/>
    </row>
    <row r="356" spans="5:5">
      <c r="E356" s="139"/>
    </row>
    <row r="357" spans="5:5">
      <c r="E357" s="139"/>
    </row>
    <row r="358" spans="5:5">
      <c r="E358" s="139"/>
    </row>
    <row r="359" spans="5:5">
      <c r="E359" s="139"/>
    </row>
    <row r="360" spans="5:5">
      <c r="E360" s="139"/>
    </row>
    <row r="361" spans="5:5">
      <c r="E361" s="139"/>
    </row>
    <row r="362" spans="5:5">
      <c r="E362" s="139"/>
    </row>
    <row r="363" spans="5:5">
      <c r="E363" s="139"/>
    </row>
    <row r="364" spans="5:5">
      <c r="E364" s="139"/>
    </row>
    <row r="365" spans="5:5">
      <c r="E365" s="139"/>
    </row>
    <row r="366" spans="5:5">
      <c r="E366" s="139"/>
    </row>
    <row r="367" spans="5:5">
      <c r="E367" s="139"/>
    </row>
    <row r="368" spans="5:5">
      <c r="E368" s="139"/>
    </row>
    <row r="369" spans="5:5">
      <c r="E369" s="139"/>
    </row>
    <row r="370" spans="5:5">
      <c r="E370" s="139"/>
    </row>
    <row r="371" spans="5:5">
      <c r="E371" s="139"/>
    </row>
    <row r="372" spans="5:5">
      <c r="E372" s="139"/>
    </row>
    <row r="373" spans="5:5">
      <c r="E373" s="139"/>
    </row>
    <row r="374" spans="5:5">
      <c r="E374" s="139"/>
    </row>
    <row r="375" spans="5:5">
      <c r="E375" s="139"/>
    </row>
    <row r="376" spans="5:5">
      <c r="E376" s="139"/>
    </row>
    <row r="377" spans="5:5">
      <c r="E377" s="139"/>
    </row>
    <row r="378" spans="5:5">
      <c r="E378" s="139"/>
    </row>
    <row r="379" spans="5:5">
      <c r="E379" s="139"/>
    </row>
    <row r="380" spans="5:5">
      <c r="E380" s="139"/>
    </row>
    <row r="381" spans="5:5">
      <c r="E381" s="139"/>
    </row>
    <row r="382" spans="5:5">
      <c r="E382" s="139"/>
    </row>
    <row r="383" spans="5:5">
      <c r="E383" s="139"/>
    </row>
    <row r="384" spans="5:5">
      <c r="E384" s="139"/>
    </row>
    <row r="385" spans="5:5">
      <c r="E385" s="139"/>
    </row>
    <row r="386" spans="5:5">
      <c r="E386" s="139"/>
    </row>
    <row r="387" spans="5:5">
      <c r="E387" s="139"/>
    </row>
    <row r="388" spans="5:5">
      <c r="E388" s="139"/>
    </row>
    <row r="389" spans="5:5">
      <c r="E389" s="139"/>
    </row>
    <row r="390" spans="5:5">
      <c r="E390" s="139"/>
    </row>
    <row r="391" spans="5:5">
      <c r="E391" s="139"/>
    </row>
    <row r="392" spans="5:5">
      <c r="E392" s="139"/>
    </row>
    <row r="393" spans="5:5">
      <c r="E393" s="139"/>
    </row>
    <row r="394" spans="5:5">
      <c r="E394" s="139"/>
    </row>
    <row r="395" spans="5:5">
      <c r="E395" s="139"/>
    </row>
    <row r="396" spans="5:5">
      <c r="E396" s="139"/>
    </row>
    <row r="397" spans="5:5">
      <c r="E397" s="139"/>
    </row>
    <row r="398" spans="5:5">
      <c r="E398" s="139"/>
    </row>
    <row r="399" spans="5:5">
      <c r="E399" s="139"/>
    </row>
    <row r="400" spans="5:5">
      <c r="E400" s="139"/>
    </row>
    <row r="401" spans="5:5">
      <c r="E401" s="139"/>
    </row>
    <row r="402" spans="5:5">
      <c r="E402" s="139"/>
    </row>
    <row r="403" spans="5:5">
      <c r="E403" s="139"/>
    </row>
    <row r="404" spans="5:5">
      <c r="E404" s="139"/>
    </row>
    <row r="405" spans="5:5">
      <c r="E405" s="139"/>
    </row>
    <row r="406" spans="5:5">
      <c r="E406" s="139"/>
    </row>
    <row r="407" spans="5:5">
      <c r="E407" s="139"/>
    </row>
    <row r="408" spans="5:5">
      <c r="E408" s="139"/>
    </row>
    <row r="409" spans="5:5">
      <c r="E409" s="139"/>
    </row>
    <row r="410" spans="5:5">
      <c r="E410" s="139"/>
    </row>
    <row r="411" spans="5:5">
      <c r="E411" s="139"/>
    </row>
    <row r="412" spans="5:5">
      <c r="E412" s="139"/>
    </row>
    <row r="413" spans="5:5">
      <c r="E413" s="139"/>
    </row>
    <row r="414" spans="5:5">
      <c r="E414" s="139"/>
    </row>
    <row r="415" spans="5:5">
      <c r="E415" s="139"/>
    </row>
    <row r="416" spans="5:5">
      <c r="E416" s="139"/>
    </row>
    <row r="417" spans="5:5">
      <c r="E417" s="139"/>
    </row>
    <row r="418" spans="5:5">
      <c r="E418" s="139"/>
    </row>
    <row r="419" spans="5:5">
      <c r="E419" s="139"/>
    </row>
    <row r="420" spans="5:5">
      <c r="E420" s="139"/>
    </row>
    <row r="421" spans="5:5">
      <c r="E421" s="139"/>
    </row>
    <row r="422" spans="5:5">
      <c r="E422" s="139"/>
    </row>
    <row r="423" spans="5:5">
      <c r="E423" s="139"/>
    </row>
    <row r="424" spans="5:5">
      <c r="E424" s="139"/>
    </row>
    <row r="425" spans="5:5">
      <c r="E425" s="139"/>
    </row>
    <row r="426" spans="5:5">
      <c r="E426" s="139"/>
    </row>
    <row r="427" spans="5:5">
      <c r="E427" s="139"/>
    </row>
    <row r="428" spans="5:5">
      <c r="E428" s="139"/>
    </row>
    <row r="429" spans="5:5">
      <c r="E429" s="139"/>
    </row>
    <row r="430" spans="5:5">
      <c r="E430" s="139"/>
    </row>
    <row r="431" spans="5:5">
      <c r="E431" s="139"/>
    </row>
    <row r="432" spans="5:5">
      <c r="E432" s="139"/>
    </row>
    <row r="433" spans="5:5">
      <c r="E433" s="139"/>
    </row>
    <row r="434" spans="5:5">
      <c r="E434" s="139"/>
    </row>
    <row r="435" spans="5:5">
      <c r="E435" s="139"/>
    </row>
    <row r="436" spans="5:5">
      <c r="E436" s="139"/>
    </row>
    <row r="437" spans="5:5">
      <c r="E437" s="139"/>
    </row>
    <row r="438" spans="5:5">
      <c r="E438" s="139"/>
    </row>
    <row r="439" spans="5:5">
      <c r="E439" s="139"/>
    </row>
    <row r="440" spans="5:5">
      <c r="E440" s="139"/>
    </row>
    <row r="441" spans="5:5">
      <c r="E441" s="139"/>
    </row>
    <row r="442" spans="5:5">
      <c r="E442" s="139"/>
    </row>
    <row r="443" spans="5:5">
      <c r="E443" s="139"/>
    </row>
    <row r="444" spans="5:5">
      <c r="E444" s="139"/>
    </row>
    <row r="445" spans="5:5">
      <c r="E445" s="139"/>
    </row>
    <row r="446" spans="5:5">
      <c r="E446" s="139"/>
    </row>
    <row r="447" spans="5:5">
      <c r="E447" s="139"/>
    </row>
    <row r="448" spans="5:5">
      <c r="E448" s="139"/>
    </row>
    <row r="449" spans="5:5">
      <c r="E449" s="139"/>
    </row>
    <row r="450" spans="5:5">
      <c r="E450" s="139"/>
    </row>
    <row r="451" spans="5:5">
      <c r="E451" s="139"/>
    </row>
    <row r="452" spans="5:5">
      <c r="E452" s="139"/>
    </row>
    <row r="453" spans="5:5">
      <c r="E453" s="139"/>
    </row>
    <row r="454" spans="5:5">
      <c r="E454" s="139"/>
    </row>
    <row r="455" spans="5:5">
      <c r="E455" s="139"/>
    </row>
    <row r="456" spans="5:5">
      <c r="E456" s="139"/>
    </row>
    <row r="457" spans="5:5">
      <c r="E457" s="139"/>
    </row>
    <row r="458" spans="5:5">
      <c r="E458" s="139"/>
    </row>
    <row r="459" spans="5:5">
      <c r="E459" s="139"/>
    </row>
    <row r="460" spans="5:5">
      <c r="E460" s="139"/>
    </row>
    <row r="461" spans="5:5">
      <c r="E461" s="139"/>
    </row>
    <row r="462" spans="5:5">
      <c r="E462" s="139"/>
    </row>
    <row r="463" spans="5:5">
      <c r="E463" s="139"/>
    </row>
    <row r="464" spans="5:5">
      <c r="E464" s="139"/>
    </row>
    <row r="465" spans="5:5">
      <c r="E465" s="139"/>
    </row>
    <row r="466" spans="5:5">
      <c r="E466" s="139"/>
    </row>
    <row r="467" spans="5:5">
      <c r="E467" s="139"/>
    </row>
    <row r="468" spans="5:5">
      <c r="E468" s="139"/>
    </row>
    <row r="469" spans="5:5">
      <c r="E469" s="139"/>
    </row>
    <row r="470" spans="5:5">
      <c r="E470" s="139"/>
    </row>
    <row r="471" spans="5:5">
      <c r="E471" s="139"/>
    </row>
    <row r="472" spans="5:5">
      <c r="E472" s="139"/>
    </row>
    <row r="473" spans="5:5">
      <c r="E473" s="139"/>
    </row>
    <row r="474" spans="5:5">
      <c r="E474" s="139"/>
    </row>
    <row r="475" spans="5:5">
      <c r="E475" s="139"/>
    </row>
    <row r="476" spans="5:5">
      <c r="E476" s="139"/>
    </row>
    <row r="477" spans="5:5">
      <c r="E477" s="139"/>
    </row>
    <row r="478" spans="5:5">
      <c r="E478" s="139"/>
    </row>
    <row r="479" spans="5:5">
      <c r="E479" s="139"/>
    </row>
    <row r="480" spans="5:5">
      <c r="E480" s="139"/>
    </row>
    <row r="481" spans="5:5">
      <c r="E481" s="139"/>
    </row>
    <row r="482" spans="5:5">
      <c r="E482" s="139"/>
    </row>
    <row r="483" spans="5:5">
      <c r="E483" s="139"/>
    </row>
    <row r="484" spans="5:5">
      <c r="E484" s="139"/>
    </row>
    <row r="485" spans="5:5">
      <c r="E485" s="139"/>
    </row>
    <row r="486" spans="5:5">
      <c r="E486" s="139"/>
    </row>
    <row r="487" spans="5:5">
      <c r="E487" s="139"/>
    </row>
    <row r="488" spans="5:5">
      <c r="E488" s="139"/>
    </row>
    <row r="489" spans="5:5">
      <c r="E489" s="139"/>
    </row>
    <row r="490" spans="5:5">
      <c r="E490" s="139"/>
    </row>
    <row r="491" spans="5:5">
      <c r="E491" s="139"/>
    </row>
    <row r="492" spans="5:5">
      <c r="E492" s="139"/>
    </row>
    <row r="493" spans="5:5">
      <c r="E493" s="139"/>
    </row>
    <row r="494" spans="5:5">
      <c r="E494" s="139"/>
    </row>
    <row r="495" spans="5:5">
      <c r="E495" s="139"/>
    </row>
    <row r="496" spans="5:5">
      <c r="E496" s="139"/>
    </row>
    <row r="497" spans="5:5">
      <c r="E497" s="139"/>
    </row>
    <row r="498" spans="5:5">
      <c r="E498" s="139"/>
    </row>
    <row r="499" spans="5:5">
      <c r="E499" s="139"/>
    </row>
    <row r="500" spans="5:5">
      <c r="E500" s="139"/>
    </row>
    <row r="501" spans="5:5">
      <c r="E501" s="139"/>
    </row>
    <row r="502" spans="5:5">
      <c r="E502" s="139"/>
    </row>
    <row r="503" spans="5:5">
      <c r="E503" s="139"/>
    </row>
    <row r="504" spans="5:5">
      <c r="E504" s="139"/>
    </row>
    <row r="505" spans="5:5">
      <c r="E505" s="139"/>
    </row>
    <row r="506" spans="5:5">
      <c r="E506" s="139"/>
    </row>
    <row r="507" spans="5:5">
      <c r="E507" s="139"/>
    </row>
    <row r="508" spans="5:5">
      <c r="E508" s="139"/>
    </row>
    <row r="509" spans="5:5">
      <c r="E509" s="139"/>
    </row>
    <row r="510" spans="5:5">
      <c r="E510" s="139"/>
    </row>
    <row r="511" spans="5:5">
      <c r="E511" s="139"/>
    </row>
    <row r="512" spans="5:5">
      <c r="E512" s="139"/>
    </row>
    <row r="513" spans="5:5">
      <c r="E513" s="139"/>
    </row>
    <row r="514" spans="5:5">
      <c r="E514" s="139"/>
    </row>
    <row r="515" spans="5:5">
      <c r="E515" s="139"/>
    </row>
    <row r="516" spans="5:5">
      <c r="E516" s="139"/>
    </row>
    <row r="517" spans="5:5">
      <c r="E517" s="139"/>
    </row>
    <row r="518" spans="5:5">
      <c r="E518" s="139"/>
    </row>
    <row r="519" spans="5:5">
      <c r="E519" s="139"/>
    </row>
    <row r="520" spans="5:5">
      <c r="E520" s="139"/>
    </row>
    <row r="521" spans="5:5">
      <c r="E521" s="139"/>
    </row>
    <row r="522" spans="5:5">
      <c r="E522" s="139"/>
    </row>
    <row r="523" spans="5:5">
      <c r="E523" s="139"/>
    </row>
    <row r="524" spans="5:5">
      <c r="E524" s="139"/>
    </row>
    <row r="525" spans="5:5">
      <c r="E525" s="139"/>
    </row>
    <row r="526" spans="5:5">
      <c r="E526" s="139"/>
    </row>
    <row r="527" spans="5:5">
      <c r="E527" s="139"/>
    </row>
    <row r="528" spans="5:5">
      <c r="E528" s="139"/>
    </row>
    <row r="529" spans="5:5">
      <c r="E529" s="139"/>
    </row>
    <row r="530" spans="5:5">
      <c r="E530" s="139"/>
    </row>
    <row r="531" spans="5:5">
      <c r="E531" s="139"/>
    </row>
    <row r="532" spans="5:5">
      <c r="E532" s="139"/>
    </row>
    <row r="533" spans="5:5">
      <c r="E533" s="139"/>
    </row>
    <row r="534" spans="5:5">
      <c r="E534" s="139"/>
    </row>
    <row r="535" spans="5:5">
      <c r="E535" s="139"/>
    </row>
    <row r="536" spans="5:5">
      <c r="E536" s="139"/>
    </row>
    <row r="537" spans="5:5">
      <c r="E537" s="139"/>
    </row>
    <row r="538" spans="5:5">
      <c r="E538" s="139"/>
    </row>
    <row r="539" spans="5:5">
      <c r="E539" s="139"/>
    </row>
    <row r="540" spans="5:5">
      <c r="E540" s="139"/>
    </row>
    <row r="541" spans="5:5">
      <c r="E541" s="139"/>
    </row>
    <row r="542" spans="5:5">
      <c r="E542" s="139"/>
    </row>
    <row r="543" spans="5:5">
      <c r="E543" s="139"/>
    </row>
    <row r="544" spans="5:5">
      <c r="E544" s="139"/>
    </row>
    <row r="545" spans="5:5">
      <c r="E545" s="139"/>
    </row>
    <row r="546" spans="5:5">
      <c r="E546" s="139"/>
    </row>
    <row r="547" spans="5:5">
      <c r="E547" s="139"/>
    </row>
    <row r="548" spans="5:5">
      <c r="E548" s="139"/>
    </row>
    <row r="549" spans="5:5">
      <c r="E549" s="139"/>
    </row>
    <row r="550" spans="5:5">
      <c r="E550" s="139"/>
    </row>
    <row r="551" spans="5:5">
      <c r="E551" s="139"/>
    </row>
    <row r="552" spans="5:5">
      <c r="E552" s="139"/>
    </row>
    <row r="553" spans="5:5">
      <c r="E553" s="139"/>
    </row>
    <row r="554" spans="5:5">
      <c r="E554" s="139"/>
    </row>
    <row r="555" spans="5:5">
      <c r="E555" s="139"/>
    </row>
    <row r="556" spans="5:5">
      <c r="E556" s="139"/>
    </row>
    <row r="557" spans="5:5">
      <c r="E557" s="139"/>
    </row>
    <row r="558" spans="5:5">
      <c r="E558" s="139"/>
    </row>
    <row r="559" spans="5:5">
      <c r="E559" s="139"/>
    </row>
    <row r="560" spans="5:5">
      <c r="E560" s="139"/>
    </row>
    <row r="561" spans="5:5">
      <c r="E561" s="139"/>
    </row>
    <row r="562" spans="5:5">
      <c r="E562" s="139"/>
    </row>
    <row r="563" spans="5:5">
      <c r="E563" s="139"/>
    </row>
    <row r="564" spans="5:5">
      <c r="E564" s="139"/>
    </row>
    <row r="565" spans="5:5">
      <c r="E565" s="139"/>
    </row>
    <row r="566" spans="5:5">
      <c r="E566" s="139"/>
    </row>
    <row r="567" spans="5:5">
      <c r="E567" s="139"/>
    </row>
    <row r="568" spans="5:5">
      <c r="E568" s="139"/>
    </row>
    <row r="569" spans="5:5">
      <c r="E569" s="139"/>
    </row>
    <row r="570" spans="5:5">
      <c r="E570" s="139"/>
    </row>
    <row r="571" spans="5:5">
      <c r="E571" s="139"/>
    </row>
    <row r="572" spans="5:5">
      <c r="E572" s="139"/>
    </row>
    <row r="573" spans="5:5">
      <c r="E573" s="139"/>
    </row>
    <row r="574" spans="5:5">
      <c r="E574" s="139"/>
    </row>
    <row r="575" spans="5:5">
      <c r="E575" s="139"/>
    </row>
    <row r="576" spans="5:5">
      <c r="E576" s="139"/>
    </row>
    <row r="577" spans="5:5">
      <c r="E577" s="139"/>
    </row>
    <row r="578" spans="5:5">
      <c r="E578" s="139"/>
    </row>
    <row r="579" spans="5:5">
      <c r="E579" s="139"/>
    </row>
    <row r="580" spans="5:5">
      <c r="E580" s="139"/>
    </row>
    <row r="581" spans="5:5">
      <c r="E581" s="139"/>
    </row>
    <row r="582" spans="5:5">
      <c r="E582" s="139"/>
    </row>
    <row r="583" spans="5:5">
      <c r="E583" s="139"/>
    </row>
    <row r="584" spans="5:5">
      <c r="E584" s="139"/>
    </row>
    <row r="585" spans="5:5">
      <c r="E585" s="139"/>
    </row>
    <row r="586" spans="5:5">
      <c r="E586" s="139"/>
    </row>
    <row r="587" spans="5:5">
      <c r="E587" s="139"/>
    </row>
    <row r="588" spans="5:5">
      <c r="E588" s="139"/>
    </row>
    <row r="589" spans="5:5">
      <c r="E589" s="139"/>
    </row>
    <row r="590" spans="5:5">
      <c r="E590" s="139"/>
    </row>
    <row r="591" spans="5:5">
      <c r="E591" s="139"/>
    </row>
    <row r="592" spans="5:5">
      <c r="E592" s="139"/>
    </row>
    <row r="593" spans="5:5">
      <c r="E593" s="139"/>
    </row>
    <row r="594" spans="5:5">
      <c r="E594" s="139"/>
    </row>
    <row r="595" spans="5:5">
      <c r="E595" s="139"/>
    </row>
    <row r="596" spans="5:5">
      <c r="E596" s="139"/>
    </row>
    <row r="597" spans="5:5">
      <c r="E597" s="139"/>
    </row>
    <row r="598" spans="5:5">
      <c r="E598" s="139"/>
    </row>
    <row r="599" spans="5:5">
      <c r="E599" s="139"/>
    </row>
    <row r="600" spans="5:5">
      <c r="E600" s="139"/>
    </row>
    <row r="601" spans="5:5">
      <c r="E601" s="139"/>
    </row>
    <row r="602" spans="5:5">
      <c r="E602" s="139"/>
    </row>
    <row r="603" spans="5:5">
      <c r="E603" s="139"/>
    </row>
    <row r="604" spans="5:5">
      <c r="E604" s="139"/>
    </row>
    <row r="605" spans="5:5">
      <c r="E605" s="139"/>
    </row>
    <row r="606" spans="5:5">
      <c r="E606" s="139"/>
    </row>
    <row r="607" spans="5:5">
      <c r="E607" s="139"/>
    </row>
    <row r="608" spans="5:5">
      <c r="E608" s="139"/>
    </row>
    <row r="609" spans="5:5">
      <c r="E609" s="139"/>
    </row>
    <row r="610" spans="5:5">
      <c r="E610" s="139"/>
    </row>
    <row r="611" spans="5:5">
      <c r="E611" s="139"/>
    </row>
    <row r="612" spans="5:5">
      <c r="E612" s="139"/>
    </row>
    <row r="613" spans="5:5">
      <c r="E613" s="139"/>
    </row>
    <row r="614" spans="5:5">
      <c r="E614" s="139"/>
    </row>
    <row r="615" spans="5:5">
      <c r="E615" s="139"/>
    </row>
    <row r="616" spans="5:5">
      <c r="E616" s="139"/>
    </row>
    <row r="617" spans="5:5">
      <c r="E617" s="139"/>
    </row>
    <row r="618" spans="5:5">
      <c r="E618" s="139"/>
    </row>
    <row r="619" spans="5:5">
      <c r="E619" s="139"/>
    </row>
    <row r="620" spans="5:5">
      <c r="E620" s="139"/>
    </row>
    <row r="621" spans="5:5">
      <c r="E621" s="139"/>
    </row>
    <row r="622" spans="5:5">
      <c r="E622" s="139"/>
    </row>
    <row r="623" spans="5:5">
      <c r="E623" s="139"/>
    </row>
    <row r="624" spans="5:5">
      <c r="E624" s="139"/>
    </row>
    <row r="625" spans="5:5">
      <c r="E625" s="139"/>
    </row>
    <row r="626" spans="5:5">
      <c r="E626" s="139"/>
    </row>
    <row r="627" spans="5:5">
      <c r="E627" s="139"/>
    </row>
    <row r="628" spans="5:5">
      <c r="E628" s="139"/>
    </row>
    <row r="629" spans="5:5">
      <c r="E629" s="139"/>
    </row>
    <row r="630" spans="5:5">
      <c r="E630" s="139"/>
    </row>
    <row r="631" spans="5:5">
      <c r="E631" s="139"/>
    </row>
    <row r="632" spans="5:5">
      <c r="E632" s="139"/>
    </row>
    <row r="633" spans="5:5">
      <c r="E633" s="139"/>
    </row>
    <row r="634" spans="5:5">
      <c r="E634" s="139"/>
    </row>
    <row r="635" spans="5:5">
      <c r="E635" s="139"/>
    </row>
    <row r="636" spans="5:5">
      <c r="E636" s="139"/>
    </row>
    <row r="637" spans="5:5">
      <c r="E637" s="139"/>
    </row>
    <row r="638" spans="5:5">
      <c r="E638" s="139"/>
    </row>
    <row r="639" spans="5:5">
      <c r="E639" s="139"/>
    </row>
    <row r="640" spans="5:5">
      <c r="E640" s="139"/>
    </row>
    <row r="641" spans="5:5">
      <c r="E641" s="139"/>
    </row>
    <row r="642" spans="5:5">
      <c r="E642" s="139"/>
    </row>
    <row r="643" spans="5:5">
      <c r="E643" s="139"/>
    </row>
    <row r="644" spans="5:5">
      <c r="E644" s="139"/>
    </row>
    <row r="645" spans="5:5">
      <c r="E645" s="139"/>
    </row>
    <row r="646" spans="5:5">
      <c r="E646" s="139"/>
    </row>
    <row r="647" spans="5:5">
      <c r="E647" s="139"/>
    </row>
    <row r="648" spans="5:5">
      <c r="E648" s="139"/>
    </row>
    <row r="649" spans="5:5">
      <c r="E649" s="139"/>
    </row>
    <row r="650" spans="5:5">
      <c r="E650" s="139"/>
    </row>
    <row r="651" spans="5:5">
      <c r="E651" s="139"/>
    </row>
    <row r="652" spans="5:5">
      <c r="E652" s="139"/>
    </row>
    <row r="653" spans="5:5">
      <c r="E653" s="139"/>
    </row>
    <row r="654" spans="5:5">
      <c r="E654" s="139"/>
    </row>
    <row r="655" spans="5:5">
      <c r="E655" s="139"/>
    </row>
    <row r="656" spans="5:5">
      <c r="E656" s="139"/>
    </row>
    <row r="657" spans="5:5">
      <c r="E657" s="139"/>
    </row>
    <row r="658" spans="5:5">
      <c r="E658" s="139"/>
    </row>
    <row r="659" spans="5:5">
      <c r="E659" s="139"/>
    </row>
    <row r="660" spans="5:5">
      <c r="E660" s="139"/>
    </row>
    <row r="661" spans="5:5">
      <c r="E661" s="139"/>
    </row>
    <row r="662" spans="5:5">
      <c r="E662" s="139"/>
    </row>
    <row r="663" spans="5:5">
      <c r="E663" s="139"/>
    </row>
    <row r="664" spans="5:5">
      <c r="E664" s="139"/>
    </row>
    <row r="665" spans="5:5">
      <c r="E665" s="139"/>
    </row>
    <row r="666" spans="5:5">
      <c r="E666" s="139"/>
    </row>
    <row r="667" spans="5:5">
      <c r="E667" s="139"/>
    </row>
    <row r="668" spans="5:5">
      <c r="E668" s="139"/>
    </row>
    <row r="669" spans="5:5">
      <c r="E669" s="139"/>
    </row>
    <row r="670" spans="5:5">
      <c r="E670" s="139"/>
    </row>
    <row r="671" spans="5:5">
      <c r="E671" s="139"/>
    </row>
    <row r="672" spans="5:5">
      <c r="E672" s="139"/>
    </row>
    <row r="673" spans="5:5">
      <c r="E673" s="139"/>
    </row>
    <row r="674" spans="5:5">
      <c r="E674" s="139"/>
    </row>
    <row r="675" spans="5:5">
      <c r="E675" s="139"/>
    </row>
    <row r="676" spans="5:5">
      <c r="E676" s="139"/>
    </row>
    <row r="677" spans="5:5">
      <c r="E677" s="139"/>
    </row>
    <row r="678" spans="5:5">
      <c r="E678" s="139"/>
    </row>
    <row r="679" spans="5:5">
      <c r="E679" s="139"/>
    </row>
    <row r="680" spans="5:5">
      <c r="E680" s="139"/>
    </row>
    <row r="681" spans="5:5">
      <c r="E681" s="139"/>
    </row>
    <row r="682" spans="5:5">
      <c r="E682" s="139"/>
    </row>
    <row r="683" spans="5:5">
      <c r="E683" s="139"/>
    </row>
    <row r="684" spans="5:5">
      <c r="E684" s="139"/>
    </row>
    <row r="685" spans="5:5">
      <c r="E685" s="139"/>
    </row>
    <row r="686" spans="5:5">
      <c r="E686" s="139"/>
    </row>
    <row r="687" spans="5:5">
      <c r="E687" s="139"/>
    </row>
    <row r="688" spans="5:5">
      <c r="E688" s="139"/>
    </row>
    <row r="689" spans="5:5">
      <c r="E689" s="139"/>
    </row>
    <row r="690" spans="5:5">
      <c r="E690" s="139"/>
    </row>
    <row r="691" spans="5:5">
      <c r="E691" s="139"/>
    </row>
    <row r="692" spans="5:5">
      <c r="E692" s="139"/>
    </row>
    <row r="693" spans="5:5">
      <c r="E693" s="139"/>
    </row>
    <row r="694" spans="5:5">
      <c r="E694" s="139"/>
    </row>
    <row r="695" spans="5:5">
      <c r="E695" s="139"/>
    </row>
    <row r="696" spans="5:5">
      <c r="E696" s="139"/>
    </row>
    <row r="697" spans="5:5">
      <c r="E697" s="139"/>
    </row>
    <row r="698" spans="5:5">
      <c r="E698" s="139"/>
    </row>
    <row r="699" spans="5:5">
      <c r="E699" s="139"/>
    </row>
    <row r="700" spans="5:5">
      <c r="E700" s="139"/>
    </row>
    <row r="701" spans="5:5">
      <c r="E701" s="139"/>
    </row>
    <row r="702" spans="5:5">
      <c r="E702" s="139"/>
    </row>
    <row r="703" spans="5:5">
      <c r="E703" s="139"/>
    </row>
    <row r="704" spans="5:5">
      <c r="E704" s="139"/>
    </row>
    <row r="705" spans="5:5">
      <c r="E705" s="139"/>
    </row>
    <row r="706" spans="5:5">
      <c r="E706" s="139"/>
    </row>
    <row r="707" spans="5:5">
      <c r="E707" s="139"/>
    </row>
    <row r="708" spans="5:5">
      <c r="E708" s="139"/>
    </row>
    <row r="709" spans="5:5">
      <c r="E709" s="139"/>
    </row>
    <row r="710" spans="5:5">
      <c r="E710" s="139"/>
    </row>
    <row r="711" spans="5:5">
      <c r="E711" s="139"/>
    </row>
    <row r="712" spans="5:5">
      <c r="E712" s="139"/>
    </row>
    <row r="713" spans="5:5">
      <c r="E713" s="139"/>
    </row>
    <row r="714" spans="5:5">
      <c r="E714" s="139"/>
    </row>
    <row r="715" spans="5:5">
      <c r="E715" s="139"/>
    </row>
    <row r="716" spans="5:5">
      <c r="E716" s="139"/>
    </row>
    <row r="717" spans="5:5">
      <c r="E717" s="139"/>
    </row>
    <row r="718" spans="5:5">
      <c r="E718" s="139"/>
    </row>
    <row r="719" spans="5:5">
      <c r="E719" s="139"/>
    </row>
    <row r="720" spans="5:5">
      <c r="E720" s="139"/>
    </row>
    <row r="721" spans="5:5">
      <c r="E721" s="139"/>
    </row>
    <row r="722" spans="5:5">
      <c r="E722" s="139"/>
    </row>
    <row r="723" spans="5:5">
      <c r="E723" s="139"/>
    </row>
    <row r="724" spans="5:5">
      <c r="E724" s="139"/>
    </row>
    <row r="725" spans="5:5">
      <c r="E725" s="139"/>
    </row>
    <row r="726" spans="5:5">
      <c r="E726" s="139"/>
    </row>
    <row r="727" spans="5:5">
      <c r="E727" s="139"/>
    </row>
    <row r="728" spans="5:5">
      <c r="E728" s="139"/>
    </row>
    <row r="729" spans="5:5">
      <c r="E729" s="139"/>
    </row>
    <row r="730" spans="5:5">
      <c r="E730" s="139"/>
    </row>
    <row r="731" spans="5:5">
      <c r="E731" s="139"/>
    </row>
    <row r="732" spans="5:5">
      <c r="E732" s="139"/>
    </row>
    <row r="733" spans="5:5">
      <c r="E733" s="139"/>
    </row>
    <row r="734" spans="5:5">
      <c r="E734" s="139"/>
    </row>
    <row r="735" spans="5:5">
      <c r="E735" s="139"/>
    </row>
    <row r="736" spans="5:5">
      <c r="E736" s="139"/>
    </row>
    <row r="737" spans="5:5">
      <c r="E737" s="139"/>
    </row>
    <row r="738" spans="5:5">
      <c r="E738" s="139"/>
    </row>
    <row r="739" spans="5:5">
      <c r="E739" s="139"/>
    </row>
    <row r="740" spans="5:5">
      <c r="E740" s="139"/>
    </row>
    <row r="741" spans="5:5">
      <c r="E741" s="139"/>
    </row>
    <row r="742" spans="5:5">
      <c r="E742" s="139"/>
    </row>
    <row r="743" spans="5:5">
      <c r="E743" s="139"/>
    </row>
    <row r="744" spans="5:5">
      <c r="E744" s="139"/>
    </row>
    <row r="745" spans="5:5">
      <c r="E745" s="139"/>
    </row>
    <row r="746" spans="5:5">
      <c r="E746" s="139"/>
    </row>
    <row r="747" spans="5:5">
      <c r="E747" s="139"/>
    </row>
    <row r="748" spans="5:5">
      <c r="E748" s="139"/>
    </row>
    <row r="749" spans="5:5">
      <c r="E749" s="139"/>
    </row>
    <row r="750" spans="5:5">
      <c r="E750" s="139"/>
    </row>
    <row r="751" spans="5:5">
      <c r="E751" s="139"/>
    </row>
    <row r="752" spans="5:5">
      <c r="E752" s="139"/>
    </row>
    <row r="753" spans="5:5">
      <c r="E753" s="139"/>
    </row>
    <row r="754" spans="5:5">
      <c r="E754" s="139"/>
    </row>
    <row r="755" spans="5:5">
      <c r="E755" s="139"/>
    </row>
    <row r="756" spans="5:5">
      <c r="E756" s="139"/>
    </row>
    <row r="757" spans="5:5">
      <c r="E757" s="139"/>
    </row>
    <row r="758" spans="5:5">
      <c r="E758" s="139"/>
    </row>
    <row r="759" spans="5:5">
      <c r="E759" s="139"/>
    </row>
    <row r="760" spans="5:5">
      <c r="E760" s="139"/>
    </row>
    <row r="761" spans="5:5">
      <c r="E761" s="139"/>
    </row>
    <row r="762" spans="5:5">
      <c r="E762" s="139"/>
    </row>
    <row r="763" spans="5:5">
      <c r="E763" s="139"/>
    </row>
    <row r="764" spans="5:5">
      <c r="E764" s="139"/>
    </row>
    <row r="765" spans="5:5">
      <c r="E765" s="139"/>
    </row>
    <row r="766" spans="5:5">
      <c r="E766" s="139"/>
    </row>
    <row r="767" spans="5:5">
      <c r="E767" s="139"/>
    </row>
    <row r="768" spans="5:5">
      <c r="E768" s="139"/>
    </row>
    <row r="769" spans="5:5">
      <c r="E769" s="139"/>
    </row>
    <row r="770" spans="5:5">
      <c r="E770" s="139"/>
    </row>
    <row r="771" spans="5:5">
      <c r="E771" s="139"/>
    </row>
    <row r="772" spans="5:5">
      <c r="E772" s="139"/>
    </row>
    <row r="773" spans="5:5">
      <c r="E773" s="139"/>
    </row>
    <row r="774" spans="5:5">
      <c r="E774" s="139"/>
    </row>
    <row r="775" spans="5:5">
      <c r="E775" s="139"/>
    </row>
    <row r="776" spans="5:5">
      <c r="E776" s="139"/>
    </row>
    <row r="777" spans="5:5">
      <c r="E777" s="139"/>
    </row>
    <row r="778" spans="5:5">
      <c r="E778" s="139"/>
    </row>
    <row r="779" spans="5:5">
      <c r="E779" s="139"/>
    </row>
    <row r="780" spans="5:5">
      <c r="E780" s="139"/>
    </row>
    <row r="781" spans="5:5">
      <c r="E781" s="139"/>
    </row>
    <row r="782" spans="5:5">
      <c r="E782" s="139"/>
    </row>
    <row r="783" spans="5:5">
      <c r="E783" s="139"/>
    </row>
    <row r="784" spans="5:5">
      <c r="E784" s="139"/>
    </row>
    <row r="785" spans="5:5">
      <c r="E785" s="139"/>
    </row>
    <row r="786" spans="5:5">
      <c r="E786" s="139"/>
    </row>
    <row r="787" spans="5:5">
      <c r="E787" s="139"/>
    </row>
    <row r="788" spans="5:5">
      <c r="E788" s="139"/>
    </row>
    <row r="789" spans="5:5">
      <c r="E789" s="139"/>
    </row>
    <row r="790" spans="5:5">
      <c r="E790" s="139"/>
    </row>
    <row r="791" spans="5:5">
      <c r="E791" s="139"/>
    </row>
    <row r="792" spans="5:5">
      <c r="E792" s="139"/>
    </row>
    <row r="793" spans="5:5">
      <c r="E793" s="139"/>
    </row>
    <row r="794" spans="5:5">
      <c r="E794" s="139"/>
    </row>
    <row r="795" spans="5:5">
      <c r="E795" s="139"/>
    </row>
    <row r="796" spans="5:5">
      <c r="E796" s="139"/>
    </row>
    <row r="797" spans="5:5">
      <c r="E797" s="139"/>
    </row>
    <row r="798" spans="5:5">
      <c r="E798" s="139"/>
    </row>
    <row r="799" spans="5:5">
      <c r="E799" s="139"/>
    </row>
    <row r="800" spans="5:5">
      <c r="E800" s="139"/>
    </row>
    <row r="801" spans="5:5">
      <c r="E801" s="139"/>
    </row>
    <row r="802" spans="5:5">
      <c r="E802" s="139"/>
    </row>
    <row r="803" spans="5:5">
      <c r="E803" s="139"/>
    </row>
    <row r="804" spans="5:5">
      <c r="E804" s="139"/>
    </row>
    <row r="805" spans="5:5">
      <c r="E805" s="139"/>
    </row>
    <row r="806" spans="5:5">
      <c r="E806" s="139"/>
    </row>
    <row r="807" spans="5:5">
      <c r="E807" s="139"/>
    </row>
    <row r="808" spans="5:5">
      <c r="E808" s="139"/>
    </row>
    <row r="809" spans="5:5">
      <c r="E809" s="139"/>
    </row>
    <row r="810" spans="5:5">
      <c r="E810" s="139"/>
    </row>
    <row r="811" spans="5:5">
      <c r="E811" s="139"/>
    </row>
    <row r="812" spans="5:5">
      <c r="E812" s="139"/>
    </row>
    <row r="813" spans="5:5">
      <c r="E813" s="139"/>
    </row>
    <row r="814" spans="5:5">
      <c r="E814" s="139"/>
    </row>
    <row r="815" spans="5:5">
      <c r="E815" s="139"/>
    </row>
    <row r="816" spans="5:5">
      <c r="E816" s="139"/>
    </row>
    <row r="817" spans="5:5">
      <c r="E817" s="139"/>
    </row>
    <row r="818" spans="5:5">
      <c r="E818" s="139"/>
    </row>
    <row r="819" spans="5:5">
      <c r="E819" s="139"/>
    </row>
    <row r="820" spans="5:5">
      <c r="E820" s="139"/>
    </row>
    <row r="821" spans="5:5">
      <c r="E821" s="139"/>
    </row>
    <row r="822" spans="5:5">
      <c r="E822" s="139"/>
    </row>
    <row r="823" spans="5:5">
      <c r="E823" s="139"/>
    </row>
    <row r="824" spans="5:5">
      <c r="E824" s="139"/>
    </row>
    <row r="825" spans="5:5">
      <c r="E825" s="139"/>
    </row>
    <row r="826" spans="5:5">
      <c r="E826" s="139"/>
    </row>
    <row r="827" spans="5:5">
      <c r="E827" s="139"/>
    </row>
    <row r="828" spans="5:5">
      <c r="E828" s="139"/>
    </row>
    <row r="829" spans="5:5">
      <c r="E829" s="139"/>
    </row>
    <row r="830" spans="5:5">
      <c r="E830" s="139"/>
    </row>
    <row r="831" spans="5:5">
      <c r="E831" s="139"/>
    </row>
    <row r="832" spans="5:5">
      <c r="E832" s="139"/>
    </row>
    <row r="833" spans="5:5">
      <c r="E833" s="139"/>
    </row>
    <row r="834" spans="5:5">
      <c r="E834" s="139"/>
    </row>
    <row r="835" spans="5:5">
      <c r="E835" s="139"/>
    </row>
    <row r="836" spans="5:5">
      <c r="E836" s="139"/>
    </row>
    <row r="837" spans="5:5">
      <c r="E837" s="139"/>
    </row>
    <row r="838" spans="5:5">
      <c r="E838" s="139"/>
    </row>
    <row r="839" spans="5:5">
      <c r="E839" s="139"/>
    </row>
    <row r="840" spans="5:5">
      <c r="E840" s="139"/>
    </row>
    <row r="841" spans="5:5">
      <c r="E841" s="139"/>
    </row>
    <row r="842" spans="5:5">
      <c r="E842" s="139"/>
    </row>
    <row r="843" spans="5:5">
      <c r="E843" s="139"/>
    </row>
    <row r="844" spans="5:5">
      <c r="E844" s="139"/>
    </row>
    <row r="845" spans="5:5">
      <c r="E845" s="139"/>
    </row>
    <row r="846" spans="5:5">
      <c r="E846" s="139"/>
    </row>
    <row r="847" spans="5:5">
      <c r="E847" s="139"/>
    </row>
    <row r="848" spans="5:5">
      <c r="E848" s="139"/>
    </row>
    <row r="849" spans="5:5">
      <c r="E849" s="139"/>
    </row>
    <row r="850" spans="5:5">
      <c r="E850" s="139"/>
    </row>
    <row r="851" spans="5:5">
      <c r="E851" s="139"/>
    </row>
    <row r="852" spans="5:5">
      <c r="E852" s="139"/>
    </row>
    <row r="853" spans="5:5">
      <c r="E853" s="139"/>
    </row>
    <row r="854" spans="5:5">
      <c r="E854" s="139"/>
    </row>
    <row r="855" spans="5:5">
      <c r="E855" s="139"/>
    </row>
    <row r="856" spans="5:5">
      <c r="E856" s="139"/>
    </row>
    <row r="857" spans="5:5">
      <c r="E857" s="139"/>
    </row>
    <row r="858" spans="5:5">
      <c r="E858" s="139"/>
    </row>
    <row r="859" spans="5:5">
      <c r="E859" s="139"/>
    </row>
    <row r="860" spans="5:5">
      <c r="E860" s="139"/>
    </row>
    <row r="861" spans="5:5">
      <c r="E861" s="139"/>
    </row>
    <row r="862" spans="5:5">
      <c r="E862" s="139"/>
    </row>
    <row r="863" spans="5:5">
      <c r="E863" s="139"/>
    </row>
    <row r="864" spans="5:5">
      <c r="E864" s="139"/>
    </row>
    <row r="865" spans="5:5">
      <c r="E865" s="139"/>
    </row>
    <row r="866" spans="5:5">
      <c r="E866" s="139"/>
    </row>
    <row r="867" spans="5:5">
      <c r="E867" s="139"/>
    </row>
    <row r="868" spans="5:5">
      <c r="E868" s="139"/>
    </row>
    <row r="869" spans="5:5">
      <c r="E869" s="139"/>
    </row>
    <row r="870" spans="5:5">
      <c r="E870" s="139"/>
    </row>
    <row r="871" spans="5:5">
      <c r="E871" s="139"/>
    </row>
    <row r="872" spans="5:5">
      <c r="E872" s="139"/>
    </row>
    <row r="873" spans="5:5">
      <c r="E873" s="139"/>
    </row>
    <row r="874" spans="5:5">
      <c r="E874" s="139"/>
    </row>
    <row r="875" spans="5:5">
      <c r="E875" s="139"/>
    </row>
    <row r="876" spans="5:5">
      <c r="E876" s="139"/>
    </row>
    <row r="877" spans="5:5">
      <c r="E877" s="139"/>
    </row>
    <row r="878" spans="5:5">
      <c r="E878" s="139"/>
    </row>
    <row r="879" spans="5:5">
      <c r="E879" s="139"/>
    </row>
    <row r="880" spans="5:5">
      <c r="E880" s="139"/>
    </row>
    <row r="881" spans="5:5">
      <c r="E881" s="139"/>
    </row>
    <row r="882" spans="5:5">
      <c r="E882" s="139"/>
    </row>
    <row r="883" spans="5:5">
      <c r="E883" s="139"/>
    </row>
    <row r="884" spans="5:5">
      <c r="E884" s="139"/>
    </row>
    <row r="885" spans="5:5">
      <c r="E885" s="139"/>
    </row>
    <row r="886" spans="5:5">
      <c r="E886" s="139"/>
    </row>
    <row r="887" spans="5:5">
      <c r="E887" s="139"/>
    </row>
    <row r="888" spans="5:5">
      <c r="E888" s="139"/>
    </row>
    <row r="889" spans="5:5">
      <c r="E889" s="139"/>
    </row>
    <row r="890" spans="5:5">
      <c r="E890" s="139"/>
    </row>
    <row r="891" spans="5:5">
      <c r="E891" s="139"/>
    </row>
    <row r="892" spans="5:5">
      <c r="E892" s="139"/>
    </row>
    <row r="893" spans="5:5">
      <c r="E893" s="139"/>
    </row>
    <row r="894" spans="5:5">
      <c r="E894" s="139"/>
    </row>
    <row r="895" spans="5:5">
      <c r="E895" s="139"/>
    </row>
    <row r="896" spans="5:5">
      <c r="E896" s="139"/>
    </row>
    <row r="897" spans="5:5">
      <c r="E897" s="139"/>
    </row>
    <row r="898" spans="5:5">
      <c r="E898" s="139"/>
    </row>
    <row r="899" spans="5:5">
      <c r="E899" s="139"/>
    </row>
    <row r="900" spans="5:5">
      <c r="E900" s="139"/>
    </row>
    <row r="901" spans="5:5">
      <c r="E901" s="139"/>
    </row>
    <row r="902" spans="5:5">
      <c r="E902" s="139"/>
    </row>
    <row r="903" spans="5:5">
      <c r="E903" s="139"/>
    </row>
    <row r="904" spans="5:5">
      <c r="E904" s="139"/>
    </row>
    <row r="905" spans="5:5">
      <c r="E905" s="139"/>
    </row>
    <row r="906" spans="5:5">
      <c r="E906" s="139"/>
    </row>
    <row r="907" spans="5:5">
      <c r="E907" s="139"/>
    </row>
    <row r="908" spans="5:5">
      <c r="E908" s="139"/>
    </row>
    <row r="909" spans="5:5">
      <c r="E909" s="139"/>
    </row>
    <row r="910" spans="5:5">
      <c r="E910" s="139"/>
    </row>
    <row r="911" spans="5:5">
      <c r="E911" s="139"/>
    </row>
    <row r="912" spans="5:5">
      <c r="E912" s="139"/>
    </row>
    <row r="913" spans="5:5">
      <c r="E913" s="139"/>
    </row>
    <row r="914" spans="5:5">
      <c r="E914" s="139"/>
    </row>
    <row r="915" spans="5:5">
      <c r="E915" s="139"/>
    </row>
    <row r="916" spans="5:5">
      <c r="E916" s="139"/>
    </row>
    <row r="917" spans="5:5">
      <c r="E917" s="139"/>
    </row>
    <row r="918" spans="5:5">
      <c r="E918" s="139"/>
    </row>
    <row r="919" spans="5:5">
      <c r="E919" s="139"/>
    </row>
    <row r="920" spans="5:5">
      <c r="E920" s="139"/>
    </row>
    <row r="921" spans="5:5">
      <c r="E921" s="139"/>
    </row>
    <row r="922" spans="5:5">
      <c r="E922" s="139"/>
    </row>
    <row r="923" spans="5:5">
      <c r="E923" s="139"/>
    </row>
    <row r="924" spans="5:5">
      <c r="E924" s="139"/>
    </row>
    <row r="925" spans="5:5">
      <c r="E925" s="139"/>
    </row>
    <row r="926" spans="5:5">
      <c r="E926" s="139"/>
    </row>
    <row r="927" spans="5:5">
      <c r="E927" s="139"/>
    </row>
    <row r="928" spans="5:5">
      <c r="E928" s="139"/>
    </row>
    <row r="929" spans="5:5">
      <c r="E929" s="139"/>
    </row>
    <row r="930" spans="5:5">
      <c r="E930" s="139"/>
    </row>
    <row r="931" spans="5:5">
      <c r="E931" s="139"/>
    </row>
    <row r="932" spans="5:5">
      <c r="E932" s="139"/>
    </row>
    <row r="933" spans="5:5">
      <c r="E933" s="139"/>
    </row>
    <row r="934" spans="5:5">
      <c r="E934" s="139"/>
    </row>
    <row r="935" spans="5:5">
      <c r="E935" s="139"/>
    </row>
    <row r="936" spans="5:5">
      <c r="E936" s="139"/>
    </row>
    <row r="937" spans="5:5">
      <c r="E937" s="139"/>
    </row>
    <row r="938" spans="5:5">
      <c r="E938" s="139"/>
    </row>
    <row r="939" spans="5:5">
      <c r="E939" s="139"/>
    </row>
    <row r="940" spans="5:5">
      <c r="E940" s="139"/>
    </row>
    <row r="941" spans="5:5">
      <c r="E941" s="139"/>
    </row>
    <row r="942" spans="5:5">
      <c r="E942" s="139"/>
    </row>
    <row r="943" spans="5:5">
      <c r="E943" s="139"/>
    </row>
    <row r="944" spans="5:5">
      <c r="E944" s="139"/>
    </row>
    <row r="945" spans="5:5">
      <c r="E945" s="139"/>
    </row>
    <row r="946" spans="5:5">
      <c r="E946" s="139"/>
    </row>
    <row r="947" spans="5:5">
      <c r="E947" s="139"/>
    </row>
    <row r="948" spans="5:5">
      <c r="E948" s="139"/>
    </row>
    <row r="949" spans="5:5">
      <c r="E949" s="139"/>
    </row>
    <row r="950" spans="5:5">
      <c r="E950" s="139"/>
    </row>
    <row r="951" spans="5:5">
      <c r="E951" s="139"/>
    </row>
    <row r="952" spans="5:5">
      <c r="E952" s="139"/>
    </row>
    <row r="953" spans="5:5">
      <c r="E953" s="139"/>
    </row>
    <row r="954" spans="5:5">
      <c r="E954" s="139"/>
    </row>
    <row r="955" spans="5:5">
      <c r="E955" s="139"/>
    </row>
    <row r="956" spans="5:5">
      <c r="E956" s="139"/>
    </row>
    <row r="957" spans="5:5">
      <c r="E957" s="139"/>
    </row>
    <row r="958" spans="5:5">
      <c r="E958" s="139"/>
    </row>
    <row r="959" spans="5:5">
      <c r="E959" s="139"/>
    </row>
    <row r="960" spans="5:5">
      <c r="E960" s="139"/>
    </row>
    <row r="961" spans="5:5">
      <c r="E961" s="139"/>
    </row>
    <row r="962" spans="5:5">
      <c r="E962" s="139"/>
    </row>
    <row r="963" spans="5:5">
      <c r="E963" s="139"/>
    </row>
    <row r="964" spans="5:5">
      <c r="E964" s="139"/>
    </row>
    <row r="965" spans="5:5">
      <c r="E965" s="139"/>
    </row>
    <row r="966" spans="5:5">
      <c r="E966" s="139"/>
    </row>
    <row r="967" spans="5:5">
      <c r="E967" s="139"/>
    </row>
    <row r="968" spans="5:5">
      <c r="E968" s="139"/>
    </row>
    <row r="969" spans="5:5">
      <c r="E969" s="139"/>
    </row>
    <row r="970" spans="5:5">
      <c r="E970" s="139"/>
    </row>
    <row r="971" spans="5:5">
      <c r="E971" s="139"/>
    </row>
    <row r="972" spans="5:5">
      <c r="E972" s="139"/>
    </row>
    <row r="973" spans="5:5">
      <c r="E973" s="139"/>
    </row>
    <row r="974" spans="5:5">
      <c r="E974" s="139"/>
    </row>
    <row r="975" spans="5:5">
      <c r="E975" s="139"/>
    </row>
    <row r="976" spans="5:5">
      <c r="E976" s="139"/>
    </row>
    <row r="977" spans="5:5">
      <c r="E977" s="139"/>
    </row>
    <row r="978" spans="5:5">
      <c r="E978" s="139"/>
    </row>
    <row r="979" spans="5:5">
      <c r="E979" s="139"/>
    </row>
    <row r="980" spans="5:5">
      <c r="E980" s="139"/>
    </row>
    <row r="981" spans="5:5">
      <c r="E981" s="139"/>
    </row>
    <row r="982" spans="5:5">
      <c r="E982" s="139"/>
    </row>
    <row r="983" spans="5:5">
      <c r="E983" s="139"/>
    </row>
    <row r="984" spans="5:5">
      <c r="E984" s="139"/>
    </row>
    <row r="985" spans="5:5">
      <c r="E985" s="139"/>
    </row>
    <row r="986" spans="5:5">
      <c r="E986" s="139"/>
    </row>
    <row r="987" spans="5:5">
      <c r="E987" s="139"/>
    </row>
    <row r="988" spans="5:5">
      <c r="E988" s="139"/>
    </row>
    <row r="989" spans="5:5">
      <c r="E989" s="139"/>
    </row>
    <row r="990" spans="5:5">
      <c r="E990" s="139"/>
    </row>
    <row r="991" spans="5:5">
      <c r="E991" s="139"/>
    </row>
    <row r="992" spans="5:5">
      <c r="E992" s="139"/>
    </row>
    <row r="993" spans="5:5">
      <c r="E993" s="139"/>
    </row>
    <row r="994" spans="5:5">
      <c r="E994" s="139"/>
    </row>
    <row r="995" spans="5:5">
      <c r="E995" s="139"/>
    </row>
    <row r="996" spans="5:5">
      <c r="E996" s="139"/>
    </row>
    <row r="997" spans="5:5">
      <c r="E997" s="139"/>
    </row>
    <row r="998" spans="5:5">
      <c r="E998" s="139"/>
    </row>
    <row r="999" spans="5:5">
      <c r="E999" s="139"/>
    </row>
    <row r="1000" spans="5:5">
      <c r="E1000" s="139"/>
    </row>
    <row r="1001" spans="5:5">
      <c r="E1001" s="139"/>
    </row>
    <row r="1002" spans="5:5">
      <c r="E1002" s="139"/>
    </row>
    <row r="1003" spans="5:5">
      <c r="E1003" s="139"/>
    </row>
    <row r="1004" spans="5:5">
      <c r="E1004" s="139"/>
    </row>
    <row r="1005" spans="5:5">
      <c r="E1005" s="139"/>
    </row>
    <row r="1006" spans="5:5">
      <c r="E1006" s="139"/>
    </row>
    <row r="1007" spans="5:5">
      <c r="E1007" s="139"/>
    </row>
    <row r="1008" spans="5:5">
      <c r="E1008" s="139"/>
    </row>
    <row r="1009" spans="5:5">
      <c r="E1009" s="139"/>
    </row>
    <row r="1010" spans="5:5">
      <c r="E1010" s="139"/>
    </row>
    <row r="1011" spans="5:5">
      <c r="E1011" s="139"/>
    </row>
    <row r="1012" spans="5:5">
      <c r="E1012" s="139"/>
    </row>
    <row r="1013" spans="5:5">
      <c r="E1013" s="139"/>
    </row>
    <row r="1014" spans="5:5">
      <c r="E1014" s="139"/>
    </row>
    <row r="1015" spans="5:5">
      <c r="E1015" s="139"/>
    </row>
    <row r="1016" spans="5:5">
      <c r="E1016" s="139"/>
    </row>
    <row r="1017" spans="5:5">
      <c r="E1017" s="139"/>
    </row>
    <row r="1018" spans="5:5">
      <c r="E1018" s="139"/>
    </row>
    <row r="1019" spans="5:5">
      <c r="E1019" s="139"/>
    </row>
    <row r="1020" spans="5:5">
      <c r="E1020" s="139"/>
    </row>
    <row r="1021" spans="5:5">
      <c r="E1021" s="139"/>
    </row>
    <row r="1022" spans="5:5">
      <c r="E1022" s="139"/>
    </row>
    <row r="1023" spans="5:5">
      <c r="E1023" s="139"/>
    </row>
    <row r="1024" spans="5:5">
      <c r="E1024" s="139"/>
    </row>
    <row r="1025" spans="5:5">
      <c r="E1025" s="139"/>
    </row>
    <row r="1026" spans="5:5">
      <c r="E1026" s="139"/>
    </row>
    <row r="1027" spans="5:5">
      <c r="E1027" s="139"/>
    </row>
    <row r="1028" spans="5:5">
      <c r="E1028" s="139"/>
    </row>
    <row r="1029" spans="5:5">
      <c r="E1029" s="139"/>
    </row>
    <row r="1030" spans="5:5">
      <c r="E1030" s="139"/>
    </row>
    <row r="1031" spans="5:5">
      <c r="E1031" s="139"/>
    </row>
    <row r="1032" spans="5:5">
      <c r="E1032" s="139"/>
    </row>
    <row r="1033" spans="5:5">
      <c r="E1033" s="139"/>
    </row>
    <row r="1034" spans="5:5">
      <c r="E1034" s="139"/>
    </row>
    <row r="1035" spans="5:5">
      <c r="E1035" s="139"/>
    </row>
    <row r="1036" spans="5:5">
      <c r="E1036" s="139"/>
    </row>
    <row r="1037" spans="5:5">
      <c r="E1037" s="139"/>
    </row>
    <row r="1038" spans="5:5">
      <c r="E1038" s="139"/>
    </row>
    <row r="1039" spans="5:5">
      <c r="E1039" s="139"/>
    </row>
    <row r="1040" spans="5:5">
      <c r="E1040" s="139"/>
    </row>
    <row r="1041" spans="5:5">
      <c r="E1041" s="139"/>
    </row>
    <row r="1042" spans="5:5">
      <c r="E1042" s="139"/>
    </row>
    <row r="1043" spans="5:5">
      <c r="E1043" s="139"/>
    </row>
    <row r="1044" spans="5:5">
      <c r="E1044" s="139"/>
    </row>
    <row r="1045" spans="5:5">
      <c r="E1045" s="139"/>
    </row>
    <row r="1046" spans="5:5">
      <c r="E1046" s="139"/>
    </row>
    <row r="1047" spans="5:5">
      <c r="E1047" s="139"/>
    </row>
    <row r="1048" spans="5:5">
      <c r="E1048" s="139"/>
    </row>
    <row r="1049" spans="5:5">
      <c r="E1049" s="139"/>
    </row>
    <row r="1050" spans="5:5">
      <c r="E1050" s="139"/>
    </row>
    <row r="1051" spans="5:5">
      <c r="E1051" s="139"/>
    </row>
    <row r="1052" spans="5:5">
      <c r="E1052" s="139"/>
    </row>
    <row r="1053" spans="5:5">
      <c r="E1053" s="139"/>
    </row>
    <row r="1054" spans="5:5">
      <c r="E1054" s="139"/>
    </row>
    <row r="1055" spans="5:5">
      <c r="E1055" s="139"/>
    </row>
    <row r="1056" spans="5:5">
      <c r="E1056" s="139"/>
    </row>
    <row r="1057" spans="5:5">
      <c r="E1057" s="139"/>
    </row>
    <row r="1058" spans="5:5">
      <c r="E1058" s="139"/>
    </row>
    <row r="1059" spans="5:5">
      <c r="E1059" s="139"/>
    </row>
    <row r="1060" spans="5:5">
      <c r="E1060" s="139"/>
    </row>
    <row r="1061" spans="5:5">
      <c r="E1061" s="139"/>
    </row>
    <row r="1062" spans="5:5">
      <c r="E1062" s="139"/>
    </row>
    <row r="1063" spans="5:5">
      <c r="E1063" s="139"/>
    </row>
    <row r="1064" spans="5:5">
      <c r="E1064" s="139"/>
    </row>
    <row r="1065" spans="5:5">
      <c r="E1065" s="139"/>
    </row>
    <row r="1066" spans="5:5">
      <c r="E1066" s="139"/>
    </row>
    <row r="1067" spans="5:5">
      <c r="E1067" s="139"/>
    </row>
    <row r="1068" spans="5:5">
      <c r="E1068" s="139"/>
    </row>
    <row r="1069" spans="5:5">
      <c r="E1069" s="139"/>
    </row>
    <row r="1070" spans="5:5">
      <c r="E1070" s="139"/>
    </row>
    <row r="1071" spans="5:5">
      <c r="E1071" s="139"/>
    </row>
    <row r="1072" spans="5:5">
      <c r="E1072" s="139"/>
    </row>
    <row r="1073" spans="5:5">
      <c r="E1073" s="139"/>
    </row>
    <row r="1074" spans="5:5">
      <c r="E1074" s="139"/>
    </row>
    <row r="1075" spans="5:5">
      <c r="E1075" s="139"/>
    </row>
    <row r="1076" spans="5:5">
      <c r="E1076" s="139"/>
    </row>
    <row r="1077" spans="5:5">
      <c r="E1077" s="139"/>
    </row>
    <row r="1078" spans="5:5">
      <c r="E1078" s="139"/>
    </row>
    <row r="1079" spans="5:5">
      <c r="E1079" s="139"/>
    </row>
    <row r="1080" spans="5:5">
      <c r="E1080" s="139"/>
    </row>
    <row r="1081" spans="5:5">
      <c r="E1081" s="139"/>
    </row>
    <row r="1082" spans="5:5">
      <c r="E1082" s="139"/>
    </row>
    <row r="1083" spans="5:5">
      <c r="E1083" s="139"/>
    </row>
    <row r="1084" spans="5:5">
      <c r="E1084" s="139"/>
    </row>
    <row r="1085" spans="5:5">
      <c r="E1085" s="139"/>
    </row>
    <row r="1086" spans="5:5">
      <c r="E1086" s="139"/>
    </row>
    <row r="1087" spans="5:5">
      <c r="E1087" s="139"/>
    </row>
    <row r="1088" spans="5:5">
      <c r="E1088" s="139"/>
    </row>
    <row r="1089" spans="5:5">
      <c r="E1089" s="139"/>
    </row>
    <row r="1090" spans="5:5">
      <c r="E1090" s="139"/>
    </row>
    <row r="1091" spans="5:5">
      <c r="E1091" s="139"/>
    </row>
    <row r="1092" spans="5:5">
      <c r="E1092" s="139"/>
    </row>
    <row r="1093" spans="5:5">
      <c r="E1093" s="139"/>
    </row>
    <row r="1094" spans="5:5">
      <c r="E1094" s="139"/>
    </row>
    <row r="1095" spans="5:5">
      <c r="E1095" s="139"/>
    </row>
    <row r="1096" spans="5:5">
      <c r="E1096" s="139"/>
    </row>
    <row r="1097" spans="5:5">
      <c r="E1097" s="139"/>
    </row>
    <row r="1098" spans="5:5">
      <c r="E1098" s="139"/>
    </row>
    <row r="1099" spans="5:5">
      <c r="E1099" s="139"/>
    </row>
    <row r="1100" spans="5:5">
      <c r="E1100" s="139"/>
    </row>
    <row r="1101" spans="5:5">
      <c r="E1101" s="139"/>
    </row>
    <row r="1102" spans="5:5">
      <c r="E1102" s="139"/>
    </row>
    <row r="1103" spans="5:5">
      <c r="E1103" s="139"/>
    </row>
    <row r="1104" spans="5:5">
      <c r="E1104" s="139"/>
    </row>
    <row r="1105" spans="5:5">
      <c r="E1105" s="139"/>
    </row>
    <row r="1106" spans="5:5">
      <c r="E1106" s="139"/>
    </row>
    <row r="1107" spans="5:5">
      <c r="E1107" s="139"/>
    </row>
    <row r="1108" spans="5:5">
      <c r="E1108" s="139"/>
    </row>
    <row r="1109" spans="5:5">
      <c r="E1109" s="139"/>
    </row>
    <row r="1110" spans="5:5">
      <c r="E1110" s="139"/>
    </row>
    <row r="1111" spans="5:5">
      <c r="E1111" s="139"/>
    </row>
    <row r="1112" spans="5:5">
      <c r="E1112" s="139"/>
    </row>
    <row r="1113" spans="5:5">
      <c r="E1113" s="139"/>
    </row>
    <row r="1114" spans="5:5">
      <c r="E1114" s="139"/>
    </row>
    <row r="1115" spans="5:5">
      <c r="E1115" s="139"/>
    </row>
    <row r="1116" spans="5:5">
      <c r="E1116" s="139"/>
    </row>
    <row r="1117" spans="5:5">
      <c r="E1117" s="139"/>
    </row>
    <row r="1118" spans="5:5">
      <c r="E1118" s="139"/>
    </row>
    <row r="1119" spans="5:5">
      <c r="E1119" s="139"/>
    </row>
    <row r="1120" spans="5:5">
      <c r="E1120" s="139"/>
    </row>
    <row r="1121" spans="5:5">
      <c r="E1121" s="139"/>
    </row>
    <row r="1122" spans="5:5">
      <c r="E1122" s="139"/>
    </row>
    <row r="1123" spans="5:5">
      <c r="E1123" s="139"/>
    </row>
    <row r="1124" spans="5:5">
      <c r="E1124" s="139"/>
    </row>
    <row r="1125" spans="5:5">
      <c r="E1125" s="139"/>
    </row>
    <row r="1126" spans="5:5">
      <c r="E1126" s="139"/>
    </row>
    <row r="1127" spans="5:5">
      <c r="E1127" s="139"/>
    </row>
    <row r="1128" spans="5:5">
      <c r="E1128" s="139"/>
    </row>
    <row r="1129" spans="5:5">
      <c r="E1129" s="139"/>
    </row>
    <row r="1130" spans="5:5">
      <c r="E1130" s="139"/>
    </row>
    <row r="1131" spans="5:5">
      <c r="E1131" s="139"/>
    </row>
    <row r="1132" spans="5:5">
      <c r="E1132" s="139"/>
    </row>
    <row r="1133" spans="5:5">
      <c r="E1133" s="139"/>
    </row>
    <row r="1134" spans="5:5">
      <c r="E1134" s="139"/>
    </row>
    <row r="1135" spans="5:5">
      <c r="E1135" s="139"/>
    </row>
    <row r="1136" spans="5:5">
      <c r="E1136" s="139"/>
    </row>
    <row r="1137" spans="5:5">
      <c r="E1137" s="139"/>
    </row>
    <row r="1138" spans="5:5">
      <c r="E1138" s="139"/>
    </row>
    <row r="1139" spans="5:5">
      <c r="E1139" s="139"/>
    </row>
    <row r="1140" spans="5:5">
      <c r="E1140" s="139"/>
    </row>
    <row r="1141" spans="5:5">
      <c r="E1141" s="139"/>
    </row>
    <row r="1142" spans="5:5">
      <c r="E1142" s="139"/>
    </row>
    <row r="1143" spans="5:5">
      <c r="E1143" s="139"/>
    </row>
    <row r="1144" spans="5:5">
      <c r="E1144" s="139"/>
    </row>
    <row r="1145" spans="5:5">
      <c r="E1145" s="139"/>
    </row>
    <row r="1146" spans="5:5">
      <c r="E1146" s="139"/>
    </row>
    <row r="1147" spans="5:5">
      <c r="E1147" s="139"/>
    </row>
    <row r="1148" spans="5:5">
      <c r="E1148" s="139"/>
    </row>
    <row r="1149" spans="5:5">
      <c r="E1149" s="139"/>
    </row>
    <row r="1150" spans="5:5">
      <c r="E1150" s="139"/>
    </row>
    <row r="1151" spans="5:5">
      <c r="E1151" s="139"/>
    </row>
    <row r="1152" spans="5:5">
      <c r="E1152" s="139"/>
    </row>
    <row r="1153" spans="5:5">
      <c r="E1153" s="139"/>
    </row>
    <row r="1154" spans="5:5">
      <c r="E1154" s="139"/>
    </row>
    <row r="1155" spans="5:5">
      <c r="E1155" s="139"/>
    </row>
    <row r="1156" spans="5:5">
      <c r="E1156" s="139"/>
    </row>
    <row r="1157" spans="5:5">
      <c r="E1157" s="139"/>
    </row>
    <row r="1158" spans="5:5">
      <c r="E1158" s="139"/>
    </row>
    <row r="1159" spans="5:5">
      <c r="E1159" s="139"/>
    </row>
    <row r="1160" spans="5:5">
      <c r="E1160" s="139"/>
    </row>
    <row r="1161" spans="5:5">
      <c r="E1161" s="139"/>
    </row>
    <row r="1162" spans="5:5">
      <c r="E1162" s="139"/>
    </row>
    <row r="1163" spans="5:5">
      <c r="E1163" s="139"/>
    </row>
    <row r="1164" spans="5:5">
      <c r="E1164" s="139"/>
    </row>
    <row r="1165" spans="5:5">
      <c r="E1165" s="139"/>
    </row>
    <row r="1166" spans="5:5">
      <c r="E1166" s="139"/>
    </row>
    <row r="1167" spans="5:5">
      <c r="E1167" s="139"/>
    </row>
    <row r="1168" spans="5:5">
      <c r="E1168" s="139"/>
    </row>
    <row r="1169" spans="5:5">
      <c r="E1169" s="139"/>
    </row>
    <row r="1170" spans="5:5">
      <c r="E1170" s="139"/>
    </row>
    <row r="1171" spans="5:5">
      <c r="E1171" s="139"/>
    </row>
    <row r="1172" spans="5:5">
      <c r="E1172" s="139"/>
    </row>
    <row r="1173" spans="5:5">
      <c r="E1173" s="139"/>
    </row>
    <row r="1174" spans="5:5">
      <c r="E1174" s="139"/>
    </row>
    <row r="1175" spans="5:5">
      <c r="E1175" s="139"/>
    </row>
    <row r="1176" spans="5:5">
      <c r="E1176" s="139"/>
    </row>
    <row r="1177" spans="5:5">
      <c r="E1177" s="139"/>
    </row>
    <row r="1178" spans="5:5">
      <c r="E1178" s="139"/>
    </row>
    <row r="1179" spans="5:5">
      <c r="E1179" s="139"/>
    </row>
    <row r="1180" spans="5:5">
      <c r="E1180" s="139"/>
    </row>
    <row r="1181" spans="5:5">
      <c r="E1181" s="139"/>
    </row>
    <row r="1182" spans="5:5">
      <c r="E1182" s="139"/>
    </row>
    <row r="1183" spans="5:5">
      <c r="E1183" s="139"/>
    </row>
    <row r="1184" spans="5:5">
      <c r="E1184" s="139"/>
    </row>
    <row r="1185" spans="5:5">
      <c r="E1185" s="139"/>
    </row>
    <row r="1186" spans="5:5">
      <c r="E1186" s="139"/>
    </row>
    <row r="1187" spans="5:5">
      <c r="E1187" s="139"/>
    </row>
    <row r="1188" spans="5:5">
      <c r="E1188" s="139"/>
    </row>
    <row r="1189" spans="5:5">
      <c r="E1189" s="139"/>
    </row>
    <row r="1190" spans="5:5">
      <c r="E1190" s="139"/>
    </row>
    <row r="1191" spans="5:5">
      <c r="E1191" s="139"/>
    </row>
    <row r="1192" spans="5:5">
      <c r="E1192" s="139"/>
    </row>
    <row r="1193" spans="5:5">
      <c r="E1193" s="139"/>
    </row>
    <row r="1194" spans="5:5">
      <c r="E1194" s="139"/>
    </row>
    <row r="1195" spans="5:5">
      <c r="E1195" s="139"/>
    </row>
    <row r="1196" spans="5:5">
      <c r="E1196" s="139"/>
    </row>
    <row r="1197" spans="5:5">
      <c r="E1197" s="139"/>
    </row>
    <row r="1198" spans="5:5">
      <c r="E1198" s="139"/>
    </row>
    <row r="1199" spans="5:5">
      <c r="E1199" s="139"/>
    </row>
    <row r="1200" spans="5:5">
      <c r="E1200" s="139"/>
    </row>
    <row r="1201" spans="5:5">
      <c r="E1201" s="139"/>
    </row>
    <row r="1202" spans="5:5">
      <c r="E1202" s="139"/>
    </row>
    <row r="1203" spans="5:5">
      <c r="E1203" s="139"/>
    </row>
    <row r="1204" spans="5:5">
      <c r="E1204" s="139"/>
    </row>
    <row r="1205" spans="5:5">
      <c r="E1205" s="139"/>
    </row>
    <row r="1206" spans="5:5">
      <c r="E1206" s="139"/>
    </row>
    <row r="1207" spans="5:5">
      <c r="E1207" s="139"/>
    </row>
    <row r="1208" spans="5:5">
      <c r="E1208" s="139"/>
    </row>
    <row r="1209" spans="5:5">
      <c r="E1209" s="139"/>
    </row>
    <row r="1210" spans="5:5">
      <c r="E1210" s="139"/>
    </row>
    <row r="1211" spans="5:5">
      <c r="E1211" s="139"/>
    </row>
    <row r="1212" spans="5:5">
      <c r="E1212" s="139"/>
    </row>
    <row r="1213" spans="5:5">
      <c r="E1213" s="139"/>
    </row>
    <row r="1214" spans="5:5">
      <c r="E1214" s="139"/>
    </row>
    <row r="1215" spans="5:5">
      <c r="E1215" s="139"/>
    </row>
    <row r="1216" spans="5:5">
      <c r="E1216" s="139"/>
    </row>
    <row r="1217" spans="5:5">
      <c r="E1217" s="139"/>
    </row>
    <row r="1218" spans="5:5">
      <c r="E1218" s="139"/>
    </row>
    <row r="1219" spans="5:5">
      <c r="E1219" s="139"/>
    </row>
    <row r="1220" spans="5:5">
      <c r="E1220" s="139"/>
    </row>
    <row r="1221" spans="5:5">
      <c r="E1221" s="139"/>
    </row>
    <row r="1222" spans="5:5">
      <c r="E1222" s="139"/>
    </row>
    <row r="1223" spans="5:5">
      <c r="E1223" s="139"/>
    </row>
    <row r="1224" spans="5:5">
      <c r="E1224" s="139"/>
    </row>
    <row r="1225" spans="5:5">
      <c r="E1225" s="139"/>
    </row>
    <row r="1226" spans="5:5">
      <c r="E1226" s="139"/>
    </row>
    <row r="1227" spans="5:5">
      <c r="E1227" s="139"/>
    </row>
    <row r="1228" spans="5:5">
      <c r="E1228" s="139"/>
    </row>
    <row r="1229" spans="5:5">
      <c r="E1229" s="139"/>
    </row>
    <row r="1230" spans="5:5">
      <c r="E1230" s="139"/>
    </row>
    <row r="1231" spans="5:5">
      <c r="E1231" s="139"/>
    </row>
    <row r="1232" spans="5:5">
      <c r="E1232" s="139"/>
    </row>
    <row r="1233" spans="5:5">
      <c r="E1233" s="139"/>
    </row>
    <row r="1234" spans="5:5">
      <c r="E1234" s="139"/>
    </row>
    <row r="1235" spans="5:5">
      <c r="E1235" s="139"/>
    </row>
    <row r="1236" spans="5:5">
      <c r="E1236" s="139"/>
    </row>
    <row r="1237" spans="5:5">
      <c r="E1237" s="139"/>
    </row>
    <row r="1238" spans="5:5">
      <c r="E1238" s="139"/>
    </row>
    <row r="1239" spans="5:5">
      <c r="E1239" s="139"/>
    </row>
    <row r="1240" spans="5:5">
      <c r="E1240" s="139"/>
    </row>
    <row r="1241" spans="5:5">
      <c r="E1241" s="139"/>
    </row>
    <row r="1242" spans="5:5">
      <c r="E1242" s="139"/>
    </row>
    <row r="1243" spans="5:5">
      <c r="E1243" s="139"/>
    </row>
    <row r="1244" spans="5:5">
      <c r="E1244" s="139"/>
    </row>
    <row r="1245" spans="5:5">
      <c r="E1245" s="139"/>
    </row>
    <row r="1246" spans="5:5">
      <c r="E1246" s="139"/>
    </row>
    <row r="1247" spans="5:5">
      <c r="E1247" s="139"/>
    </row>
    <row r="1248" spans="5:5">
      <c r="E1248" s="139"/>
    </row>
    <row r="1249" spans="5:5">
      <c r="E1249" s="139"/>
    </row>
    <row r="1250" spans="5:5">
      <c r="E1250" s="139"/>
    </row>
    <row r="1251" spans="5:5">
      <c r="E1251" s="139"/>
    </row>
    <row r="1252" spans="5:5">
      <c r="E1252" s="139"/>
    </row>
    <row r="1253" spans="5:5">
      <c r="E1253" s="139"/>
    </row>
    <row r="1254" spans="5:5">
      <c r="E1254" s="139"/>
    </row>
    <row r="1255" spans="5:5">
      <c r="E1255" s="139"/>
    </row>
    <row r="1256" spans="5:5">
      <c r="E1256" s="139"/>
    </row>
    <row r="1257" spans="5:5">
      <c r="E1257" s="139"/>
    </row>
    <row r="1258" spans="5:5">
      <c r="E1258" s="139"/>
    </row>
    <row r="1259" spans="5:5">
      <c r="E1259" s="139"/>
    </row>
    <row r="1260" spans="5:5">
      <c r="E1260" s="139"/>
    </row>
    <row r="1261" spans="5:5">
      <c r="E1261" s="139"/>
    </row>
    <row r="1262" spans="5:5">
      <c r="E1262" s="139"/>
    </row>
    <row r="1263" spans="5:5">
      <c r="E1263" s="139"/>
    </row>
    <row r="1264" spans="5:5">
      <c r="E1264" s="139"/>
    </row>
    <row r="1265" spans="5:5">
      <c r="E1265" s="139"/>
    </row>
    <row r="1266" spans="5:5">
      <c r="E1266" s="139"/>
    </row>
    <row r="1267" spans="5:5">
      <c r="E1267" s="139"/>
    </row>
    <row r="1268" spans="5:5">
      <c r="E1268" s="139"/>
    </row>
    <row r="1269" spans="5:5">
      <c r="E1269" s="139"/>
    </row>
    <row r="1270" spans="5:5">
      <c r="E1270" s="139"/>
    </row>
    <row r="1271" spans="5:5">
      <c r="E1271" s="139"/>
    </row>
    <row r="1272" spans="5:5">
      <c r="E1272" s="139"/>
    </row>
    <row r="1273" spans="5:5">
      <c r="E1273" s="139"/>
    </row>
    <row r="1274" spans="5:5">
      <c r="E1274" s="139"/>
    </row>
    <row r="1275" spans="5:5">
      <c r="E1275" s="139"/>
    </row>
    <row r="1276" spans="5:5">
      <c r="E1276" s="139"/>
    </row>
    <row r="1277" spans="5:5">
      <c r="E1277" s="139"/>
    </row>
    <row r="1278" spans="5:5">
      <c r="E1278" s="139"/>
    </row>
    <row r="1279" spans="5:5">
      <c r="E1279" s="139"/>
    </row>
    <row r="1280" spans="5:5">
      <c r="E1280" s="139"/>
    </row>
    <row r="1281" spans="5:5">
      <c r="E1281" s="139"/>
    </row>
    <row r="1282" spans="5:5">
      <c r="E1282" s="139"/>
    </row>
    <row r="1283" spans="5:5">
      <c r="E1283" s="139"/>
    </row>
    <row r="1284" spans="5:5">
      <c r="E1284" s="139"/>
    </row>
    <row r="1285" spans="5:5">
      <c r="E1285" s="139"/>
    </row>
    <row r="1286" spans="5:5">
      <c r="E1286" s="139"/>
    </row>
    <row r="1287" spans="5:5">
      <c r="E1287" s="139"/>
    </row>
    <row r="1288" spans="5:5">
      <c r="E1288" s="139"/>
    </row>
    <row r="1289" spans="5:5">
      <c r="E1289" s="139"/>
    </row>
    <row r="1290" spans="5:5">
      <c r="E1290" s="139"/>
    </row>
    <row r="1291" spans="5:5">
      <c r="E1291" s="139"/>
    </row>
    <row r="1292" spans="5:5">
      <c r="E1292" s="139"/>
    </row>
    <row r="1293" spans="5:5">
      <c r="E1293" s="139"/>
    </row>
    <row r="1294" spans="5:5">
      <c r="E1294" s="139"/>
    </row>
    <row r="1295" spans="5:5">
      <c r="E1295" s="139"/>
    </row>
    <row r="1296" spans="5:5">
      <c r="E1296" s="139"/>
    </row>
    <row r="1297" spans="5:5">
      <c r="E1297" s="139"/>
    </row>
    <row r="1298" spans="5:5">
      <c r="E1298" s="139"/>
    </row>
    <row r="1299" spans="5:5">
      <c r="E1299" s="139"/>
    </row>
    <row r="1300" spans="5:5">
      <c r="E1300" s="139"/>
    </row>
    <row r="1301" spans="5:5">
      <c r="E1301" s="139"/>
    </row>
    <row r="1302" spans="5:5">
      <c r="E1302" s="139"/>
    </row>
    <row r="1303" spans="5:5">
      <c r="E1303" s="139"/>
    </row>
    <row r="1304" spans="5:5">
      <c r="E1304" s="139"/>
    </row>
    <row r="1305" spans="5:5">
      <c r="E1305" s="139"/>
    </row>
    <row r="1306" spans="5:5">
      <c r="E1306" s="139"/>
    </row>
    <row r="1307" spans="5:5">
      <c r="E1307" s="139"/>
    </row>
    <row r="1308" spans="5:5">
      <c r="E1308" s="139"/>
    </row>
    <row r="1309" spans="5:5">
      <c r="E1309" s="139"/>
    </row>
    <row r="1310" spans="5:5">
      <c r="E1310" s="139"/>
    </row>
    <row r="1311" spans="5:5">
      <c r="E1311" s="139"/>
    </row>
    <row r="1312" spans="5:5">
      <c r="E1312" s="139"/>
    </row>
    <row r="1313" spans="5:5">
      <c r="E1313" s="139"/>
    </row>
    <row r="1314" spans="5:5">
      <c r="E1314" s="139"/>
    </row>
    <row r="1315" spans="5:5">
      <c r="E1315" s="139"/>
    </row>
    <row r="1316" spans="5:5">
      <c r="E1316" s="139"/>
    </row>
    <row r="1317" spans="5:5">
      <c r="E1317" s="139"/>
    </row>
    <row r="1318" spans="5:5">
      <c r="E1318" s="139"/>
    </row>
    <row r="1319" spans="5:5">
      <c r="E1319" s="139"/>
    </row>
    <row r="1320" spans="5:5">
      <c r="E1320" s="139"/>
    </row>
    <row r="1321" spans="5:5">
      <c r="E1321" s="139"/>
    </row>
    <row r="1322" spans="5:5">
      <c r="E1322" s="139"/>
    </row>
    <row r="1323" spans="5:5">
      <c r="E1323" s="139"/>
    </row>
    <row r="1324" spans="5:5">
      <c r="E1324" s="139"/>
    </row>
    <row r="1325" spans="5:5">
      <c r="E1325" s="139"/>
    </row>
    <row r="1326" spans="5:5">
      <c r="E1326" s="139"/>
    </row>
    <row r="1327" spans="5:5">
      <c r="E1327" s="139"/>
    </row>
    <row r="1328" spans="5:5">
      <c r="E1328" s="139"/>
    </row>
    <row r="1329" spans="5:5">
      <c r="E1329" s="139"/>
    </row>
    <row r="1330" spans="5:5">
      <c r="E1330" s="139"/>
    </row>
    <row r="1331" spans="5:5">
      <c r="E1331" s="139"/>
    </row>
    <row r="1332" spans="5:5">
      <c r="E1332" s="139"/>
    </row>
    <row r="1333" spans="5:5">
      <c r="E1333" s="139"/>
    </row>
    <row r="1334" spans="5:5">
      <c r="E1334" s="139"/>
    </row>
    <row r="1335" spans="5:5">
      <c r="E1335" s="139"/>
    </row>
    <row r="1336" spans="5:5">
      <c r="E1336" s="139"/>
    </row>
    <row r="1337" spans="5:5">
      <c r="E1337" s="139"/>
    </row>
    <row r="1338" spans="5:5">
      <c r="E1338" s="139"/>
    </row>
    <row r="1339" spans="5:5">
      <c r="E1339" s="139"/>
    </row>
    <row r="1340" spans="5:5">
      <c r="E1340" s="139"/>
    </row>
    <row r="1341" spans="5:5">
      <c r="E1341" s="139"/>
    </row>
    <row r="1342" spans="5:5">
      <c r="E1342" s="139"/>
    </row>
    <row r="1343" spans="5:5">
      <c r="E1343" s="139"/>
    </row>
    <row r="1344" spans="5:5">
      <c r="E1344" s="139"/>
    </row>
    <row r="1345" spans="5:5">
      <c r="E1345" s="139"/>
    </row>
    <row r="1346" spans="5:5">
      <c r="E1346" s="139"/>
    </row>
    <row r="1347" spans="5:5">
      <c r="E1347" s="139"/>
    </row>
    <row r="1348" spans="5:5">
      <c r="E1348" s="139"/>
    </row>
    <row r="1349" spans="5:5">
      <c r="E1349" s="139"/>
    </row>
    <row r="1350" spans="5:5">
      <c r="E1350" s="139"/>
    </row>
    <row r="1351" spans="5:5">
      <c r="E1351" s="139"/>
    </row>
    <row r="1352" spans="5:5">
      <c r="E1352" s="139"/>
    </row>
    <row r="1353" spans="5:5">
      <c r="E1353" s="139"/>
    </row>
    <row r="1354" spans="5:5">
      <c r="E1354" s="139"/>
    </row>
    <row r="1355" spans="5:5">
      <c r="E1355" s="139"/>
    </row>
    <row r="1356" spans="5:5">
      <c r="E1356" s="139"/>
    </row>
    <row r="1357" spans="5:5">
      <c r="E1357" s="139"/>
    </row>
    <row r="1358" spans="5:5">
      <c r="E1358" s="139"/>
    </row>
    <row r="1359" spans="5:5">
      <c r="E1359" s="139"/>
    </row>
    <row r="1360" spans="5:5">
      <c r="E1360" s="139"/>
    </row>
    <row r="1361" spans="5:5">
      <c r="E1361" s="139"/>
    </row>
    <row r="1362" spans="5:5">
      <c r="E1362" s="139"/>
    </row>
    <row r="1363" spans="5:5">
      <c r="E1363" s="139"/>
    </row>
    <row r="1364" spans="5:5">
      <c r="E1364" s="139"/>
    </row>
    <row r="1365" spans="5:5">
      <c r="E1365" s="139"/>
    </row>
    <row r="1366" spans="5:5">
      <c r="E1366" s="139"/>
    </row>
    <row r="1367" spans="5:5">
      <c r="E1367" s="139"/>
    </row>
    <row r="1368" spans="5:5">
      <c r="E1368" s="139"/>
    </row>
    <row r="1369" spans="5:5">
      <c r="E1369" s="139"/>
    </row>
    <row r="1370" spans="5:5">
      <c r="E1370" s="139"/>
    </row>
    <row r="1371" spans="5:5">
      <c r="E1371" s="139"/>
    </row>
    <row r="1372" spans="5:5">
      <c r="E1372" s="139"/>
    </row>
    <row r="1373" spans="5:5">
      <c r="E1373" s="139"/>
    </row>
    <row r="1374" spans="5:5">
      <c r="E1374" s="139"/>
    </row>
    <row r="1375" spans="5:5">
      <c r="E1375" s="139"/>
    </row>
    <row r="1376" spans="5:5">
      <c r="E1376" s="139"/>
    </row>
    <row r="1377" spans="5:5">
      <c r="E1377" s="139"/>
    </row>
    <row r="1378" spans="5:5">
      <c r="E1378" s="139"/>
    </row>
    <row r="1379" spans="5:5">
      <c r="E1379" s="139"/>
    </row>
    <row r="1380" spans="5:5">
      <c r="E1380" s="139"/>
    </row>
    <row r="1381" spans="5:5">
      <c r="E1381" s="139"/>
    </row>
    <row r="1382" spans="5:5">
      <c r="E1382" s="139"/>
    </row>
    <row r="1383" spans="5:5">
      <c r="E1383" s="139"/>
    </row>
    <row r="1384" spans="5:5">
      <c r="E1384" s="139"/>
    </row>
    <row r="1385" spans="5:5">
      <c r="E1385" s="139"/>
    </row>
    <row r="1386" spans="5:5">
      <c r="E1386" s="139"/>
    </row>
    <row r="1387" spans="5:5">
      <c r="E1387" s="139"/>
    </row>
    <row r="1388" spans="5:5">
      <c r="E1388" s="139"/>
    </row>
    <row r="1389" spans="5:5">
      <c r="E1389" s="139"/>
    </row>
    <row r="1390" spans="5:5">
      <c r="E1390" s="139"/>
    </row>
    <row r="1391" spans="5:5">
      <c r="E1391" s="139"/>
    </row>
    <row r="1392" spans="5:5">
      <c r="E1392" s="139"/>
    </row>
    <row r="1393" spans="5:5">
      <c r="E1393" s="139"/>
    </row>
    <row r="1394" spans="5:5">
      <c r="E1394" s="139"/>
    </row>
    <row r="1395" spans="5:5">
      <c r="E1395" s="139"/>
    </row>
    <row r="1396" spans="5:5">
      <c r="E1396" s="139"/>
    </row>
    <row r="1397" spans="5:5">
      <c r="E1397" s="139"/>
    </row>
    <row r="1398" spans="5:5">
      <c r="E1398" s="139"/>
    </row>
    <row r="1399" spans="5:5">
      <c r="E1399" s="139"/>
    </row>
    <row r="1400" spans="5:5">
      <c r="E1400" s="139"/>
    </row>
    <row r="1401" spans="5:5">
      <c r="E1401" s="139"/>
    </row>
    <row r="1402" spans="5:5">
      <c r="E1402" s="139"/>
    </row>
    <row r="1403" spans="5:5">
      <c r="E1403" s="139"/>
    </row>
    <row r="1404" spans="5:5">
      <c r="E1404" s="139"/>
    </row>
    <row r="1405" spans="5:5">
      <c r="E1405" s="139"/>
    </row>
    <row r="1406" spans="5:5">
      <c r="E1406" s="139"/>
    </row>
    <row r="1407" spans="5:5">
      <c r="E1407" s="139"/>
    </row>
    <row r="1408" spans="5:5">
      <c r="E1408" s="139"/>
    </row>
    <row r="1409" spans="5:5">
      <c r="E1409" s="139"/>
    </row>
    <row r="1410" spans="5:5">
      <c r="E1410" s="139"/>
    </row>
    <row r="1411" spans="5:5">
      <c r="E1411" s="139"/>
    </row>
    <row r="1412" spans="5:5">
      <c r="E1412" s="139"/>
    </row>
    <row r="1413" spans="5:5">
      <c r="E1413" s="139"/>
    </row>
    <row r="1414" spans="5:5">
      <c r="E1414" s="139"/>
    </row>
    <row r="1415" spans="5:5">
      <c r="E1415" s="139"/>
    </row>
    <row r="1416" spans="5:5">
      <c r="E1416" s="139"/>
    </row>
    <row r="1417" spans="5:5">
      <c r="E1417" s="139"/>
    </row>
    <row r="1418" spans="5:5">
      <c r="E1418" s="139"/>
    </row>
    <row r="1419" spans="5:5">
      <c r="E1419" s="139"/>
    </row>
    <row r="1420" spans="5:5">
      <c r="E1420" s="139"/>
    </row>
    <row r="1421" spans="5:5">
      <c r="E1421" s="139"/>
    </row>
    <row r="1422" spans="5:5">
      <c r="E1422" s="139"/>
    </row>
    <row r="1423" spans="5:5">
      <c r="E1423" s="139"/>
    </row>
    <row r="1424" spans="5:5">
      <c r="E1424" s="139"/>
    </row>
    <row r="1425" spans="5:5">
      <c r="E1425" s="139"/>
    </row>
    <row r="1426" spans="5:5">
      <c r="E1426" s="139"/>
    </row>
    <row r="1427" spans="5:5">
      <c r="E1427" s="139"/>
    </row>
    <row r="1428" spans="5:5">
      <c r="E1428" s="139"/>
    </row>
    <row r="1429" spans="5:5">
      <c r="E1429" s="139"/>
    </row>
    <row r="1430" spans="5:5">
      <c r="E1430" s="139"/>
    </row>
    <row r="1431" spans="5:5">
      <c r="E1431" s="139"/>
    </row>
    <row r="1432" spans="5:5">
      <c r="E1432" s="139"/>
    </row>
    <row r="1433" spans="5:5">
      <c r="E1433" s="139"/>
    </row>
    <row r="1434" spans="5:5">
      <c r="E1434" s="139"/>
    </row>
    <row r="1435" spans="5:5">
      <c r="E1435" s="139"/>
    </row>
    <row r="1436" spans="5:5">
      <c r="E1436" s="139"/>
    </row>
    <row r="1437" spans="5:5">
      <c r="E1437" s="139"/>
    </row>
    <row r="1438" spans="5:5">
      <c r="E1438" s="139"/>
    </row>
    <row r="1439" spans="5:5">
      <c r="E1439" s="139"/>
    </row>
    <row r="1440" spans="5:5">
      <c r="E1440" s="139"/>
    </row>
    <row r="1441" spans="5:5">
      <c r="E1441" s="139"/>
    </row>
    <row r="1442" spans="5:5">
      <c r="E1442" s="139"/>
    </row>
    <row r="1443" spans="5:5">
      <c r="E1443" s="139"/>
    </row>
    <row r="1444" spans="5:5">
      <c r="E1444" s="139"/>
    </row>
    <row r="1445" spans="5:5">
      <c r="E1445" s="139"/>
    </row>
    <row r="1446" spans="5:5">
      <c r="E1446" s="139"/>
    </row>
    <row r="1447" spans="5:5">
      <c r="E1447" s="139"/>
    </row>
    <row r="1448" spans="5:5">
      <c r="E1448" s="139"/>
    </row>
    <row r="1449" spans="5:5">
      <c r="E1449" s="139"/>
    </row>
    <row r="1450" spans="5:5">
      <c r="E1450" s="139"/>
    </row>
    <row r="1451" spans="5:5">
      <c r="E1451" s="139"/>
    </row>
    <row r="1452" spans="5:5">
      <c r="E1452" s="139"/>
    </row>
    <row r="1453" spans="5:5">
      <c r="E1453" s="139"/>
    </row>
    <row r="1454" spans="5:5">
      <c r="E1454" s="139"/>
    </row>
    <row r="1455" spans="5:5">
      <c r="E1455" s="139"/>
    </row>
    <row r="1456" spans="5:5">
      <c r="E1456" s="139"/>
    </row>
    <row r="1457" spans="5:5">
      <c r="E1457" s="139"/>
    </row>
    <row r="1458" spans="5:5">
      <c r="E1458" s="139"/>
    </row>
    <row r="1459" spans="5:5">
      <c r="E1459" s="139"/>
    </row>
    <row r="1460" spans="5:5">
      <c r="E1460" s="139"/>
    </row>
    <row r="1461" spans="5:5">
      <c r="E1461" s="139"/>
    </row>
    <row r="1462" spans="5:5">
      <c r="E1462" s="139"/>
    </row>
    <row r="1463" spans="5:5">
      <c r="E1463" s="139"/>
    </row>
    <row r="1464" spans="5:5">
      <c r="E1464" s="139"/>
    </row>
    <row r="1465" spans="5:5">
      <c r="E1465" s="139"/>
    </row>
    <row r="1466" spans="5:5">
      <c r="E1466" s="139"/>
    </row>
    <row r="1467" spans="5:5">
      <c r="E1467" s="139"/>
    </row>
    <row r="1468" spans="5:5">
      <c r="E1468" s="139"/>
    </row>
    <row r="1469" spans="5:5">
      <c r="E1469" s="139"/>
    </row>
    <row r="1470" spans="5:5">
      <c r="E1470" s="139"/>
    </row>
    <row r="1471" spans="5:5">
      <c r="E1471" s="139"/>
    </row>
    <row r="1472" spans="5:5">
      <c r="E1472" s="139"/>
    </row>
    <row r="1473" spans="5:5">
      <c r="E1473" s="139"/>
    </row>
    <row r="1474" spans="5:5">
      <c r="E1474" s="139"/>
    </row>
    <row r="1475" spans="5:5">
      <c r="E1475" s="139"/>
    </row>
    <row r="1476" spans="5:5">
      <c r="E1476" s="139"/>
    </row>
    <row r="1477" spans="5:5">
      <c r="E1477" s="139"/>
    </row>
    <row r="1478" spans="5:5">
      <c r="E1478" s="139"/>
    </row>
    <row r="1479" spans="5:5">
      <c r="E1479" s="139"/>
    </row>
    <row r="1480" spans="5:5">
      <c r="E1480" s="139"/>
    </row>
    <row r="1481" spans="5:5">
      <c r="E1481" s="139"/>
    </row>
    <row r="1482" spans="5:5">
      <c r="E1482" s="139"/>
    </row>
    <row r="1483" spans="5:5">
      <c r="E1483" s="139"/>
    </row>
    <row r="1484" spans="5:5">
      <c r="E1484" s="139"/>
    </row>
    <row r="1485" spans="5:5">
      <c r="E1485" s="139"/>
    </row>
    <row r="1486" spans="5:5">
      <c r="E1486" s="139"/>
    </row>
    <row r="1487" spans="5:5">
      <c r="E1487" s="139"/>
    </row>
    <row r="1488" spans="5:5">
      <c r="E1488" s="139"/>
    </row>
    <row r="1489" spans="5:5">
      <c r="E1489" s="139"/>
    </row>
    <row r="1490" spans="5:5">
      <c r="E1490" s="139"/>
    </row>
    <row r="1491" spans="5:5">
      <c r="E1491" s="139"/>
    </row>
    <row r="1492" spans="5:5">
      <c r="E1492" s="139"/>
    </row>
    <row r="1493" spans="5:5">
      <c r="E1493" s="139"/>
    </row>
    <row r="1494" spans="5:5">
      <c r="E1494" s="139"/>
    </row>
    <row r="1495" spans="5:5">
      <c r="E1495" s="139"/>
    </row>
    <row r="1496" spans="5:5">
      <c r="E1496" s="139"/>
    </row>
    <row r="1497" spans="5:5">
      <c r="E1497" s="139"/>
    </row>
    <row r="1498" spans="5:5">
      <c r="E1498" s="139"/>
    </row>
    <row r="1499" spans="5:5">
      <c r="E1499" s="139"/>
    </row>
    <row r="1500" spans="5:5">
      <c r="E1500" s="139"/>
    </row>
    <row r="1501" spans="5:5">
      <c r="E1501" s="139"/>
    </row>
    <row r="1502" spans="5:5">
      <c r="E1502" s="139"/>
    </row>
    <row r="1503" spans="5:5">
      <c r="E1503" s="139"/>
    </row>
    <row r="1504" spans="5:5">
      <c r="E1504" s="139"/>
    </row>
    <row r="1505" spans="5:5">
      <c r="E1505" s="139"/>
    </row>
    <row r="1506" spans="5:5">
      <c r="E1506" s="139"/>
    </row>
    <row r="1507" spans="5:5">
      <c r="E1507" s="139"/>
    </row>
    <row r="1508" spans="5:5">
      <c r="E1508" s="139"/>
    </row>
    <row r="1509" spans="5:5">
      <c r="E1509" s="139"/>
    </row>
    <row r="1510" spans="5:5">
      <c r="E1510" s="139"/>
    </row>
    <row r="1511" spans="5:5">
      <c r="E1511" s="139"/>
    </row>
    <row r="1512" spans="5:5">
      <c r="E1512" s="139"/>
    </row>
    <row r="1513" spans="5:5">
      <c r="E1513" s="139"/>
    </row>
    <row r="1514" spans="5:5">
      <c r="E1514" s="139"/>
    </row>
    <row r="1515" spans="5:5">
      <c r="E1515" s="139"/>
    </row>
    <row r="1516" spans="5:5">
      <c r="E1516" s="139"/>
    </row>
    <row r="1517" spans="5:5">
      <c r="E1517" s="139"/>
    </row>
    <row r="1518" spans="5:5">
      <c r="E1518" s="139"/>
    </row>
    <row r="1519" spans="5:5">
      <c r="E1519" s="139"/>
    </row>
    <row r="1520" spans="5:5">
      <c r="E1520" s="139"/>
    </row>
    <row r="1521" spans="5:5">
      <c r="E1521" s="139"/>
    </row>
    <row r="1522" spans="5:5">
      <c r="E1522" s="139"/>
    </row>
    <row r="1523" spans="5:5">
      <c r="E1523" s="139"/>
    </row>
    <row r="1524" spans="5:5">
      <c r="E1524" s="139"/>
    </row>
    <row r="1525" spans="5:5">
      <c r="E1525" s="139"/>
    </row>
    <row r="1526" spans="5:5">
      <c r="E1526" s="139"/>
    </row>
    <row r="1527" spans="5:5">
      <c r="E1527" s="139"/>
    </row>
    <row r="1528" spans="5:5">
      <c r="E1528" s="139"/>
    </row>
    <row r="1529" spans="5:5">
      <c r="E1529" s="139"/>
    </row>
    <row r="1530" spans="5:5">
      <c r="E1530" s="139"/>
    </row>
    <row r="1531" spans="5:5">
      <c r="E1531" s="139"/>
    </row>
    <row r="1532" spans="5:5">
      <c r="E1532" s="139"/>
    </row>
    <row r="1533" spans="5:5">
      <c r="E1533" s="139"/>
    </row>
    <row r="1534" spans="5:5">
      <c r="E1534" s="139"/>
    </row>
    <row r="1535" spans="5:5">
      <c r="E1535" s="139"/>
    </row>
    <row r="1536" spans="5:5">
      <c r="E1536" s="139"/>
    </row>
    <row r="1537" spans="5:5">
      <c r="E1537" s="139"/>
    </row>
    <row r="1538" spans="5:5">
      <c r="E1538" s="139"/>
    </row>
    <row r="1539" spans="5:5">
      <c r="E1539" s="139"/>
    </row>
    <row r="1540" spans="5:5">
      <c r="E1540" s="139"/>
    </row>
    <row r="1541" spans="5:5">
      <c r="E1541" s="139"/>
    </row>
    <row r="1542" spans="5:5">
      <c r="E1542" s="139"/>
    </row>
    <row r="1543" spans="5:5">
      <c r="E1543" s="139"/>
    </row>
    <row r="1544" spans="5:5">
      <c r="E1544" s="139"/>
    </row>
    <row r="1545" spans="5:5">
      <c r="E1545" s="139"/>
    </row>
    <row r="1546" spans="5:5">
      <c r="E1546" s="139"/>
    </row>
    <row r="1547" spans="5:5">
      <c r="E1547" s="139"/>
    </row>
    <row r="1548" spans="5:5">
      <c r="E1548" s="139"/>
    </row>
    <row r="1549" spans="5:5">
      <c r="E1549" s="139"/>
    </row>
    <row r="1550" spans="5:5">
      <c r="E1550" s="139"/>
    </row>
    <row r="1551" spans="5:5">
      <c r="E1551" s="139"/>
    </row>
    <row r="1552" spans="5:5">
      <c r="E1552" s="139"/>
    </row>
    <row r="1553" spans="5:5">
      <c r="E1553" s="139"/>
    </row>
    <row r="1554" spans="5:5">
      <c r="E1554" s="139"/>
    </row>
    <row r="1555" spans="5:5">
      <c r="E1555" s="139"/>
    </row>
    <row r="1556" spans="5:5">
      <c r="E1556" s="139"/>
    </row>
    <row r="1557" spans="5:5">
      <c r="E1557" s="139"/>
    </row>
    <row r="1558" spans="5:5">
      <c r="E1558" s="139"/>
    </row>
    <row r="1559" spans="5:5">
      <c r="E1559" s="139"/>
    </row>
    <row r="1560" spans="5:5">
      <c r="E1560" s="139"/>
    </row>
    <row r="1561" spans="5:5">
      <c r="E1561" s="139"/>
    </row>
    <row r="1562" spans="5:5">
      <c r="E1562" s="139"/>
    </row>
    <row r="1563" spans="5:5">
      <c r="E1563" s="139"/>
    </row>
    <row r="1564" spans="5:5">
      <c r="E1564" s="139"/>
    </row>
    <row r="1565" spans="5:5">
      <c r="E1565" s="139"/>
    </row>
    <row r="1566" spans="5:5">
      <c r="E1566" s="139"/>
    </row>
    <row r="1567" spans="5:5">
      <c r="E1567" s="139"/>
    </row>
    <row r="1568" spans="5:5">
      <c r="E1568" s="139"/>
    </row>
    <row r="1569" spans="5:5">
      <c r="E1569" s="139"/>
    </row>
    <row r="1570" spans="5:5">
      <c r="E1570" s="139"/>
    </row>
    <row r="1571" spans="5:5">
      <c r="E1571" s="139"/>
    </row>
    <row r="1572" spans="5:5">
      <c r="E1572" s="139"/>
    </row>
    <row r="1573" spans="5:5">
      <c r="E1573" s="139"/>
    </row>
    <row r="1574" spans="5:5">
      <c r="E1574" s="139"/>
    </row>
    <row r="1575" spans="5:5">
      <c r="E1575" s="139"/>
    </row>
    <row r="1576" spans="5:5">
      <c r="E1576" s="139"/>
    </row>
    <row r="1577" spans="5:5">
      <c r="E1577" s="139"/>
    </row>
    <row r="1578" spans="5:5">
      <c r="E1578" s="139"/>
    </row>
    <row r="1579" spans="5:5">
      <c r="E1579" s="139"/>
    </row>
    <row r="1580" spans="5:5">
      <c r="E1580" s="139"/>
    </row>
    <row r="1581" spans="5:5">
      <c r="E1581" s="139"/>
    </row>
    <row r="1582" spans="5:5">
      <c r="E1582" s="139"/>
    </row>
    <row r="1583" spans="5:5">
      <c r="E1583" s="139"/>
    </row>
    <row r="1584" spans="5:5">
      <c r="E1584" s="139"/>
    </row>
    <row r="1585" spans="5:5">
      <c r="E1585" s="139"/>
    </row>
    <row r="1586" spans="5:5">
      <c r="E1586" s="139"/>
    </row>
    <row r="1587" spans="5:5">
      <c r="E1587" s="139"/>
    </row>
    <row r="1588" spans="5:5">
      <c r="E1588" s="139"/>
    </row>
    <row r="1589" spans="5:5">
      <c r="E1589" s="139"/>
    </row>
    <row r="1590" spans="5:5">
      <c r="E1590" s="139"/>
    </row>
    <row r="1591" spans="5:5">
      <c r="E1591" s="139"/>
    </row>
    <row r="1592" spans="5:5">
      <c r="E1592" s="139"/>
    </row>
    <row r="1593" spans="5:5">
      <c r="E1593" s="139"/>
    </row>
    <row r="1594" spans="5:5">
      <c r="E1594" s="139"/>
    </row>
    <row r="1595" spans="5:5">
      <c r="E1595" s="139"/>
    </row>
    <row r="1596" spans="5:5">
      <c r="E1596" s="139"/>
    </row>
    <row r="1597" spans="5:5">
      <c r="E1597" s="139"/>
    </row>
    <row r="1598" spans="5:5">
      <c r="E1598" s="139"/>
    </row>
    <row r="1599" spans="5:5">
      <c r="E1599" s="139"/>
    </row>
    <row r="1600" spans="5:5">
      <c r="E1600" s="139"/>
    </row>
    <row r="1601" spans="5:5">
      <c r="E1601" s="139"/>
    </row>
    <row r="1602" spans="5:5">
      <c r="E1602" s="139"/>
    </row>
    <row r="1603" spans="5:5">
      <c r="E1603" s="139"/>
    </row>
    <row r="1604" spans="5:5">
      <c r="E1604" s="139"/>
    </row>
    <row r="1605" spans="5:5">
      <c r="E1605" s="139"/>
    </row>
    <row r="1606" spans="5:5">
      <c r="E1606" s="139"/>
    </row>
    <row r="1607" spans="5:5">
      <c r="E1607" s="139"/>
    </row>
    <row r="1608" spans="5:5">
      <c r="E1608" s="139"/>
    </row>
    <row r="1609" spans="5:5">
      <c r="E1609" s="139"/>
    </row>
    <row r="1610" spans="5:5">
      <c r="E1610" s="139"/>
    </row>
    <row r="1611" spans="5:5">
      <c r="E1611" s="139"/>
    </row>
    <row r="1612" spans="5:5">
      <c r="E1612" s="139"/>
    </row>
    <row r="1613" spans="5:5">
      <c r="E1613" s="139"/>
    </row>
    <row r="1614" spans="5:5">
      <c r="E1614" s="139"/>
    </row>
    <row r="1615" spans="5:5">
      <c r="E1615" s="139"/>
    </row>
    <row r="1616" spans="5:5">
      <c r="E1616" s="139"/>
    </row>
    <row r="1617" spans="5:5">
      <c r="E1617" s="139"/>
    </row>
    <row r="1618" spans="5:5">
      <c r="E1618" s="139"/>
    </row>
    <row r="1619" spans="5:5">
      <c r="E1619" s="139"/>
    </row>
    <row r="1620" spans="5:5">
      <c r="E1620" s="139"/>
    </row>
    <row r="1621" spans="5:5">
      <c r="E1621" s="139"/>
    </row>
    <row r="1622" spans="5:5">
      <c r="E1622" s="139"/>
    </row>
    <row r="1623" spans="5:5">
      <c r="E1623" s="139"/>
    </row>
    <row r="1624" spans="5:5">
      <c r="E1624" s="139"/>
    </row>
    <row r="1625" spans="5:5">
      <c r="E1625" s="139"/>
    </row>
    <row r="1626" spans="5:5">
      <c r="E1626" s="139"/>
    </row>
    <row r="1627" spans="5:5">
      <c r="E1627" s="139"/>
    </row>
    <row r="1628" spans="5:5">
      <c r="E1628" s="139"/>
    </row>
    <row r="1629" spans="5:5">
      <c r="E1629" s="139"/>
    </row>
    <row r="1630" spans="5:5">
      <c r="E1630" s="139"/>
    </row>
    <row r="1631" spans="5:5">
      <c r="E1631" s="139"/>
    </row>
    <row r="1632" spans="5:5">
      <c r="E1632" s="139"/>
    </row>
    <row r="1633" spans="5:5">
      <c r="E1633" s="139"/>
    </row>
    <row r="1634" spans="5:5">
      <c r="E1634" s="139"/>
    </row>
    <row r="1635" spans="5:5">
      <c r="E1635" s="139"/>
    </row>
    <row r="1636" spans="5:5">
      <c r="E1636" s="139"/>
    </row>
    <row r="1637" spans="5:5">
      <c r="E1637" s="139"/>
    </row>
    <row r="1638" spans="5:5">
      <c r="E1638" s="139"/>
    </row>
    <row r="1639" spans="5:5">
      <c r="E1639" s="139"/>
    </row>
    <row r="1640" spans="5:5">
      <c r="E1640" s="139"/>
    </row>
    <row r="1641" spans="5:5">
      <c r="E1641" s="139"/>
    </row>
    <row r="1642" spans="5:5">
      <c r="E1642" s="139"/>
    </row>
    <row r="1643" spans="5:5">
      <c r="E1643" s="139"/>
    </row>
    <row r="1644" spans="5:5">
      <c r="E1644" s="139"/>
    </row>
    <row r="1645" spans="5:5">
      <c r="E1645" s="139"/>
    </row>
    <row r="1646" spans="5:5">
      <c r="E1646" s="139"/>
    </row>
    <row r="1647" spans="5:5">
      <c r="E1647" s="139"/>
    </row>
    <row r="1648" spans="5:5">
      <c r="E1648" s="139"/>
    </row>
    <row r="1649" spans="5:5">
      <c r="E1649" s="139"/>
    </row>
    <row r="1650" spans="5:5">
      <c r="E1650" s="139"/>
    </row>
    <row r="1651" spans="5:5">
      <c r="E1651" s="139"/>
    </row>
    <row r="1652" spans="5:5">
      <c r="E1652" s="139"/>
    </row>
    <row r="1653" spans="5:5">
      <c r="E1653" s="139"/>
    </row>
    <row r="1654" spans="5:5">
      <c r="E1654" s="139"/>
    </row>
    <row r="1655" spans="5:5">
      <c r="E1655" s="139"/>
    </row>
    <row r="1656" spans="5:5">
      <c r="E1656" s="139"/>
    </row>
    <row r="1657" spans="5:5">
      <c r="E1657" s="139"/>
    </row>
    <row r="1658" spans="5:5">
      <c r="E1658" s="139"/>
    </row>
    <row r="1659" spans="5:5">
      <c r="E1659" s="139"/>
    </row>
    <row r="1660" spans="5:5">
      <c r="E1660" s="139"/>
    </row>
    <row r="1661" spans="5:5">
      <c r="E1661" s="139"/>
    </row>
    <row r="1662" spans="5:5">
      <c r="E1662" s="139"/>
    </row>
    <row r="1663" spans="5:5">
      <c r="E1663" s="139"/>
    </row>
    <row r="1664" spans="5:5">
      <c r="E1664" s="139"/>
    </row>
    <row r="1665" spans="5:5">
      <c r="E1665" s="139"/>
    </row>
    <row r="1666" spans="5:5">
      <c r="E1666" s="139"/>
    </row>
    <row r="1667" spans="5:5">
      <c r="E1667" s="139"/>
    </row>
    <row r="1668" spans="5:5">
      <c r="E1668" s="139"/>
    </row>
    <row r="1669" spans="5:5">
      <c r="E1669" s="139"/>
    </row>
    <row r="1670" spans="5:5">
      <c r="E1670" s="139"/>
    </row>
    <row r="1671" spans="5:5">
      <c r="E1671" s="139"/>
    </row>
    <row r="1672" spans="5:5">
      <c r="E1672" s="139"/>
    </row>
    <row r="1673" spans="5:5">
      <c r="E1673" s="139"/>
    </row>
    <row r="1674" spans="5:5">
      <c r="E1674" s="139"/>
    </row>
    <row r="1675" spans="5:5">
      <c r="E1675" s="139"/>
    </row>
    <row r="1676" spans="5:5">
      <c r="E1676" s="139"/>
    </row>
    <row r="1677" spans="5:5">
      <c r="E1677" s="139"/>
    </row>
    <row r="1678" spans="5:5">
      <c r="E1678" s="139"/>
    </row>
    <row r="1679" spans="5:5">
      <c r="E1679" s="139"/>
    </row>
    <row r="1680" spans="5:5">
      <c r="E1680" s="139"/>
    </row>
    <row r="1681" spans="5:5">
      <c r="E1681" s="139"/>
    </row>
    <row r="1682" spans="5:5">
      <c r="E1682" s="139"/>
    </row>
    <row r="1683" spans="5:5">
      <c r="E1683" s="139"/>
    </row>
    <row r="1684" spans="5:5">
      <c r="E1684" s="139"/>
    </row>
    <row r="1685" spans="5:5">
      <c r="E1685" s="139"/>
    </row>
    <row r="1686" spans="5:5">
      <c r="E1686" s="139"/>
    </row>
    <row r="1687" spans="5:5">
      <c r="E1687" s="139"/>
    </row>
    <row r="1688" spans="5:5">
      <c r="E1688" s="139"/>
    </row>
    <row r="1689" spans="5:5">
      <c r="E1689" s="139"/>
    </row>
    <row r="1690" spans="5:5">
      <c r="E1690" s="139"/>
    </row>
    <row r="1691" spans="5:5">
      <c r="E1691" s="139"/>
    </row>
    <row r="1692" spans="5:5">
      <c r="E1692" s="139"/>
    </row>
    <row r="1693" spans="5:5">
      <c r="E1693" s="139"/>
    </row>
    <row r="1694" spans="5:5">
      <c r="E1694" s="139"/>
    </row>
    <row r="1695" spans="5:5">
      <c r="E1695" s="139"/>
    </row>
    <row r="1696" spans="5:5">
      <c r="E1696" s="139"/>
    </row>
    <row r="1697" spans="5:5">
      <c r="E1697" s="139"/>
    </row>
    <row r="1698" spans="5:5">
      <c r="E1698" s="139"/>
    </row>
    <row r="1699" spans="5:5">
      <c r="E1699" s="139"/>
    </row>
    <row r="1700" spans="5:5">
      <c r="E1700" s="139"/>
    </row>
    <row r="1701" spans="5:5">
      <c r="E1701" s="139"/>
    </row>
    <row r="1702" spans="5:5">
      <c r="E1702" s="139"/>
    </row>
    <row r="1703" spans="5:5">
      <c r="E1703" s="139"/>
    </row>
    <row r="1704" spans="5:5">
      <c r="E1704" s="139"/>
    </row>
    <row r="1705" spans="5:5">
      <c r="E1705" s="139"/>
    </row>
    <row r="1706" spans="5:5">
      <c r="E1706" s="139"/>
    </row>
    <row r="1707" spans="5:5">
      <c r="E1707" s="139"/>
    </row>
    <row r="1708" spans="5:5">
      <c r="E1708" s="139"/>
    </row>
    <row r="1709" spans="5:5">
      <c r="E1709" s="139"/>
    </row>
    <row r="1710" spans="5:5">
      <c r="E1710" s="139"/>
    </row>
    <row r="1711" spans="5:5">
      <c r="E1711" s="139"/>
    </row>
    <row r="1712" spans="5:5">
      <c r="E1712" s="139"/>
    </row>
    <row r="1713" spans="5:5">
      <c r="E1713" s="139"/>
    </row>
    <row r="1714" spans="5:5">
      <c r="E1714" s="139"/>
    </row>
    <row r="1715" spans="5:5">
      <c r="E1715" s="139"/>
    </row>
    <row r="1716" spans="5:5">
      <c r="E1716" s="139"/>
    </row>
    <row r="1717" spans="5:5">
      <c r="E1717" s="139"/>
    </row>
    <row r="1718" spans="5:5">
      <c r="E1718" s="139"/>
    </row>
    <row r="1719" spans="5:5">
      <c r="E1719" s="139"/>
    </row>
    <row r="1720" spans="5:5">
      <c r="E1720" s="139"/>
    </row>
    <row r="1721" spans="5:5">
      <c r="E1721" s="139"/>
    </row>
    <row r="1722" spans="5:5">
      <c r="E1722" s="139"/>
    </row>
    <row r="1723" spans="5:5">
      <c r="E1723" s="139"/>
    </row>
    <row r="1724" spans="5:5">
      <c r="E1724" s="139"/>
    </row>
    <row r="1725" spans="5:5">
      <c r="E1725" s="139"/>
    </row>
    <row r="1726" spans="5:5">
      <c r="E1726" s="139"/>
    </row>
    <row r="1727" spans="5:5">
      <c r="E1727" s="139"/>
    </row>
    <row r="1728" spans="5:5">
      <c r="E1728" s="139"/>
    </row>
    <row r="1729" spans="5:5">
      <c r="E1729" s="139"/>
    </row>
    <row r="1730" spans="5:5">
      <c r="E1730" s="139"/>
    </row>
    <row r="1731" spans="5:5">
      <c r="E1731" s="139"/>
    </row>
    <row r="1732" spans="5:5">
      <c r="E1732" s="139"/>
    </row>
    <row r="1733" spans="5:5">
      <c r="E1733" s="139"/>
    </row>
    <row r="1734" spans="5:5">
      <c r="E1734" s="139"/>
    </row>
    <row r="1735" spans="5:5">
      <c r="E1735" s="139"/>
    </row>
    <row r="1736" spans="5:5">
      <c r="E1736" s="139"/>
    </row>
    <row r="1737" spans="5:5">
      <c r="E1737" s="139"/>
    </row>
    <row r="1738" spans="5:5">
      <c r="E1738" s="139"/>
    </row>
    <row r="1739" spans="5:5">
      <c r="E1739" s="139"/>
    </row>
    <row r="1740" spans="5:5">
      <c r="E1740" s="139"/>
    </row>
    <row r="1741" spans="5:5">
      <c r="E1741" s="139"/>
    </row>
    <row r="1742" spans="5:5">
      <c r="E1742" s="139"/>
    </row>
    <row r="1743" spans="5:5">
      <c r="E1743" s="139"/>
    </row>
    <row r="1744" spans="5:5">
      <c r="E1744" s="139"/>
    </row>
    <row r="1745" spans="5:5">
      <c r="E1745" s="139"/>
    </row>
    <row r="1746" spans="5:5">
      <c r="E1746" s="139"/>
    </row>
    <row r="1747" spans="5:5">
      <c r="E1747" s="139"/>
    </row>
    <row r="1748" spans="5:5">
      <c r="E1748" s="139"/>
    </row>
    <row r="1749" spans="5:5">
      <c r="E1749" s="139"/>
    </row>
    <row r="1750" spans="5:5">
      <c r="E1750" s="139"/>
    </row>
    <row r="1751" spans="5:5">
      <c r="E1751" s="139"/>
    </row>
    <row r="1752" spans="5:5">
      <c r="E1752" s="139"/>
    </row>
    <row r="1753" spans="5:5">
      <c r="E1753" s="139"/>
    </row>
    <row r="1754" spans="5:5">
      <c r="E1754" s="139"/>
    </row>
    <row r="1755" spans="5:5">
      <c r="E1755" s="139"/>
    </row>
    <row r="1756" spans="5:5">
      <c r="E1756" s="139"/>
    </row>
    <row r="1757" spans="5:5">
      <c r="E1757" s="139"/>
    </row>
    <row r="1758" spans="5:5">
      <c r="E1758" s="139"/>
    </row>
    <row r="1759" spans="5:5">
      <c r="E1759" s="139"/>
    </row>
    <row r="1760" spans="5:5">
      <c r="E1760" s="139"/>
    </row>
    <row r="1761" spans="5:5">
      <c r="E1761" s="139"/>
    </row>
    <row r="1762" spans="5:5">
      <c r="E1762" s="139"/>
    </row>
    <row r="1763" spans="5:5">
      <c r="E1763" s="139"/>
    </row>
    <row r="1764" spans="5:5">
      <c r="E1764" s="139"/>
    </row>
    <row r="1765" spans="5:5">
      <c r="E1765" s="139"/>
    </row>
    <row r="1766" spans="5:5">
      <c r="E1766" s="139"/>
    </row>
    <row r="1767" spans="5:5">
      <c r="E1767" s="139"/>
    </row>
    <row r="1768" spans="5:5">
      <c r="E1768" s="139"/>
    </row>
    <row r="1769" spans="5:5">
      <c r="E1769" s="139"/>
    </row>
    <row r="1770" spans="5:5">
      <c r="E1770" s="139"/>
    </row>
    <row r="1771" spans="5:5">
      <c r="E1771" s="139"/>
    </row>
    <row r="1772" spans="5:5">
      <c r="E1772" s="139"/>
    </row>
    <row r="1773" spans="5:5">
      <c r="E1773" s="139"/>
    </row>
    <row r="1774" spans="5:5">
      <c r="E1774" s="139"/>
    </row>
    <row r="1775" spans="5:5">
      <c r="E1775" s="139"/>
    </row>
    <row r="1776" spans="5:5">
      <c r="E1776" s="139"/>
    </row>
    <row r="1777" spans="5:5">
      <c r="E1777" s="139"/>
    </row>
    <row r="1778" spans="5:5">
      <c r="E1778" s="139"/>
    </row>
    <row r="1779" spans="5:5">
      <c r="E1779" s="139"/>
    </row>
    <row r="1780" spans="5:5">
      <c r="E1780" s="139"/>
    </row>
    <row r="1781" spans="5:5">
      <c r="E1781" s="139"/>
    </row>
    <row r="1782" spans="5:5">
      <c r="E1782" s="139"/>
    </row>
    <row r="1783" spans="5:5">
      <c r="E1783" s="139"/>
    </row>
    <row r="1784" spans="5:5">
      <c r="E1784" s="139"/>
    </row>
    <row r="1785" spans="5:5">
      <c r="E1785" s="139"/>
    </row>
    <row r="1786" spans="5:5">
      <c r="E1786" s="139"/>
    </row>
    <row r="1787" spans="5:5">
      <c r="E1787" s="139"/>
    </row>
    <row r="1788" spans="5:5">
      <c r="E1788" s="139"/>
    </row>
    <row r="1789" spans="5:5">
      <c r="E1789" s="139"/>
    </row>
    <row r="1790" spans="5:5">
      <c r="E1790" s="139"/>
    </row>
    <row r="1791" spans="5:5">
      <c r="E1791" s="139"/>
    </row>
    <row r="1792" spans="5:5">
      <c r="E1792" s="139"/>
    </row>
    <row r="1793" spans="5:5">
      <c r="E1793" s="139"/>
    </row>
    <row r="1794" spans="5:5">
      <c r="E1794" s="139"/>
    </row>
    <row r="1795" spans="5:5">
      <c r="E1795" s="139"/>
    </row>
    <row r="1796" spans="5:5">
      <c r="E1796" s="139"/>
    </row>
    <row r="1797" spans="5:5">
      <c r="E1797" s="139"/>
    </row>
    <row r="1798" spans="5:5">
      <c r="E1798" s="139"/>
    </row>
    <row r="1799" spans="5:5">
      <c r="E1799" s="139"/>
    </row>
    <row r="1800" spans="5:5">
      <c r="E1800" s="139"/>
    </row>
    <row r="1801" spans="5:5">
      <c r="E1801" s="139"/>
    </row>
    <row r="1802" spans="5:5">
      <c r="E1802" s="139"/>
    </row>
    <row r="1803" spans="5:5">
      <c r="E1803" s="139"/>
    </row>
    <row r="1804" spans="5:5">
      <c r="E1804" s="139"/>
    </row>
    <row r="1805" spans="5:5">
      <c r="E1805" s="139"/>
    </row>
    <row r="1806" spans="5:5">
      <c r="E1806" s="139"/>
    </row>
    <row r="1807" spans="5:5">
      <c r="E1807" s="139"/>
    </row>
    <row r="1808" spans="5:5">
      <c r="E1808" s="139"/>
    </row>
    <row r="1809" spans="5:5">
      <c r="E1809" s="139"/>
    </row>
    <row r="1810" spans="5:5">
      <c r="E1810" s="139"/>
    </row>
    <row r="1811" spans="5:5">
      <c r="E1811" s="139"/>
    </row>
    <row r="1812" spans="5:5">
      <c r="E1812" s="139"/>
    </row>
    <row r="1813" spans="5:5">
      <c r="E1813" s="139"/>
    </row>
    <row r="1814" spans="5:5">
      <c r="E1814" s="139"/>
    </row>
    <row r="1815" spans="5:5">
      <c r="E1815" s="139"/>
    </row>
    <row r="1816" spans="5:5">
      <c r="E1816" s="139"/>
    </row>
    <row r="1817" spans="5:5">
      <c r="E1817" s="139"/>
    </row>
    <row r="1818" spans="5:5">
      <c r="E1818" s="139"/>
    </row>
    <row r="1819" spans="5:5">
      <c r="E1819" s="139"/>
    </row>
    <row r="1820" spans="5:5">
      <c r="E1820" s="139"/>
    </row>
    <row r="1821" spans="5:5">
      <c r="E1821" s="139"/>
    </row>
    <row r="1822" spans="5:5">
      <c r="E1822" s="139"/>
    </row>
    <row r="1823" spans="5:5">
      <c r="E1823" s="139"/>
    </row>
    <row r="1824" spans="5:5">
      <c r="E1824" s="139"/>
    </row>
    <row r="1825" spans="5:5">
      <c r="E1825" s="139"/>
    </row>
    <row r="1826" spans="5:5">
      <c r="E1826" s="139"/>
    </row>
    <row r="1827" spans="5:5">
      <c r="E1827" s="139"/>
    </row>
    <row r="1828" spans="5:5">
      <c r="E1828" s="139"/>
    </row>
    <row r="1829" spans="5:5">
      <c r="E1829" s="139"/>
    </row>
    <row r="1830" spans="5:5">
      <c r="E1830" s="139"/>
    </row>
    <row r="1831" spans="5:5">
      <c r="E1831" s="139"/>
    </row>
    <row r="1832" spans="5:5">
      <c r="E1832" s="139"/>
    </row>
    <row r="1833" spans="5:5">
      <c r="E1833" s="139"/>
    </row>
    <row r="1834" spans="5:5">
      <c r="E1834" s="139"/>
    </row>
    <row r="1835" spans="5:5">
      <c r="E1835" s="139"/>
    </row>
    <row r="1836" spans="5:5">
      <c r="E1836" s="139"/>
    </row>
    <row r="1837" spans="5:5">
      <c r="E1837" s="139"/>
    </row>
    <row r="1838" spans="5:5">
      <c r="E1838" s="139"/>
    </row>
    <row r="1839" spans="5:5">
      <c r="E1839" s="139"/>
    </row>
    <row r="1840" spans="5:5">
      <c r="E1840" s="139"/>
    </row>
    <row r="1841" spans="5:5">
      <c r="E1841" s="139"/>
    </row>
    <row r="1842" spans="5:5">
      <c r="E1842" s="139"/>
    </row>
    <row r="1843" spans="5:5">
      <c r="E1843" s="139"/>
    </row>
    <row r="1844" spans="5:5">
      <c r="E1844" s="139"/>
    </row>
    <row r="1845" spans="5:5">
      <c r="E1845" s="139"/>
    </row>
    <row r="1846" spans="5:5">
      <c r="E1846" s="139"/>
    </row>
    <row r="1847" spans="5:5">
      <c r="E1847" s="139"/>
    </row>
    <row r="1848" spans="5:5">
      <c r="E1848" s="139"/>
    </row>
    <row r="1849" spans="5:5">
      <c r="E1849" s="139"/>
    </row>
    <row r="1850" spans="5:5">
      <c r="E1850" s="139"/>
    </row>
    <row r="1851" spans="5:5">
      <c r="E1851" s="139"/>
    </row>
    <row r="1852" spans="5:5">
      <c r="E1852" s="139"/>
    </row>
    <row r="1853" spans="5:5">
      <c r="E1853" s="139"/>
    </row>
    <row r="1854" spans="5:5">
      <c r="E1854" s="139"/>
    </row>
    <row r="1855" spans="5:5">
      <c r="E1855" s="139"/>
    </row>
    <row r="1856" spans="5:5">
      <c r="E1856" s="139"/>
    </row>
    <row r="1857" spans="5:5">
      <c r="E1857" s="139"/>
    </row>
    <row r="1858" spans="5:5">
      <c r="E1858" s="139"/>
    </row>
    <row r="1859" spans="5:5">
      <c r="E1859" s="139"/>
    </row>
    <row r="1860" spans="5:5">
      <c r="E1860" s="139"/>
    </row>
    <row r="1861" spans="5:5">
      <c r="E1861" s="139"/>
    </row>
    <row r="1862" spans="5:5">
      <c r="E1862" s="139"/>
    </row>
    <row r="1863" spans="5:5">
      <c r="E1863" s="139"/>
    </row>
    <row r="1864" spans="5:5">
      <c r="E1864" s="139"/>
    </row>
    <row r="1865" spans="5:5">
      <c r="E1865" s="139"/>
    </row>
    <row r="1866" spans="5:5">
      <c r="E1866" s="139"/>
    </row>
    <row r="1867" spans="5:5">
      <c r="E1867" s="139"/>
    </row>
    <row r="1868" spans="5:5">
      <c r="E1868" s="139"/>
    </row>
    <row r="1869" spans="5:5">
      <c r="E1869" s="139"/>
    </row>
    <row r="1870" spans="5:5">
      <c r="E1870" s="139"/>
    </row>
    <row r="1871" spans="5:5">
      <c r="E1871" s="139"/>
    </row>
    <row r="1872" spans="5:5">
      <c r="E1872" s="139"/>
    </row>
    <row r="1873" spans="5:5">
      <c r="E1873" s="139"/>
    </row>
    <row r="1874" spans="5:5">
      <c r="E1874" s="139"/>
    </row>
    <row r="1875" spans="5:5">
      <c r="E1875" s="139"/>
    </row>
    <row r="1876" spans="5:5">
      <c r="E1876" s="139"/>
    </row>
    <row r="1877" spans="5:5">
      <c r="E1877" s="139"/>
    </row>
    <row r="1878" spans="5:5">
      <c r="E1878" s="139"/>
    </row>
    <row r="1879" spans="5:5">
      <c r="E1879" s="139"/>
    </row>
    <row r="1880" spans="5:5">
      <c r="E1880" s="139"/>
    </row>
    <row r="1881" spans="5:5">
      <c r="E1881" s="139"/>
    </row>
    <row r="1882" spans="5:5">
      <c r="E1882" s="139"/>
    </row>
    <row r="1883" spans="5:5">
      <c r="E1883" s="139"/>
    </row>
    <row r="1884" spans="5:5">
      <c r="E1884" s="139"/>
    </row>
    <row r="1885" spans="5:5">
      <c r="E1885" s="139"/>
    </row>
    <row r="1886" spans="5:5">
      <c r="E1886" s="139"/>
    </row>
    <row r="1887" spans="5:5">
      <c r="E1887" s="139"/>
    </row>
    <row r="1888" spans="5:5">
      <c r="E1888" s="139"/>
    </row>
    <row r="1889" spans="5:5">
      <c r="E1889" s="139"/>
    </row>
    <row r="1890" spans="5:5">
      <c r="E1890" s="139"/>
    </row>
    <row r="1891" spans="5:5">
      <c r="E1891" s="139"/>
    </row>
    <row r="1892" spans="5:5">
      <c r="E1892" s="139"/>
    </row>
    <row r="1893" spans="5:5">
      <c r="E1893" s="139"/>
    </row>
    <row r="1894" spans="5:5">
      <c r="E1894" s="139"/>
    </row>
    <row r="1895" spans="5:5">
      <c r="E1895" s="139"/>
    </row>
    <row r="1896" spans="5:5">
      <c r="E1896" s="139"/>
    </row>
    <row r="1897" spans="5:5">
      <c r="E1897" s="139"/>
    </row>
    <row r="1898" spans="5:5">
      <c r="E1898" s="139"/>
    </row>
    <row r="1899" spans="5:5">
      <c r="E1899" s="139"/>
    </row>
    <row r="1900" spans="5:5">
      <c r="E1900" s="139"/>
    </row>
    <row r="1901" spans="5:5">
      <c r="E1901" s="139"/>
    </row>
    <row r="1902" spans="5:5">
      <c r="E1902" s="139"/>
    </row>
    <row r="1903" spans="5:5">
      <c r="E1903" s="139"/>
    </row>
    <row r="1904" spans="5:5">
      <c r="E1904" s="139"/>
    </row>
    <row r="1905" spans="5:5">
      <c r="E1905" s="139"/>
    </row>
    <row r="1906" spans="5:5">
      <c r="E1906" s="139"/>
    </row>
    <row r="1907" spans="5:5">
      <c r="E1907" s="139"/>
    </row>
    <row r="1908" spans="5:5">
      <c r="E1908" s="139"/>
    </row>
    <row r="1909" spans="5:5">
      <c r="E1909" s="139"/>
    </row>
    <row r="1910" spans="5:5">
      <c r="E1910" s="139"/>
    </row>
    <row r="1911" spans="5:5">
      <c r="E1911" s="139"/>
    </row>
    <row r="1912" spans="5:5">
      <c r="E1912" s="139"/>
    </row>
    <row r="1913" spans="5:5">
      <c r="E1913" s="139"/>
    </row>
    <row r="1914" spans="5:5">
      <c r="E1914" s="139"/>
    </row>
    <row r="1915" spans="5:5">
      <c r="E1915" s="139"/>
    </row>
    <row r="1916" spans="5:5">
      <c r="E1916" s="139"/>
    </row>
    <row r="1917" spans="5:5">
      <c r="E1917" s="139"/>
    </row>
    <row r="1918" spans="5:5">
      <c r="E1918" s="139"/>
    </row>
    <row r="1919" spans="5:5">
      <c r="E1919" s="139"/>
    </row>
    <row r="1920" spans="5:5">
      <c r="E1920" s="139"/>
    </row>
    <row r="1921" spans="5:5">
      <c r="E1921" s="139"/>
    </row>
    <row r="1922" spans="5:5">
      <c r="E1922" s="139"/>
    </row>
    <row r="1923" spans="5:5">
      <c r="E1923" s="139"/>
    </row>
    <row r="1924" spans="5:5">
      <c r="E1924" s="139"/>
    </row>
    <row r="1925" spans="5:5">
      <c r="E1925" s="139"/>
    </row>
    <row r="1926" spans="5:5">
      <c r="E1926" s="139"/>
    </row>
    <row r="1927" spans="5:5">
      <c r="E1927" s="139"/>
    </row>
    <row r="1928" spans="5:5">
      <c r="E1928" s="139"/>
    </row>
    <row r="1929" spans="5:5">
      <c r="E1929" s="139"/>
    </row>
    <row r="1930" spans="5:5">
      <c r="E1930" s="139"/>
    </row>
    <row r="1931" spans="5:5">
      <c r="E1931" s="139"/>
    </row>
    <row r="1932" spans="5:5">
      <c r="E1932" s="139"/>
    </row>
    <row r="1933" spans="5:5">
      <c r="E1933" s="139"/>
    </row>
    <row r="1934" spans="5:5">
      <c r="E1934" s="139"/>
    </row>
    <row r="1935" spans="5:5">
      <c r="E1935" s="139"/>
    </row>
    <row r="1936" spans="5:5">
      <c r="E1936" s="139"/>
    </row>
    <row r="1937" spans="5:5">
      <c r="E1937" s="139"/>
    </row>
    <row r="1938" spans="5:5">
      <c r="E1938" s="139"/>
    </row>
    <row r="1939" spans="5:5">
      <c r="E1939" s="139"/>
    </row>
    <row r="1940" spans="5:5">
      <c r="E1940" s="139"/>
    </row>
    <row r="1941" spans="5:5">
      <c r="E1941" s="139"/>
    </row>
    <row r="1942" spans="5:5">
      <c r="E1942" s="139"/>
    </row>
    <row r="1943" spans="5:5">
      <c r="E1943" s="139"/>
    </row>
    <row r="1944" spans="5:5">
      <c r="E1944" s="139"/>
    </row>
    <row r="1945" spans="5:5">
      <c r="E1945" s="139"/>
    </row>
    <row r="1946" spans="5:5">
      <c r="E1946" s="139"/>
    </row>
    <row r="1947" spans="5:5">
      <c r="E1947" s="139"/>
    </row>
    <row r="1948" spans="5:5">
      <c r="E1948" s="139"/>
    </row>
    <row r="1949" spans="5:5">
      <c r="E1949" s="139"/>
    </row>
    <row r="1950" spans="5:5">
      <c r="E1950" s="139"/>
    </row>
    <row r="1951" spans="5:5">
      <c r="E1951" s="139"/>
    </row>
    <row r="1952" spans="5:5">
      <c r="E1952" s="139"/>
    </row>
    <row r="1953" spans="5:5">
      <c r="E1953" s="139"/>
    </row>
    <row r="1954" spans="5:5">
      <c r="E1954" s="139"/>
    </row>
    <row r="1955" spans="5:5">
      <c r="E1955" s="139"/>
    </row>
    <row r="1956" spans="5:5">
      <c r="E1956" s="139"/>
    </row>
    <row r="1957" spans="5:5">
      <c r="E1957" s="139"/>
    </row>
    <row r="1958" spans="5:5">
      <c r="E1958" s="139"/>
    </row>
    <row r="1959" spans="5:5">
      <c r="E1959" s="139"/>
    </row>
    <row r="1960" spans="5:5">
      <c r="E1960" s="139"/>
    </row>
    <row r="1961" spans="5:5">
      <c r="E1961" s="139"/>
    </row>
    <row r="1962" spans="5:5">
      <c r="E1962" s="139"/>
    </row>
    <row r="1963" spans="5:5">
      <c r="E1963" s="139"/>
    </row>
    <row r="1964" spans="5:5">
      <c r="E1964" s="139"/>
    </row>
    <row r="1965" spans="5:5">
      <c r="E1965" s="139"/>
    </row>
    <row r="1966" spans="5:5">
      <c r="E1966" s="139"/>
    </row>
    <row r="1967" spans="5:5">
      <c r="E1967" s="139"/>
    </row>
    <row r="1968" spans="5:5">
      <c r="E1968" s="139"/>
    </row>
    <row r="1969" spans="5:5">
      <c r="E1969" s="139"/>
    </row>
    <row r="1970" spans="5:5">
      <c r="E1970" s="139"/>
    </row>
    <row r="1971" spans="5:5">
      <c r="E1971" s="139"/>
    </row>
    <row r="1972" spans="5:5">
      <c r="E1972" s="139"/>
    </row>
    <row r="1973" spans="5:5">
      <c r="E1973" s="139"/>
    </row>
    <row r="1974" spans="5:5">
      <c r="E1974" s="139"/>
    </row>
    <row r="1975" spans="5:5">
      <c r="E1975" s="139"/>
    </row>
    <row r="1976" spans="5:5">
      <c r="E1976" s="139"/>
    </row>
    <row r="1977" spans="5:5">
      <c r="E1977" s="139"/>
    </row>
    <row r="1978" spans="5:5">
      <c r="E1978" s="139"/>
    </row>
    <row r="1979" spans="5:5">
      <c r="E1979" s="139"/>
    </row>
    <row r="1980" spans="5:5">
      <c r="E1980" s="139"/>
    </row>
    <row r="1981" spans="5:5">
      <c r="E1981" s="139"/>
    </row>
    <row r="1982" spans="5:5">
      <c r="E1982" s="139"/>
    </row>
    <row r="1983" spans="5:5">
      <c r="E1983" s="139"/>
    </row>
    <row r="1984" spans="5:5">
      <c r="E1984" s="139"/>
    </row>
    <row r="1985" spans="5:5">
      <c r="E1985" s="139"/>
    </row>
    <row r="1986" spans="5:5">
      <c r="E1986" s="139"/>
    </row>
    <row r="1987" spans="5:5">
      <c r="E1987" s="139"/>
    </row>
    <row r="1988" spans="5:5">
      <c r="E1988" s="139"/>
    </row>
    <row r="1989" spans="5:5">
      <c r="E1989" s="139"/>
    </row>
    <row r="1990" spans="5:5">
      <c r="E1990" s="139"/>
    </row>
    <row r="1991" spans="5:5">
      <c r="E1991" s="139"/>
    </row>
    <row r="1992" spans="5:5">
      <c r="E1992" s="139"/>
    </row>
    <row r="1993" spans="5:5">
      <c r="E1993" s="139"/>
    </row>
    <row r="1994" spans="5:5">
      <c r="E1994" s="139"/>
    </row>
    <row r="1995" spans="5:5">
      <c r="E1995" s="139"/>
    </row>
    <row r="1996" spans="5:5">
      <c r="E1996" s="139"/>
    </row>
    <row r="1997" spans="5:5">
      <c r="E1997" s="139"/>
    </row>
    <row r="1998" spans="5:5">
      <c r="E1998" s="139"/>
    </row>
    <row r="1999" spans="5:5">
      <c r="E1999" s="139"/>
    </row>
    <row r="2000" spans="5:5">
      <c r="E2000" s="139"/>
    </row>
    <row r="2001" spans="5:5">
      <c r="E2001" s="139"/>
    </row>
    <row r="2002" spans="5:5">
      <c r="E2002" s="139"/>
    </row>
    <row r="2003" spans="5:5">
      <c r="E2003" s="139"/>
    </row>
    <row r="2004" spans="5:5">
      <c r="E2004" s="139"/>
    </row>
    <row r="2005" spans="5:5">
      <c r="E2005" s="139"/>
    </row>
    <row r="2006" spans="5:5">
      <c r="E2006" s="139"/>
    </row>
    <row r="2007" spans="5:5">
      <c r="E2007" s="139"/>
    </row>
    <row r="2008" spans="5:5">
      <c r="E2008" s="139"/>
    </row>
    <row r="2009" spans="5:5">
      <c r="E2009" s="139"/>
    </row>
    <row r="2010" spans="5:5">
      <c r="E2010" s="139"/>
    </row>
    <row r="2011" spans="5:5">
      <c r="E2011" s="139"/>
    </row>
    <row r="2012" spans="5:5">
      <c r="E2012" s="139"/>
    </row>
    <row r="2013" spans="5:5">
      <c r="E2013" s="139"/>
    </row>
    <row r="2014" spans="5:5">
      <c r="E2014" s="139"/>
    </row>
    <row r="2015" spans="5:5">
      <c r="E2015" s="139"/>
    </row>
    <row r="2016" spans="5:5">
      <c r="E2016" s="139"/>
    </row>
    <row r="2017" spans="5:5">
      <c r="E2017" s="139"/>
    </row>
    <row r="2018" spans="5:5">
      <c r="E2018" s="139"/>
    </row>
    <row r="2019" spans="5:5">
      <c r="E2019" s="139"/>
    </row>
    <row r="2020" spans="5:5">
      <c r="E2020" s="139"/>
    </row>
    <row r="2021" spans="5:5">
      <c r="E2021" s="139"/>
    </row>
    <row r="2022" spans="5:5">
      <c r="E2022" s="139"/>
    </row>
    <row r="2023" spans="5:5">
      <c r="E2023" s="139"/>
    </row>
    <row r="2024" spans="5:5">
      <c r="E2024" s="139"/>
    </row>
    <row r="2025" spans="5:5">
      <c r="E2025" s="139"/>
    </row>
    <row r="2026" spans="5:5">
      <c r="E2026" s="139"/>
    </row>
    <row r="2027" spans="5:5">
      <c r="E2027" s="139"/>
    </row>
    <row r="2028" spans="5:5">
      <c r="E2028" s="139"/>
    </row>
    <row r="2029" spans="5:5">
      <c r="E2029" s="139"/>
    </row>
    <row r="2030" spans="5:5">
      <c r="E2030" s="139"/>
    </row>
    <row r="2031" spans="5:5">
      <c r="E2031" s="139"/>
    </row>
    <row r="2032" spans="5:5">
      <c r="E2032" s="139"/>
    </row>
    <row r="2033" spans="5:5">
      <c r="E2033" s="139"/>
    </row>
    <row r="2034" spans="5:5">
      <c r="E2034" s="139"/>
    </row>
    <row r="2035" spans="5:5">
      <c r="E2035" s="139"/>
    </row>
    <row r="2036" spans="5:5">
      <c r="E2036" s="139"/>
    </row>
    <row r="2037" spans="5:5">
      <c r="E2037" s="139"/>
    </row>
    <row r="2038" spans="5:5">
      <c r="E2038" s="139"/>
    </row>
    <row r="2039" spans="5:5">
      <c r="E2039" s="139"/>
    </row>
    <row r="2040" spans="5:5">
      <c r="E2040" s="139"/>
    </row>
    <row r="2041" spans="5:5">
      <c r="E2041" s="139"/>
    </row>
    <row r="2042" spans="5:5">
      <c r="E2042" s="139"/>
    </row>
    <row r="2043" spans="5:5">
      <c r="E2043" s="139"/>
    </row>
    <row r="2044" spans="5:5">
      <c r="E2044" s="139"/>
    </row>
    <row r="2045" spans="5:5">
      <c r="E2045" s="139"/>
    </row>
    <row r="2046" spans="5:5">
      <c r="E2046" s="139"/>
    </row>
    <row r="2047" spans="5:5">
      <c r="E2047" s="139"/>
    </row>
    <row r="2048" spans="5:5">
      <c r="E2048" s="139"/>
    </row>
    <row r="2049" spans="5:5">
      <c r="E2049" s="139"/>
    </row>
    <row r="2050" spans="5:5">
      <c r="E2050" s="139"/>
    </row>
    <row r="2051" spans="5:5">
      <c r="E2051" s="139"/>
    </row>
    <row r="2052" spans="5:5">
      <c r="E2052" s="139"/>
    </row>
    <row r="2053" spans="5:5">
      <c r="E2053" s="139"/>
    </row>
    <row r="2054" spans="5:5">
      <c r="E2054" s="139"/>
    </row>
    <row r="2055" spans="5:5">
      <c r="E2055" s="139"/>
    </row>
    <row r="2056" spans="5:5">
      <c r="E2056" s="139"/>
    </row>
    <row r="2057" spans="5:5">
      <c r="E2057" s="139"/>
    </row>
    <row r="2058" spans="5:5">
      <c r="E2058" s="139"/>
    </row>
    <row r="2059" spans="5:5">
      <c r="E2059" s="139"/>
    </row>
    <row r="2060" spans="5:5">
      <c r="E2060" s="139"/>
    </row>
    <row r="2061" spans="5:5">
      <c r="E2061" s="139"/>
    </row>
    <row r="2062" spans="5:5">
      <c r="E2062" s="139"/>
    </row>
    <row r="2063" spans="5:5">
      <c r="E2063" s="139"/>
    </row>
    <row r="2064" spans="5:5">
      <c r="E2064" s="139"/>
    </row>
    <row r="2065" spans="5:5">
      <c r="E2065" s="139"/>
    </row>
    <row r="2066" spans="5:5">
      <c r="E2066" s="139"/>
    </row>
    <row r="2067" spans="5:5">
      <c r="E2067" s="139"/>
    </row>
    <row r="2068" spans="5:5">
      <c r="E2068" s="139"/>
    </row>
    <row r="2069" spans="5:5">
      <c r="E2069" s="139"/>
    </row>
    <row r="2070" spans="5:5">
      <c r="E2070" s="139"/>
    </row>
    <row r="2071" spans="5:5">
      <c r="E2071" s="139"/>
    </row>
    <row r="2072" spans="5:5">
      <c r="E2072" s="139"/>
    </row>
    <row r="2073" spans="5:5">
      <c r="E2073" s="139"/>
    </row>
    <row r="2074" spans="5:5">
      <c r="E2074" s="139"/>
    </row>
    <row r="2075" spans="5:5">
      <c r="E2075" s="139"/>
    </row>
    <row r="2076" spans="5:5">
      <c r="E2076" s="139"/>
    </row>
    <row r="2077" spans="5:5">
      <c r="E2077" s="139"/>
    </row>
    <row r="2078" spans="5:5">
      <c r="E2078" s="139"/>
    </row>
    <row r="2079" spans="5:5">
      <c r="E2079" s="139"/>
    </row>
    <row r="2080" spans="5:5">
      <c r="E2080" s="139"/>
    </row>
    <row r="2081" spans="5:5">
      <c r="E2081" s="139"/>
    </row>
    <row r="2082" spans="5:5">
      <c r="E2082" s="139"/>
    </row>
    <row r="2083" spans="5:5">
      <c r="E2083" s="139"/>
    </row>
    <row r="2084" spans="5:5">
      <c r="E2084" s="139"/>
    </row>
    <row r="2085" spans="5:5">
      <c r="E2085" s="139"/>
    </row>
    <row r="2086" spans="5:5">
      <c r="E2086" s="139"/>
    </row>
    <row r="2087" spans="5:5">
      <c r="E2087" s="139"/>
    </row>
    <row r="2088" spans="5:5">
      <c r="E2088" s="139"/>
    </row>
    <row r="2089" spans="5:5">
      <c r="E2089" s="139"/>
    </row>
    <row r="2090" spans="5:5">
      <c r="E2090" s="139"/>
    </row>
    <row r="2091" spans="5:5">
      <c r="E2091" s="139"/>
    </row>
    <row r="2092" spans="5:5">
      <c r="E2092" s="139"/>
    </row>
    <row r="2093" spans="5:5">
      <c r="E2093" s="139"/>
    </row>
    <row r="2094" spans="5:5">
      <c r="E2094" s="139"/>
    </row>
    <row r="2095" spans="5:5">
      <c r="E2095" s="139"/>
    </row>
    <row r="2096" spans="5:5">
      <c r="E2096" s="139"/>
    </row>
    <row r="2097" spans="5:5">
      <c r="E2097" s="139"/>
    </row>
    <row r="2098" spans="5:5">
      <c r="E2098" s="139"/>
    </row>
    <row r="2099" spans="5:5">
      <c r="E2099" s="139"/>
    </row>
    <row r="2100" spans="5:5">
      <c r="E2100" s="139"/>
    </row>
    <row r="2101" spans="5:5">
      <c r="E2101" s="139"/>
    </row>
    <row r="2102" spans="5:5">
      <c r="E2102" s="139"/>
    </row>
    <row r="2103" spans="5:5">
      <c r="E2103" s="139"/>
    </row>
    <row r="2104" spans="5:5">
      <c r="E2104" s="139"/>
    </row>
    <row r="2105" spans="5:5">
      <c r="E2105" s="139"/>
    </row>
    <row r="2106" spans="5:5">
      <c r="E2106" s="139"/>
    </row>
    <row r="2107" spans="5:5">
      <c r="E2107" s="139"/>
    </row>
    <row r="2108" spans="5:5">
      <c r="E2108" s="139"/>
    </row>
    <row r="2109" spans="5:5">
      <c r="E2109" s="139"/>
    </row>
    <row r="2110" spans="5:5">
      <c r="E2110" s="139"/>
    </row>
    <row r="2111" spans="5:5">
      <c r="E2111" s="139"/>
    </row>
    <row r="2112" spans="5:5">
      <c r="E2112" s="139"/>
    </row>
    <row r="2113" spans="5:5">
      <c r="E2113" s="139"/>
    </row>
    <row r="2114" spans="5:5">
      <c r="E2114" s="139"/>
    </row>
    <row r="2115" spans="5:5">
      <c r="E2115" s="139"/>
    </row>
    <row r="2116" spans="5:5">
      <c r="E2116" s="139"/>
    </row>
    <row r="2117" spans="5:5">
      <c r="E2117" s="139"/>
    </row>
    <row r="2118" spans="5:5">
      <c r="E2118" s="139"/>
    </row>
    <row r="2119" spans="5:5">
      <c r="E2119" s="139"/>
    </row>
    <row r="2120" spans="5:5">
      <c r="E2120" s="139"/>
    </row>
    <row r="2121" spans="5:5">
      <c r="E2121" s="139"/>
    </row>
    <row r="2122" spans="5:5">
      <c r="E2122" s="139"/>
    </row>
    <row r="2123" spans="5:5">
      <c r="E2123" s="139"/>
    </row>
    <row r="2124" spans="5:5">
      <c r="E2124" s="139"/>
    </row>
    <row r="2125" spans="5:5">
      <c r="E2125" s="139"/>
    </row>
    <row r="2126" spans="5:5">
      <c r="E2126" s="139"/>
    </row>
    <row r="2127" spans="5:5">
      <c r="E2127" s="139"/>
    </row>
    <row r="2128" spans="5:5">
      <c r="E2128" s="139"/>
    </row>
    <row r="2129" spans="5:5">
      <c r="E2129" s="139"/>
    </row>
    <row r="2130" spans="5:5">
      <c r="E2130" s="139"/>
    </row>
    <row r="2131" spans="5:5">
      <c r="E2131" s="139"/>
    </row>
    <row r="2132" spans="5:5">
      <c r="E2132" s="139"/>
    </row>
    <row r="2133" spans="5:5">
      <c r="E2133" s="139"/>
    </row>
    <row r="2134" spans="5:5">
      <c r="E2134" s="139"/>
    </row>
    <row r="2135" spans="5:5">
      <c r="E2135" s="139"/>
    </row>
    <row r="2136" spans="5:5">
      <c r="E2136" s="139"/>
    </row>
    <row r="2137" spans="5:5">
      <c r="E2137" s="139"/>
    </row>
    <row r="2138" spans="5:5">
      <c r="E2138" s="139"/>
    </row>
    <row r="2139" spans="5:5">
      <c r="E2139" s="139"/>
    </row>
    <row r="2140" spans="5:5">
      <c r="E2140" s="139"/>
    </row>
    <row r="2141" spans="5:5">
      <c r="E2141" s="139"/>
    </row>
    <row r="2142" spans="5:5">
      <c r="E2142" s="139"/>
    </row>
    <row r="2143" spans="5:5">
      <c r="E2143" s="139"/>
    </row>
    <row r="2144" spans="5:5">
      <c r="E2144" s="139"/>
    </row>
    <row r="2145" spans="5:5">
      <c r="E2145" s="139"/>
    </row>
    <row r="2146" spans="5:5">
      <c r="E2146" s="139"/>
    </row>
    <row r="2147" spans="5:5">
      <c r="E2147" s="139"/>
    </row>
    <row r="2148" spans="5:5">
      <c r="E2148" s="139"/>
    </row>
    <row r="2149" spans="5:5">
      <c r="E2149" s="139"/>
    </row>
    <row r="2150" spans="5:5">
      <c r="E2150" s="139"/>
    </row>
    <row r="2151" spans="5:5">
      <c r="E2151" s="139"/>
    </row>
    <row r="2152" spans="5:5">
      <c r="E2152" s="139"/>
    </row>
    <row r="2153" spans="5:5">
      <c r="E2153" s="139"/>
    </row>
    <row r="2154" spans="5:5">
      <c r="E2154" s="139"/>
    </row>
    <row r="2155" spans="5:5">
      <c r="E2155" s="139"/>
    </row>
    <row r="2156" spans="5:5">
      <c r="E2156" s="139"/>
    </row>
    <row r="2157" spans="5:5">
      <c r="E2157" s="139"/>
    </row>
    <row r="2158" spans="5:5">
      <c r="E2158" s="139"/>
    </row>
    <row r="2159" spans="5:5">
      <c r="E2159" s="139"/>
    </row>
    <row r="2160" spans="5:5">
      <c r="E2160" s="139"/>
    </row>
    <row r="2161" spans="5:5">
      <c r="E2161" s="139"/>
    </row>
    <row r="2162" spans="5:5">
      <c r="E2162" s="139"/>
    </row>
    <row r="2163" spans="5:5">
      <c r="E2163" s="139"/>
    </row>
    <row r="2164" spans="5:5">
      <c r="E2164" s="139"/>
    </row>
    <row r="2165" spans="5:5">
      <c r="E2165" s="139"/>
    </row>
    <row r="2166" spans="5:5">
      <c r="E2166" s="139"/>
    </row>
    <row r="2167" spans="5:5">
      <c r="E2167" s="139"/>
    </row>
    <row r="2168" spans="5:5">
      <c r="E2168" s="139"/>
    </row>
    <row r="2169" spans="5:5">
      <c r="E2169" s="139"/>
    </row>
    <row r="2170" spans="5:5">
      <c r="E2170" s="139"/>
    </row>
    <row r="2171" spans="5:5">
      <c r="E2171" s="139"/>
    </row>
    <row r="2172" spans="5:5">
      <c r="E2172" s="139"/>
    </row>
    <row r="2173" spans="5:5">
      <c r="E2173" s="139"/>
    </row>
    <row r="2174" spans="5:5">
      <c r="E2174" s="139"/>
    </row>
    <row r="2175" spans="5:5">
      <c r="E2175" s="139"/>
    </row>
    <row r="2176" spans="5:5">
      <c r="E2176" s="139"/>
    </row>
    <row r="2177" spans="5:5">
      <c r="E2177" s="139"/>
    </row>
    <row r="2178" spans="5:5">
      <c r="E2178" s="139"/>
    </row>
    <row r="2179" spans="5:5">
      <c r="E2179" s="139"/>
    </row>
    <row r="2180" spans="5:5">
      <c r="E2180" s="139"/>
    </row>
    <row r="2181" spans="5:5">
      <c r="E2181" s="139"/>
    </row>
    <row r="2182" spans="5:5">
      <c r="E2182" s="139"/>
    </row>
    <row r="2183" spans="5:5">
      <c r="E2183" s="139"/>
    </row>
    <row r="2184" spans="5:5">
      <c r="E2184" s="139"/>
    </row>
    <row r="2185" spans="5:5">
      <c r="E2185" s="139"/>
    </row>
    <row r="2186" spans="5:5">
      <c r="E2186" s="139"/>
    </row>
    <row r="2187" spans="5:5">
      <c r="E2187" s="139"/>
    </row>
    <row r="2188" spans="5:5">
      <c r="E2188" s="139"/>
    </row>
    <row r="2189" spans="5:5">
      <c r="E2189" s="139"/>
    </row>
    <row r="2190" spans="5:5">
      <c r="E2190" s="139"/>
    </row>
    <row r="2191" spans="5:5">
      <c r="E2191" s="139"/>
    </row>
    <row r="2192" spans="5:5">
      <c r="E2192" s="139"/>
    </row>
    <row r="2193" spans="5:5">
      <c r="E2193" s="139"/>
    </row>
    <row r="2194" spans="5:5">
      <c r="E2194" s="139"/>
    </row>
    <row r="2195" spans="5:5">
      <c r="E2195" s="139"/>
    </row>
    <row r="2196" spans="5:5">
      <c r="E2196" s="139"/>
    </row>
    <row r="2197" spans="5:5">
      <c r="E2197" s="139"/>
    </row>
    <row r="2198" spans="5:5">
      <c r="E2198" s="139"/>
    </row>
    <row r="2199" spans="5:5">
      <c r="E2199" s="139"/>
    </row>
    <row r="2200" spans="5:5">
      <c r="E2200" s="139"/>
    </row>
    <row r="2201" spans="5:5">
      <c r="E2201" s="139"/>
    </row>
    <row r="2202" spans="5:5">
      <c r="E2202" s="139"/>
    </row>
    <row r="2203" spans="5:5">
      <c r="E2203" s="139"/>
    </row>
    <row r="2204" spans="5:5">
      <c r="E2204" s="139"/>
    </row>
    <row r="2205" spans="5:5">
      <c r="E2205" s="139"/>
    </row>
    <row r="2206" spans="5:5">
      <c r="E2206" s="139"/>
    </row>
    <row r="2207" spans="5:5">
      <c r="E2207" s="139"/>
    </row>
    <row r="2208" spans="5:5">
      <c r="E2208" s="139"/>
    </row>
    <row r="2209" spans="5:5">
      <c r="E2209" s="139"/>
    </row>
    <row r="2210" spans="5:5">
      <c r="E2210" s="139"/>
    </row>
    <row r="2211" spans="5:5">
      <c r="E2211" s="139"/>
    </row>
    <row r="2212" spans="5:5">
      <c r="E2212" s="139"/>
    </row>
    <row r="2213" spans="5:5">
      <c r="E2213" s="139"/>
    </row>
    <row r="2214" spans="5:5">
      <c r="E2214" s="139"/>
    </row>
    <row r="2215" spans="5:5">
      <c r="E2215" s="139"/>
    </row>
    <row r="2216" spans="5:5">
      <c r="E2216" s="139"/>
    </row>
    <row r="2217" spans="5:5">
      <c r="E2217" s="139"/>
    </row>
    <row r="2218" spans="5:5">
      <c r="E2218" s="139"/>
    </row>
    <row r="2219" spans="5:5">
      <c r="E2219" s="139"/>
    </row>
    <row r="2220" spans="5:5">
      <c r="E2220" s="139"/>
    </row>
    <row r="2221" spans="5:5">
      <c r="E2221" s="139"/>
    </row>
    <row r="2222" spans="5:5">
      <c r="E2222" s="139"/>
    </row>
    <row r="2223" spans="5:5">
      <c r="E2223" s="139"/>
    </row>
    <row r="2224" spans="5:5">
      <c r="E2224" s="139"/>
    </row>
    <row r="2225" spans="5:5">
      <c r="E2225" s="139"/>
    </row>
    <row r="2226" spans="5:5">
      <c r="E2226" s="139"/>
    </row>
    <row r="2227" spans="5:5">
      <c r="E2227" s="139"/>
    </row>
    <row r="2228" spans="5:5">
      <c r="E2228" s="139"/>
    </row>
    <row r="2229" spans="5:5">
      <c r="E2229" s="139"/>
    </row>
    <row r="2230" spans="5:5">
      <c r="E2230" s="139"/>
    </row>
    <row r="2231" spans="5:5">
      <c r="E2231" s="139"/>
    </row>
    <row r="2232" spans="5:5">
      <c r="E2232" s="139"/>
    </row>
    <row r="2233" spans="5:5">
      <c r="E2233" s="139"/>
    </row>
    <row r="2234" spans="5:5">
      <c r="E2234" s="139"/>
    </row>
    <row r="2235" spans="5:5">
      <c r="E2235" s="139"/>
    </row>
    <row r="2236" spans="5:5">
      <c r="E2236" s="139"/>
    </row>
    <row r="2237" spans="5:5">
      <c r="E2237" s="139"/>
    </row>
    <row r="2238" spans="5:5">
      <c r="E2238" s="139"/>
    </row>
    <row r="2239" spans="5:5">
      <c r="E2239" s="139"/>
    </row>
    <row r="2240" spans="5:5">
      <c r="E2240" s="139"/>
    </row>
    <row r="2241" spans="5:5">
      <c r="E2241" s="139"/>
    </row>
    <row r="2242" spans="5:5">
      <c r="E2242" s="139"/>
    </row>
    <row r="2243" spans="5:5">
      <c r="E2243" s="139"/>
    </row>
    <row r="2244" spans="5:5">
      <c r="E2244" s="139"/>
    </row>
    <row r="2245" spans="5:5">
      <c r="E2245" s="139"/>
    </row>
    <row r="2246" spans="5:5">
      <c r="E2246" s="139"/>
    </row>
    <row r="2247" spans="5:5">
      <c r="E2247" s="139"/>
    </row>
    <row r="2248" spans="5:5">
      <c r="E2248" s="139"/>
    </row>
    <row r="2249" spans="5:5">
      <c r="E2249" s="139"/>
    </row>
    <row r="2250" spans="5:5">
      <c r="E2250" s="139"/>
    </row>
    <row r="2251" spans="5:5">
      <c r="E2251" s="139"/>
    </row>
    <row r="2252" spans="5:5">
      <c r="E2252" s="139"/>
    </row>
    <row r="2253" spans="5:5">
      <c r="E2253" s="139"/>
    </row>
    <row r="2254" spans="5:5">
      <c r="E2254" s="139"/>
    </row>
    <row r="2255" spans="5:5">
      <c r="E2255" s="139"/>
    </row>
    <row r="2256" spans="5:5">
      <c r="E2256" s="139"/>
    </row>
    <row r="2257" spans="5:5">
      <c r="E2257" s="139"/>
    </row>
    <row r="2258" spans="5:5">
      <c r="E2258" s="139"/>
    </row>
    <row r="2259" spans="5:5">
      <c r="E2259" s="139"/>
    </row>
    <row r="2260" spans="5:5">
      <c r="E2260" s="139"/>
    </row>
    <row r="2261" spans="5:5">
      <c r="E2261" s="139"/>
    </row>
    <row r="2262" spans="5:5">
      <c r="E2262" s="139"/>
    </row>
    <row r="2263" spans="5:5">
      <c r="E2263" s="139"/>
    </row>
    <row r="2264" spans="5:5">
      <c r="E2264" s="139"/>
    </row>
    <row r="2265" spans="5:5">
      <c r="E2265" s="139"/>
    </row>
    <row r="2266" spans="5:5">
      <c r="E2266" s="139"/>
    </row>
    <row r="2267" spans="5:5">
      <c r="E2267" s="139"/>
    </row>
    <row r="2268" spans="5:5">
      <c r="E2268" s="139"/>
    </row>
    <row r="2269" spans="5:5">
      <c r="E2269" s="139"/>
    </row>
    <row r="2270" spans="5:5">
      <c r="E2270" s="139"/>
    </row>
    <row r="2271" spans="5:5">
      <c r="E2271" s="139"/>
    </row>
    <row r="2272" spans="5:5">
      <c r="E2272" s="139"/>
    </row>
    <row r="2273" spans="5:5">
      <c r="E2273" s="139"/>
    </row>
    <row r="2274" spans="5:5">
      <c r="E2274" s="139"/>
    </row>
    <row r="2275" spans="5:5">
      <c r="E2275" s="139"/>
    </row>
    <row r="2276" spans="5:5">
      <c r="E2276" s="139"/>
    </row>
    <row r="2277" spans="5:5">
      <c r="E2277" s="139"/>
    </row>
    <row r="2278" spans="5:5">
      <c r="E2278" s="139"/>
    </row>
    <row r="2279" spans="5:5">
      <c r="E2279" s="139"/>
    </row>
    <row r="2280" spans="5:5">
      <c r="E2280" s="139"/>
    </row>
    <row r="2281" spans="5:5">
      <c r="E2281" s="139"/>
    </row>
    <row r="2282" spans="5:5">
      <c r="E2282" s="139"/>
    </row>
    <row r="2283" spans="5:5">
      <c r="E2283" s="139"/>
    </row>
    <row r="2284" spans="5:5">
      <c r="E2284" s="139"/>
    </row>
    <row r="2285" spans="5:5">
      <c r="E2285" s="139"/>
    </row>
    <row r="2286" spans="5:5">
      <c r="E2286" s="139"/>
    </row>
    <row r="2287" spans="5:5">
      <c r="E2287" s="139"/>
    </row>
    <row r="2288" spans="5:5">
      <c r="E2288" s="139"/>
    </row>
    <row r="2289" spans="5:5">
      <c r="E2289" s="139"/>
    </row>
    <row r="2290" spans="5:5">
      <c r="E2290" s="139"/>
    </row>
    <row r="2291" spans="5:5">
      <c r="E2291" s="139"/>
    </row>
    <row r="2292" spans="5:5">
      <c r="E2292" s="139"/>
    </row>
    <row r="2293" spans="5:5">
      <c r="E2293" s="139"/>
    </row>
    <row r="2294" spans="5:5">
      <c r="E2294" s="139"/>
    </row>
    <row r="2295" spans="5:5">
      <c r="E2295" s="139"/>
    </row>
    <row r="2296" spans="5:5">
      <c r="E2296" s="139"/>
    </row>
    <row r="2297" spans="5:5">
      <c r="E2297" s="139"/>
    </row>
    <row r="2298" spans="5:5">
      <c r="E2298" s="139"/>
    </row>
    <row r="2299" spans="5:5">
      <c r="E2299" s="139"/>
    </row>
    <row r="2300" spans="5:5">
      <c r="E2300" s="139"/>
    </row>
    <row r="2301" spans="5:5">
      <c r="E2301" s="139"/>
    </row>
    <row r="2302" spans="5:5">
      <c r="E2302" s="139"/>
    </row>
    <row r="2303" spans="5:5">
      <c r="E2303" s="139"/>
    </row>
    <row r="2304" spans="5:5">
      <c r="E2304" s="139"/>
    </row>
    <row r="2305" spans="5:5">
      <c r="E2305" s="139"/>
    </row>
    <row r="2306" spans="5:5">
      <c r="E2306" s="139"/>
    </row>
    <row r="2307" spans="5:5">
      <c r="E2307" s="139"/>
    </row>
    <row r="2308" spans="5:5">
      <c r="E2308" s="139"/>
    </row>
    <row r="2309" spans="5:5">
      <c r="E2309" s="139"/>
    </row>
    <row r="2310" spans="5:5">
      <c r="E2310" s="139"/>
    </row>
    <row r="2311" spans="5:5">
      <c r="E2311" s="139"/>
    </row>
    <row r="2312" spans="5:5">
      <c r="E2312" s="139"/>
    </row>
    <row r="2313" spans="5:5">
      <c r="E2313" s="139"/>
    </row>
    <row r="2314" spans="5:5">
      <c r="E2314" s="139"/>
    </row>
    <row r="2315" spans="5:5">
      <c r="E2315" s="139"/>
    </row>
    <row r="2316" spans="5:5">
      <c r="E2316" s="139"/>
    </row>
    <row r="2317" spans="5:5">
      <c r="E2317" s="139"/>
    </row>
    <row r="2318" spans="5:5">
      <c r="E2318" s="139"/>
    </row>
    <row r="2319" spans="5:5">
      <c r="E2319" s="139"/>
    </row>
    <row r="2320" spans="5:5">
      <c r="E2320" s="139"/>
    </row>
    <row r="2321" spans="5:5">
      <c r="E2321" s="139"/>
    </row>
    <row r="2322" spans="5:5">
      <c r="E2322" s="139"/>
    </row>
    <row r="2323" spans="5:5">
      <c r="E2323" s="139"/>
    </row>
    <row r="2324" spans="5:5">
      <c r="E2324" s="139"/>
    </row>
    <row r="2325" spans="5:5">
      <c r="E2325" s="139"/>
    </row>
    <row r="2326" spans="5:5">
      <c r="E2326" s="139"/>
    </row>
    <row r="2327" spans="5:5">
      <c r="E2327" s="139"/>
    </row>
    <row r="2328" spans="5:5">
      <c r="E2328" s="139"/>
    </row>
    <row r="2329" spans="5:5">
      <c r="E2329" s="139"/>
    </row>
    <row r="2330" spans="5:5">
      <c r="E2330" s="139"/>
    </row>
    <row r="2331" spans="5:5">
      <c r="E2331" s="139"/>
    </row>
    <row r="2332" spans="5:5">
      <c r="E2332" s="139"/>
    </row>
    <row r="2333" spans="5:5">
      <c r="E2333" s="139"/>
    </row>
    <row r="2334" spans="5:5">
      <c r="E2334" s="139"/>
    </row>
    <row r="2335" spans="5:5">
      <c r="E2335" s="139"/>
    </row>
    <row r="2336" spans="5:5">
      <c r="E2336" s="139"/>
    </row>
    <row r="2337" spans="5:5">
      <c r="E2337" s="139"/>
    </row>
    <row r="2338" spans="5:5">
      <c r="E2338" s="139"/>
    </row>
    <row r="2339" spans="5:5">
      <c r="E2339" s="139"/>
    </row>
    <row r="2340" spans="5:5">
      <c r="E2340" s="139"/>
    </row>
    <row r="2341" spans="5:5">
      <c r="E2341" s="139"/>
    </row>
    <row r="2342" spans="5:5">
      <c r="E2342" s="139"/>
    </row>
    <row r="2343" spans="5:5">
      <c r="E2343" s="139"/>
    </row>
    <row r="2344" spans="5:5">
      <c r="E2344" s="139"/>
    </row>
    <row r="2345" spans="5:5">
      <c r="E2345" s="139"/>
    </row>
    <row r="2346" spans="5:5">
      <c r="E2346" s="139"/>
    </row>
    <row r="2347" spans="5:5">
      <c r="E2347" s="139"/>
    </row>
    <row r="2348" spans="5:5">
      <c r="E2348" s="139"/>
    </row>
    <row r="2349" spans="5:5">
      <c r="E2349" s="139"/>
    </row>
    <row r="2350" spans="5:5">
      <c r="E2350" s="139"/>
    </row>
    <row r="2351" spans="5:5">
      <c r="E2351" s="139"/>
    </row>
    <row r="2352" spans="5:5">
      <c r="E2352" s="139"/>
    </row>
    <row r="2353" spans="5:5">
      <c r="E2353" s="139"/>
    </row>
    <row r="2354" spans="5:5">
      <c r="E2354" s="139"/>
    </row>
    <row r="2355" spans="5:5">
      <c r="E2355" s="139"/>
    </row>
    <row r="2356" spans="5:5">
      <c r="E2356" s="139"/>
    </row>
    <row r="2357" spans="5:5">
      <c r="E2357" s="139"/>
    </row>
    <row r="2358" spans="5:5">
      <c r="E2358" s="139"/>
    </row>
    <row r="2359" spans="5:5">
      <c r="E2359" s="139"/>
    </row>
    <row r="2360" spans="5:5">
      <c r="E2360" s="139"/>
    </row>
    <row r="2361" spans="5:5">
      <c r="E2361" s="139"/>
    </row>
    <row r="2362" spans="5:5">
      <c r="E2362" s="139"/>
    </row>
    <row r="2363" spans="5:5">
      <c r="E2363" s="139"/>
    </row>
    <row r="2364" spans="5:5">
      <c r="E2364" s="139"/>
    </row>
    <row r="2365" spans="5:5">
      <c r="E2365" s="139"/>
    </row>
    <row r="2366" spans="5:5">
      <c r="E2366" s="139"/>
    </row>
    <row r="2367" spans="5:5">
      <c r="E2367" s="139"/>
    </row>
    <row r="2368" spans="5:5">
      <c r="E2368" s="139"/>
    </row>
    <row r="2369" spans="5:5">
      <c r="E2369" s="139"/>
    </row>
    <row r="2370" spans="5:5">
      <c r="E2370" s="139"/>
    </row>
    <row r="2371" spans="5:5">
      <c r="E2371" s="139"/>
    </row>
    <row r="2372" spans="5:5">
      <c r="E2372" s="139"/>
    </row>
    <row r="2373" spans="5:5">
      <c r="E2373" s="139"/>
    </row>
    <row r="2374" spans="5:5">
      <c r="E2374" s="139"/>
    </row>
    <row r="2375" spans="5:5">
      <c r="E2375" s="139"/>
    </row>
    <row r="2376" spans="5:5">
      <c r="E2376" s="139"/>
    </row>
    <row r="2377" spans="5:5">
      <c r="E2377" s="139"/>
    </row>
    <row r="2378" spans="5:5">
      <c r="E2378" s="139"/>
    </row>
    <row r="2379" spans="5:5">
      <c r="E2379" s="139"/>
    </row>
    <row r="2380" spans="5:5">
      <c r="E2380" s="139"/>
    </row>
    <row r="2381" spans="5:5">
      <c r="E2381" s="139"/>
    </row>
    <row r="2382" spans="5:5">
      <c r="E2382" s="139"/>
    </row>
    <row r="2383" spans="5:5">
      <c r="E2383" s="139"/>
    </row>
    <row r="2384" spans="5:5">
      <c r="E2384" s="139"/>
    </row>
    <row r="2385" spans="5:5">
      <c r="E2385" s="139"/>
    </row>
    <row r="2386" spans="5:5">
      <c r="E2386" s="139"/>
    </row>
    <row r="2387" spans="5:5">
      <c r="E2387" s="139"/>
    </row>
    <row r="2388" spans="5:5">
      <c r="E2388" s="139"/>
    </row>
    <row r="2389" spans="5:5">
      <c r="E2389" s="139"/>
    </row>
    <row r="2390" spans="5:5">
      <c r="E2390" s="139"/>
    </row>
    <row r="2391" spans="5:5">
      <c r="E2391" s="139"/>
    </row>
    <row r="2392" spans="5:5">
      <c r="E2392" s="139"/>
    </row>
    <row r="2393" spans="5:5">
      <c r="E2393" s="139"/>
    </row>
    <row r="2394" spans="5:5">
      <c r="E2394" s="139"/>
    </row>
    <row r="2395" spans="5:5">
      <c r="E2395" s="139"/>
    </row>
    <row r="2396" spans="5:5">
      <c r="E2396" s="139"/>
    </row>
    <row r="2397" spans="5:5">
      <c r="E2397" s="139"/>
    </row>
    <row r="2398" spans="5:5">
      <c r="E2398" s="139"/>
    </row>
    <row r="2399" spans="5:5">
      <c r="E2399" s="139"/>
    </row>
    <row r="2400" spans="5:5">
      <c r="E2400" s="139"/>
    </row>
    <row r="2401" spans="5:5">
      <c r="E2401" s="139"/>
    </row>
    <row r="2402" spans="5:5">
      <c r="E2402" s="139"/>
    </row>
    <row r="2403" spans="5:5">
      <c r="E2403" s="139"/>
    </row>
    <row r="2404" spans="5:5">
      <c r="E2404" s="139"/>
    </row>
    <row r="2405" spans="5:5">
      <c r="E2405" s="139"/>
    </row>
    <row r="2406" spans="5:5">
      <c r="E2406" s="139"/>
    </row>
    <row r="2407" spans="5:5">
      <c r="E2407" s="139"/>
    </row>
    <row r="2408" spans="5:5">
      <c r="E2408" s="139"/>
    </row>
    <row r="2409" spans="5:5">
      <c r="E2409" s="139"/>
    </row>
    <row r="2410" spans="5:5">
      <c r="E2410" s="139"/>
    </row>
    <row r="2411" spans="5:5">
      <c r="E2411" s="139"/>
    </row>
    <row r="2412" spans="5:5">
      <c r="E2412" s="139"/>
    </row>
    <row r="2413" spans="5:5">
      <c r="E2413" s="139"/>
    </row>
    <row r="2414" spans="5:5">
      <c r="E2414" s="139"/>
    </row>
    <row r="2415" spans="5:5">
      <c r="E2415" s="139"/>
    </row>
    <row r="2416" spans="5:5">
      <c r="E2416" s="139"/>
    </row>
    <row r="2417" spans="5:5">
      <c r="E2417" s="139"/>
    </row>
    <row r="2418" spans="5:5">
      <c r="E2418" s="139"/>
    </row>
    <row r="2419" spans="5:5">
      <c r="E2419" s="139"/>
    </row>
    <row r="2420" spans="5:5">
      <c r="E2420" s="139"/>
    </row>
    <row r="2421" spans="5:5">
      <c r="E2421" s="139"/>
    </row>
    <row r="2422" spans="5:5">
      <c r="E2422" s="139"/>
    </row>
    <row r="2423" spans="5:5">
      <c r="E2423" s="139"/>
    </row>
    <row r="2424" spans="5:5">
      <c r="E2424" s="139"/>
    </row>
    <row r="2425" spans="5:5">
      <c r="E2425" s="139"/>
    </row>
    <row r="2426" spans="5:5">
      <c r="E2426" s="139"/>
    </row>
    <row r="2427" spans="5:5">
      <c r="E2427" s="139"/>
    </row>
    <row r="2428" spans="5:5">
      <c r="E2428" s="139"/>
    </row>
    <row r="2429" spans="5:5">
      <c r="E2429" s="139"/>
    </row>
    <row r="2430" spans="5:5">
      <c r="E2430" s="139"/>
    </row>
    <row r="2431" spans="5:5">
      <c r="E2431" s="139"/>
    </row>
    <row r="2432" spans="5:5">
      <c r="E2432" s="139"/>
    </row>
    <row r="2433" spans="5:5">
      <c r="E2433" s="139"/>
    </row>
    <row r="2434" spans="5:5">
      <c r="E2434" s="139"/>
    </row>
    <row r="2435" spans="5:5">
      <c r="E2435" s="139"/>
    </row>
    <row r="2436" spans="5:5">
      <c r="E2436" s="139"/>
    </row>
    <row r="2437" spans="5:5">
      <c r="E2437" s="139"/>
    </row>
    <row r="2438" spans="5:5">
      <c r="E2438" s="139"/>
    </row>
    <row r="2439" spans="5:5">
      <c r="E2439" s="139"/>
    </row>
    <row r="2440" spans="5:5">
      <c r="E2440" s="139"/>
    </row>
    <row r="2441" spans="5:5">
      <c r="E2441" s="139"/>
    </row>
    <row r="2442" spans="5:5">
      <c r="E2442" s="139"/>
    </row>
    <row r="2443" spans="5:5">
      <c r="E2443" s="139"/>
    </row>
    <row r="2444" spans="5:5">
      <c r="E2444" s="139"/>
    </row>
    <row r="2445" spans="5:5">
      <c r="E2445" s="139"/>
    </row>
    <row r="2446" spans="5:5">
      <c r="E2446" s="139"/>
    </row>
    <row r="2447" spans="5:5">
      <c r="E2447" s="139"/>
    </row>
    <row r="2448" spans="5:5">
      <c r="E2448" s="139"/>
    </row>
    <row r="2449" spans="5:5">
      <c r="E2449" s="139"/>
    </row>
    <row r="2450" spans="5:5">
      <c r="E2450" s="139"/>
    </row>
    <row r="2451" spans="5:5">
      <c r="E2451" s="139"/>
    </row>
    <row r="2452" spans="5:5">
      <c r="E2452" s="139"/>
    </row>
    <row r="2453" spans="5:5">
      <c r="E2453" s="139"/>
    </row>
    <row r="2454" spans="5:5">
      <c r="E2454" s="139"/>
    </row>
    <row r="2455" spans="5:5">
      <c r="E2455" s="139"/>
    </row>
    <row r="2456" spans="5:5">
      <c r="E2456" s="139"/>
    </row>
    <row r="2457" spans="5:5">
      <c r="E2457" s="139"/>
    </row>
    <row r="2458" spans="5:5">
      <c r="E2458" s="139"/>
    </row>
    <row r="2459" spans="5:5">
      <c r="E2459" s="139"/>
    </row>
    <row r="2460" spans="5:5">
      <c r="E2460" s="139"/>
    </row>
    <row r="2461" spans="5:5">
      <c r="E2461" s="139"/>
    </row>
    <row r="2462" spans="5:5">
      <c r="E2462" s="139"/>
    </row>
    <row r="2463" spans="5:5">
      <c r="E2463" s="139"/>
    </row>
    <row r="2464" spans="5:5">
      <c r="E2464" s="139"/>
    </row>
    <row r="2465" spans="5:5">
      <c r="E2465" s="139"/>
    </row>
    <row r="2466" spans="5:5">
      <c r="E2466" s="139"/>
    </row>
    <row r="2467" spans="5:5">
      <c r="E2467" s="139"/>
    </row>
    <row r="2468" spans="5:5">
      <c r="E2468" s="139"/>
    </row>
    <row r="2469" spans="5:5">
      <c r="E2469" s="139"/>
    </row>
    <row r="2470" spans="5:5">
      <c r="E2470" s="139"/>
    </row>
    <row r="2471" spans="5:5">
      <c r="E2471" s="139"/>
    </row>
    <row r="2472" spans="5:5">
      <c r="E2472" s="139"/>
    </row>
    <row r="2473" spans="5:5">
      <c r="E2473" s="139"/>
    </row>
    <row r="2474" spans="5:5">
      <c r="E2474" s="139"/>
    </row>
    <row r="2475" spans="5:5">
      <c r="E2475" s="139"/>
    </row>
    <row r="2476" spans="5:5">
      <c r="E2476" s="139"/>
    </row>
    <row r="2477" spans="5:5">
      <c r="E2477" s="139"/>
    </row>
    <row r="2478" spans="5:5">
      <c r="E2478" s="139"/>
    </row>
    <row r="2479" spans="5:5">
      <c r="E2479" s="139"/>
    </row>
    <row r="2480" spans="5:5">
      <c r="E2480" s="139"/>
    </row>
    <row r="2481" spans="5:5">
      <c r="E2481" s="139"/>
    </row>
    <row r="2482" spans="5:5">
      <c r="E2482" s="139"/>
    </row>
    <row r="2483" spans="5:5">
      <c r="E2483" s="139"/>
    </row>
    <row r="2484" spans="5:5">
      <c r="E2484" s="139"/>
    </row>
    <row r="2485" spans="5:5">
      <c r="E2485" s="139"/>
    </row>
    <row r="2486" spans="5:5">
      <c r="E2486" s="139"/>
    </row>
    <row r="2487" spans="5:5">
      <c r="E2487" s="139"/>
    </row>
    <row r="2488" spans="5:5">
      <c r="E2488" s="139"/>
    </row>
    <row r="2489" spans="5:5">
      <c r="E2489" s="139"/>
    </row>
    <row r="2490" spans="5:5">
      <c r="E2490" s="139"/>
    </row>
    <row r="2491" spans="5:5">
      <c r="E2491" s="139"/>
    </row>
    <row r="2492" spans="5:5">
      <c r="E2492" s="139"/>
    </row>
    <row r="2493" spans="5:5">
      <c r="E2493" s="139"/>
    </row>
    <row r="2494" spans="5:5">
      <c r="E2494" s="139"/>
    </row>
    <row r="2495" spans="5:5">
      <c r="E2495" s="139"/>
    </row>
    <row r="2496" spans="5:5">
      <c r="E2496" s="139"/>
    </row>
    <row r="2497" spans="5:5">
      <c r="E2497" s="139"/>
    </row>
    <row r="2498" spans="5:5">
      <c r="E2498" s="139"/>
    </row>
    <row r="2499" spans="5:5">
      <c r="E2499" s="139"/>
    </row>
    <row r="2500" spans="5:5">
      <c r="E2500" s="139"/>
    </row>
    <row r="2501" spans="5:5">
      <c r="E2501" s="139"/>
    </row>
    <row r="2502" spans="5:5">
      <c r="E2502" s="139"/>
    </row>
    <row r="2503" spans="5:5">
      <c r="E2503" s="139"/>
    </row>
    <row r="2504" spans="5:5">
      <c r="E2504" s="139"/>
    </row>
    <row r="2505" spans="5:5">
      <c r="E2505" s="139"/>
    </row>
    <row r="2506" spans="5:5">
      <c r="E2506" s="139"/>
    </row>
    <row r="2507" spans="5:5">
      <c r="E2507" s="139"/>
    </row>
    <row r="2508" spans="5:5">
      <c r="E2508" s="139"/>
    </row>
    <row r="2509" spans="5:5">
      <c r="E2509" s="139"/>
    </row>
    <row r="2510" spans="5:5">
      <c r="E2510" s="139"/>
    </row>
    <row r="2511" spans="5:5">
      <c r="E2511" s="139"/>
    </row>
    <row r="2512" spans="5:5">
      <c r="E2512" s="139"/>
    </row>
    <row r="2513" spans="5:5">
      <c r="E2513" s="139"/>
    </row>
    <row r="2514" spans="5:5">
      <c r="E2514" s="139"/>
    </row>
    <row r="2515" spans="5:5">
      <c r="E2515" s="139"/>
    </row>
    <row r="2516" spans="5:5">
      <c r="E2516" s="139"/>
    </row>
    <row r="2517" spans="5:5">
      <c r="E2517" s="139"/>
    </row>
    <row r="2518" spans="5:5">
      <c r="E2518" s="139"/>
    </row>
    <row r="2519" spans="5:5">
      <c r="E2519" s="139"/>
    </row>
    <row r="2520" spans="5:5">
      <c r="E2520" s="139"/>
    </row>
    <row r="2521" spans="5:5">
      <c r="E2521" s="139"/>
    </row>
    <row r="2522" spans="5:5">
      <c r="E2522" s="139"/>
    </row>
    <row r="2523" spans="5:5">
      <c r="E2523" s="139"/>
    </row>
    <row r="2524" spans="5:5">
      <c r="E2524" s="139"/>
    </row>
    <row r="2525" spans="5:5">
      <c r="E2525" s="139"/>
    </row>
    <row r="2526" spans="5:5">
      <c r="E2526" s="139"/>
    </row>
    <row r="2527" spans="5:5">
      <c r="E2527" s="139"/>
    </row>
    <row r="2528" spans="5:5">
      <c r="E2528" s="139"/>
    </row>
    <row r="2529" spans="5:5">
      <c r="E2529" s="139"/>
    </row>
    <row r="2530" spans="5:5">
      <c r="E2530" s="139"/>
    </row>
    <row r="2531" spans="5:5">
      <c r="E2531" s="139"/>
    </row>
    <row r="2532" spans="5:5">
      <c r="E2532" s="139"/>
    </row>
    <row r="2533" spans="5:5">
      <c r="E2533" s="139"/>
    </row>
    <row r="2534" spans="5:5">
      <c r="E2534" s="139"/>
    </row>
    <row r="2535" spans="5:5">
      <c r="E2535" s="139"/>
    </row>
    <row r="2536" spans="5:5">
      <c r="E2536" s="139"/>
    </row>
    <row r="2537" spans="5:5">
      <c r="E2537" s="139"/>
    </row>
    <row r="2538" spans="5:5">
      <c r="E2538" s="139"/>
    </row>
    <row r="2539" spans="5:5">
      <c r="E2539" s="139"/>
    </row>
    <row r="2540" spans="5:5">
      <c r="E2540" s="139"/>
    </row>
    <row r="2541" spans="5:5">
      <c r="E2541" s="139"/>
    </row>
    <row r="2542" spans="5:5">
      <c r="E2542" s="139"/>
    </row>
    <row r="2543" spans="5:5">
      <c r="E2543" s="139"/>
    </row>
    <row r="2544" spans="5:5">
      <c r="E2544" s="139"/>
    </row>
    <row r="2545" spans="5:5">
      <c r="E2545" s="139"/>
    </row>
    <row r="2546" spans="5:5">
      <c r="E2546" s="139"/>
    </row>
    <row r="2547" spans="5:5">
      <c r="E2547" s="139"/>
    </row>
    <row r="2548" spans="5:5">
      <c r="E2548" s="139"/>
    </row>
    <row r="2549" spans="5:5">
      <c r="E2549" s="139"/>
    </row>
    <row r="2550" spans="5:5">
      <c r="E2550" s="139"/>
    </row>
    <row r="2551" spans="5:5">
      <c r="E2551" s="139"/>
    </row>
    <row r="2552" spans="5:5">
      <c r="E2552" s="139"/>
    </row>
    <row r="2553" spans="5:5">
      <c r="E2553" s="139"/>
    </row>
    <row r="2554" spans="5:5">
      <c r="E2554" s="139"/>
    </row>
    <row r="2555" spans="5:5">
      <c r="E2555" s="139"/>
    </row>
    <row r="2556" spans="5:5">
      <c r="E2556" s="139"/>
    </row>
    <row r="2557" spans="5:5">
      <c r="E2557" s="139"/>
    </row>
    <row r="2558" spans="5:5">
      <c r="E2558" s="139"/>
    </row>
    <row r="2559" spans="5:5">
      <c r="E2559" s="139"/>
    </row>
    <row r="2560" spans="5:5">
      <c r="E2560" s="139"/>
    </row>
    <row r="2561" spans="5:5">
      <c r="E2561" s="139"/>
    </row>
    <row r="2562" spans="5:5">
      <c r="E2562" s="139"/>
    </row>
    <row r="2563" spans="5:5">
      <c r="E2563" s="139"/>
    </row>
    <row r="2564" spans="5:5">
      <c r="E2564" s="139"/>
    </row>
    <row r="2565" spans="5:5">
      <c r="E2565" s="139"/>
    </row>
    <row r="2566" spans="5:5">
      <c r="E2566" s="139"/>
    </row>
    <row r="2567" spans="5:5">
      <c r="E2567" s="139"/>
    </row>
    <row r="2568" spans="5:5">
      <c r="E2568" s="139"/>
    </row>
    <row r="2569" spans="5:5">
      <c r="E2569" s="139"/>
    </row>
    <row r="2570" spans="5:5">
      <c r="E2570" s="139"/>
    </row>
    <row r="2571" spans="5:5">
      <c r="E2571" s="139"/>
    </row>
    <row r="2572" spans="5:5">
      <c r="E2572" s="139"/>
    </row>
    <row r="2573" spans="5:5">
      <c r="E2573" s="139"/>
    </row>
    <row r="2574" spans="5:5">
      <c r="E2574" s="139"/>
    </row>
    <row r="2575" spans="5:5">
      <c r="E2575" s="139"/>
    </row>
    <row r="2576" spans="5:5">
      <c r="E2576" s="139"/>
    </row>
    <row r="2577" spans="5:5">
      <c r="E2577" s="139"/>
    </row>
    <row r="2578" spans="5:5">
      <c r="E2578" s="139"/>
    </row>
    <row r="2579" spans="5:5">
      <c r="E2579" s="139"/>
    </row>
    <row r="2580" spans="5:5">
      <c r="E2580" s="139"/>
    </row>
    <row r="2581" spans="5:5">
      <c r="E2581" s="139"/>
    </row>
    <row r="2582" spans="5:5">
      <c r="E2582" s="139"/>
    </row>
    <row r="2583" spans="5:5">
      <c r="E2583" s="139"/>
    </row>
    <row r="2584" spans="5:5">
      <c r="E2584" s="139"/>
    </row>
    <row r="2585" spans="5:5">
      <c r="E2585" s="139"/>
    </row>
    <row r="2586" spans="5:5">
      <c r="E2586" s="139"/>
    </row>
    <row r="2587" spans="5:5">
      <c r="E2587" s="139"/>
    </row>
    <row r="2588" spans="5:5">
      <c r="E2588" s="139"/>
    </row>
    <row r="2589" spans="5:5">
      <c r="E2589" s="139"/>
    </row>
    <row r="2590" spans="5:5">
      <c r="E2590" s="139"/>
    </row>
    <row r="2591" spans="5:5">
      <c r="E2591" s="139"/>
    </row>
    <row r="2592" spans="5:5">
      <c r="E2592" s="139"/>
    </row>
    <row r="2593" spans="5:5">
      <c r="E2593" s="139"/>
    </row>
    <row r="2594" spans="5:5">
      <c r="E2594" s="139"/>
    </row>
    <row r="2595" spans="5:5">
      <c r="E2595" s="139"/>
    </row>
    <row r="2596" spans="5:5">
      <c r="E2596" s="139"/>
    </row>
    <row r="2597" spans="5:5">
      <c r="E2597" s="139"/>
    </row>
    <row r="2598" spans="5:5">
      <c r="E2598" s="139"/>
    </row>
    <row r="2599" spans="5:5">
      <c r="E2599" s="139"/>
    </row>
    <row r="2600" spans="5:5">
      <c r="E2600" s="139"/>
    </row>
    <row r="2601" spans="5:5">
      <c r="E2601" s="139"/>
    </row>
    <row r="2602" spans="5:5">
      <c r="E2602" s="139"/>
    </row>
    <row r="2603" spans="5:5">
      <c r="E2603" s="139"/>
    </row>
    <row r="2604" spans="5:5">
      <c r="E2604" s="139"/>
    </row>
    <row r="2605" spans="5:5">
      <c r="E2605" s="139"/>
    </row>
    <row r="2606" spans="5:5">
      <c r="E2606" s="139"/>
    </row>
    <row r="2607" spans="5:5">
      <c r="E2607" s="139"/>
    </row>
    <row r="2608" spans="5:5">
      <c r="E2608" s="139"/>
    </row>
    <row r="2609" spans="5:5">
      <c r="E2609" s="139"/>
    </row>
    <row r="2610" spans="5:5">
      <c r="E2610" s="139"/>
    </row>
    <row r="2611" spans="5:5">
      <c r="E2611" s="139"/>
    </row>
    <row r="2612" spans="5:5">
      <c r="E2612" s="139"/>
    </row>
    <row r="2613" spans="5:5">
      <c r="E2613" s="139"/>
    </row>
    <row r="2614" spans="5:5">
      <c r="E2614" s="139"/>
    </row>
    <row r="2615" spans="5:5">
      <c r="E2615" s="139"/>
    </row>
    <row r="2616" spans="5:5">
      <c r="E2616" s="139"/>
    </row>
    <row r="2617" spans="5:5">
      <c r="E2617" s="139"/>
    </row>
    <row r="2618" spans="5:5">
      <c r="E2618" s="139"/>
    </row>
    <row r="2619" spans="5:5">
      <c r="E2619" s="139"/>
    </row>
    <row r="2620" spans="5:5">
      <c r="E2620" s="139"/>
    </row>
    <row r="2621" spans="5:5">
      <c r="E2621" s="139"/>
    </row>
    <row r="2622" spans="5:5">
      <c r="E2622" s="139"/>
    </row>
    <row r="2623" spans="5:5">
      <c r="E2623" s="139"/>
    </row>
    <row r="2624" spans="5:5">
      <c r="E2624" s="139"/>
    </row>
    <row r="2625" spans="5:5">
      <c r="E2625" s="139"/>
    </row>
    <row r="2626" spans="5:5">
      <c r="E2626" s="139"/>
    </row>
    <row r="2627" spans="5:5">
      <c r="E2627" s="139"/>
    </row>
    <row r="2628" spans="5:5">
      <c r="E2628" s="139"/>
    </row>
    <row r="2629" spans="5:5">
      <c r="E2629" s="139"/>
    </row>
    <row r="2630" spans="5:5">
      <c r="E2630" s="139"/>
    </row>
    <row r="2631" spans="5:5">
      <c r="E2631" s="139"/>
    </row>
    <row r="2632" spans="5:5">
      <c r="E2632" s="139"/>
    </row>
    <row r="2633" spans="5:5">
      <c r="E2633" s="139"/>
    </row>
    <row r="2634" spans="5:5">
      <c r="E2634" s="139"/>
    </row>
    <row r="2635" spans="5:5">
      <c r="E2635" s="139"/>
    </row>
    <row r="2636" spans="5:5">
      <c r="E2636" s="139"/>
    </row>
    <row r="2637" spans="5:5">
      <c r="E2637" s="139"/>
    </row>
    <row r="2638" spans="5:5">
      <c r="E2638" s="139"/>
    </row>
    <row r="2639" spans="5:5">
      <c r="E2639" s="139"/>
    </row>
    <row r="2640" spans="5:5">
      <c r="E2640" s="139"/>
    </row>
    <row r="2641" spans="5:5">
      <c r="E2641" s="139"/>
    </row>
    <row r="2642" spans="5:5">
      <c r="E2642" s="139"/>
    </row>
    <row r="2643" spans="5:5">
      <c r="E2643" s="139"/>
    </row>
    <row r="2644" spans="5:5">
      <c r="E2644" s="139"/>
    </row>
    <row r="2645" spans="5:5">
      <c r="E2645" s="139"/>
    </row>
    <row r="2646" spans="5:5">
      <c r="E2646" s="139"/>
    </row>
    <row r="2647" spans="5:5">
      <c r="E2647" s="139"/>
    </row>
    <row r="2648" spans="5:5">
      <c r="E2648" s="139"/>
    </row>
    <row r="2649" spans="5:5">
      <c r="E2649" s="139"/>
    </row>
    <row r="2650" spans="5:5">
      <c r="E2650" s="139"/>
    </row>
    <row r="2651" spans="5:5">
      <c r="E2651" s="139"/>
    </row>
    <row r="2652" spans="5:5">
      <c r="E2652" s="139"/>
    </row>
    <row r="2653" spans="5:5">
      <c r="E2653" s="139"/>
    </row>
    <row r="2654" spans="5:5">
      <c r="E2654" s="139"/>
    </row>
    <row r="2655" spans="5:5">
      <c r="E2655" s="139"/>
    </row>
    <row r="2656" spans="5:5">
      <c r="E2656" s="139"/>
    </row>
    <row r="2657" spans="5:5">
      <c r="E2657" s="139"/>
    </row>
    <row r="2658" spans="5:5">
      <c r="E2658" s="139"/>
    </row>
    <row r="2659" spans="5:5">
      <c r="E2659" s="139"/>
    </row>
    <row r="2660" spans="5:5">
      <c r="E2660" s="139"/>
    </row>
    <row r="2661" spans="5:5">
      <c r="E2661" s="139"/>
    </row>
    <row r="2662" spans="5:5">
      <c r="E2662" s="139"/>
    </row>
    <row r="2663" spans="5:5">
      <c r="E2663" s="139"/>
    </row>
    <row r="2664" spans="5:5">
      <c r="E2664" s="139"/>
    </row>
    <row r="2665" spans="5:5">
      <c r="E2665" s="139"/>
    </row>
    <row r="2666" spans="5:5">
      <c r="E2666" s="139"/>
    </row>
    <row r="2667" spans="5:5">
      <c r="E2667" s="139"/>
    </row>
    <row r="2668" spans="5:5">
      <c r="E2668" s="139"/>
    </row>
    <row r="2669" spans="5:5">
      <c r="E2669" s="139"/>
    </row>
    <row r="2670" spans="5:5">
      <c r="E2670" s="139"/>
    </row>
    <row r="2671" spans="5:5">
      <c r="E2671" s="139"/>
    </row>
    <row r="2672" spans="5:5">
      <c r="E2672" s="139"/>
    </row>
    <row r="2673" spans="5:5">
      <c r="E2673" s="139"/>
    </row>
    <row r="2674" spans="5:5">
      <c r="E2674" s="139"/>
    </row>
    <row r="2675" spans="5:5">
      <c r="E2675" s="139"/>
    </row>
    <row r="2676" spans="5:5">
      <c r="E2676" s="139"/>
    </row>
    <row r="2677" spans="5:5">
      <c r="E2677" s="139"/>
    </row>
    <row r="2678" spans="5:5">
      <c r="E2678" s="139"/>
    </row>
    <row r="2679" spans="5:5">
      <c r="E2679" s="139"/>
    </row>
    <row r="2680" spans="5:5">
      <c r="E2680" s="139"/>
    </row>
    <row r="2681" spans="5:5">
      <c r="E2681" s="139"/>
    </row>
    <row r="2682" spans="5:5">
      <c r="E2682" s="139"/>
    </row>
    <row r="2683" spans="5:5">
      <c r="E2683" s="139"/>
    </row>
    <row r="2684" spans="5:5">
      <c r="E2684" s="139"/>
    </row>
    <row r="2685" spans="5:5">
      <c r="E2685" s="139"/>
    </row>
    <row r="2686" spans="5:5">
      <c r="E2686" s="139"/>
    </row>
    <row r="2687" spans="5:5">
      <c r="E2687" s="139"/>
    </row>
    <row r="2688" spans="5:5">
      <c r="E2688" s="139"/>
    </row>
    <row r="2689" spans="5:5">
      <c r="E2689" s="139"/>
    </row>
    <row r="2690" spans="5:5">
      <c r="E2690" s="139"/>
    </row>
    <row r="2691" spans="5:5">
      <c r="E2691" s="139"/>
    </row>
    <row r="2692" spans="5:5">
      <c r="E2692" s="139"/>
    </row>
    <row r="2693" spans="5:5">
      <c r="E2693" s="139"/>
    </row>
    <row r="2694" spans="5:5">
      <c r="E2694" s="139"/>
    </row>
    <row r="2695" spans="5:5">
      <c r="E2695" s="139"/>
    </row>
    <row r="2696" spans="5:5">
      <c r="E2696" s="139"/>
    </row>
    <row r="2697" spans="5:5">
      <c r="E2697" s="139"/>
    </row>
    <row r="2698" spans="5:5">
      <c r="E2698" s="139"/>
    </row>
    <row r="2699" spans="5:5">
      <c r="E2699" s="139"/>
    </row>
    <row r="2700" spans="5:5">
      <c r="E2700" s="139"/>
    </row>
    <row r="2701" spans="5:5">
      <c r="E2701" s="139"/>
    </row>
    <row r="2702" spans="5:5">
      <c r="E2702" s="139"/>
    </row>
    <row r="2703" spans="5:5">
      <c r="E2703" s="139"/>
    </row>
    <row r="2704" spans="5:5">
      <c r="E2704" s="139"/>
    </row>
    <row r="2705" spans="5:5">
      <c r="E2705" s="139"/>
    </row>
    <row r="2706" spans="5:5">
      <c r="E2706" s="139"/>
    </row>
    <row r="2707" spans="5:5">
      <c r="E2707" s="139"/>
    </row>
    <row r="2708" spans="5:5">
      <c r="E2708" s="139"/>
    </row>
    <row r="2709" spans="5:5">
      <c r="E2709" s="139"/>
    </row>
    <row r="2710" spans="5:5">
      <c r="E2710" s="139"/>
    </row>
    <row r="2711" spans="5:5">
      <c r="E2711" s="139"/>
    </row>
    <row r="2712" spans="5:5">
      <c r="E2712" s="139"/>
    </row>
    <row r="2713" spans="5:5">
      <c r="E2713" s="139"/>
    </row>
    <row r="2714" spans="5:5">
      <c r="E2714" s="139"/>
    </row>
    <row r="2715" spans="5:5">
      <c r="E2715" s="139"/>
    </row>
    <row r="2716" spans="5:5">
      <c r="E2716" s="139"/>
    </row>
    <row r="2717" spans="5:5">
      <c r="E2717" s="139"/>
    </row>
    <row r="2718" spans="5:5">
      <c r="E2718" s="139"/>
    </row>
    <row r="2719" spans="5:5">
      <c r="E2719" s="139"/>
    </row>
    <row r="2720" spans="5:5">
      <c r="E2720" s="139"/>
    </row>
    <row r="2721" spans="5:5">
      <c r="E2721" s="139"/>
    </row>
    <row r="2722" spans="5:5">
      <c r="E2722" s="139"/>
    </row>
    <row r="2723" spans="5:5">
      <c r="E2723" s="139"/>
    </row>
    <row r="2724" spans="5:5">
      <c r="E2724" s="139"/>
    </row>
    <row r="2725" spans="5:5">
      <c r="E2725" s="139"/>
    </row>
    <row r="2726" spans="5:5">
      <c r="E2726" s="139"/>
    </row>
    <row r="2727" spans="5:5">
      <c r="E2727" s="139"/>
    </row>
    <row r="2728" spans="5:5">
      <c r="E2728" s="139"/>
    </row>
    <row r="2729" spans="5:5">
      <c r="E2729" s="139"/>
    </row>
    <row r="2730" spans="5:5">
      <c r="E2730" s="139"/>
    </row>
    <row r="2731" spans="5:5">
      <c r="E2731" s="139"/>
    </row>
    <row r="2732" spans="5:5">
      <c r="E2732" s="139"/>
    </row>
    <row r="2733" spans="5:5">
      <c r="E2733" s="139"/>
    </row>
    <row r="2734" spans="5:5">
      <c r="E2734" s="139"/>
    </row>
    <row r="2735" spans="5:5">
      <c r="E2735" s="139"/>
    </row>
    <row r="2736" spans="5:5">
      <c r="E2736" s="139"/>
    </row>
    <row r="2737" spans="5:5">
      <c r="E2737" s="139"/>
    </row>
    <row r="2738" spans="5:5">
      <c r="E2738" s="139"/>
    </row>
    <row r="2739" spans="5:5">
      <c r="E2739" s="139"/>
    </row>
    <row r="2740" spans="5:5">
      <c r="E2740" s="139"/>
    </row>
    <row r="2741" spans="5:5">
      <c r="E2741" s="139"/>
    </row>
    <row r="2742" spans="5:5">
      <c r="E2742" s="139"/>
    </row>
    <row r="2743" spans="5:5">
      <c r="E2743" s="139"/>
    </row>
    <row r="2744" spans="5:5">
      <c r="E2744" s="139"/>
    </row>
    <row r="2745" spans="5:5">
      <c r="E2745" s="139"/>
    </row>
    <row r="2746" spans="5:5">
      <c r="E2746" s="139"/>
    </row>
    <row r="2747" spans="5:5">
      <c r="E2747" s="139"/>
    </row>
    <row r="2748" spans="5:5">
      <c r="E2748" s="139"/>
    </row>
    <row r="2749" spans="5:5">
      <c r="E2749" s="139"/>
    </row>
    <row r="2750" spans="5:5">
      <c r="E2750" s="139"/>
    </row>
    <row r="2751" spans="5:5">
      <c r="E2751" s="139"/>
    </row>
    <row r="2752" spans="5:5">
      <c r="E2752" s="139"/>
    </row>
    <row r="2753" spans="5:5">
      <c r="E2753" s="139"/>
    </row>
    <row r="2754" spans="5:5">
      <c r="E2754" s="139"/>
    </row>
    <row r="2755" spans="5:5">
      <c r="E2755" s="139"/>
    </row>
    <row r="2756" spans="5:5">
      <c r="E2756" s="139"/>
    </row>
    <row r="2757" spans="5:5">
      <c r="E2757" s="139"/>
    </row>
    <row r="2758" spans="5:5">
      <c r="E2758" s="139"/>
    </row>
    <row r="2759" spans="5:5">
      <c r="E2759" s="139"/>
    </row>
    <row r="2760" spans="5:5">
      <c r="E2760" s="139"/>
    </row>
    <row r="2761" spans="5:5">
      <c r="E2761" s="139"/>
    </row>
    <row r="2762" spans="5:5">
      <c r="E2762" s="139"/>
    </row>
    <row r="2763" spans="5:5">
      <c r="E2763" s="139"/>
    </row>
    <row r="2764" spans="5:5">
      <c r="E2764" s="139"/>
    </row>
    <row r="2765" spans="5:5">
      <c r="E2765" s="139"/>
    </row>
    <row r="2766" spans="5:5">
      <c r="E2766" s="139"/>
    </row>
    <row r="2767" spans="5:5">
      <c r="E2767" s="139"/>
    </row>
    <row r="2768" spans="5:5">
      <c r="E2768" s="139"/>
    </row>
    <row r="2769" spans="5:5">
      <c r="E2769" s="139"/>
    </row>
    <row r="2770" spans="5:5">
      <c r="E2770" s="139"/>
    </row>
    <row r="2771" spans="5:5">
      <c r="E2771" s="139"/>
    </row>
    <row r="2772" spans="5:5">
      <c r="E2772" s="139"/>
    </row>
    <row r="2773" spans="5:5">
      <c r="E2773" s="139"/>
    </row>
    <row r="2774" spans="5:5">
      <c r="E2774" s="139"/>
    </row>
    <row r="2775" spans="5:5">
      <c r="E2775" s="139"/>
    </row>
    <row r="2776" spans="5:5">
      <c r="E2776" s="139"/>
    </row>
    <row r="2777" spans="5:5">
      <c r="E2777" s="139"/>
    </row>
    <row r="2778" spans="5:5">
      <c r="E2778" s="139"/>
    </row>
    <row r="2779" spans="5:5">
      <c r="E2779" s="139"/>
    </row>
    <row r="2780" spans="5:5">
      <c r="E2780" s="139"/>
    </row>
    <row r="2781" spans="5:5">
      <c r="E2781" s="139"/>
    </row>
    <row r="2782" spans="5:5">
      <c r="E2782" s="139"/>
    </row>
    <row r="2783" spans="5:5">
      <c r="E2783" s="139"/>
    </row>
    <row r="2784" spans="5:5">
      <c r="E2784" s="139"/>
    </row>
    <row r="2785" spans="5:5">
      <c r="E2785" s="139"/>
    </row>
    <row r="2786" spans="5:5">
      <c r="E2786" s="139"/>
    </row>
    <row r="2787" spans="5:5">
      <c r="E2787" s="139"/>
    </row>
    <row r="2788" spans="5:5">
      <c r="E2788" s="139"/>
    </row>
    <row r="2789" spans="5:5">
      <c r="E2789" s="139"/>
    </row>
    <row r="2790" spans="5:5">
      <c r="E2790" s="139"/>
    </row>
    <row r="2791" spans="5:5">
      <c r="E2791" s="139"/>
    </row>
    <row r="2792" spans="5:5">
      <c r="E2792" s="139"/>
    </row>
    <row r="2793" spans="5:5">
      <c r="E2793" s="139"/>
    </row>
    <row r="2794" spans="5:5">
      <c r="E2794" s="139"/>
    </row>
    <row r="2795" spans="5:5">
      <c r="E2795" s="139"/>
    </row>
    <row r="2796" spans="5:5">
      <c r="E2796" s="139"/>
    </row>
    <row r="2797" spans="5:5">
      <c r="E2797" s="139"/>
    </row>
    <row r="2798" spans="5:5">
      <c r="E2798" s="139"/>
    </row>
    <row r="2799" spans="5:5">
      <c r="E2799" s="139"/>
    </row>
    <row r="2800" spans="5:5">
      <c r="E2800" s="139"/>
    </row>
    <row r="2801" spans="5:5">
      <c r="E2801" s="139"/>
    </row>
    <row r="2802" spans="5:5">
      <c r="E2802" s="139"/>
    </row>
    <row r="2803" spans="5:5">
      <c r="E2803" s="139"/>
    </row>
    <row r="2804" spans="5:5">
      <c r="E2804" s="139"/>
    </row>
    <row r="2805" spans="5:5">
      <c r="E2805" s="139"/>
    </row>
    <row r="2806" spans="5:5">
      <c r="E2806" s="139"/>
    </row>
    <row r="2807" spans="5:5">
      <c r="E2807" s="139"/>
    </row>
    <row r="2808" spans="5:5">
      <c r="E2808" s="139"/>
    </row>
    <row r="2809" spans="5:5">
      <c r="E2809" s="139"/>
    </row>
    <row r="2810" spans="5:5">
      <c r="E2810" s="139"/>
    </row>
    <row r="2811" spans="5:5">
      <c r="E2811" s="139"/>
    </row>
    <row r="2812" spans="5:5">
      <c r="E2812" s="139"/>
    </row>
    <row r="2813" spans="5:5">
      <c r="E2813" s="139"/>
    </row>
    <row r="2814" spans="5:5">
      <c r="E2814" s="139"/>
    </row>
    <row r="2815" spans="5:5">
      <c r="E2815" s="139"/>
    </row>
    <row r="2816" spans="5:5">
      <c r="E2816" s="139"/>
    </row>
    <row r="2817" spans="5:5">
      <c r="E2817" s="139"/>
    </row>
    <row r="2818" spans="5:5">
      <c r="E2818" s="139"/>
    </row>
    <row r="2819" spans="5:5">
      <c r="E2819" s="139"/>
    </row>
    <row r="2820" spans="5:5">
      <c r="E2820" s="139"/>
    </row>
    <row r="2821" spans="5:5">
      <c r="E2821" s="139"/>
    </row>
    <row r="2822" spans="5:5">
      <c r="E2822" s="139"/>
    </row>
    <row r="2823" spans="5:5">
      <c r="E2823" s="139"/>
    </row>
    <row r="2824" spans="5:5">
      <c r="E2824" s="139"/>
    </row>
    <row r="2825" spans="5:5">
      <c r="E2825" s="139"/>
    </row>
    <row r="2826" spans="5:5">
      <c r="E2826" s="139"/>
    </row>
    <row r="2827" spans="5:5">
      <c r="E2827" s="139"/>
    </row>
    <row r="2828" spans="5:5">
      <c r="E2828" s="139"/>
    </row>
    <row r="2829" spans="5:5">
      <c r="E2829" s="139"/>
    </row>
    <row r="2830" spans="5:5">
      <c r="E2830" s="139"/>
    </row>
    <row r="2831" spans="5:5">
      <c r="E2831" s="139"/>
    </row>
    <row r="2832" spans="5:5">
      <c r="E2832" s="139"/>
    </row>
    <row r="2833" spans="5:5">
      <c r="E2833" s="139"/>
    </row>
    <row r="2834" spans="5:5">
      <c r="E2834" s="139"/>
    </row>
    <row r="2835" spans="5:5">
      <c r="E2835" s="139"/>
    </row>
    <row r="2836" spans="5:5">
      <c r="E2836" s="139"/>
    </row>
    <row r="2837" spans="5:5">
      <c r="E2837" s="139"/>
    </row>
    <row r="2838" spans="5:5">
      <c r="E2838" s="139"/>
    </row>
    <row r="2839" spans="5:5">
      <c r="E2839" s="139"/>
    </row>
    <row r="2840" spans="5:5">
      <c r="E2840" s="139"/>
    </row>
    <row r="2841" spans="5:5">
      <c r="E2841" s="139"/>
    </row>
    <row r="2842" spans="5:5">
      <c r="E2842" s="139"/>
    </row>
    <row r="2843" spans="5:5">
      <c r="E2843" s="139"/>
    </row>
    <row r="2844" spans="5:5">
      <c r="E2844" s="139"/>
    </row>
    <row r="2845" spans="5:5">
      <c r="E2845" s="139"/>
    </row>
    <row r="2846" spans="5:5">
      <c r="E2846" s="139"/>
    </row>
    <row r="2847" spans="5:5">
      <c r="E2847" s="139"/>
    </row>
    <row r="2848" spans="5:5">
      <c r="E2848" s="139"/>
    </row>
    <row r="2849" spans="5:5">
      <c r="E2849" s="139"/>
    </row>
    <row r="2850" spans="5:5">
      <c r="E2850" s="139"/>
    </row>
    <row r="2851" spans="5:5">
      <c r="E2851" s="139"/>
    </row>
    <row r="2852" spans="5:5">
      <c r="E2852" s="139"/>
    </row>
    <row r="2853" spans="5:5">
      <c r="E2853" s="139"/>
    </row>
    <row r="2854" spans="5:5">
      <c r="E2854" s="139"/>
    </row>
    <row r="2855" spans="5:5">
      <c r="E2855" s="139"/>
    </row>
    <row r="2856" spans="5:5">
      <c r="E2856" s="139"/>
    </row>
    <row r="2857" spans="5:5">
      <c r="E2857" s="139"/>
    </row>
    <row r="2858" spans="5:5">
      <c r="E2858" s="139"/>
    </row>
    <row r="2859" spans="5:5">
      <c r="E2859" s="139"/>
    </row>
    <row r="2860" spans="5:5">
      <c r="E2860" s="139"/>
    </row>
    <row r="2861" spans="5:5">
      <c r="E2861" s="139"/>
    </row>
    <row r="2862" spans="5:5">
      <c r="E2862" s="139"/>
    </row>
    <row r="2863" spans="5:5">
      <c r="E2863" s="139"/>
    </row>
    <row r="2864" spans="5:5">
      <c r="E2864" s="139"/>
    </row>
    <row r="2865" spans="5:5">
      <c r="E2865" s="139"/>
    </row>
    <row r="2866" spans="5:5">
      <c r="E2866" s="139"/>
    </row>
    <row r="2867" spans="5:5">
      <c r="E2867" s="139"/>
    </row>
    <row r="2868" spans="5:5">
      <c r="E2868" s="139"/>
    </row>
    <row r="2869" spans="5:5">
      <c r="E2869" s="139"/>
    </row>
    <row r="2870" spans="5:5">
      <c r="E2870" s="139"/>
    </row>
    <row r="2871" spans="5:5">
      <c r="E2871" s="139"/>
    </row>
    <row r="2872" spans="5:5">
      <c r="E2872" s="139"/>
    </row>
    <row r="2873" spans="5:5">
      <c r="E2873" s="139"/>
    </row>
    <row r="2874" spans="5:5">
      <c r="E2874" s="139"/>
    </row>
    <row r="2875" spans="5:5">
      <c r="E2875" s="139"/>
    </row>
    <row r="2876" spans="5:5">
      <c r="E2876" s="139"/>
    </row>
    <row r="2877" spans="5:5">
      <c r="E2877" s="139"/>
    </row>
    <row r="2878" spans="5:5">
      <c r="E2878" s="139"/>
    </row>
    <row r="2879" spans="5:5">
      <c r="E2879" s="139"/>
    </row>
    <row r="2880" spans="5:5">
      <c r="E2880" s="139"/>
    </row>
    <row r="2881" spans="5:5">
      <c r="E2881" s="139"/>
    </row>
    <row r="2882" spans="5:5">
      <c r="E2882" s="139"/>
    </row>
    <row r="2883" spans="5:5">
      <c r="E2883" s="139"/>
    </row>
    <row r="2884" spans="5:5">
      <c r="E2884" s="139"/>
    </row>
    <row r="2885" spans="5:5">
      <c r="E2885" s="139"/>
    </row>
    <row r="2886" spans="5:5">
      <c r="E2886" s="139"/>
    </row>
    <row r="2887" spans="5:5">
      <c r="E2887" s="139"/>
    </row>
    <row r="2888" spans="5:5">
      <c r="E2888" s="139"/>
    </row>
    <row r="2889" spans="5:5">
      <c r="E2889" s="139"/>
    </row>
    <row r="2890" spans="5:5">
      <c r="E2890" s="139"/>
    </row>
    <row r="2891" spans="5:5">
      <c r="E2891" s="139"/>
    </row>
    <row r="2892" spans="5:5">
      <c r="E2892" s="139"/>
    </row>
    <row r="2893" spans="5:5">
      <c r="E2893" s="139"/>
    </row>
    <row r="2894" spans="5:5">
      <c r="E2894" s="139"/>
    </row>
    <row r="2895" spans="5:5">
      <c r="E2895" s="139"/>
    </row>
    <row r="2896" spans="5:5">
      <c r="E2896" s="139"/>
    </row>
    <row r="2897" spans="5:5">
      <c r="E2897" s="139"/>
    </row>
    <row r="2898" spans="5:5">
      <c r="E2898" s="139"/>
    </row>
    <row r="2899" spans="5:5">
      <c r="E2899" s="139"/>
    </row>
    <row r="2900" spans="5:5">
      <c r="E2900" s="139"/>
    </row>
    <row r="2901" spans="5:5">
      <c r="E2901" s="139"/>
    </row>
    <row r="2902" spans="5:5">
      <c r="E2902" s="139"/>
    </row>
    <row r="2903" spans="5:5">
      <c r="E2903" s="139"/>
    </row>
    <row r="2904" spans="5:5">
      <c r="E2904" s="139"/>
    </row>
    <row r="2905" spans="5:5">
      <c r="E2905" s="139"/>
    </row>
    <row r="2906" spans="5:5">
      <c r="E2906" s="139"/>
    </row>
    <row r="2907" spans="5:5">
      <c r="E2907" s="139"/>
    </row>
    <row r="2908" spans="5:5">
      <c r="E2908" s="139"/>
    </row>
    <row r="2909" spans="5:5">
      <c r="E2909" s="139"/>
    </row>
    <row r="2910" spans="5:5">
      <c r="E2910" s="139"/>
    </row>
    <row r="2911" spans="5:5">
      <c r="E2911" s="139"/>
    </row>
    <row r="2912" spans="5:5">
      <c r="E2912" s="139"/>
    </row>
    <row r="2913" spans="5:5">
      <c r="E2913" s="139"/>
    </row>
    <row r="2914" spans="5:5">
      <c r="E2914" s="139"/>
    </row>
    <row r="2915" spans="5:5">
      <c r="E2915" s="139"/>
    </row>
    <row r="2916" spans="5:5">
      <c r="E2916" s="139"/>
    </row>
    <row r="2917" spans="5:5">
      <c r="E2917" s="139"/>
    </row>
    <row r="2918" spans="5:5">
      <c r="E2918" s="139"/>
    </row>
    <row r="2919" spans="5:5">
      <c r="E2919" s="139"/>
    </row>
    <row r="2920" spans="5:5">
      <c r="E2920" s="139"/>
    </row>
    <row r="2921" spans="5:5">
      <c r="E2921" s="139"/>
    </row>
    <row r="2922" spans="5:5">
      <c r="E2922" s="139"/>
    </row>
    <row r="2923" spans="5:5">
      <c r="E2923" s="139"/>
    </row>
    <row r="2924" spans="5:5">
      <c r="E2924" s="139"/>
    </row>
    <row r="2925" spans="5:5">
      <c r="E2925" s="139"/>
    </row>
    <row r="2926" spans="5:5">
      <c r="E2926" s="139"/>
    </row>
    <row r="2927" spans="5:5">
      <c r="E2927" s="139"/>
    </row>
    <row r="2928" spans="5:5">
      <c r="E2928" s="139"/>
    </row>
    <row r="2929" spans="5:5">
      <c r="E2929" s="139"/>
    </row>
    <row r="2930" spans="5:5">
      <c r="E2930" s="139"/>
    </row>
    <row r="2931" spans="5:5">
      <c r="E2931" s="139"/>
    </row>
    <row r="2932" spans="5:5">
      <c r="E2932" s="139"/>
    </row>
    <row r="2933" spans="5:5">
      <c r="E2933" s="139"/>
    </row>
    <row r="2934" spans="5:5">
      <c r="E2934" s="139"/>
    </row>
    <row r="2935" spans="5:5">
      <c r="E2935" s="139"/>
    </row>
    <row r="2936" spans="5:5">
      <c r="E2936" s="139"/>
    </row>
    <row r="2937" spans="5:5">
      <c r="E2937" s="139"/>
    </row>
    <row r="2938" spans="5:5">
      <c r="E2938" s="139"/>
    </row>
    <row r="2939" spans="5:5">
      <c r="E2939" s="139"/>
    </row>
    <row r="2940" spans="5:5">
      <c r="E2940" s="139"/>
    </row>
    <row r="2941" spans="5:5">
      <c r="E2941" s="139"/>
    </row>
    <row r="2942" spans="5:5">
      <c r="E2942" s="139"/>
    </row>
    <row r="2943" spans="5:5">
      <c r="E2943" s="139"/>
    </row>
    <row r="2944" spans="5:5">
      <c r="E2944" s="139"/>
    </row>
    <row r="2945" spans="5:5">
      <c r="E2945" s="139"/>
    </row>
    <row r="2946" spans="5:5">
      <c r="E2946" s="139"/>
    </row>
    <row r="2947" spans="5:5">
      <c r="E2947" s="139"/>
    </row>
    <row r="2948" spans="5:5">
      <c r="E2948" s="139"/>
    </row>
    <row r="2949" spans="5:5">
      <c r="E2949" s="139"/>
    </row>
    <row r="2950" spans="5:5">
      <c r="E2950" s="139"/>
    </row>
    <row r="2951" spans="5:5">
      <c r="E2951" s="139"/>
    </row>
    <row r="2952" spans="5:5">
      <c r="E2952" s="139"/>
    </row>
    <row r="2953" spans="5:5">
      <c r="E2953" s="139"/>
    </row>
    <row r="2954" spans="5:5">
      <c r="E2954" s="139"/>
    </row>
    <row r="2955" spans="5:5">
      <c r="E2955" s="139"/>
    </row>
    <row r="2956" spans="5:5">
      <c r="E2956" s="139"/>
    </row>
    <row r="2957" spans="5:5">
      <c r="E2957" s="139"/>
    </row>
    <row r="2958" spans="5:5">
      <c r="E2958" s="139"/>
    </row>
    <row r="2959" spans="5:5">
      <c r="E2959" s="139"/>
    </row>
    <row r="2960" spans="5:5">
      <c r="E2960" s="139"/>
    </row>
    <row r="2961" spans="5:5">
      <c r="E2961" s="139"/>
    </row>
    <row r="2962" spans="5:5">
      <c r="E2962" s="139"/>
    </row>
    <row r="2963" spans="5:5">
      <c r="E2963" s="139"/>
    </row>
    <row r="2964" spans="5:5">
      <c r="E2964" s="139"/>
    </row>
    <row r="2965" spans="5:5">
      <c r="E2965" s="139"/>
    </row>
    <row r="2966" spans="5:5">
      <c r="E2966" s="139"/>
    </row>
    <row r="2967" spans="5:5">
      <c r="E2967" s="139"/>
    </row>
    <row r="2968" spans="5:5">
      <c r="E2968" s="139"/>
    </row>
    <row r="2969" spans="5:5">
      <c r="E2969" s="139"/>
    </row>
    <row r="2970" spans="5:5">
      <c r="E2970" s="139"/>
    </row>
    <row r="2971" spans="5:5">
      <c r="E2971" s="139"/>
    </row>
    <row r="2972" spans="5:5">
      <c r="E2972" s="139"/>
    </row>
    <row r="2973" spans="5:5">
      <c r="E2973" s="139"/>
    </row>
    <row r="2974" spans="5:5">
      <c r="E2974" s="139"/>
    </row>
    <row r="2975" spans="5:5">
      <c r="E2975" s="139"/>
    </row>
    <row r="2976" spans="5:5">
      <c r="E2976" s="139"/>
    </row>
    <row r="2977" spans="5:5">
      <c r="E2977" s="139"/>
    </row>
    <row r="2978" spans="5:5">
      <c r="E2978" s="139"/>
    </row>
    <row r="2979" spans="5:5">
      <c r="E2979" s="139"/>
    </row>
    <row r="2980" spans="5:5">
      <c r="E2980" s="139"/>
    </row>
    <row r="2981" spans="5:5">
      <c r="E2981" s="139"/>
    </row>
    <row r="2982" spans="5:5">
      <c r="E2982" s="139"/>
    </row>
    <row r="2983" spans="5:5">
      <c r="E2983" s="139"/>
    </row>
    <row r="2984" spans="5:5">
      <c r="E2984" s="139"/>
    </row>
    <row r="2985" spans="5:5">
      <c r="E2985" s="139"/>
    </row>
    <row r="2986" spans="5:5">
      <c r="E2986" s="139"/>
    </row>
    <row r="2987" spans="5:5">
      <c r="E2987" s="139"/>
    </row>
    <row r="2988" spans="5:5">
      <c r="E2988" s="139"/>
    </row>
    <row r="2989" spans="5:5">
      <c r="E2989" s="139"/>
    </row>
    <row r="2990" spans="5:5">
      <c r="E2990" s="139"/>
    </row>
    <row r="2991" spans="5:5">
      <c r="E2991" s="139"/>
    </row>
    <row r="2992" spans="5:5">
      <c r="E2992" s="139"/>
    </row>
    <row r="2993" spans="5:5">
      <c r="E2993" s="139"/>
    </row>
    <row r="2994" spans="5:5">
      <c r="E2994" s="139"/>
    </row>
    <row r="2995" spans="5:5">
      <c r="E2995" s="139"/>
    </row>
    <row r="2996" spans="5:5">
      <c r="E2996" s="139"/>
    </row>
    <row r="2997" spans="5:5">
      <c r="E2997" s="139"/>
    </row>
    <row r="2998" spans="5:5">
      <c r="E2998" s="139"/>
    </row>
    <row r="2999" spans="5:5">
      <c r="E2999" s="139"/>
    </row>
    <row r="3000" spans="5:5">
      <c r="E3000" s="139"/>
    </row>
    <row r="3001" spans="5:5">
      <c r="E3001" s="139"/>
    </row>
    <row r="3002" spans="5:5">
      <c r="E3002" s="139"/>
    </row>
    <row r="3003" spans="5:5">
      <c r="E3003" s="139"/>
    </row>
    <row r="3004" spans="5:5">
      <c r="E3004" s="139"/>
    </row>
    <row r="3005" spans="5:5">
      <c r="E3005" s="139"/>
    </row>
    <row r="3006" spans="5:5">
      <c r="E3006" s="139"/>
    </row>
    <row r="3007" spans="5:5">
      <c r="E3007" s="139"/>
    </row>
    <row r="3008" spans="5:5">
      <c r="E3008" s="139"/>
    </row>
    <row r="3009" spans="5:5">
      <c r="E3009" s="139"/>
    </row>
    <row r="3010" spans="5:5">
      <c r="E3010" s="139"/>
    </row>
    <row r="3011" spans="5:5">
      <c r="E3011" s="139"/>
    </row>
    <row r="3012" spans="5:5">
      <c r="E3012" s="139"/>
    </row>
    <row r="3013" spans="5:5">
      <c r="E3013" s="139"/>
    </row>
    <row r="3014" spans="5:5">
      <c r="E3014" s="139"/>
    </row>
    <row r="3015" spans="5:5">
      <c r="E3015" s="139"/>
    </row>
    <row r="3016" spans="5:5">
      <c r="E3016" s="139"/>
    </row>
    <row r="3017" spans="5:5">
      <c r="E3017" s="139"/>
    </row>
    <row r="3018" spans="5:5">
      <c r="E3018" s="139"/>
    </row>
    <row r="3019" spans="5:5">
      <c r="E3019" s="139"/>
    </row>
    <row r="3020" spans="5:5">
      <c r="E3020" s="139"/>
    </row>
    <row r="3021" spans="5:5">
      <c r="E3021" s="139"/>
    </row>
    <row r="3022" spans="5:5">
      <c r="E3022" s="139"/>
    </row>
    <row r="3023" spans="5:5">
      <c r="E3023" s="139"/>
    </row>
    <row r="3024" spans="5:5">
      <c r="E3024" s="139"/>
    </row>
    <row r="3025" spans="5:5">
      <c r="E3025" s="139"/>
    </row>
    <row r="3026" spans="5:5">
      <c r="E3026" s="139"/>
    </row>
    <row r="3027" spans="5:5">
      <c r="E3027" s="139"/>
    </row>
    <row r="3028" spans="5:5">
      <c r="E3028" s="139"/>
    </row>
    <row r="3029" spans="5:5">
      <c r="E3029" s="139"/>
    </row>
    <row r="3030" spans="5:5">
      <c r="E3030" s="139"/>
    </row>
    <row r="3031" spans="5:5">
      <c r="E3031" s="139"/>
    </row>
    <row r="3032" spans="5:5">
      <c r="E3032" s="139"/>
    </row>
    <row r="3033" spans="5:5">
      <c r="E3033" s="139"/>
    </row>
    <row r="3034" spans="5:5">
      <c r="E3034" s="139"/>
    </row>
    <row r="3035" spans="5:5">
      <c r="E3035" s="139"/>
    </row>
    <row r="3036" spans="5:5">
      <c r="E3036" s="139"/>
    </row>
    <row r="3037" spans="5:5">
      <c r="E3037" s="139"/>
    </row>
    <row r="3038" spans="5:5">
      <c r="E3038" s="139"/>
    </row>
    <row r="3039" spans="5:5">
      <c r="E3039" s="139"/>
    </row>
    <row r="3040" spans="5:5">
      <c r="E3040" s="139"/>
    </row>
    <row r="3041" spans="5:5">
      <c r="E3041" s="139"/>
    </row>
    <row r="3042" spans="5:5">
      <c r="E3042" s="139"/>
    </row>
    <row r="3043" spans="5:5">
      <c r="E3043" s="139"/>
    </row>
    <row r="3044" spans="5:5">
      <c r="E3044" s="139"/>
    </row>
    <row r="3045" spans="5:5">
      <c r="E3045" s="139"/>
    </row>
    <row r="3046" spans="5:5">
      <c r="E3046" s="139"/>
    </row>
    <row r="3047" spans="5:5">
      <c r="E3047" s="139"/>
    </row>
    <row r="3048" spans="5:5">
      <c r="E3048" s="139"/>
    </row>
    <row r="3049" spans="5:5">
      <c r="E3049" s="139"/>
    </row>
    <row r="3050" spans="5:5">
      <c r="E3050" s="139"/>
    </row>
    <row r="3051" spans="5:5">
      <c r="E3051" s="139"/>
    </row>
    <row r="3052" spans="5:5">
      <c r="E3052" s="139"/>
    </row>
    <row r="3053" spans="5:5">
      <c r="E3053" s="139"/>
    </row>
    <row r="3054" spans="5:5">
      <c r="E3054" s="139"/>
    </row>
    <row r="3055" spans="5:5">
      <c r="E3055" s="139"/>
    </row>
    <row r="3056" spans="5:5">
      <c r="E3056" s="139"/>
    </row>
    <row r="3057" spans="5:5">
      <c r="E3057" s="139"/>
    </row>
    <row r="3058" spans="5:5">
      <c r="E3058" s="139"/>
    </row>
    <row r="3059" spans="5:5">
      <c r="E3059" s="139"/>
    </row>
    <row r="3060" spans="5:5">
      <c r="E3060" s="139"/>
    </row>
    <row r="3061" spans="5:5">
      <c r="E3061" s="139"/>
    </row>
    <row r="3062" spans="5:5">
      <c r="E3062" s="139"/>
    </row>
    <row r="3063" spans="5:5">
      <c r="E3063" s="139"/>
    </row>
    <row r="3064" spans="5:5">
      <c r="E3064" s="139"/>
    </row>
    <row r="3065" spans="5:5">
      <c r="E3065" s="139"/>
    </row>
    <row r="3066" spans="5:5">
      <c r="E3066" s="139"/>
    </row>
    <row r="3067" spans="5:5">
      <c r="E3067" s="139"/>
    </row>
    <row r="3068" spans="5:5">
      <c r="E3068" s="139"/>
    </row>
    <row r="3069" spans="5:5">
      <c r="E3069" s="139"/>
    </row>
    <row r="3070" spans="5:5">
      <c r="E3070" s="139"/>
    </row>
    <row r="3071" spans="5:5">
      <c r="E3071" s="139"/>
    </row>
    <row r="3072" spans="5:5">
      <c r="E3072" s="139"/>
    </row>
    <row r="3073" spans="5:5">
      <c r="E3073" s="139"/>
    </row>
    <row r="3074" spans="5:5">
      <c r="E3074" s="139"/>
    </row>
    <row r="3075" spans="5:5">
      <c r="E3075" s="139"/>
    </row>
    <row r="3076" spans="5:5">
      <c r="E3076" s="139"/>
    </row>
    <row r="3077" spans="5:5">
      <c r="E3077" s="139"/>
    </row>
    <row r="3078" spans="5:5">
      <c r="E3078" s="139"/>
    </row>
    <row r="3079" spans="5:5">
      <c r="E3079" s="139"/>
    </row>
    <row r="3080" spans="5:5">
      <c r="E3080" s="139"/>
    </row>
    <row r="3081" spans="5:5">
      <c r="E3081" s="139"/>
    </row>
    <row r="3082" spans="5:5">
      <c r="E3082" s="139"/>
    </row>
    <row r="3083" spans="5:5">
      <c r="E3083" s="139"/>
    </row>
    <row r="3084" spans="5:5">
      <c r="E3084" s="139"/>
    </row>
    <row r="3085" spans="5:5">
      <c r="E3085" s="139"/>
    </row>
    <row r="3086" spans="5:5">
      <c r="E3086" s="139"/>
    </row>
    <row r="3087" spans="5:5">
      <c r="E3087" s="139"/>
    </row>
    <row r="3088" spans="5:5">
      <c r="E3088" s="139"/>
    </row>
    <row r="3089" spans="5:5">
      <c r="E3089" s="139"/>
    </row>
    <row r="3090" spans="5:5">
      <c r="E3090" s="139"/>
    </row>
    <row r="3091" spans="5:5">
      <c r="E3091" s="139"/>
    </row>
    <row r="3092" spans="5:5">
      <c r="E3092" s="139"/>
    </row>
    <row r="3093" spans="5:5">
      <c r="E3093" s="139"/>
    </row>
    <row r="3094" spans="5:5">
      <c r="E3094" s="139"/>
    </row>
    <row r="3095" spans="5:5">
      <c r="E3095" s="139"/>
    </row>
    <row r="3096" spans="5:5">
      <c r="E3096" s="139"/>
    </row>
    <row r="3097" spans="5:5">
      <c r="E3097" s="139"/>
    </row>
    <row r="3098" spans="5:5">
      <c r="E3098" s="139"/>
    </row>
    <row r="3099" spans="5:5">
      <c r="E3099" s="139"/>
    </row>
    <row r="3100" spans="5:5">
      <c r="E3100" s="139"/>
    </row>
    <row r="3101" spans="5:5">
      <c r="E3101" s="139"/>
    </row>
    <row r="3102" spans="5:5">
      <c r="E3102" s="139"/>
    </row>
    <row r="3103" spans="5:5">
      <c r="E3103" s="139"/>
    </row>
    <row r="3104" spans="5:5">
      <c r="E3104" s="139"/>
    </row>
    <row r="3105" spans="5:5">
      <c r="E3105" s="139"/>
    </row>
    <row r="3106" spans="5:5">
      <c r="E3106" s="139"/>
    </row>
    <row r="3107" spans="5:5">
      <c r="E3107" s="139"/>
    </row>
    <row r="3108" spans="5:5">
      <c r="E3108" s="139"/>
    </row>
    <row r="3109" spans="5:5">
      <c r="E3109" s="139"/>
    </row>
    <row r="3110" spans="5:5">
      <c r="E3110" s="139"/>
    </row>
    <row r="3111" spans="5:5">
      <c r="E3111" s="139"/>
    </row>
    <row r="3112" spans="5:5">
      <c r="E3112" s="139"/>
    </row>
    <row r="3113" spans="5:5">
      <c r="E3113" s="139"/>
    </row>
    <row r="3114" spans="5:5">
      <c r="E3114" s="139"/>
    </row>
    <row r="3115" spans="5:5">
      <c r="E3115" s="139"/>
    </row>
    <row r="3116" spans="5:5">
      <c r="E3116" s="139"/>
    </row>
    <row r="3117" spans="5:5">
      <c r="E3117" s="139"/>
    </row>
    <row r="3118" spans="5:5">
      <c r="E3118" s="139"/>
    </row>
    <row r="3119" spans="5:5">
      <c r="E3119" s="139"/>
    </row>
    <row r="3120" spans="5:5">
      <c r="E3120" s="139"/>
    </row>
    <row r="3121" spans="5:5">
      <c r="E3121" s="139"/>
    </row>
    <row r="3122" spans="5:5">
      <c r="E3122" s="139"/>
    </row>
    <row r="3123" spans="5:5">
      <c r="E3123" s="139"/>
    </row>
    <row r="3124" spans="5:5">
      <c r="E3124" s="139"/>
    </row>
    <row r="3125" spans="5:5">
      <c r="E3125" s="139"/>
    </row>
    <row r="3126" spans="5:5">
      <c r="E3126" s="139"/>
    </row>
    <row r="3127" spans="5:5">
      <c r="E3127" s="139"/>
    </row>
    <row r="3128" spans="5:5">
      <c r="E3128" s="139"/>
    </row>
    <row r="3129" spans="5:5">
      <c r="E3129" s="139"/>
    </row>
    <row r="3130" spans="5:5">
      <c r="E3130" s="139"/>
    </row>
    <row r="3131" spans="5:5">
      <c r="E3131" s="139"/>
    </row>
    <row r="3132" spans="5:5">
      <c r="E3132" s="139"/>
    </row>
    <row r="3133" spans="5:5">
      <c r="E3133" s="139"/>
    </row>
    <row r="3134" spans="5:5">
      <c r="E3134" s="139"/>
    </row>
    <row r="3135" spans="5:5">
      <c r="E3135" s="139"/>
    </row>
    <row r="3136" spans="5:5">
      <c r="E3136" s="139"/>
    </row>
    <row r="3137" spans="5:5">
      <c r="E3137" s="139"/>
    </row>
    <row r="3138" spans="5:5">
      <c r="E3138" s="139"/>
    </row>
    <row r="3139" spans="5:5">
      <c r="E3139" s="139"/>
    </row>
    <row r="3140" spans="5:5">
      <c r="E3140" s="139"/>
    </row>
    <row r="3141" spans="5:5">
      <c r="E3141" s="139"/>
    </row>
    <row r="3142" spans="5:5">
      <c r="E3142" s="139"/>
    </row>
    <row r="3143" spans="5:5">
      <c r="E3143" s="139"/>
    </row>
    <row r="3144" spans="5:5">
      <c r="E3144" s="139"/>
    </row>
    <row r="3145" spans="5:5">
      <c r="E3145" s="139"/>
    </row>
    <row r="3146" spans="5:5">
      <c r="E3146" s="139"/>
    </row>
    <row r="3147" spans="5:5">
      <c r="E3147" s="139"/>
    </row>
    <row r="3148" spans="5:5">
      <c r="E3148" s="139"/>
    </row>
    <row r="3149" spans="5:5">
      <c r="E3149" s="139"/>
    </row>
    <row r="3150" spans="5:5">
      <c r="E3150" s="139"/>
    </row>
    <row r="3151" spans="5:5">
      <c r="E3151" s="139"/>
    </row>
    <row r="3152" spans="5:5">
      <c r="E3152" s="139"/>
    </row>
    <row r="3153" spans="5:5">
      <c r="E3153" s="139"/>
    </row>
    <row r="3154" spans="5:5">
      <c r="E3154" s="139"/>
    </row>
    <row r="3155" spans="5:5">
      <c r="E3155" s="139"/>
    </row>
    <row r="3156" spans="5:5">
      <c r="E3156" s="139"/>
    </row>
    <row r="3157" spans="5:5">
      <c r="E3157" s="139"/>
    </row>
    <row r="3158" spans="5:5">
      <c r="E3158" s="139"/>
    </row>
    <row r="3159" spans="5:5">
      <c r="E3159" s="139"/>
    </row>
    <row r="3160" spans="5:5">
      <c r="E3160" s="139"/>
    </row>
    <row r="3161" spans="5:5">
      <c r="E3161" s="139"/>
    </row>
    <row r="3162" spans="5:5">
      <c r="E3162" s="139"/>
    </row>
    <row r="3163" spans="5:5">
      <c r="E3163" s="139"/>
    </row>
    <row r="3164" spans="5:5">
      <c r="E3164" s="139"/>
    </row>
    <row r="3165" spans="5:5">
      <c r="E3165" s="139"/>
    </row>
    <row r="3166" spans="5:5">
      <c r="E3166" s="139"/>
    </row>
    <row r="3167" spans="5:5">
      <c r="E3167" s="139"/>
    </row>
    <row r="3168" spans="5:5">
      <c r="E3168" s="139"/>
    </row>
    <row r="3169" spans="5:5">
      <c r="E3169" s="139"/>
    </row>
    <row r="3170" spans="5:5">
      <c r="E3170" s="139"/>
    </row>
    <row r="3171" spans="5:5">
      <c r="E3171" s="139"/>
    </row>
    <row r="3172" spans="5:5">
      <c r="E3172" s="139"/>
    </row>
    <row r="3173" spans="5:5">
      <c r="E3173" s="139"/>
    </row>
    <row r="3174" spans="5:5">
      <c r="E3174" s="139"/>
    </row>
    <row r="3175" spans="5:5">
      <c r="E3175" s="139"/>
    </row>
    <row r="3176" spans="5:5">
      <c r="E3176" s="139"/>
    </row>
    <row r="3177" spans="5:5">
      <c r="E3177" s="139"/>
    </row>
    <row r="3178" spans="5:5">
      <c r="E3178" s="139"/>
    </row>
    <row r="3179" spans="5:5">
      <c r="E3179" s="139"/>
    </row>
    <row r="3180" spans="5:5">
      <c r="E3180" s="139"/>
    </row>
    <row r="3181" spans="5:5">
      <c r="E3181" s="139"/>
    </row>
    <row r="3182" spans="5:5">
      <c r="E3182" s="139"/>
    </row>
    <row r="3183" spans="5:5">
      <c r="E3183" s="139"/>
    </row>
    <row r="3184" spans="5:5">
      <c r="E3184" s="139"/>
    </row>
    <row r="3185" spans="5:5">
      <c r="E3185" s="139"/>
    </row>
    <row r="3186" spans="5:5">
      <c r="E3186" s="139"/>
    </row>
    <row r="3187" spans="5:5">
      <c r="E3187" s="139"/>
    </row>
    <row r="3188" spans="5:5">
      <c r="E3188" s="139"/>
    </row>
    <row r="3189" spans="5:5">
      <c r="E3189" s="139"/>
    </row>
    <row r="3190" spans="5:5">
      <c r="E3190" s="139"/>
    </row>
    <row r="3191" spans="5:5">
      <c r="E3191" s="139"/>
    </row>
    <row r="3192" spans="5:5">
      <c r="E3192" s="139"/>
    </row>
    <row r="3193" spans="5:5">
      <c r="E3193" s="139"/>
    </row>
    <row r="3194" spans="5:5">
      <c r="E3194" s="139"/>
    </row>
    <row r="3195" spans="5:5">
      <c r="E3195" s="139"/>
    </row>
    <row r="3196" spans="5:5">
      <c r="E3196" s="139"/>
    </row>
    <row r="3197" spans="5:5">
      <c r="E3197" s="139"/>
    </row>
    <row r="3198" spans="5:5">
      <c r="E3198" s="139"/>
    </row>
    <row r="3199" spans="5:5">
      <c r="E3199" s="139"/>
    </row>
    <row r="3200" spans="5:5">
      <c r="E3200" s="139"/>
    </row>
    <row r="3201" spans="5:5">
      <c r="E3201" s="139"/>
    </row>
    <row r="3202" spans="5:5">
      <c r="E3202" s="139"/>
    </row>
    <row r="3203" spans="5:5">
      <c r="E3203" s="139"/>
    </row>
    <row r="3204" spans="5:5">
      <c r="E3204" s="139"/>
    </row>
    <row r="3205" spans="5:5">
      <c r="E3205" s="139"/>
    </row>
    <row r="3206" spans="5:5">
      <c r="E3206" s="139"/>
    </row>
    <row r="3207" spans="5:5">
      <c r="E3207" s="139"/>
    </row>
    <row r="3208" spans="5:5">
      <c r="E3208" s="139"/>
    </row>
    <row r="3209" spans="5:5">
      <c r="E3209" s="139"/>
    </row>
    <row r="3210" spans="5:5">
      <c r="E3210" s="139"/>
    </row>
    <row r="3211" spans="5:5">
      <c r="E3211" s="139"/>
    </row>
    <row r="3212" spans="5:5">
      <c r="E3212" s="139"/>
    </row>
    <row r="3213" spans="5:5">
      <c r="E3213" s="139"/>
    </row>
    <row r="3214" spans="5:5">
      <c r="E3214" s="139"/>
    </row>
    <row r="3215" spans="5:5">
      <c r="E3215" s="139"/>
    </row>
    <row r="3216" spans="5:5">
      <c r="E3216" s="139"/>
    </row>
    <row r="3217" spans="5:5">
      <c r="E3217" s="139"/>
    </row>
    <row r="3218" spans="5:5">
      <c r="E3218" s="139"/>
    </row>
    <row r="3219" spans="5:5">
      <c r="E3219" s="139"/>
    </row>
    <row r="3220" spans="5:5">
      <c r="E3220" s="139"/>
    </row>
    <row r="3221" spans="5:5">
      <c r="E3221" s="139"/>
    </row>
    <row r="3222" spans="5:5">
      <c r="E3222" s="139"/>
    </row>
    <row r="3223" spans="5:5">
      <c r="E3223" s="139"/>
    </row>
    <row r="3224" spans="5:5">
      <c r="E3224" s="139"/>
    </row>
    <row r="3225" spans="5:5">
      <c r="E3225" s="139"/>
    </row>
    <row r="3226" spans="5:5">
      <c r="E3226" s="139"/>
    </row>
    <row r="3227" spans="5:5">
      <c r="E3227" s="139"/>
    </row>
    <row r="3228" spans="5:5">
      <c r="E3228" s="139"/>
    </row>
    <row r="3229" spans="5:5">
      <c r="E3229" s="139"/>
    </row>
    <row r="3230" spans="5:5">
      <c r="E3230" s="139"/>
    </row>
    <row r="3231" spans="5:5">
      <c r="E3231" s="139"/>
    </row>
    <row r="3232" spans="5:5">
      <c r="E3232" s="139"/>
    </row>
    <row r="3233" spans="5:5">
      <c r="E3233" s="139"/>
    </row>
    <row r="3234" spans="5:5">
      <c r="E3234" s="139"/>
    </row>
    <row r="3235" spans="5:5">
      <c r="E3235" s="139"/>
    </row>
    <row r="3236" spans="5:5">
      <c r="E3236" s="139"/>
    </row>
    <row r="3237" spans="5:5">
      <c r="E3237" s="139"/>
    </row>
    <row r="3238" spans="5:5">
      <c r="E3238" s="139"/>
    </row>
    <row r="3239" spans="5:5">
      <c r="E3239" s="139"/>
    </row>
    <row r="3240" spans="5:5">
      <c r="E3240" s="139"/>
    </row>
    <row r="3241" spans="5:5">
      <c r="E3241" s="139"/>
    </row>
    <row r="3242" spans="5:5">
      <c r="E3242" s="139"/>
    </row>
    <row r="3243" spans="5:5">
      <c r="E3243" s="139"/>
    </row>
    <row r="3244" spans="5:5">
      <c r="E3244" s="139"/>
    </row>
    <row r="3245" spans="5:5">
      <c r="E3245" s="139"/>
    </row>
    <row r="3246" spans="5:5">
      <c r="E3246" s="139"/>
    </row>
    <row r="3247" spans="5:5">
      <c r="E3247" s="139"/>
    </row>
    <row r="3248" spans="5:5">
      <c r="E3248" s="139"/>
    </row>
    <row r="3249" spans="5:5">
      <c r="E3249" s="139"/>
    </row>
    <row r="3250" spans="5:5">
      <c r="E3250" s="139"/>
    </row>
    <row r="3251" spans="5:5">
      <c r="E3251" s="139"/>
    </row>
    <row r="3252" spans="5:5">
      <c r="E3252" s="139"/>
    </row>
    <row r="3253" spans="5:5">
      <c r="E3253" s="139"/>
    </row>
    <row r="3254" spans="5:5">
      <c r="E3254" s="139"/>
    </row>
    <row r="3255" spans="5:5">
      <c r="E3255" s="139"/>
    </row>
    <row r="3256" spans="5:5">
      <c r="E3256" s="139"/>
    </row>
    <row r="3257" spans="5:5">
      <c r="E3257" s="139"/>
    </row>
    <row r="3258" spans="5:5">
      <c r="E3258" s="139"/>
    </row>
    <row r="3259" spans="5:5">
      <c r="E3259" s="139"/>
    </row>
    <row r="3260" spans="5:5">
      <c r="E3260" s="139"/>
    </row>
    <row r="3261" spans="5:5">
      <c r="E3261" s="139"/>
    </row>
    <row r="3262" spans="5:5">
      <c r="E3262" s="139"/>
    </row>
    <row r="3263" spans="5:5">
      <c r="E3263" s="139"/>
    </row>
    <row r="3264" spans="5:5">
      <c r="E3264" s="139"/>
    </row>
    <row r="3265" spans="5:5">
      <c r="E3265" s="139"/>
    </row>
    <row r="3266" spans="5:5">
      <c r="E3266" s="139"/>
    </row>
    <row r="3267" spans="5:5">
      <c r="E3267" s="139"/>
    </row>
    <row r="3268" spans="5:5">
      <c r="E3268" s="139"/>
    </row>
    <row r="3269" spans="5:5">
      <c r="E3269" s="139"/>
    </row>
    <row r="3270" spans="5:5">
      <c r="E3270" s="139"/>
    </row>
    <row r="3271" spans="5:5">
      <c r="E3271" s="139"/>
    </row>
    <row r="3272" spans="5:5">
      <c r="E3272" s="139"/>
    </row>
    <row r="3273" spans="5:5">
      <c r="E3273" s="139"/>
    </row>
    <row r="3274" spans="5:5">
      <c r="E3274" s="139"/>
    </row>
    <row r="3275" spans="5:5">
      <c r="E3275" s="139"/>
    </row>
    <row r="3276" spans="5:5">
      <c r="E3276" s="139"/>
    </row>
    <row r="3277" spans="5:5">
      <c r="E3277" s="139"/>
    </row>
    <row r="3278" spans="5:5">
      <c r="E3278" s="139"/>
    </row>
    <row r="3279" spans="5:5">
      <c r="E3279" s="139"/>
    </row>
    <row r="3280" spans="5:5">
      <c r="E3280" s="139"/>
    </row>
    <row r="3281" spans="5:5">
      <c r="E3281" s="139"/>
    </row>
    <row r="3282" spans="5:5">
      <c r="E3282" s="139"/>
    </row>
    <row r="3283" spans="5:5">
      <c r="E3283" s="139"/>
    </row>
    <row r="3284" spans="5:5">
      <c r="E3284" s="139"/>
    </row>
    <row r="3285" spans="5:5">
      <c r="E3285" s="139"/>
    </row>
    <row r="3286" spans="5:5">
      <c r="E3286" s="139"/>
    </row>
    <row r="3287" spans="5:5">
      <c r="E3287" s="139"/>
    </row>
    <row r="3288" spans="5:5">
      <c r="E3288" s="139"/>
    </row>
    <row r="3289" spans="5:5">
      <c r="E3289" s="139"/>
    </row>
    <row r="3290" spans="5:5">
      <c r="E3290" s="139"/>
    </row>
    <row r="3291" spans="5:5">
      <c r="E3291" s="139"/>
    </row>
    <row r="3292" spans="5:5">
      <c r="E3292" s="139"/>
    </row>
    <row r="3293" spans="5:5">
      <c r="E3293" s="139"/>
    </row>
    <row r="3294" spans="5:5">
      <c r="E3294" s="139"/>
    </row>
    <row r="3295" spans="5:5">
      <c r="E3295" s="139"/>
    </row>
    <row r="3296" spans="5:5">
      <c r="E3296" s="139"/>
    </row>
    <row r="3297" spans="5:5">
      <c r="E3297" s="139"/>
    </row>
    <row r="3298" spans="5:5">
      <c r="E3298" s="139"/>
    </row>
    <row r="3299" spans="5:5">
      <c r="E3299" s="139"/>
    </row>
    <row r="3300" spans="5:5">
      <c r="E3300" s="139"/>
    </row>
    <row r="3301" spans="5:5">
      <c r="E3301" s="139"/>
    </row>
    <row r="3302" spans="5:5">
      <c r="E3302" s="139"/>
    </row>
    <row r="3303" spans="5:5">
      <c r="E3303" s="139"/>
    </row>
    <row r="3304" spans="5:5">
      <c r="E3304" s="139"/>
    </row>
    <row r="3305" spans="5:5">
      <c r="E3305" s="139"/>
    </row>
    <row r="3306" spans="5:5">
      <c r="E3306" s="139"/>
    </row>
    <row r="3307" spans="5:5">
      <c r="E3307" s="139"/>
    </row>
    <row r="3308" spans="5:5">
      <c r="E3308" s="139"/>
    </row>
    <row r="3309" spans="5:5">
      <c r="E3309" s="139"/>
    </row>
    <row r="3310" spans="5:5">
      <c r="E3310" s="139"/>
    </row>
    <row r="3311" spans="5:5">
      <c r="E3311" s="139"/>
    </row>
    <row r="3312" spans="5:5">
      <c r="E3312" s="139"/>
    </row>
    <row r="3313" spans="5:5">
      <c r="E3313" s="139"/>
    </row>
    <row r="3314" spans="5:5">
      <c r="E3314" s="139"/>
    </row>
    <row r="3315" spans="5:5">
      <c r="E3315" s="139"/>
    </row>
    <row r="3316" spans="5:5">
      <c r="E3316" s="139"/>
    </row>
    <row r="3317" spans="5:5">
      <c r="E3317" s="139"/>
    </row>
    <row r="3318" spans="5:5">
      <c r="E3318" s="139"/>
    </row>
    <row r="3319" spans="5:5">
      <c r="E3319" s="139"/>
    </row>
    <row r="3320" spans="5:5">
      <c r="E3320" s="139"/>
    </row>
    <row r="3321" spans="5:5">
      <c r="E3321" s="139"/>
    </row>
    <row r="3322" spans="5:5">
      <c r="E3322" s="139"/>
    </row>
    <row r="3323" spans="5:5">
      <c r="E3323" s="139"/>
    </row>
    <row r="3324" spans="5:5">
      <c r="E3324" s="139"/>
    </row>
    <row r="3325" spans="5:5">
      <c r="E3325" s="139"/>
    </row>
    <row r="3326" spans="5:5">
      <c r="E3326" s="139"/>
    </row>
    <row r="3327" spans="5:5">
      <c r="E3327" s="139"/>
    </row>
    <row r="3328" spans="5:5">
      <c r="E3328" s="139"/>
    </row>
    <row r="3329" spans="5:5">
      <c r="E3329" s="139"/>
    </row>
    <row r="3330" spans="5:5">
      <c r="E3330" s="139"/>
    </row>
    <row r="3331" spans="5:5">
      <c r="E3331" s="139"/>
    </row>
    <row r="3332" spans="5:5">
      <c r="E3332" s="139"/>
    </row>
    <row r="3333" spans="5:5">
      <c r="E3333" s="139"/>
    </row>
    <row r="3334" spans="5:5">
      <c r="E3334" s="139"/>
    </row>
    <row r="3335" spans="5:5">
      <c r="E3335" s="139"/>
    </row>
    <row r="3336" spans="5:5">
      <c r="E3336" s="139"/>
    </row>
    <row r="3337" spans="5:5">
      <c r="E3337" s="139"/>
    </row>
    <row r="3338" spans="5:5">
      <c r="E3338" s="139"/>
    </row>
    <row r="3339" spans="5:5">
      <c r="E3339" s="139"/>
    </row>
    <row r="3340" spans="5:5">
      <c r="E3340" s="139"/>
    </row>
    <row r="3341" spans="5:5">
      <c r="E3341" s="139"/>
    </row>
    <row r="3342" spans="5:5">
      <c r="E3342" s="139"/>
    </row>
    <row r="3343" spans="5:5">
      <c r="E3343" s="139"/>
    </row>
    <row r="3344" spans="5:5">
      <c r="E3344" s="139"/>
    </row>
    <row r="3345" spans="5:5">
      <c r="E3345" s="139"/>
    </row>
    <row r="3346" spans="5:5">
      <c r="E3346" s="139"/>
    </row>
    <row r="3347" spans="5:5">
      <c r="E3347" s="139"/>
    </row>
    <row r="3348" spans="5:5">
      <c r="E3348" s="139"/>
    </row>
    <row r="3349" spans="5:5">
      <c r="E3349" s="139"/>
    </row>
    <row r="3350" spans="5:5">
      <c r="E3350" s="139"/>
    </row>
    <row r="3351" spans="5:5">
      <c r="E3351" s="139"/>
    </row>
    <row r="3352" spans="5:5">
      <c r="E3352" s="139"/>
    </row>
    <row r="3353" spans="5:5">
      <c r="E3353" s="139"/>
    </row>
    <row r="3354" spans="5:5">
      <c r="E3354" s="139"/>
    </row>
    <row r="3355" spans="5:5">
      <c r="E3355" s="139"/>
    </row>
    <row r="3356" spans="5:5">
      <c r="E3356" s="139"/>
    </row>
    <row r="3357" spans="5:5">
      <c r="E3357" s="139"/>
    </row>
    <row r="3358" spans="5:5">
      <c r="E3358" s="139"/>
    </row>
    <row r="3359" spans="5:5">
      <c r="E3359" s="139"/>
    </row>
    <row r="3360" spans="5:5">
      <c r="E3360" s="139"/>
    </row>
    <row r="3361" spans="5:5">
      <c r="E3361" s="139"/>
    </row>
    <row r="3362" spans="5:5">
      <c r="E3362" s="139"/>
    </row>
    <row r="3363" spans="5:5">
      <c r="E3363" s="139"/>
    </row>
    <row r="3364" spans="5:5">
      <c r="E3364" s="139"/>
    </row>
    <row r="3365" spans="5:5">
      <c r="E3365" s="139"/>
    </row>
    <row r="3366" spans="5:5">
      <c r="E3366" s="139"/>
    </row>
    <row r="3367" spans="5:5">
      <c r="E3367" s="139"/>
    </row>
    <row r="3368" spans="5:5">
      <c r="E3368" s="139"/>
    </row>
    <row r="3369" spans="5:5">
      <c r="E3369" s="139"/>
    </row>
    <row r="3370" spans="5:5">
      <c r="E3370" s="139"/>
    </row>
    <row r="3371" spans="5:5">
      <c r="E3371" s="139"/>
    </row>
    <row r="3372" spans="5:5">
      <c r="E3372" s="139"/>
    </row>
    <row r="3373" spans="5:5">
      <c r="E3373" s="139"/>
    </row>
    <row r="3374" spans="5:5">
      <c r="E3374" s="139"/>
    </row>
    <row r="3375" spans="5:5">
      <c r="E3375" s="139"/>
    </row>
    <row r="3376" spans="5:5">
      <c r="E3376" s="139"/>
    </row>
    <row r="3377" spans="5:5">
      <c r="E3377" s="139"/>
    </row>
    <row r="3378" spans="5:5">
      <c r="E3378" s="139"/>
    </row>
    <row r="3379" spans="5:5">
      <c r="E3379" s="139"/>
    </row>
    <row r="3380" spans="5:5">
      <c r="E3380" s="139"/>
    </row>
    <row r="3381" spans="5:5">
      <c r="E3381" s="139"/>
    </row>
    <row r="3382" spans="5:5">
      <c r="E3382" s="139"/>
    </row>
    <row r="3383" spans="5:5">
      <c r="E3383" s="139"/>
    </row>
    <row r="3384" spans="5:5">
      <c r="E3384" s="139"/>
    </row>
    <row r="3385" spans="5:5">
      <c r="E3385" s="139"/>
    </row>
    <row r="3386" spans="5:5">
      <c r="E3386" s="139"/>
    </row>
    <row r="3387" spans="5:5">
      <c r="E3387" s="139"/>
    </row>
    <row r="3388" spans="5:5">
      <c r="E3388" s="139"/>
    </row>
    <row r="3389" spans="5:5">
      <c r="E3389" s="139"/>
    </row>
    <row r="3390" spans="5:5">
      <c r="E3390" s="139"/>
    </row>
    <row r="3391" spans="5:5">
      <c r="E3391" s="139"/>
    </row>
    <row r="3392" spans="5:5">
      <c r="E3392" s="139"/>
    </row>
    <row r="3393" spans="5:5">
      <c r="E3393" s="139"/>
    </row>
    <row r="3394" spans="5:5">
      <c r="E3394" s="139"/>
    </row>
    <row r="3395" spans="5:5">
      <c r="E3395" s="139"/>
    </row>
    <row r="3396" spans="5:5">
      <c r="E3396" s="139"/>
    </row>
    <row r="3397" spans="5:5">
      <c r="E3397" s="139"/>
    </row>
    <row r="3398" spans="5:5">
      <c r="E3398" s="139"/>
    </row>
    <row r="3399" spans="5:5">
      <c r="E3399" s="139"/>
    </row>
    <row r="3400" spans="5:5">
      <c r="E3400" s="139"/>
    </row>
    <row r="3401" spans="5:5">
      <c r="E3401" s="139"/>
    </row>
    <row r="3402" spans="5:5">
      <c r="E3402" s="139"/>
    </row>
    <row r="3403" spans="5:5">
      <c r="E3403" s="139"/>
    </row>
    <row r="3404" spans="5:5">
      <c r="E3404" s="139"/>
    </row>
    <row r="3405" spans="5:5">
      <c r="E3405" s="139"/>
    </row>
    <row r="3406" spans="5:5">
      <c r="E3406" s="139"/>
    </row>
    <row r="3407" spans="5:5">
      <c r="E3407" s="139"/>
    </row>
    <row r="3408" spans="5:5">
      <c r="E3408" s="139"/>
    </row>
    <row r="3409" spans="5:5">
      <c r="E3409" s="139"/>
    </row>
    <row r="3410" spans="5:5">
      <c r="E3410" s="139"/>
    </row>
    <row r="3411" spans="5:5">
      <c r="E3411" s="139"/>
    </row>
    <row r="3412" spans="5:5">
      <c r="E3412" s="139"/>
    </row>
    <row r="3413" spans="5:5">
      <c r="E3413" s="139"/>
    </row>
    <row r="3414" spans="5:5">
      <c r="E3414" s="139"/>
    </row>
    <row r="3415" spans="5:5">
      <c r="E3415" s="139"/>
    </row>
    <row r="3416" spans="5:5">
      <c r="E3416" s="139"/>
    </row>
    <row r="3417" spans="5:5">
      <c r="E3417" s="139"/>
    </row>
    <row r="3418" spans="5:5">
      <c r="E3418" s="139"/>
    </row>
    <row r="3419" spans="5:5">
      <c r="E3419" s="139"/>
    </row>
    <row r="3420" spans="5:5">
      <c r="E3420" s="139"/>
    </row>
    <row r="3421" spans="5:5">
      <c r="E3421" s="139"/>
    </row>
    <row r="3422" spans="5:5">
      <c r="E3422" s="139"/>
    </row>
    <row r="3423" spans="5:5">
      <c r="E3423" s="139"/>
    </row>
    <row r="3424" spans="5:5">
      <c r="E3424" s="139"/>
    </row>
    <row r="3425" spans="5:5">
      <c r="E3425" s="139"/>
    </row>
    <row r="3426" spans="5:5">
      <c r="E3426" s="139"/>
    </row>
    <row r="3427" spans="5:5">
      <c r="E3427" s="139"/>
    </row>
    <row r="3428" spans="5:5">
      <c r="E3428" s="139"/>
    </row>
    <row r="3429" spans="5:5">
      <c r="E3429" s="139"/>
    </row>
    <row r="3430" spans="5:5">
      <c r="E3430" s="139"/>
    </row>
    <row r="3431" spans="5:5">
      <c r="E3431" s="139"/>
    </row>
    <row r="3432" spans="5:5">
      <c r="E3432" s="139"/>
    </row>
    <row r="3433" spans="5:5">
      <c r="E3433" s="139"/>
    </row>
    <row r="3434" spans="5:5">
      <c r="E3434" s="139"/>
    </row>
    <row r="3435" spans="5:5">
      <c r="E3435" s="139"/>
    </row>
    <row r="3436" spans="5:5">
      <c r="E3436" s="139"/>
    </row>
    <row r="3437" spans="5:5">
      <c r="E3437" s="139"/>
    </row>
    <row r="3438" spans="5:5">
      <c r="E3438" s="139"/>
    </row>
    <row r="3439" spans="5:5">
      <c r="E3439" s="139"/>
    </row>
    <row r="3440" spans="5:5">
      <c r="E3440" s="139"/>
    </row>
    <row r="3441" spans="5:5">
      <c r="E3441" s="139"/>
    </row>
    <row r="3442" spans="5:5">
      <c r="E3442" s="139"/>
    </row>
    <row r="3443" spans="5:5">
      <c r="E3443" s="139"/>
    </row>
    <row r="3444" spans="5:5">
      <c r="E3444" s="139"/>
    </row>
    <row r="3445" spans="5:5">
      <c r="E3445" s="139"/>
    </row>
    <row r="3446" spans="5:5">
      <c r="E3446" s="139"/>
    </row>
    <row r="3447" spans="5:5">
      <c r="E3447" s="139"/>
    </row>
    <row r="3448" spans="5:5">
      <c r="E3448" s="139"/>
    </row>
    <row r="3449" spans="5:5">
      <c r="E3449" s="139"/>
    </row>
    <row r="3450" spans="5:5">
      <c r="E3450" s="139"/>
    </row>
    <row r="3451" spans="5:5">
      <c r="E3451" s="139"/>
    </row>
    <row r="3452" spans="5:5">
      <c r="E3452" s="139"/>
    </row>
    <row r="3453" spans="5:5">
      <c r="E3453" s="139"/>
    </row>
    <row r="3454" spans="5:5">
      <c r="E3454" s="139"/>
    </row>
    <row r="3455" spans="5:5">
      <c r="E3455" s="139"/>
    </row>
    <row r="3456" spans="5:5">
      <c r="E3456" s="139"/>
    </row>
    <row r="3457" spans="5:5">
      <c r="E3457" s="139"/>
    </row>
    <row r="3458" spans="5:5">
      <c r="E3458" s="139"/>
    </row>
    <row r="3459" spans="5:5">
      <c r="E3459" s="139"/>
    </row>
    <row r="3460" spans="5:5">
      <c r="E3460" s="139"/>
    </row>
    <row r="3461" spans="5:5">
      <c r="E3461" s="139"/>
    </row>
    <row r="3462" spans="5:5">
      <c r="E3462" s="139"/>
    </row>
    <row r="3463" spans="5:5">
      <c r="E3463" s="139"/>
    </row>
    <row r="3464" spans="5:5">
      <c r="E3464" s="139"/>
    </row>
    <row r="3465" spans="5:5">
      <c r="E3465" s="139"/>
    </row>
    <row r="3466" spans="5:5">
      <c r="E3466" s="139"/>
    </row>
    <row r="3467" spans="5:5">
      <c r="E3467" s="139"/>
    </row>
    <row r="3468" spans="5:5">
      <c r="E3468" s="139"/>
    </row>
    <row r="3469" spans="5:5">
      <c r="E3469" s="139"/>
    </row>
    <row r="3470" spans="5:5">
      <c r="E3470" s="139"/>
    </row>
    <row r="3471" spans="5:5">
      <c r="E3471" s="139"/>
    </row>
    <row r="3472" spans="5:5">
      <c r="E3472" s="139"/>
    </row>
    <row r="3473" spans="5:5">
      <c r="E3473" s="139"/>
    </row>
    <row r="3474" spans="5:5">
      <c r="E3474" s="139"/>
    </row>
    <row r="3475" spans="5:5">
      <c r="E3475" s="139"/>
    </row>
    <row r="3476" spans="5:5">
      <c r="E3476" s="139"/>
    </row>
    <row r="3477" spans="5:5">
      <c r="E3477" s="139"/>
    </row>
    <row r="3478" spans="5:5">
      <c r="E3478" s="139"/>
    </row>
    <row r="3479" spans="5:5">
      <c r="E3479" s="139"/>
    </row>
    <row r="3480" spans="5:5">
      <c r="E3480" s="139"/>
    </row>
    <row r="3481" spans="5:5">
      <c r="E3481" s="139"/>
    </row>
    <row r="3482" spans="5:5">
      <c r="E3482" s="139"/>
    </row>
    <row r="3483" spans="5:5">
      <c r="E3483" s="139"/>
    </row>
    <row r="3484" spans="5:5">
      <c r="E3484" s="139"/>
    </row>
    <row r="3485" spans="5:5">
      <c r="E3485" s="139"/>
    </row>
    <row r="3486" spans="5:5">
      <c r="E3486" s="139"/>
    </row>
    <row r="3487" spans="5:5">
      <c r="E3487" s="139"/>
    </row>
    <row r="3488" spans="5:5">
      <c r="E3488" s="139"/>
    </row>
    <row r="3489" spans="5:5">
      <c r="E3489" s="139"/>
    </row>
    <row r="3490" spans="5:5">
      <c r="E3490" s="139"/>
    </row>
    <row r="3491" spans="5:5">
      <c r="E3491" s="139"/>
    </row>
    <row r="3492" spans="5:5">
      <c r="E3492" s="139"/>
    </row>
    <row r="3493" spans="5:5">
      <c r="E3493" s="139"/>
    </row>
    <row r="3494" spans="5:5">
      <c r="E3494" s="139"/>
    </row>
    <row r="3495" spans="5:5">
      <c r="E3495" s="139"/>
    </row>
    <row r="3496" spans="5:5">
      <c r="E3496" s="139"/>
    </row>
    <row r="3497" spans="5:5">
      <c r="E3497" s="139"/>
    </row>
    <row r="3498" spans="5:5">
      <c r="E3498" s="139"/>
    </row>
    <row r="3499" spans="5:5">
      <c r="E3499" s="139"/>
    </row>
    <row r="3500" spans="5:5">
      <c r="E3500" s="139"/>
    </row>
    <row r="3501" spans="5:5">
      <c r="E3501" s="139"/>
    </row>
    <row r="3502" spans="5:5">
      <c r="E3502" s="139"/>
    </row>
    <row r="3503" spans="5:5">
      <c r="E3503" s="139"/>
    </row>
    <row r="3504" spans="5:5">
      <c r="E3504" s="139"/>
    </row>
    <row r="3505" spans="5:5">
      <c r="E3505" s="139"/>
    </row>
    <row r="3506" spans="5:5">
      <c r="E3506" s="139"/>
    </row>
    <row r="3507" spans="5:5">
      <c r="E3507" s="139"/>
    </row>
    <row r="3508" spans="5:5">
      <c r="E3508" s="139"/>
    </row>
    <row r="3509" spans="5:5">
      <c r="E3509" s="139"/>
    </row>
    <row r="3510" spans="5:5">
      <c r="E3510" s="139"/>
    </row>
    <row r="3511" spans="5:5">
      <c r="E3511" s="139"/>
    </row>
    <row r="3512" spans="5:5">
      <c r="E3512" s="139"/>
    </row>
    <row r="3513" spans="5:5">
      <c r="E3513" s="139"/>
    </row>
    <row r="3514" spans="5:5">
      <c r="E3514" s="139"/>
    </row>
    <row r="3515" spans="5:5">
      <c r="E3515" s="139"/>
    </row>
    <row r="3516" spans="5:5">
      <c r="E3516" s="139"/>
    </row>
    <row r="3517" spans="5:5">
      <c r="E3517" s="139"/>
    </row>
    <row r="3518" spans="5:5">
      <c r="E3518" s="139"/>
    </row>
    <row r="3519" spans="5:5">
      <c r="E3519" s="139"/>
    </row>
    <row r="3520" spans="5:5">
      <c r="E3520" s="139"/>
    </row>
    <row r="3521" spans="5:5">
      <c r="E3521" s="139"/>
    </row>
    <row r="3522" spans="5:5">
      <c r="E3522" s="139"/>
    </row>
    <row r="3523" spans="5:5">
      <c r="E3523" s="139"/>
    </row>
    <row r="3524" spans="5:5">
      <c r="E3524" s="139"/>
    </row>
    <row r="3525" spans="5:5">
      <c r="E3525" s="139"/>
    </row>
    <row r="3526" spans="5:5">
      <c r="E3526" s="139"/>
    </row>
    <row r="3527" spans="5:5">
      <c r="E3527" s="139"/>
    </row>
    <row r="3528" spans="5:5">
      <c r="E3528" s="139"/>
    </row>
    <row r="3529" spans="5:5">
      <c r="E3529" s="139"/>
    </row>
    <row r="3530" spans="5:5">
      <c r="E3530" s="139"/>
    </row>
    <row r="3531" spans="5:5">
      <c r="E3531" s="139"/>
    </row>
    <row r="3532" spans="5:5">
      <c r="E3532" s="139"/>
    </row>
    <row r="3533" spans="5:5">
      <c r="E3533" s="139"/>
    </row>
    <row r="3534" spans="5:5">
      <c r="E3534" s="139"/>
    </row>
    <row r="3535" spans="5:5">
      <c r="E3535" s="139"/>
    </row>
    <row r="3536" spans="5:5">
      <c r="E3536" s="139"/>
    </row>
    <row r="3537" spans="5:5">
      <c r="E3537" s="139"/>
    </row>
    <row r="3538" spans="5:5">
      <c r="E3538" s="139"/>
    </row>
    <row r="3539" spans="5:5">
      <c r="E3539" s="139"/>
    </row>
    <row r="3540" spans="5:5">
      <c r="E3540" s="139"/>
    </row>
    <row r="3541" spans="5:5">
      <c r="E3541" s="139"/>
    </row>
    <row r="3542" spans="5:5">
      <c r="E3542" s="139"/>
    </row>
    <row r="3543" spans="5:5">
      <c r="E3543" s="139"/>
    </row>
    <row r="3544" spans="5:5">
      <c r="E3544" s="139"/>
    </row>
    <row r="3545" spans="5:5">
      <c r="E3545" s="139"/>
    </row>
    <row r="3546" spans="5:5">
      <c r="E3546" s="139"/>
    </row>
    <row r="3547" spans="5:5">
      <c r="E3547" s="139"/>
    </row>
    <row r="3548" spans="5:5">
      <c r="E3548" s="139"/>
    </row>
    <row r="3549" spans="5:5">
      <c r="E3549" s="139"/>
    </row>
    <row r="3550" spans="5:5">
      <c r="E3550" s="139"/>
    </row>
    <row r="3551" spans="5:5">
      <c r="E3551" s="139"/>
    </row>
    <row r="3552" spans="5:5">
      <c r="E3552" s="139"/>
    </row>
    <row r="3553" spans="5:5">
      <c r="E3553" s="139"/>
    </row>
    <row r="3554" spans="5:5">
      <c r="E3554" s="139"/>
    </row>
    <row r="3555" spans="5:5">
      <c r="E3555" s="139"/>
    </row>
    <row r="3556" spans="5:5">
      <c r="E3556" s="139"/>
    </row>
    <row r="3557" spans="5:5">
      <c r="E3557" s="139"/>
    </row>
    <row r="3558" spans="5:5">
      <c r="E3558" s="139"/>
    </row>
    <row r="3559" spans="5:5">
      <c r="E3559" s="139"/>
    </row>
    <row r="3560" spans="5:5">
      <c r="E3560" s="139"/>
    </row>
    <row r="3561" spans="5:5">
      <c r="E3561" s="139"/>
    </row>
    <row r="3562" spans="5:5">
      <c r="E3562" s="139"/>
    </row>
    <row r="3563" spans="5:5">
      <c r="E3563" s="139"/>
    </row>
    <row r="3564" spans="5:5">
      <c r="E3564" s="139"/>
    </row>
    <row r="3565" spans="5:5">
      <c r="E3565" s="139"/>
    </row>
    <row r="3566" spans="5:5">
      <c r="E3566" s="139"/>
    </row>
    <row r="3567" spans="5:5">
      <c r="E3567" s="139"/>
    </row>
    <row r="3568" spans="5:5">
      <c r="E3568" s="139"/>
    </row>
    <row r="3569" spans="5:5">
      <c r="E3569" s="139"/>
    </row>
    <row r="3570" spans="5:5">
      <c r="E3570" s="139"/>
    </row>
    <row r="3571" spans="5:5">
      <c r="E3571" s="139"/>
    </row>
    <row r="3572" spans="5:5">
      <c r="E3572" s="139"/>
    </row>
    <row r="3573" spans="5:5">
      <c r="E3573" s="139"/>
    </row>
    <row r="3574" spans="5:5">
      <c r="E3574" s="139"/>
    </row>
    <row r="3575" spans="5:5">
      <c r="E3575" s="139"/>
    </row>
    <row r="3576" spans="5:5">
      <c r="E3576" s="139"/>
    </row>
    <row r="3577" spans="5:5">
      <c r="E3577" s="139"/>
    </row>
    <row r="3578" spans="5:5">
      <c r="E3578" s="139"/>
    </row>
    <row r="3579" spans="5:5">
      <c r="E3579" s="139"/>
    </row>
    <row r="3580" spans="5:5">
      <c r="E3580" s="139"/>
    </row>
    <row r="3581" spans="5:5">
      <c r="E3581" s="139"/>
    </row>
    <row r="3582" spans="5:5">
      <c r="E3582" s="139"/>
    </row>
    <row r="3583" spans="5:5">
      <c r="E3583" s="139"/>
    </row>
    <row r="3584" spans="5:5">
      <c r="E3584" s="139"/>
    </row>
    <row r="3585" spans="5:5">
      <c r="E3585" s="139"/>
    </row>
    <row r="3586" spans="5:5">
      <c r="E3586" s="139"/>
    </row>
    <row r="3587" spans="5:5">
      <c r="E3587" s="139"/>
    </row>
    <row r="3588" spans="5:5">
      <c r="E3588" s="139"/>
    </row>
    <row r="3589" spans="5:5">
      <c r="E3589" s="139"/>
    </row>
    <row r="3590" spans="5:5">
      <c r="E3590" s="139"/>
    </row>
    <row r="3591" spans="5:5">
      <c r="E3591" s="139"/>
    </row>
    <row r="3592" spans="5:5">
      <c r="E3592" s="139"/>
    </row>
    <row r="3593" spans="5:5">
      <c r="E3593" s="139"/>
    </row>
    <row r="3594" spans="5:5">
      <c r="E3594" s="139"/>
    </row>
    <row r="3595" spans="5:5">
      <c r="E3595" s="139"/>
    </row>
    <row r="3596" spans="5:5">
      <c r="E3596" s="139"/>
    </row>
    <row r="3597" spans="5:5">
      <c r="E3597" s="139"/>
    </row>
    <row r="3598" spans="5:5">
      <c r="E3598" s="139"/>
    </row>
    <row r="3599" spans="5:5">
      <c r="E3599" s="139"/>
    </row>
    <row r="3600" spans="5:5">
      <c r="E3600" s="139"/>
    </row>
    <row r="3601" spans="5:5">
      <c r="E3601" s="139"/>
    </row>
    <row r="3602" spans="5:5">
      <c r="E3602" s="139"/>
    </row>
    <row r="3603" spans="5:5">
      <c r="E3603" s="139"/>
    </row>
    <row r="3604" spans="5:5">
      <c r="E3604" s="139"/>
    </row>
    <row r="3605" spans="5:5">
      <c r="E3605" s="139"/>
    </row>
    <row r="3606" spans="5:5">
      <c r="E3606" s="139"/>
    </row>
    <row r="3607" spans="5:5">
      <c r="E3607" s="139"/>
    </row>
    <row r="3608" spans="5:5">
      <c r="E3608" s="139"/>
    </row>
    <row r="3609" spans="5:5">
      <c r="E3609" s="139"/>
    </row>
    <row r="3610" spans="5:5">
      <c r="E3610" s="139"/>
    </row>
    <row r="3611" spans="5:5">
      <c r="E3611" s="139"/>
    </row>
    <row r="3612" spans="5:5">
      <c r="E3612" s="139"/>
    </row>
    <row r="3613" spans="5:5">
      <c r="E3613" s="139"/>
    </row>
    <row r="3614" spans="5:5">
      <c r="E3614" s="139"/>
    </row>
    <row r="3615" spans="5:5">
      <c r="E3615" s="139"/>
    </row>
    <row r="3616" spans="5:5">
      <c r="E3616" s="139"/>
    </row>
    <row r="3617" spans="5:5">
      <c r="E3617" s="139"/>
    </row>
    <row r="3618" spans="5:5">
      <c r="E3618" s="139"/>
    </row>
    <row r="3619" spans="5:5">
      <c r="E3619" s="139"/>
    </row>
    <row r="3620" spans="5:5">
      <c r="E3620" s="139"/>
    </row>
    <row r="3621" spans="5:5">
      <c r="E3621" s="139"/>
    </row>
    <row r="3622" spans="5:5">
      <c r="E3622" s="139"/>
    </row>
    <row r="3623" spans="5:5">
      <c r="E3623" s="139"/>
    </row>
    <row r="3624" spans="5:5">
      <c r="E3624" s="139"/>
    </row>
    <row r="3625" spans="5:5">
      <c r="E3625" s="139"/>
    </row>
    <row r="3626" spans="5:5">
      <c r="E3626" s="139"/>
    </row>
    <row r="3627" spans="5:5">
      <c r="E3627" s="139"/>
    </row>
    <row r="3628" spans="5:5">
      <c r="E3628" s="139"/>
    </row>
    <row r="3629" spans="5:5">
      <c r="E3629" s="139"/>
    </row>
    <row r="3630" spans="5:5">
      <c r="E3630" s="139"/>
    </row>
    <row r="3631" spans="5:5">
      <c r="E3631" s="139"/>
    </row>
    <row r="3632" spans="5:5">
      <c r="E3632" s="139"/>
    </row>
    <row r="3633" spans="5:5">
      <c r="E3633" s="139"/>
    </row>
    <row r="3634" spans="5:5">
      <c r="E3634" s="139"/>
    </row>
    <row r="3635" spans="5:5">
      <c r="E3635" s="139"/>
    </row>
    <row r="3636" spans="5:5">
      <c r="E3636" s="139"/>
    </row>
    <row r="3637" spans="5:5">
      <c r="E3637" s="139"/>
    </row>
    <row r="3638" spans="5:5">
      <c r="E3638" s="139"/>
    </row>
    <row r="3639" spans="5:5">
      <c r="E3639" s="139"/>
    </row>
    <row r="3640" spans="5:5">
      <c r="E3640" s="139"/>
    </row>
    <row r="3641" spans="5:5">
      <c r="E3641" s="139"/>
    </row>
    <row r="3642" spans="5:5">
      <c r="E3642" s="139"/>
    </row>
    <row r="3643" spans="5:5">
      <c r="E3643" s="139"/>
    </row>
    <row r="3644" spans="5:5">
      <c r="E3644" s="139"/>
    </row>
    <row r="3645" spans="5:5">
      <c r="E3645" s="139"/>
    </row>
    <row r="3646" spans="5:5">
      <c r="E3646" s="139"/>
    </row>
    <row r="3647" spans="5:5">
      <c r="E3647" s="139"/>
    </row>
    <row r="3648" spans="5:5">
      <c r="E3648" s="139"/>
    </row>
    <row r="3649" spans="5:5">
      <c r="E3649" s="139"/>
    </row>
    <row r="3650" spans="5:5">
      <c r="E3650" s="139"/>
    </row>
    <row r="3651" spans="5:5">
      <c r="E3651" s="139"/>
    </row>
    <row r="3652" spans="5:5">
      <c r="E3652" s="139"/>
    </row>
    <row r="3653" spans="5:5">
      <c r="E3653" s="139"/>
    </row>
    <row r="3654" spans="5:5">
      <c r="E3654" s="139"/>
    </row>
    <row r="3655" spans="5:5">
      <c r="E3655" s="139"/>
    </row>
    <row r="3656" spans="5:5">
      <c r="E3656" s="139"/>
    </row>
    <row r="3657" spans="5:5">
      <c r="E3657" s="139"/>
    </row>
    <row r="3658" spans="5:5">
      <c r="E3658" s="139"/>
    </row>
    <row r="3659" spans="5:5">
      <c r="E3659" s="139"/>
    </row>
    <row r="3660" spans="5:5">
      <c r="E3660" s="139"/>
    </row>
    <row r="3661" spans="5:5">
      <c r="E3661" s="139"/>
    </row>
    <row r="3662" spans="5:5">
      <c r="E3662" s="139"/>
    </row>
    <row r="3663" spans="5:5">
      <c r="E3663" s="139"/>
    </row>
    <row r="3664" spans="5:5">
      <c r="E3664" s="139"/>
    </row>
    <row r="3665" spans="5:5">
      <c r="E3665" s="139"/>
    </row>
    <row r="3666" spans="5:5">
      <c r="E3666" s="139"/>
    </row>
    <row r="3667" spans="5:5">
      <c r="E3667" s="139"/>
    </row>
    <row r="3668" spans="5:5">
      <c r="E3668" s="139"/>
    </row>
    <row r="3669" spans="5:5">
      <c r="E3669" s="139"/>
    </row>
    <row r="3670" spans="5:5">
      <c r="E3670" s="139"/>
    </row>
    <row r="3671" spans="5:5">
      <c r="E3671" s="139"/>
    </row>
    <row r="3672" spans="5:5">
      <c r="E3672" s="139"/>
    </row>
    <row r="3673" spans="5:5">
      <c r="E3673" s="139"/>
    </row>
    <row r="3674" spans="5:5">
      <c r="E3674" s="139"/>
    </row>
    <row r="3675" spans="5:5">
      <c r="E3675" s="139"/>
    </row>
    <row r="3676" spans="5:5">
      <c r="E3676" s="139"/>
    </row>
    <row r="3677" spans="5:5">
      <c r="E3677" s="139"/>
    </row>
    <row r="3678" spans="5:5">
      <c r="E3678" s="139"/>
    </row>
    <row r="3679" spans="5:5">
      <c r="E3679" s="139"/>
    </row>
    <row r="3680" spans="5:5">
      <c r="E3680" s="139"/>
    </row>
    <row r="3681" spans="5:5">
      <c r="E3681" s="139"/>
    </row>
    <row r="3682" spans="5:5">
      <c r="E3682" s="139"/>
    </row>
    <row r="3683" spans="5:5">
      <c r="E3683" s="139"/>
    </row>
    <row r="3684" spans="5:5">
      <c r="E3684" s="139"/>
    </row>
    <row r="3685" spans="5:5">
      <c r="E3685" s="139"/>
    </row>
    <row r="3686" spans="5:5">
      <c r="E3686" s="139"/>
    </row>
    <row r="3687" spans="5:5">
      <c r="E3687" s="139"/>
    </row>
    <row r="3688" spans="5:5">
      <c r="E3688" s="139"/>
    </row>
    <row r="3689" spans="5:5">
      <c r="E3689" s="139"/>
    </row>
    <row r="3690" spans="5:5">
      <c r="E3690" s="139"/>
    </row>
    <row r="3691" spans="5:5">
      <c r="E3691" s="139"/>
    </row>
    <row r="3692" spans="5:5">
      <c r="E3692" s="139"/>
    </row>
    <row r="3693" spans="5:5">
      <c r="E3693" s="139"/>
    </row>
    <row r="3694" spans="5:5">
      <c r="E3694" s="139"/>
    </row>
    <row r="3695" spans="5:5">
      <c r="E3695" s="139"/>
    </row>
    <row r="3696" spans="5:5">
      <c r="E3696" s="139"/>
    </row>
    <row r="3697" spans="5:5">
      <c r="E3697" s="139"/>
    </row>
    <row r="3698" spans="5:5">
      <c r="E3698" s="139"/>
    </row>
    <row r="3699" spans="5:5">
      <c r="E3699" s="139"/>
    </row>
    <row r="3700" spans="5:5">
      <c r="E3700" s="139"/>
    </row>
    <row r="3701" spans="5:5">
      <c r="E3701" s="139"/>
    </row>
    <row r="3702" spans="5:5">
      <c r="E3702" s="139"/>
    </row>
    <row r="3703" spans="5:5">
      <c r="E3703" s="139"/>
    </row>
    <row r="3704" spans="5:5">
      <c r="E3704" s="139"/>
    </row>
    <row r="3705" spans="5:5">
      <c r="E3705" s="139"/>
    </row>
    <row r="3706" spans="5:5">
      <c r="E3706" s="139"/>
    </row>
    <row r="3707" spans="5:5">
      <c r="E3707" s="139"/>
    </row>
    <row r="3708" spans="5:5">
      <c r="E3708" s="139"/>
    </row>
    <row r="3709" spans="5:5">
      <c r="E3709" s="139"/>
    </row>
    <row r="3710" spans="5:5">
      <c r="E3710" s="139"/>
    </row>
    <row r="3711" spans="5:5">
      <c r="E3711" s="139"/>
    </row>
    <row r="3712" spans="5:5">
      <c r="E3712" s="139"/>
    </row>
    <row r="3713" spans="5:5">
      <c r="E3713" s="139"/>
    </row>
    <row r="3714" spans="5:5">
      <c r="E3714" s="139"/>
    </row>
    <row r="3715" spans="5:5">
      <c r="E3715" s="139"/>
    </row>
    <row r="3716" spans="5:5">
      <c r="E3716" s="139"/>
    </row>
    <row r="3717" spans="5:5">
      <c r="E3717" s="139"/>
    </row>
    <row r="3718" spans="5:5">
      <c r="E3718" s="139"/>
    </row>
    <row r="3719" spans="5:5">
      <c r="E3719" s="139"/>
    </row>
    <row r="3720" spans="5:5">
      <c r="E3720" s="139"/>
    </row>
    <row r="3721" spans="5:5">
      <c r="E3721" s="139"/>
    </row>
    <row r="3722" spans="5:5">
      <c r="E3722" s="139"/>
    </row>
    <row r="3723" spans="5:5">
      <c r="E3723" s="139"/>
    </row>
    <row r="3724" spans="5:5">
      <c r="E3724" s="139"/>
    </row>
    <row r="3725" spans="5:5">
      <c r="E3725" s="139"/>
    </row>
    <row r="3726" spans="5:5">
      <c r="E3726" s="139"/>
    </row>
    <row r="3727" spans="5:5">
      <c r="E3727" s="139"/>
    </row>
    <row r="3728" spans="5:5">
      <c r="E3728" s="139"/>
    </row>
    <row r="3729" spans="5:5">
      <c r="E3729" s="139"/>
    </row>
    <row r="3730" spans="5:5">
      <c r="E3730" s="139"/>
    </row>
    <row r="3731" spans="5:5">
      <c r="E3731" s="139"/>
    </row>
    <row r="3732" spans="5:5">
      <c r="E3732" s="139"/>
    </row>
    <row r="3733" spans="5:5">
      <c r="E3733" s="139"/>
    </row>
    <row r="3734" spans="5:5">
      <c r="E3734" s="139"/>
    </row>
    <row r="3735" spans="5:5">
      <c r="E3735" s="139"/>
    </row>
    <row r="3736" spans="5:5">
      <c r="E3736" s="139"/>
    </row>
    <row r="3737" spans="5:5">
      <c r="E3737" s="139"/>
    </row>
    <row r="3738" spans="5:5">
      <c r="E3738" s="139"/>
    </row>
    <row r="3739" spans="5:5">
      <c r="E3739" s="139"/>
    </row>
    <row r="3740" spans="5:5">
      <c r="E3740" s="139"/>
    </row>
    <row r="3741" spans="5:5">
      <c r="E3741" s="139"/>
    </row>
    <row r="3742" spans="5:5">
      <c r="E3742" s="139"/>
    </row>
    <row r="3743" spans="5:5">
      <c r="E3743" s="139"/>
    </row>
    <row r="3744" spans="5:5">
      <c r="E3744" s="139"/>
    </row>
    <row r="3745" spans="5:5">
      <c r="E3745" s="139"/>
    </row>
    <row r="3746" spans="5:5">
      <c r="E3746" s="139"/>
    </row>
    <row r="3747" spans="5:5">
      <c r="E3747" s="139"/>
    </row>
    <row r="3748" spans="5:5">
      <c r="E3748" s="139"/>
    </row>
    <row r="3749" spans="5:5">
      <c r="E3749" s="139"/>
    </row>
    <row r="3750" spans="5:5">
      <c r="E3750" s="139"/>
    </row>
    <row r="3751" spans="5:5">
      <c r="E3751" s="139"/>
    </row>
    <row r="3752" spans="5:5">
      <c r="E3752" s="139"/>
    </row>
    <row r="3753" spans="5:5">
      <c r="E3753" s="139"/>
    </row>
    <row r="3754" spans="5:5">
      <c r="E3754" s="139"/>
    </row>
    <row r="3755" spans="5:5">
      <c r="E3755" s="139"/>
    </row>
    <row r="3756" spans="5:5">
      <c r="E3756" s="139"/>
    </row>
    <row r="3757" spans="5:5">
      <c r="E3757" s="139"/>
    </row>
    <row r="3758" spans="5:5">
      <c r="E3758" s="139"/>
    </row>
    <row r="3759" spans="5:5">
      <c r="E3759" s="139"/>
    </row>
    <row r="3760" spans="5:5">
      <c r="E3760" s="139"/>
    </row>
    <row r="3761" spans="5:5">
      <c r="E3761" s="139"/>
    </row>
    <row r="3762" spans="5:5">
      <c r="E3762" s="139"/>
    </row>
    <row r="3763" spans="5:5">
      <c r="E3763" s="139"/>
    </row>
    <row r="3764" spans="5:5">
      <c r="E3764" s="139"/>
    </row>
    <row r="3765" spans="5:5">
      <c r="E3765" s="139"/>
    </row>
    <row r="3766" spans="5:5">
      <c r="E3766" s="139"/>
    </row>
    <row r="3767" spans="5:5">
      <c r="E3767" s="139"/>
    </row>
    <row r="3768" spans="5:5">
      <c r="E3768" s="139"/>
    </row>
    <row r="3769" spans="5:5">
      <c r="E3769" s="139"/>
    </row>
    <row r="3770" spans="5:5">
      <c r="E3770" s="139"/>
    </row>
    <row r="3771" spans="5:5">
      <c r="E3771" s="139"/>
    </row>
    <row r="3772" spans="5:5">
      <c r="E3772" s="139"/>
    </row>
    <row r="3773" spans="5:5">
      <c r="E3773" s="139"/>
    </row>
    <row r="3774" spans="5:5">
      <c r="E3774" s="139"/>
    </row>
    <row r="3775" spans="5:5">
      <c r="E3775" s="139"/>
    </row>
    <row r="3776" spans="5:5">
      <c r="E3776" s="139"/>
    </row>
    <row r="3777" spans="5:5">
      <c r="E3777" s="139"/>
    </row>
    <row r="3778" spans="5:5">
      <c r="E3778" s="139"/>
    </row>
    <row r="3779" spans="5:5">
      <c r="E3779" s="139"/>
    </row>
    <row r="3780" spans="5:5">
      <c r="E3780" s="139"/>
    </row>
    <row r="3781" spans="5:5">
      <c r="E3781" s="139"/>
    </row>
    <row r="3782" spans="5:5">
      <c r="E3782" s="139"/>
    </row>
    <row r="3783" spans="5:5">
      <c r="E3783" s="139"/>
    </row>
    <row r="3784" spans="5:5">
      <c r="E3784" s="139"/>
    </row>
    <row r="3785" spans="5:5">
      <c r="E3785" s="139"/>
    </row>
    <row r="3786" spans="5:5">
      <c r="E3786" s="139"/>
    </row>
    <row r="3787" spans="5:5">
      <c r="E3787" s="139"/>
    </row>
    <row r="3788" spans="5:5">
      <c r="E3788" s="139"/>
    </row>
    <row r="3789" spans="5:5">
      <c r="E3789" s="139"/>
    </row>
    <row r="3790" spans="5:5">
      <c r="E3790" s="139"/>
    </row>
    <row r="3791" spans="5:5">
      <c r="E3791" s="139"/>
    </row>
    <row r="3792" spans="5:5">
      <c r="E3792" s="139"/>
    </row>
    <row r="3793" spans="5:5">
      <c r="E3793" s="139"/>
    </row>
    <row r="3794" spans="5:5">
      <c r="E3794" s="139"/>
    </row>
    <row r="3795" spans="5:5">
      <c r="E3795" s="139"/>
    </row>
    <row r="3796" spans="5:5">
      <c r="E3796" s="139"/>
    </row>
    <row r="3797" spans="5:5">
      <c r="E3797" s="139"/>
    </row>
    <row r="3798" spans="5:5">
      <c r="E3798" s="139"/>
    </row>
    <row r="3799" spans="5:5">
      <c r="E3799" s="139"/>
    </row>
    <row r="3800" spans="5:5">
      <c r="E3800" s="139"/>
    </row>
    <row r="3801" spans="5:5">
      <c r="E3801" s="139"/>
    </row>
    <row r="3802" spans="5:5">
      <c r="E3802" s="139"/>
    </row>
    <row r="3803" spans="5:5">
      <c r="E3803" s="139"/>
    </row>
    <row r="3804" spans="5:5">
      <c r="E3804" s="139"/>
    </row>
    <row r="3805" spans="5:5">
      <c r="E3805" s="139"/>
    </row>
    <row r="3806" spans="5:5">
      <c r="E3806" s="139"/>
    </row>
    <row r="3807" spans="5:5">
      <c r="E3807" s="139"/>
    </row>
    <row r="3808" spans="5:5">
      <c r="E3808" s="139"/>
    </row>
    <row r="3809" spans="5:5">
      <c r="E3809" s="139"/>
    </row>
    <row r="3810" spans="5:5">
      <c r="E3810" s="139"/>
    </row>
    <row r="3811" spans="5:5">
      <c r="E3811" s="139"/>
    </row>
    <row r="3812" spans="5:5">
      <c r="E3812" s="139"/>
    </row>
    <row r="3813" spans="5:5">
      <c r="E3813" s="139"/>
    </row>
    <row r="3814" spans="5:5">
      <c r="E3814" s="139"/>
    </row>
    <row r="3815" spans="5:5">
      <c r="E3815" s="139"/>
    </row>
    <row r="3816" spans="5:5">
      <c r="E3816" s="139"/>
    </row>
    <row r="3817" spans="5:5">
      <c r="E3817" s="139"/>
    </row>
    <row r="3818" spans="5:5">
      <c r="E3818" s="139"/>
    </row>
    <row r="3819" spans="5:5">
      <c r="E3819" s="139"/>
    </row>
    <row r="3820" spans="5:5">
      <c r="E3820" s="139"/>
    </row>
    <row r="3821" spans="5:5">
      <c r="E3821" s="139"/>
    </row>
    <row r="3822" spans="5:5">
      <c r="E3822" s="139"/>
    </row>
    <row r="3823" spans="5:5">
      <c r="E3823" s="139"/>
    </row>
    <row r="3824" spans="5:5">
      <c r="E3824" s="139"/>
    </row>
    <row r="3825" spans="5:5">
      <c r="E3825" s="139"/>
    </row>
    <row r="3826" spans="5:5">
      <c r="E3826" s="139"/>
    </row>
    <row r="3827" spans="5:5">
      <c r="E3827" s="139"/>
    </row>
    <row r="3828" spans="5:5">
      <c r="E3828" s="139"/>
    </row>
    <row r="3829" spans="5:5">
      <c r="E3829" s="139"/>
    </row>
    <row r="3830" spans="5:5">
      <c r="E3830" s="139"/>
    </row>
    <row r="3831" spans="5:5">
      <c r="E3831" s="139"/>
    </row>
    <row r="3832" spans="5:5">
      <c r="E3832" s="139"/>
    </row>
    <row r="3833" spans="5:5">
      <c r="E3833" s="139"/>
    </row>
    <row r="3834" spans="5:5">
      <c r="E3834" s="139"/>
    </row>
    <row r="3835" spans="5:5">
      <c r="E3835" s="139"/>
    </row>
    <row r="3836" spans="5:5">
      <c r="E3836" s="139"/>
    </row>
    <row r="3837" spans="5:5">
      <c r="E3837" s="139"/>
    </row>
    <row r="3838" spans="5:5">
      <c r="E3838" s="139"/>
    </row>
    <row r="3839" spans="5:5">
      <c r="E3839" s="139"/>
    </row>
    <row r="3840" spans="5:5">
      <c r="E3840" s="139"/>
    </row>
    <row r="3841" spans="5:5">
      <c r="E3841" s="139"/>
    </row>
    <row r="3842" spans="5:5">
      <c r="E3842" s="139"/>
    </row>
    <row r="3843" spans="5:5">
      <c r="E3843" s="139"/>
    </row>
    <row r="3844" spans="5:5">
      <c r="E3844" s="139"/>
    </row>
    <row r="3845" spans="5:5">
      <c r="E3845" s="139"/>
    </row>
    <row r="3846" spans="5:5">
      <c r="E3846" s="139"/>
    </row>
    <row r="3847" spans="5:5">
      <c r="E3847" s="139"/>
    </row>
    <row r="3848" spans="5:5">
      <c r="E3848" s="139"/>
    </row>
    <row r="3849" spans="5:5">
      <c r="E3849" s="139"/>
    </row>
    <row r="3850" spans="5:5">
      <c r="E3850" s="139"/>
    </row>
    <row r="3851" spans="5:5">
      <c r="E3851" s="139"/>
    </row>
    <row r="3852" spans="5:5">
      <c r="E3852" s="139"/>
    </row>
    <row r="3853" spans="5:5">
      <c r="E3853" s="139"/>
    </row>
    <row r="3854" spans="5:5">
      <c r="E3854" s="139"/>
    </row>
    <row r="3855" spans="5:5">
      <c r="E3855" s="139"/>
    </row>
    <row r="3856" spans="5:5">
      <c r="E3856" s="139"/>
    </row>
    <row r="3857" spans="5:5">
      <c r="E3857" s="139"/>
    </row>
    <row r="3858" spans="5:5">
      <c r="E3858" s="139"/>
    </row>
    <row r="3859" spans="5:5">
      <c r="E3859" s="139"/>
    </row>
    <row r="3860" spans="5:5">
      <c r="E3860" s="139"/>
    </row>
    <row r="3861" spans="5:5">
      <c r="E3861" s="139"/>
    </row>
    <row r="3862" spans="5:5">
      <c r="E3862" s="139"/>
    </row>
    <row r="3863" spans="5:5">
      <c r="E3863" s="139"/>
    </row>
    <row r="3864" spans="5:5">
      <c r="E3864" s="139"/>
    </row>
    <row r="3865" spans="5:5">
      <c r="E3865" s="139"/>
    </row>
    <row r="3866" spans="5:5">
      <c r="E3866" s="139"/>
    </row>
    <row r="3867" spans="5:5">
      <c r="E3867" s="139"/>
    </row>
    <row r="3868" spans="5:5">
      <c r="E3868" s="139"/>
    </row>
    <row r="3869" spans="5:5">
      <c r="E3869" s="139"/>
    </row>
    <row r="3870" spans="5:5">
      <c r="E3870" s="139"/>
    </row>
    <row r="3871" spans="5:5">
      <c r="E3871" s="139"/>
    </row>
    <row r="3872" spans="5:5">
      <c r="E3872" s="139"/>
    </row>
    <row r="3873" spans="5:5">
      <c r="E3873" s="139"/>
    </row>
    <row r="3874" spans="5:5">
      <c r="E3874" s="139"/>
    </row>
    <row r="3875" spans="5:5">
      <c r="E3875" s="139"/>
    </row>
    <row r="3876" spans="5:5">
      <c r="E3876" s="139"/>
    </row>
    <row r="3877" spans="5:5">
      <c r="E3877" s="139"/>
    </row>
    <row r="3878" spans="5:5">
      <c r="E3878" s="139"/>
    </row>
    <row r="3879" spans="5:5">
      <c r="E3879" s="139"/>
    </row>
    <row r="3880" spans="5:5">
      <c r="E3880" s="139"/>
    </row>
    <row r="3881" spans="5:5">
      <c r="E3881" s="139"/>
    </row>
    <row r="3882" spans="5:5">
      <c r="E3882" s="139"/>
    </row>
    <row r="3883" spans="5:5">
      <c r="E3883" s="139"/>
    </row>
    <row r="3884" spans="5:5">
      <c r="E3884" s="139"/>
    </row>
    <row r="3885" spans="5:5">
      <c r="E3885" s="139"/>
    </row>
    <row r="3886" spans="5:5">
      <c r="E3886" s="139"/>
    </row>
    <row r="3887" spans="5:5">
      <c r="E3887" s="139"/>
    </row>
    <row r="3888" spans="5:5">
      <c r="E3888" s="139"/>
    </row>
    <row r="3889" spans="5:5">
      <c r="E3889" s="139"/>
    </row>
    <row r="3890" spans="5:5">
      <c r="E3890" s="139"/>
    </row>
    <row r="3891" spans="5:5">
      <c r="E3891" s="139"/>
    </row>
    <row r="3892" spans="5:5">
      <c r="E3892" s="139"/>
    </row>
    <row r="3893" spans="5:5">
      <c r="E3893" s="139"/>
    </row>
    <row r="3894" spans="5:5">
      <c r="E3894" s="139"/>
    </row>
    <row r="3895" spans="5:5">
      <c r="E3895" s="139"/>
    </row>
    <row r="3896" spans="5:5">
      <c r="E3896" s="139"/>
    </row>
    <row r="3897" spans="5:5">
      <c r="E3897" s="139"/>
    </row>
    <row r="3898" spans="5:5">
      <c r="E3898" s="139"/>
    </row>
    <row r="3899" spans="5:5">
      <c r="E3899" s="139"/>
    </row>
    <row r="3900" spans="5:5">
      <c r="E3900" s="139"/>
    </row>
    <row r="3901" spans="5:5">
      <c r="E3901" s="139"/>
    </row>
    <row r="3902" spans="5:5">
      <c r="E3902" s="139"/>
    </row>
    <row r="3903" spans="5:5">
      <c r="E3903" s="139"/>
    </row>
    <row r="3904" spans="5:5">
      <c r="E3904" s="139"/>
    </row>
    <row r="3905" spans="5:5">
      <c r="E3905" s="139"/>
    </row>
    <row r="3906" spans="5:5">
      <c r="E3906" s="139"/>
    </row>
    <row r="3907" spans="5:5">
      <c r="E3907" s="139"/>
    </row>
    <row r="3908" spans="5:5">
      <c r="E3908" s="139"/>
    </row>
    <row r="3909" spans="5:5">
      <c r="E3909" s="139"/>
    </row>
    <row r="3910" spans="5:5">
      <c r="E3910" s="139"/>
    </row>
    <row r="3911" spans="5:5">
      <c r="E3911" s="139"/>
    </row>
    <row r="3912" spans="5:5">
      <c r="E3912" s="139"/>
    </row>
    <row r="3913" spans="5:5">
      <c r="E3913" s="139"/>
    </row>
    <row r="3914" spans="5:5">
      <c r="E3914" s="139"/>
    </row>
    <row r="3915" spans="5:5">
      <c r="E3915" s="139"/>
    </row>
    <row r="3916" spans="5:5">
      <c r="E3916" s="139"/>
    </row>
    <row r="3917" spans="5:5">
      <c r="E3917" s="139"/>
    </row>
    <row r="3918" spans="5:5">
      <c r="E3918" s="139"/>
    </row>
    <row r="3919" spans="5:5">
      <c r="E3919" s="139"/>
    </row>
    <row r="3920" spans="5:5">
      <c r="E3920" s="139"/>
    </row>
    <row r="3921" spans="5:5">
      <c r="E3921" s="139"/>
    </row>
    <row r="3922" spans="5:5">
      <c r="E3922" s="139"/>
    </row>
    <row r="3923" spans="5:5">
      <c r="E3923" s="139"/>
    </row>
    <row r="3924" spans="5:5">
      <c r="E3924" s="139"/>
    </row>
    <row r="3925" spans="5:5">
      <c r="E3925" s="139"/>
    </row>
    <row r="3926" spans="5:5">
      <c r="E3926" s="139"/>
    </row>
    <row r="3927" spans="5:5">
      <c r="E3927" s="139"/>
    </row>
    <row r="3928" spans="5:5">
      <c r="E3928" s="139"/>
    </row>
    <row r="3929" spans="5:5">
      <c r="E3929" s="139"/>
    </row>
    <row r="3930" spans="5:5">
      <c r="E3930" s="139"/>
    </row>
    <row r="3931" spans="5:5">
      <c r="E3931" s="139"/>
    </row>
    <row r="3932" spans="5:5">
      <c r="E3932" s="139"/>
    </row>
    <row r="3933" spans="5:5">
      <c r="E3933" s="139"/>
    </row>
    <row r="3934" spans="5:5">
      <c r="E3934" s="139"/>
    </row>
    <row r="3935" spans="5:5">
      <c r="E3935" s="139"/>
    </row>
    <row r="3936" spans="5:5">
      <c r="E3936" s="139"/>
    </row>
    <row r="3937" spans="5:5">
      <c r="E3937" s="139"/>
    </row>
    <row r="3938" spans="5:5">
      <c r="E3938" s="139"/>
    </row>
    <row r="3939" spans="5:5">
      <c r="E3939" s="139"/>
    </row>
    <row r="3940" spans="5:5">
      <c r="E3940" s="139"/>
    </row>
    <row r="3941" spans="5:5">
      <c r="E3941" s="139"/>
    </row>
    <row r="3942" spans="5:5">
      <c r="E3942" s="139"/>
    </row>
    <row r="3943" spans="5:5">
      <c r="E3943" s="139"/>
    </row>
    <row r="3944" spans="5:5">
      <c r="E3944" s="139"/>
    </row>
    <row r="3945" spans="5:5">
      <c r="E3945" s="139"/>
    </row>
    <row r="3946" spans="5:5">
      <c r="E3946" s="139"/>
    </row>
    <row r="3947" spans="5:5">
      <c r="E3947" s="139"/>
    </row>
    <row r="3948" spans="5:5">
      <c r="E3948" s="139"/>
    </row>
    <row r="3949" spans="5:5">
      <c r="E3949" s="139"/>
    </row>
    <row r="3950" spans="5:5">
      <c r="E3950" s="139"/>
    </row>
    <row r="3951" spans="5:5">
      <c r="E3951" s="139"/>
    </row>
    <row r="3952" spans="5:5">
      <c r="E3952" s="139"/>
    </row>
    <row r="3953" spans="5:5">
      <c r="E3953" s="139"/>
    </row>
    <row r="3954" spans="5:5">
      <c r="E3954" s="139"/>
    </row>
    <row r="3955" spans="5:5">
      <c r="E3955" s="139"/>
    </row>
    <row r="3956" spans="5:5">
      <c r="E3956" s="139"/>
    </row>
    <row r="3957" spans="5:5">
      <c r="E3957" s="139"/>
    </row>
    <row r="3958" spans="5:5">
      <c r="E3958" s="139"/>
    </row>
    <row r="3959" spans="5:5">
      <c r="E3959" s="139"/>
    </row>
    <row r="3960" spans="5:5">
      <c r="E3960" s="139"/>
    </row>
    <row r="3961" spans="5:5">
      <c r="E3961" s="139"/>
    </row>
    <row r="3962" spans="5:5">
      <c r="E3962" s="139"/>
    </row>
    <row r="3963" spans="5:5">
      <c r="E3963" s="139"/>
    </row>
    <row r="3964" spans="5:5">
      <c r="E3964" s="139"/>
    </row>
    <row r="3965" spans="5:5">
      <c r="E3965" s="139"/>
    </row>
    <row r="3966" spans="5:5">
      <c r="E3966" s="139"/>
    </row>
    <row r="3967" spans="5:5">
      <c r="E3967" s="139"/>
    </row>
    <row r="3968" spans="5:5">
      <c r="E3968" s="139"/>
    </row>
    <row r="3969" spans="5:5">
      <c r="E3969" s="139"/>
    </row>
    <row r="3970" spans="5:5">
      <c r="E3970" s="139"/>
    </row>
    <row r="3971" spans="5:5">
      <c r="E3971" s="139"/>
    </row>
    <row r="3972" spans="5:5">
      <c r="E3972" s="139"/>
    </row>
    <row r="3973" spans="5:5">
      <c r="E3973" s="139"/>
    </row>
    <row r="3974" spans="5:5">
      <c r="E3974" s="139"/>
    </row>
    <row r="3975" spans="5:5">
      <c r="E3975" s="139"/>
    </row>
    <row r="3976" spans="5:5">
      <c r="E3976" s="139"/>
    </row>
    <row r="3977" spans="5:5">
      <c r="E3977" s="139"/>
    </row>
    <row r="3978" spans="5:5">
      <c r="E3978" s="139"/>
    </row>
    <row r="3979" spans="5:5">
      <c r="E3979" s="139"/>
    </row>
    <row r="3980" spans="5:5">
      <c r="E3980" s="139"/>
    </row>
    <row r="3981" spans="5:5">
      <c r="E3981" s="139"/>
    </row>
    <row r="3982" spans="5:5">
      <c r="E3982" s="139"/>
    </row>
    <row r="3983" spans="5:5">
      <c r="E3983" s="139"/>
    </row>
    <row r="3984" spans="5:5">
      <c r="E3984" s="139"/>
    </row>
    <row r="3985" spans="5:5">
      <c r="E3985" s="139"/>
    </row>
    <row r="3986" spans="5:5">
      <c r="E3986" s="139"/>
    </row>
    <row r="3987" spans="5:5">
      <c r="E3987" s="139"/>
    </row>
    <row r="3988" spans="5:5">
      <c r="E3988" s="139"/>
    </row>
    <row r="3989" spans="5:5">
      <c r="E3989" s="139"/>
    </row>
    <row r="3990" spans="5:5">
      <c r="E3990" s="139"/>
    </row>
    <row r="3991" spans="5:5">
      <c r="E3991" s="139"/>
    </row>
    <row r="3992" spans="5:5">
      <c r="E3992" s="139"/>
    </row>
    <row r="3993" spans="5:5">
      <c r="E3993" s="139"/>
    </row>
    <row r="3994" spans="5:5">
      <c r="E3994" s="139"/>
    </row>
    <row r="3995" spans="5:5">
      <c r="E3995" s="139"/>
    </row>
    <row r="3996" spans="5:5">
      <c r="E3996" s="139"/>
    </row>
    <row r="3997" spans="5:5">
      <c r="E3997" s="139"/>
    </row>
    <row r="3998" spans="5:5">
      <c r="E3998" s="139"/>
    </row>
    <row r="3999" spans="5:5">
      <c r="E3999" s="139"/>
    </row>
    <row r="4000" spans="5:5">
      <c r="E4000" s="139"/>
    </row>
    <row r="4001" spans="5:5">
      <c r="E4001" s="139"/>
    </row>
    <row r="4002" spans="5:5">
      <c r="E4002" s="139"/>
    </row>
    <row r="4003" spans="5:5">
      <c r="E4003" s="139"/>
    </row>
    <row r="4004" spans="5:5">
      <c r="E4004" s="139"/>
    </row>
    <row r="4005" spans="5:5">
      <c r="E4005" s="139"/>
    </row>
    <row r="4006" spans="5:5">
      <c r="E4006" s="139"/>
    </row>
    <row r="4007" spans="5:5">
      <c r="E4007" s="139"/>
    </row>
    <row r="4008" spans="5:5">
      <c r="E4008" s="139"/>
    </row>
    <row r="4009" spans="5:5">
      <c r="E4009" s="139"/>
    </row>
    <row r="4010" spans="5:5">
      <c r="E4010" s="139"/>
    </row>
    <row r="4011" spans="5:5">
      <c r="E4011" s="139"/>
    </row>
    <row r="4012" spans="5:5">
      <c r="E4012" s="139"/>
    </row>
    <row r="4013" spans="5:5">
      <c r="E4013" s="139"/>
    </row>
    <row r="4014" spans="5:5">
      <c r="E4014" s="139"/>
    </row>
    <row r="4015" spans="5:5">
      <c r="E4015" s="139"/>
    </row>
    <row r="4016" spans="5:5">
      <c r="E4016" s="139"/>
    </row>
    <row r="4017" spans="5:5">
      <c r="E4017" s="139"/>
    </row>
    <row r="4018" spans="5:5">
      <c r="E4018" s="139"/>
    </row>
    <row r="4019" spans="5:5">
      <c r="E4019" s="139"/>
    </row>
    <row r="4020" spans="5:5">
      <c r="E4020" s="139"/>
    </row>
    <row r="4021" spans="5:5">
      <c r="E4021" s="139"/>
    </row>
    <row r="4022" spans="5:5">
      <c r="E4022" s="139"/>
    </row>
    <row r="4023" spans="5:5">
      <c r="E4023" s="139"/>
    </row>
    <row r="4024" spans="5:5">
      <c r="E4024" s="139"/>
    </row>
    <row r="4025" spans="5:5">
      <c r="E4025" s="139"/>
    </row>
    <row r="4026" spans="5:5">
      <c r="E4026" s="139"/>
    </row>
    <row r="4027" spans="5:5">
      <c r="E4027" s="139"/>
    </row>
    <row r="4028" spans="5:5">
      <c r="E4028" s="139"/>
    </row>
    <row r="4029" spans="5:5">
      <c r="E4029" s="139"/>
    </row>
    <row r="4030" spans="5:5">
      <c r="E4030" s="139"/>
    </row>
    <row r="4031" spans="5:5">
      <c r="E4031" s="139"/>
    </row>
    <row r="4032" spans="5:5">
      <c r="E4032" s="139"/>
    </row>
    <row r="4033" spans="5:5">
      <c r="E4033" s="139"/>
    </row>
    <row r="4034" spans="5:5">
      <c r="E4034" s="139"/>
    </row>
    <row r="4035" spans="5:5">
      <c r="E4035" s="139"/>
    </row>
    <row r="4036" spans="5:5">
      <c r="E4036" s="139"/>
    </row>
    <row r="4037" spans="5:5">
      <c r="E4037" s="139"/>
    </row>
    <row r="4038" spans="5:5">
      <c r="E4038" s="139"/>
    </row>
    <row r="4039" spans="5:5">
      <c r="E4039" s="139"/>
    </row>
    <row r="4040" spans="5:5">
      <c r="E4040" s="139"/>
    </row>
    <row r="4041" spans="5:5">
      <c r="E4041" s="139"/>
    </row>
    <row r="4042" spans="5:5">
      <c r="E4042" s="139"/>
    </row>
    <row r="4043" spans="5:5">
      <c r="E4043" s="139"/>
    </row>
    <row r="4044" spans="5:5">
      <c r="E4044" s="139"/>
    </row>
    <row r="4045" spans="5:5">
      <c r="E4045" s="139"/>
    </row>
    <row r="4046" spans="5:5">
      <c r="E4046" s="139"/>
    </row>
    <row r="4047" spans="5:5">
      <c r="E4047" s="139"/>
    </row>
    <row r="4048" spans="5:5">
      <c r="E4048" s="139"/>
    </row>
    <row r="4049" spans="5:5">
      <c r="E4049" s="139"/>
    </row>
    <row r="4050" spans="5:5">
      <c r="E4050" s="139"/>
    </row>
    <row r="4051" spans="5:5">
      <c r="E4051" s="139"/>
    </row>
    <row r="4052" spans="5:5">
      <c r="E4052" s="139"/>
    </row>
    <row r="4053" spans="5:5">
      <c r="E4053" s="139"/>
    </row>
    <row r="4054" spans="5:5">
      <c r="E4054" s="139"/>
    </row>
    <row r="4055" spans="5:5">
      <c r="E4055" s="139"/>
    </row>
    <row r="4056" spans="5:5">
      <c r="E4056" s="139"/>
    </row>
    <row r="4057" spans="5:5">
      <c r="E4057" s="139"/>
    </row>
    <row r="4058" spans="5:5">
      <c r="E4058" s="139"/>
    </row>
    <row r="4059" spans="5:5">
      <c r="E4059" s="139"/>
    </row>
    <row r="4060" spans="5:5">
      <c r="E4060" s="139"/>
    </row>
    <row r="4061" spans="5:5">
      <c r="E4061" s="139"/>
    </row>
    <row r="4062" spans="5:5">
      <c r="E4062" s="139"/>
    </row>
    <row r="4063" spans="5:5">
      <c r="E4063" s="139"/>
    </row>
    <row r="4064" spans="5:5">
      <c r="E4064" s="139"/>
    </row>
    <row r="4065" spans="5:5">
      <c r="E4065" s="139"/>
    </row>
    <row r="4066" spans="5:5">
      <c r="E4066" s="139"/>
    </row>
    <row r="4067" spans="5:5">
      <c r="E4067" s="139"/>
    </row>
    <row r="4068" spans="5:5">
      <c r="E4068" s="139"/>
    </row>
    <row r="4069" spans="5:5">
      <c r="E4069" s="139"/>
    </row>
    <row r="4070" spans="5:5">
      <c r="E4070" s="139"/>
    </row>
    <row r="4071" spans="5:5">
      <c r="E4071" s="139"/>
    </row>
    <row r="4072" spans="5:5">
      <c r="E4072" s="139"/>
    </row>
    <row r="4073" spans="5:5">
      <c r="E4073" s="139"/>
    </row>
    <row r="4074" spans="5:5">
      <c r="E4074" s="139"/>
    </row>
    <row r="4075" spans="5:5">
      <c r="E4075" s="139"/>
    </row>
    <row r="4076" spans="5:5">
      <c r="E4076" s="139"/>
    </row>
    <row r="4077" spans="5:5">
      <c r="E4077" s="139"/>
    </row>
    <row r="4078" spans="5:5">
      <c r="E4078" s="139"/>
    </row>
    <row r="4079" spans="5:5">
      <c r="E4079" s="139"/>
    </row>
    <row r="4080" spans="5:5">
      <c r="E4080" s="139"/>
    </row>
    <row r="4081" spans="5:5">
      <c r="E4081" s="139"/>
    </row>
    <row r="4082" spans="5:5">
      <c r="E4082" s="139"/>
    </row>
    <row r="4083" spans="5:5">
      <c r="E4083" s="139"/>
    </row>
    <row r="4084" spans="5:5">
      <c r="E4084" s="139"/>
    </row>
    <row r="4085" spans="5:5">
      <c r="E4085" s="139"/>
    </row>
    <row r="4086" spans="5:5">
      <c r="E4086" s="139"/>
    </row>
    <row r="4087" spans="5:5">
      <c r="E4087" s="139"/>
    </row>
    <row r="4088" spans="5:5">
      <c r="E4088" s="139"/>
    </row>
    <row r="4089" spans="5:5">
      <c r="E4089" s="139"/>
    </row>
    <row r="4090" spans="5:5">
      <c r="E4090" s="139"/>
    </row>
    <row r="4091" spans="5:5">
      <c r="E4091" s="139"/>
    </row>
    <row r="4092" spans="5:5">
      <c r="E4092" s="139"/>
    </row>
    <row r="4093" spans="5:5">
      <c r="E4093" s="139"/>
    </row>
    <row r="4094" spans="5:5">
      <c r="E4094" s="139"/>
    </row>
    <row r="4095" spans="5:5">
      <c r="E4095" s="139"/>
    </row>
    <row r="4096" spans="5:5">
      <c r="E4096" s="139"/>
    </row>
    <row r="4097" spans="5:5">
      <c r="E4097" s="139"/>
    </row>
    <row r="4098" spans="5:5">
      <c r="E4098" s="139"/>
    </row>
    <row r="4099" spans="5:5">
      <c r="E4099" s="139"/>
    </row>
    <row r="4100" spans="5:5">
      <c r="E4100" s="139"/>
    </row>
    <row r="4101" spans="5:5">
      <c r="E4101" s="139"/>
    </row>
    <row r="4102" spans="5:5">
      <c r="E4102" s="139"/>
    </row>
    <row r="4103" spans="5:5">
      <c r="E4103" s="139"/>
    </row>
    <row r="4104" spans="5:5">
      <c r="E4104" s="139"/>
    </row>
    <row r="4105" spans="5:5">
      <c r="E4105" s="139"/>
    </row>
    <row r="4106" spans="5:5">
      <c r="E4106" s="139"/>
    </row>
    <row r="4107" spans="5:5">
      <c r="E4107" s="139"/>
    </row>
    <row r="4108" spans="5:5">
      <c r="E4108" s="139"/>
    </row>
    <row r="4109" spans="5:5">
      <c r="E4109" s="139"/>
    </row>
    <row r="4110" spans="5:5">
      <c r="E4110" s="139"/>
    </row>
    <row r="4111" spans="5:5">
      <c r="E4111" s="139"/>
    </row>
    <row r="4112" spans="5:5">
      <c r="E4112" s="139"/>
    </row>
    <row r="4113" spans="5:5">
      <c r="E4113" s="139"/>
    </row>
    <row r="4114" spans="5:5">
      <c r="E4114" s="139"/>
    </row>
    <row r="4115" spans="5:5">
      <c r="E4115" s="139"/>
    </row>
    <row r="4116" spans="5:5">
      <c r="E4116" s="139"/>
    </row>
    <row r="4117" spans="5:5">
      <c r="E4117" s="139"/>
    </row>
    <row r="4118" spans="5:5">
      <c r="E4118" s="139"/>
    </row>
    <row r="4119" spans="5:5">
      <c r="E4119" s="139"/>
    </row>
    <row r="4120" spans="5:5">
      <c r="E4120" s="139"/>
    </row>
    <row r="4121" spans="5:5">
      <c r="E4121" s="139"/>
    </row>
    <row r="4122" spans="5:5">
      <c r="E4122" s="139"/>
    </row>
    <row r="4123" spans="5:5">
      <c r="E4123" s="139"/>
    </row>
    <row r="4124" spans="5:5">
      <c r="E4124" s="139"/>
    </row>
    <row r="4125" spans="5:5">
      <c r="E4125" s="139"/>
    </row>
    <row r="4126" spans="5:5">
      <c r="E4126" s="139"/>
    </row>
    <row r="4127" spans="5:5">
      <c r="E4127" s="139"/>
    </row>
    <row r="4128" spans="5:5">
      <c r="E4128" s="139"/>
    </row>
    <row r="4129" spans="5:5">
      <c r="E4129" s="139"/>
    </row>
    <row r="4130" spans="5:5">
      <c r="E4130" s="139"/>
    </row>
    <row r="4131" spans="5:5">
      <c r="E4131" s="139"/>
    </row>
    <row r="4132" spans="5:5">
      <c r="E4132" s="139"/>
    </row>
    <row r="4133" spans="5:5">
      <c r="E4133" s="139"/>
    </row>
    <row r="4134" spans="5:5">
      <c r="E4134" s="139"/>
    </row>
    <row r="4135" spans="5:5">
      <c r="E4135" s="139"/>
    </row>
    <row r="4136" spans="5:5">
      <c r="E4136" s="139"/>
    </row>
    <row r="4137" spans="5:5">
      <c r="E4137" s="139"/>
    </row>
    <row r="4138" spans="5:5">
      <c r="E4138" s="139"/>
    </row>
    <row r="4139" spans="5:5">
      <c r="E4139" s="139"/>
    </row>
    <row r="4140" spans="5:5">
      <c r="E4140" s="139"/>
    </row>
    <row r="4141" spans="5:5">
      <c r="E4141" s="139"/>
    </row>
    <row r="4142" spans="5:5">
      <c r="E4142" s="139"/>
    </row>
    <row r="4143" spans="5:5">
      <c r="E4143" s="139"/>
    </row>
    <row r="4144" spans="5:5">
      <c r="E4144" s="139"/>
    </row>
    <row r="4145" spans="5:5">
      <c r="E4145" s="139"/>
    </row>
    <row r="4146" spans="5:5">
      <c r="E4146" s="139"/>
    </row>
    <row r="4147" spans="5:5">
      <c r="E4147" s="139"/>
    </row>
    <row r="4148" spans="5:5">
      <c r="E4148" s="139"/>
    </row>
    <row r="4149" spans="5:5">
      <c r="E4149" s="139"/>
    </row>
    <row r="4150" spans="5:5">
      <c r="E4150" s="139"/>
    </row>
    <row r="4151" spans="5:5">
      <c r="E4151" s="139"/>
    </row>
    <row r="4152" spans="5:5">
      <c r="E4152" s="139"/>
    </row>
    <row r="4153" spans="5:5">
      <c r="E4153" s="139"/>
    </row>
    <row r="4154" spans="5:5">
      <c r="E4154" s="139"/>
    </row>
    <row r="4155" spans="5:5">
      <c r="E4155" s="139"/>
    </row>
    <row r="4156" spans="5:5">
      <c r="E4156" s="139"/>
    </row>
    <row r="4157" spans="5:5">
      <c r="E4157" s="139"/>
    </row>
    <row r="4158" spans="5:5">
      <c r="E4158" s="139"/>
    </row>
    <row r="4159" spans="5:5">
      <c r="E4159" s="139"/>
    </row>
    <row r="4160" spans="5:5">
      <c r="E4160" s="139"/>
    </row>
    <row r="4161" spans="5:5">
      <c r="E4161" s="139"/>
    </row>
    <row r="4162" spans="5:5">
      <c r="E4162" s="139"/>
    </row>
    <row r="4163" spans="5:5">
      <c r="E4163" s="139"/>
    </row>
    <row r="4164" spans="5:5">
      <c r="E4164" s="139"/>
    </row>
    <row r="4165" spans="5:5">
      <c r="E4165" s="139"/>
    </row>
    <row r="4166" spans="5:5">
      <c r="E4166" s="139"/>
    </row>
    <row r="4167" spans="5:5">
      <c r="E4167" s="139"/>
    </row>
    <row r="4168" spans="5:5">
      <c r="E4168" s="139"/>
    </row>
    <row r="4169" spans="5:5">
      <c r="E4169" s="139"/>
    </row>
    <row r="4170" spans="5:5">
      <c r="E4170" s="139"/>
    </row>
    <row r="4171" spans="5:5">
      <c r="E4171" s="139"/>
    </row>
    <row r="4172" spans="5:5">
      <c r="E4172" s="139"/>
    </row>
    <row r="4173" spans="5:5">
      <c r="E4173" s="139"/>
    </row>
    <row r="4174" spans="5:5">
      <c r="E4174" s="139"/>
    </row>
    <row r="4175" spans="5:5">
      <c r="E4175" s="139"/>
    </row>
    <row r="4176" spans="5:5">
      <c r="E4176" s="139"/>
    </row>
    <row r="4177" spans="5:5">
      <c r="E4177" s="139"/>
    </row>
    <row r="4178" spans="5:5">
      <c r="E4178" s="139"/>
    </row>
    <row r="4179" spans="5:5">
      <c r="E4179" s="139"/>
    </row>
    <row r="4180" spans="5:5">
      <c r="E4180" s="139"/>
    </row>
    <row r="4181" spans="5:5">
      <c r="E4181" s="139"/>
    </row>
    <row r="4182" spans="5:5">
      <c r="E4182" s="139"/>
    </row>
    <row r="4183" spans="5:5">
      <c r="E4183" s="139"/>
    </row>
    <row r="4184" spans="5:5">
      <c r="E4184" s="139"/>
    </row>
    <row r="4185" spans="5:5">
      <c r="E4185" s="139"/>
    </row>
    <row r="4186" spans="5:5">
      <c r="E4186" s="139"/>
    </row>
    <row r="4187" spans="5:5">
      <c r="E4187" s="139"/>
    </row>
    <row r="4188" spans="5:5">
      <c r="E4188" s="139"/>
    </row>
    <row r="4189" spans="5:5">
      <c r="E4189" s="139"/>
    </row>
    <row r="4190" spans="5:5">
      <c r="E4190" s="139"/>
    </row>
    <row r="4191" spans="5:5">
      <c r="E4191" s="139"/>
    </row>
    <row r="4192" spans="5:5">
      <c r="E4192" s="139"/>
    </row>
    <row r="4193" spans="5:5">
      <c r="E4193" s="139"/>
    </row>
    <row r="4194" spans="5:5">
      <c r="E4194" s="139"/>
    </row>
    <row r="4195" spans="5:5">
      <c r="E4195" s="139"/>
    </row>
    <row r="4196" spans="5:5">
      <c r="E4196" s="139"/>
    </row>
    <row r="4197" spans="5:5">
      <c r="E4197" s="139"/>
    </row>
    <row r="4198" spans="5:5">
      <c r="E4198" s="139"/>
    </row>
    <row r="4199" spans="5:5">
      <c r="E4199" s="139"/>
    </row>
    <row r="4200" spans="5:5">
      <c r="E4200" s="139"/>
    </row>
    <row r="4201" spans="5:5">
      <c r="E4201" s="139"/>
    </row>
    <row r="4202" spans="5:5">
      <c r="E4202" s="139"/>
    </row>
    <row r="4203" spans="5:5">
      <c r="E4203" s="139"/>
    </row>
    <row r="4204" spans="5:5">
      <c r="E4204" s="139"/>
    </row>
    <row r="4205" spans="5:5">
      <c r="E4205" s="139"/>
    </row>
    <row r="4206" spans="5:5">
      <c r="E4206" s="139"/>
    </row>
    <row r="4207" spans="5:5">
      <c r="E4207" s="139"/>
    </row>
    <row r="4208" spans="5:5">
      <c r="E4208" s="139"/>
    </row>
    <row r="4209" spans="5:5">
      <c r="E4209" s="139"/>
    </row>
    <row r="4210" spans="5:5">
      <c r="E4210" s="139"/>
    </row>
    <row r="4211" spans="5:5">
      <c r="E4211" s="139"/>
    </row>
    <row r="4212" spans="5:5">
      <c r="E4212" s="139"/>
    </row>
    <row r="4213" spans="5:5">
      <c r="E4213" s="139"/>
    </row>
    <row r="4214" spans="5:5">
      <c r="E4214" s="139"/>
    </row>
    <row r="4215" spans="5:5">
      <c r="E4215" s="139"/>
    </row>
    <row r="4216" spans="5:5">
      <c r="E4216" s="139"/>
    </row>
    <row r="4217" spans="5:5">
      <c r="E4217" s="139"/>
    </row>
    <row r="4218" spans="5:5">
      <c r="E4218" s="139"/>
    </row>
    <row r="4219" spans="5:5">
      <c r="E4219" s="139"/>
    </row>
    <row r="4220" spans="5:5">
      <c r="E4220" s="139"/>
    </row>
    <row r="4221" spans="5:5">
      <c r="E4221" s="139"/>
    </row>
    <row r="4222" spans="5:5">
      <c r="E4222" s="139"/>
    </row>
    <row r="4223" spans="5:5">
      <c r="E4223" s="139"/>
    </row>
    <row r="4224" spans="5:5">
      <c r="E4224" s="139"/>
    </row>
    <row r="4225" spans="5:5">
      <c r="E4225" s="139"/>
    </row>
    <row r="4226" spans="5:5">
      <c r="E4226" s="139"/>
    </row>
    <row r="4227" spans="5:5">
      <c r="E4227" s="139"/>
    </row>
    <row r="4228" spans="5:5">
      <c r="E4228" s="139"/>
    </row>
    <row r="4229" spans="5:5">
      <c r="E4229" s="139"/>
    </row>
    <row r="4230" spans="5:5">
      <c r="E4230" s="139"/>
    </row>
    <row r="4231" spans="5:5">
      <c r="E4231" s="139"/>
    </row>
    <row r="4232" spans="5:5">
      <c r="E4232" s="139"/>
    </row>
    <row r="4233" spans="5:5">
      <c r="E4233" s="139"/>
    </row>
    <row r="4234" spans="5:5">
      <c r="E4234" s="139"/>
    </row>
    <row r="4235" spans="5:5">
      <c r="E4235" s="139"/>
    </row>
    <row r="4236" spans="5:5">
      <c r="E4236" s="139"/>
    </row>
    <row r="4237" spans="5:5">
      <c r="E4237" s="139"/>
    </row>
    <row r="4238" spans="5:5">
      <c r="E4238" s="139"/>
    </row>
    <row r="4239" spans="5:5">
      <c r="E4239" s="139"/>
    </row>
    <row r="4240" spans="5:5">
      <c r="E4240" s="139"/>
    </row>
    <row r="4241" spans="5:5">
      <c r="E4241" s="139"/>
    </row>
    <row r="4242" spans="5:5">
      <c r="E4242" s="139"/>
    </row>
    <row r="4243" spans="5:5">
      <c r="E4243" s="139"/>
    </row>
    <row r="4244" spans="5:5">
      <c r="E4244" s="139"/>
    </row>
    <row r="4245" spans="5:5">
      <c r="E4245" s="139"/>
    </row>
    <row r="4246" spans="5:5">
      <c r="E4246" s="139"/>
    </row>
    <row r="4247" spans="5:5">
      <c r="E4247" s="139"/>
    </row>
    <row r="4248" spans="5:5">
      <c r="E4248" s="139"/>
    </row>
    <row r="4249" spans="5:5">
      <c r="E4249" s="139"/>
    </row>
    <row r="4250" spans="5:5">
      <c r="E4250" s="139"/>
    </row>
    <row r="4251" spans="5:5">
      <c r="E4251" s="139"/>
    </row>
    <row r="4252" spans="5:5">
      <c r="E4252" s="139"/>
    </row>
    <row r="4253" spans="5:5">
      <c r="E4253" s="139"/>
    </row>
    <row r="4254" spans="5:5">
      <c r="E4254" s="139"/>
    </row>
    <row r="4255" spans="5:5">
      <c r="E4255" s="139"/>
    </row>
    <row r="4256" spans="5:5">
      <c r="E4256" s="139"/>
    </row>
    <row r="4257" spans="5:5">
      <c r="E4257" s="139"/>
    </row>
    <row r="4258" spans="5:5">
      <c r="E4258" s="139"/>
    </row>
    <row r="4259" spans="5:5">
      <c r="E4259" s="139"/>
    </row>
    <row r="4260" spans="5:5">
      <c r="E4260" s="139"/>
    </row>
    <row r="4261" spans="5:5">
      <c r="E4261" s="139"/>
    </row>
    <row r="4262" spans="5:5">
      <c r="E4262" s="139"/>
    </row>
    <row r="4263" spans="5:5">
      <c r="E4263" s="139"/>
    </row>
    <row r="4264" spans="5:5">
      <c r="E4264" s="139"/>
    </row>
    <row r="4265" spans="5:5">
      <c r="E4265" s="139"/>
    </row>
    <row r="4266" spans="5:5">
      <c r="E4266" s="139"/>
    </row>
    <row r="4267" spans="5:5">
      <c r="E4267" s="139"/>
    </row>
    <row r="4268" spans="5:5">
      <c r="E4268" s="139"/>
    </row>
    <row r="4269" spans="5:5">
      <c r="E4269" s="139"/>
    </row>
    <row r="4270" spans="5:5">
      <c r="E4270" s="139"/>
    </row>
    <row r="4271" spans="5:5">
      <c r="E4271" s="139"/>
    </row>
    <row r="4272" spans="5:5">
      <c r="E4272" s="139"/>
    </row>
    <row r="4273" spans="5:5">
      <c r="E4273" s="139"/>
    </row>
    <row r="4274" spans="5:5">
      <c r="E4274" s="139"/>
    </row>
    <row r="4275" spans="5:5">
      <c r="E4275" s="139"/>
    </row>
    <row r="4276" spans="5:5">
      <c r="E4276" s="139"/>
    </row>
    <row r="4277" spans="5:5">
      <c r="E4277" s="139"/>
    </row>
    <row r="4278" spans="5:5">
      <c r="E4278" s="139"/>
    </row>
    <row r="4279" spans="5:5">
      <c r="E4279" s="139"/>
    </row>
    <row r="4280" spans="5:5">
      <c r="E4280" s="139"/>
    </row>
    <row r="4281" spans="5:5">
      <c r="E4281" s="139"/>
    </row>
    <row r="4282" spans="5:5">
      <c r="E4282" s="139"/>
    </row>
    <row r="4283" spans="5:5">
      <c r="E4283" s="139"/>
    </row>
    <row r="4284" spans="5:5">
      <c r="E4284" s="139"/>
    </row>
    <row r="4285" spans="5:5">
      <c r="E4285" s="139"/>
    </row>
    <row r="4286" spans="5:5">
      <c r="E4286" s="139"/>
    </row>
    <row r="4287" spans="5:5">
      <c r="E4287" s="139"/>
    </row>
    <row r="4288" spans="5:5">
      <c r="E4288" s="139"/>
    </row>
    <row r="4289" spans="5:5">
      <c r="E4289" s="139"/>
    </row>
    <row r="4290" spans="5:5">
      <c r="E4290" s="139"/>
    </row>
    <row r="4291" spans="5:5">
      <c r="E4291" s="139"/>
    </row>
    <row r="4292" spans="5:5">
      <c r="E4292" s="139"/>
    </row>
    <row r="4293" spans="5:5">
      <c r="E4293" s="139"/>
    </row>
    <row r="4294" spans="5:5">
      <c r="E4294" s="139"/>
    </row>
    <row r="4295" spans="5:5">
      <c r="E4295" s="139"/>
    </row>
    <row r="4296" spans="5:5">
      <c r="E4296" s="139"/>
    </row>
    <row r="4297" spans="5:5">
      <c r="E4297" s="139"/>
    </row>
    <row r="4298" spans="5:5">
      <c r="E4298" s="139"/>
    </row>
    <row r="4299" spans="5:5">
      <c r="E4299" s="139"/>
    </row>
    <row r="4300" spans="5:5">
      <c r="E4300" s="139"/>
    </row>
    <row r="4301" spans="5:5">
      <c r="E4301" s="139"/>
    </row>
    <row r="4302" spans="5:5">
      <c r="E4302" s="139"/>
    </row>
    <row r="4303" spans="5:5">
      <c r="E4303" s="139"/>
    </row>
    <row r="4304" spans="5:5">
      <c r="E4304" s="139"/>
    </row>
    <row r="4305" spans="5:5">
      <c r="E4305" s="139"/>
    </row>
    <row r="4306" spans="5:5">
      <c r="E4306" s="139"/>
    </row>
    <row r="4307" spans="5:5">
      <c r="E4307" s="139"/>
    </row>
    <row r="4308" spans="5:5">
      <c r="E4308" s="139"/>
    </row>
    <row r="4309" spans="5:5">
      <c r="E4309" s="139"/>
    </row>
    <row r="4310" spans="5:5">
      <c r="E4310" s="139"/>
    </row>
    <row r="4311" spans="5:5">
      <c r="E4311" s="139"/>
    </row>
    <row r="4312" spans="5:5">
      <c r="E4312" s="139"/>
    </row>
    <row r="4313" spans="5:5">
      <c r="E4313" s="139"/>
    </row>
    <row r="4314" spans="5:5">
      <c r="E4314" s="139"/>
    </row>
    <row r="4315" spans="5:5">
      <c r="E4315" s="139"/>
    </row>
    <row r="4316" spans="5:5">
      <c r="E4316" s="139"/>
    </row>
    <row r="4317" spans="5:5">
      <c r="E4317" s="139"/>
    </row>
    <row r="4318" spans="5:5">
      <c r="E4318" s="139"/>
    </row>
    <row r="4319" spans="5:5">
      <c r="E4319" s="139"/>
    </row>
    <row r="4320" spans="5:5">
      <c r="E4320" s="139"/>
    </row>
    <row r="4321" spans="5:5">
      <c r="E4321" s="139"/>
    </row>
    <row r="4322" spans="5:5">
      <c r="E4322" s="139"/>
    </row>
    <row r="4323" spans="5:5">
      <c r="E4323" s="139"/>
    </row>
    <row r="4324" spans="5:5">
      <c r="E4324" s="139"/>
    </row>
    <row r="4325" spans="5:5">
      <c r="E4325" s="139"/>
    </row>
    <row r="4326" spans="5:5">
      <c r="E4326" s="139"/>
    </row>
    <row r="4327" spans="5:5">
      <c r="E4327" s="139"/>
    </row>
    <row r="4328" spans="5:5">
      <c r="E4328" s="139"/>
    </row>
    <row r="4329" spans="5:5">
      <c r="E4329" s="139"/>
    </row>
    <row r="4330" spans="5:5">
      <c r="E4330" s="139"/>
    </row>
    <row r="4331" spans="5:5">
      <c r="E4331" s="139"/>
    </row>
    <row r="4332" spans="5:5">
      <c r="E4332" s="139"/>
    </row>
    <row r="4333" spans="5:5">
      <c r="E4333" s="139"/>
    </row>
    <row r="4334" spans="5:5">
      <c r="E4334" s="139"/>
    </row>
    <row r="4335" spans="5:5">
      <c r="E4335" s="139"/>
    </row>
    <row r="4336" spans="5:5">
      <c r="E4336" s="139"/>
    </row>
    <row r="4337" spans="5:5">
      <c r="E4337" s="139"/>
    </row>
    <row r="4338" spans="5:5">
      <c r="E4338" s="139"/>
    </row>
    <row r="4339" spans="5:5">
      <c r="E4339" s="139"/>
    </row>
    <row r="4340" spans="5:5">
      <c r="E4340" s="139"/>
    </row>
    <row r="4341" spans="5:5">
      <c r="E4341" s="139"/>
    </row>
    <row r="4342" spans="5:5">
      <c r="E4342" s="139"/>
    </row>
    <row r="4343" spans="5:5">
      <c r="E4343" s="139"/>
    </row>
    <row r="4344" spans="5:5">
      <c r="E4344" s="139"/>
    </row>
    <row r="4345" spans="5:5">
      <c r="E4345" s="139"/>
    </row>
    <row r="4346" spans="5:5">
      <c r="E4346" s="139"/>
    </row>
    <row r="4347" spans="5:5">
      <c r="E4347" s="139"/>
    </row>
    <row r="4348" spans="5:5">
      <c r="E4348" s="139"/>
    </row>
    <row r="4349" spans="5:5">
      <c r="E4349" s="139"/>
    </row>
    <row r="4350" spans="5:5">
      <c r="E4350" s="139"/>
    </row>
    <row r="4351" spans="5:5">
      <c r="E4351" s="139"/>
    </row>
    <row r="4352" spans="5:5">
      <c r="E4352" s="139"/>
    </row>
    <row r="4353" spans="5:5">
      <c r="E4353" s="139"/>
    </row>
    <row r="4354" spans="5:5">
      <c r="E4354" s="139"/>
    </row>
    <row r="4355" spans="5:5">
      <c r="E4355" s="139"/>
    </row>
    <row r="4356" spans="5:5">
      <c r="E4356" s="139"/>
    </row>
    <row r="4357" spans="5:5">
      <c r="E4357" s="139"/>
    </row>
    <row r="4358" spans="5:5">
      <c r="E4358" s="139"/>
    </row>
    <row r="4359" spans="5:5">
      <c r="E4359" s="139"/>
    </row>
    <row r="4360" spans="5:5">
      <c r="E4360" s="139"/>
    </row>
    <row r="4361" spans="5:5">
      <c r="E4361" s="139"/>
    </row>
    <row r="4362" spans="5:5">
      <c r="E4362" s="139"/>
    </row>
    <row r="4363" spans="5:5">
      <c r="E4363" s="139"/>
    </row>
    <row r="4364" spans="5:5">
      <c r="E4364" s="139"/>
    </row>
    <row r="4365" spans="5:5">
      <c r="E4365" s="139"/>
    </row>
    <row r="4366" spans="5:5">
      <c r="E4366" s="139"/>
    </row>
    <row r="4367" spans="5:5">
      <c r="E4367" s="139"/>
    </row>
    <row r="4368" spans="5:5">
      <c r="E4368" s="139"/>
    </row>
    <row r="4369" spans="5:5">
      <c r="E4369" s="139"/>
    </row>
    <row r="4370" spans="5:5">
      <c r="E4370" s="139"/>
    </row>
    <row r="4371" spans="5:5">
      <c r="E4371" s="139"/>
    </row>
    <row r="4372" spans="5:5">
      <c r="E4372" s="139"/>
    </row>
    <row r="4373" spans="5:5">
      <c r="E4373" s="139"/>
    </row>
    <row r="4374" spans="5:5">
      <c r="E4374" s="139"/>
    </row>
    <row r="4375" spans="5:5">
      <c r="E4375" s="139"/>
    </row>
    <row r="4376" spans="5:5">
      <c r="E4376" s="139"/>
    </row>
    <row r="4377" spans="5:5">
      <c r="E4377" s="139"/>
    </row>
    <row r="4378" spans="5:5">
      <c r="E4378" s="139"/>
    </row>
    <row r="4379" spans="5:5">
      <c r="E4379" s="139"/>
    </row>
    <row r="4380" spans="5:5">
      <c r="E4380" s="139"/>
    </row>
    <row r="4381" spans="5:5">
      <c r="E4381" s="139"/>
    </row>
    <row r="4382" spans="5:5">
      <c r="E4382" s="139"/>
    </row>
    <row r="4383" spans="5:5">
      <c r="E4383" s="139"/>
    </row>
    <row r="4384" spans="5:5">
      <c r="E4384" s="139"/>
    </row>
    <row r="4385" spans="5:5">
      <c r="E4385" s="139"/>
    </row>
    <row r="4386" spans="5:5">
      <c r="E4386" s="139"/>
    </row>
    <row r="4387" spans="5:5">
      <c r="E4387" s="139"/>
    </row>
    <row r="4388" spans="5:5">
      <c r="E4388" s="139"/>
    </row>
    <row r="4389" spans="5:5">
      <c r="E4389" s="139"/>
    </row>
    <row r="4390" spans="5:5">
      <c r="E4390" s="139"/>
    </row>
    <row r="4391" spans="5:5">
      <c r="E4391" s="139"/>
    </row>
    <row r="4392" spans="5:5">
      <c r="E4392" s="139"/>
    </row>
    <row r="4393" spans="5:5">
      <c r="E4393" s="139"/>
    </row>
    <row r="4394" spans="5:5">
      <c r="E4394" s="139"/>
    </row>
    <row r="4395" spans="5:5">
      <c r="E4395" s="139"/>
    </row>
    <row r="4396" spans="5:5">
      <c r="E4396" s="139"/>
    </row>
    <row r="4397" spans="5:5">
      <c r="E4397" s="139"/>
    </row>
    <row r="4398" spans="5:5">
      <c r="E4398" s="139"/>
    </row>
    <row r="4399" spans="5:5">
      <c r="E4399" s="139"/>
    </row>
    <row r="4400" spans="5:5">
      <c r="E4400" s="139"/>
    </row>
    <row r="4401" spans="5:5">
      <c r="E4401" s="139"/>
    </row>
    <row r="4402" spans="5:5">
      <c r="E4402" s="139"/>
    </row>
    <row r="4403" spans="5:5">
      <c r="E4403" s="139"/>
    </row>
    <row r="4404" spans="5:5">
      <c r="E4404" s="139"/>
    </row>
    <row r="4405" spans="5:5">
      <c r="E4405" s="139"/>
    </row>
    <row r="4406" spans="5:5">
      <c r="E4406" s="139"/>
    </row>
    <row r="4407" spans="5:5">
      <c r="E4407" s="139"/>
    </row>
    <row r="4408" spans="5:5">
      <c r="E4408" s="139"/>
    </row>
    <row r="4409" spans="5:5">
      <c r="E4409" s="139"/>
    </row>
    <row r="4410" spans="5:5">
      <c r="E4410" s="139"/>
    </row>
    <row r="4411" spans="5:5">
      <c r="E4411" s="139"/>
    </row>
    <row r="4412" spans="5:5">
      <c r="E4412" s="139"/>
    </row>
    <row r="4413" spans="5:5">
      <c r="E4413" s="139"/>
    </row>
    <row r="4414" spans="5:5">
      <c r="E4414" s="139"/>
    </row>
    <row r="4415" spans="5:5">
      <c r="E4415" s="139"/>
    </row>
    <row r="4416" spans="5:5">
      <c r="E4416" s="139"/>
    </row>
    <row r="4417" spans="5:5">
      <c r="E4417" s="139"/>
    </row>
    <row r="4418" spans="5:5">
      <c r="E4418" s="139"/>
    </row>
    <row r="4419" spans="5:5">
      <c r="E4419" s="139"/>
    </row>
    <row r="4420" spans="5:5">
      <c r="E4420" s="139"/>
    </row>
    <row r="4421" spans="5:5">
      <c r="E4421" s="139"/>
    </row>
    <row r="4422" spans="5:5">
      <c r="E4422" s="139"/>
    </row>
    <row r="4423" spans="5:5">
      <c r="E4423" s="139"/>
    </row>
    <row r="4424" spans="5:5">
      <c r="E4424" s="139"/>
    </row>
    <row r="4425" spans="5:5">
      <c r="E4425" s="139"/>
    </row>
    <row r="4426" spans="5:5">
      <c r="E4426" s="139"/>
    </row>
    <row r="4427" spans="5:5">
      <c r="E4427" s="139"/>
    </row>
    <row r="4428" spans="5:5">
      <c r="E4428" s="139"/>
    </row>
    <row r="4429" spans="5:5">
      <c r="E4429" s="139"/>
    </row>
    <row r="4430" spans="5:5">
      <c r="E4430" s="139"/>
    </row>
    <row r="4431" spans="5:5">
      <c r="E4431" s="139"/>
    </row>
    <row r="4432" spans="5:5">
      <c r="E4432" s="139"/>
    </row>
    <row r="4433" spans="5:5">
      <c r="E4433" s="139"/>
    </row>
    <row r="4434" spans="5:5">
      <c r="E4434" s="139"/>
    </row>
    <row r="4435" spans="5:5">
      <c r="E4435" s="139"/>
    </row>
    <row r="4436" spans="5:5">
      <c r="E4436" s="139"/>
    </row>
    <row r="4437" spans="5:5">
      <c r="E4437" s="139"/>
    </row>
    <row r="4438" spans="5:5">
      <c r="E4438" s="139"/>
    </row>
    <row r="4439" spans="5:5">
      <c r="E4439" s="139"/>
    </row>
    <row r="4440" spans="5:5">
      <c r="E4440" s="139"/>
    </row>
    <row r="4441" spans="5:5">
      <c r="E4441" s="139"/>
    </row>
    <row r="4442" spans="5:5">
      <c r="E4442" s="139"/>
    </row>
    <row r="4443" spans="5:5">
      <c r="E4443" s="139"/>
    </row>
    <row r="4444" spans="5:5">
      <c r="E4444" s="139"/>
    </row>
    <row r="4445" spans="5:5">
      <c r="E4445" s="139"/>
    </row>
    <row r="4446" spans="5:5">
      <c r="E4446" s="139"/>
    </row>
    <row r="4447" spans="5:5">
      <c r="E4447" s="139"/>
    </row>
    <row r="4448" spans="5:5">
      <c r="E4448" s="139"/>
    </row>
    <row r="4449" spans="5:5">
      <c r="E4449" s="139"/>
    </row>
    <row r="4450" spans="5:5">
      <c r="E4450" s="139"/>
    </row>
    <row r="4451" spans="5:5">
      <c r="E4451" s="139"/>
    </row>
    <row r="4452" spans="5:5">
      <c r="E4452" s="139"/>
    </row>
    <row r="4453" spans="5:5">
      <c r="E4453" s="139"/>
    </row>
    <row r="4454" spans="5:5">
      <c r="E4454" s="139"/>
    </row>
    <row r="4455" spans="5:5">
      <c r="E4455" s="139"/>
    </row>
    <row r="4456" spans="5:5">
      <c r="E4456" s="139"/>
    </row>
    <row r="4457" spans="5:5">
      <c r="E4457" s="139"/>
    </row>
    <row r="4458" spans="5:5">
      <c r="E4458" s="139"/>
    </row>
    <row r="4459" spans="5:5">
      <c r="E4459" s="139"/>
    </row>
    <row r="4460" spans="5:5">
      <c r="E4460" s="139"/>
    </row>
    <row r="4461" spans="5:5">
      <c r="E4461" s="139"/>
    </row>
    <row r="4462" spans="5:5">
      <c r="E4462" s="139"/>
    </row>
    <row r="4463" spans="5:5">
      <c r="E4463" s="139"/>
    </row>
    <row r="4464" spans="5:5">
      <c r="E4464" s="139"/>
    </row>
    <row r="4465" spans="5:5">
      <c r="E4465" s="139"/>
    </row>
    <row r="4466" spans="5:5">
      <c r="E4466" s="139"/>
    </row>
    <row r="4467" spans="5:5">
      <c r="E4467" s="139"/>
    </row>
    <row r="4468" spans="5:5">
      <c r="E4468" s="139"/>
    </row>
    <row r="4469" spans="5:5">
      <c r="E4469" s="139"/>
    </row>
    <row r="4470" spans="5:5">
      <c r="E4470" s="139"/>
    </row>
    <row r="4471" spans="5:5">
      <c r="E4471" s="139"/>
    </row>
    <row r="4472" spans="5:5">
      <c r="E4472" s="139"/>
    </row>
    <row r="4473" spans="5:5">
      <c r="E4473" s="139"/>
    </row>
    <row r="4474" spans="5:5">
      <c r="E4474" s="139"/>
    </row>
    <row r="4475" spans="5:5">
      <c r="E4475" s="139"/>
    </row>
    <row r="4476" spans="5:5">
      <c r="E4476" s="139"/>
    </row>
    <row r="4477" spans="5:5">
      <c r="E4477" s="139"/>
    </row>
    <row r="4478" spans="5:5">
      <c r="E4478" s="139"/>
    </row>
    <row r="4479" spans="5:5">
      <c r="E4479" s="139"/>
    </row>
    <row r="4480" spans="5:5">
      <c r="E4480" s="139"/>
    </row>
    <row r="4481" spans="5:5">
      <c r="E4481" s="139"/>
    </row>
    <row r="4482" spans="5:5">
      <c r="E4482" s="139"/>
    </row>
    <row r="4483" spans="5:5">
      <c r="E4483" s="139"/>
    </row>
    <row r="4484" spans="5:5">
      <c r="E4484" s="139"/>
    </row>
    <row r="4485" spans="5:5">
      <c r="E4485" s="139"/>
    </row>
    <row r="4486" spans="5:5">
      <c r="E4486" s="139"/>
    </row>
    <row r="4487" spans="5:5">
      <c r="E4487" s="139"/>
    </row>
    <row r="4488" spans="5:5">
      <c r="E4488" s="139"/>
    </row>
    <row r="4489" spans="5:5">
      <c r="E4489" s="139"/>
    </row>
    <row r="4490" spans="5:5">
      <c r="E4490" s="139"/>
    </row>
    <row r="4491" spans="5:5">
      <c r="E4491" s="139"/>
    </row>
    <row r="4492" spans="5:5">
      <c r="E4492" s="139"/>
    </row>
    <row r="4493" spans="5:5">
      <c r="E4493" s="139"/>
    </row>
    <row r="4494" spans="5:5">
      <c r="E4494" s="139"/>
    </row>
    <row r="4495" spans="5:5">
      <c r="E4495" s="139"/>
    </row>
    <row r="4496" spans="5:5">
      <c r="E4496" s="139"/>
    </row>
    <row r="4497" spans="5:5">
      <c r="E4497" s="139"/>
    </row>
    <row r="4498" spans="5:5">
      <c r="E4498" s="139"/>
    </row>
    <row r="4499" spans="5:5">
      <c r="E4499" s="139"/>
    </row>
    <row r="4500" spans="5:5">
      <c r="E4500" s="139"/>
    </row>
    <row r="4501" spans="5:5">
      <c r="E4501" s="139"/>
    </row>
    <row r="4502" spans="5:5">
      <c r="E4502" s="139"/>
    </row>
    <row r="4503" spans="5:5">
      <c r="E4503" s="139"/>
    </row>
    <row r="4504" spans="5:5">
      <c r="E4504" s="139"/>
    </row>
    <row r="4505" spans="5:5">
      <c r="E4505" s="139"/>
    </row>
    <row r="4506" spans="5:5">
      <c r="E4506" s="139"/>
    </row>
    <row r="4507" spans="5:5">
      <c r="E4507" s="139"/>
    </row>
    <row r="4508" spans="5:5">
      <c r="E4508" s="139"/>
    </row>
    <row r="4509" spans="5:5">
      <c r="E4509" s="139"/>
    </row>
    <row r="4510" spans="5:5">
      <c r="E4510" s="139"/>
    </row>
    <row r="4511" spans="5:5">
      <c r="E4511" s="139"/>
    </row>
    <row r="4512" spans="5:5">
      <c r="E4512" s="139"/>
    </row>
    <row r="4513" spans="5:5">
      <c r="E4513" s="139"/>
    </row>
    <row r="4514" spans="5:5">
      <c r="E4514" s="139"/>
    </row>
    <row r="4515" spans="5:5">
      <c r="E4515" s="139"/>
    </row>
    <row r="4516" spans="5:5">
      <c r="E4516" s="139"/>
    </row>
    <row r="4517" spans="5:5">
      <c r="E4517" s="139"/>
    </row>
    <row r="4518" spans="5:5">
      <c r="E4518" s="139"/>
    </row>
    <row r="4519" spans="5:5">
      <c r="E4519" s="139"/>
    </row>
    <row r="4520" spans="5:5">
      <c r="E4520" s="139"/>
    </row>
    <row r="4521" spans="5:5">
      <c r="E4521" s="139"/>
    </row>
    <row r="4522" spans="5:5">
      <c r="E4522" s="139"/>
    </row>
    <row r="4523" spans="5:5">
      <c r="E4523" s="139"/>
    </row>
    <row r="4524" spans="5:5">
      <c r="E4524" s="139"/>
    </row>
    <row r="4525" spans="5:5">
      <c r="E4525" s="139"/>
    </row>
    <row r="4526" spans="5:5">
      <c r="E4526" s="139"/>
    </row>
    <row r="4527" spans="5:5">
      <c r="E4527" s="139"/>
    </row>
    <row r="4528" spans="5:5">
      <c r="E4528" s="139"/>
    </row>
    <row r="4529" spans="5:5">
      <c r="E4529" s="139"/>
    </row>
    <row r="4530" spans="5:5">
      <c r="E4530" s="139"/>
    </row>
    <row r="4531" spans="5:5">
      <c r="E4531" s="139"/>
    </row>
    <row r="4532" spans="5:5">
      <c r="E4532" s="139"/>
    </row>
    <row r="4533" spans="5:5">
      <c r="E4533" s="139"/>
    </row>
    <row r="4534" spans="5:5">
      <c r="E4534" s="139"/>
    </row>
    <row r="4535" spans="5:5">
      <c r="E4535" s="139"/>
    </row>
    <row r="4536" spans="5:5">
      <c r="E4536" s="139"/>
    </row>
    <row r="4537" spans="5:5">
      <c r="E4537" s="139"/>
    </row>
    <row r="4538" spans="5:5">
      <c r="E4538" s="139"/>
    </row>
    <row r="4539" spans="5:5">
      <c r="E4539" s="139"/>
    </row>
    <row r="4540" spans="5:5">
      <c r="E4540" s="139"/>
    </row>
    <row r="4541" spans="5:5">
      <c r="E4541" s="139"/>
    </row>
    <row r="4542" spans="5:5">
      <c r="E4542" s="139"/>
    </row>
    <row r="4543" spans="5:5">
      <c r="E4543" s="139"/>
    </row>
    <row r="4544" spans="5:5">
      <c r="E4544" s="139"/>
    </row>
    <row r="4545" spans="5:5">
      <c r="E4545" s="139"/>
    </row>
    <row r="4546" spans="5:5">
      <c r="E4546" s="139"/>
    </row>
    <row r="4547" spans="5:5">
      <c r="E4547" s="139"/>
    </row>
    <row r="4548" spans="5:5">
      <c r="E4548" s="139"/>
    </row>
    <row r="4549" spans="5:5">
      <c r="E4549" s="139"/>
    </row>
    <row r="4550" spans="5:5">
      <c r="E4550" s="139"/>
    </row>
    <row r="4551" spans="5:5">
      <c r="E4551" s="139"/>
    </row>
    <row r="4552" spans="5:5">
      <c r="E4552" s="139"/>
    </row>
    <row r="4553" spans="5:5">
      <c r="E4553" s="139"/>
    </row>
    <row r="4554" spans="5:5">
      <c r="E4554" s="139"/>
    </row>
    <row r="4555" spans="5:5">
      <c r="E4555" s="139"/>
    </row>
    <row r="4556" spans="5:5">
      <c r="E4556" s="139"/>
    </row>
    <row r="4557" spans="5:5">
      <c r="E4557" s="139"/>
    </row>
    <row r="4558" spans="5:5">
      <c r="E4558" s="139"/>
    </row>
    <row r="4559" spans="5:5">
      <c r="E4559" s="139"/>
    </row>
    <row r="4560" spans="5:5">
      <c r="E4560" s="139"/>
    </row>
    <row r="4561" spans="5:5">
      <c r="E4561" s="139"/>
    </row>
    <row r="4562" spans="5:5">
      <c r="E4562" s="139"/>
    </row>
    <row r="4563" spans="5:5">
      <c r="E4563" s="139"/>
    </row>
    <row r="4564" spans="5:5">
      <c r="E4564" s="139"/>
    </row>
    <row r="4565" spans="5:5">
      <c r="E4565" s="139"/>
    </row>
    <row r="4566" spans="5:5">
      <c r="E4566" s="139"/>
    </row>
    <row r="4567" spans="5:5">
      <c r="E4567" s="139"/>
    </row>
    <row r="4568" spans="5:5">
      <c r="E4568" s="139"/>
    </row>
    <row r="4569" spans="5:5">
      <c r="E4569" s="139"/>
    </row>
    <row r="4570" spans="5:5">
      <c r="E4570" s="139"/>
    </row>
    <row r="4571" spans="5:5">
      <c r="E4571" s="139"/>
    </row>
    <row r="4572" spans="5:5">
      <c r="E4572" s="139"/>
    </row>
    <row r="4573" spans="5:5">
      <c r="E4573" s="139"/>
    </row>
    <row r="4574" spans="5:5">
      <c r="E4574" s="139"/>
    </row>
    <row r="4575" spans="5:5">
      <c r="E4575" s="139"/>
    </row>
    <row r="4576" spans="5:5">
      <c r="E4576" s="139"/>
    </row>
    <row r="4577" spans="5:5">
      <c r="E4577" s="139"/>
    </row>
    <row r="4578" spans="5:5">
      <c r="E4578" s="139"/>
    </row>
    <row r="4579" spans="5:5">
      <c r="E4579" s="139"/>
    </row>
    <row r="4580" spans="5:5">
      <c r="E4580" s="139"/>
    </row>
    <row r="4581" spans="5:5">
      <c r="E4581" s="139"/>
    </row>
    <row r="4582" spans="5:5">
      <c r="E4582" s="139"/>
    </row>
    <row r="4583" spans="5:5">
      <c r="E4583" s="139"/>
    </row>
    <row r="4584" spans="5:5">
      <c r="E4584" s="139"/>
    </row>
    <row r="4585" spans="5:5">
      <c r="E4585" s="139"/>
    </row>
    <row r="4586" spans="5:5">
      <c r="E4586" s="139"/>
    </row>
    <row r="4587" spans="5:5">
      <c r="E4587" s="139"/>
    </row>
    <row r="4588" spans="5:5">
      <c r="E4588" s="139"/>
    </row>
    <row r="4589" spans="5:5">
      <c r="E4589" s="139"/>
    </row>
    <row r="4590" spans="5:5">
      <c r="E4590" s="139"/>
    </row>
    <row r="4591" spans="5:5">
      <c r="E4591" s="139"/>
    </row>
    <row r="4592" spans="5:5">
      <c r="E4592" s="139"/>
    </row>
    <row r="4593" spans="5:5">
      <c r="E4593" s="139"/>
    </row>
    <row r="4594" spans="5:5">
      <c r="E4594" s="139"/>
    </row>
    <row r="4595" spans="5:5">
      <c r="E4595" s="139"/>
    </row>
    <row r="4596" spans="5:5">
      <c r="E4596" s="139"/>
    </row>
    <row r="4597" spans="5:5">
      <c r="E4597" s="139"/>
    </row>
    <row r="4598" spans="5:5">
      <c r="E4598" s="139"/>
    </row>
    <row r="4599" spans="5:5">
      <c r="E4599" s="139"/>
    </row>
    <row r="4600" spans="5:5">
      <c r="E4600" s="139"/>
    </row>
    <row r="4601" spans="5:5">
      <c r="E4601" s="139"/>
    </row>
    <row r="4602" spans="5:5">
      <c r="E4602" s="139"/>
    </row>
    <row r="4603" spans="5:5">
      <c r="E4603" s="139"/>
    </row>
    <row r="4604" spans="5:5">
      <c r="E4604" s="139"/>
    </row>
    <row r="4605" spans="5:5">
      <c r="E4605" s="139"/>
    </row>
    <row r="4606" spans="5:5">
      <c r="E4606" s="139"/>
    </row>
    <row r="4607" spans="5:5">
      <c r="E4607" s="139"/>
    </row>
    <row r="4608" spans="5:5">
      <c r="E4608" s="139"/>
    </row>
    <row r="4609" spans="5:5">
      <c r="E4609" s="139"/>
    </row>
    <row r="4610" spans="5:5">
      <c r="E4610" s="139"/>
    </row>
    <row r="4611" spans="5:5">
      <c r="E4611" s="139"/>
    </row>
    <row r="4612" spans="5:5">
      <c r="E4612" s="139"/>
    </row>
    <row r="4613" spans="5:5">
      <c r="E4613" s="139"/>
    </row>
    <row r="4614" spans="5:5">
      <c r="E4614" s="139"/>
    </row>
    <row r="4615" spans="5:5">
      <c r="E4615" s="139"/>
    </row>
    <row r="4616" spans="5:5">
      <c r="E4616" s="139"/>
    </row>
    <row r="4617" spans="5:5">
      <c r="E4617" s="139"/>
    </row>
    <row r="4618" spans="5:5">
      <c r="E4618" s="139"/>
    </row>
    <row r="4619" spans="5:5">
      <c r="E4619" s="139"/>
    </row>
    <row r="4620" spans="5:5">
      <c r="E4620" s="139"/>
    </row>
    <row r="4621" spans="5:5">
      <c r="E4621" s="139"/>
    </row>
    <row r="4622" spans="5:5">
      <c r="E4622" s="139"/>
    </row>
    <row r="4623" spans="5:5">
      <c r="E4623" s="139"/>
    </row>
    <row r="4624" spans="5:5">
      <c r="E4624" s="139"/>
    </row>
    <row r="4625" spans="5:5">
      <c r="E4625" s="139"/>
    </row>
    <row r="4626" spans="5:5">
      <c r="E4626" s="139"/>
    </row>
    <row r="4627" spans="5:5">
      <c r="E4627" s="139"/>
    </row>
    <row r="4628" spans="5:5">
      <c r="E4628" s="139"/>
    </row>
    <row r="4629" spans="5:5">
      <c r="E4629" s="139"/>
    </row>
    <row r="4630" spans="5:5">
      <c r="E4630" s="139"/>
    </row>
    <row r="4631" spans="5:5">
      <c r="E4631" s="139"/>
    </row>
    <row r="4632" spans="5:5">
      <c r="E4632" s="139"/>
    </row>
    <row r="4633" spans="5:5">
      <c r="E4633" s="139"/>
    </row>
    <row r="4634" spans="5:5">
      <c r="E4634" s="139"/>
    </row>
    <row r="4635" spans="5:5">
      <c r="E4635" s="139"/>
    </row>
    <row r="4636" spans="5:5">
      <c r="E4636" s="139"/>
    </row>
    <row r="4637" spans="5:5">
      <c r="E4637" s="139"/>
    </row>
    <row r="4638" spans="5:5">
      <c r="E4638" s="139"/>
    </row>
    <row r="4639" spans="5:5">
      <c r="E4639" s="139"/>
    </row>
    <row r="4640" spans="5:5">
      <c r="E4640" s="139"/>
    </row>
    <row r="4641" spans="5:5">
      <c r="E4641" s="139"/>
    </row>
    <row r="4642" spans="5:5">
      <c r="E4642" s="139"/>
    </row>
    <row r="4643" spans="5:5">
      <c r="E4643" s="139"/>
    </row>
    <row r="4644" spans="5:5">
      <c r="E4644" s="139"/>
    </row>
    <row r="4645" spans="5:5">
      <c r="E4645" s="139"/>
    </row>
    <row r="4646" spans="5:5">
      <c r="E4646" s="139"/>
    </row>
    <row r="4647" spans="5:5">
      <c r="E4647" s="139"/>
    </row>
    <row r="4648" spans="5:5">
      <c r="E4648" s="139"/>
    </row>
    <row r="4649" spans="5:5">
      <c r="E4649" s="139"/>
    </row>
    <row r="4650" spans="5:5">
      <c r="E4650" s="139"/>
    </row>
    <row r="4651" spans="5:5">
      <c r="E4651" s="139"/>
    </row>
    <row r="4652" spans="5:5">
      <c r="E4652" s="139"/>
    </row>
    <row r="4653" spans="5:5">
      <c r="E4653" s="139"/>
    </row>
    <row r="4654" spans="5:5">
      <c r="E4654" s="139"/>
    </row>
    <row r="4655" spans="5:5">
      <c r="E4655" s="139"/>
    </row>
    <row r="4656" spans="5:5">
      <c r="E4656" s="139"/>
    </row>
    <row r="4657" spans="5:5">
      <c r="E4657" s="139"/>
    </row>
    <row r="4658" spans="5:5">
      <c r="E4658" s="139"/>
    </row>
    <row r="4659" spans="5:5">
      <c r="E4659" s="139"/>
    </row>
    <row r="4660" spans="5:5">
      <c r="E4660" s="139"/>
    </row>
    <row r="4661" spans="5:5">
      <c r="E4661" s="139"/>
    </row>
    <row r="4662" spans="5:5">
      <c r="E4662" s="139"/>
    </row>
    <row r="4663" spans="5:5">
      <c r="E4663" s="139"/>
    </row>
    <row r="4664" spans="5:5">
      <c r="E4664" s="139"/>
    </row>
    <row r="4665" spans="5:5">
      <c r="E4665" s="139"/>
    </row>
    <row r="4666" spans="5:5">
      <c r="E4666" s="139"/>
    </row>
    <row r="4667" spans="5:5">
      <c r="E4667" s="139"/>
    </row>
    <row r="4668" spans="5:5">
      <c r="E4668" s="139"/>
    </row>
    <row r="4669" spans="5:5">
      <c r="E4669" s="139"/>
    </row>
    <row r="4670" spans="5:5">
      <c r="E4670" s="139"/>
    </row>
    <row r="4671" spans="5:5">
      <c r="E4671" s="139"/>
    </row>
    <row r="4672" spans="5:5">
      <c r="E4672" s="139"/>
    </row>
    <row r="4673" spans="5:5">
      <c r="E4673" s="139"/>
    </row>
    <row r="4674" spans="5:5">
      <c r="E4674" s="139"/>
    </row>
    <row r="4675" spans="5:5">
      <c r="E4675" s="139"/>
    </row>
    <row r="4676" spans="5:5">
      <c r="E4676" s="139"/>
    </row>
    <row r="4677" spans="5:5">
      <c r="E4677" s="139"/>
    </row>
    <row r="4678" spans="5:5">
      <c r="E4678" s="139"/>
    </row>
    <row r="4679" spans="5:5">
      <c r="E4679" s="139"/>
    </row>
    <row r="4680" spans="5:5">
      <c r="E4680" s="139"/>
    </row>
    <row r="4681" spans="5:5">
      <c r="E4681" s="139"/>
    </row>
    <row r="4682" spans="5:5">
      <c r="E4682" s="139"/>
    </row>
    <row r="4683" spans="5:5">
      <c r="E4683" s="139"/>
    </row>
    <row r="4684" spans="5:5">
      <c r="E4684" s="139"/>
    </row>
    <row r="4685" spans="5:5">
      <c r="E4685" s="139"/>
    </row>
    <row r="4686" spans="5:5">
      <c r="E4686" s="139"/>
    </row>
    <row r="4687" spans="5:5">
      <c r="E4687" s="139"/>
    </row>
    <row r="4688" spans="5:5">
      <c r="E4688" s="139"/>
    </row>
    <row r="4689" spans="5:5">
      <c r="E4689" s="139"/>
    </row>
    <row r="4690" spans="5:5">
      <c r="E4690" s="139"/>
    </row>
    <row r="4691" spans="5:5">
      <c r="E4691" s="139"/>
    </row>
    <row r="4692" spans="5:5">
      <c r="E4692" s="139"/>
    </row>
    <row r="4693" spans="5:5">
      <c r="E4693" s="139"/>
    </row>
    <row r="4694" spans="5:5">
      <c r="E4694" s="139"/>
    </row>
    <row r="4695" spans="5:5">
      <c r="E4695" s="139"/>
    </row>
    <row r="4696" spans="5:5">
      <c r="E4696" s="139"/>
    </row>
    <row r="4697" spans="5:5">
      <c r="E4697" s="139"/>
    </row>
    <row r="4698" spans="5:5">
      <c r="E4698" s="139"/>
    </row>
    <row r="4699" spans="5:5">
      <c r="E4699" s="139"/>
    </row>
    <row r="4700" spans="5:5">
      <c r="E4700" s="139"/>
    </row>
    <row r="4701" spans="5:5">
      <c r="E4701" s="139"/>
    </row>
    <row r="4702" spans="5:5">
      <c r="E4702" s="139"/>
    </row>
    <row r="4703" spans="5:5">
      <c r="E4703" s="139"/>
    </row>
    <row r="4704" spans="5:5">
      <c r="E4704" s="139"/>
    </row>
    <row r="4705" spans="5:5">
      <c r="E4705" s="139"/>
    </row>
    <row r="4706" spans="5:5">
      <c r="E4706" s="139"/>
    </row>
    <row r="4707" spans="5:5">
      <c r="E4707" s="139"/>
    </row>
    <row r="4708" spans="5:5">
      <c r="E4708" s="139"/>
    </row>
    <row r="4709" spans="5:5">
      <c r="E4709" s="139"/>
    </row>
    <row r="4710" spans="5:5">
      <c r="E4710" s="139"/>
    </row>
    <row r="4711" spans="5:5">
      <c r="E4711" s="139"/>
    </row>
    <row r="4712" spans="5:5">
      <c r="E4712" s="139"/>
    </row>
    <row r="4713" spans="5:5">
      <c r="E4713" s="139"/>
    </row>
    <row r="4714" spans="5:5">
      <c r="E4714" s="139"/>
    </row>
    <row r="4715" spans="5:5">
      <c r="E4715" s="139"/>
    </row>
    <row r="4716" spans="5:5">
      <c r="E4716" s="139"/>
    </row>
    <row r="4717" spans="5:5">
      <c r="E4717" s="139"/>
    </row>
    <row r="4718" spans="5:5">
      <c r="E4718" s="139"/>
    </row>
    <row r="4719" spans="5:5">
      <c r="E4719" s="139"/>
    </row>
    <row r="4720" spans="5:5">
      <c r="E4720" s="139"/>
    </row>
    <row r="4721" spans="5:5">
      <c r="E4721" s="139"/>
    </row>
    <row r="4722" spans="5:5">
      <c r="E4722" s="139"/>
    </row>
    <row r="4723" spans="5:5">
      <c r="E4723" s="139"/>
    </row>
    <row r="4724" spans="5:5">
      <c r="E4724" s="139"/>
    </row>
    <row r="4725" spans="5:5">
      <c r="E4725" s="139"/>
    </row>
    <row r="4726" spans="5:5">
      <c r="E4726" s="139"/>
    </row>
    <row r="4727" spans="5:5">
      <c r="E4727" s="139"/>
    </row>
    <row r="4728" spans="5:5">
      <c r="E4728" s="139"/>
    </row>
    <row r="4729" spans="5:5">
      <c r="E4729" s="139"/>
    </row>
    <row r="4730" spans="5:5">
      <c r="E4730" s="139"/>
    </row>
    <row r="4731" spans="5:5">
      <c r="E4731" s="139"/>
    </row>
    <row r="4732" spans="5:5">
      <c r="E4732" s="139"/>
    </row>
    <row r="4733" spans="5:5">
      <c r="E4733" s="139"/>
    </row>
    <row r="4734" spans="5:5">
      <c r="E4734" s="139"/>
    </row>
    <row r="4735" spans="5:5">
      <c r="E4735" s="139"/>
    </row>
    <row r="4736" spans="5:5">
      <c r="E4736" s="139"/>
    </row>
    <row r="4737" spans="5:5">
      <c r="E4737" s="139"/>
    </row>
    <row r="4738" spans="5:5">
      <c r="E4738" s="139"/>
    </row>
    <row r="4739" spans="5:5">
      <c r="E4739" s="139"/>
    </row>
    <row r="4740" spans="5:5">
      <c r="E4740" s="139"/>
    </row>
    <row r="4741" spans="5:5">
      <c r="E4741" s="139"/>
    </row>
    <row r="4742" spans="5:5">
      <c r="E4742" s="139"/>
    </row>
    <row r="4743" spans="5:5">
      <c r="E4743" s="139"/>
    </row>
    <row r="4744" spans="5:5">
      <c r="E4744" s="139"/>
    </row>
    <row r="4745" spans="5:5">
      <c r="E4745" s="139"/>
    </row>
    <row r="4746" spans="5:5">
      <c r="E4746" s="139"/>
    </row>
    <row r="4747" spans="5:5">
      <c r="E4747" s="139"/>
    </row>
    <row r="4748" spans="5:5">
      <c r="E4748" s="139"/>
    </row>
    <row r="4749" spans="5:5">
      <c r="E4749" s="139"/>
    </row>
    <row r="4750" spans="5:5">
      <c r="E4750" s="139"/>
    </row>
    <row r="4751" spans="5:5">
      <c r="E4751" s="139"/>
    </row>
    <row r="4752" spans="5:5">
      <c r="E4752" s="139"/>
    </row>
    <row r="4753" spans="5:5">
      <c r="E4753" s="139"/>
    </row>
    <row r="4754" spans="5:5">
      <c r="E4754" s="139"/>
    </row>
    <row r="4755" spans="5:5">
      <c r="E4755" s="139"/>
    </row>
    <row r="4756" spans="5:5">
      <c r="E4756" s="139"/>
    </row>
    <row r="4757" spans="5:5">
      <c r="E4757" s="139"/>
    </row>
    <row r="4758" spans="5:5">
      <c r="E4758" s="139"/>
    </row>
    <row r="4759" spans="5:5">
      <c r="E4759" s="139"/>
    </row>
    <row r="4760" spans="5:5">
      <c r="E4760" s="139"/>
    </row>
    <row r="4761" spans="5:5">
      <c r="E4761" s="139"/>
    </row>
    <row r="4762" spans="5:5">
      <c r="E4762" s="139"/>
    </row>
    <row r="4763" spans="5:5">
      <c r="E4763" s="139"/>
    </row>
    <row r="4764" spans="5:5">
      <c r="E4764" s="139"/>
    </row>
    <row r="4765" spans="5:5">
      <c r="E4765" s="139"/>
    </row>
    <row r="4766" spans="5:5">
      <c r="E4766" s="139"/>
    </row>
    <row r="4767" spans="5:5">
      <c r="E4767" s="139"/>
    </row>
    <row r="4768" spans="5:5">
      <c r="E4768" s="139"/>
    </row>
    <row r="4769" spans="5:5">
      <c r="E4769" s="139"/>
    </row>
    <row r="4770" spans="5:5">
      <c r="E4770" s="139"/>
    </row>
    <row r="4771" spans="5:5">
      <c r="E4771" s="139"/>
    </row>
    <row r="4772" spans="5:5">
      <c r="E4772" s="139"/>
    </row>
    <row r="4773" spans="5:5">
      <c r="E4773" s="139"/>
    </row>
    <row r="4774" spans="5:5">
      <c r="E4774" s="139"/>
    </row>
    <row r="4775" spans="5:5">
      <c r="E4775" s="139"/>
    </row>
    <row r="4776" spans="5:5">
      <c r="E4776" s="139"/>
    </row>
    <row r="4777" spans="5:5">
      <c r="E4777" s="139"/>
    </row>
    <row r="4778" spans="5:5">
      <c r="E4778" s="139"/>
    </row>
    <row r="4779" spans="5:5">
      <c r="E4779" s="139"/>
    </row>
    <row r="4780" spans="5:5">
      <c r="E4780" s="139"/>
    </row>
    <row r="4781" spans="5:5">
      <c r="E4781" s="139"/>
    </row>
    <row r="4782" spans="5:5">
      <c r="E4782" s="139"/>
    </row>
    <row r="4783" spans="5:5">
      <c r="E4783" s="139"/>
    </row>
    <row r="4784" spans="5:5">
      <c r="E4784" s="139"/>
    </row>
    <row r="4785" spans="5:5">
      <c r="E4785" s="139"/>
    </row>
    <row r="4786" spans="5:5">
      <c r="E4786" s="139"/>
    </row>
    <row r="4787" spans="5:5">
      <c r="E4787" s="139"/>
    </row>
    <row r="4788" spans="5:5">
      <c r="E4788" s="139"/>
    </row>
    <row r="4789" spans="5:5">
      <c r="E4789" s="139"/>
    </row>
    <row r="4790" spans="5:5">
      <c r="E4790" s="139"/>
    </row>
    <row r="4791" spans="5:5">
      <c r="E4791" s="139"/>
    </row>
    <row r="4792" spans="5:5">
      <c r="E4792" s="139"/>
    </row>
    <row r="4793" spans="5:5">
      <c r="E4793" s="139"/>
    </row>
    <row r="4794" spans="5:5">
      <c r="E4794" s="139"/>
    </row>
    <row r="4795" spans="5:5">
      <c r="E4795" s="139"/>
    </row>
    <row r="4796" spans="5:5">
      <c r="E4796" s="139"/>
    </row>
    <row r="4797" spans="5:5">
      <c r="E4797" s="139"/>
    </row>
    <row r="4798" spans="5:5">
      <c r="E4798" s="139"/>
    </row>
    <row r="4799" spans="5:5">
      <c r="E4799" s="139"/>
    </row>
    <row r="4800" spans="5:5">
      <c r="E4800" s="139"/>
    </row>
    <row r="4801" spans="5:5">
      <c r="E4801" s="139"/>
    </row>
    <row r="4802" spans="5:5">
      <c r="E4802" s="139"/>
    </row>
    <row r="4803" spans="5:5">
      <c r="E4803" s="139"/>
    </row>
    <row r="4804" spans="5:5">
      <c r="E4804" s="139"/>
    </row>
    <row r="4805" spans="5:5">
      <c r="E4805" s="139"/>
    </row>
    <row r="4806" spans="5:5">
      <c r="E4806" s="139"/>
    </row>
    <row r="4807" spans="5:5">
      <c r="E4807" s="139"/>
    </row>
    <row r="4808" spans="5:5">
      <c r="E4808" s="139"/>
    </row>
    <row r="4809" spans="5:5">
      <c r="E4809" s="139"/>
    </row>
    <row r="4810" spans="5:5">
      <c r="E4810" s="139"/>
    </row>
    <row r="4811" spans="5:5">
      <c r="E4811" s="139"/>
    </row>
    <row r="4812" spans="5:5">
      <c r="E4812" s="139"/>
    </row>
    <row r="4813" spans="5:5">
      <c r="E4813" s="139"/>
    </row>
    <row r="4814" spans="5:5">
      <c r="E4814" s="139"/>
    </row>
    <row r="4815" spans="5:5">
      <c r="E4815" s="139"/>
    </row>
    <row r="4816" spans="5:5">
      <c r="E4816" s="139"/>
    </row>
    <row r="4817" spans="5:5">
      <c r="E4817" s="139"/>
    </row>
    <row r="4818" spans="5:5">
      <c r="E4818" s="139"/>
    </row>
    <row r="4819" spans="5:5">
      <c r="E4819" s="139"/>
    </row>
    <row r="4820" spans="5:5">
      <c r="E4820" s="139"/>
    </row>
    <row r="4821" spans="5:5">
      <c r="E4821" s="139"/>
    </row>
    <row r="4822" spans="5:5">
      <c r="E4822" s="139"/>
    </row>
    <row r="4823" spans="5:5">
      <c r="E4823" s="139"/>
    </row>
    <row r="4824" spans="5:5">
      <c r="E4824" s="139"/>
    </row>
    <row r="4825" spans="5:5">
      <c r="E4825" s="139"/>
    </row>
    <row r="4826" spans="5:5">
      <c r="E4826" s="139"/>
    </row>
    <row r="4827" spans="5:5">
      <c r="E4827" s="139"/>
    </row>
    <row r="4828" spans="5:5">
      <c r="E4828" s="139"/>
    </row>
    <row r="4829" spans="5:5">
      <c r="E4829" s="139"/>
    </row>
    <row r="4830" spans="5:5">
      <c r="E4830" s="139"/>
    </row>
    <row r="4831" spans="5:5">
      <c r="E4831" s="139"/>
    </row>
    <row r="4832" spans="5:5">
      <c r="E4832" s="139"/>
    </row>
    <row r="4833" spans="5:5">
      <c r="E4833" s="139"/>
    </row>
    <row r="4834" spans="5:5">
      <c r="E4834" s="139"/>
    </row>
    <row r="4835" spans="5:5">
      <c r="E4835" s="139"/>
    </row>
    <row r="4836" spans="5:5">
      <c r="E4836" s="139"/>
    </row>
    <row r="4837" spans="5:5">
      <c r="E4837" s="139"/>
    </row>
    <row r="4838" spans="5:5">
      <c r="E4838" s="139"/>
    </row>
    <row r="4839" spans="5:5">
      <c r="E4839" s="139"/>
    </row>
    <row r="4840" spans="5:5">
      <c r="E4840" s="139"/>
    </row>
    <row r="4841" spans="5:5">
      <c r="E4841" s="139"/>
    </row>
    <row r="4842" spans="5:5">
      <c r="E4842" s="139"/>
    </row>
    <row r="4843" spans="5:5">
      <c r="E4843" s="139"/>
    </row>
    <row r="4844" spans="5:5">
      <c r="E4844" s="139"/>
    </row>
    <row r="4845" spans="5:5">
      <c r="E4845" s="139"/>
    </row>
    <row r="4846" spans="5:5">
      <c r="E4846" s="139"/>
    </row>
    <row r="4847" spans="5:5">
      <c r="E4847" s="139"/>
    </row>
    <row r="4848" spans="5:5">
      <c r="E4848" s="139"/>
    </row>
    <row r="4849" spans="5:5">
      <c r="E4849" s="139"/>
    </row>
    <row r="4850" spans="5:5">
      <c r="E4850" s="139"/>
    </row>
    <row r="4851" spans="5:5">
      <c r="E4851" s="139"/>
    </row>
    <row r="4852" spans="5:5">
      <c r="E4852" s="139"/>
    </row>
    <row r="4853" spans="5:5">
      <c r="E4853" s="139"/>
    </row>
    <row r="4854" spans="5:5">
      <c r="E4854" s="139"/>
    </row>
    <row r="4855" spans="5:5">
      <c r="E4855" s="139"/>
    </row>
    <row r="4856" spans="5:5">
      <c r="E4856" s="139"/>
    </row>
    <row r="4857" spans="5:5">
      <c r="E4857" s="139"/>
    </row>
    <row r="4858" spans="5:5">
      <c r="E4858" s="139"/>
    </row>
    <row r="4859" spans="5:5">
      <c r="E4859" s="139"/>
    </row>
    <row r="4860" spans="5:5">
      <c r="E4860" s="139"/>
    </row>
    <row r="4861" spans="5:5">
      <c r="E4861" s="139"/>
    </row>
    <row r="4862" spans="5:5">
      <c r="E4862" s="139"/>
    </row>
    <row r="4863" spans="5:5">
      <c r="E4863" s="139"/>
    </row>
    <row r="4864" spans="5:5">
      <c r="E4864" s="139"/>
    </row>
    <row r="4865" spans="5:5">
      <c r="E4865" s="139"/>
    </row>
    <row r="4866" spans="5:5">
      <c r="E4866" s="139"/>
    </row>
    <row r="4867" spans="5:5">
      <c r="E4867" s="139"/>
    </row>
    <row r="4868" spans="5:5">
      <c r="E4868" s="139"/>
    </row>
    <row r="4869" spans="5:5">
      <c r="E4869" s="139"/>
    </row>
    <row r="4870" spans="5:5">
      <c r="E4870" s="139"/>
    </row>
    <row r="4871" spans="5:5">
      <c r="E4871" s="139"/>
    </row>
    <row r="4872" spans="5:5">
      <c r="E4872" s="139"/>
    </row>
    <row r="4873" spans="5:5">
      <c r="E4873" s="139"/>
    </row>
    <row r="4874" spans="5:5">
      <c r="E4874" s="139"/>
    </row>
    <row r="4875" spans="5:5">
      <c r="E4875" s="139"/>
    </row>
    <row r="4876" spans="5:5">
      <c r="E4876" s="139"/>
    </row>
    <row r="4877" spans="5:5">
      <c r="E4877" s="139"/>
    </row>
    <row r="4878" spans="5:5">
      <c r="E4878" s="139"/>
    </row>
    <row r="4879" spans="5:5">
      <c r="E4879" s="139"/>
    </row>
    <row r="4880" spans="5:5">
      <c r="E4880" s="139"/>
    </row>
    <row r="4881" spans="5:5">
      <c r="E4881" s="139"/>
    </row>
    <row r="4882" spans="5:5">
      <c r="E4882" s="139"/>
    </row>
    <row r="4883" spans="5:5">
      <c r="E4883" s="139"/>
    </row>
    <row r="4884" spans="5:5">
      <c r="E4884" s="139"/>
    </row>
    <row r="4885" spans="5:5">
      <c r="E4885" s="139"/>
    </row>
    <row r="4886" spans="5:5">
      <c r="E4886" s="139"/>
    </row>
    <row r="4887" spans="5:5">
      <c r="E4887" s="139"/>
    </row>
    <row r="4888" spans="5:5">
      <c r="E4888" s="139"/>
    </row>
    <row r="4889" spans="5:5">
      <c r="E4889" s="139"/>
    </row>
    <row r="4890" spans="5:5">
      <c r="E4890" s="139"/>
    </row>
    <row r="4891" spans="5:5">
      <c r="E4891" s="139"/>
    </row>
    <row r="4892" spans="5:5">
      <c r="E4892" s="139"/>
    </row>
    <row r="4893" spans="5:5">
      <c r="E4893" s="139"/>
    </row>
    <row r="4894" spans="5:5">
      <c r="E4894" s="139"/>
    </row>
    <row r="4895" spans="5:5">
      <c r="E4895" s="139"/>
    </row>
    <row r="4896" spans="5:5">
      <c r="E4896" s="139"/>
    </row>
    <row r="4897" spans="5:5">
      <c r="E4897" s="139"/>
    </row>
    <row r="4898" spans="5:5">
      <c r="E4898" s="139"/>
    </row>
    <row r="4899" spans="5:5">
      <c r="E4899" s="139"/>
    </row>
    <row r="4900" spans="5:5">
      <c r="E4900" s="139"/>
    </row>
    <row r="4901" spans="5:5">
      <c r="E4901" s="139"/>
    </row>
    <row r="4902" spans="5:5">
      <c r="E4902" s="139"/>
    </row>
    <row r="4903" spans="5:5">
      <c r="E4903" s="139"/>
    </row>
    <row r="4904" spans="5:5">
      <c r="E4904" s="139"/>
    </row>
    <row r="4905" spans="5:5">
      <c r="E4905" s="139"/>
    </row>
    <row r="4906" spans="5:5">
      <c r="E4906" s="139"/>
    </row>
    <row r="4907" spans="5:5">
      <c r="E4907" s="139"/>
    </row>
    <row r="4908" spans="5:5">
      <c r="E4908" s="139"/>
    </row>
    <row r="4909" spans="5:5">
      <c r="E4909" s="139"/>
    </row>
    <row r="4910" spans="5:5">
      <c r="E4910" s="139"/>
    </row>
    <row r="4911" spans="5:5">
      <c r="E4911" s="139"/>
    </row>
    <row r="4912" spans="5:5">
      <c r="E4912" s="139"/>
    </row>
    <row r="4913" spans="5:5">
      <c r="E4913" s="139"/>
    </row>
    <row r="4914" spans="5:5">
      <c r="E4914" s="139"/>
    </row>
    <row r="4915" spans="5:5">
      <c r="E4915" s="139"/>
    </row>
    <row r="4916" spans="5:5">
      <c r="E4916" s="139"/>
    </row>
    <row r="4917" spans="5:5">
      <c r="E4917" s="139"/>
    </row>
    <row r="4918" spans="5:5">
      <c r="E4918" s="139"/>
    </row>
    <row r="4919" spans="5:5">
      <c r="E4919" s="139"/>
    </row>
    <row r="4920" spans="5:5">
      <c r="E4920" s="139"/>
    </row>
    <row r="4921" spans="5:5">
      <c r="E4921" s="139"/>
    </row>
    <row r="4922" spans="5:5">
      <c r="E4922" s="139"/>
    </row>
    <row r="4923" spans="5:5">
      <c r="E4923" s="139"/>
    </row>
    <row r="4924" spans="5:5">
      <c r="E4924" s="139"/>
    </row>
    <row r="4925" spans="5:5">
      <c r="E4925" s="139"/>
    </row>
    <row r="4926" spans="5:5">
      <c r="E4926" s="139"/>
    </row>
    <row r="4927" spans="5:5">
      <c r="E4927" s="139"/>
    </row>
    <row r="4928" spans="5:5">
      <c r="E4928" s="139"/>
    </row>
    <row r="4929" spans="5:5">
      <c r="E4929" s="139"/>
    </row>
    <row r="4930" spans="5:5">
      <c r="E4930" s="139"/>
    </row>
    <row r="4931" spans="5:5">
      <c r="E4931" s="139"/>
    </row>
    <row r="4932" spans="5:5">
      <c r="E4932" s="139"/>
    </row>
    <row r="4933" spans="5:5">
      <c r="E4933" s="139"/>
    </row>
    <row r="4934" spans="5:5">
      <c r="E4934" s="139"/>
    </row>
    <row r="4935" spans="5:5">
      <c r="E4935" s="139"/>
    </row>
    <row r="4936" spans="5:5">
      <c r="E4936" s="139"/>
    </row>
    <row r="4937" spans="5:5">
      <c r="E4937" s="139"/>
    </row>
    <row r="4938" spans="5:5">
      <c r="E4938" s="139"/>
    </row>
    <row r="4939" spans="5:5">
      <c r="E4939" s="139"/>
    </row>
    <row r="4940" spans="5:5">
      <c r="E4940" s="139"/>
    </row>
    <row r="4941" spans="5:5">
      <c r="E4941" s="139"/>
    </row>
    <row r="4942" spans="5:5">
      <c r="E4942" s="139"/>
    </row>
    <row r="4943" spans="5:5">
      <c r="E4943" s="139"/>
    </row>
    <row r="4944" spans="5:5">
      <c r="E4944" s="139"/>
    </row>
    <row r="4945" spans="5:5">
      <c r="E4945" s="139"/>
    </row>
    <row r="4946" spans="5:5">
      <c r="E4946" s="139"/>
    </row>
    <row r="4947" spans="5:5">
      <c r="E4947" s="139"/>
    </row>
    <row r="4948" spans="5:5">
      <c r="E4948" s="139"/>
    </row>
    <row r="4949" spans="5:5">
      <c r="E4949" s="139"/>
    </row>
    <row r="4950" spans="5:5">
      <c r="E4950" s="139"/>
    </row>
    <row r="4951" spans="5:5">
      <c r="E4951" s="139"/>
    </row>
    <row r="4952" spans="5:5">
      <c r="E4952" s="139"/>
    </row>
    <row r="4953" spans="5:5">
      <c r="E4953" s="139"/>
    </row>
    <row r="4954" spans="5:5">
      <c r="E4954" s="139"/>
    </row>
    <row r="4955" spans="5:5">
      <c r="E4955" s="139"/>
    </row>
    <row r="4956" spans="5:5">
      <c r="E4956" s="139"/>
    </row>
    <row r="4957" spans="5:5">
      <c r="E4957" s="139"/>
    </row>
    <row r="4958" spans="5:5">
      <c r="E4958" s="139"/>
    </row>
    <row r="4959" spans="5:5">
      <c r="E4959" s="139"/>
    </row>
    <row r="4960" spans="5:5">
      <c r="E4960" s="139"/>
    </row>
    <row r="4961" spans="5:5">
      <c r="E4961" s="139"/>
    </row>
    <row r="4962" spans="5:5">
      <c r="E4962" s="139"/>
    </row>
    <row r="4963" spans="5:5">
      <c r="E4963" s="139"/>
    </row>
    <row r="4964" spans="5:5">
      <c r="E4964" s="139"/>
    </row>
    <row r="4965" spans="5:5">
      <c r="E4965" s="139"/>
    </row>
    <row r="4966" spans="5:5">
      <c r="E4966" s="139"/>
    </row>
    <row r="4967" spans="5:5">
      <c r="E4967" s="139"/>
    </row>
    <row r="4968" spans="5:5">
      <c r="E4968" s="139"/>
    </row>
    <row r="4969" spans="5:5">
      <c r="E4969" s="139"/>
    </row>
    <row r="4970" spans="5:5">
      <c r="E4970" s="139"/>
    </row>
    <row r="4971" spans="5:5">
      <c r="E4971" s="139"/>
    </row>
    <row r="4972" spans="5:5">
      <c r="E4972" s="139"/>
    </row>
    <row r="4973" spans="5:5">
      <c r="E4973" s="139"/>
    </row>
    <row r="4974" spans="5:5">
      <c r="E4974" s="139"/>
    </row>
    <row r="4975" spans="5:5">
      <c r="E4975" s="139"/>
    </row>
    <row r="4976" spans="5:5">
      <c r="E4976" s="139"/>
    </row>
    <row r="4977" spans="5:5">
      <c r="E4977" s="139"/>
    </row>
    <row r="4978" spans="5:5">
      <c r="E4978" s="139"/>
    </row>
    <row r="4979" spans="5:5">
      <c r="E4979" s="139"/>
    </row>
    <row r="4980" spans="5:5">
      <c r="E4980" s="139"/>
    </row>
    <row r="4981" spans="5:5">
      <c r="E4981" s="139"/>
    </row>
    <row r="4982" spans="5:5">
      <c r="E4982" s="139"/>
    </row>
    <row r="4983" spans="5:5">
      <c r="E4983" s="139"/>
    </row>
    <row r="4984" spans="5:5">
      <c r="E4984" s="139"/>
    </row>
    <row r="4985" spans="5:5">
      <c r="E4985" s="139"/>
    </row>
    <row r="4986" spans="5:5">
      <c r="E4986" s="139"/>
    </row>
    <row r="4987" spans="5:5">
      <c r="E4987" s="139"/>
    </row>
    <row r="4988" spans="5:5">
      <c r="E4988" s="139"/>
    </row>
    <row r="4989" spans="5:5">
      <c r="E4989" s="139"/>
    </row>
    <row r="4990" spans="5:5">
      <c r="E4990" s="139"/>
    </row>
    <row r="4991" spans="5:5">
      <c r="E4991" s="139"/>
    </row>
    <row r="4992" spans="5:5">
      <c r="E4992" s="139"/>
    </row>
    <row r="4993" spans="5:5">
      <c r="E4993" s="139"/>
    </row>
    <row r="4994" spans="5:5">
      <c r="E4994" s="139"/>
    </row>
    <row r="4995" spans="5:5">
      <c r="E4995" s="139"/>
    </row>
    <row r="4996" spans="5:5">
      <c r="E4996" s="139"/>
    </row>
    <row r="4997" spans="5:5">
      <c r="E4997" s="139"/>
    </row>
    <row r="4998" spans="5:5">
      <c r="E4998" s="139"/>
    </row>
    <row r="4999" spans="5:5">
      <c r="E4999" s="139"/>
    </row>
    <row r="5000" spans="5:5">
      <c r="E5000" s="139"/>
    </row>
    <row r="5001" spans="5:5">
      <c r="E5001" s="139"/>
    </row>
    <row r="5002" spans="5:5">
      <c r="E5002" s="139"/>
    </row>
    <row r="5003" spans="5:5">
      <c r="E5003" s="139"/>
    </row>
    <row r="5004" spans="5:5">
      <c r="E5004" s="139"/>
    </row>
    <row r="5005" spans="5:5">
      <c r="E5005" s="139"/>
    </row>
    <row r="5006" spans="5:5">
      <c r="E5006" s="139"/>
    </row>
    <row r="5007" spans="5:5">
      <c r="E5007" s="139"/>
    </row>
    <row r="5008" spans="5:5">
      <c r="E5008" s="139"/>
    </row>
    <row r="5009" spans="5:5">
      <c r="E5009" s="139"/>
    </row>
    <row r="5010" spans="5:5">
      <c r="E5010" s="139"/>
    </row>
    <row r="5011" spans="5:5">
      <c r="E5011" s="139"/>
    </row>
    <row r="5012" spans="5:5">
      <c r="E5012" s="139"/>
    </row>
    <row r="5013" spans="5:5">
      <c r="E5013" s="139"/>
    </row>
    <row r="5014" spans="5:5">
      <c r="E5014" s="139"/>
    </row>
    <row r="5015" spans="5:5">
      <c r="E5015" s="139"/>
    </row>
    <row r="5016" spans="5:5">
      <c r="E5016" s="139"/>
    </row>
    <row r="5017" spans="5:5">
      <c r="E5017" s="139"/>
    </row>
    <row r="5018" spans="5:5">
      <c r="E5018" s="139"/>
    </row>
    <row r="5019" spans="5:5">
      <c r="E5019" s="139"/>
    </row>
    <row r="5020" spans="5:5">
      <c r="E5020" s="139"/>
    </row>
    <row r="5021" spans="5:5">
      <c r="E5021" s="139"/>
    </row>
    <row r="5022" spans="5:5">
      <c r="E5022" s="139"/>
    </row>
    <row r="5023" spans="5:5">
      <c r="E5023" s="139"/>
    </row>
    <row r="5024" spans="5:5">
      <c r="E5024" s="139"/>
    </row>
    <row r="5025" spans="5:5">
      <c r="E5025" s="139"/>
    </row>
    <row r="5026" spans="5:5">
      <c r="E5026" s="139"/>
    </row>
    <row r="5027" spans="5:5">
      <c r="E5027" s="139"/>
    </row>
    <row r="5028" spans="5:5">
      <c r="E5028" s="139"/>
    </row>
    <row r="5029" spans="5:5">
      <c r="E5029" s="139"/>
    </row>
    <row r="5030" spans="5:5">
      <c r="E5030" s="139"/>
    </row>
    <row r="5031" spans="5:5">
      <c r="E5031" s="139"/>
    </row>
    <row r="5032" spans="5:5">
      <c r="E5032" s="139"/>
    </row>
    <row r="5033" spans="5:5">
      <c r="E5033" s="139"/>
    </row>
    <row r="5034" spans="5:5">
      <c r="E5034" s="139"/>
    </row>
    <row r="5035" spans="5:5">
      <c r="E5035" s="139"/>
    </row>
    <row r="5036" spans="5:5">
      <c r="E5036" s="139"/>
    </row>
    <row r="5037" spans="5:5">
      <c r="E5037" s="139"/>
    </row>
    <row r="5038" spans="5:5">
      <c r="E5038" s="139"/>
    </row>
    <row r="5039" spans="5:5">
      <c r="E5039" s="139"/>
    </row>
    <row r="5040" spans="5:5">
      <c r="E5040" s="139"/>
    </row>
    <row r="5041" spans="5:5">
      <c r="E5041" s="139"/>
    </row>
    <row r="5042" spans="5:5">
      <c r="E5042" s="139"/>
    </row>
    <row r="5043" spans="5:5">
      <c r="E5043" s="139"/>
    </row>
    <row r="5044" spans="5:5">
      <c r="E5044" s="139"/>
    </row>
    <row r="5045" spans="5:5">
      <c r="E5045" s="139"/>
    </row>
    <row r="5046" spans="5:5">
      <c r="E5046" s="139"/>
    </row>
    <row r="5047" spans="5:5">
      <c r="E5047" s="139"/>
    </row>
    <row r="5048" spans="5:5">
      <c r="E5048" s="139"/>
    </row>
    <row r="5049" spans="5:5">
      <c r="E5049" s="139"/>
    </row>
    <row r="5050" spans="5:5">
      <c r="E5050" s="139"/>
    </row>
    <row r="5051" spans="5:5">
      <c r="E5051" s="139"/>
    </row>
    <row r="5052" spans="5:5">
      <c r="E5052" s="139"/>
    </row>
    <row r="5053" spans="5:5">
      <c r="E5053" s="139"/>
    </row>
    <row r="5054" spans="5:5">
      <c r="E5054" s="139"/>
    </row>
    <row r="5055" spans="5:5">
      <c r="E5055" s="139"/>
    </row>
    <row r="5056" spans="5:5">
      <c r="E5056" s="139"/>
    </row>
    <row r="5057" spans="5:5">
      <c r="E5057" s="139"/>
    </row>
    <row r="5058" spans="5:5">
      <c r="E5058" s="139"/>
    </row>
    <row r="5059" spans="5:5">
      <c r="E5059" s="139"/>
    </row>
    <row r="5060" spans="5:5">
      <c r="E5060" s="139"/>
    </row>
    <row r="5061" spans="5:5">
      <c r="E5061" s="139"/>
    </row>
    <row r="5062" spans="5:5">
      <c r="E5062" s="139"/>
    </row>
    <row r="5063" spans="5:5">
      <c r="E5063" s="139"/>
    </row>
    <row r="5064" spans="5:5">
      <c r="E5064" s="139"/>
    </row>
    <row r="5065" spans="5:5">
      <c r="E5065" s="139"/>
    </row>
    <row r="5066" spans="5:5">
      <c r="E5066" s="139"/>
    </row>
    <row r="5067" spans="5:5">
      <c r="E5067" s="139"/>
    </row>
    <row r="5068" spans="5:5">
      <c r="E5068" s="139"/>
    </row>
    <row r="5069" spans="5:5">
      <c r="E5069" s="139"/>
    </row>
    <row r="5070" spans="5:5">
      <c r="E5070" s="139"/>
    </row>
    <row r="5071" spans="5:5">
      <c r="E5071" s="139"/>
    </row>
    <row r="5072" spans="5:5">
      <c r="E5072" s="139"/>
    </row>
    <row r="5073" spans="5:5">
      <c r="E5073" s="139"/>
    </row>
    <row r="5074" spans="5:5">
      <c r="E5074" s="139"/>
    </row>
    <row r="5075" spans="5:5">
      <c r="E5075" s="139"/>
    </row>
    <row r="5076" spans="5:5">
      <c r="E5076" s="139"/>
    </row>
    <row r="5077" spans="5:5">
      <c r="E5077" s="139"/>
    </row>
    <row r="5078" spans="5:5">
      <c r="E5078" s="139"/>
    </row>
    <row r="5079" spans="5:5">
      <c r="E5079" s="139"/>
    </row>
    <row r="5080" spans="5:5">
      <c r="E5080" s="139"/>
    </row>
    <row r="5081" spans="5:5">
      <c r="E5081" s="139"/>
    </row>
    <row r="5082" spans="5:5">
      <c r="E5082" s="139"/>
    </row>
    <row r="5083" spans="5:5">
      <c r="E5083" s="139"/>
    </row>
    <row r="5084" spans="5:5">
      <c r="E5084" s="139"/>
    </row>
    <row r="5085" spans="5:5">
      <c r="E5085" s="139"/>
    </row>
    <row r="5086" spans="5:5">
      <c r="E5086" s="139"/>
    </row>
    <row r="5087" spans="5:5">
      <c r="E5087" s="139"/>
    </row>
    <row r="5088" spans="5:5">
      <c r="E5088" s="139"/>
    </row>
    <row r="5089" spans="5:5">
      <c r="E5089" s="139"/>
    </row>
    <row r="5090" spans="5:5">
      <c r="E5090" s="139"/>
    </row>
    <row r="5091" spans="5:5">
      <c r="E5091" s="139"/>
    </row>
    <row r="5092" spans="5:5">
      <c r="E5092" s="139"/>
    </row>
    <row r="5093" spans="5:5">
      <c r="E5093" s="139"/>
    </row>
    <row r="5094" spans="5:5">
      <c r="E5094" s="139"/>
    </row>
    <row r="5095" spans="5:5">
      <c r="E5095" s="139"/>
    </row>
    <row r="5096" spans="5:5">
      <c r="E5096" s="139"/>
    </row>
    <row r="5097" spans="5:5">
      <c r="E5097" s="139"/>
    </row>
    <row r="5098" spans="5:5">
      <c r="E5098" s="139"/>
    </row>
    <row r="5099" spans="5:5">
      <c r="E5099" s="139"/>
    </row>
    <row r="5100" spans="5:5">
      <c r="E5100" s="139"/>
    </row>
    <row r="5101" spans="5:5">
      <c r="E5101" s="139"/>
    </row>
    <row r="5102" spans="5:5">
      <c r="E5102" s="139"/>
    </row>
    <row r="5103" spans="5:5">
      <c r="E5103" s="139"/>
    </row>
    <row r="5104" spans="5:5">
      <c r="E5104" s="139"/>
    </row>
    <row r="5105" spans="5:5">
      <c r="E5105" s="139"/>
    </row>
    <row r="5106" spans="5:5">
      <c r="E5106" s="139"/>
    </row>
    <row r="5107" spans="5:5">
      <c r="E5107" s="139"/>
    </row>
    <row r="5108" spans="5:5">
      <c r="E5108" s="139"/>
    </row>
    <row r="5109" spans="5:5">
      <c r="E5109" s="139"/>
    </row>
    <row r="5110" spans="5:5">
      <c r="E5110" s="139"/>
    </row>
    <row r="5111" spans="5:5">
      <c r="E5111" s="139"/>
    </row>
    <row r="5112" spans="5:5">
      <c r="E5112" s="139"/>
    </row>
    <row r="5113" spans="5:5">
      <c r="E5113" s="139"/>
    </row>
    <row r="5114" spans="5:5">
      <c r="E5114" s="139"/>
    </row>
    <row r="5115" spans="5:5">
      <c r="E5115" s="139"/>
    </row>
    <row r="5116" spans="5:5">
      <c r="E5116" s="139"/>
    </row>
    <row r="5117" spans="5:5">
      <c r="E5117" s="139"/>
    </row>
    <row r="5118" spans="5:5">
      <c r="E5118" s="139"/>
    </row>
    <row r="5119" spans="5:5">
      <c r="E5119" s="139"/>
    </row>
    <row r="5120" spans="5:5">
      <c r="E5120" s="139"/>
    </row>
    <row r="5121" spans="5:5">
      <c r="E5121" s="139"/>
    </row>
    <row r="5122" spans="5:5">
      <c r="E5122" s="139"/>
    </row>
    <row r="5123" spans="5:5">
      <c r="E5123" s="139"/>
    </row>
    <row r="5124" spans="5:5">
      <c r="E5124" s="139"/>
    </row>
    <row r="5125" spans="5:5">
      <c r="E5125" s="139"/>
    </row>
    <row r="5126" spans="5:5">
      <c r="E5126" s="139"/>
    </row>
    <row r="5127" spans="5:5">
      <c r="E5127" s="139"/>
    </row>
    <row r="5128" spans="5:5">
      <c r="E5128" s="139"/>
    </row>
    <row r="5129" spans="5:5">
      <c r="E5129" s="139"/>
    </row>
    <row r="5130" spans="5:5">
      <c r="E5130" s="139"/>
    </row>
    <row r="5131" spans="5:5">
      <c r="E5131" s="139"/>
    </row>
    <row r="5132" spans="5:5">
      <c r="E5132" s="139"/>
    </row>
    <row r="5133" spans="5:5">
      <c r="E5133" s="139"/>
    </row>
    <row r="5134" spans="5:5">
      <c r="E5134" s="139"/>
    </row>
    <row r="5135" spans="5:5">
      <c r="E5135" s="139"/>
    </row>
    <row r="5136" spans="5:5">
      <c r="E5136" s="139"/>
    </row>
    <row r="5137" spans="5:5">
      <c r="E5137" s="139"/>
    </row>
    <row r="5138" spans="5:5">
      <c r="E5138" s="139"/>
    </row>
    <row r="5139" spans="5:5">
      <c r="E5139" s="139"/>
    </row>
    <row r="5140" spans="5:5">
      <c r="E5140" s="139"/>
    </row>
    <row r="5141" spans="5:5">
      <c r="E5141" s="139"/>
    </row>
    <row r="5142" spans="5:5">
      <c r="E5142" s="139"/>
    </row>
    <row r="5143" spans="5:5">
      <c r="E5143" s="139"/>
    </row>
    <row r="5144" spans="5:5">
      <c r="E5144" s="139"/>
    </row>
    <row r="5145" spans="5:5">
      <c r="E5145" s="139"/>
    </row>
    <row r="5146" spans="5:5">
      <c r="E5146" s="139"/>
    </row>
    <row r="5147" spans="5:5">
      <c r="E5147" s="139"/>
    </row>
    <row r="5148" spans="5:5">
      <c r="E5148" s="139"/>
    </row>
    <row r="5149" spans="5:5">
      <c r="E5149" s="139"/>
    </row>
    <row r="5150" spans="5:5">
      <c r="E5150" s="139"/>
    </row>
    <row r="5151" spans="5:5">
      <c r="E5151" s="139"/>
    </row>
    <row r="5152" spans="5:5">
      <c r="E5152" s="139"/>
    </row>
    <row r="5153" spans="5:5">
      <c r="E5153" s="139"/>
    </row>
    <row r="5154" spans="5:5">
      <c r="E5154" s="139"/>
    </row>
    <row r="5155" spans="5:5">
      <c r="E5155" s="139"/>
    </row>
    <row r="5156" spans="5:5">
      <c r="E5156" s="139"/>
    </row>
    <row r="5157" spans="5:5">
      <c r="E5157" s="139"/>
    </row>
    <row r="5158" spans="5:5">
      <c r="E5158" s="139"/>
    </row>
    <row r="5159" spans="5:5">
      <c r="E5159" s="139"/>
    </row>
    <row r="5160" spans="5:5">
      <c r="E5160" s="139"/>
    </row>
    <row r="5161" spans="5:5">
      <c r="E5161" s="139"/>
    </row>
    <row r="5162" spans="5:5">
      <c r="E5162" s="139"/>
    </row>
    <row r="5163" spans="5:5">
      <c r="E5163" s="139"/>
    </row>
    <row r="5164" spans="5:5">
      <c r="E5164" s="139"/>
    </row>
    <row r="5165" spans="5:5">
      <c r="E5165" s="139"/>
    </row>
    <row r="5166" spans="5:5">
      <c r="E5166" s="139"/>
    </row>
    <row r="5167" spans="5:5">
      <c r="E5167" s="139"/>
    </row>
    <row r="5168" spans="5:5">
      <c r="E5168" s="139"/>
    </row>
    <row r="5169" spans="5:5">
      <c r="E5169" s="139"/>
    </row>
    <row r="5170" spans="5:5">
      <c r="E5170" s="139"/>
    </row>
    <row r="5171" spans="5:5">
      <c r="E5171" s="139"/>
    </row>
    <row r="5172" spans="5:5">
      <c r="E5172" s="139"/>
    </row>
    <row r="5173" spans="5:5">
      <c r="E5173" s="139"/>
    </row>
    <row r="5174" spans="5:5">
      <c r="E5174" s="139"/>
    </row>
    <row r="5175" spans="5:5">
      <c r="E5175" s="139"/>
    </row>
    <row r="5176" spans="5:5">
      <c r="E5176" s="139"/>
    </row>
    <row r="5177" spans="5:5">
      <c r="E5177" s="139"/>
    </row>
    <row r="5178" spans="5:5">
      <c r="E5178" s="139"/>
    </row>
    <row r="5179" spans="5:5">
      <c r="E5179" s="139"/>
    </row>
    <row r="5180" spans="5:5">
      <c r="E5180" s="139"/>
    </row>
    <row r="5181" spans="5:5">
      <c r="E5181" s="139"/>
    </row>
    <row r="5182" spans="5:5">
      <c r="E5182" s="139"/>
    </row>
    <row r="5183" spans="5:5">
      <c r="E5183" s="139"/>
    </row>
    <row r="5184" spans="5:5">
      <c r="E5184" s="139"/>
    </row>
    <row r="5185" spans="5:5">
      <c r="E5185" s="139"/>
    </row>
    <row r="5186" spans="5:5">
      <c r="E5186" s="139"/>
    </row>
    <row r="5187" spans="5:5">
      <c r="E5187" s="139"/>
    </row>
    <row r="5188" spans="5:5">
      <c r="E5188" s="139"/>
    </row>
    <row r="5189" spans="5:5">
      <c r="E5189" s="139"/>
    </row>
    <row r="5190" spans="5:5">
      <c r="E5190" s="139"/>
    </row>
    <row r="5191" spans="5:5">
      <c r="E5191" s="139"/>
    </row>
    <row r="5192" spans="5:5">
      <c r="E5192" s="139"/>
    </row>
    <row r="5193" spans="5:5">
      <c r="E5193" s="139"/>
    </row>
    <row r="5194" spans="5:5">
      <c r="E5194" s="139"/>
    </row>
    <row r="5195" spans="5:5">
      <c r="E5195" s="139"/>
    </row>
    <row r="5196" spans="5:5">
      <c r="E5196" s="139"/>
    </row>
    <row r="5197" spans="5:5">
      <c r="E5197" s="139"/>
    </row>
    <row r="5198" spans="5:5">
      <c r="E5198" s="139"/>
    </row>
    <row r="5199" spans="5:5">
      <c r="E5199" s="139"/>
    </row>
    <row r="5200" spans="5:5">
      <c r="E5200" s="139"/>
    </row>
    <row r="5201" spans="5:5">
      <c r="E5201" s="139"/>
    </row>
    <row r="5202" spans="5:5">
      <c r="E5202" s="139"/>
    </row>
    <row r="5203" spans="5:5">
      <c r="E5203" s="139"/>
    </row>
    <row r="5204" spans="5:5">
      <c r="E5204" s="139"/>
    </row>
    <row r="5205" spans="5:5">
      <c r="E5205" s="139"/>
    </row>
    <row r="5206" spans="5:5">
      <c r="E5206" s="139"/>
    </row>
    <row r="5207" spans="5:5">
      <c r="E5207" s="139"/>
    </row>
    <row r="5208" spans="5:5">
      <c r="E5208" s="139"/>
    </row>
    <row r="5209" spans="5:5">
      <c r="E5209" s="139"/>
    </row>
    <row r="5210" spans="5:5">
      <c r="E5210" s="139"/>
    </row>
    <row r="5211" spans="5:5">
      <c r="E5211" s="139"/>
    </row>
    <row r="5212" spans="5:5">
      <c r="E5212" s="139"/>
    </row>
    <row r="5213" spans="5:5">
      <c r="E5213" s="139"/>
    </row>
    <row r="5214" spans="5:5">
      <c r="E5214" s="139"/>
    </row>
    <row r="5215" spans="5:5">
      <c r="E5215" s="139"/>
    </row>
    <row r="5216" spans="5:5">
      <c r="E5216" s="139"/>
    </row>
    <row r="5217" spans="5:5">
      <c r="E5217" s="139"/>
    </row>
    <row r="5218" spans="5:5">
      <c r="E5218" s="139"/>
    </row>
    <row r="5219" spans="5:5">
      <c r="E5219" s="139"/>
    </row>
    <row r="5220" spans="5:5">
      <c r="E5220" s="139"/>
    </row>
    <row r="5221" spans="5:5">
      <c r="E5221" s="139"/>
    </row>
    <row r="5222" spans="5:5">
      <c r="E5222" s="139"/>
    </row>
    <row r="5223" spans="5:5">
      <c r="E5223" s="139"/>
    </row>
    <row r="5224" spans="5:5">
      <c r="E5224" s="139"/>
    </row>
    <row r="5225" spans="5:5">
      <c r="E5225" s="139"/>
    </row>
    <row r="5226" spans="5:5">
      <c r="E5226" s="139"/>
    </row>
    <row r="5227" spans="5:5">
      <c r="E5227" s="139"/>
    </row>
    <row r="5228" spans="5:5">
      <c r="E5228" s="139"/>
    </row>
    <row r="5229" spans="5:5">
      <c r="E5229" s="139"/>
    </row>
    <row r="5230" spans="5:5">
      <c r="E5230" s="139"/>
    </row>
    <row r="5231" spans="5:5">
      <c r="E5231" s="139"/>
    </row>
    <row r="5232" spans="5:5">
      <c r="E5232" s="139"/>
    </row>
    <row r="5233" spans="5:5">
      <c r="E5233" s="139"/>
    </row>
    <row r="5234" spans="5:5">
      <c r="E5234" s="139"/>
    </row>
    <row r="5235" spans="5:5">
      <c r="E5235" s="139"/>
    </row>
    <row r="5236" spans="5:5">
      <c r="E5236" s="139"/>
    </row>
    <row r="5237" spans="5:5">
      <c r="E5237" s="139"/>
    </row>
    <row r="5238" spans="5:5">
      <c r="E5238" s="139"/>
    </row>
    <row r="5239" spans="5:5">
      <c r="E5239" s="139"/>
    </row>
    <row r="5240" spans="5:5">
      <c r="E5240" s="139"/>
    </row>
    <row r="5241" spans="5:5">
      <c r="E5241" s="139"/>
    </row>
    <row r="5242" spans="5:5">
      <c r="E5242" s="139"/>
    </row>
    <row r="5243" spans="5:5">
      <c r="E5243" s="139"/>
    </row>
    <row r="5244" spans="5:5">
      <c r="E5244" s="139"/>
    </row>
    <row r="5245" spans="5:5">
      <c r="E5245" s="139"/>
    </row>
    <row r="5246" spans="5:5">
      <c r="E5246" s="139"/>
    </row>
    <row r="5247" spans="5:5">
      <c r="E5247" s="139"/>
    </row>
    <row r="5248" spans="5:5">
      <c r="E5248" s="139"/>
    </row>
    <row r="5249" spans="5:5">
      <c r="E5249" s="139"/>
    </row>
    <row r="5250" spans="5:5">
      <c r="E5250" s="139"/>
    </row>
    <row r="5251" spans="5:5">
      <c r="E5251" s="139"/>
    </row>
    <row r="5252" spans="5:5">
      <c r="E5252" s="139"/>
    </row>
    <row r="5253" spans="5:5">
      <c r="E5253" s="139"/>
    </row>
    <row r="5254" spans="5:5">
      <c r="E5254" s="139"/>
    </row>
    <row r="5255" spans="5:5">
      <c r="E5255" s="139"/>
    </row>
    <row r="5256" spans="5:5">
      <c r="E5256" s="139"/>
    </row>
    <row r="5257" spans="5:5">
      <c r="E5257" s="139"/>
    </row>
    <row r="5258" spans="5:5">
      <c r="E5258" s="139"/>
    </row>
    <row r="5259" spans="5:5">
      <c r="E5259" s="139"/>
    </row>
    <row r="5260" spans="5:5">
      <c r="E5260" s="139"/>
    </row>
    <row r="5261" spans="5:5">
      <c r="E5261" s="139"/>
    </row>
    <row r="5262" spans="5:5">
      <c r="E5262" s="139"/>
    </row>
    <row r="5263" spans="5:5">
      <c r="E5263" s="139"/>
    </row>
    <row r="5264" spans="5:5">
      <c r="E5264" s="139"/>
    </row>
    <row r="5265" spans="5:5">
      <c r="E5265" s="139"/>
    </row>
    <row r="5266" spans="5:5">
      <c r="E5266" s="139"/>
    </row>
    <row r="5267" spans="5:5">
      <c r="E5267" s="139"/>
    </row>
    <row r="5268" spans="5:5">
      <c r="E5268" s="139"/>
    </row>
    <row r="5269" spans="5:5">
      <c r="E5269" s="139"/>
    </row>
    <row r="5270" spans="5:5">
      <c r="E5270" s="139"/>
    </row>
    <row r="5271" spans="5:5">
      <c r="E5271" s="139"/>
    </row>
    <row r="5272" spans="5:5">
      <c r="E5272" s="139"/>
    </row>
    <row r="5273" spans="5:5">
      <c r="E5273" s="139"/>
    </row>
    <row r="5274" spans="5:5">
      <c r="E5274" s="139"/>
    </row>
    <row r="5275" spans="5:5">
      <c r="E5275" s="139"/>
    </row>
    <row r="5276" spans="5:5">
      <c r="E5276" s="139"/>
    </row>
    <row r="5277" spans="5:5">
      <c r="E5277" s="139"/>
    </row>
    <row r="5278" spans="5:5">
      <c r="E5278" s="139"/>
    </row>
    <row r="5279" spans="5:5">
      <c r="E5279" s="139"/>
    </row>
    <row r="5280" spans="5:5">
      <c r="E5280" s="139"/>
    </row>
    <row r="5281" spans="5:5">
      <c r="E5281" s="139"/>
    </row>
    <row r="5282" spans="5:5">
      <c r="E5282" s="139"/>
    </row>
    <row r="5283" spans="5:5">
      <c r="E5283" s="139"/>
    </row>
    <row r="5284" spans="5:5">
      <c r="E5284" s="139"/>
    </row>
    <row r="5285" spans="5:5">
      <c r="E5285" s="139"/>
    </row>
    <row r="5286" spans="5:5">
      <c r="E5286" s="139"/>
    </row>
    <row r="5287" spans="5:5">
      <c r="E5287" s="139"/>
    </row>
    <row r="5288" spans="5:5">
      <c r="E5288" s="139"/>
    </row>
    <row r="5289" spans="5:5">
      <c r="E5289" s="139"/>
    </row>
    <row r="5290" spans="5:5">
      <c r="E5290" s="139"/>
    </row>
    <row r="5291" spans="5:5">
      <c r="E5291" s="139"/>
    </row>
    <row r="5292" spans="5:5">
      <c r="E5292" s="139"/>
    </row>
    <row r="5293" spans="5:5">
      <c r="E5293" s="139"/>
    </row>
    <row r="5294" spans="5:5">
      <c r="E5294" s="139"/>
    </row>
    <row r="5295" spans="5:5">
      <c r="E5295" s="139"/>
    </row>
    <row r="5296" spans="5:5">
      <c r="E5296" s="139"/>
    </row>
    <row r="5297" spans="5:5">
      <c r="E5297" s="139"/>
    </row>
    <row r="5298" spans="5:5">
      <c r="E5298" s="139"/>
    </row>
    <row r="5299" spans="5:5">
      <c r="E5299" s="139"/>
    </row>
    <row r="5300" spans="5:5">
      <c r="E5300" s="139"/>
    </row>
    <row r="5301" spans="5:5">
      <c r="E5301" s="139"/>
    </row>
    <row r="5302" spans="5:5">
      <c r="E5302" s="139"/>
    </row>
    <row r="5303" spans="5:5">
      <c r="E5303" s="139"/>
    </row>
    <row r="5304" spans="5:5">
      <c r="E5304" s="139"/>
    </row>
    <row r="5305" spans="5:5">
      <c r="E5305" s="139"/>
    </row>
    <row r="5306" spans="5:5">
      <c r="E5306" s="139"/>
    </row>
    <row r="5307" spans="5:5">
      <c r="E5307" s="139"/>
    </row>
    <row r="5308" spans="5:5">
      <c r="E5308" s="139"/>
    </row>
    <row r="5309" spans="5:5">
      <c r="E5309" s="139"/>
    </row>
    <row r="5310" spans="5:5">
      <c r="E5310" s="139"/>
    </row>
    <row r="5311" spans="5:5">
      <c r="E5311" s="139"/>
    </row>
    <row r="5312" spans="5:5">
      <c r="E5312" s="139"/>
    </row>
    <row r="5313" spans="5:5">
      <c r="E5313" s="139"/>
    </row>
    <row r="5314" spans="5:5">
      <c r="E5314" s="139"/>
    </row>
    <row r="5315" spans="5:5">
      <c r="E5315" s="139"/>
    </row>
    <row r="5316" spans="5:5">
      <c r="E5316" s="139"/>
    </row>
    <row r="5317" spans="5:5">
      <c r="E5317" s="139"/>
    </row>
    <row r="5318" spans="5:5">
      <c r="E5318" s="139"/>
    </row>
    <row r="5319" spans="5:5">
      <c r="E5319" s="139"/>
    </row>
    <row r="5320" spans="5:5">
      <c r="E5320" s="139"/>
    </row>
    <row r="5321" spans="5:5">
      <c r="E5321" s="139"/>
    </row>
    <row r="5322" spans="5:5">
      <c r="E5322" s="139"/>
    </row>
    <row r="5323" spans="5:5">
      <c r="E5323" s="139"/>
    </row>
    <row r="5324" spans="5:5">
      <c r="E5324" s="139"/>
    </row>
    <row r="5325" spans="5:5">
      <c r="E5325" s="139"/>
    </row>
    <row r="5326" spans="5:5">
      <c r="E5326" s="139"/>
    </row>
    <row r="5327" spans="5:5">
      <c r="E5327" s="139"/>
    </row>
    <row r="5328" spans="5:5">
      <c r="E5328" s="139"/>
    </row>
    <row r="5329" spans="5:5">
      <c r="E5329" s="139"/>
    </row>
    <row r="5330" spans="5:5">
      <c r="E5330" s="139"/>
    </row>
    <row r="5331" spans="5:5">
      <c r="E5331" s="139"/>
    </row>
    <row r="5332" spans="5:5">
      <c r="E5332" s="139"/>
    </row>
    <row r="5333" spans="5:5">
      <c r="E5333" s="139"/>
    </row>
    <row r="5334" spans="5:5">
      <c r="E5334" s="139"/>
    </row>
    <row r="5335" spans="5:5">
      <c r="E5335" s="139"/>
    </row>
    <row r="5336" spans="5:5">
      <c r="E5336" s="139"/>
    </row>
    <row r="5337" spans="5:5">
      <c r="E5337" s="139"/>
    </row>
    <row r="5338" spans="5:5">
      <c r="E5338" s="139"/>
    </row>
    <row r="5339" spans="5:5">
      <c r="E5339" s="139"/>
    </row>
    <row r="5340" spans="5:5">
      <c r="E5340" s="139"/>
    </row>
    <row r="5341" spans="5:5">
      <c r="E5341" s="139"/>
    </row>
    <row r="5342" spans="5:5">
      <c r="E5342" s="139"/>
    </row>
    <row r="5343" spans="5:5">
      <c r="E5343" s="139"/>
    </row>
    <row r="5344" spans="5:5">
      <c r="E5344" s="139"/>
    </row>
    <row r="5345" spans="5:5">
      <c r="E5345" s="139"/>
    </row>
    <row r="5346" spans="5:5">
      <c r="E5346" s="139"/>
    </row>
    <row r="5347" spans="5:5">
      <c r="E5347" s="139"/>
    </row>
    <row r="5348" spans="5:5">
      <c r="E5348" s="139"/>
    </row>
    <row r="5349" spans="5:5">
      <c r="E5349" s="139"/>
    </row>
    <row r="5350" spans="5:5">
      <c r="E5350" s="139"/>
    </row>
    <row r="5351" spans="5:5">
      <c r="E5351" s="139"/>
    </row>
    <row r="5352" spans="5:5">
      <c r="E5352" s="139"/>
    </row>
    <row r="5353" spans="5:5">
      <c r="E5353" s="139"/>
    </row>
    <row r="5354" spans="5:5">
      <c r="E5354" s="139"/>
    </row>
    <row r="5355" spans="5:5">
      <c r="E5355" s="139"/>
    </row>
    <row r="5356" spans="5:5">
      <c r="E5356" s="139"/>
    </row>
    <row r="5357" spans="5:5">
      <c r="E5357" s="139"/>
    </row>
    <row r="5358" spans="5:5">
      <c r="E5358" s="139"/>
    </row>
    <row r="5359" spans="5:5">
      <c r="E5359" s="139"/>
    </row>
    <row r="5360" spans="5:5">
      <c r="E5360" s="139"/>
    </row>
    <row r="5361" spans="5:5">
      <c r="E5361" s="139"/>
    </row>
    <row r="5362" spans="5:5">
      <c r="E5362" s="139"/>
    </row>
    <row r="5363" spans="5:5">
      <c r="E5363" s="139"/>
    </row>
    <row r="5364" spans="5:5">
      <c r="E5364" s="139"/>
    </row>
    <row r="5365" spans="5:5">
      <c r="E5365" s="139"/>
    </row>
    <row r="5366" spans="5:5">
      <c r="E5366" s="139"/>
    </row>
    <row r="5367" spans="5:5">
      <c r="E5367" s="139"/>
    </row>
    <row r="5368" spans="5:5">
      <c r="E5368" s="139"/>
    </row>
    <row r="5369" spans="5:5">
      <c r="E5369" s="139"/>
    </row>
    <row r="5370" spans="5:5">
      <c r="E5370" s="139"/>
    </row>
    <row r="5371" spans="5:5">
      <c r="E5371" s="139"/>
    </row>
    <row r="5372" spans="5:5">
      <c r="E5372" s="139"/>
    </row>
    <row r="5373" spans="5:5">
      <c r="E5373" s="139"/>
    </row>
    <row r="5374" spans="5:5">
      <c r="E5374" s="139"/>
    </row>
    <row r="5375" spans="5:5">
      <c r="E5375" s="139"/>
    </row>
    <row r="5376" spans="5:5">
      <c r="E5376" s="139"/>
    </row>
    <row r="5377" spans="5:5">
      <c r="E5377" s="139"/>
    </row>
    <row r="5378" spans="5:5">
      <c r="E5378" s="139"/>
    </row>
    <row r="5379" spans="5:5">
      <c r="E5379" s="139"/>
    </row>
    <row r="5380" spans="5:5">
      <c r="E5380" s="139"/>
    </row>
    <row r="5381" spans="5:5">
      <c r="E5381" s="139"/>
    </row>
    <row r="5382" spans="5:5">
      <c r="E5382" s="139"/>
    </row>
    <row r="5383" spans="5:5">
      <c r="E5383" s="139"/>
    </row>
    <row r="5384" spans="5:5">
      <c r="E5384" s="139"/>
    </row>
    <row r="5385" spans="5:5">
      <c r="E5385" s="139"/>
    </row>
    <row r="5386" spans="5:5">
      <c r="E5386" s="139"/>
    </row>
    <row r="5387" spans="5:5">
      <c r="E5387" s="139"/>
    </row>
    <row r="5388" spans="5:5">
      <c r="E5388" s="139"/>
    </row>
    <row r="5389" spans="5:5">
      <c r="E5389" s="139"/>
    </row>
    <row r="5390" spans="5:5">
      <c r="E5390" s="139"/>
    </row>
    <row r="5391" spans="5:5">
      <c r="E5391" s="139"/>
    </row>
    <row r="5392" spans="5:5">
      <c r="E5392" s="139"/>
    </row>
    <row r="5393" spans="5:5">
      <c r="E5393" s="139"/>
    </row>
    <row r="5394" spans="5:5">
      <c r="E5394" s="139"/>
    </row>
    <row r="5395" spans="5:5">
      <c r="E5395" s="139"/>
    </row>
    <row r="5396" spans="5:5">
      <c r="E5396" s="139"/>
    </row>
    <row r="5397" spans="5:5">
      <c r="E5397" s="139"/>
    </row>
    <row r="5398" spans="5:5">
      <c r="E5398" s="139"/>
    </row>
    <row r="5399" spans="5:5">
      <c r="E5399" s="139"/>
    </row>
    <row r="5400" spans="5:5">
      <c r="E5400" s="139"/>
    </row>
    <row r="5401" spans="5:5">
      <c r="E5401" s="139"/>
    </row>
    <row r="5402" spans="5:5">
      <c r="E5402" s="139"/>
    </row>
    <row r="5403" spans="5:5">
      <c r="E5403" s="139"/>
    </row>
    <row r="5404" spans="5:5">
      <c r="E5404" s="139"/>
    </row>
    <row r="5405" spans="5:5">
      <c r="E5405" s="139"/>
    </row>
    <row r="5406" spans="5:5">
      <c r="E5406" s="139"/>
    </row>
    <row r="5407" spans="5:5">
      <c r="E5407" s="139"/>
    </row>
    <row r="5408" spans="5:5">
      <c r="E5408" s="139"/>
    </row>
    <row r="5409" spans="5:5">
      <c r="E5409" s="139"/>
    </row>
    <row r="5410" spans="5:5">
      <c r="E5410" s="139"/>
    </row>
    <row r="5411" spans="5:5">
      <c r="E5411" s="139"/>
    </row>
    <row r="5412" spans="5:5">
      <c r="E5412" s="139"/>
    </row>
    <row r="5413" spans="5:5">
      <c r="E5413" s="139"/>
    </row>
    <row r="5414" spans="5:5">
      <c r="E5414" s="139"/>
    </row>
    <row r="5415" spans="5:5">
      <c r="E5415" s="139"/>
    </row>
    <row r="5416" spans="5:5">
      <c r="E5416" s="139"/>
    </row>
    <row r="5417" spans="5:5">
      <c r="E5417" s="139"/>
    </row>
    <row r="5418" spans="5:5">
      <c r="E5418" s="139"/>
    </row>
    <row r="5419" spans="5:5">
      <c r="E5419" s="139"/>
    </row>
    <row r="5420" spans="5:5">
      <c r="E5420" s="139"/>
    </row>
    <row r="5421" spans="5:5">
      <c r="E5421" s="139"/>
    </row>
    <row r="5422" spans="5:5">
      <c r="E5422" s="139"/>
    </row>
    <row r="5423" spans="5:5">
      <c r="E5423" s="139"/>
    </row>
    <row r="5424" spans="5:5">
      <c r="E5424" s="139"/>
    </row>
    <row r="5425" spans="5:5">
      <c r="E5425" s="139"/>
    </row>
    <row r="5426" spans="5:5">
      <c r="E5426" s="139"/>
    </row>
    <row r="5427" spans="5:5">
      <c r="E5427" s="139"/>
    </row>
    <row r="5428" spans="5:5">
      <c r="E5428" s="139"/>
    </row>
    <row r="5429" spans="5:5">
      <c r="E5429" s="139"/>
    </row>
    <row r="5430" spans="5:5">
      <c r="E5430" s="139"/>
    </row>
    <row r="5431" spans="5:5">
      <c r="E5431" s="139"/>
    </row>
    <row r="5432" spans="5:5">
      <c r="E5432" s="139"/>
    </row>
    <row r="5433" spans="5:5">
      <c r="E5433" s="139"/>
    </row>
    <row r="5434" spans="5:5">
      <c r="E5434" s="139"/>
    </row>
    <row r="5435" spans="5:5">
      <c r="E5435" s="139"/>
    </row>
    <row r="5436" spans="5:5">
      <c r="E5436" s="139"/>
    </row>
    <row r="5437" spans="5:5">
      <c r="E5437" s="139"/>
    </row>
    <row r="5438" spans="5:5">
      <c r="E5438" s="139"/>
    </row>
    <row r="5439" spans="5:5">
      <c r="E5439" s="139"/>
    </row>
    <row r="5440" spans="5:5">
      <c r="E5440" s="139"/>
    </row>
    <row r="5441" spans="5:5">
      <c r="E5441" s="139"/>
    </row>
    <row r="5442" spans="5:5">
      <c r="E5442" s="139"/>
    </row>
    <row r="5443" spans="5:5">
      <c r="E5443" s="139"/>
    </row>
    <row r="5444" spans="5:5">
      <c r="E5444" s="139"/>
    </row>
    <row r="5445" spans="5:5">
      <c r="E5445" s="139"/>
    </row>
    <row r="5446" spans="5:5">
      <c r="E5446" s="139"/>
    </row>
    <row r="5447" spans="5:5">
      <c r="E5447" s="139"/>
    </row>
    <row r="5448" spans="5:5">
      <c r="E5448" s="139"/>
    </row>
    <row r="5449" spans="5:5">
      <c r="E5449" s="139"/>
    </row>
    <row r="5450" spans="5:5">
      <c r="E5450" s="139"/>
    </row>
    <row r="5451" spans="5:5">
      <c r="E5451" s="139"/>
    </row>
    <row r="5452" spans="5:5">
      <c r="E5452" s="139"/>
    </row>
    <row r="5453" spans="5:5">
      <c r="E5453" s="139"/>
    </row>
    <row r="5454" spans="5:5">
      <c r="E5454" s="139"/>
    </row>
    <row r="5455" spans="5:5">
      <c r="E5455" s="139"/>
    </row>
    <row r="5456" spans="5:5">
      <c r="E5456" s="139"/>
    </row>
    <row r="5457" spans="5:5">
      <c r="E5457" s="139"/>
    </row>
    <row r="5458" spans="5:5">
      <c r="E5458" s="139"/>
    </row>
    <row r="5459" spans="5:5">
      <c r="E5459" s="139"/>
    </row>
    <row r="5460" spans="5:5">
      <c r="E5460" s="139"/>
    </row>
    <row r="5461" spans="5:5">
      <c r="E5461" s="139"/>
    </row>
    <row r="5462" spans="5:5">
      <c r="E5462" s="139"/>
    </row>
    <row r="5463" spans="5:5">
      <c r="E5463" s="139"/>
    </row>
    <row r="5464" spans="5:5">
      <c r="E5464" s="139"/>
    </row>
    <row r="5465" spans="5:5">
      <c r="E5465" s="139"/>
    </row>
    <row r="5466" spans="5:5">
      <c r="E5466" s="139"/>
    </row>
    <row r="5467" spans="5:5">
      <c r="E5467" s="139"/>
    </row>
    <row r="5468" spans="5:5">
      <c r="E5468" s="139"/>
    </row>
    <row r="5469" spans="5:5">
      <c r="E5469" s="139"/>
    </row>
    <row r="5470" spans="5:5">
      <c r="E5470" s="139"/>
    </row>
    <row r="5471" spans="5:5">
      <c r="E5471" s="139"/>
    </row>
    <row r="5472" spans="5:5">
      <c r="E5472" s="139"/>
    </row>
    <row r="5473" spans="5:5">
      <c r="E5473" s="139"/>
    </row>
    <row r="5474" spans="5:5">
      <c r="E5474" s="139"/>
    </row>
    <row r="5475" spans="5:5">
      <c r="E5475" s="139"/>
    </row>
    <row r="5476" spans="5:5">
      <c r="E5476" s="139"/>
    </row>
    <row r="5477" spans="5:5">
      <c r="E5477" s="139"/>
    </row>
    <row r="5478" spans="5:5">
      <c r="E5478" s="139"/>
    </row>
    <row r="5479" spans="5:5">
      <c r="E5479" s="139"/>
    </row>
    <row r="5480" spans="5:5">
      <c r="E5480" s="139"/>
    </row>
    <row r="5481" spans="5:5">
      <c r="E5481" s="139"/>
    </row>
    <row r="5482" spans="5:5">
      <c r="E5482" s="139"/>
    </row>
    <row r="5483" spans="5:5">
      <c r="E5483" s="139"/>
    </row>
    <row r="5484" spans="5:5">
      <c r="E5484" s="139"/>
    </row>
    <row r="5485" spans="5:5">
      <c r="E5485" s="139"/>
    </row>
    <row r="5486" spans="5:5">
      <c r="E5486" s="139"/>
    </row>
    <row r="5487" spans="5:5">
      <c r="E5487" s="139"/>
    </row>
    <row r="5488" spans="5:5">
      <c r="E5488" s="139"/>
    </row>
    <row r="5489" spans="5:5">
      <c r="E5489" s="139"/>
    </row>
    <row r="5490" spans="5:5">
      <c r="E5490" s="139"/>
    </row>
    <row r="5491" spans="5:5">
      <c r="E5491" s="139"/>
    </row>
    <row r="5492" spans="5:5">
      <c r="E5492" s="139"/>
    </row>
    <row r="5493" spans="5:5">
      <c r="E5493" s="139"/>
    </row>
    <row r="5494" spans="5:5">
      <c r="E5494" s="139"/>
    </row>
    <row r="5495" spans="5:5">
      <c r="E5495" s="139"/>
    </row>
    <row r="5496" spans="5:5">
      <c r="E5496" s="139"/>
    </row>
    <row r="5497" spans="5:5">
      <c r="E5497" s="139"/>
    </row>
    <row r="5498" spans="5:5">
      <c r="E5498" s="139"/>
    </row>
    <row r="5499" spans="5:5">
      <c r="E5499" s="139"/>
    </row>
    <row r="5500" spans="5:5">
      <c r="E5500" s="139"/>
    </row>
    <row r="5501" spans="5:5">
      <c r="E5501" s="139"/>
    </row>
    <row r="5502" spans="5:5">
      <c r="E5502" s="139"/>
    </row>
    <row r="5503" spans="5:5">
      <c r="E5503" s="139"/>
    </row>
    <row r="5504" spans="5:5">
      <c r="E5504" s="139"/>
    </row>
    <row r="5505" spans="5:5">
      <c r="E5505" s="139"/>
    </row>
    <row r="5506" spans="5:5">
      <c r="E5506" s="139"/>
    </row>
    <row r="5507" spans="5:5">
      <c r="E5507" s="139"/>
    </row>
    <row r="5508" spans="5:5">
      <c r="E5508" s="139"/>
    </row>
    <row r="5509" spans="5:5">
      <c r="E5509" s="139"/>
    </row>
    <row r="5510" spans="5:5">
      <c r="E5510" s="139"/>
    </row>
    <row r="5511" spans="5:5">
      <c r="E5511" s="139"/>
    </row>
    <row r="5512" spans="5:5">
      <c r="E5512" s="139"/>
    </row>
    <row r="5513" spans="5:5">
      <c r="E5513" s="139"/>
    </row>
    <row r="5514" spans="5:5">
      <c r="E5514" s="139"/>
    </row>
    <row r="5515" spans="5:5">
      <c r="E5515" s="139"/>
    </row>
    <row r="5516" spans="5:5">
      <c r="E5516" s="139"/>
    </row>
    <row r="5517" spans="5:5">
      <c r="E5517" s="139"/>
    </row>
    <row r="5518" spans="5:5">
      <c r="E5518" s="139"/>
    </row>
    <row r="5519" spans="5:5">
      <c r="E5519" s="139"/>
    </row>
    <row r="5520" spans="5:5">
      <c r="E5520" s="139"/>
    </row>
    <row r="5521" spans="5:5">
      <c r="E5521" s="139"/>
    </row>
    <row r="5522" spans="5:5">
      <c r="E5522" s="139"/>
    </row>
    <row r="5523" spans="5:5">
      <c r="E5523" s="139"/>
    </row>
    <row r="5524" spans="5:5">
      <c r="E5524" s="139"/>
    </row>
    <row r="5525" spans="5:5">
      <c r="E5525" s="139"/>
    </row>
    <row r="5526" spans="5:5">
      <c r="E5526" s="139"/>
    </row>
    <row r="5527" spans="5:5">
      <c r="E5527" s="139"/>
    </row>
    <row r="5528" spans="5:5">
      <c r="E5528" s="139"/>
    </row>
    <row r="5529" spans="5:5">
      <c r="E5529" s="139"/>
    </row>
    <row r="5530" spans="5:5">
      <c r="E5530" s="139"/>
    </row>
    <row r="5531" spans="5:5">
      <c r="E5531" s="139"/>
    </row>
    <row r="5532" spans="5:5">
      <c r="E5532" s="139"/>
    </row>
    <row r="5533" spans="5:5">
      <c r="E5533" s="139"/>
    </row>
    <row r="5534" spans="5:5">
      <c r="E5534" s="139"/>
    </row>
    <row r="5535" spans="5:5">
      <c r="E5535" s="139"/>
    </row>
    <row r="5536" spans="5:5">
      <c r="E5536" s="139"/>
    </row>
    <row r="5537" spans="5:5">
      <c r="E5537" s="139"/>
    </row>
    <row r="5538" spans="5:5">
      <c r="E5538" s="139"/>
    </row>
    <row r="5539" spans="5:5">
      <c r="E5539" s="139"/>
    </row>
    <row r="5540" spans="5:5">
      <c r="E5540" s="139"/>
    </row>
    <row r="5541" spans="5:5">
      <c r="E5541" s="139"/>
    </row>
    <row r="5542" spans="5:5">
      <c r="E5542" s="139"/>
    </row>
    <row r="5543" spans="5:5">
      <c r="E5543" s="139"/>
    </row>
    <row r="5544" spans="5:5">
      <c r="E5544" s="139"/>
    </row>
    <row r="5545" spans="5:5">
      <c r="E5545" s="139"/>
    </row>
    <row r="5546" spans="5:5">
      <c r="E5546" s="139"/>
    </row>
    <row r="5547" spans="5:5">
      <c r="E5547" s="139"/>
    </row>
    <row r="5548" spans="5:5">
      <c r="E5548" s="139"/>
    </row>
    <row r="5549" spans="5:5">
      <c r="E5549" s="139"/>
    </row>
    <row r="5550" spans="5:5">
      <c r="E5550" s="139"/>
    </row>
    <row r="5551" spans="5:5">
      <c r="E5551" s="139"/>
    </row>
    <row r="5552" spans="5:5">
      <c r="E5552" s="139"/>
    </row>
    <row r="5553" spans="5:5">
      <c r="E5553" s="139"/>
    </row>
    <row r="5554" spans="5:5">
      <c r="E5554" s="139"/>
    </row>
    <row r="5555" spans="5:5">
      <c r="E5555" s="139"/>
    </row>
    <row r="5556" spans="5:5">
      <c r="E5556" s="139"/>
    </row>
    <row r="5557" spans="5:5">
      <c r="E5557" s="139"/>
    </row>
    <row r="5558" spans="5:5">
      <c r="E5558" s="139"/>
    </row>
    <row r="5559" spans="5:5">
      <c r="E5559" s="139"/>
    </row>
    <row r="5560" spans="5:5">
      <c r="E5560" s="139"/>
    </row>
    <row r="5561" spans="5:5">
      <c r="E5561" s="139"/>
    </row>
    <row r="5562" spans="5:5">
      <c r="E5562" s="139"/>
    </row>
    <row r="5563" spans="5:5">
      <c r="E5563" s="139"/>
    </row>
    <row r="5564" spans="5:5">
      <c r="E5564" s="139"/>
    </row>
    <row r="5565" spans="5:5">
      <c r="E5565" s="139"/>
    </row>
    <row r="5566" spans="5:5">
      <c r="E5566" s="139"/>
    </row>
    <row r="5567" spans="5:5">
      <c r="E5567" s="139"/>
    </row>
    <row r="5568" spans="5:5">
      <c r="E5568" s="139"/>
    </row>
    <row r="5569" spans="5:5">
      <c r="E5569" s="139"/>
    </row>
    <row r="5570" spans="5:5">
      <c r="E5570" s="139"/>
    </row>
    <row r="5571" spans="5:5">
      <c r="E5571" s="139"/>
    </row>
    <row r="5572" spans="5:5">
      <c r="E5572" s="139"/>
    </row>
    <row r="5573" spans="5:5">
      <c r="E5573" s="139"/>
    </row>
    <row r="5574" spans="5:5">
      <c r="E5574" s="139"/>
    </row>
    <row r="5575" spans="5:5">
      <c r="E5575" s="139"/>
    </row>
    <row r="5576" spans="5:5">
      <c r="E5576" s="139"/>
    </row>
    <row r="5577" spans="5:5">
      <c r="E5577" s="139"/>
    </row>
    <row r="5578" spans="5:5">
      <c r="E5578" s="139"/>
    </row>
    <row r="5579" spans="5:5">
      <c r="E5579" s="139"/>
    </row>
    <row r="5580" spans="5:5">
      <c r="E5580" s="139"/>
    </row>
    <row r="5581" spans="5:5">
      <c r="E5581" s="139"/>
    </row>
    <row r="5582" spans="5:5">
      <c r="E5582" s="139"/>
    </row>
    <row r="5583" spans="5:5">
      <c r="E5583" s="139"/>
    </row>
    <row r="5584" spans="5:5">
      <c r="E5584" s="139"/>
    </row>
    <row r="5585" spans="5:5">
      <c r="E5585" s="139"/>
    </row>
    <row r="5586" spans="5:5">
      <c r="E5586" s="139"/>
    </row>
    <row r="5587" spans="5:5">
      <c r="E5587" s="139"/>
    </row>
    <row r="5588" spans="5:5">
      <c r="E5588" s="139"/>
    </row>
    <row r="5589" spans="5:5">
      <c r="E5589" s="139"/>
    </row>
    <row r="5590" spans="5:5">
      <c r="E5590" s="139"/>
    </row>
    <row r="5591" spans="5:5">
      <c r="E5591" s="139"/>
    </row>
    <row r="5592" spans="5:5">
      <c r="E5592" s="139"/>
    </row>
    <row r="5593" spans="5:5">
      <c r="E5593" s="139"/>
    </row>
    <row r="5594" spans="5:5">
      <c r="E5594" s="139"/>
    </row>
    <row r="5595" spans="5:5">
      <c r="E5595" s="139"/>
    </row>
    <row r="5596" spans="5:5">
      <c r="E5596" s="139"/>
    </row>
    <row r="5597" spans="5:5">
      <c r="E5597" s="139"/>
    </row>
    <row r="5598" spans="5:5">
      <c r="E5598" s="139"/>
    </row>
    <row r="5599" spans="5:5">
      <c r="E5599" s="139"/>
    </row>
    <row r="5600" spans="5:5">
      <c r="E5600" s="139"/>
    </row>
    <row r="5601" spans="5:5">
      <c r="E5601" s="139"/>
    </row>
    <row r="5602" spans="5:5">
      <c r="E5602" s="139"/>
    </row>
    <row r="5603" spans="5:5">
      <c r="E5603" s="139"/>
    </row>
    <row r="5604" spans="5:5">
      <c r="E5604" s="139"/>
    </row>
    <row r="5605" spans="5:5">
      <c r="E5605" s="139"/>
    </row>
    <row r="5606" spans="5:5">
      <c r="E5606" s="139"/>
    </row>
    <row r="5607" spans="5:5">
      <c r="E5607" s="139"/>
    </row>
    <row r="5608" spans="5:5">
      <c r="E5608" s="139"/>
    </row>
    <row r="5609" spans="5:5">
      <c r="E5609" s="139"/>
    </row>
    <row r="5610" spans="5:5">
      <c r="E5610" s="139"/>
    </row>
    <row r="5611" spans="5:5">
      <c r="E5611" s="139"/>
    </row>
    <row r="5612" spans="5:5">
      <c r="E5612" s="139"/>
    </row>
    <row r="5613" spans="5:5">
      <c r="E5613" s="139"/>
    </row>
    <row r="5614" spans="5:5">
      <c r="E5614" s="139"/>
    </row>
    <row r="5615" spans="5:5">
      <c r="E5615" s="139"/>
    </row>
    <row r="5616" spans="5:5">
      <c r="E5616" s="139"/>
    </row>
    <row r="5617" spans="5:5">
      <c r="E5617" s="139"/>
    </row>
    <row r="5618" spans="5:5">
      <c r="E5618" s="139"/>
    </row>
    <row r="5619" spans="5:5">
      <c r="E5619" s="139"/>
    </row>
    <row r="5620" spans="5:5">
      <c r="E5620" s="139"/>
    </row>
    <row r="5621" spans="5:5">
      <c r="E5621" s="139"/>
    </row>
    <row r="5622" spans="5:5">
      <c r="E5622" s="139"/>
    </row>
    <row r="5623" spans="5:5">
      <c r="E5623" s="139"/>
    </row>
    <row r="5624" spans="5:5">
      <c r="E5624" s="139"/>
    </row>
    <row r="5625" spans="5:5">
      <c r="E5625" s="139"/>
    </row>
    <row r="5626" spans="5:5">
      <c r="E5626" s="139"/>
    </row>
    <row r="5627" spans="5:5">
      <c r="E5627" s="139"/>
    </row>
    <row r="5628" spans="5:5">
      <c r="E5628" s="139"/>
    </row>
    <row r="5629" spans="5:5">
      <c r="E5629" s="139"/>
    </row>
    <row r="5630" spans="5:5">
      <c r="E5630" s="139"/>
    </row>
    <row r="5631" spans="5:5">
      <c r="E5631" s="139"/>
    </row>
    <row r="5632" spans="5:5">
      <c r="E5632" s="139"/>
    </row>
    <row r="5633" spans="5:5">
      <c r="E5633" s="139"/>
    </row>
    <row r="5634" spans="5:5">
      <c r="E5634" s="139"/>
    </row>
    <row r="5635" spans="5:5">
      <c r="E5635" s="139"/>
    </row>
    <row r="5636" spans="5:5">
      <c r="E5636" s="139"/>
    </row>
    <row r="5637" spans="5:5">
      <c r="E5637" s="139"/>
    </row>
    <row r="5638" spans="5:5">
      <c r="E5638" s="139"/>
    </row>
    <row r="5639" spans="5:5">
      <c r="E5639" s="139"/>
    </row>
    <row r="5640" spans="5:5">
      <c r="E5640" s="139"/>
    </row>
    <row r="5641" spans="5:5">
      <c r="E5641" s="139"/>
    </row>
    <row r="5642" spans="5:5">
      <c r="E5642" s="139"/>
    </row>
    <row r="5643" spans="5:5">
      <c r="E5643" s="139"/>
    </row>
    <row r="5644" spans="5:5">
      <c r="E5644" s="139"/>
    </row>
    <row r="5645" spans="5:5">
      <c r="E5645" s="139"/>
    </row>
    <row r="5646" spans="5:5">
      <c r="E5646" s="139"/>
    </row>
    <row r="5647" spans="5:5">
      <c r="E5647" s="139"/>
    </row>
    <row r="5648" spans="5:5">
      <c r="E5648" s="139"/>
    </row>
    <row r="5649" spans="5:5">
      <c r="E5649" s="139"/>
    </row>
    <row r="5650" spans="5:5">
      <c r="E5650" s="139"/>
    </row>
    <row r="5651" spans="5:5">
      <c r="E5651" s="139"/>
    </row>
    <row r="5652" spans="5:5">
      <c r="E5652" s="139"/>
    </row>
    <row r="5653" spans="5:5">
      <c r="E5653" s="139"/>
    </row>
    <row r="5654" spans="5:5">
      <c r="E5654" s="139"/>
    </row>
    <row r="5655" spans="5:5">
      <c r="E5655" s="139"/>
    </row>
    <row r="5656" spans="5:5">
      <c r="E5656" s="139"/>
    </row>
    <row r="5657" spans="5:5">
      <c r="E5657" s="139"/>
    </row>
    <row r="5658" spans="5:5">
      <c r="E5658" s="139"/>
    </row>
    <row r="5659" spans="5:5">
      <c r="E5659" s="139"/>
    </row>
    <row r="5660" spans="5:5">
      <c r="E5660" s="139"/>
    </row>
    <row r="5661" spans="5:5">
      <c r="E5661" s="139"/>
    </row>
    <row r="5662" spans="5:5">
      <c r="E5662" s="139"/>
    </row>
    <row r="5663" spans="5:5">
      <c r="E5663" s="139"/>
    </row>
    <row r="5664" spans="5:5">
      <c r="E5664" s="139"/>
    </row>
    <row r="5665" spans="5:5">
      <c r="E5665" s="139"/>
    </row>
    <row r="5666" spans="5:5">
      <c r="E5666" s="139"/>
    </row>
    <row r="5667" spans="5:5">
      <c r="E5667" s="139"/>
    </row>
    <row r="5668" spans="5:5">
      <c r="E5668" s="139"/>
    </row>
    <row r="5669" spans="5:5">
      <c r="E5669" s="139"/>
    </row>
    <row r="5670" spans="5:5">
      <c r="E5670" s="139"/>
    </row>
    <row r="5671" spans="5:5">
      <c r="E5671" s="139"/>
    </row>
    <row r="5672" spans="5:5">
      <c r="E5672" s="139"/>
    </row>
    <row r="5673" spans="5:5">
      <c r="E5673" s="139"/>
    </row>
    <row r="5674" spans="5:5">
      <c r="E5674" s="139"/>
    </row>
    <row r="5675" spans="5:5">
      <c r="E5675" s="139"/>
    </row>
    <row r="5676" spans="5:5">
      <c r="E5676" s="139"/>
    </row>
    <row r="5677" spans="5:5">
      <c r="E5677" s="139"/>
    </row>
    <row r="5678" spans="5:5">
      <c r="E5678" s="139"/>
    </row>
    <row r="5679" spans="5:5">
      <c r="E5679" s="139"/>
    </row>
    <row r="5680" spans="5:5">
      <c r="E5680" s="139"/>
    </row>
    <row r="5681" spans="5:5">
      <c r="E5681" s="139"/>
    </row>
    <row r="5682" spans="5:5">
      <c r="E5682" s="139"/>
    </row>
    <row r="5683" spans="5:5">
      <c r="E5683" s="139"/>
    </row>
    <row r="5684" spans="5:5">
      <c r="E5684" s="139"/>
    </row>
    <row r="5685" spans="5:5">
      <c r="E5685" s="139"/>
    </row>
    <row r="5686" spans="5:5">
      <c r="E5686" s="139"/>
    </row>
    <row r="5687" spans="5:5">
      <c r="E5687" s="139"/>
    </row>
    <row r="5688" spans="5:5">
      <c r="E5688" s="139"/>
    </row>
    <row r="5689" spans="5:5">
      <c r="E5689" s="139"/>
    </row>
    <row r="5690" spans="5:5">
      <c r="E5690" s="139"/>
    </row>
    <row r="5691" spans="5:5">
      <c r="E5691" s="139"/>
    </row>
    <row r="5692" spans="5:5">
      <c r="E5692" s="139"/>
    </row>
    <row r="5693" spans="5:5">
      <c r="E5693" s="139"/>
    </row>
    <row r="5694" spans="5:5">
      <c r="E5694" s="139"/>
    </row>
    <row r="5695" spans="5:5">
      <c r="E5695" s="139"/>
    </row>
    <row r="5696" spans="5:5">
      <c r="E5696" s="139"/>
    </row>
    <row r="5697" spans="5:5">
      <c r="E5697" s="139"/>
    </row>
    <row r="5698" spans="5:5">
      <c r="E5698" s="139"/>
    </row>
    <row r="5699" spans="5:5">
      <c r="E5699" s="139"/>
    </row>
    <row r="5700" spans="5:5">
      <c r="E5700" s="139"/>
    </row>
    <row r="5701" spans="5:5">
      <c r="E5701" s="139"/>
    </row>
    <row r="5702" spans="5:5">
      <c r="E5702" s="139"/>
    </row>
    <row r="5703" spans="5:5">
      <c r="E5703" s="139"/>
    </row>
    <row r="5704" spans="5:5">
      <c r="E5704" s="139"/>
    </row>
    <row r="5705" spans="5:5">
      <c r="E5705" s="139"/>
    </row>
    <row r="5706" spans="5:5">
      <c r="E5706" s="139"/>
    </row>
    <row r="5707" spans="5:5">
      <c r="E5707" s="139"/>
    </row>
    <row r="5708" spans="5:5">
      <c r="E5708" s="139"/>
    </row>
    <row r="5709" spans="5:5">
      <c r="E5709" s="139"/>
    </row>
    <row r="5710" spans="5:5">
      <c r="E5710" s="139"/>
    </row>
    <row r="5711" spans="5:5">
      <c r="E5711" s="139"/>
    </row>
    <row r="5712" spans="5:5">
      <c r="E5712" s="139"/>
    </row>
    <row r="5713" spans="5:5">
      <c r="E5713" s="139"/>
    </row>
    <row r="5714" spans="5:5">
      <c r="E5714" s="139"/>
    </row>
    <row r="5715" spans="5:5">
      <c r="E5715" s="139"/>
    </row>
    <row r="5716" spans="5:5">
      <c r="E5716" s="139"/>
    </row>
    <row r="5717" spans="5:5">
      <c r="E5717" s="139"/>
    </row>
    <row r="5718" spans="5:5">
      <c r="E5718" s="139"/>
    </row>
    <row r="5719" spans="5:5">
      <c r="E5719" s="139"/>
    </row>
    <row r="5720" spans="5:5">
      <c r="E5720" s="139"/>
    </row>
    <row r="5721" spans="5:5">
      <c r="E5721" s="139"/>
    </row>
    <row r="5722" spans="5:5">
      <c r="E5722" s="139"/>
    </row>
    <row r="5723" spans="5:5">
      <c r="E5723" s="139"/>
    </row>
    <row r="5724" spans="5:5">
      <c r="E5724" s="139"/>
    </row>
    <row r="5725" spans="5:5">
      <c r="E5725" s="139"/>
    </row>
    <row r="5726" spans="5:5">
      <c r="E5726" s="139"/>
    </row>
    <row r="5727" spans="5:5">
      <c r="E5727" s="139"/>
    </row>
    <row r="5728" spans="5:5">
      <c r="E5728" s="139"/>
    </row>
    <row r="5729" spans="5:5">
      <c r="E5729" s="139"/>
    </row>
    <row r="5730" spans="5:5">
      <c r="E5730" s="139"/>
    </row>
    <row r="5731" spans="5:5">
      <c r="E5731" s="139"/>
    </row>
    <row r="5732" spans="5:5">
      <c r="E5732" s="139"/>
    </row>
    <row r="5733" spans="5:5">
      <c r="E5733" s="139"/>
    </row>
    <row r="5734" spans="5:5">
      <c r="E5734" s="139"/>
    </row>
    <row r="5735" spans="5:5">
      <c r="E5735" s="139"/>
    </row>
    <row r="5736" spans="5:5">
      <c r="E5736" s="139"/>
    </row>
    <row r="5737" spans="5:5">
      <c r="E5737" s="139"/>
    </row>
    <row r="5738" spans="5:5">
      <c r="E5738" s="139"/>
    </row>
    <row r="5739" spans="5:5">
      <c r="E5739" s="139"/>
    </row>
    <row r="5740" spans="5:5">
      <c r="E5740" s="139"/>
    </row>
    <row r="5741" spans="5:5">
      <c r="E5741" s="139"/>
    </row>
    <row r="5742" spans="5:5">
      <c r="E5742" s="139"/>
    </row>
    <row r="5743" spans="5:5">
      <c r="E5743" s="139"/>
    </row>
    <row r="5744" spans="5:5">
      <c r="E5744" s="139"/>
    </row>
    <row r="5745" spans="5:5">
      <c r="E5745" s="139"/>
    </row>
    <row r="5746" spans="5:5">
      <c r="E5746" s="139"/>
    </row>
    <row r="5747" spans="5:5">
      <c r="E5747" s="139"/>
    </row>
    <row r="5748" spans="5:5">
      <c r="E5748" s="139"/>
    </row>
    <row r="5749" spans="5:5">
      <c r="E5749" s="139"/>
    </row>
    <row r="5750" spans="5:5">
      <c r="E5750" s="139"/>
    </row>
    <row r="5751" spans="5:5">
      <c r="E5751" s="139"/>
    </row>
    <row r="5752" spans="5:5">
      <c r="E5752" s="139"/>
    </row>
    <row r="5753" spans="5:5">
      <c r="E5753" s="139"/>
    </row>
    <row r="5754" spans="5:5">
      <c r="E5754" s="139"/>
    </row>
    <row r="5755" spans="5:5">
      <c r="E5755" s="139"/>
    </row>
    <row r="5756" spans="5:5">
      <c r="E5756" s="139"/>
    </row>
    <row r="5757" spans="5:5">
      <c r="E5757" s="139"/>
    </row>
    <row r="5758" spans="5:5">
      <c r="E5758" s="139"/>
    </row>
    <row r="5759" spans="5:5">
      <c r="E5759" s="139"/>
    </row>
    <row r="5760" spans="5:5">
      <c r="E5760" s="139"/>
    </row>
    <row r="5761" spans="5:5">
      <c r="E5761" s="139"/>
    </row>
    <row r="5762" spans="5:5">
      <c r="E5762" s="139"/>
    </row>
    <row r="5763" spans="5:5">
      <c r="E5763" s="139"/>
    </row>
    <row r="5764" spans="5:5">
      <c r="E5764" s="139"/>
    </row>
    <row r="5765" spans="5:5">
      <c r="E5765" s="139"/>
    </row>
    <row r="5766" spans="5:5">
      <c r="E5766" s="139"/>
    </row>
    <row r="5767" spans="5:5">
      <c r="E5767" s="139"/>
    </row>
    <row r="5768" spans="5:5">
      <c r="E5768" s="139"/>
    </row>
    <row r="5769" spans="5:5">
      <c r="E5769" s="139"/>
    </row>
    <row r="5770" spans="5:5">
      <c r="E5770" s="139"/>
    </row>
    <row r="5771" spans="5:5">
      <c r="E5771" s="139"/>
    </row>
    <row r="5772" spans="5:5">
      <c r="E5772" s="139"/>
    </row>
    <row r="5773" spans="5:5">
      <c r="E5773" s="139"/>
    </row>
    <row r="5774" spans="5:5">
      <c r="E5774" s="139"/>
    </row>
    <row r="5775" spans="5:5">
      <c r="E5775" s="139"/>
    </row>
    <row r="5776" spans="5:5">
      <c r="E5776" s="139"/>
    </row>
    <row r="5777" spans="5:5">
      <c r="E5777" s="139"/>
    </row>
    <row r="5778" spans="5:5">
      <c r="E5778" s="139"/>
    </row>
    <row r="5779" spans="5:5">
      <c r="E5779" s="139"/>
    </row>
    <row r="5780" spans="5:5">
      <c r="E5780" s="139"/>
    </row>
    <row r="5781" spans="5:5">
      <c r="E5781" s="139"/>
    </row>
    <row r="5782" spans="5:5">
      <c r="E5782" s="139"/>
    </row>
    <row r="5783" spans="5:5">
      <c r="E5783" s="139"/>
    </row>
    <row r="5784" spans="5:5">
      <c r="E5784" s="139"/>
    </row>
    <row r="5785" spans="5:5">
      <c r="E5785" s="139"/>
    </row>
    <row r="5786" spans="5:5">
      <c r="E5786" s="139"/>
    </row>
    <row r="5787" spans="5:5">
      <c r="E5787" s="139"/>
    </row>
    <row r="5788" spans="5:5">
      <c r="E5788" s="139"/>
    </row>
    <row r="5789" spans="5:5">
      <c r="E5789" s="139"/>
    </row>
    <row r="5790" spans="5:5">
      <c r="E5790" s="139"/>
    </row>
    <row r="5791" spans="5:5">
      <c r="E5791" s="139"/>
    </row>
    <row r="5792" spans="5:5">
      <c r="E5792" s="139"/>
    </row>
    <row r="5793" spans="5:5">
      <c r="E5793" s="139"/>
    </row>
    <row r="5794" spans="5:5">
      <c r="E5794" s="139"/>
    </row>
    <row r="5795" spans="5:5">
      <c r="E5795" s="139"/>
    </row>
    <row r="5796" spans="5:5">
      <c r="E5796" s="139"/>
    </row>
    <row r="5797" spans="5:5">
      <c r="E5797" s="139"/>
    </row>
    <row r="5798" spans="5:5">
      <c r="E5798" s="139"/>
    </row>
    <row r="5799" spans="5:5">
      <c r="E5799" s="139"/>
    </row>
    <row r="5800" spans="5:5">
      <c r="E5800" s="139"/>
    </row>
    <row r="5801" spans="5:5">
      <c r="E5801" s="139"/>
    </row>
    <row r="5802" spans="5:5">
      <c r="E5802" s="139"/>
    </row>
    <row r="5803" spans="5:5">
      <c r="E5803" s="139"/>
    </row>
    <row r="5804" spans="5:5">
      <c r="E5804" s="139"/>
    </row>
    <row r="5805" spans="5:5">
      <c r="E5805" s="139"/>
    </row>
    <row r="5806" spans="5:5">
      <c r="E5806" s="139"/>
    </row>
    <row r="5807" spans="5:5">
      <c r="E5807" s="139"/>
    </row>
    <row r="5808" spans="5:5">
      <c r="E5808" s="139"/>
    </row>
    <row r="5809" spans="5:5">
      <c r="E5809" s="139"/>
    </row>
    <row r="5810" spans="5:5">
      <c r="E5810" s="139"/>
    </row>
    <row r="5811" spans="5:5">
      <c r="E5811" s="139"/>
    </row>
    <row r="5812" spans="5:5">
      <c r="E5812" s="139"/>
    </row>
    <row r="5813" spans="5:5">
      <c r="E5813" s="139"/>
    </row>
    <row r="5814" spans="5:5">
      <c r="E5814" s="139"/>
    </row>
    <row r="5815" spans="5:5">
      <c r="E5815" s="139"/>
    </row>
    <row r="5816" spans="5:5">
      <c r="E5816" s="139"/>
    </row>
    <row r="5817" spans="5:5">
      <c r="E5817" s="139"/>
    </row>
    <row r="5818" spans="5:5">
      <c r="E5818" s="139"/>
    </row>
    <row r="5819" spans="5:5">
      <c r="E5819" s="139"/>
    </row>
    <row r="5820" spans="5:5">
      <c r="E5820" s="139"/>
    </row>
    <row r="5821" spans="5:5">
      <c r="E5821" s="139"/>
    </row>
    <row r="5822" spans="5:5">
      <c r="E5822" s="139"/>
    </row>
    <row r="5823" spans="5:5">
      <c r="E5823" s="139"/>
    </row>
    <row r="5824" spans="5:5">
      <c r="E5824" s="139"/>
    </row>
    <row r="5825" spans="5:5">
      <c r="E5825" s="139"/>
    </row>
    <row r="5826" spans="5:5">
      <c r="E5826" s="139"/>
    </row>
    <row r="5827" spans="5:5">
      <c r="E5827" s="139"/>
    </row>
    <row r="5828" spans="5:5">
      <c r="E5828" s="139"/>
    </row>
    <row r="5829" spans="5:5">
      <c r="E5829" s="139"/>
    </row>
    <row r="5830" spans="5:5">
      <c r="E5830" s="139"/>
    </row>
    <row r="5831" spans="5:5">
      <c r="E5831" s="139"/>
    </row>
    <row r="5832" spans="5:5">
      <c r="E5832" s="139"/>
    </row>
    <row r="5833" spans="5:5">
      <c r="E5833" s="139"/>
    </row>
    <row r="5834" spans="5:5">
      <c r="E5834" s="139"/>
    </row>
    <row r="5835" spans="5:5">
      <c r="E5835" s="139"/>
    </row>
    <row r="5836" spans="5:5">
      <c r="E5836" s="139"/>
    </row>
    <row r="5837" spans="5:5">
      <c r="E5837" s="139"/>
    </row>
    <row r="5838" spans="5:5">
      <c r="E5838" s="139"/>
    </row>
    <row r="5839" spans="5:5">
      <c r="E5839" s="139"/>
    </row>
    <row r="5840" spans="5:5">
      <c r="E5840" s="139"/>
    </row>
    <row r="5841" spans="5:5">
      <c r="E5841" s="139"/>
    </row>
    <row r="5842" spans="5:5">
      <c r="E5842" s="139"/>
    </row>
    <row r="5843" spans="5:5">
      <c r="E5843" s="139"/>
    </row>
    <row r="5844" spans="5:5">
      <c r="E5844" s="139"/>
    </row>
    <row r="5845" spans="5:5">
      <c r="E5845" s="139"/>
    </row>
    <row r="5846" spans="5:5">
      <c r="E5846" s="139"/>
    </row>
    <row r="5847" spans="5:5">
      <c r="E5847" s="139"/>
    </row>
    <row r="5848" spans="5:5">
      <c r="E5848" s="139"/>
    </row>
    <row r="5849" spans="5:5">
      <c r="E5849" s="139"/>
    </row>
    <row r="5850" spans="5:5">
      <c r="E5850" s="139"/>
    </row>
    <row r="5851" spans="5:5">
      <c r="E5851" s="139"/>
    </row>
    <row r="5852" spans="5:5">
      <c r="E5852" s="139"/>
    </row>
    <row r="5853" spans="5:5">
      <c r="E5853" s="139"/>
    </row>
    <row r="5854" spans="5:5">
      <c r="E5854" s="139"/>
    </row>
    <row r="5855" spans="5:5">
      <c r="E5855" s="139"/>
    </row>
    <row r="5856" spans="5:5">
      <c r="E5856" s="139"/>
    </row>
    <row r="5857" spans="5:5">
      <c r="E5857" s="139"/>
    </row>
    <row r="5858" spans="5:5">
      <c r="E5858" s="139"/>
    </row>
    <row r="5859" spans="5:5">
      <c r="E5859" s="139"/>
    </row>
    <row r="5860" spans="5:5">
      <c r="E5860" s="139"/>
    </row>
    <row r="5861" spans="5:5">
      <c r="E5861" s="139"/>
    </row>
    <row r="5862" spans="5:5">
      <c r="E5862" s="139"/>
    </row>
    <row r="5863" spans="5:5">
      <c r="E5863" s="139"/>
    </row>
    <row r="5864" spans="5:5">
      <c r="E5864" s="139"/>
    </row>
    <row r="5865" spans="5:5">
      <c r="E5865" s="139"/>
    </row>
    <row r="5866" spans="5:5">
      <c r="E5866" s="139"/>
    </row>
    <row r="5867" spans="5:5">
      <c r="E5867" s="139"/>
    </row>
    <row r="5868" spans="5:5">
      <c r="E5868" s="139"/>
    </row>
    <row r="5869" spans="5:5">
      <c r="E5869" s="139"/>
    </row>
    <row r="5870" spans="5:5">
      <c r="E5870" s="139"/>
    </row>
    <row r="5871" spans="5:5">
      <c r="E5871" s="139"/>
    </row>
    <row r="5872" spans="5:5">
      <c r="E5872" s="139"/>
    </row>
    <row r="5873" spans="5:5">
      <c r="E5873" s="139"/>
    </row>
    <row r="5874" spans="5:5">
      <c r="E5874" s="139"/>
    </row>
    <row r="5875" spans="5:5">
      <c r="E5875" s="139"/>
    </row>
    <row r="5876" spans="5:5">
      <c r="E5876" s="139"/>
    </row>
    <row r="5877" spans="5:5">
      <c r="E5877" s="139"/>
    </row>
    <row r="5878" spans="5:5">
      <c r="E5878" s="139"/>
    </row>
    <row r="5879" spans="5:5">
      <c r="E5879" s="139"/>
    </row>
    <row r="5880" spans="5:5">
      <c r="E5880" s="139"/>
    </row>
    <row r="5881" spans="5:5">
      <c r="E5881" s="139"/>
    </row>
    <row r="5882" spans="5:5">
      <c r="E5882" s="139"/>
    </row>
    <row r="5883" spans="5:5">
      <c r="E5883" s="139"/>
    </row>
    <row r="5884" spans="5:5">
      <c r="E5884" s="139"/>
    </row>
    <row r="5885" spans="5:5">
      <c r="E5885" s="139"/>
    </row>
    <row r="5886" spans="5:5">
      <c r="E5886" s="139"/>
    </row>
    <row r="5887" spans="5:5">
      <c r="E5887" s="139"/>
    </row>
    <row r="5888" spans="5:5">
      <c r="E5888" s="139"/>
    </row>
    <row r="5889" spans="5:5">
      <c r="E5889" s="139"/>
    </row>
    <row r="5890" spans="5:5">
      <c r="E5890" s="139"/>
    </row>
    <row r="5891" spans="5:5">
      <c r="E5891" s="139"/>
    </row>
    <row r="5892" spans="5:5">
      <c r="E5892" s="139"/>
    </row>
    <row r="5893" spans="5:5">
      <c r="E5893" s="139"/>
    </row>
    <row r="5894" spans="5:5">
      <c r="E5894" s="139"/>
    </row>
    <row r="5895" spans="5:5">
      <c r="E5895" s="139"/>
    </row>
    <row r="5896" spans="5:5">
      <c r="E5896" s="139"/>
    </row>
    <row r="5897" spans="5:5">
      <c r="E5897" s="139"/>
    </row>
    <row r="5898" spans="5:5">
      <c r="E5898" s="139"/>
    </row>
    <row r="5899" spans="5:5">
      <c r="E5899" s="139"/>
    </row>
    <row r="5900" spans="5:5">
      <c r="E5900" s="139"/>
    </row>
    <row r="5901" spans="5:5">
      <c r="E5901" s="139"/>
    </row>
    <row r="5902" spans="5:5">
      <c r="E5902" s="139"/>
    </row>
    <row r="5903" spans="5:5">
      <c r="E5903" s="139"/>
    </row>
    <row r="5904" spans="5:5">
      <c r="E5904" s="139"/>
    </row>
    <row r="5905" spans="5:5">
      <c r="E5905" s="139"/>
    </row>
    <row r="5906" spans="5:5">
      <c r="E5906" s="139"/>
    </row>
    <row r="5907" spans="5:5">
      <c r="E5907" s="139"/>
    </row>
    <row r="5908" spans="5:5">
      <c r="E5908" s="139"/>
    </row>
    <row r="5909" spans="5:5">
      <c r="E5909" s="139"/>
    </row>
    <row r="5910" spans="5:5">
      <c r="E5910" s="139"/>
    </row>
    <row r="5911" spans="5:5">
      <c r="E5911" s="139"/>
    </row>
    <row r="5912" spans="5:5">
      <c r="E5912" s="139"/>
    </row>
    <row r="5913" spans="5:5">
      <c r="E5913" s="139"/>
    </row>
    <row r="5914" spans="5:5">
      <c r="E5914" s="139"/>
    </row>
    <row r="5915" spans="5:5">
      <c r="E5915" s="139"/>
    </row>
    <row r="5916" spans="5:5">
      <c r="E5916" s="139"/>
    </row>
    <row r="5917" spans="5:5">
      <c r="E5917" s="139"/>
    </row>
    <row r="5918" spans="5:5">
      <c r="E5918" s="139"/>
    </row>
    <row r="5919" spans="5:5">
      <c r="E5919" s="139"/>
    </row>
    <row r="5920" spans="5:5">
      <c r="E5920" s="139"/>
    </row>
    <row r="5921" spans="5:5">
      <c r="E5921" s="139"/>
    </row>
    <row r="5922" spans="5:5">
      <c r="E5922" s="139"/>
    </row>
    <row r="5923" spans="5:5">
      <c r="E5923" s="139"/>
    </row>
    <row r="5924" spans="5:5">
      <c r="E5924" s="139"/>
    </row>
    <row r="5925" spans="5:5">
      <c r="E5925" s="139"/>
    </row>
    <row r="5926" spans="5:5">
      <c r="E5926" s="139"/>
    </row>
    <row r="5927" spans="5:5">
      <c r="E5927" s="139"/>
    </row>
    <row r="5928" spans="5:5">
      <c r="E5928" s="139"/>
    </row>
    <row r="5929" spans="5:5">
      <c r="E5929" s="139"/>
    </row>
    <row r="5930" spans="5:5">
      <c r="E5930" s="139"/>
    </row>
    <row r="5931" spans="5:5">
      <c r="E5931" s="139"/>
    </row>
    <row r="5932" spans="5:5">
      <c r="E5932" s="139"/>
    </row>
    <row r="5933" spans="5:5">
      <c r="E5933" s="139"/>
    </row>
    <row r="5934" spans="5:5">
      <c r="E5934" s="139"/>
    </row>
    <row r="5935" spans="5:5">
      <c r="E5935" s="139"/>
    </row>
    <row r="5936" spans="5:5">
      <c r="E5936" s="139"/>
    </row>
    <row r="5937" spans="5:5">
      <c r="E5937" s="139"/>
    </row>
    <row r="5938" spans="5:5">
      <c r="E5938" s="139"/>
    </row>
    <row r="5939" spans="5:5">
      <c r="E5939" s="139"/>
    </row>
    <row r="5940" spans="5:5">
      <c r="E5940" s="139"/>
    </row>
    <row r="5941" spans="5:5">
      <c r="E5941" s="139"/>
    </row>
    <row r="5942" spans="5:5">
      <c r="E5942" s="139"/>
    </row>
    <row r="5943" spans="5:5">
      <c r="E5943" s="139"/>
    </row>
    <row r="5944" spans="5:5">
      <c r="E5944" s="139"/>
    </row>
    <row r="5945" spans="5:5">
      <c r="E5945" s="139"/>
    </row>
    <row r="5946" spans="5:5">
      <c r="E5946" s="139"/>
    </row>
    <row r="5947" spans="5:5">
      <c r="E5947" s="139"/>
    </row>
    <row r="5948" spans="5:5">
      <c r="E5948" s="139"/>
    </row>
    <row r="5949" spans="5:5">
      <c r="E5949" s="139"/>
    </row>
    <row r="5950" spans="5:5">
      <c r="E5950" s="139"/>
    </row>
    <row r="5951" spans="5:5">
      <c r="E5951" s="139"/>
    </row>
    <row r="5952" spans="5:5">
      <c r="E5952" s="139"/>
    </row>
    <row r="5953" spans="5:5">
      <c r="E5953" s="139"/>
    </row>
    <row r="5954" spans="5:5">
      <c r="E5954" s="139"/>
    </row>
    <row r="5955" spans="5:5">
      <c r="E5955" s="139"/>
    </row>
    <row r="5956" spans="5:5">
      <c r="E5956" s="139"/>
    </row>
    <row r="5957" spans="5:5">
      <c r="E5957" s="139"/>
    </row>
    <row r="5958" spans="5:5">
      <c r="E5958" s="139"/>
    </row>
    <row r="5959" spans="5:5">
      <c r="E5959" s="139"/>
    </row>
    <row r="5960" spans="5:5">
      <c r="E5960" s="139"/>
    </row>
    <row r="5961" spans="5:5">
      <c r="E5961" s="139"/>
    </row>
    <row r="5962" spans="5:5">
      <c r="E5962" s="139"/>
    </row>
    <row r="5963" spans="5:5">
      <c r="E5963" s="139"/>
    </row>
    <row r="5964" spans="5:5">
      <c r="E5964" s="139"/>
    </row>
    <row r="5965" spans="5:5">
      <c r="E5965" s="139"/>
    </row>
    <row r="5966" spans="5:5">
      <c r="E5966" s="139"/>
    </row>
    <row r="5967" spans="5:5">
      <c r="E5967" s="139"/>
    </row>
    <row r="5968" spans="5:5">
      <c r="E5968" s="139"/>
    </row>
    <row r="5969" spans="5:5">
      <c r="E5969" s="139"/>
    </row>
    <row r="5970" spans="5:5">
      <c r="E5970" s="139"/>
    </row>
    <row r="5971" spans="5:5">
      <c r="E5971" s="139"/>
    </row>
    <row r="5972" spans="5:5">
      <c r="E5972" s="139"/>
    </row>
    <row r="5973" spans="5:5">
      <c r="E5973" s="139"/>
    </row>
    <row r="5974" spans="5:5">
      <c r="E5974" s="139"/>
    </row>
    <row r="5975" spans="5:5">
      <c r="E5975" s="139"/>
    </row>
    <row r="5976" spans="5:5">
      <c r="E5976" s="139"/>
    </row>
    <row r="5977" spans="5:5">
      <c r="E5977" s="139"/>
    </row>
    <row r="5978" spans="5:5">
      <c r="E5978" s="139"/>
    </row>
    <row r="5979" spans="5:5">
      <c r="E5979" s="139"/>
    </row>
    <row r="5980" spans="5:5">
      <c r="E5980" s="139"/>
    </row>
    <row r="5981" spans="5:5">
      <c r="E5981" s="139"/>
    </row>
    <row r="5982" spans="5:5">
      <c r="E5982" s="139"/>
    </row>
    <row r="5983" spans="5:5">
      <c r="E5983" s="139"/>
    </row>
    <row r="5984" spans="5:5">
      <c r="E5984" s="139"/>
    </row>
    <row r="5985" spans="5:5">
      <c r="E5985" s="139"/>
    </row>
    <row r="5986" spans="5:5">
      <c r="E5986" s="139"/>
    </row>
    <row r="5987" spans="5:5">
      <c r="E5987" s="139"/>
    </row>
    <row r="5988" spans="5:5">
      <c r="E5988" s="139"/>
    </row>
    <row r="5989" spans="5:5">
      <c r="E5989" s="139"/>
    </row>
    <row r="5990" spans="5:5">
      <c r="E5990" s="139"/>
    </row>
    <row r="5991" spans="5:5">
      <c r="E5991" s="139"/>
    </row>
    <row r="5992" spans="5:5">
      <c r="E5992" s="139"/>
    </row>
    <row r="5993" spans="5:5">
      <c r="E5993" s="139"/>
    </row>
    <row r="5994" spans="5:5">
      <c r="E5994" s="139"/>
    </row>
    <row r="5995" spans="5:5">
      <c r="E5995" s="139"/>
    </row>
    <row r="5996" spans="5:5">
      <c r="E5996" s="139"/>
    </row>
    <row r="5997" spans="5:5">
      <c r="E5997" s="139"/>
    </row>
    <row r="5998" spans="5:5">
      <c r="E5998" s="139"/>
    </row>
    <row r="5999" spans="5:5">
      <c r="E5999" s="139"/>
    </row>
    <row r="6000" spans="5:5">
      <c r="E6000" s="139"/>
    </row>
    <row r="6001" spans="5:5">
      <c r="E6001" s="139"/>
    </row>
    <row r="6002" spans="5:5">
      <c r="E6002" s="139"/>
    </row>
    <row r="6003" spans="5:5">
      <c r="E6003" s="139"/>
    </row>
    <row r="6004" spans="5:5">
      <c r="E6004" s="139"/>
    </row>
    <row r="6005" spans="5:5">
      <c r="E6005" s="139"/>
    </row>
    <row r="6006" spans="5:5">
      <c r="E6006" s="139"/>
    </row>
    <row r="6007" spans="5:5">
      <c r="E6007" s="139"/>
    </row>
    <row r="6008" spans="5:5">
      <c r="E6008" s="139"/>
    </row>
    <row r="6009" spans="5:5">
      <c r="E6009" s="139"/>
    </row>
    <row r="6010" spans="5:5">
      <c r="E6010" s="139"/>
    </row>
    <row r="6011" spans="5:5">
      <c r="E6011" s="139"/>
    </row>
    <row r="6012" spans="5:5">
      <c r="E6012" s="139"/>
    </row>
    <row r="6013" spans="5:5">
      <c r="E6013" s="139"/>
    </row>
    <row r="6014" spans="5:5">
      <c r="E6014" s="139"/>
    </row>
    <row r="6015" spans="5:5">
      <c r="E6015" s="139"/>
    </row>
    <row r="6016" spans="5:5">
      <c r="E6016" s="139"/>
    </row>
    <row r="6017" spans="5:5">
      <c r="E6017" s="139"/>
    </row>
    <row r="6018" spans="5:5">
      <c r="E6018" s="139"/>
    </row>
    <row r="6019" spans="5:5">
      <c r="E6019" s="139"/>
    </row>
    <row r="6020" spans="5:5">
      <c r="E6020" s="139"/>
    </row>
    <row r="6021" spans="5:5">
      <c r="E6021" s="139"/>
    </row>
    <row r="6022" spans="5:5">
      <c r="E6022" s="139"/>
    </row>
    <row r="6023" spans="5:5">
      <c r="E6023" s="139"/>
    </row>
    <row r="6024" spans="5:5">
      <c r="E6024" s="139"/>
    </row>
    <row r="6025" spans="5:5">
      <c r="E6025" s="139"/>
    </row>
    <row r="6026" spans="5:5">
      <c r="E6026" s="139"/>
    </row>
    <row r="6027" spans="5:5">
      <c r="E6027" s="139"/>
    </row>
    <row r="6028" spans="5:5">
      <c r="E6028" s="139"/>
    </row>
    <row r="6029" spans="5:5">
      <c r="E6029" s="139"/>
    </row>
    <row r="6030" spans="5:5">
      <c r="E6030" s="139"/>
    </row>
    <row r="6031" spans="5:5">
      <c r="E6031" s="139"/>
    </row>
    <row r="6032" spans="5:5">
      <c r="E6032" s="139"/>
    </row>
    <row r="6033" spans="5:5">
      <c r="E6033" s="139"/>
    </row>
    <row r="6034" spans="5:5">
      <c r="E6034" s="139"/>
    </row>
    <row r="6035" spans="5:5">
      <c r="E6035" s="139"/>
    </row>
    <row r="6036" spans="5:5">
      <c r="E6036" s="139"/>
    </row>
    <row r="6037" spans="5:5">
      <c r="E6037" s="139"/>
    </row>
    <row r="6038" spans="5:5">
      <c r="E6038" s="139"/>
    </row>
    <row r="6039" spans="5:5">
      <c r="E6039" s="139"/>
    </row>
    <row r="6040" spans="5:5">
      <c r="E6040" s="139"/>
    </row>
    <row r="6041" spans="5:5">
      <c r="E6041" s="139"/>
    </row>
    <row r="6042" spans="5:5">
      <c r="E6042" s="139"/>
    </row>
    <row r="6043" spans="5:5">
      <c r="E6043" s="139"/>
    </row>
    <row r="6044" spans="5:5">
      <c r="E6044" s="139"/>
    </row>
    <row r="6045" spans="5:5">
      <c r="E6045" s="139"/>
    </row>
    <row r="6046" spans="5:5">
      <c r="E6046" s="139"/>
    </row>
    <row r="6047" spans="5:5">
      <c r="E6047" s="139"/>
    </row>
    <row r="6048" spans="5:5">
      <c r="E6048" s="139"/>
    </row>
    <row r="6049" spans="5:5">
      <c r="E6049" s="139"/>
    </row>
    <row r="6050" spans="5:5">
      <c r="E6050" s="139"/>
    </row>
    <row r="6051" spans="5:5">
      <c r="E6051" s="139"/>
    </row>
    <row r="6052" spans="5:5">
      <c r="E6052" s="139"/>
    </row>
    <row r="6053" spans="5:5">
      <c r="E6053" s="139"/>
    </row>
    <row r="6054" spans="5:5">
      <c r="E6054" s="139"/>
    </row>
    <row r="6055" spans="5:5">
      <c r="E6055" s="139"/>
    </row>
    <row r="6056" spans="5:5">
      <c r="E6056" s="139"/>
    </row>
    <row r="6057" spans="5:5">
      <c r="E6057" s="139"/>
    </row>
    <row r="6058" spans="5:5">
      <c r="E6058" s="139"/>
    </row>
    <row r="6059" spans="5:5">
      <c r="E6059" s="139"/>
    </row>
    <row r="6060" spans="5:5">
      <c r="E6060" s="139"/>
    </row>
    <row r="6061" spans="5:5">
      <c r="E6061" s="139"/>
    </row>
    <row r="6062" spans="5:5">
      <c r="E6062" s="139"/>
    </row>
    <row r="6063" spans="5:5">
      <c r="E6063" s="139"/>
    </row>
    <row r="6064" spans="5:5">
      <c r="E6064" s="139"/>
    </row>
    <row r="6065" spans="5:5">
      <c r="E6065" s="139"/>
    </row>
    <row r="6066" spans="5:5">
      <c r="E6066" s="139"/>
    </row>
    <row r="6067" spans="5:5">
      <c r="E6067" s="139"/>
    </row>
    <row r="6068" spans="5:5">
      <c r="E6068" s="139"/>
    </row>
    <row r="6069" spans="5:5">
      <c r="E6069" s="139"/>
    </row>
    <row r="6070" spans="5:5">
      <c r="E6070" s="139"/>
    </row>
    <row r="6071" spans="5:5">
      <c r="E6071" s="139"/>
    </row>
    <row r="6072" spans="5:5">
      <c r="E6072" s="139"/>
    </row>
    <row r="6073" spans="5:5">
      <c r="E6073" s="139"/>
    </row>
    <row r="6074" spans="5:5">
      <c r="E6074" s="139"/>
    </row>
    <row r="6075" spans="5:5">
      <c r="E6075" s="139"/>
    </row>
    <row r="6076" spans="5:5">
      <c r="E6076" s="139"/>
    </row>
    <row r="6077" spans="5:5">
      <c r="E6077" s="139"/>
    </row>
    <row r="6078" spans="5:5">
      <c r="E6078" s="139"/>
    </row>
    <row r="6079" spans="5:5">
      <c r="E6079" s="139"/>
    </row>
    <row r="6080" spans="5:5">
      <c r="E6080" s="139"/>
    </row>
    <row r="6081" spans="5:5">
      <c r="E6081" s="139"/>
    </row>
    <row r="6082" spans="5:5">
      <c r="E6082" s="139"/>
    </row>
    <row r="6083" spans="5:5">
      <c r="E6083" s="139"/>
    </row>
    <row r="6084" spans="5:5">
      <c r="E6084" s="139"/>
    </row>
    <row r="6085" spans="5:5">
      <c r="E6085" s="139"/>
    </row>
    <row r="6086" spans="5:5">
      <c r="E6086" s="139"/>
    </row>
    <row r="6087" spans="5:5">
      <c r="E6087" s="139"/>
    </row>
    <row r="6088" spans="5:5">
      <c r="E6088" s="139"/>
    </row>
    <row r="6089" spans="5:5">
      <c r="E6089" s="139"/>
    </row>
    <row r="6090" spans="5:5">
      <c r="E6090" s="139"/>
    </row>
    <row r="6091" spans="5:5">
      <c r="E6091" s="139"/>
    </row>
    <row r="6092" spans="5:5">
      <c r="E6092" s="139"/>
    </row>
    <row r="6093" spans="5:5">
      <c r="E6093" s="139"/>
    </row>
    <row r="6094" spans="5:5">
      <c r="E6094" s="139"/>
    </row>
    <row r="6095" spans="5:5">
      <c r="E6095" s="139"/>
    </row>
    <row r="6096" spans="5:5">
      <c r="E6096" s="139"/>
    </row>
    <row r="6097" spans="5:5">
      <c r="E6097" s="139"/>
    </row>
    <row r="6098" spans="5:5">
      <c r="E6098" s="139"/>
    </row>
    <row r="6099" spans="5:5">
      <c r="E6099" s="139"/>
    </row>
    <row r="6100" spans="5:5">
      <c r="E6100" s="139"/>
    </row>
    <row r="6101" spans="5:5">
      <c r="E6101" s="139"/>
    </row>
    <row r="6102" spans="5:5">
      <c r="E6102" s="139"/>
    </row>
    <row r="6103" spans="5:5">
      <c r="E6103" s="139"/>
    </row>
    <row r="6104" spans="5:5">
      <c r="E6104" s="139"/>
    </row>
    <row r="6105" spans="5:5">
      <c r="E6105" s="139"/>
    </row>
    <row r="6106" spans="5:5">
      <c r="E6106" s="139"/>
    </row>
    <row r="6107" spans="5:5">
      <c r="E6107" s="139"/>
    </row>
    <row r="6108" spans="5:5">
      <c r="E6108" s="139"/>
    </row>
    <row r="6109" spans="5:5">
      <c r="E6109" s="139"/>
    </row>
    <row r="6110" spans="5:5">
      <c r="E6110" s="139"/>
    </row>
    <row r="6111" spans="5:5">
      <c r="E6111" s="139"/>
    </row>
    <row r="6112" spans="5:5">
      <c r="E6112" s="139"/>
    </row>
    <row r="6113" spans="5:5">
      <c r="E6113" s="139"/>
    </row>
    <row r="6114" spans="5:5">
      <c r="E6114" s="139"/>
    </row>
    <row r="6115" spans="5:5">
      <c r="E6115" s="139"/>
    </row>
    <row r="6116" spans="5:5">
      <c r="E6116" s="139"/>
    </row>
    <row r="6117" spans="5:5">
      <c r="E6117" s="139"/>
    </row>
    <row r="6118" spans="5:5">
      <c r="E6118" s="139"/>
    </row>
    <row r="6119" spans="5:5">
      <c r="E6119" s="139"/>
    </row>
    <row r="6120" spans="5:5">
      <c r="E6120" s="139"/>
    </row>
    <row r="6121" spans="5:5">
      <c r="E6121" s="139"/>
    </row>
    <row r="6122" spans="5:5">
      <c r="E6122" s="139"/>
    </row>
    <row r="6123" spans="5:5">
      <c r="E6123" s="139"/>
    </row>
    <row r="6124" spans="5:5">
      <c r="E6124" s="139"/>
    </row>
    <row r="6125" spans="5:5">
      <c r="E6125" s="139"/>
    </row>
    <row r="6126" spans="5:5">
      <c r="E6126" s="139"/>
    </row>
    <row r="6127" spans="5:5">
      <c r="E6127" s="139"/>
    </row>
    <row r="6128" spans="5:5">
      <c r="E6128" s="139"/>
    </row>
    <row r="6129" spans="5:5">
      <c r="E6129" s="139"/>
    </row>
    <row r="6130" spans="5:5">
      <c r="E6130" s="139"/>
    </row>
    <row r="6131" spans="5:5">
      <c r="E6131" s="139"/>
    </row>
    <row r="6132" spans="5:5">
      <c r="E6132" s="139"/>
    </row>
    <row r="6133" spans="5:5">
      <c r="E6133" s="139"/>
    </row>
    <row r="6134" spans="5:5">
      <c r="E6134" s="139"/>
    </row>
    <row r="6135" spans="5:5">
      <c r="E6135" s="139"/>
    </row>
    <row r="6136" spans="5:5">
      <c r="E6136" s="139"/>
    </row>
    <row r="6137" spans="5:5">
      <c r="E6137" s="139"/>
    </row>
    <row r="6138" spans="5:5">
      <c r="E6138" s="139"/>
    </row>
    <row r="6139" spans="5:5">
      <c r="E6139" s="139"/>
    </row>
    <row r="6140" spans="5:5">
      <c r="E6140" s="139"/>
    </row>
    <row r="6141" spans="5:5">
      <c r="E6141" s="139"/>
    </row>
    <row r="6142" spans="5:5">
      <c r="E6142" s="139"/>
    </row>
    <row r="6143" spans="5:5">
      <c r="E6143" s="139"/>
    </row>
    <row r="6144" spans="5:5">
      <c r="E6144" s="139"/>
    </row>
    <row r="6145" spans="5:5">
      <c r="E6145" s="139"/>
    </row>
    <row r="6146" spans="5:5">
      <c r="E6146" s="139"/>
    </row>
    <row r="6147" spans="5:5">
      <c r="E6147" s="139"/>
    </row>
    <row r="6148" spans="5:5">
      <c r="E6148" s="139"/>
    </row>
    <row r="6149" spans="5:5">
      <c r="E6149" s="139"/>
    </row>
    <row r="6150" spans="5:5">
      <c r="E6150" s="139"/>
    </row>
    <row r="6151" spans="5:5">
      <c r="E6151" s="139"/>
    </row>
    <row r="6152" spans="5:5">
      <c r="E6152" s="139"/>
    </row>
    <row r="6153" spans="5:5">
      <c r="E6153" s="139"/>
    </row>
    <row r="6154" spans="5:5">
      <c r="E6154" s="139"/>
    </row>
    <row r="6155" spans="5:5">
      <c r="E6155" s="139"/>
    </row>
    <row r="6156" spans="5:5">
      <c r="E6156" s="139"/>
    </row>
    <row r="6157" spans="5:5">
      <c r="E6157" s="139"/>
    </row>
    <row r="6158" spans="5:5">
      <c r="E6158" s="139"/>
    </row>
    <row r="6159" spans="5:5">
      <c r="E6159" s="139"/>
    </row>
    <row r="6160" spans="5:5">
      <c r="E6160" s="139"/>
    </row>
    <row r="6161" spans="5:5">
      <c r="E6161" s="139"/>
    </row>
    <row r="6162" spans="5:5">
      <c r="E6162" s="139"/>
    </row>
    <row r="6163" spans="5:5">
      <c r="E6163" s="139"/>
    </row>
    <row r="6164" spans="5:5">
      <c r="E6164" s="139"/>
    </row>
    <row r="6165" spans="5:5">
      <c r="E6165" s="139"/>
    </row>
    <row r="6166" spans="5:5">
      <c r="E6166" s="139"/>
    </row>
    <row r="6167" spans="5:5">
      <c r="E6167" s="139"/>
    </row>
    <row r="6168" spans="5:5">
      <c r="E6168" s="139"/>
    </row>
    <row r="6169" spans="5:5">
      <c r="E6169" s="139"/>
    </row>
    <row r="6170" spans="5:5">
      <c r="E6170" s="139"/>
    </row>
    <row r="6171" spans="5:5">
      <c r="E6171" s="139"/>
    </row>
    <row r="6172" spans="5:5">
      <c r="E6172" s="139"/>
    </row>
    <row r="6173" spans="5:5">
      <c r="E6173" s="139"/>
    </row>
    <row r="6174" spans="5:5">
      <c r="E6174" s="139"/>
    </row>
    <row r="6175" spans="5:5">
      <c r="E6175" s="139"/>
    </row>
    <row r="6176" spans="5:5">
      <c r="E6176" s="139"/>
    </row>
    <row r="6177" spans="5:5">
      <c r="E6177" s="139"/>
    </row>
    <row r="6178" spans="5:5">
      <c r="E6178" s="139"/>
    </row>
    <row r="6179" spans="5:5">
      <c r="E6179" s="139"/>
    </row>
    <row r="6180" spans="5:5">
      <c r="E6180" s="139"/>
    </row>
    <row r="6181" spans="5:5">
      <c r="E6181" s="139"/>
    </row>
    <row r="6182" spans="5:5">
      <c r="E6182" s="139"/>
    </row>
    <row r="6183" spans="5:5">
      <c r="E6183" s="139"/>
    </row>
    <row r="6184" spans="5:5">
      <c r="E6184" s="139"/>
    </row>
    <row r="6185" spans="5:5">
      <c r="E6185" s="139"/>
    </row>
    <row r="6186" spans="5:5">
      <c r="E6186" s="139"/>
    </row>
    <row r="6187" spans="5:5">
      <c r="E6187" s="139"/>
    </row>
    <row r="6188" spans="5:5">
      <c r="E6188" s="139"/>
    </row>
    <row r="6189" spans="5:5">
      <c r="E6189" s="139"/>
    </row>
    <row r="6190" spans="5:5">
      <c r="E6190" s="139"/>
    </row>
    <row r="6191" spans="5:5">
      <c r="E6191" s="139"/>
    </row>
    <row r="6192" spans="5:5">
      <c r="E6192" s="139"/>
    </row>
    <row r="6193" spans="5:5">
      <c r="E6193" s="139"/>
    </row>
    <row r="6194" spans="5:5">
      <c r="E6194" s="139"/>
    </row>
    <row r="6195" spans="5:5">
      <c r="E6195" s="139"/>
    </row>
    <row r="6196" spans="5:5">
      <c r="E6196" s="139"/>
    </row>
    <row r="6197" spans="5:5">
      <c r="E6197" s="139"/>
    </row>
    <row r="6198" spans="5:5">
      <c r="E6198" s="139"/>
    </row>
    <row r="6199" spans="5:5">
      <c r="E6199" s="139"/>
    </row>
    <row r="6200" spans="5:5">
      <c r="E6200" s="139"/>
    </row>
    <row r="6201" spans="5:5">
      <c r="E6201" s="139"/>
    </row>
    <row r="6202" spans="5:5">
      <c r="E6202" s="139"/>
    </row>
    <row r="6203" spans="5:5">
      <c r="E6203" s="139"/>
    </row>
    <row r="6204" spans="5:5">
      <c r="E6204" s="139"/>
    </row>
    <row r="6205" spans="5:5">
      <c r="E6205" s="139"/>
    </row>
    <row r="6206" spans="5:5">
      <c r="E6206" s="139"/>
    </row>
    <row r="6207" spans="5:5">
      <c r="E6207" s="139"/>
    </row>
    <row r="6208" spans="5:5">
      <c r="E6208" s="139"/>
    </row>
    <row r="6209" spans="5:5">
      <c r="E6209" s="139"/>
    </row>
    <row r="6210" spans="5:5">
      <c r="E6210" s="139"/>
    </row>
    <row r="6211" spans="5:5">
      <c r="E6211" s="139"/>
    </row>
    <row r="6212" spans="5:5">
      <c r="E6212" s="139"/>
    </row>
    <row r="6213" spans="5:5">
      <c r="E6213" s="139"/>
    </row>
    <row r="6214" spans="5:5">
      <c r="E6214" s="139"/>
    </row>
    <row r="6215" spans="5:5">
      <c r="E6215" s="139"/>
    </row>
    <row r="6216" spans="5:5">
      <c r="E6216" s="139"/>
    </row>
    <row r="6217" spans="5:5">
      <c r="E6217" s="139"/>
    </row>
    <row r="6218" spans="5:5">
      <c r="E6218" s="139"/>
    </row>
    <row r="6219" spans="5:5">
      <c r="E6219" s="139"/>
    </row>
    <row r="6220" spans="5:5">
      <c r="E6220" s="139"/>
    </row>
    <row r="6221" spans="5:5">
      <c r="E6221" s="139"/>
    </row>
    <row r="6222" spans="5:5">
      <c r="E6222" s="139"/>
    </row>
    <row r="6223" spans="5:5">
      <c r="E6223" s="139"/>
    </row>
    <row r="6224" spans="5:5">
      <c r="E6224" s="139"/>
    </row>
    <row r="6225" spans="5:5">
      <c r="E6225" s="139"/>
    </row>
    <row r="6226" spans="5:5">
      <c r="E6226" s="139"/>
    </row>
    <row r="6227" spans="5:5">
      <c r="E6227" s="139"/>
    </row>
    <row r="6228" spans="5:5">
      <c r="E6228" s="139"/>
    </row>
    <row r="6229" spans="5:5">
      <c r="E6229" s="139"/>
    </row>
    <row r="6230" spans="5:5">
      <c r="E6230" s="139"/>
    </row>
    <row r="6231" spans="5:5">
      <c r="E6231" s="139"/>
    </row>
    <row r="6232" spans="5:5">
      <c r="E6232" s="139"/>
    </row>
    <row r="6233" spans="5:5">
      <c r="E6233" s="139"/>
    </row>
    <row r="6234" spans="5:5">
      <c r="E6234" s="139"/>
    </row>
    <row r="6235" spans="5:5">
      <c r="E6235" s="139"/>
    </row>
    <row r="6236" spans="5:5">
      <c r="E6236" s="139"/>
    </row>
    <row r="6237" spans="5:5">
      <c r="E6237" s="139"/>
    </row>
    <row r="6238" spans="5:5">
      <c r="E6238" s="139"/>
    </row>
    <row r="6239" spans="5:5">
      <c r="E6239" s="139"/>
    </row>
    <row r="6240" spans="5:5">
      <c r="E6240" s="139"/>
    </row>
    <row r="6241" spans="5:5">
      <c r="E6241" s="139"/>
    </row>
    <row r="6242" spans="5:5">
      <c r="E6242" s="139"/>
    </row>
    <row r="6243" spans="5:5">
      <c r="E6243" s="139"/>
    </row>
    <row r="6244" spans="5:5">
      <c r="E6244" s="139"/>
    </row>
    <row r="6245" spans="5:5">
      <c r="E6245" s="139"/>
    </row>
    <row r="6246" spans="5:5">
      <c r="E6246" s="139"/>
    </row>
    <row r="6247" spans="5:5">
      <c r="E6247" s="139"/>
    </row>
    <row r="6248" spans="5:5">
      <c r="E6248" s="139"/>
    </row>
    <row r="6249" spans="5:5">
      <c r="E6249" s="139"/>
    </row>
    <row r="6250" spans="5:5">
      <c r="E6250" s="139"/>
    </row>
    <row r="6251" spans="5:5">
      <c r="E6251" s="139"/>
    </row>
    <row r="6252" spans="5:5">
      <c r="E6252" s="139"/>
    </row>
    <row r="6253" spans="5:5">
      <c r="E6253" s="139"/>
    </row>
    <row r="6254" spans="5:5">
      <c r="E6254" s="139"/>
    </row>
    <row r="6255" spans="5:5">
      <c r="E6255" s="139"/>
    </row>
    <row r="6256" spans="5:5">
      <c r="E6256" s="139"/>
    </row>
    <row r="6257" spans="5:5">
      <c r="E6257" s="139"/>
    </row>
    <row r="6258" spans="5:5">
      <c r="E6258" s="139"/>
    </row>
    <row r="6259" spans="5:5">
      <c r="E6259" s="139"/>
    </row>
    <row r="6260" spans="5:5">
      <c r="E6260" s="139"/>
    </row>
    <row r="6261" spans="5:5">
      <c r="E6261" s="139"/>
    </row>
    <row r="6262" spans="5:5">
      <c r="E6262" s="139"/>
    </row>
    <row r="6263" spans="5:5">
      <c r="E6263" s="139"/>
    </row>
    <row r="6264" spans="5:5">
      <c r="E6264" s="139"/>
    </row>
    <row r="6265" spans="5:5">
      <c r="E6265" s="139"/>
    </row>
    <row r="6266" spans="5:5">
      <c r="E6266" s="139"/>
    </row>
    <row r="6267" spans="5:5">
      <c r="E6267" s="139"/>
    </row>
    <row r="6268" spans="5:5">
      <c r="E6268" s="139"/>
    </row>
    <row r="6269" spans="5:5">
      <c r="E6269" s="139"/>
    </row>
    <row r="6270" spans="5:5">
      <c r="E6270" s="139"/>
    </row>
    <row r="6271" spans="5:5">
      <c r="E6271" s="139"/>
    </row>
    <row r="6272" spans="5:5">
      <c r="E6272" s="139"/>
    </row>
    <row r="6273" spans="5:5">
      <c r="E6273" s="139"/>
    </row>
    <row r="6274" spans="5:5">
      <c r="E6274" s="139"/>
    </row>
    <row r="6275" spans="5:5">
      <c r="E6275" s="139"/>
    </row>
    <row r="6276" spans="5:5">
      <c r="E6276" s="139"/>
    </row>
    <row r="6277" spans="5:5">
      <c r="E6277" s="139"/>
    </row>
    <row r="6278" spans="5:5">
      <c r="E6278" s="139"/>
    </row>
    <row r="6279" spans="5:5">
      <c r="E6279" s="139"/>
    </row>
    <row r="6280" spans="5:5">
      <c r="E6280" s="139"/>
    </row>
    <row r="6281" spans="5:5">
      <c r="E6281" s="139"/>
    </row>
    <row r="6282" spans="5:5">
      <c r="E6282" s="139"/>
    </row>
    <row r="6283" spans="5:5">
      <c r="E6283" s="139"/>
    </row>
    <row r="6284" spans="5:5">
      <c r="E6284" s="139"/>
    </row>
    <row r="6285" spans="5:5">
      <c r="E6285" s="139"/>
    </row>
    <row r="6286" spans="5:5">
      <c r="E6286" s="139"/>
    </row>
    <row r="6287" spans="5:5">
      <c r="E6287" s="139"/>
    </row>
    <row r="6288" spans="5:5">
      <c r="E6288" s="139"/>
    </row>
    <row r="6289" spans="5:5">
      <c r="E6289" s="139"/>
    </row>
    <row r="6290" spans="5:5">
      <c r="E6290" s="139"/>
    </row>
    <row r="6291" spans="5:5">
      <c r="E6291" s="139"/>
    </row>
    <row r="6292" spans="5:5">
      <c r="E6292" s="139"/>
    </row>
    <row r="6293" spans="5:5">
      <c r="E6293" s="139"/>
    </row>
    <row r="6294" spans="5:5">
      <c r="E6294" s="139"/>
    </row>
    <row r="6295" spans="5:5">
      <c r="E6295" s="139"/>
    </row>
    <row r="6296" spans="5:5">
      <c r="E6296" s="139"/>
    </row>
    <row r="6297" spans="5:5">
      <c r="E6297" s="139"/>
    </row>
    <row r="6298" spans="5:5">
      <c r="E6298" s="139"/>
    </row>
    <row r="6299" spans="5:5">
      <c r="E6299" s="139"/>
    </row>
    <row r="6300" spans="5:5">
      <c r="E6300" s="139"/>
    </row>
    <row r="6301" spans="5:5">
      <c r="E6301" s="139"/>
    </row>
    <row r="6302" spans="5:5">
      <c r="E6302" s="139"/>
    </row>
    <row r="6303" spans="5:5">
      <c r="E6303" s="139"/>
    </row>
    <row r="6304" spans="5:5">
      <c r="E6304" s="139"/>
    </row>
    <row r="6305" spans="5:5">
      <c r="E6305" s="139"/>
    </row>
    <row r="6306" spans="5:5">
      <c r="E6306" s="139"/>
    </row>
    <row r="6307" spans="5:5">
      <c r="E6307" s="139"/>
    </row>
    <row r="6308" spans="5:5">
      <c r="E6308" s="139"/>
    </row>
    <row r="6309" spans="5:5">
      <c r="E6309" s="139"/>
    </row>
    <row r="6310" spans="5:5">
      <c r="E6310" s="139"/>
    </row>
    <row r="6311" spans="5:5">
      <c r="E6311" s="139"/>
    </row>
    <row r="6312" spans="5:5">
      <c r="E6312" s="139"/>
    </row>
    <row r="6313" spans="5:5">
      <c r="E6313" s="139"/>
    </row>
    <row r="6314" spans="5:5">
      <c r="E6314" s="139"/>
    </row>
    <row r="6315" spans="5:5">
      <c r="E6315" s="139"/>
    </row>
    <row r="6316" spans="5:5">
      <c r="E6316" s="139"/>
    </row>
    <row r="6317" spans="5:5">
      <c r="E6317" s="139"/>
    </row>
    <row r="6318" spans="5:5">
      <c r="E6318" s="139"/>
    </row>
    <row r="6319" spans="5:5">
      <c r="E6319" s="139"/>
    </row>
    <row r="6320" spans="5:5">
      <c r="E6320" s="139"/>
    </row>
    <row r="6321" spans="5:5">
      <c r="E6321" s="139"/>
    </row>
    <row r="6322" spans="5:5">
      <c r="E6322" s="139"/>
    </row>
    <row r="6323" spans="5:5">
      <c r="E6323" s="139"/>
    </row>
    <row r="6324" spans="5:5">
      <c r="E6324" s="139"/>
    </row>
    <row r="6325" spans="5:5">
      <c r="E6325" s="139"/>
    </row>
    <row r="6326" spans="5:5">
      <c r="E6326" s="139"/>
    </row>
    <row r="6327" spans="5:5">
      <c r="E6327" s="139"/>
    </row>
    <row r="6328" spans="5:5">
      <c r="E6328" s="139"/>
    </row>
    <row r="6329" spans="5:5">
      <c r="E6329" s="139"/>
    </row>
    <row r="6330" spans="5:5">
      <c r="E6330" s="139"/>
    </row>
    <row r="6331" spans="5:5">
      <c r="E6331" s="139"/>
    </row>
    <row r="6332" spans="5:5">
      <c r="E6332" s="139"/>
    </row>
    <row r="6333" spans="5:5">
      <c r="E6333" s="139"/>
    </row>
    <row r="6334" spans="5:5">
      <c r="E6334" s="139"/>
    </row>
    <row r="6335" spans="5:5">
      <c r="E6335" s="139"/>
    </row>
    <row r="6336" spans="5:5">
      <c r="E6336" s="139"/>
    </row>
    <row r="6337" spans="5:5">
      <c r="E6337" s="139"/>
    </row>
    <row r="6338" spans="5:5">
      <c r="E6338" s="139"/>
    </row>
    <row r="6339" spans="5:5">
      <c r="E6339" s="139"/>
    </row>
    <row r="6340" spans="5:5">
      <c r="E6340" s="139"/>
    </row>
    <row r="6341" spans="5:5">
      <c r="E6341" s="139"/>
    </row>
    <row r="6342" spans="5:5">
      <c r="E6342" s="139"/>
    </row>
    <row r="6343" spans="5:5">
      <c r="E6343" s="139"/>
    </row>
    <row r="6344" spans="5:5">
      <c r="E6344" s="139"/>
    </row>
    <row r="6345" spans="5:5">
      <c r="E6345" s="139"/>
    </row>
    <row r="6346" spans="5:5">
      <c r="E6346" s="139"/>
    </row>
    <row r="6347" spans="5:5">
      <c r="E6347" s="139"/>
    </row>
    <row r="6348" spans="5:5">
      <c r="E6348" s="139"/>
    </row>
    <row r="6349" spans="5:5">
      <c r="E6349" s="139"/>
    </row>
    <row r="6350" spans="5:5">
      <c r="E6350" s="139"/>
    </row>
    <row r="6351" spans="5:5">
      <c r="E6351" s="139"/>
    </row>
    <row r="6352" spans="5:5">
      <c r="E6352" s="139"/>
    </row>
    <row r="6353" spans="5:5">
      <c r="E6353" s="139"/>
    </row>
    <row r="6354" spans="5:5">
      <c r="E6354" s="139"/>
    </row>
    <row r="6355" spans="5:5">
      <c r="E6355" s="139"/>
    </row>
    <row r="6356" spans="5:5">
      <c r="E6356" s="139"/>
    </row>
    <row r="6357" spans="5:5">
      <c r="E6357" s="139"/>
    </row>
    <row r="6358" spans="5:5">
      <c r="E6358" s="139"/>
    </row>
    <row r="6359" spans="5:5">
      <c r="E6359" s="139"/>
    </row>
    <row r="6360" spans="5:5">
      <c r="E6360" s="139"/>
    </row>
    <row r="6361" spans="5:5">
      <c r="E6361" s="139"/>
    </row>
    <row r="6362" spans="5:5">
      <c r="E6362" s="139"/>
    </row>
    <row r="6363" spans="5:5">
      <c r="E6363" s="139"/>
    </row>
    <row r="6364" spans="5:5">
      <c r="E6364" s="139"/>
    </row>
    <row r="6365" spans="5:5">
      <c r="E6365" s="139"/>
    </row>
    <row r="6366" spans="5:5">
      <c r="E6366" s="139"/>
    </row>
    <row r="6367" spans="5:5">
      <c r="E6367" s="139"/>
    </row>
    <row r="6368" spans="5:5">
      <c r="E6368" s="139"/>
    </row>
    <row r="6369" spans="5:5">
      <c r="E6369" s="139"/>
    </row>
    <row r="6370" spans="5:5">
      <c r="E6370" s="139"/>
    </row>
    <row r="6371" spans="5:5">
      <c r="E6371" s="139"/>
    </row>
    <row r="6372" spans="5:5">
      <c r="E6372" s="139"/>
    </row>
    <row r="6373" spans="5:5">
      <c r="E6373" s="139"/>
    </row>
    <row r="6374" spans="5:5">
      <c r="E6374" s="139"/>
    </row>
    <row r="6375" spans="5:5">
      <c r="E6375" s="139"/>
    </row>
    <row r="6376" spans="5:5">
      <c r="E6376" s="139"/>
    </row>
    <row r="6377" spans="5:5">
      <c r="E6377" s="139"/>
    </row>
    <row r="6378" spans="5:5">
      <c r="E6378" s="139"/>
    </row>
    <row r="6379" spans="5:5">
      <c r="E6379" s="139"/>
    </row>
    <row r="6380" spans="5:5">
      <c r="E6380" s="139"/>
    </row>
    <row r="6381" spans="5:5">
      <c r="E6381" s="139"/>
    </row>
    <row r="6382" spans="5:5">
      <c r="E6382" s="139"/>
    </row>
    <row r="6383" spans="5:5">
      <c r="E6383" s="139"/>
    </row>
    <row r="6384" spans="5:5">
      <c r="E6384" s="139"/>
    </row>
    <row r="6385" spans="5:5">
      <c r="E6385" s="139"/>
    </row>
    <row r="6386" spans="5:5">
      <c r="E6386" s="139"/>
    </row>
    <row r="6387" spans="5:5">
      <c r="E6387" s="139"/>
    </row>
    <row r="6388" spans="5:5">
      <c r="E6388" s="139"/>
    </row>
    <row r="6389" spans="5:5">
      <c r="E6389" s="139"/>
    </row>
    <row r="6390" spans="5:5">
      <c r="E6390" s="139"/>
    </row>
    <row r="6391" spans="5:5">
      <c r="E6391" s="139"/>
    </row>
    <row r="6392" spans="5:5">
      <c r="E6392" s="139"/>
    </row>
    <row r="6393" spans="5:5">
      <c r="E6393" s="139"/>
    </row>
    <row r="6394" spans="5:5">
      <c r="E6394" s="139"/>
    </row>
    <row r="6395" spans="5:5">
      <c r="E6395" s="139"/>
    </row>
    <row r="6396" spans="5:5">
      <c r="E6396" s="139"/>
    </row>
    <row r="6397" spans="5:5">
      <c r="E6397" s="139"/>
    </row>
    <row r="6398" spans="5:5">
      <c r="E6398" s="139"/>
    </row>
    <row r="6399" spans="5:5">
      <c r="E6399" s="139"/>
    </row>
    <row r="6400" spans="5:5">
      <c r="E6400" s="139"/>
    </row>
    <row r="6401" spans="5:5">
      <c r="E6401" s="139"/>
    </row>
    <row r="6402" spans="5:5">
      <c r="E6402" s="139"/>
    </row>
    <row r="6403" spans="5:5">
      <c r="E6403" s="139"/>
    </row>
    <row r="6404" spans="5:5">
      <c r="E6404" s="139"/>
    </row>
    <row r="6405" spans="5:5">
      <c r="E6405" s="139"/>
    </row>
    <row r="6406" spans="5:5">
      <c r="E6406" s="139"/>
    </row>
    <row r="6407" spans="5:5">
      <c r="E6407" s="139"/>
    </row>
    <row r="6408" spans="5:5">
      <c r="E6408" s="139"/>
    </row>
    <row r="6409" spans="5:5">
      <c r="E6409" s="139"/>
    </row>
    <row r="6410" spans="5:5">
      <c r="E6410" s="139"/>
    </row>
    <row r="6411" spans="5:5">
      <c r="E6411" s="139"/>
    </row>
    <row r="6412" spans="5:5">
      <c r="E6412" s="139"/>
    </row>
    <row r="6413" spans="5:5">
      <c r="E6413" s="139"/>
    </row>
    <row r="6414" spans="5:5">
      <c r="E6414" s="139"/>
    </row>
    <row r="6415" spans="5:5">
      <c r="E6415" s="139"/>
    </row>
    <row r="6416" spans="5:5">
      <c r="E6416" s="139"/>
    </row>
    <row r="6417" spans="5:5">
      <c r="E6417" s="139"/>
    </row>
    <row r="6418" spans="5:5">
      <c r="E6418" s="139"/>
    </row>
    <row r="6419" spans="5:5">
      <c r="E6419" s="139"/>
    </row>
    <row r="6420" spans="5:5">
      <c r="E6420" s="139"/>
    </row>
    <row r="6421" spans="5:5">
      <c r="E6421" s="139"/>
    </row>
    <row r="6422" spans="5:5">
      <c r="E6422" s="139"/>
    </row>
    <row r="6423" spans="5:5">
      <c r="E6423" s="139"/>
    </row>
    <row r="6424" spans="5:5">
      <c r="E6424" s="139"/>
    </row>
    <row r="6425" spans="5:5">
      <c r="E6425" s="139"/>
    </row>
    <row r="6426" spans="5:5">
      <c r="E6426" s="139"/>
    </row>
    <row r="6427" spans="5:5">
      <c r="E6427" s="139"/>
    </row>
    <row r="6428" spans="5:5">
      <c r="E6428" s="139"/>
    </row>
    <row r="6429" spans="5:5">
      <c r="E6429" s="139"/>
    </row>
    <row r="6430" spans="5:5">
      <c r="E6430" s="139"/>
    </row>
    <row r="6431" spans="5:5">
      <c r="E6431" s="139"/>
    </row>
    <row r="6432" spans="5:5">
      <c r="E6432" s="139"/>
    </row>
    <row r="6433" spans="5:5">
      <c r="E6433" s="139"/>
    </row>
    <row r="6434" spans="5:5">
      <c r="E6434" s="139"/>
    </row>
    <row r="6435" spans="5:5">
      <c r="E6435" s="139"/>
    </row>
    <row r="6436" spans="5:5">
      <c r="E6436" s="139"/>
    </row>
    <row r="6437" spans="5:5">
      <c r="E6437" s="139"/>
    </row>
    <row r="6438" spans="5:5">
      <c r="E6438" s="139"/>
    </row>
    <row r="6439" spans="5:5">
      <c r="E6439" s="139"/>
    </row>
    <row r="6440" spans="5:5">
      <c r="E6440" s="139"/>
    </row>
    <row r="6441" spans="5:5">
      <c r="E6441" s="139"/>
    </row>
    <row r="6442" spans="5:5">
      <c r="E6442" s="139"/>
    </row>
    <row r="6443" spans="5:5">
      <c r="E6443" s="139"/>
    </row>
    <row r="6444" spans="5:5">
      <c r="E6444" s="139"/>
    </row>
    <row r="6445" spans="5:5">
      <c r="E6445" s="139"/>
    </row>
    <row r="6446" spans="5:5">
      <c r="E6446" s="139"/>
    </row>
    <row r="6447" spans="5:5">
      <c r="E6447" s="139"/>
    </row>
    <row r="6448" spans="5:5">
      <c r="E6448" s="139"/>
    </row>
    <row r="6449" spans="5:5">
      <c r="E6449" s="139"/>
    </row>
    <row r="6450" spans="5:5">
      <c r="E6450" s="139"/>
    </row>
    <row r="6451" spans="5:5">
      <c r="E6451" s="139"/>
    </row>
    <row r="6452" spans="5:5">
      <c r="E6452" s="139"/>
    </row>
    <row r="6453" spans="5:5">
      <c r="E6453" s="139"/>
    </row>
    <row r="6454" spans="5:5">
      <c r="E6454" s="139"/>
    </row>
    <row r="6455" spans="5:5">
      <c r="E6455" s="139"/>
    </row>
    <row r="6456" spans="5:5">
      <c r="E6456" s="139"/>
    </row>
    <row r="6457" spans="5:5">
      <c r="E6457" s="139"/>
    </row>
    <row r="6458" spans="5:5">
      <c r="E6458" s="139"/>
    </row>
    <row r="6459" spans="5:5">
      <c r="E6459" s="139"/>
    </row>
    <row r="6460" spans="5:5">
      <c r="E6460" s="139"/>
    </row>
    <row r="6461" spans="5:5">
      <c r="E6461" s="139"/>
    </row>
    <row r="6462" spans="5:5">
      <c r="E6462" s="139"/>
    </row>
    <row r="6463" spans="5:5">
      <c r="E6463" s="139"/>
    </row>
    <row r="6464" spans="5:5">
      <c r="E6464" s="139"/>
    </row>
    <row r="6465" spans="5:5">
      <c r="E6465" s="139"/>
    </row>
    <row r="6466" spans="5:5">
      <c r="E6466" s="139"/>
    </row>
    <row r="6467" spans="5:5">
      <c r="E6467" s="139"/>
    </row>
    <row r="6468" spans="5:5">
      <c r="E6468" s="139"/>
    </row>
    <row r="6469" spans="5:5">
      <c r="E6469" s="139"/>
    </row>
    <row r="6470" spans="5:5">
      <c r="E6470" s="139"/>
    </row>
    <row r="6471" spans="5:5">
      <c r="E6471" s="139"/>
    </row>
    <row r="6472" spans="5:5">
      <c r="E6472" s="139"/>
    </row>
    <row r="6473" spans="5:5">
      <c r="E6473" s="139"/>
    </row>
    <row r="6474" spans="5:5">
      <c r="E6474" s="139"/>
    </row>
    <row r="6475" spans="5:5">
      <c r="E6475" s="139"/>
    </row>
    <row r="6476" spans="5:5">
      <c r="E6476" s="139"/>
    </row>
    <row r="6477" spans="5:5">
      <c r="E6477" s="139"/>
    </row>
    <row r="6478" spans="5:5">
      <c r="E6478" s="139"/>
    </row>
    <row r="6479" spans="5:5">
      <c r="E6479" s="139"/>
    </row>
    <row r="6480" spans="5:5">
      <c r="E6480" s="139"/>
    </row>
    <row r="6481" spans="5:5">
      <c r="E6481" s="139"/>
    </row>
    <row r="6482" spans="5:5">
      <c r="E6482" s="139"/>
    </row>
    <row r="6483" spans="5:5">
      <c r="E6483" s="139"/>
    </row>
    <row r="6484" spans="5:5">
      <c r="E6484" s="139"/>
    </row>
    <row r="6485" spans="5:5">
      <c r="E6485" s="139"/>
    </row>
    <row r="6486" spans="5:5">
      <c r="E6486" s="139"/>
    </row>
    <row r="6487" spans="5:5">
      <c r="E6487" s="139"/>
    </row>
    <row r="6488" spans="5:5">
      <c r="E6488" s="139"/>
    </row>
    <row r="6489" spans="5:5">
      <c r="E6489" s="139"/>
    </row>
    <row r="6490" spans="5:5">
      <c r="E6490" s="139"/>
    </row>
    <row r="6491" spans="5:5">
      <c r="E6491" s="139"/>
    </row>
    <row r="6492" spans="5:5">
      <c r="E6492" s="139"/>
    </row>
    <row r="6493" spans="5:5">
      <c r="E6493" s="139"/>
    </row>
    <row r="6494" spans="5:5">
      <c r="E6494" s="139"/>
    </row>
    <row r="6495" spans="5:5">
      <c r="E6495" s="139"/>
    </row>
    <row r="6496" spans="5:5">
      <c r="E6496" s="139"/>
    </row>
    <row r="6497" spans="5:5">
      <c r="E6497" s="139"/>
    </row>
    <row r="6498" spans="5:5">
      <c r="E6498" s="139"/>
    </row>
    <row r="6499" spans="5:5">
      <c r="E6499" s="139"/>
    </row>
    <row r="6500" spans="5:5">
      <c r="E6500" s="139"/>
    </row>
    <row r="6501" spans="5:5">
      <c r="E6501" s="139"/>
    </row>
    <row r="6502" spans="5:5">
      <c r="E6502" s="139"/>
    </row>
    <row r="6503" spans="5:5">
      <c r="E6503" s="139"/>
    </row>
    <row r="6504" spans="5:5">
      <c r="E6504" s="139"/>
    </row>
    <row r="6505" spans="5:5">
      <c r="E6505" s="139"/>
    </row>
    <row r="6506" spans="5:5">
      <c r="E6506" s="139"/>
    </row>
    <row r="6507" spans="5:5">
      <c r="E6507" s="139"/>
    </row>
    <row r="6508" spans="5:5">
      <c r="E6508" s="139"/>
    </row>
    <row r="6509" spans="5:5">
      <c r="E6509" s="139"/>
    </row>
    <row r="6510" spans="5:5">
      <c r="E6510" s="139"/>
    </row>
    <row r="6511" spans="5:5">
      <c r="E6511" s="139"/>
    </row>
    <row r="6512" spans="5:5">
      <c r="E6512" s="139"/>
    </row>
    <row r="6513" spans="5:5">
      <c r="E6513" s="139"/>
    </row>
    <row r="6514" spans="5:5">
      <c r="E6514" s="139"/>
    </row>
    <row r="6515" spans="5:5">
      <c r="E6515" s="139"/>
    </row>
    <row r="6516" spans="5:5">
      <c r="E6516" s="139"/>
    </row>
    <row r="6517" spans="5:5">
      <c r="E6517" s="139"/>
    </row>
    <row r="6518" spans="5:5">
      <c r="E6518" s="139"/>
    </row>
    <row r="6519" spans="5:5">
      <c r="E6519" s="139"/>
    </row>
    <row r="6520" spans="5:5">
      <c r="E6520" s="139"/>
    </row>
    <row r="6521" spans="5:5">
      <c r="E6521" s="139"/>
    </row>
    <row r="6522" spans="5:5">
      <c r="E6522" s="139"/>
    </row>
    <row r="6523" spans="5:5">
      <c r="E6523" s="139"/>
    </row>
    <row r="6524" spans="5:5">
      <c r="E6524" s="139"/>
    </row>
    <row r="6525" spans="5:5">
      <c r="E6525" s="139"/>
    </row>
    <row r="6526" spans="5:5">
      <c r="E6526" s="139"/>
    </row>
    <row r="6527" spans="5:5">
      <c r="E6527" s="139"/>
    </row>
    <row r="6528" spans="5:5">
      <c r="E6528" s="139"/>
    </row>
    <row r="6529" spans="5:5">
      <c r="E6529" s="139"/>
    </row>
    <row r="6530" spans="5:5">
      <c r="E6530" s="139"/>
    </row>
    <row r="6531" spans="5:5">
      <c r="E6531" s="139"/>
    </row>
    <row r="6532" spans="5:5">
      <c r="E6532" s="139"/>
    </row>
    <row r="6533" spans="5:5">
      <c r="E6533" s="139"/>
    </row>
    <row r="6534" spans="5:5">
      <c r="E6534" s="139"/>
    </row>
    <row r="6535" spans="5:5">
      <c r="E6535" s="139"/>
    </row>
    <row r="6536" spans="5:5">
      <c r="E6536" s="139"/>
    </row>
    <row r="6537" spans="5:5">
      <c r="E6537" s="139"/>
    </row>
    <row r="6538" spans="5:5">
      <c r="E6538" s="139"/>
    </row>
    <row r="6539" spans="5:5">
      <c r="E6539" s="139"/>
    </row>
    <row r="6540" spans="5:5">
      <c r="E6540" s="139"/>
    </row>
    <row r="6541" spans="5:5">
      <c r="E6541" s="139"/>
    </row>
    <row r="6542" spans="5:5">
      <c r="E6542" s="139"/>
    </row>
    <row r="6543" spans="5:5">
      <c r="E6543" s="139"/>
    </row>
    <row r="6544" spans="5:5">
      <c r="E6544" s="139"/>
    </row>
    <row r="6545" spans="5:5">
      <c r="E6545" s="139"/>
    </row>
    <row r="6546" spans="5:5">
      <c r="E6546" s="139"/>
    </row>
    <row r="6547" spans="5:5">
      <c r="E6547" s="139"/>
    </row>
    <row r="6548" spans="5:5">
      <c r="E6548" s="139"/>
    </row>
    <row r="6549" spans="5:5">
      <c r="E6549" s="139"/>
    </row>
    <row r="6550" spans="5:5">
      <c r="E6550" s="139"/>
    </row>
    <row r="6551" spans="5:5">
      <c r="E6551" s="139"/>
    </row>
    <row r="6552" spans="5:5">
      <c r="E6552" s="139"/>
    </row>
    <row r="6553" spans="5:5">
      <c r="E6553" s="139"/>
    </row>
    <row r="6554" spans="5:5">
      <c r="E6554" s="139"/>
    </row>
    <row r="6555" spans="5:5">
      <c r="E6555" s="139"/>
    </row>
    <row r="6556" spans="5:5">
      <c r="E6556" s="139"/>
    </row>
    <row r="6557" spans="5:5">
      <c r="E6557" s="139"/>
    </row>
    <row r="6558" spans="5:5">
      <c r="E6558" s="139"/>
    </row>
    <row r="6559" spans="5:5">
      <c r="E6559" s="139"/>
    </row>
    <row r="6560" spans="5:5">
      <c r="E6560" s="139"/>
    </row>
    <row r="6561" spans="5:5">
      <c r="E6561" s="139"/>
    </row>
    <row r="6562" spans="5:5">
      <c r="E6562" s="139"/>
    </row>
    <row r="6563" spans="5:5">
      <c r="E6563" s="139"/>
    </row>
    <row r="6564" spans="5:5">
      <c r="E6564" s="139"/>
    </row>
    <row r="6565" spans="5:5">
      <c r="E6565" s="139"/>
    </row>
    <row r="6566" spans="5:5">
      <c r="E6566" s="139"/>
    </row>
    <row r="6567" spans="5:5">
      <c r="E6567" s="139"/>
    </row>
    <row r="6568" spans="5:5">
      <c r="E6568" s="139"/>
    </row>
    <row r="6569" spans="5:5">
      <c r="E6569" s="139"/>
    </row>
    <row r="6570" spans="5:5">
      <c r="E6570" s="139"/>
    </row>
    <row r="6571" spans="5:5">
      <c r="E6571" s="139"/>
    </row>
    <row r="6572" spans="5:5">
      <c r="E6572" s="139"/>
    </row>
    <row r="6573" spans="5:5">
      <c r="E6573" s="139"/>
    </row>
    <row r="6574" spans="5:5">
      <c r="E6574" s="139"/>
    </row>
    <row r="6575" spans="5:5">
      <c r="E6575" s="139"/>
    </row>
    <row r="6576" spans="5:5">
      <c r="E6576" s="139"/>
    </row>
    <row r="6577" spans="5:5">
      <c r="E6577" s="139"/>
    </row>
    <row r="6578" spans="5:5">
      <c r="E6578" s="139"/>
    </row>
    <row r="6579" spans="5:5">
      <c r="E6579" s="139"/>
    </row>
    <row r="6580" spans="5:5">
      <c r="E6580" s="139"/>
    </row>
    <row r="6581" spans="5:5">
      <c r="E6581" s="139"/>
    </row>
    <row r="6582" spans="5:5">
      <c r="E6582" s="139"/>
    </row>
    <row r="6583" spans="5:5">
      <c r="E6583" s="139"/>
    </row>
    <row r="6584" spans="5:5">
      <c r="E6584" s="139"/>
    </row>
    <row r="6585" spans="5:5">
      <c r="E6585" s="139"/>
    </row>
    <row r="6586" spans="5:5">
      <c r="E6586" s="139"/>
    </row>
    <row r="6587" spans="5:5">
      <c r="E6587" s="139"/>
    </row>
    <row r="6588" spans="5:5">
      <c r="E6588" s="139"/>
    </row>
    <row r="6589" spans="5:5">
      <c r="E6589" s="139"/>
    </row>
    <row r="6590" spans="5:5">
      <c r="E6590" s="139"/>
    </row>
    <row r="6591" spans="5:5">
      <c r="E6591" s="139"/>
    </row>
    <row r="6592" spans="5:5">
      <c r="E6592" s="139"/>
    </row>
    <row r="6593" spans="5:5">
      <c r="E6593" s="139"/>
    </row>
    <row r="6594" spans="5:5">
      <c r="E6594" s="139"/>
    </row>
    <row r="6595" spans="5:5">
      <c r="E6595" s="139"/>
    </row>
    <row r="6596" spans="5:5">
      <c r="E6596" s="139"/>
    </row>
    <row r="6597" spans="5:5">
      <c r="E6597" s="139"/>
    </row>
    <row r="6598" spans="5:5">
      <c r="E6598" s="139"/>
    </row>
    <row r="6599" spans="5:5">
      <c r="E6599" s="139"/>
    </row>
    <row r="6600" spans="5:5">
      <c r="E6600" s="139"/>
    </row>
    <row r="6601" spans="5:5">
      <c r="E6601" s="139"/>
    </row>
    <row r="6602" spans="5:5">
      <c r="E6602" s="139"/>
    </row>
    <row r="6603" spans="5:5">
      <c r="E6603" s="139"/>
    </row>
    <row r="6604" spans="5:5">
      <c r="E6604" s="139"/>
    </row>
    <row r="6605" spans="5:5">
      <c r="E6605" s="139"/>
    </row>
    <row r="6606" spans="5:5">
      <c r="E6606" s="139"/>
    </row>
    <row r="6607" spans="5:5">
      <c r="E6607" s="139"/>
    </row>
    <row r="6608" spans="5:5">
      <c r="E6608" s="139"/>
    </row>
    <row r="6609" spans="5:5">
      <c r="E6609" s="139"/>
    </row>
    <row r="6610" spans="5:5">
      <c r="E6610" s="139"/>
    </row>
    <row r="6611" spans="5:5">
      <c r="E6611" s="139"/>
    </row>
    <row r="6612" spans="5:5">
      <c r="E6612" s="139"/>
    </row>
    <row r="6613" spans="5:5">
      <c r="E6613" s="139"/>
    </row>
    <row r="6614" spans="5:5">
      <c r="E6614" s="139"/>
    </row>
    <row r="6615" spans="5:5">
      <c r="E6615" s="139"/>
    </row>
    <row r="6616" spans="5:5">
      <c r="E6616" s="139"/>
    </row>
    <row r="6617" spans="5:5">
      <c r="E6617" s="139"/>
    </row>
    <row r="6618" spans="5:5">
      <c r="E6618" s="139"/>
    </row>
    <row r="6619" spans="5:5">
      <c r="E6619" s="139"/>
    </row>
    <row r="6620" spans="5:5">
      <c r="E6620" s="139"/>
    </row>
    <row r="6621" spans="5:5">
      <c r="E6621" s="139"/>
    </row>
    <row r="6622" spans="5:5">
      <c r="E6622" s="139"/>
    </row>
    <row r="6623" spans="5:5">
      <c r="E6623" s="139"/>
    </row>
    <row r="6624" spans="5:5">
      <c r="E6624" s="139"/>
    </row>
    <row r="6625" spans="5:5">
      <c r="E6625" s="139"/>
    </row>
    <row r="6626" spans="5:5">
      <c r="E6626" s="139"/>
    </row>
    <row r="6627" spans="5:5">
      <c r="E6627" s="139"/>
    </row>
    <row r="6628" spans="5:5">
      <c r="E6628" s="139"/>
    </row>
    <row r="6629" spans="5:5">
      <c r="E6629" s="139"/>
    </row>
    <row r="6630" spans="5:5">
      <c r="E6630" s="139"/>
    </row>
    <row r="6631" spans="5:5">
      <c r="E6631" s="139"/>
    </row>
    <row r="6632" spans="5:5">
      <c r="E6632" s="139"/>
    </row>
    <row r="6633" spans="5:5">
      <c r="E6633" s="139"/>
    </row>
    <row r="6634" spans="5:5">
      <c r="E6634" s="139"/>
    </row>
    <row r="6635" spans="5:5">
      <c r="E6635" s="139"/>
    </row>
    <row r="6636" spans="5:5">
      <c r="E6636" s="139"/>
    </row>
    <row r="6637" spans="5:5">
      <c r="E6637" s="139"/>
    </row>
    <row r="6638" spans="5:5">
      <c r="E6638" s="139"/>
    </row>
    <row r="6639" spans="5:5">
      <c r="E6639" s="139"/>
    </row>
    <row r="6640" spans="5:5">
      <c r="E6640" s="139"/>
    </row>
    <row r="6641" spans="5:5">
      <c r="E6641" s="139"/>
    </row>
    <row r="6642" spans="5:5">
      <c r="E6642" s="139"/>
    </row>
    <row r="6643" spans="5:5">
      <c r="E6643" s="139"/>
    </row>
    <row r="6644" spans="5:5">
      <c r="E6644" s="139"/>
    </row>
    <row r="6645" spans="5:5">
      <c r="E6645" s="139"/>
    </row>
    <row r="6646" spans="5:5">
      <c r="E6646" s="139"/>
    </row>
    <row r="6647" spans="5:5">
      <c r="E6647" s="139"/>
    </row>
    <row r="6648" spans="5:5">
      <c r="E6648" s="139"/>
    </row>
    <row r="6649" spans="5:5">
      <c r="E6649" s="139"/>
    </row>
    <row r="6650" spans="5:5">
      <c r="E6650" s="139"/>
    </row>
    <row r="6651" spans="5:5">
      <c r="E6651" s="139"/>
    </row>
    <row r="6652" spans="5:5">
      <c r="E6652" s="139"/>
    </row>
    <row r="6653" spans="5:5">
      <c r="E6653" s="139"/>
    </row>
    <row r="6654" spans="5:5">
      <c r="E6654" s="139"/>
    </row>
    <row r="6655" spans="5:5">
      <c r="E6655" s="139"/>
    </row>
    <row r="6656" spans="5:5">
      <c r="E6656" s="139"/>
    </row>
    <row r="6657" spans="5:5">
      <c r="E6657" s="139"/>
    </row>
    <row r="6658" spans="5:5">
      <c r="E6658" s="139"/>
    </row>
    <row r="6659" spans="5:5">
      <c r="E6659" s="139"/>
    </row>
    <row r="6660" spans="5:5">
      <c r="E6660" s="139"/>
    </row>
    <row r="6661" spans="5:5">
      <c r="E6661" s="139"/>
    </row>
    <row r="6662" spans="5:5">
      <c r="E6662" s="139"/>
    </row>
    <row r="6663" spans="5:5">
      <c r="E6663" s="139"/>
    </row>
    <row r="6664" spans="5:5">
      <c r="E6664" s="139"/>
    </row>
    <row r="6665" spans="5:5">
      <c r="E6665" s="139"/>
    </row>
    <row r="6666" spans="5:5">
      <c r="E6666" s="139"/>
    </row>
    <row r="6667" spans="5:5">
      <c r="E6667" s="139"/>
    </row>
    <row r="6668" spans="5:5">
      <c r="E6668" s="139"/>
    </row>
    <row r="6669" spans="5:5">
      <c r="E6669" s="139"/>
    </row>
    <row r="6670" spans="5:5">
      <c r="E6670" s="139"/>
    </row>
    <row r="6671" spans="5:5">
      <c r="E6671" s="139"/>
    </row>
    <row r="6672" spans="5:5">
      <c r="E6672" s="139"/>
    </row>
    <row r="6673" spans="5:5">
      <c r="E6673" s="139"/>
    </row>
    <row r="6674" spans="5:5">
      <c r="E6674" s="139"/>
    </row>
    <row r="6675" spans="5:5">
      <c r="E6675" s="139"/>
    </row>
    <row r="6676" spans="5:5">
      <c r="E6676" s="139"/>
    </row>
    <row r="6677" spans="5:5">
      <c r="E6677" s="139"/>
    </row>
    <row r="6678" spans="5:5">
      <c r="E6678" s="139"/>
    </row>
    <row r="6679" spans="5:5">
      <c r="E6679" s="139"/>
    </row>
    <row r="6680" spans="5:5">
      <c r="E6680" s="139"/>
    </row>
    <row r="6681" spans="5:5">
      <c r="E6681" s="139"/>
    </row>
    <row r="6682" spans="5:5">
      <c r="E6682" s="139"/>
    </row>
    <row r="6683" spans="5:5">
      <c r="E6683" s="139"/>
    </row>
    <row r="6684" spans="5:5">
      <c r="E6684" s="139"/>
    </row>
    <row r="6685" spans="5:5">
      <c r="E6685" s="139"/>
    </row>
    <row r="6686" spans="5:5">
      <c r="E6686" s="139"/>
    </row>
    <row r="6687" spans="5:5">
      <c r="E6687" s="139"/>
    </row>
    <row r="6688" spans="5:5">
      <c r="E6688" s="139"/>
    </row>
    <row r="6689" spans="5:5">
      <c r="E6689" s="139"/>
    </row>
    <row r="6690" spans="5:5">
      <c r="E6690" s="139"/>
    </row>
    <row r="6691" spans="5:5">
      <c r="E6691" s="139"/>
    </row>
    <row r="6692" spans="5:5">
      <c r="E6692" s="139"/>
    </row>
    <row r="6693" spans="5:5">
      <c r="E6693" s="139"/>
    </row>
    <row r="6694" spans="5:5">
      <c r="E6694" s="139"/>
    </row>
    <row r="6695" spans="5:5">
      <c r="E6695" s="139"/>
    </row>
    <row r="6696" spans="5:5">
      <c r="E6696" s="139"/>
    </row>
    <row r="6697" spans="5:5">
      <c r="E6697" s="139"/>
    </row>
    <row r="6698" spans="5:5">
      <c r="E6698" s="139"/>
    </row>
    <row r="6699" spans="5:5">
      <c r="E6699" s="139"/>
    </row>
    <row r="6700" spans="5:5">
      <c r="E6700" s="139"/>
    </row>
    <row r="6701" spans="5:5">
      <c r="E6701" s="139"/>
    </row>
    <row r="6702" spans="5:5">
      <c r="E6702" s="139"/>
    </row>
    <row r="6703" spans="5:5">
      <c r="E6703" s="139"/>
    </row>
    <row r="6704" spans="5:5">
      <c r="E6704" s="139"/>
    </row>
    <row r="6705" spans="5:5">
      <c r="E6705" s="139"/>
    </row>
    <row r="6706" spans="5:5">
      <c r="E6706" s="139"/>
    </row>
    <row r="6707" spans="5:5">
      <c r="E6707" s="139"/>
    </row>
    <row r="6708" spans="5:5">
      <c r="E6708" s="139"/>
    </row>
    <row r="6709" spans="5:5">
      <c r="E6709" s="139"/>
    </row>
    <row r="6710" spans="5:5">
      <c r="E6710" s="139"/>
    </row>
    <row r="6711" spans="5:5">
      <c r="E6711" s="139"/>
    </row>
    <row r="6712" spans="5:5">
      <c r="E6712" s="139"/>
    </row>
    <row r="6713" spans="5:5">
      <c r="E6713" s="139"/>
    </row>
    <row r="6714" spans="5:5">
      <c r="E6714" s="139"/>
    </row>
    <row r="6715" spans="5:5">
      <c r="E6715" s="139"/>
    </row>
    <row r="6716" spans="5:5">
      <c r="E6716" s="139"/>
    </row>
    <row r="6717" spans="5:5">
      <c r="E6717" s="139"/>
    </row>
    <row r="6718" spans="5:5">
      <c r="E6718" s="139"/>
    </row>
    <row r="6719" spans="5:5">
      <c r="E6719" s="139"/>
    </row>
    <row r="6720" spans="5:5">
      <c r="E6720" s="139"/>
    </row>
    <row r="6721" spans="5:5">
      <c r="E6721" s="139"/>
    </row>
    <row r="6722" spans="5:5">
      <c r="E6722" s="139"/>
    </row>
    <row r="6723" spans="5:5">
      <c r="E6723" s="139"/>
    </row>
    <row r="6724" spans="5:5">
      <c r="E6724" s="139"/>
    </row>
    <row r="6725" spans="5:5">
      <c r="E6725" s="139"/>
    </row>
    <row r="6726" spans="5:5">
      <c r="E6726" s="139"/>
    </row>
    <row r="6727" spans="5:5">
      <c r="E6727" s="139"/>
    </row>
    <row r="6728" spans="5:5">
      <c r="E6728" s="139"/>
    </row>
    <row r="6729" spans="5:5">
      <c r="E6729" s="139"/>
    </row>
    <row r="6730" spans="5:5">
      <c r="E6730" s="139"/>
    </row>
    <row r="6731" spans="5:5">
      <c r="E6731" s="139"/>
    </row>
    <row r="6732" spans="5:5">
      <c r="E6732" s="139"/>
    </row>
    <row r="6733" spans="5:5">
      <c r="E6733" s="139"/>
    </row>
    <row r="6734" spans="5:5">
      <c r="E6734" s="139"/>
    </row>
    <row r="6735" spans="5:5">
      <c r="E6735" s="139"/>
    </row>
    <row r="6736" spans="5:5">
      <c r="E6736" s="139"/>
    </row>
    <row r="6737" spans="5:5">
      <c r="E6737" s="139"/>
    </row>
    <row r="6738" spans="5:5">
      <c r="E6738" s="139"/>
    </row>
    <row r="6739" spans="5:5">
      <c r="E6739" s="139"/>
    </row>
    <row r="6740" spans="5:5">
      <c r="E6740" s="139"/>
    </row>
    <row r="6741" spans="5:5">
      <c r="E6741" s="139"/>
    </row>
    <row r="6742" spans="5:5">
      <c r="E6742" s="139"/>
    </row>
    <row r="6743" spans="5:5">
      <c r="E6743" s="139"/>
    </row>
    <row r="6744" spans="5:5">
      <c r="E6744" s="139"/>
    </row>
    <row r="6745" spans="5:5">
      <c r="E6745" s="139"/>
    </row>
    <row r="6746" spans="5:5">
      <c r="E6746" s="139"/>
    </row>
    <row r="6747" spans="5:5">
      <c r="E6747" s="139"/>
    </row>
    <row r="6748" spans="5:5">
      <c r="E6748" s="139"/>
    </row>
    <row r="6749" spans="5:5">
      <c r="E6749" s="139"/>
    </row>
    <row r="6750" spans="5:5">
      <c r="E6750" s="139"/>
    </row>
    <row r="6751" spans="5:5">
      <c r="E6751" s="139"/>
    </row>
    <row r="6752" spans="5:5">
      <c r="E6752" s="139"/>
    </row>
    <row r="6753" spans="5:5">
      <c r="E6753" s="139"/>
    </row>
    <row r="6754" spans="5:5">
      <c r="E6754" s="139"/>
    </row>
    <row r="6755" spans="5:5">
      <c r="E6755" s="139"/>
    </row>
    <row r="6756" spans="5:5">
      <c r="E6756" s="139"/>
    </row>
    <row r="6757" spans="5:5">
      <c r="E6757" s="139"/>
    </row>
    <row r="6758" spans="5:5">
      <c r="E6758" s="139"/>
    </row>
    <row r="6759" spans="5:5">
      <c r="E6759" s="139"/>
    </row>
    <row r="6760" spans="5:5">
      <c r="E6760" s="139"/>
    </row>
    <row r="6761" spans="5:5">
      <c r="E6761" s="139"/>
    </row>
    <row r="6762" spans="5:5">
      <c r="E6762" s="139"/>
    </row>
    <row r="6763" spans="5:5">
      <c r="E6763" s="139"/>
    </row>
    <row r="6764" spans="5:5">
      <c r="E6764" s="139"/>
    </row>
    <row r="6765" spans="5:5">
      <c r="E6765" s="139"/>
    </row>
    <row r="6766" spans="5:5">
      <c r="E6766" s="139"/>
    </row>
    <row r="6767" spans="5:5">
      <c r="E6767" s="139"/>
    </row>
    <row r="6768" spans="5:5">
      <c r="E6768" s="139"/>
    </row>
    <row r="6769" spans="5:5">
      <c r="E6769" s="139"/>
    </row>
    <row r="6770" spans="5:5">
      <c r="E6770" s="139"/>
    </row>
    <row r="6771" spans="5:5">
      <c r="E6771" s="139"/>
    </row>
    <row r="6772" spans="5:5">
      <c r="E6772" s="139"/>
    </row>
    <row r="6773" spans="5:5">
      <c r="E6773" s="139"/>
    </row>
    <row r="6774" spans="5:5">
      <c r="E6774" s="139"/>
    </row>
    <row r="6775" spans="5:5">
      <c r="E6775" s="139"/>
    </row>
    <row r="6776" spans="5:5">
      <c r="E6776" s="139"/>
    </row>
    <row r="6777" spans="5:5">
      <c r="E6777" s="139"/>
    </row>
    <row r="6778" spans="5:5">
      <c r="E6778" s="139"/>
    </row>
    <row r="6779" spans="5:5">
      <c r="E6779" s="139"/>
    </row>
    <row r="6780" spans="5:5">
      <c r="E6780" s="139"/>
    </row>
    <row r="6781" spans="5:5">
      <c r="E6781" s="139"/>
    </row>
    <row r="6782" spans="5:5">
      <c r="E6782" s="139"/>
    </row>
    <row r="6783" spans="5:5">
      <c r="E6783" s="139"/>
    </row>
    <row r="6784" spans="5:5">
      <c r="E6784" s="139"/>
    </row>
    <row r="6785" spans="5:5">
      <c r="E6785" s="139"/>
    </row>
    <row r="6786" spans="5:5">
      <c r="E6786" s="139"/>
    </row>
    <row r="6787" spans="5:5">
      <c r="E6787" s="139"/>
    </row>
    <row r="6788" spans="5:5">
      <c r="E6788" s="139"/>
    </row>
    <row r="6789" spans="5:5">
      <c r="E6789" s="139"/>
    </row>
    <row r="6790" spans="5:5">
      <c r="E6790" s="139"/>
    </row>
    <row r="6791" spans="5:5">
      <c r="E6791" s="139"/>
    </row>
    <row r="6792" spans="5:5">
      <c r="E6792" s="139"/>
    </row>
    <row r="6793" spans="5:5">
      <c r="E6793" s="139"/>
    </row>
    <row r="6794" spans="5:5">
      <c r="E6794" s="139"/>
    </row>
    <row r="6795" spans="5:5">
      <c r="E6795" s="139"/>
    </row>
    <row r="6796" spans="5:5">
      <c r="E6796" s="139"/>
    </row>
    <row r="6797" spans="5:5">
      <c r="E6797" s="139"/>
    </row>
    <row r="6798" spans="5:5">
      <c r="E6798" s="139"/>
    </row>
    <row r="6799" spans="5:5">
      <c r="E6799" s="139"/>
    </row>
    <row r="6800" spans="5:5">
      <c r="E6800" s="139"/>
    </row>
    <row r="6801" spans="5:5">
      <c r="E6801" s="139"/>
    </row>
    <row r="6802" spans="5:5">
      <c r="E6802" s="139"/>
    </row>
    <row r="6803" spans="5:5">
      <c r="E6803" s="139"/>
    </row>
    <row r="6804" spans="5:5">
      <c r="E6804" s="139"/>
    </row>
    <row r="6805" spans="5:5">
      <c r="E6805" s="139"/>
    </row>
    <row r="6806" spans="5:5">
      <c r="E6806" s="139"/>
    </row>
    <row r="6807" spans="5:5">
      <c r="E6807" s="139"/>
    </row>
    <row r="6808" spans="5:5">
      <c r="E6808" s="139"/>
    </row>
    <row r="6809" spans="5:5">
      <c r="E6809" s="139"/>
    </row>
    <row r="6810" spans="5:5">
      <c r="E6810" s="139"/>
    </row>
    <row r="6811" spans="5:5">
      <c r="E6811" s="139"/>
    </row>
    <row r="6812" spans="5:5">
      <c r="E6812" s="139"/>
    </row>
    <row r="6813" spans="5:5">
      <c r="E6813" s="139"/>
    </row>
    <row r="6814" spans="5:5">
      <c r="E6814" s="139"/>
    </row>
    <row r="6815" spans="5:5">
      <c r="E6815" s="139"/>
    </row>
    <row r="6816" spans="5:5">
      <c r="E6816" s="139"/>
    </row>
    <row r="6817" spans="5:5">
      <c r="E6817" s="139"/>
    </row>
    <row r="6818" spans="5:5">
      <c r="E6818" s="139"/>
    </row>
    <row r="6819" spans="5:5">
      <c r="E6819" s="139"/>
    </row>
    <row r="6820" spans="5:5">
      <c r="E6820" s="139"/>
    </row>
    <row r="6821" spans="5:5">
      <c r="E6821" s="139"/>
    </row>
    <row r="6822" spans="5:5">
      <c r="E6822" s="139"/>
    </row>
    <row r="6823" spans="5:5">
      <c r="E6823" s="139"/>
    </row>
    <row r="6824" spans="5:5">
      <c r="E6824" s="139"/>
    </row>
    <row r="6825" spans="5:5">
      <c r="E6825" s="139"/>
    </row>
    <row r="6826" spans="5:5">
      <c r="E6826" s="139"/>
    </row>
    <row r="6827" spans="5:5">
      <c r="E6827" s="139"/>
    </row>
    <row r="6828" spans="5:5">
      <c r="E6828" s="139"/>
    </row>
    <row r="6829" spans="5:5">
      <c r="E6829" s="139"/>
    </row>
    <row r="6830" spans="5:5">
      <c r="E6830" s="139"/>
    </row>
    <row r="6831" spans="5:5">
      <c r="E6831" s="139"/>
    </row>
    <row r="6832" spans="5:5">
      <c r="E6832" s="139"/>
    </row>
    <row r="6833" spans="5:5">
      <c r="E6833" s="139"/>
    </row>
    <row r="6834" spans="5:5">
      <c r="E6834" s="139"/>
    </row>
    <row r="6835" spans="5:5">
      <c r="E6835" s="139"/>
    </row>
    <row r="6836" spans="5:5">
      <c r="E6836" s="139"/>
    </row>
    <row r="6837" spans="5:5">
      <c r="E6837" s="139"/>
    </row>
    <row r="6838" spans="5:5">
      <c r="E6838" s="139"/>
    </row>
    <row r="6839" spans="5:5">
      <c r="E6839" s="139"/>
    </row>
    <row r="6840" spans="5:5">
      <c r="E6840" s="139"/>
    </row>
    <row r="6841" spans="5:5">
      <c r="E6841" s="139"/>
    </row>
    <row r="6842" spans="5:5">
      <c r="E6842" s="139"/>
    </row>
    <row r="6843" spans="5:5">
      <c r="E6843" s="139"/>
    </row>
    <row r="6844" spans="5:5">
      <c r="E6844" s="139"/>
    </row>
    <row r="6845" spans="5:5">
      <c r="E6845" s="139"/>
    </row>
    <row r="6846" spans="5:5">
      <c r="E6846" s="139"/>
    </row>
    <row r="6847" spans="5:5">
      <c r="E6847" s="139"/>
    </row>
    <row r="6848" spans="5:5">
      <c r="E6848" s="139"/>
    </row>
    <row r="6849" spans="5:5">
      <c r="E6849" s="139"/>
    </row>
    <row r="6850" spans="5:5">
      <c r="E6850" s="139"/>
    </row>
    <row r="6851" spans="5:5">
      <c r="E6851" s="139"/>
    </row>
    <row r="6852" spans="5:5">
      <c r="E6852" s="139"/>
    </row>
    <row r="6853" spans="5:5">
      <c r="E6853" s="139"/>
    </row>
    <row r="6854" spans="5:5">
      <c r="E6854" s="139"/>
    </row>
    <row r="6855" spans="5:5">
      <c r="E6855" s="139"/>
    </row>
    <row r="6856" spans="5:5">
      <c r="E6856" s="139"/>
    </row>
    <row r="6857" spans="5:5">
      <c r="E6857" s="139"/>
    </row>
    <row r="6858" spans="5:5">
      <c r="E6858" s="139"/>
    </row>
    <row r="6859" spans="5:5">
      <c r="E6859" s="139"/>
    </row>
    <row r="6860" spans="5:5">
      <c r="E6860" s="139"/>
    </row>
    <row r="6861" spans="5:5">
      <c r="E6861" s="139"/>
    </row>
    <row r="6862" spans="5:5">
      <c r="E6862" s="139"/>
    </row>
    <row r="6863" spans="5:5">
      <c r="E6863" s="139"/>
    </row>
    <row r="6864" spans="5:5">
      <c r="E6864" s="139"/>
    </row>
    <row r="6865" spans="5:5">
      <c r="E6865" s="139"/>
    </row>
    <row r="6866" spans="5:5">
      <c r="E6866" s="139"/>
    </row>
    <row r="6867" spans="5:5">
      <c r="E6867" s="139"/>
    </row>
    <row r="6868" spans="5:5">
      <c r="E6868" s="139"/>
    </row>
    <row r="6869" spans="5:5">
      <c r="E6869" s="139"/>
    </row>
    <row r="6870" spans="5:5">
      <c r="E6870" s="139"/>
    </row>
    <row r="6871" spans="5:5">
      <c r="E6871" s="139"/>
    </row>
    <row r="6872" spans="5:5">
      <c r="E6872" s="139"/>
    </row>
    <row r="6873" spans="5:5">
      <c r="E6873" s="139"/>
    </row>
    <row r="6874" spans="5:5">
      <c r="E6874" s="139"/>
    </row>
    <row r="6875" spans="5:5">
      <c r="E6875" s="139"/>
    </row>
    <row r="6876" spans="5:5">
      <c r="E6876" s="139"/>
    </row>
    <row r="6877" spans="5:5">
      <c r="E6877" s="139"/>
    </row>
    <row r="6878" spans="5:5">
      <c r="E6878" s="139"/>
    </row>
    <row r="6879" spans="5:5">
      <c r="E6879" s="139"/>
    </row>
    <row r="6880" spans="5:5">
      <c r="E6880" s="139"/>
    </row>
    <row r="6881" spans="5:5">
      <c r="E6881" s="139"/>
    </row>
    <row r="6882" spans="5:5">
      <c r="E6882" s="139"/>
    </row>
    <row r="6883" spans="5:5">
      <c r="E6883" s="139"/>
    </row>
    <row r="6884" spans="5:5">
      <c r="E6884" s="139"/>
    </row>
    <row r="6885" spans="5:5">
      <c r="E6885" s="139"/>
    </row>
    <row r="6886" spans="5:5">
      <c r="E6886" s="139"/>
    </row>
    <row r="6887" spans="5:5">
      <c r="E6887" s="139"/>
    </row>
    <row r="6888" spans="5:5">
      <c r="E6888" s="139"/>
    </row>
    <row r="6889" spans="5:5">
      <c r="E6889" s="139"/>
    </row>
    <row r="6890" spans="5:5">
      <c r="E6890" s="139"/>
    </row>
    <row r="6891" spans="5:5">
      <c r="E6891" s="139"/>
    </row>
    <row r="6892" spans="5:5">
      <c r="E6892" s="139"/>
    </row>
    <row r="6893" spans="5:5">
      <c r="E6893" s="139"/>
    </row>
    <row r="6894" spans="5:5">
      <c r="E6894" s="139"/>
    </row>
    <row r="6895" spans="5:5">
      <c r="E6895" s="139"/>
    </row>
    <row r="6896" spans="5:5">
      <c r="E6896" s="139"/>
    </row>
    <row r="6897" spans="5:5">
      <c r="E6897" s="139"/>
    </row>
    <row r="6898" spans="5:5">
      <c r="E6898" s="139"/>
    </row>
    <row r="6899" spans="5:5">
      <c r="E6899" s="139"/>
    </row>
    <row r="6900" spans="5:5">
      <c r="E6900" s="139"/>
    </row>
    <row r="6901" spans="5:5">
      <c r="E6901" s="139"/>
    </row>
    <row r="6902" spans="5:5">
      <c r="E6902" s="139"/>
    </row>
    <row r="6903" spans="5:5">
      <c r="E6903" s="139"/>
    </row>
    <row r="6904" spans="5:5">
      <c r="E6904" s="139"/>
    </row>
    <row r="6905" spans="5:5">
      <c r="E6905" s="139"/>
    </row>
    <row r="6906" spans="5:5">
      <c r="E6906" s="139"/>
    </row>
    <row r="6907" spans="5:5">
      <c r="E6907" s="139"/>
    </row>
    <row r="6908" spans="5:5">
      <c r="E6908" s="139"/>
    </row>
    <row r="6909" spans="5:5">
      <c r="E6909" s="139"/>
    </row>
    <row r="6910" spans="5:5">
      <c r="E6910" s="139"/>
    </row>
    <row r="6911" spans="5:5">
      <c r="E6911" s="139"/>
    </row>
    <row r="6912" spans="5:5">
      <c r="E6912" s="139"/>
    </row>
    <row r="6913" spans="5:5">
      <c r="E6913" s="139"/>
    </row>
    <row r="6914" spans="5:5">
      <c r="E6914" s="139"/>
    </row>
    <row r="6915" spans="5:5">
      <c r="E6915" s="139"/>
    </row>
    <row r="6916" spans="5:5">
      <c r="E6916" s="139"/>
    </row>
    <row r="6917" spans="5:5">
      <c r="E6917" s="139"/>
    </row>
    <row r="6918" spans="5:5">
      <c r="E6918" s="139"/>
    </row>
    <row r="6919" spans="5:5">
      <c r="E6919" s="139"/>
    </row>
    <row r="6920" spans="5:5">
      <c r="E6920" s="139"/>
    </row>
    <row r="6921" spans="5:5">
      <c r="E6921" s="139"/>
    </row>
    <row r="6922" spans="5:5">
      <c r="E6922" s="139"/>
    </row>
    <row r="6923" spans="5:5">
      <c r="E6923" s="139"/>
    </row>
    <row r="6924" spans="5:5">
      <c r="E6924" s="139"/>
    </row>
    <row r="6925" spans="5:5">
      <c r="E6925" s="139"/>
    </row>
    <row r="6926" spans="5:5">
      <c r="E6926" s="139"/>
    </row>
    <row r="6927" spans="5:5">
      <c r="E6927" s="139"/>
    </row>
    <row r="6928" spans="5:5">
      <c r="E6928" s="139"/>
    </row>
    <row r="6929" spans="5:5">
      <c r="E6929" s="139"/>
    </row>
    <row r="6930" spans="5:5">
      <c r="E6930" s="139"/>
    </row>
    <row r="6931" spans="5:5">
      <c r="E6931" s="139"/>
    </row>
    <row r="6932" spans="5:5">
      <c r="E6932" s="139"/>
    </row>
    <row r="6933" spans="5:5">
      <c r="E6933" s="139"/>
    </row>
    <row r="6934" spans="5:5">
      <c r="E6934" s="139"/>
    </row>
    <row r="6935" spans="5:5">
      <c r="E6935" s="139"/>
    </row>
    <row r="6936" spans="5:5">
      <c r="E6936" s="139"/>
    </row>
    <row r="6937" spans="5:5">
      <c r="E6937" s="139"/>
    </row>
    <row r="6938" spans="5:5">
      <c r="E6938" s="139"/>
    </row>
    <row r="6939" spans="5:5">
      <c r="E6939" s="139"/>
    </row>
    <row r="6940" spans="5:5">
      <c r="E6940" s="139"/>
    </row>
    <row r="6941" spans="5:5">
      <c r="E6941" s="139"/>
    </row>
    <row r="6942" spans="5:5">
      <c r="E6942" s="139"/>
    </row>
    <row r="6943" spans="5:5">
      <c r="E6943" s="139"/>
    </row>
    <row r="6944" spans="5:5">
      <c r="E6944" s="139"/>
    </row>
    <row r="6945" spans="5:5">
      <c r="E6945" s="139"/>
    </row>
    <row r="6946" spans="5:5">
      <c r="E6946" s="139"/>
    </row>
    <row r="6947" spans="5:5">
      <c r="E6947" s="139"/>
    </row>
    <row r="6948" spans="5:5">
      <c r="E6948" s="139"/>
    </row>
    <row r="6949" spans="5:5">
      <c r="E6949" s="139"/>
    </row>
    <row r="6950" spans="5:5">
      <c r="E6950" s="139"/>
    </row>
    <row r="6951" spans="5:5">
      <c r="E6951" s="139"/>
    </row>
    <row r="6952" spans="5:5">
      <c r="E6952" s="139"/>
    </row>
    <row r="6953" spans="5:5">
      <c r="E6953" s="139"/>
    </row>
    <row r="6954" spans="5:5">
      <c r="E6954" s="139"/>
    </row>
    <row r="6955" spans="5:5">
      <c r="E6955" s="139"/>
    </row>
    <row r="6956" spans="5:5">
      <c r="E6956" s="139"/>
    </row>
    <row r="6957" spans="5:5">
      <c r="E6957" s="139"/>
    </row>
    <row r="6958" spans="5:5">
      <c r="E6958" s="139"/>
    </row>
    <row r="6959" spans="5:5">
      <c r="E6959" s="139"/>
    </row>
    <row r="6960" spans="5:5">
      <c r="E6960" s="139"/>
    </row>
    <row r="6961" spans="5:5">
      <c r="E6961" s="139"/>
    </row>
    <row r="6962" spans="5:5">
      <c r="E6962" s="139"/>
    </row>
    <row r="6963" spans="5:5">
      <c r="E6963" s="139"/>
    </row>
    <row r="6964" spans="5:5">
      <c r="E6964" s="139"/>
    </row>
    <row r="6965" spans="5:5">
      <c r="E6965" s="139"/>
    </row>
    <row r="6966" spans="5:5">
      <c r="E6966" s="139"/>
    </row>
    <row r="6967" spans="5:5">
      <c r="E6967" s="139"/>
    </row>
    <row r="6968" spans="5:5">
      <c r="E6968" s="139"/>
    </row>
    <row r="6969" spans="5:5">
      <c r="E6969" s="139"/>
    </row>
    <row r="6970" spans="5:5">
      <c r="E6970" s="139"/>
    </row>
    <row r="6971" spans="5:5">
      <c r="E6971" s="139"/>
    </row>
    <row r="6972" spans="5:5">
      <c r="E6972" s="139"/>
    </row>
    <row r="6973" spans="5:5">
      <c r="E6973" s="139"/>
    </row>
    <row r="6974" spans="5:5">
      <c r="E6974" s="139"/>
    </row>
    <row r="6975" spans="5:5">
      <c r="E6975" s="139"/>
    </row>
    <row r="6976" spans="5:5">
      <c r="E6976" s="139"/>
    </row>
    <row r="6977" spans="5:5">
      <c r="E6977" s="139"/>
    </row>
    <row r="6978" spans="5:5">
      <c r="E6978" s="139"/>
    </row>
    <row r="6979" spans="5:5">
      <c r="E6979" s="139"/>
    </row>
    <row r="6980" spans="5:5">
      <c r="E6980" s="139"/>
    </row>
    <row r="6981" spans="5:5">
      <c r="E6981" s="139"/>
    </row>
    <row r="6982" spans="5:5">
      <c r="E6982" s="139"/>
    </row>
    <row r="6983" spans="5:5">
      <c r="E6983" s="139"/>
    </row>
    <row r="6984" spans="5:5">
      <c r="E6984" s="139"/>
    </row>
    <row r="6985" spans="5:5">
      <c r="E6985" s="139"/>
    </row>
    <row r="6986" spans="5:5">
      <c r="E6986" s="139"/>
    </row>
    <row r="6987" spans="5:5">
      <c r="E6987" s="139"/>
    </row>
    <row r="6988" spans="5:5">
      <c r="E6988" s="139"/>
    </row>
    <row r="6989" spans="5:5">
      <c r="E6989" s="139"/>
    </row>
    <row r="6990" spans="5:5">
      <c r="E6990" s="139"/>
    </row>
    <row r="6991" spans="5:5">
      <c r="E6991" s="139"/>
    </row>
    <row r="6992" spans="5:5">
      <c r="E6992" s="139"/>
    </row>
    <row r="6993" spans="5:5">
      <c r="E6993" s="139"/>
    </row>
    <row r="6994" spans="5:5">
      <c r="E6994" s="139"/>
    </row>
    <row r="6995" spans="5:5">
      <c r="E6995" s="139"/>
    </row>
    <row r="6996" spans="5:5">
      <c r="E6996" s="139"/>
    </row>
    <row r="6997" spans="5:5">
      <c r="E6997" s="139"/>
    </row>
    <row r="6998" spans="5:5">
      <c r="E6998" s="139"/>
    </row>
    <row r="6999" spans="5:5">
      <c r="E6999" s="139"/>
    </row>
    <row r="7000" spans="5:5">
      <c r="E7000" s="139"/>
    </row>
    <row r="7001" spans="5:5">
      <c r="E7001" s="139"/>
    </row>
    <row r="7002" spans="5:5">
      <c r="E7002" s="139"/>
    </row>
    <row r="7003" spans="5:5">
      <c r="E7003" s="139"/>
    </row>
    <row r="7004" spans="5:5">
      <c r="E7004" s="139"/>
    </row>
    <row r="7005" spans="5:5">
      <c r="E7005" s="139"/>
    </row>
    <row r="7006" spans="5:5">
      <c r="E7006" s="139"/>
    </row>
    <row r="7007" spans="5:5">
      <c r="E7007" s="139"/>
    </row>
    <row r="7008" spans="5:5">
      <c r="E7008" s="139"/>
    </row>
    <row r="7009" spans="5:5">
      <c r="E7009" s="139"/>
    </row>
    <row r="7010" spans="5:5">
      <c r="E7010" s="139"/>
    </row>
    <row r="7011" spans="5:5">
      <c r="E7011" s="139"/>
    </row>
    <row r="7012" spans="5:5">
      <c r="E7012" s="139"/>
    </row>
    <row r="7013" spans="5:5">
      <c r="E7013" s="139"/>
    </row>
    <row r="7014" spans="5:5">
      <c r="E7014" s="139"/>
    </row>
    <row r="7015" spans="5:5">
      <c r="E7015" s="139"/>
    </row>
    <row r="7016" spans="5:5">
      <c r="E7016" s="139"/>
    </row>
    <row r="7017" spans="5:5">
      <c r="E7017" s="139"/>
    </row>
    <row r="7018" spans="5:5">
      <c r="E7018" s="139"/>
    </row>
    <row r="7019" spans="5:5">
      <c r="E7019" s="139"/>
    </row>
    <row r="7020" spans="5:5">
      <c r="E7020" s="139"/>
    </row>
    <row r="7021" spans="5:5">
      <c r="E7021" s="139"/>
    </row>
    <row r="7022" spans="5:5">
      <c r="E7022" s="139"/>
    </row>
    <row r="7023" spans="5:5">
      <c r="E7023" s="139"/>
    </row>
    <row r="7024" spans="5:5">
      <c r="E7024" s="139"/>
    </row>
    <row r="7025" spans="5:5">
      <c r="E7025" s="139"/>
    </row>
    <row r="7026" spans="5:5">
      <c r="E7026" s="139"/>
    </row>
    <row r="7027" spans="5:5">
      <c r="E7027" s="139"/>
    </row>
    <row r="7028" spans="5:5">
      <c r="E7028" s="139"/>
    </row>
    <row r="7029" spans="5:5">
      <c r="E7029" s="139"/>
    </row>
    <row r="7030" spans="5:5">
      <c r="E7030" s="139"/>
    </row>
    <row r="7031" spans="5:5">
      <c r="E7031" s="139"/>
    </row>
    <row r="7032" spans="5:5">
      <c r="E7032" s="139"/>
    </row>
    <row r="7033" spans="5:5">
      <c r="E7033" s="139"/>
    </row>
    <row r="7034" spans="5:5">
      <c r="E7034" s="139"/>
    </row>
    <row r="7035" spans="5:5">
      <c r="E7035" s="139"/>
    </row>
    <row r="7036" spans="5:5">
      <c r="E7036" s="139"/>
    </row>
    <row r="7037" spans="5:5">
      <c r="E7037" s="139"/>
    </row>
    <row r="7038" spans="5:5">
      <c r="E7038" s="139"/>
    </row>
    <row r="7039" spans="5:5">
      <c r="E7039" s="139"/>
    </row>
    <row r="7040" spans="5:5">
      <c r="E7040" s="139"/>
    </row>
    <row r="7041" spans="5:5">
      <c r="E7041" s="139"/>
    </row>
    <row r="7042" spans="5:5">
      <c r="E7042" s="139"/>
    </row>
    <row r="7043" spans="5:5">
      <c r="E7043" s="139"/>
    </row>
    <row r="7044" spans="5:5">
      <c r="E7044" s="139"/>
    </row>
    <row r="7045" spans="5:5">
      <c r="E7045" s="139"/>
    </row>
    <row r="7046" spans="5:5">
      <c r="E7046" s="139"/>
    </row>
    <row r="7047" spans="5:5">
      <c r="E7047" s="139"/>
    </row>
    <row r="7048" spans="5:5">
      <c r="E7048" s="139"/>
    </row>
    <row r="7049" spans="5:5">
      <c r="E7049" s="139"/>
    </row>
    <row r="7050" spans="5:5">
      <c r="E7050" s="139"/>
    </row>
    <row r="7051" spans="5:5">
      <c r="E7051" s="139"/>
    </row>
    <row r="7052" spans="5:5">
      <c r="E7052" s="139"/>
    </row>
    <row r="7053" spans="5:5">
      <c r="E7053" s="139"/>
    </row>
    <row r="7054" spans="5:5">
      <c r="E7054" s="139"/>
    </row>
    <row r="7055" spans="5:5">
      <c r="E7055" s="139"/>
    </row>
    <row r="7056" spans="5:5">
      <c r="E7056" s="139"/>
    </row>
    <row r="7057" spans="5:5">
      <c r="E7057" s="139"/>
    </row>
    <row r="7058" spans="5:5">
      <c r="E7058" s="139"/>
    </row>
    <row r="7059" spans="5:5">
      <c r="E7059" s="139"/>
    </row>
    <row r="7060" spans="5:5">
      <c r="E7060" s="139"/>
    </row>
    <row r="7061" spans="5:5">
      <c r="E7061" s="139"/>
    </row>
    <row r="7062" spans="5:5">
      <c r="E7062" s="139"/>
    </row>
    <row r="7063" spans="5:5">
      <c r="E7063" s="139"/>
    </row>
    <row r="7064" spans="5:5">
      <c r="E7064" s="139"/>
    </row>
    <row r="7065" spans="5:5">
      <c r="E7065" s="139"/>
    </row>
    <row r="7066" spans="5:5">
      <c r="E7066" s="139"/>
    </row>
    <row r="7067" spans="5:5">
      <c r="E7067" s="139"/>
    </row>
    <row r="7068" spans="5:5">
      <c r="E7068" s="139"/>
    </row>
    <row r="7069" spans="5:5">
      <c r="E7069" s="139"/>
    </row>
    <row r="7070" spans="5:5">
      <c r="E7070" s="139"/>
    </row>
    <row r="7071" spans="5:5">
      <c r="E7071" s="139"/>
    </row>
    <row r="7072" spans="5:5">
      <c r="E7072" s="139"/>
    </row>
    <row r="7073" spans="5:5">
      <c r="E7073" s="139"/>
    </row>
    <row r="7074" spans="5:5">
      <c r="E7074" s="139"/>
    </row>
    <row r="7075" spans="5:5">
      <c r="E7075" s="139"/>
    </row>
    <row r="7076" spans="5:5">
      <c r="E7076" s="139"/>
    </row>
    <row r="7077" spans="5:5">
      <c r="E7077" s="139"/>
    </row>
    <row r="7078" spans="5:5">
      <c r="E7078" s="139"/>
    </row>
    <row r="7079" spans="5:5">
      <c r="E7079" s="139"/>
    </row>
    <row r="7080" spans="5:5">
      <c r="E7080" s="139"/>
    </row>
    <row r="7081" spans="5:5">
      <c r="E7081" s="139"/>
    </row>
    <row r="7082" spans="5:5">
      <c r="E7082" s="139"/>
    </row>
    <row r="7083" spans="5:5">
      <c r="E7083" s="139"/>
    </row>
    <row r="7084" spans="5:5">
      <c r="E7084" s="139"/>
    </row>
    <row r="7085" spans="5:5">
      <c r="E7085" s="139"/>
    </row>
    <row r="7086" spans="5:5">
      <c r="E7086" s="139"/>
    </row>
    <row r="7087" spans="5:5">
      <c r="E7087" s="139"/>
    </row>
    <row r="7088" spans="5:5">
      <c r="E7088" s="139"/>
    </row>
    <row r="7089" spans="5:5">
      <c r="E7089" s="139"/>
    </row>
    <row r="7090" spans="5:5">
      <c r="E7090" s="139"/>
    </row>
    <row r="7091" spans="5:5">
      <c r="E7091" s="139"/>
    </row>
    <row r="7092" spans="5:5">
      <c r="E7092" s="139"/>
    </row>
    <row r="7093" spans="5:5">
      <c r="E7093" s="139"/>
    </row>
    <row r="7094" spans="5:5">
      <c r="E7094" s="139"/>
    </row>
    <row r="7095" spans="5:5">
      <c r="E7095" s="139"/>
    </row>
    <row r="7096" spans="5:5">
      <c r="E7096" s="139"/>
    </row>
    <row r="7097" spans="5:5">
      <c r="E7097" s="139"/>
    </row>
    <row r="7098" spans="5:5">
      <c r="E7098" s="139"/>
    </row>
    <row r="7099" spans="5:5">
      <c r="E7099" s="139"/>
    </row>
    <row r="7100" spans="5:5">
      <c r="E7100" s="139"/>
    </row>
    <row r="7101" spans="5:5">
      <c r="E7101" s="139"/>
    </row>
    <row r="7102" spans="5:5">
      <c r="E7102" s="139"/>
    </row>
    <row r="7103" spans="5:5">
      <c r="E7103" s="139"/>
    </row>
    <row r="7104" spans="5:5">
      <c r="E7104" s="139"/>
    </row>
    <row r="7105" spans="5:5">
      <c r="E7105" s="139"/>
    </row>
    <row r="7106" spans="5:5">
      <c r="E7106" s="139"/>
    </row>
    <row r="7107" spans="5:5">
      <c r="E7107" s="139"/>
    </row>
    <row r="7108" spans="5:5">
      <c r="E7108" s="139"/>
    </row>
    <row r="7109" spans="5:5">
      <c r="E7109" s="139"/>
    </row>
    <row r="7110" spans="5:5">
      <c r="E7110" s="139"/>
    </row>
    <row r="7111" spans="5:5">
      <c r="E7111" s="139"/>
    </row>
    <row r="7112" spans="5:5">
      <c r="E7112" s="139"/>
    </row>
    <row r="7113" spans="5:5">
      <c r="E7113" s="139"/>
    </row>
    <row r="7114" spans="5:5">
      <c r="E7114" s="139"/>
    </row>
    <row r="7115" spans="5:5">
      <c r="E7115" s="139"/>
    </row>
    <row r="7116" spans="5:5">
      <c r="E7116" s="139"/>
    </row>
    <row r="7117" spans="5:5">
      <c r="E7117" s="139"/>
    </row>
    <row r="7118" spans="5:5">
      <c r="E7118" s="139"/>
    </row>
    <row r="7119" spans="5:5">
      <c r="E7119" s="139"/>
    </row>
    <row r="7120" spans="5:5">
      <c r="E7120" s="139"/>
    </row>
    <row r="7121" spans="5:5">
      <c r="E7121" s="139"/>
    </row>
    <row r="7122" spans="5:5">
      <c r="E7122" s="139"/>
    </row>
    <row r="7123" spans="5:5">
      <c r="E7123" s="139"/>
    </row>
    <row r="7124" spans="5:5">
      <c r="E7124" s="139"/>
    </row>
    <row r="7125" spans="5:5">
      <c r="E7125" s="139"/>
    </row>
    <row r="7126" spans="5:5">
      <c r="E7126" s="139"/>
    </row>
    <row r="7127" spans="5:5">
      <c r="E7127" s="139"/>
    </row>
    <row r="7128" spans="5:5">
      <c r="E7128" s="139"/>
    </row>
    <row r="7129" spans="5:5">
      <c r="E7129" s="139"/>
    </row>
    <row r="7130" spans="5:5">
      <c r="E7130" s="139"/>
    </row>
    <row r="7131" spans="5:5">
      <c r="E7131" s="139"/>
    </row>
    <row r="7132" spans="5:5">
      <c r="E7132" s="139"/>
    </row>
    <row r="7133" spans="5:5">
      <c r="E7133" s="139"/>
    </row>
    <row r="7134" spans="5:5">
      <c r="E7134" s="139"/>
    </row>
    <row r="7135" spans="5:5">
      <c r="E7135" s="139"/>
    </row>
    <row r="7136" spans="5:5">
      <c r="E7136" s="139"/>
    </row>
    <row r="7137" spans="5:5">
      <c r="E7137" s="139"/>
    </row>
    <row r="7138" spans="5:5">
      <c r="E7138" s="139"/>
    </row>
    <row r="7139" spans="5:5">
      <c r="E7139" s="139"/>
    </row>
    <row r="7140" spans="5:5">
      <c r="E7140" s="139"/>
    </row>
    <row r="7141" spans="5:5">
      <c r="E7141" s="139"/>
    </row>
    <row r="7142" spans="5:5">
      <c r="E7142" s="139"/>
    </row>
    <row r="7143" spans="5:5">
      <c r="E7143" s="139"/>
    </row>
    <row r="7144" spans="5:5">
      <c r="E7144" s="139"/>
    </row>
    <row r="7145" spans="5:5">
      <c r="E7145" s="139"/>
    </row>
    <row r="7146" spans="5:5">
      <c r="E7146" s="139"/>
    </row>
    <row r="7147" spans="5:5">
      <c r="E7147" s="139"/>
    </row>
    <row r="7148" spans="5:5">
      <c r="E7148" s="139"/>
    </row>
    <row r="7149" spans="5:5">
      <c r="E7149" s="139"/>
    </row>
    <row r="7150" spans="5:5">
      <c r="E7150" s="139"/>
    </row>
    <row r="7151" spans="5:5">
      <c r="E7151" s="139"/>
    </row>
    <row r="7152" spans="5:5">
      <c r="E7152" s="139"/>
    </row>
    <row r="7153" spans="5:5">
      <c r="E7153" s="139"/>
    </row>
    <row r="7154" spans="5:5">
      <c r="E7154" s="139"/>
    </row>
    <row r="7155" spans="5:5">
      <c r="E7155" s="139"/>
    </row>
    <row r="7156" spans="5:5">
      <c r="E7156" s="139"/>
    </row>
    <row r="7157" spans="5:5">
      <c r="E7157" s="139"/>
    </row>
    <row r="7158" spans="5:5">
      <c r="E7158" s="139"/>
    </row>
    <row r="7159" spans="5:5">
      <c r="E7159" s="139"/>
    </row>
    <row r="7160" spans="5:5">
      <c r="E7160" s="139"/>
    </row>
    <row r="7161" spans="5:5">
      <c r="E7161" s="139"/>
    </row>
    <row r="7162" spans="5:5">
      <c r="E7162" s="139"/>
    </row>
    <row r="7163" spans="5:5">
      <c r="E7163" s="139"/>
    </row>
    <row r="7164" spans="5:5">
      <c r="E7164" s="139"/>
    </row>
    <row r="7165" spans="5:5">
      <c r="E7165" s="139"/>
    </row>
    <row r="7166" spans="5:5">
      <c r="E7166" s="139"/>
    </row>
    <row r="7167" spans="5:5">
      <c r="E7167" s="139"/>
    </row>
    <row r="7168" spans="5:5">
      <c r="E7168" s="139"/>
    </row>
    <row r="7169" spans="5:5">
      <c r="E7169" s="139"/>
    </row>
    <row r="7170" spans="5:5">
      <c r="E7170" s="139"/>
    </row>
    <row r="7171" spans="5:5">
      <c r="E7171" s="139"/>
    </row>
    <row r="7172" spans="5:5">
      <c r="E7172" s="139"/>
    </row>
    <row r="7173" spans="5:5">
      <c r="E7173" s="139"/>
    </row>
    <row r="7174" spans="5:5">
      <c r="E7174" s="139"/>
    </row>
    <row r="7175" spans="5:5">
      <c r="E7175" s="139"/>
    </row>
    <row r="7176" spans="5:5">
      <c r="E7176" s="139"/>
    </row>
    <row r="7177" spans="5:5">
      <c r="E7177" s="139"/>
    </row>
    <row r="7178" spans="5:5">
      <c r="E7178" s="139"/>
    </row>
    <row r="7179" spans="5:5">
      <c r="E7179" s="139"/>
    </row>
    <row r="7180" spans="5:5">
      <c r="E7180" s="139"/>
    </row>
    <row r="7181" spans="5:5">
      <c r="E7181" s="139"/>
    </row>
    <row r="7182" spans="5:5">
      <c r="E7182" s="139"/>
    </row>
    <row r="7183" spans="5:5">
      <c r="E7183" s="139"/>
    </row>
    <row r="7184" spans="5:5">
      <c r="E7184" s="139"/>
    </row>
    <row r="7185" spans="5:5">
      <c r="E7185" s="139"/>
    </row>
    <row r="7186" spans="5:5">
      <c r="E7186" s="139"/>
    </row>
    <row r="7187" spans="5:5">
      <c r="E7187" s="139"/>
    </row>
    <row r="7188" spans="5:5">
      <c r="E7188" s="139"/>
    </row>
    <row r="7189" spans="5:5">
      <c r="E7189" s="139"/>
    </row>
    <row r="7190" spans="5:5">
      <c r="E7190" s="139"/>
    </row>
    <row r="7191" spans="5:5">
      <c r="E7191" s="139"/>
    </row>
    <row r="7192" spans="5:5">
      <c r="E7192" s="139"/>
    </row>
    <row r="7193" spans="5:5">
      <c r="E7193" s="139"/>
    </row>
    <row r="7194" spans="5:5">
      <c r="E7194" s="139"/>
    </row>
    <row r="7195" spans="5:5">
      <c r="E7195" s="139"/>
    </row>
    <row r="7196" spans="5:5">
      <c r="E7196" s="139"/>
    </row>
    <row r="7197" spans="5:5">
      <c r="E7197" s="139"/>
    </row>
    <row r="7198" spans="5:5">
      <c r="E7198" s="139"/>
    </row>
    <row r="7199" spans="5:5">
      <c r="E7199" s="139"/>
    </row>
    <row r="7200" spans="5:5">
      <c r="E7200" s="139"/>
    </row>
    <row r="7201" spans="5:5">
      <c r="E7201" s="139"/>
    </row>
    <row r="7202" spans="5:5">
      <c r="E7202" s="139"/>
    </row>
    <row r="7203" spans="5:5">
      <c r="E7203" s="139"/>
    </row>
    <row r="7204" spans="5:5">
      <c r="E7204" s="139"/>
    </row>
    <row r="7205" spans="5:5">
      <c r="E7205" s="139"/>
    </row>
    <row r="7206" spans="5:5">
      <c r="E7206" s="139"/>
    </row>
    <row r="7207" spans="5:5">
      <c r="E7207" s="139"/>
    </row>
    <row r="7208" spans="5:5">
      <c r="E7208" s="139"/>
    </row>
    <row r="7209" spans="5:5">
      <c r="E7209" s="139"/>
    </row>
    <row r="7210" spans="5:5">
      <c r="E7210" s="139"/>
    </row>
    <row r="7211" spans="5:5">
      <c r="E7211" s="139"/>
    </row>
    <row r="7212" spans="5:5">
      <c r="E7212" s="139"/>
    </row>
    <row r="7213" spans="5:5">
      <c r="E7213" s="139"/>
    </row>
    <row r="7214" spans="5:5">
      <c r="E7214" s="139"/>
    </row>
    <row r="7215" spans="5:5">
      <c r="E7215" s="139"/>
    </row>
    <row r="7216" spans="5:5">
      <c r="E7216" s="139"/>
    </row>
    <row r="7217" spans="5:5">
      <c r="E7217" s="139"/>
    </row>
    <row r="7218" spans="5:5">
      <c r="E7218" s="139"/>
    </row>
    <row r="7219" spans="5:5">
      <c r="E7219" s="139"/>
    </row>
    <row r="7220" spans="5:5">
      <c r="E7220" s="139"/>
    </row>
    <row r="7221" spans="5:5">
      <c r="E7221" s="139"/>
    </row>
    <row r="7222" spans="5:5">
      <c r="E7222" s="139"/>
    </row>
    <row r="7223" spans="5:5">
      <c r="E7223" s="139"/>
    </row>
    <row r="7224" spans="5:5">
      <c r="E7224" s="139"/>
    </row>
    <row r="7225" spans="5:5">
      <c r="E7225" s="139"/>
    </row>
    <row r="7226" spans="5:5">
      <c r="E7226" s="139"/>
    </row>
    <row r="7227" spans="5:5">
      <c r="E7227" s="139"/>
    </row>
    <row r="7228" spans="5:5">
      <c r="E7228" s="139"/>
    </row>
    <row r="7229" spans="5:5">
      <c r="E7229" s="139"/>
    </row>
    <row r="7230" spans="5:5">
      <c r="E7230" s="139"/>
    </row>
    <row r="7231" spans="5:5">
      <c r="E7231" s="139"/>
    </row>
    <row r="7232" spans="5:5">
      <c r="E7232" s="139"/>
    </row>
    <row r="7233" spans="5:5">
      <c r="E7233" s="139"/>
    </row>
    <row r="7234" spans="5:5">
      <c r="E7234" s="139"/>
    </row>
    <row r="7235" spans="5:5">
      <c r="E7235" s="139"/>
    </row>
    <row r="7236" spans="5:5">
      <c r="E7236" s="139"/>
    </row>
    <row r="7237" spans="5:5">
      <c r="E7237" s="139"/>
    </row>
    <row r="7238" spans="5:5">
      <c r="E7238" s="139"/>
    </row>
    <row r="7239" spans="5:5">
      <c r="E7239" s="139"/>
    </row>
    <row r="7240" spans="5:5">
      <c r="E7240" s="139"/>
    </row>
    <row r="7241" spans="5:5">
      <c r="E7241" s="139"/>
    </row>
    <row r="7242" spans="5:5">
      <c r="E7242" s="139"/>
    </row>
    <row r="7243" spans="5:5">
      <c r="E7243" s="139"/>
    </row>
    <row r="7244" spans="5:5">
      <c r="E7244" s="139"/>
    </row>
    <row r="7245" spans="5:5">
      <c r="E7245" s="139"/>
    </row>
    <row r="7246" spans="5:5">
      <c r="E7246" s="139"/>
    </row>
    <row r="7247" spans="5:5">
      <c r="E7247" s="139"/>
    </row>
    <row r="7248" spans="5:5">
      <c r="E7248" s="139"/>
    </row>
    <row r="7249" spans="5:5">
      <c r="E7249" s="139"/>
    </row>
    <row r="7250" spans="5:5">
      <c r="E7250" s="139"/>
    </row>
    <row r="7251" spans="5:5">
      <c r="E7251" s="139"/>
    </row>
    <row r="7252" spans="5:5">
      <c r="E7252" s="139"/>
    </row>
    <row r="7253" spans="5:5">
      <c r="E7253" s="139"/>
    </row>
    <row r="7254" spans="5:5">
      <c r="E7254" s="139"/>
    </row>
    <row r="7255" spans="5:5">
      <c r="E7255" s="139"/>
    </row>
    <row r="7256" spans="5:5">
      <c r="E7256" s="139"/>
    </row>
    <row r="7257" spans="5:5">
      <c r="E7257" s="139"/>
    </row>
    <row r="7258" spans="5:5">
      <c r="E7258" s="139"/>
    </row>
    <row r="7259" spans="5:5">
      <c r="E7259" s="139"/>
    </row>
    <row r="7260" spans="5:5">
      <c r="E7260" s="139"/>
    </row>
    <row r="7261" spans="5:5">
      <c r="E7261" s="139"/>
    </row>
    <row r="7262" spans="5:5">
      <c r="E7262" s="139"/>
    </row>
    <row r="7263" spans="5:5">
      <c r="E7263" s="139"/>
    </row>
    <row r="7264" spans="5:5">
      <c r="E7264" s="139"/>
    </row>
    <row r="7265" spans="5:5">
      <c r="E7265" s="139"/>
    </row>
    <row r="7266" spans="5:5">
      <c r="E7266" s="139"/>
    </row>
    <row r="7267" spans="5:5">
      <c r="E7267" s="139"/>
    </row>
    <row r="7268" spans="5:5">
      <c r="E7268" s="139"/>
    </row>
    <row r="7269" spans="5:5">
      <c r="E7269" s="139"/>
    </row>
    <row r="7270" spans="5:5">
      <c r="E7270" s="139"/>
    </row>
    <row r="7271" spans="5:5">
      <c r="E7271" s="139"/>
    </row>
    <row r="7272" spans="5:5">
      <c r="E7272" s="139"/>
    </row>
    <row r="7273" spans="5:5">
      <c r="E7273" s="139"/>
    </row>
    <row r="7274" spans="5:5">
      <c r="E7274" s="139"/>
    </row>
    <row r="7275" spans="5:5">
      <c r="E7275" s="139"/>
    </row>
    <row r="7276" spans="5:5">
      <c r="E7276" s="139"/>
    </row>
    <row r="7277" spans="5:5">
      <c r="E7277" s="139"/>
    </row>
    <row r="7278" spans="5:5">
      <c r="E7278" s="139"/>
    </row>
    <row r="7279" spans="5:5">
      <c r="E7279" s="139"/>
    </row>
    <row r="7280" spans="5:5">
      <c r="E7280" s="139"/>
    </row>
    <row r="7281" spans="5:5">
      <c r="E7281" s="139"/>
    </row>
    <row r="7282" spans="5:5">
      <c r="E7282" s="139"/>
    </row>
    <row r="7283" spans="5:5">
      <c r="E7283" s="139"/>
    </row>
    <row r="7284" spans="5:5">
      <c r="E7284" s="139"/>
    </row>
    <row r="7285" spans="5:5">
      <c r="E7285" s="139"/>
    </row>
    <row r="7286" spans="5:5">
      <c r="E7286" s="139"/>
    </row>
    <row r="7287" spans="5:5">
      <c r="E7287" s="139"/>
    </row>
    <row r="7288" spans="5:5">
      <c r="E7288" s="139"/>
    </row>
    <row r="7289" spans="5:5">
      <c r="E7289" s="139"/>
    </row>
    <row r="7290" spans="5:5">
      <c r="E7290" s="139"/>
    </row>
    <row r="7291" spans="5:5">
      <c r="E7291" s="139"/>
    </row>
    <row r="7292" spans="5:5">
      <c r="E7292" s="139"/>
    </row>
    <row r="7293" spans="5:5">
      <c r="E7293" s="139"/>
    </row>
    <row r="7294" spans="5:5">
      <c r="E7294" s="139"/>
    </row>
    <row r="7295" spans="5:5">
      <c r="E7295" s="139"/>
    </row>
    <row r="7296" spans="5:5">
      <c r="E7296" s="139"/>
    </row>
    <row r="7297" spans="5:5">
      <c r="E7297" s="139"/>
    </row>
    <row r="7298" spans="5:5">
      <c r="E7298" s="139"/>
    </row>
    <row r="7299" spans="5:5">
      <c r="E7299" s="139"/>
    </row>
    <row r="7300" spans="5:5">
      <c r="E7300" s="139"/>
    </row>
    <row r="7301" spans="5:5">
      <c r="E7301" s="139"/>
    </row>
    <row r="7302" spans="5:5">
      <c r="E7302" s="139"/>
    </row>
    <row r="7303" spans="5:5">
      <c r="E7303" s="139"/>
    </row>
    <row r="7304" spans="5:5">
      <c r="E7304" s="139"/>
    </row>
    <row r="7305" spans="5:5">
      <c r="E7305" s="139"/>
    </row>
    <row r="7306" spans="5:5">
      <c r="E7306" s="139"/>
    </row>
    <row r="7307" spans="5:5">
      <c r="E7307" s="139"/>
    </row>
    <row r="7308" spans="5:5">
      <c r="E7308" s="139"/>
    </row>
    <row r="7309" spans="5:5">
      <c r="E7309" s="139"/>
    </row>
    <row r="7310" spans="5:5">
      <c r="E7310" s="139"/>
    </row>
    <row r="7311" spans="5:5">
      <c r="E7311" s="139"/>
    </row>
    <row r="7312" spans="5:5">
      <c r="E7312" s="139"/>
    </row>
    <row r="7313" spans="5:5">
      <c r="E7313" s="139"/>
    </row>
    <row r="7314" spans="5:5">
      <c r="E7314" s="139"/>
    </row>
    <row r="7315" spans="5:5">
      <c r="E7315" s="139"/>
    </row>
    <row r="7316" spans="5:5">
      <c r="E7316" s="139"/>
    </row>
    <row r="7317" spans="5:5">
      <c r="E7317" s="139"/>
    </row>
    <row r="7318" spans="5:5">
      <c r="E7318" s="139"/>
    </row>
    <row r="7319" spans="5:5">
      <c r="E7319" s="139"/>
    </row>
    <row r="7320" spans="5:5">
      <c r="E7320" s="139"/>
    </row>
    <row r="7321" spans="5:5">
      <c r="E7321" s="139"/>
    </row>
    <row r="7322" spans="5:5">
      <c r="E7322" s="139"/>
    </row>
    <row r="7323" spans="5:5">
      <c r="E7323" s="139"/>
    </row>
    <row r="7324" spans="5:5">
      <c r="E7324" s="139"/>
    </row>
    <row r="7325" spans="5:5">
      <c r="E7325" s="139"/>
    </row>
    <row r="7326" spans="5:5">
      <c r="E7326" s="139"/>
    </row>
    <row r="7327" spans="5:5">
      <c r="E7327" s="139"/>
    </row>
    <row r="7328" spans="5:5">
      <c r="E7328" s="139"/>
    </row>
    <row r="7329" spans="5:5">
      <c r="E7329" s="139"/>
    </row>
    <row r="7330" spans="5:5">
      <c r="E7330" s="139"/>
    </row>
    <row r="7331" spans="5:5">
      <c r="E7331" s="139"/>
    </row>
    <row r="7332" spans="5:5">
      <c r="E7332" s="139"/>
    </row>
    <row r="7333" spans="5:5">
      <c r="E7333" s="139"/>
    </row>
    <row r="7334" spans="5:5">
      <c r="E7334" s="139"/>
    </row>
    <row r="7335" spans="5:5">
      <c r="E7335" s="139"/>
    </row>
    <row r="7336" spans="5:5">
      <c r="E7336" s="139"/>
    </row>
    <row r="7337" spans="5:5">
      <c r="E7337" s="139"/>
    </row>
    <row r="7338" spans="5:5">
      <c r="E7338" s="139"/>
    </row>
    <row r="7339" spans="5:5">
      <c r="E7339" s="139"/>
    </row>
    <row r="7340" spans="5:5">
      <c r="E7340" s="139"/>
    </row>
    <row r="7341" spans="5:5">
      <c r="E7341" s="139"/>
    </row>
    <row r="7342" spans="5:5">
      <c r="E7342" s="139"/>
    </row>
    <row r="7343" spans="5:5">
      <c r="E7343" s="139"/>
    </row>
    <row r="7344" spans="5:5">
      <c r="E7344" s="139"/>
    </row>
    <row r="7345" spans="5:5">
      <c r="E7345" s="139"/>
    </row>
    <row r="7346" spans="5:5">
      <c r="E7346" s="139"/>
    </row>
    <row r="7347" spans="5:5">
      <c r="E7347" s="139"/>
    </row>
    <row r="7348" spans="5:5">
      <c r="E7348" s="139"/>
    </row>
    <row r="7349" spans="5:5">
      <c r="E7349" s="139"/>
    </row>
    <row r="7350" spans="5:5">
      <c r="E7350" s="139"/>
    </row>
    <row r="7351" spans="5:5">
      <c r="E7351" s="139"/>
    </row>
    <row r="7352" spans="5:5">
      <c r="E7352" s="139"/>
    </row>
    <row r="7353" spans="5:5">
      <c r="E7353" s="139"/>
    </row>
    <row r="7354" spans="5:5">
      <c r="E7354" s="139"/>
    </row>
    <row r="7355" spans="5:5">
      <c r="E7355" s="139"/>
    </row>
    <row r="7356" spans="5:5">
      <c r="E7356" s="139"/>
    </row>
    <row r="7357" spans="5:5">
      <c r="E7357" s="139"/>
    </row>
    <row r="7358" spans="5:5">
      <c r="E7358" s="139"/>
    </row>
    <row r="7359" spans="5:5">
      <c r="E7359" s="139"/>
    </row>
    <row r="7360" spans="5:5">
      <c r="E7360" s="139"/>
    </row>
    <row r="7361" spans="5:5">
      <c r="E7361" s="139"/>
    </row>
    <row r="7362" spans="5:5">
      <c r="E7362" s="139"/>
    </row>
    <row r="7363" spans="5:5">
      <c r="E7363" s="139"/>
    </row>
    <row r="7364" spans="5:5">
      <c r="E7364" s="139"/>
    </row>
    <row r="7365" spans="5:5">
      <c r="E7365" s="139"/>
    </row>
    <row r="7366" spans="5:5">
      <c r="E7366" s="139"/>
    </row>
    <row r="7367" spans="5:5">
      <c r="E7367" s="139"/>
    </row>
    <row r="7368" spans="5:5">
      <c r="E7368" s="139"/>
    </row>
    <row r="7369" spans="5:5">
      <c r="E7369" s="139"/>
    </row>
    <row r="7370" spans="5:5">
      <c r="E7370" s="139"/>
    </row>
    <row r="7371" spans="5:5">
      <c r="E7371" s="139"/>
    </row>
    <row r="7372" spans="5:5">
      <c r="E7372" s="139"/>
    </row>
    <row r="7373" spans="5:5">
      <c r="E7373" s="139"/>
    </row>
    <row r="7374" spans="5:5">
      <c r="E7374" s="139"/>
    </row>
    <row r="7375" spans="5:5">
      <c r="E7375" s="139"/>
    </row>
    <row r="7376" spans="5:5">
      <c r="E7376" s="139"/>
    </row>
    <row r="7377" spans="5:5">
      <c r="E7377" s="139"/>
    </row>
    <row r="7378" spans="5:5">
      <c r="E7378" s="139"/>
    </row>
    <row r="7379" spans="5:5">
      <c r="E7379" s="139"/>
    </row>
    <row r="7380" spans="5:5">
      <c r="E7380" s="139"/>
    </row>
    <row r="7381" spans="5:5">
      <c r="E7381" s="139"/>
    </row>
    <row r="7382" spans="5:5">
      <c r="E7382" s="139"/>
    </row>
    <row r="7383" spans="5:5">
      <c r="E7383" s="139"/>
    </row>
    <row r="7384" spans="5:5">
      <c r="E7384" s="139"/>
    </row>
    <row r="7385" spans="5:5">
      <c r="E7385" s="139"/>
    </row>
    <row r="7386" spans="5:5">
      <c r="E7386" s="139"/>
    </row>
    <row r="7387" spans="5:5">
      <c r="E7387" s="139"/>
    </row>
    <row r="7388" spans="5:5">
      <c r="E7388" s="139"/>
    </row>
    <row r="7389" spans="5:5">
      <c r="E7389" s="139"/>
    </row>
    <row r="7390" spans="5:5">
      <c r="E7390" s="139"/>
    </row>
    <row r="7391" spans="5:5">
      <c r="E7391" s="139"/>
    </row>
    <row r="7392" spans="5:5">
      <c r="E7392" s="139"/>
    </row>
    <row r="7393" spans="5:5">
      <c r="E7393" s="139"/>
    </row>
    <row r="7394" spans="5:5">
      <c r="E7394" s="139"/>
    </row>
    <row r="7395" spans="5:5">
      <c r="E7395" s="139"/>
    </row>
    <row r="7396" spans="5:5">
      <c r="E7396" s="139"/>
    </row>
    <row r="7397" spans="5:5">
      <c r="E7397" s="139"/>
    </row>
    <row r="7398" spans="5:5">
      <c r="E7398" s="139"/>
    </row>
    <row r="7399" spans="5:5">
      <c r="E7399" s="139"/>
    </row>
    <row r="7400" spans="5:5">
      <c r="E7400" s="139"/>
    </row>
    <row r="7401" spans="5:5">
      <c r="E7401" s="139"/>
    </row>
    <row r="7402" spans="5:5">
      <c r="E7402" s="139"/>
    </row>
    <row r="7403" spans="5:5">
      <c r="E7403" s="139"/>
    </row>
    <row r="7404" spans="5:5">
      <c r="E7404" s="139"/>
    </row>
    <row r="7405" spans="5:5">
      <c r="E7405" s="139"/>
    </row>
    <row r="7406" spans="5:5">
      <c r="E7406" s="139"/>
    </row>
    <row r="7407" spans="5:5">
      <c r="E7407" s="139"/>
    </row>
    <row r="7408" spans="5:5">
      <c r="E7408" s="139"/>
    </row>
    <row r="7409" spans="5:5">
      <c r="E7409" s="139"/>
    </row>
    <row r="7410" spans="5:5">
      <c r="E7410" s="139"/>
    </row>
    <row r="7411" spans="5:5">
      <c r="E7411" s="139"/>
    </row>
    <row r="7412" spans="5:5">
      <c r="E7412" s="139"/>
    </row>
    <row r="7413" spans="5:5">
      <c r="E7413" s="139"/>
    </row>
    <row r="7414" spans="5:5">
      <c r="E7414" s="139"/>
    </row>
    <row r="7415" spans="5:5">
      <c r="E7415" s="139"/>
    </row>
    <row r="7416" spans="5:5">
      <c r="E7416" s="139"/>
    </row>
    <row r="7417" spans="5:5">
      <c r="E7417" s="139"/>
    </row>
    <row r="7418" spans="5:5">
      <c r="E7418" s="139"/>
    </row>
    <row r="7419" spans="5:5">
      <c r="E7419" s="139"/>
    </row>
    <row r="7420" spans="5:5">
      <c r="E7420" s="139"/>
    </row>
    <row r="7421" spans="5:5">
      <c r="E7421" s="139"/>
    </row>
    <row r="7422" spans="5:5">
      <c r="E7422" s="139"/>
    </row>
    <row r="7423" spans="5:5">
      <c r="E7423" s="139"/>
    </row>
    <row r="7424" spans="5:5">
      <c r="E7424" s="139"/>
    </row>
    <row r="7425" spans="5:5">
      <c r="E7425" s="139"/>
    </row>
    <row r="7426" spans="5:5">
      <c r="E7426" s="139"/>
    </row>
    <row r="7427" spans="5:5">
      <c r="E7427" s="139"/>
    </row>
    <row r="7428" spans="5:5">
      <c r="E7428" s="139"/>
    </row>
    <row r="7429" spans="5:5">
      <c r="E7429" s="139"/>
    </row>
    <row r="7430" spans="5:5">
      <c r="E7430" s="139"/>
    </row>
    <row r="7431" spans="5:5">
      <c r="E7431" s="139"/>
    </row>
    <row r="7432" spans="5:5">
      <c r="E7432" s="139"/>
    </row>
    <row r="7433" spans="5:5">
      <c r="E7433" s="139"/>
    </row>
    <row r="7434" spans="5:5">
      <c r="E7434" s="139"/>
    </row>
    <row r="7435" spans="5:5">
      <c r="E7435" s="139"/>
    </row>
    <row r="7436" spans="5:5">
      <c r="E7436" s="139"/>
    </row>
    <row r="7437" spans="5:5">
      <c r="E7437" s="139"/>
    </row>
    <row r="7438" spans="5:5">
      <c r="E7438" s="139"/>
    </row>
    <row r="7439" spans="5:5">
      <c r="E7439" s="139"/>
    </row>
    <row r="7440" spans="5:5">
      <c r="E7440" s="139"/>
    </row>
    <row r="7441" spans="5:5">
      <c r="E7441" s="139"/>
    </row>
    <row r="7442" spans="5:5">
      <c r="E7442" s="139"/>
    </row>
    <row r="7443" spans="5:5">
      <c r="E7443" s="139"/>
    </row>
    <row r="7444" spans="5:5">
      <c r="E7444" s="139"/>
    </row>
    <row r="7445" spans="5:5">
      <c r="E7445" s="139"/>
    </row>
    <row r="7446" spans="5:5">
      <c r="E7446" s="139"/>
    </row>
    <row r="7447" spans="5:5">
      <c r="E7447" s="139"/>
    </row>
    <row r="7448" spans="5:5">
      <c r="E7448" s="139"/>
    </row>
    <row r="7449" spans="5:5">
      <c r="E7449" s="139"/>
    </row>
    <row r="7450" spans="5:5">
      <c r="E7450" s="139"/>
    </row>
    <row r="7451" spans="5:5">
      <c r="E7451" s="139"/>
    </row>
    <row r="7452" spans="5:5">
      <c r="E7452" s="139"/>
    </row>
    <row r="7453" spans="5:5">
      <c r="E7453" s="139"/>
    </row>
    <row r="7454" spans="5:5">
      <c r="E7454" s="139"/>
    </row>
    <row r="7455" spans="5:5">
      <c r="E7455" s="139"/>
    </row>
    <row r="7456" spans="5:5">
      <c r="E7456" s="139"/>
    </row>
    <row r="7457" spans="5:5">
      <c r="E7457" s="139"/>
    </row>
    <row r="7458" spans="5:5">
      <c r="E7458" s="139"/>
    </row>
    <row r="7459" spans="5:5">
      <c r="E7459" s="139"/>
    </row>
    <row r="7460" spans="5:5">
      <c r="E7460" s="139"/>
    </row>
    <row r="7461" spans="5:5">
      <c r="E7461" s="139"/>
    </row>
    <row r="7462" spans="5:5">
      <c r="E7462" s="139"/>
    </row>
    <row r="7463" spans="5:5">
      <c r="E7463" s="139"/>
    </row>
    <row r="7464" spans="5:5">
      <c r="E7464" s="139"/>
    </row>
    <row r="7465" spans="5:5">
      <c r="E7465" s="139"/>
    </row>
    <row r="7466" spans="5:5">
      <c r="E7466" s="139"/>
    </row>
    <row r="7467" spans="5:5">
      <c r="E7467" s="139"/>
    </row>
    <row r="7468" spans="5:5">
      <c r="E7468" s="139"/>
    </row>
    <row r="7469" spans="5:5">
      <c r="E7469" s="139"/>
    </row>
    <row r="7470" spans="5:5">
      <c r="E7470" s="139"/>
    </row>
    <row r="7471" spans="5:5">
      <c r="E7471" s="139"/>
    </row>
    <row r="7472" spans="5:5">
      <c r="E7472" s="139"/>
    </row>
    <row r="7473" spans="5:5">
      <c r="E7473" s="139"/>
    </row>
    <row r="7474" spans="5:5">
      <c r="E7474" s="139"/>
    </row>
    <row r="7475" spans="5:5">
      <c r="E7475" s="139"/>
    </row>
    <row r="7476" spans="5:5">
      <c r="E7476" s="139"/>
    </row>
    <row r="7477" spans="5:5">
      <c r="E7477" s="139"/>
    </row>
    <row r="7478" spans="5:5">
      <c r="E7478" s="139"/>
    </row>
    <row r="7479" spans="5:5">
      <c r="E7479" s="139"/>
    </row>
    <row r="7480" spans="5:5">
      <c r="E7480" s="139"/>
    </row>
    <row r="7481" spans="5:5">
      <c r="E7481" s="139"/>
    </row>
    <row r="7482" spans="5:5">
      <c r="E7482" s="139"/>
    </row>
    <row r="7483" spans="5:5">
      <c r="E7483" s="139"/>
    </row>
    <row r="7484" spans="5:5">
      <c r="E7484" s="139"/>
    </row>
    <row r="7485" spans="5:5">
      <c r="E7485" s="139"/>
    </row>
    <row r="7486" spans="5:5">
      <c r="E7486" s="139"/>
    </row>
    <row r="7487" spans="5:5">
      <c r="E7487" s="139"/>
    </row>
    <row r="7488" spans="5:5">
      <c r="E7488" s="139"/>
    </row>
    <row r="7489" spans="5:5">
      <c r="E7489" s="139"/>
    </row>
    <row r="7490" spans="5:5">
      <c r="E7490" s="139"/>
    </row>
    <row r="7491" spans="5:5">
      <c r="E7491" s="139"/>
    </row>
    <row r="7492" spans="5:5">
      <c r="E7492" s="139"/>
    </row>
    <row r="7493" spans="5:5">
      <c r="E7493" s="139"/>
    </row>
    <row r="7494" spans="5:5">
      <c r="E7494" s="139"/>
    </row>
    <row r="7495" spans="5:5">
      <c r="E7495" s="139"/>
    </row>
    <row r="7496" spans="5:5">
      <c r="E7496" s="139"/>
    </row>
    <row r="7497" spans="5:5">
      <c r="E7497" s="139"/>
    </row>
    <row r="7498" spans="5:5">
      <c r="E7498" s="139"/>
    </row>
    <row r="7499" spans="5:5">
      <c r="E7499" s="139"/>
    </row>
    <row r="7500" spans="5:5">
      <c r="E7500" s="139"/>
    </row>
    <row r="7501" spans="5:5">
      <c r="E7501" s="139"/>
    </row>
    <row r="7502" spans="5:5">
      <c r="E7502" s="139"/>
    </row>
    <row r="7503" spans="5:5">
      <c r="E7503" s="139"/>
    </row>
    <row r="7504" spans="5:5">
      <c r="E7504" s="139"/>
    </row>
    <row r="7505" spans="5:5">
      <c r="E7505" s="139"/>
    </row>
    <row r="7506" spans="5:5">
      <c r="E7506" s="139"/>
    </row>
    <row r="7507" spans="5:5">
      <c r="E7507" s="139"/>
    </row>
    <row r="7508" spans="5:5">
      <c r="E7508" s="139"/>
    </row>
    <row r="7509" spans="5:5">
      <c r="E7509" s="139"/>
    </row>
    <row r="7510" spans="5:5">
      <c r="E7510" s="139"/>
    </row>
    <row r="7511" spans="5:5">
      <c r="E7511" s="139"/>
    </row>
    <row r="7512" spans="5:5">
      <c r="E7512" s="139"/>
    </row>
    <row r="7513" spans="5:5">
      <c r="E7513" s="139"/>
    </row>
    <row r="7514" spans="5:5">
      <c r="E7514" s="139"/>
    </row>
    <row r="7515" spans="5:5">
      <c r="E7515" s="139"/>
    </row>
    <row r="7516" spans="5:5">
      <c r="E7516" s="139"/>
    </row>
    <row r="7517" spans="5:5">
      <c r="E7517" s="139"/>
    </row>
    <row r="7518" spans="5:5">
      <c r="E7518" s="139"/>
    </row>
    <row r="7519" spans="5:5">
      <c r="E7519" s="139"/>
    </row>
    <row r="7520" spans="5:5">
      <c r="E7520" s="139"/>
    </row>
    <row r="7521" spans="5:5">
      <c r="E7521" s="139"/>
    </row>
    <row r="7522" spans="5:5">
      <c r="E7522" s="139"/>
    </row>
    <row r="7523" spans="5:5">
      <c r="E7523" s="139"/>
    </row>
    <row r="7524" spans="5:5">
      <c r="E7524" s="139"/>
    </row>
    <row r="7525" spans="5:5">
      <c r="E7525" s="139"/>
    </row>
    <row r="7526" spans="5:5">
      <c r="E7526" s="139"/>
    </row>
    <row r="7527" spans="5:5">
      <c r="E7527" s="139"/>
    </row>
    <row r="7528" spans="5:5">
      <c r="E7528" s="139"/>
    </row>
    <row r="7529" spans="5:5">
      <c r="E7529" s="139"/>
    </row>
    <row r="7530" spans="5:5">
      <c r="E7530" s="139"/>
    </row>
    <row r="7531" spans="5:5">
      <c r="E7531" s="139"/>
    </row>
    <row r="7532" spans="5:5">
      <c r="E7532" s="139"/>
    </row>
    <row r="7533" spans="5:5">
      <c r="E7533" s="139"/>
    </row>
    <row r="7534" spans="5:5">
      <c r="E7534" s="139"/>
    </row>
    <row r="7535" spans="5:5">
      <c r="E7535" s="139"/>
    </row>
    <row r="7536" spans="5:5">
      <c r="E7536" s="139"/>
    </row>
    <row r="7537" spans="5:5">
      <c r="E7537" s="139"/>
    </row>
    <row r="7538" spans="5:5">
      <c r="E7538" s="139"/>
    </row>
    <row r="7539" spans="5:5">
      <c r="E7539" s="139"/>
    </row>
    <row r="7540" spans="5:5">
      <c r="E7540" s="139"/>
    </row>
    <row r="7541" spans="5:5">
      <c r="E7541" s="139"/>
    </row>
    <row r="7542" spans="5:5">
      <c r="E7542" s="139"/>
    </row>
    <row r="7543" spans="5:5">
      <c r="E7543" s="139"/>
    </row>
    <row r="7544" spans="5:5">
      <c r="E7544" s="139"/>
    </row>
    <row r="7545" spans="5:5">
      <c r="E7545" s="139"/>
    </row>
    <row r="7546" spans="5:5">
      <c r="E7546" s="139"/>
    </row>
    <row r="7547" spans="5:5">
      <c r="E7547" s="139"/>
    </row>
    <row r="7548" spans="5:5">
      <c r="E7548" s="139"/>
    </row>
    <row r="7549" spans="5:5">
      <c r="E7549" s="139"/>
    </row>
    <row r="7550" spans="5:5">
      <c r="E7550" s="139"/>
    </row>
    <row r="7551" spans="5:5">
      <c r="E7551" s="139"/>
    </row>
    <row r="7552" spans="5:5">
      <c r="E7552" s="139"/>
    </row>
    <row r="7553" spans="5:5">
      <c r="E7553" s="139"/>
    </row>
    <row r="7554" spans="5:5">
      <c r="E7554" s="139"/>
    </row>
    <row r="7555" spans="5:5">
      <c r="E7555" s="139"/>
    </row>
    <row r="7556" spans="5:5">
      <c r="E7556" s="139"/>
    </row>
    <row r="7557" spans="5:5">
      <c r="E7557" s="139"/>
    </row>
    <row r="7558" spans="5:5">
      <c r="E7558" s="139"/>
    </row>
    <row r="7559" spans="5:5">
      <c r="E7559" s="139"/>
    </row>
    <row r="7560" spans="5:5">
      <c r="E7560" s="139"/>
    </row>
    <row r="7561" spans="5:5">
      <c r="E7561" s="139"/>
    </row>
    <row r="7562" spans="5:5">
      <c r="E7562" s="139"/>
    </row>
    <row r="7563" spans="5:5">
      <c r="E7563" s="139"/>
    </row>
    <row r="7564" spans="5:5">
      <c r="E7564" s="139"/>
    </row>
    <row r="7565" spans="5:5">
      <c r="E7565" s="139"/>
    </row>
    <row r="7566" spans="5:5">
      <c r="E7566" s="139"/>
    </row>
    <row r="7567" spans="5:5">
      <c r="E7567" s="139"/>
    </row>
    <row r="7568" spans="5:5">
      <c r="E7568" s="139"/>
    </row>
    <row r="7569" spans="5:5">
      <c r="E7569" s="139"/>
    </row>
    <row r="7570" spans="5:5">
      <c r="E7570" s="139"/>
    </row>
    <row r="7571" spans="5:5">
      <c r="E7571" s="139"/>
    </row>
    <row r="7572" spans="5:5">
      <c r="E7572" s="139"/>
    </row>
    <row r="7573" spans="5:5">
      <c r="E7573" s="139"/>
    </row>
    <row r="7574" spans="5:5">
      <c r="E7574" s="139"/>
    </row>
    <row r="7575" spans="5:5">
      <c r="E7575" s="139"/>
    </row>
    <row r="7576" spans="5:5">
      <c r="E7576" s="139"/>
    </row>
    <row r="7577" spans="5:5">
      <c r="E7577" s="139"/>
    </row>
    <row r="7578" spans="5:5">
      <c r="E7578" s="139"/>
    </row>
    <row r="7579" spans="5:5">
      <c r="E7579" s="139"/>
    </row>
    <row r="7580" spans="5:5">
      <c r="E7580" s="139"/>
    </row>
    <row r="7581" spans="5:5">
      <c r="E7581" s="139"/>
    </row>
    <row r="7582" spans="5:5">
      <c r="E7582" s="139"/>
    </row>
    <row r="7583" spans="5:5">
      <c r="E7583" s="139"/>
    </row>
    <row r="7584" spans="5:5">
      <c r="E7584" s="139"/>
    </row>
    <row r="7585" spans="5:5">
      <c r="E7585" s="139"/>
    </row>
    <row r="7586" spans="5:5">
      <c r="E7586" s="139"/>
    </row>
    <row r="7587" spans="5:5">
      <c r="E7587" s="139"/>
    </row>
    <row r="7588" spans="5:5">
      <c r="E7588" s="139"/>
    </row>
    <row r="7589" spans="5:5">
      <c r="E7589" s="139"/>
    </row>
    <row r="7590" spans="5:5">
      <c r="E7590" s="139"/>
    </row>
    <row r="7591" spans="5:5">
      <c r="E7591" s="139"/>
    </row>
    <row r="7592" spans="5:5">
      <c r="E7592" s="139"/>
    </row>
    <row r="7593" spans="5:5">
      <c r="E7593" s="139"/>
    </row>
    <row r="7594" spans="5:5">
      <c r="E7594" s="139"/>
    </row>
    <row r="7595" spans="5:5">
      <c r="E7595" s="139"/>
    </row>
    <row r="7596" spans="5:5">
      <c r="E7596" s="139"/>
    </row>
    <row r="7597" spans="5:5">
      <c r="E7597" s="139"/>
    </row>
    <row r="7598" spans="5:5">
      <c r="E7598" s="139"/>
    </row>
    <row r="7599" spans="5:5">
      <c r="E7599" s="139"/>
    </row>
    <row r="7600" spans="5:5">
      <c r="E7600" s="139"/>
    </row>
    <row r="7601" spans="5:5">
      <c r="E7601" s="139"/>
    </row>
    <row r="7602" spans="5:5">
      <c r="E7602" s="139"/>
    </row>
    <row r="7603" spans="5:5">
      <c r="E7603" s="139"/>
    </row>
    <row r="7604" spans="5:5">
      <c r="E7604" s="139"/>
    </row>
    <row r="7605" spans="5:5">
      <c r="E7605" s="139"/>
    </row>
    <row r="7606" spans="5:5">
      <c r="E7606" s="139"/>
    </row>
    <row r="7607" spans="5:5">
      <c r="E7607" s="139"/>
    </row>
    <row r="7608" spans="5:5">
      <c r="E7608" s="139"/>
    </row>
    <row r="7609" spans="5:5">
      <c r="E7609" s="139"/>
    </row>
    <row r="7610" spans="5:5">
      <c r="E7610" s="139"/>
    </row>
    <row r="7611" spans="5:5">
      <c r="E7611" s="139"/>
    </row>
    <row r="7612" spans="5:5">
      <c r="E7612" s="139"/>
    </row>
    <row r="7613" spans="5:5">
      <c r="E7613" s="139"/>
    </row>
    <row r="7614" spans="5:5">
      <c r="E7614" s="139"/>
    </row>
    <row r="7615" spans="5:5">
      <c r="E7615" s="139"/>
    </row>
    <row r="7616" spans="5:5">
      <c r="E7616" s="139"/>
    </row>
    <row r="7617" spans="5:5">
      <c r="E7617" s="139"/>
    </row>
    <row r="7618" spans="5:5">
      <c r="E7618" s="139"/>
    </row>
    <row r="7619" spans="5:5">
      <c r="E7619" s="139"/>
    </row>
    <row r="7620" spans="5:5">
      <c r="E7620" s="139"/>
    </row>
    <row r="7621" spans="5:5">
      <c r="E7621" s="139"/>
    </row>
    <row r="7622" spans="5:5">
      <c r="E7622" s="139"/>
    </row>
    <row r="7623" spans="5:5">
      <c r="E7623" s="139"/>
    </row>
    <row r="7624" spans="5:5">
      <c r="E7624" s="139"/>
    </row>
    <row r="7625" spans="5:5">
      <c r="E7625" s="139"/>
    </row>
    <row r="7626" spans="5:5">
      <c r="E7626" s="139"/>
    </row>
    <row r="7627" spans="5:5">
      <c r="E7627" s="139"/>
    </row>
    <row r="7628" spans="5:5">
      <c r="E7628" s="139"/>
    </row>
    <row r="7629" spans="5:5">
      <c r="E7629" s="139"/>
    </row>
    <row r="7630" spans="5:5">
      <c r="E7630" s="139"/>
    </row>
    <row r="7631" spans="5:5">
      <c r="E7631" s="139"/>
    </row>
    <row r="7632" spans="5:5">
      <c r="E7632" s="139"/>
    </row>
    <row r="7633" spans="5:5">
      <c r="E7633" s="139"/>
    </row>
    <row r="7634" spans="5:5">
      <c r="E7634" s="139"/>
    </row>
    <row r="7635" spans="5:5">
      <c r="E7635" s="139"/>
    </row>
    <row r="7636" spans="5:5">
      <c r="E7636" s="139"/>
    </row>
    <row r="7637" spans="5:5">
      <c r="E7637" s="139"/>
    </row>
    <row r="7638" spans="5:5">
      <c r="E7638" s="139"/>
    </row>
    <row r="7639" spans="5:5">
      <c r="E7639" s="139"/>
    </row>
    <row r="7640" spans="5:5">
      <c r="E7640" s="139"/>
    </row>
    <row r="7641" spans="5:5">
      <c r="E7641" s="139"/>
    </row>
    <row r="7642" spans="5:5">
      <c r="E7642" s="139"/>
    </row>
    <row r="7643" spans="5:5">
      <c r="E7643" s="139"/>
    </row>
    <row r="7644" spans="5:5">
      <c r="E7644" s="139"/>
    </row>
    <row r="7645" spans="5:5">
      <c r="E7645" s="139"/>
    </row>
    <row r="7646" spans="5:5">
      <c r="E7646" s="139"/>
    </row>
    <row r="7647" spans="5:5">
      <c r="E7647" s="139"/>
    </row>
    <row r="7648" spans="5:5">
      <c r="E7648" s="139"/>
    </row>
    <row r="7649" spans="5:5">
      <c r="E7649" s="139"/>
    </row>
    <row r="7650" spans="5:5">
      <c r="E7650" s="139"/>
    </row>
    <row r="7651" spans="5:5">
      <c r="E7651" s="139"/>
    </row>
    <row r="7652" spans="5:5">
      <c r="E7652" s="139"/>
    </row>
    <row r="7653" spans="5:5">
      <c r="E7653" s="139"/>
    </row>
    <row r="7654" spans="5:5">
      <c r="E7654" s="139"/>
    </row>
    <row r="7655" spans="5:5">
      <c r="E7655" s="139"/>
    </row>
    <row r="7656" spans="5:5">
      <c r="E7656" s="139"/>
    </row>
    <row r="7657" spans="5:5">
      <c r="E7657" s="139"/>
    </row>
    <row r="7658" spans="5:5">
      <c r="E7658" s="139"/>
    </row>
    <row r="7659" spans="5:5">
      <c r="E7659" s="139"/>
    </row>
    <row r="7660" spans="5:5">
      <c r="E7660" s="139"/>
    </row>
    <row r="7661" spans="5:5">
      <c r="E7661" s="139"/>
    </row>
    <row r="7662" spans="5:5">
      <c r="E7662" s="139"/>
    </row>
    <row r="7663" spans="5:5">
      <c r="E7663" s="139"/>
    </row>
    <row r="7664" spans="5:5">
      <c r="E7664" s="139"/>
    </row>
    <row r="7665" spans="5:5">
      <c r="E7665" s="139"/>
    </row>
    <row r="7666" spans="5:5">
      <c r="E7666" s="139"/>
    </row>
    <row r="7667" spans="5:5">
      <c r="E7667" s="139"/>
    </row>
    <row r="7668" spans="5:5">
      <c r="E7668" s="139"/>
    </row>
    <row r="7669" spans="5:5">
      <c r="E7669" s="139"/>
    </row>
    <row r="7670" spans="5:5">
      <c r="E7670" s="139"/>
    </row>
    <row r="7671" spans="5:5">
      <c r="E7671" s="139"/>
    </row>
    <row r="7672" spans="5:5">
      <c r="E7672" s="139"/>
    </row>
    <row r="7673" spans="5:5">
      <c r="E7673" s="139"/>
    </row>
    <row r="7674" spans="5:5">
      <c r="E7674" s="139"/>
    </row>
    <row r="7675" spans="5:5">
      <c r="E7675" s="139"/>
    </row>
    <row r="7676" spans="5:5">
      <c r="E7676" s="139"/>
    </row>
    <row r="7677" spans="5:5">
      <c r="E7677" s="139"/>
    </row>
    <row r="7678" spans="5:5">
      <c r="E7678" s="139"/>
    </row>
    <row r="7679" spans="5:5">
      <c r="E7679" s="139"/>
    </row>
    <row r="7680" spans="5:5">
      <c r="E7680" s="139"/>
    </row>
    <row r="7681" spans="5:5">
      <c r="E7681" s="139"/>
    </row>
    <row r="7682" spans="5:5">
      <c r="E7682" s="139"/>
    </row>
    <row r="7683" spans="5:5">
      <c r="E7683" s="139"/>
    </row>
    <row r="7684" spans="5:5">
      <c r="E7684" s="139"/>
    </row>
    <row r="7685" spans="5:5">
      <c r="E7685" s="139"/>
    </row>
    <row r="7686" spans="5:5">
      <c r="E7686" s="139"/>
    </row>
    <row r="7687" spans="5:5">
      <c r="E7687" s="139"/>
    </row>
    <row r="7688" spans="5:5">
      <c r="E7688" s="139"/>
    </row>
    <row r="7689" spans="5:5">
      <c r="E7689" s="139"/>
    </row>
    <row r="7690" spans="5:5">
      <c r="E7690" s="139"/>
    </row>
    <row r="7691" spans="5:5">
      <c r="E7691" s="139"/>
    </row>
    <row r="7692" spans="5:5">
      <c r="E7692" s="139"/>
    </row>
    <row r="7693" spans="5:5">
      <c r="E7693" s="139"/>
    </row>
    <row r="7694" spans="5:5">
      <c r="E7694" s="139"/>
    </row>
    <row r="7695" spans="5:5">
      <c r="E7695" s="139"/>
    </row>
    <row r="7696" spans="5:5">
      <c r="E7696" s="139"/>
    </row>
    <row r="7697" spans="5:5">
      <c r="E7697" s="139"/>
    </row>
    <row r="7698" spans="5:5">
      <c r="E7698" s="139"/>
    </row>
    <row r="7699" spans="5:5">
      <c r="E7699" s="139"/>
    </row>
    <row r="7700" spans="5:5">
      <c r="E7700" s="139"/>
    </row>
    <row r="7701" spans="5:5">
      <c r="E7701" s="139"/>
    </row>
    <row r="7702" spans="5:5">
      <c r="E7702" s="139"/>
    </row>
    <row r="7703" spans="5:5">
      <c r="E7703" s="139"/>
    </row>
    <row r="7704" spans="5:5">
      <c r="E7704" s="139"/>
    </row>
    <row r="7705" spans="5:5">
      <c r="E7705" s="139"/>
    </row>
    <row r="7706" spans="5:5">
      <c r="E7706" s="139"/>
    </row>
    <row r="7707" spans="5:5">
      <c r="E7707" s="139"/>
    </row>
    <row r="7708" spans="5:5">
      <c r="E7708" s="139"/>
    </row>
    <row r="7709" spans="5:5">
      <c r="E7709" s="139"/>
    </row>
    <row r="7710" spans="5:5">
      <c r="E7710" s="139"/>
    </row>
    <row r="7711" spans="5:5">
      <c r="E7711" s="139"/>
    </row>
    <row r="7712" spans="5:5">
      <c r="E7712" s="139"/>
    </row>
    <row r="7713" spans="5:5">
      <c r="E7713" s="139"/>
    </row>
    <row r="7714" spans="5:5">
      <c r="E7714" s="139"/>
    </row>
    <row r="7715" spans="5:5">
      <c r="E7715" s="139"/>
    </row>
    <row r="7716" spans="5:5">
      <c r="E7716" s="139"/>
    </row>
    <row r="7717" spans="5:5">
      <c r="E7717" s="139"/>
    </row>
    <row r="7718" spans="5:5">
      <c r="E7718" s="139"/>
    </row>
    <row r="7719" spans="5:5">
      <c r="E7719" s="139"/>
    </row>
    <row r="7720" spans="5:5">
      <c r="E7720" s="139"/>
    </row>
    <row r="7721" spans="5:5">
      <c r="E7721" s="139"/>
    </row>
    <row r="7722" spans="5:5">
      <c r="E7722" s="139"/>
    </row>
    <row r="7723" spans="5:5">
      <c r="E7723" s="139"/>
    </row>
    <row r="7724" spans="5:5">
      <c r="E7724" s="139"/>
    </row>
    <row r="7725" spans="5:5">
      <c r="E7725" s="139"/>
    </row>
    <row r="7726" spans="5:5">
      <c r="E7726" s="139"/>
    </row>
    <row r="7727" spans="5:5">
      <c r="E7727" s="139"/>
    </row>
    <row r="7728" spans="5:5">
      <c r="E7728" s="139"/>
    </row>
    <row r="7729" spans="5:5">
      <c r="E7729" s="139"/>
    </row>
    <row r="7730" spans="5:5">
      <c r="E7730" s="139"/>
    </row>
    <row r="7731" spans="5:5">
      <c r="E7731" s="139"/>
    </row>
    <row r="7732" spans="5:5">
      <c r="E7732" s="139"/>
    </row>
    <row r="7733" spans="5:5">
      <c r="E7733" s="139"/>
    </row>
    <row r="7734" spans="5:5">
      <c r="E7734" s="139"/>
    </row>
    <row r="7735" spans="5:5">
      <c r="E7735" s="139"/>
    </row>
    <row r="7736" spans="5:5">
      <c r="E7736" s="139"/>
    </row>
    <row r="7737" spans="5:5">
      <c r="E7737" s="139"/>
    </row>
    <row r="7738" spans="5:5">
      <c r="E7738" s="139"/>
    </row>
    <row r="7739" spans="5:5">
      <c r="E7739" s="139"/>
    </row>
    <row r="7740" spans="5:5">
      <c r="E7740" s="139"/>
    </row>
    <row r="7741" spans="5:5">
      <c r="E7741" s="139"/>
    </row>
    <row r="7742" spans="5:5">
      <c r="E7742" s="139"/>
    </row>
    <row r="7743" spans="5:5">
      <c r="E7743" s="139"/>
    </row>
    <row r="7744" spans="5:5">
      <c r="E7744" s="139"/>
    </row>
    <row r="7745" spans="5:5">
      <c r="E7745" s="139"/>
    </row>
    <row r="7746" spans="5:5">
      <c r="E7746" s="139"/>
    </row>
    <row r="7747" spans="5:5">
      <c r="E7747" s="139"/>
    </row>
    <row r="7748" spans="5:5">
      <c r="E7748" s="139"/>
    </row>
    <row r="7749" spans="5:5">
      <c r="E7749" s="139"/>
    </row>
    <row r="7750" spans="5:5">
      <c r="E7750" s="139"/>
    </row>
    <row r="7751" spans="5:5">
      <c r="E7751" s="139"/>
    </row>
    <row r="7752" spans="5:5">
      <c r="E7752" s="139"/>
    </row>
    <row r="7753" spans="5:5">
      <c r="E7753" s="139"/>
    </row>
    <row r="7754" spans="5:5">
      <c r="E7754" s="139"/>
    </row>
    <row r="7755" spans="5:5">
      <c r="E7755" s="139"/>
    </row>
    <row r="7756" spans="5:5">
      <c r="E7756" s="139"/>
    </row>
    <row r="7757" spans="5:5">
      <c r="E7757" s="139"/>
    </row>
    <row r="7758" spans="5:5">
      <c r="E7758" s="139"/>
    </row>
    <row r="7759" spans="5:5">
      <c r="E7759" s="139"/>
    </row>
    <row r="7760" spans="5:5">
      <c r="E7760" s="139"/>
    </row>
    <row r="7761" spans="5:5">
      <c r="E7761" s="139"/>
    </row>
    <row r="7762" spans="5:5">
      <c r="E7762" s="139"/>
    </row>
    <row r="7763" spans="5:5">
      <c r="E7763" s="139"/>
    </row>
    <row r="7764" spans="5:5">
      <c r="E7764" s="139"/>
    </row>
    <row r="7765" spans="5:5">
      <c r="E7765" s="139"/>
    </row>
    <row r="7766" spans="5:5">
      <c r="E7766" s="139"/>
    </row>
    <row r="7767" spans="5:5">
      <c r="E7767" s="139"/>
    </row>
    <row r="7768" spans="5:5">
      <c r="E7768" s="139"/>
    </row>
    <row r="7769" spans="5:5">
      <c r="E7769" s="139"/>
    </row>
    <row r="7770" spans="5:5">
      <c r="E7770" s="139"/>
    </row>
    <row r="7771" spans="5:5">
      <c r="E7771" s="139"/>
    </row>
    <row r="7772" spans="5:5">
      <c r="E7772" s="139"/>
    </row>
    <row r="7773" spans="5:5">
      <c r="E7773" s="139"/>
    </row>
    <row r="7774" spans="5:5">
      <c r="E7774" s="139"/>
    </row>
    <row r="7775" spans="5:5">
      <c r="E7775" s="139"/>
    </row>
    <row r="7776" spans="5:5">
      <c r="E7776" s="139"/>
    </row>
    <row r="7777" spans="5:5">
      <c r="E7777" s="139"/>
    </row>
    <row r="7778" spans="5:5">
      <c r="E7778" s="139"/>
    </row>
    <row r="7779" spans="5:5">
      <c r="E7779" s="139"/>
    </row>
    <row r="7780" spans="5:5">
      <c r="E7780" s="139"/>
    </row>
    <row r="7781" spans="5:5">
      <c r="E7781" s="139"/>
    </row>
    <row r="7782" spans="5:5">
      <c r="E7782" s="139"/>
    </row>
    <row r="7783" spans="5:5">
      <c r="E7783" s="139"/>
    </row>
    <row r="7784" spans="5:5">
      <c r="E7784" s="139"/>
    </row>
    <row r="7785" spans="5:5">
      <c r="E7785" s="139"/>
    </row>
    <row r="7786" spans="5:5">
      <c r="E7786" s="139"/>
    </row>
    <row r="7787" spans="5:5">
      <c r="E7787" s="139"/>
    </row>
    <row r="7788" spans="5:5">
      <c r="E7788" s="139"/>
    </row>
    <row r="7789" spans="5:5">
      <c r="E7789" s="139"/>
    </row>
    <row r="7790" spans="5:5">
      <c r="E7790" s="139"/>
    </row>
    <row r="7791" spans="5:5">
      <c r="E7791" s="139"/>
    </row>
    <row r="7792" spans="5:5">
      <c r="E7792" s="139"/>
    </row>
    <row r="7793" spans="5:5">
      <c r="E7793" s="139"/>
    </row>
    <row r="7794" spans="5:5">
      <c r="E7794" s="139"/>
    </row>
    <row r="7795" spans="5:5">
      <c r="E7795" s="139"/>
    </row>
    <row r="7796" spans="5:5">
      <c r="E7796" s="139"/>
    </row>
    <row r="7797" spans="5:5">
      <c r="E7797" s="139"/>
    </row>
    <row r="7798" spans="5:5">
      <c r="E7798" s="139"/>
    </row>
    <row r="7799" spans="5:5">
      <c r="E7799" s="139"/>
    </row>
    <row r="7800" spans="5:5">
      <c r="E7800" s="139"/>
    </row>
    <row r="7801" spans="5:5">
      <c r="E7801" s="139"/>
    </row>
    <row r="7802" spans="5:5">
      <c r="E7802" s="139"/>
    </row>
    <row r="7803" spans="5:5">
      <c r="E7803" s="139"/>
    </row>
    <row r="7804" spans="5:5">
      <c r="E7804" s="139"/>
    </row>
    <row r="7805" spans="5:5">
      <c r="E7805" s="139"/>
    </row>
    <row r="7806" spans="5:5">
      <c r="E7806" s="139"/>
    </row>
    <row r="7807" spans="5:5">
      <c r="E7807" s="139"/>
    </row>
    <row r="7808" spans="5:5">
      <c r="E7808" s="139"/>
    </row>
    <row r="7809" spans="5:5">
      <c r="E7809" s="139"/>
    </row>
    <row r="7810" spans="5:5">
      <c r="E7810" s="139"/>
    </row>
    <row r="7811" spans="5:5">
      <c r="E7811" s="139"/>
    </row>
    <row r="7812" spans="5:5">
      <c r="E7812" s="139"/>
    </row>
    <row r="7813" spans="5:5">
      <c r="E7813" s="139"/>
    </row>
    <row r="7814" spans="5:5">
      <c r="E7814" s="139"/>
    </row>
    <row r="7815" spans="5:5">
      <c r="E7815" s="139"/>
    </row>
    <row r="7816" spans="5:5">
      <c r="E7816" s="139"/>
    </row>
    <row r="7817" spans="5:5">
      <c r="E7817" s="139"/>
    </row>
    <row r="7818" spans="5:5">
      <c r="E7818" s="139"/>
    </row>
    <row r="7819" spans="5:5">
      <c r="E7819" s="139"/>
    </row>
    <row r="7820" spans="5:5">
      <c r="E7820" s="139"/>
    </row>
    <row r="7821" spans="5:5">
      <c r="E7821" s="139"/>
    </row>
    <row r="7822" spans="5:5">
      <c r="E7822" s="139"/>
    </row>
    <row r="7823" spans="5:5">
      <c r="E7823" s="139"/>
    </row>
    <row r="7824" spans="5:5">
      <c r="E7824" s="139"/>
    </row>
    <row r="7825" spans="5:5">
      <c r="E7825" s="139"/>
    </row>
    <row r="7826" spans="5:5">
      <c r="E7826" s="139"/>
    </row>
    <row r="7827" spans="5:5">
      <c r="E7827" s="139"/>
    </row>
    <row r="7828" spans="5:5">
      <c r="E7828" s="139"/>
    </row>
    <row r="7829" spans="5:5">
      <c r="E7829" s="139"/>
    </row>
    <row r="7830" spans="5:5">
      <c r="E7830" s="139"/>
    </row>
    <row r="7831" spans="5:5">
      <c r="E7831" s="139"/>
    </row>
    <row r="7832" spans="5:5">
      <c r="E7832" s="139"/>
    </row>
    <row r="7833" spans="5:5">
      <c r="E7833" s="139"/>
    </row>
    <row r="7834" spans="5:5">
      <c r="E7834" s="139"/>
    </row>
    <row r="7835" spans="5:5">
      <c r="E7835" s="139"/>
    </row>
    <row r="7836" spans="5:5">
      <c r="E7836" s="139"/>
    </row>
    <row r="7837" spans="5:5">
      <c r="E7837" s="139"/>
    </row>
    <row r="7838" spans="5:5">
      <c r="E7838" s="139"/>
    </row>
    <row r="7839" spans="5:5">
      <c r="E7839" s="139"/>
    </row>
    <row r="7840" spans="5:5">
      <c r="E7840" s="139"/>
    </row>
    <row r="7841" spans="5:5">
      <c r="E7841" s="139"/>
    </row>
    <row r="7842" spans="5:5">
      <c r="E7842" s="139"/>
    </row>
    <row r="7843" spans="5:5">
      <c r="E7843" s="139"/>
    </row>
    <row r="7844" spans="5:5">
      <c r="E7844" s="139"/>
    </row>
    <row r="7845" spans="5:5">
      <c r="E7845" s="139"/>
    </row>
    <row r="7846" spans="5:5">
      <c r="E7846" s="139"/>
    </row>
    <row r="7847" spans="5:5">
      <c r="E7847" s="139"/>
    </row>
    <row r="7848" spans="5:5">
      <c r="E7848" s="139"/>
    </row>
    <row r="7849" spans="5:5">
      <c r="E7849" s="139"/>
    </row>
    <row r="7850" spans="5:5">
      <c r="E7850" s="139"/>
    </row>
    <row r="7851" spans="5:5">
      <c r="E7851" s="139"/>
    </row>
    <row r="7852" spans="5:5">
      <c r="E7852" s="139"/>
    </row>
    <row r="7853" spans="5:5">
      <c r="E7853" s="139"/>
    </row>
    <row r="7854" spans="5:5">
      <c r="E7854" s="139"/>
    </row>
    <row r="7855" spans="5:5">
      <c r="E7855" s="139"/>
    </row>
    <row r="7856" spans="5:5">
      <c r="E7856" s="139"/>
    </row>
    <row r="7857" spans="5:5">
      <c r="E7857" s="139"/>
    </row>
    <row r="7858" spans="5:5">
      <c r="E7858" s="139"/>
    </row>
    <row r="7859" spans="5:5">
      <c r="E7859" s="139"/>
    </row>
    <row r="7860" spans="5:5">
      <c r="E7860" s="139"/>
    </row>
    <row r="7861" spans="5:5">
      <c r="E7861" s="139"/>
    </row>
    <row r="7862" spans="5:5">
      <c r="E7862" s="139"/>
    </row>
    <row r="7863" spans="5:5">
      <c r="E7863" s="139"/>
    </row>
    <row r="7864" spans="5:5">
      <c r="E7864" s="139"/>
    </row>
    <row r="7865" spans="5:5">
      <c r="E7865" s="139"/>
    </row>
    <row r="7866" spans="5:5">
      <c r="E7866" s="139"/>
    </row>
    <row r="7867" spans="5:5">
      <c r="E7867" s="139"/>
    </row>
    <row r="7868" spans="5:5">
      <c r="E7868" s="139"/>
    </row>
    <row r="7869" spans="5:5">
      <c r="E7869" s="139"/>
    </row>
    <row r="7870" spans="5:5">
      <c r="E7870" s="139"/>
    </row>
    <row r="7871" spans="5:5">
      <c r="E7871" s="139"/>
    </row>
    <row r="7872" spans="5:5">
      <c r="E7872" s="139"/>
    </row>
    <row r="7873" spans="5:5">
      <c r="E7873" s="139"/>
    </row>
    <row r="7874" spans="5:5">
      <c r="E7874" s="139"/>
    </row>
    <row r="7875" spans="5:5">
      <c r="E7875" s="139"/>
    </row>
    <row r="7876" spans="5:5">
      <c r="E7876" s="139"/>
    </row>
    <row r="7877" spans="5:5">
      <c r="E7877" s="139"/>
    </row>
    <row r="7878" spans="5:5">
      <c r="E7878" s="139"/>
    </row>
    <row r="7879" spans="5:5">
      <c r="E7879" s="139"/>
    </row>
    <row r="7880" spans="5:5">
      <c r="E7880" s="139"/>
    </row>
    <row r="7881" spans="5:5">
      <c r="E7881" s="139"/>
    </row>
    <row r="7882" spans="5:5">
      <c r="E7882" s="139"/>
    </row>
    <row r="7883" spans="5:5">
      <c r="E7883" s="139"/>
    </row>
    <row r="7884" spans="5:5">
      <c r="E7884" s="139"/>
    </row>
    <row r="7885" spans="5:5">
      <c r="E7885" s="139"/>
    </row>
    <row r="7886" spans="5:5">
      <c r="E7886" s="139"/>
    </row>
    <row r="7887" spans="5:5">
      <c r="E7887" s="139"/>
    </row>
    <row r="7888" spans="5:5">
      <c r="E7888" s="139"/>
    </row>
    <row r="7889" spans="5:5">
      <c r="E7889" s="139"/>
    </row>
    <row r="7890" spans="5:5">
      <c r="E7890" s="139"/>
    </row>
    <row r="7891" spans="5:5">
      <c r="E7891" s="139"/>
    </row>
    <row r="7892" spans="5:5">
      <c r="E7892" s="139"/>
    </row>
    <row r="7893" spans="5:5">
      <c r="E7893" s="139"/>
    </row>
    <row r="7894" spans="5:5">
      <c r="E7894" s="139"/>
    </row>
    <row r="7895" spans="5:5">
      <c r="E7895" s="139"/>
    </row>
    <row r="7896" spans="5:5">
      <c r="E7896" s="139"/>
    </row>
    <row r="7897" spans="5:5">
      <c r="E7897" s="139"/>
    </row>
    <row r="7898" spans="5:5">
      <c r="E7898" s="139"/>
    </row>
    <row r="7899" spans="5:5">
      <c r="E7899" s="139"/>
    </row>
    <row r="7900" spans="5:5">
      <c r="E7900" s="139"/>
    </row>
    <row r="7901" spans="5:5">
      <c r="E7901" s="139"/>
    </row>
    <row r="7902" spans="5:5">
      <c r="E7902" s="139"/>
    </row>
    <row r="7903" spans="5:5">
      <c r="E7903" s="139"/>
    </row>
    <row r="7904" spans="5:5">
      <c r="E7904" s="139"/>
    </row>
    <row r="7905" spans="5:5">
      <c r="E7905" s="139"/>
    </row>
    <row r="7906" spans="5:5">
      <c r="E7906" s="139"/>
    </row>
    <row r="7907" spans="5:5">
      <c r="E7907" s="139"/>
    </row>
    <row r="7908" spans="5:5">
      <c r="E7908" s="139"/>
    </row>
    <row r="7909" spans="5:5">
      <c r="E7909" s="139"/>
    </row>
    <row r="7910" spans="5:5">
      <c r="E7910" s="139"/>
    </row>
    <row r="7911" spans="5:5">
      <c r="E7911" s="139"/>
    </row>
    <row r="7912" spans="5:5">
      <c r="E7912" s="139"/>
    </row>
    <row r="7913" spans="5:5">
      <c r="E7913" s="139"/>
    </row>
    <row r="7914" spans="5:5">
      <c r="E7914" s="139"/>
    </row>
    <row r="7915" spans="5:5">
      <c r="E7915" s="139"/>
    </row>
    <row r="7916" spans="5:5">
      <c r="E7916" s="139"/>
    </row>
    <row r="7917" spans="5:5">
      <c r="E7917" s="139"/>
    </row>
    <row r="7918" spans="5:5">
      <c r="E7918" s="139"/>
    </row>
    <row r="7919" spans="5:5">
      <c r="E7919" s="139"/>
    </row>
    <row r="7920" spans="5:5">
      <c r="E7920" s="139"/>
    </row>
    <row r="7921" spans="5:5">
      <c r="E7921" s="139"/>
    </row>
    <row r="7922" spans="5:5">
      <c r="E7922" s="139"/>
    </row>
    <row r="7923" spans="5:5">
      <c r="E7923" s="139"/>
    </row>
    <row r="7924" spans="5:5">
      <c r="E7924" s="139"/>
    </row>
    <row r="7925" spans="5:5">
      <c r="E7925" s="139"/>
    </row>
    <row r="7926" spans="5:5">
      <c r="E7926" s="139"/>
    </row>
    <row r="7927" spans="5:5">
      <c r="E7927" s="139"/>
    </row>
    <row r="7928" spans="5:5">
      <c r="E7928" s="139"/>
    </row>
    <row r="7929" spans="5:5">
      <c r="E7929" s="139"/>
    </row>
    <row r="7930" spans="5:5">
      <c r="E7930" s="139"/>
    </row>
    <row r="7931" spans="5:5">
      <c r="E7931" s="139"/>
    </row>
    <row r="7932" spans="5:5">
      <c r="E7932" s="139"/>
    </row>
    <row r="7933" spans="5:5">
      <c r="E7933" s="139"/>
    </row>
    <row r="7934" spans="5:5">
      <c r="E7934" s="139"/>
    </row>
    <row r="7935" spans="5:5">
      <c r="E7935" s="139"/>
    </row>
    <row r="7936" spans="5:5">
      <c r="E7936" s="139"/>
    </row>
    <row r="7937" spans="5:5">
      <c r="E7937" s="139"/>
    </row>
    <row r="7938" spans="5:5">
      <c r="E7938" s="139"/>
    </row>
    <row r="7939" spans="5:5">
      <c r="E7939" s="139"/>
    </row>
    <row r="7940" spans="5:5">
      <c r="E7940" s="139"/>
    </row>
    <row r="7941" spans="5:5">
      <c r="E7941" s="139"/>
    </row>
    <row r="7942" spans="5:5">
      <c r="E7942" s="139"/>
    </row>
    <row r="7943" spans="5:5">
      <c r="E7943" s="139"/>
    </row>
    <row r="7944" spans="5:5">
      <c r="E7944" s="139"/>
    </row>
    <row r="7945" spans="5:5">
      <c r="E7945" s="139"/>
    </row>
    <row r="7946" spans="5:5">
      <c r="E7946" s="139"/>
    </row>
    <row r="7947" spans="5:5">
      <c r="E7947" s="139"/>
    </row>
    <row r="7948" spans="5:5">
      <c r="E7948" s="139"/>
    </row>
    <row r="7949" spans="5:5">
      <c r="E7949" s="139"/>
    </row>
    <row r="7950" spans="5:5">
      <c r="E7950" s="139"/>
    </row>
    <row r="7951" spans="5:5">
      <c r="E7951" s="139"/>
    </row>
    <row r="7952" spans="5:5">
      <c r="E7952" s="139"/>
    </row>
    <row r="7953" spans="5:5">
      <c r="E7953" s="139"/>
    </row>
    <row r="7954" spans="5:5">
      <c r="E7954" s="139"/>
    </row>
    <row r="7955" spans="5:5">
      <c r="E7955" s="139"/>
    </row>
    <row r="7956" spans="5:5">
      <c r="E7956" s="139"/>
    </row>
    <row r="7957" spans="5:5">
      <c r="E7957" s="139"/>
    </row>
    <row r="7958" spans="5:5">
      <c r="E7958" s="139"/>
    </row>
    <row r="7959" spans="5:5">
      <c r="E7959" s="139"/>
    </row>
    <row r="7960" spans="5:5">
      <c r="E7960" s="139"/>
    </row>
    <row r="7961" spans="5:5">
      <c r="E7961" s="139"/>
    </row>
    <row r="7962" spans="5:5">
      <c r="E7962" s="139"/>
    </row>
    <row r="7963" spans="5:5">
      <c r="E7963" s="139"/>
    </row>
    <row r="7964" spans="5:5">
      <c r="E7964" s="139"/>
    </row>
    <row r="7965" spans="5:5">
      <c r="E7965" s="139"/>
    </row>
    <row r="7966" spans="5:5">
      <c r="E7966" s="139"/>
    </row>
    <row r="7967" spans="5:5">
      <c r="E7967" s="139"/>
    </row>
    <row r="7968" spans="5:5">
      <c r="E7968" s="139"/>
    </row>
    <row r="7969" spans="5:5">
      <c r="E7969" s="139"/>
    </row>
    <row r="7970" spans="5:5">
      <c r="E7970" s="139"/>
    </row>
    <row r="7971" spans="5:5">
      <c r="E7971" s="139"/>
    </row>
    <row r="7972" spans="5:5">
      <c r="E7972" s="139"/>
    </row>
    <row r="7973" spans="5:5">
      <c r="E7973" s="139"/>
    </row>
    <row r="7974" spans="5:5">
      <c r="E7974" s="139"/>
    </row>
    <row r="7975" spans="5:5">
      <c r="E7975" s="139"/>
    </row>
    <row r="7976" spans="5:5">
      <c r="E7976" s="139"/>
    </row>
    <row r="7977" spans="5:5">
      <c r="E7977" s="139"/>
    </row>
    <row r="7978" spans="5:5">
      <c r="E7978" s="139"/>
    </row>
    <row r="7979" spans="5:5">
      <c r="E7979" s="139"/>
    </row>
    <row r="7980" spans="5:5">
      <c r="E7980" s="139"/>
    </row>
    <row r="7981" spans="5:5">
      <c r="E7981" s="139"/>
    </row>
    <row r="7982" spans="5:5">
      <c r="E7982" s="139"/>
    </row>
    <row r="7983" spans="5:5">
      <c r="E7983" s="139"/>
    </row>
    <row r="7984" spans="5:5">
      <c r="E7984" s="139"/>
    </row>
    <row r="7985" spans="5:5">
      <c r="E7985" s="139"/>
    </row>
    <row r="7986" spans="5:5">
      <c r="E7986" s="139"/>
    </row>
    <row r="7987" spans="5:5">
      <c r="E7987" s="139"/>
    </row>
    <row r="7988" spans="5:5">
      <c r="E7988" s="139"/>
    </row>
    <row r="7989" spans="5:5">
      <c r="E7989" s="139"/>
    </row>
    <row r="7990" spans="5:5">
      <c r="E7990" s="139"/>
    </row>
    <row r="7991" spans="5:5">
      <c r="E7991" s="139"/>
    </row>
    <row r="7992" spans="5:5">
      <c r="E7992" s="139"/>
    </row>
    <row r="7993" spans="5:5">
      <c r="E7993" s="139"/>
    </row>
    <row r="7994" spans="5:5">
      <c r="E7994" s="139"/>
    </row>
    <row r="7995" spans="5:5">
      <c r="E7995" s="139"/>
    </row>
    <row r="7996" spans="5:5">
      <c r="E7996" s="139"/>
    </row>
    <row r="7997" spans="5:5">
      <c r="E7997" s="139"/>
    </row>
    <row r="7998" spans="5:5">
      <c r="E7998" s="139"/>
    </row>
    <row r="7999" spans="5:5">
      <c r="E7999" s="139"/>
    </row>
    <row r="8000" spans="5:5">
      <c r="E8000" s="139"/>
    </row>
    <row r="8001" spans="5:5">
      <c r="E8001" s="139"/>
    </row>
    <row r="8002" spans="5:5">
      <c r="E8002" s="139"/>
    </row>
    <row r="8003" spans="5:5">
      <c r="E8003" s="139"/>
    </row>
    <row r="8004" spans="5:5">
      <c r="E8004" s="139"/>
    </row>
    <row r="8005" spans="5:5">
      <c r="E8005" s="139"/>
    </row>
    <row r="8006" spans="5:5">
      <c r="E8006" s="139"/>
    </row>
    <row r="8007" spans="5:5">
      <c r="E8007" s="139"/>
    </row>
    <row r="8008" spans="5:5">
      <c r="E8008" s="139"/>
    </row>
    <row r="8009" spans="5:5">
      <c r="E8009" s="139"/>
    </row>
    <row r="8010" spans="5:5">
      <c r="E8010" s="139"/>
    </row>
    <row r="8011" spans="5:5">
      <c r="E8011" s="139"/>
    </row>
    <row r="8012" spans="5:5">
      <c r="E8012" s="139"/>
    </row>
    <row r="8013" spans="5:5">
      <c r="E8013" s="139"/>
    </row>
    <row r="8014" spans="5:5">
      <c r="E8014" s="139"/>
    </row>
    <row r="8015" spans="5:5">
      <c r="E8015" s="139"/>
    </row>
    <row r="8016" spans="5:5">
      <c r="E8016" s="139"/>
    </row>
    <row r="8017" spans="5:5">
      <c r="E8017" s="139"/>
    </row>
    <row r="8018" spans="5:5">
      <c r="E8018" s="139"/>
    </row>
    <row r="8019" spans="5:5">
      <c r="E8019" s="139"/>
    </row>
    <row r="8020" spans="5:5">
      <c r="E8020" s="139"/>
    </row>
    <row r="8021" spans="5:5">
      <c r="E8021" s="139"/>
    </row>
    <row r="8022" spans="5:5">
      <c r="E8022" s="139"/>
    </row>
    <row r="8023" spans="5:5">
      <c r="E8023" s="139"/>
    </row>
    <row r="8024" spans="5:5">
      <c r="E8024" s="139"/>
    </row>
    <row r="8025" spans="5:5">
      <c r="E8025" s="139"/>
    </row>
    <row r="8026" spans="5:5">
      <c r="E8026" s="139"/>
    </row>
    <row r="8027" spans="5:5">
      <c r="E8027" s="139"/>
    </row>
    <row r="8028" spans="5:5">
      <c r="E8028" s="139"/>
    </row>
    <row r="8029" spans="5:5">
      <c r="E8029" s="139"/>
    </row>
    <row r="8030" spans="5:5">
      <c r="E8030" s="139"/>
    </row>
    <row r="8031" spans="5:5">
      <c r="E8031" s="139"/>
    </row>
    <row r="8032" spans="5:5">
      <c r="E8032" s="139"/>
    </row>
    <row r="8033" spans="5:5">
      <c r="E8033" s="139"/>
    </row>
    <row r="8034" spans="5:5">
      <c r="E8034" s="139"/>
    </row>
    <row r="8035" spans="5:5">
      <c r="E8035" s="139"/>
    </row>
    <row r="8036" spans="5:5">
      <c r="E8036" s="139"/>
    </row>
    <row r="8037" spans="5:5">
      <c r="E8037" s="139"/>
    </row>
    <row r="8038" spans="5:5">
      <c r="E8038" s="139"/>
    </row>
    <row r="8039" spans="5:5">
      <c r="E8039" s="139"/>
    </row>
    <row r="8040" spans="5:5">
      <c r="E8040" s="139"/>
    </row>
    <row r="8041" spans="5:5">
      <c r="E8041" s="139"/>
    </row>
    <row r="8042" spans="5:5">
      <c r="E8042" s="139"/>
    </row>
    <row r="8043" spans="5:5">
      <c r="E8043" s="139"/>
    </row>
    <row r="8044" spans="5:5">
      <c r="E8044" s="139"/>
    </row>
    <row r="8045" spans="5:5">
      <c r="E8045" s="139"/>
    </row>
    <row r="8046" spans="5:5">
      <c r="E8046" s="139"/>
    </row>
    <row r="8047" spans="5:5">
      <c r="E8047" s="139"/>
    </row>
    <row r="8048" spans="5:5">
      <c r="E8048" s="139"/>
    </row>
    <row r="8049" spans="5:5">
      <c r="E8049" s="139"/>
    </row>
    <row r="8050" spans="5:5">
      <c r="E8050" s="139"/>
    </row>
    <row r="8051" spans="5:5">
      <c r="E8051" s="139"/>
    </row>
    <row r="8052" spans="5:5">
      <c r="E8052" s="139"/>
    </row>
    <row r="8053" spans="5:5">
      <c r="E8053" s="139"/>
    </row>
    <row r="8054" spans="5:5">
      <c r="E8054" s="139"/>
    </row>
    <row r="8055" spans="5:5">
      <c r="E8055" s="139"/>
    </row>
    <row r="8056" spans="5:5">
      <c r="E8056" s="139"/>
    </row>
    <row r="8057" spans="5:5">
      <c r="E8057" s="139"/>
    </row>
    <row r="8058" spans="5:5">
      <c r="E8058" s="139"/>
    </row>
    <row r="8059" spans="5:5">
      <c r="E8059" s="139"/>
    </row>
    <row r="8060" spans="5:5">
      <c r="E8060" s="139"/>
    </row>
    <row r="8061" spans="5:5">
      <c r="E8061" s="139"/>
    </row>
    <row r="8062" spans="5:5">
      <c r="E8062" s="139"/>
    </row>
    <row r="8063" spans="5:5">
      <c r="E8063" s="139"/>
    </row>
    <row r="8064" spans="5:5">
      <c r="E8064" s="139"/>
    </row>
    <row r="8065" spans="5:5">
      <c r="E8065" s="139"/>
    </row>
    <row r="8066" spans="5:5">
      <c r="E8066" s="139"/>
    </row>
    <row r="8067" spans="5:5">
      <c r="E8067" s="139"/>
    </row>
    <row r="8068" spans="5:5">
      <c r="E8068" s="139"/>
    </row>
    <row r="8069" spans="5:5">
      <c r="E8069" s="139"/>
    </row>
    <row r="8070" spans="5:5">
      <c r="E8070" s="139"/>
    </row>
    <row r="8071" spans="5:5">
      <c r="E8071" s="139"/>
    </row>
    <row r="8072" spans="5:5">
      <c r="E8072" s="139"/>
    </row>
    <row r="8073" spans="5:5">
      <c r="E8073" s="139"/>
    </row>
    <row r="8074" spans="5:5">
      <c r="E8074" s="139"/>
    </row>
    <row r="8075" spans="5:5">
      <c r="E8075" s="139"/>
    </row>
    <row r="8076" spans="5:5">
      <c r="E8076" s="139"/>
    </row>
    <row r="8077" spans="5:5">
      <c r="E8077" s="139"/>
    </row>
    <row r="8078" spans="5:5">
      <c r="E8078" s="139"/>
    </row>
    <row r="8079" spans="5:5">
      <c r="E8079" s="139"/>
    </row>
    <row r="8080" spans="5:5">
      <c r="E8080" s="139"/>
    </row>
    <row r="8081" spans="5:5">
      <c r="E8081" s="139"/>
    </row>
    <row r="8082" spans="5:5">
      <c r="E8082" s="139"/>
    </row>
    <row r="8083" spans="5:5">
      <c r="E8083" s="139"/>
    </row>
    <row r="8084" spans="5:5">
      <c r="E8084" s="139"/>
    </row>
    <row r="8085" spans="5:5">
      <c r="E8085" s="139"/>
    </row>
    <row r="8086" spans="5:5">
      <c r="E8086" s="139"/>
    </row>
    <row r="8087" spans="5:5">
      <c r="E8087" s="139"/>
    </row>
    <row r="8088" spans="5:5">
      <c r="E8088" s="139"/>
    </row>
    <row r="8089" spans="5:5">
      <c r="E8089" s="139"/>
    </row>
    <row r="8090" spans="5:5">
      <c r="E8090" s="139"/>
    </row>
    <row r="8091" spans="5:5">
      <c r="E8091" s="139"/>
    </row>
    <row r="8092" spans="5:5">
      <c r="E8092" s="139"/>
    </row>
    <row r="8093" spans="5:5">
      <c r="E8093" s="139"/>
    </row>
    <row r="8094" spans="5:5">
      <c r="E8094" s="139"/>
    </row>
    <row r="8095" spans="5:5">
      <c r="E8095" s="139"/>
    </row>
    <row r="8096" spans="5:5">
      <c r="E8096" s="139"/>
    </row>
    <row r="8097" spans="5:5">
      <c r="E8097" s="139"/>
    </row>
    <row r="8098" spans="5:5">
      <c r="E8098" s="139"/>
    </row>
    <row r="8099" spans="5:5">
      <c r="E8099" s="139"/>
    </row>
    <row r="8100" spans="5:5">
      <c r="E8100" s="139"/>
    </row>
    <row r="8101" spans="5:5">
      <c r="E8101" s="139"/>
    </row>
    <row r="8102" spans="5:5">
      <c r="E8102" s="139"/>
    </row>
    <row r="8103" spans="5:5">
      <c r="E8103" s="139"/>
    </row>
    <row r="8104" spans="5:5">
      <c r="E8104" s="139"/>
    </row>
    <row r="8105" spans="5:5">
      <c r="E8105" s="139"/>
    </row>
    <row r="8106" spans="5:5">
      <c r="E8106" s="139"/>
    </row>
    <row r="8107" spans="5:5">
      <c r="E8107" s="139"/>
    </row>
    <row r="8108" spans="5:5">
      <c r="E8108" s="139"/>
    </row>
    <row r="8109" spans="5:5">
      <c r="E8109" s="139"/>
    </row>
    <row r="8110" spans="5:5">
      <c r="E8110" s="139"/>
    </row>
    <row r="8111" spans="5:5">
      <c r="E8111" s="139"/>
    </row>
    <row r="8112" spans="5:5">
      <c r="E8112" s="139"/>
    </row>
    <row r="8113" spans="5:5">
      <c r="E8113" s="139"/>
    </row>
    <row r="8114" spans="5:5">
      <c r="E8114" s="139"/>
    </row>
    <row r="8115" spans="5:5">
      <c r="E8115" s="139"/>
    </row>
    <row r="8116" spans="5:5">
      <c r="E8116" s="139"/>
    </row>
    <row r="8117" spans="5:5">
      <c r="E8117" s="139"/>
    </row>
    <row r="8118" spans="5:5">
      <c r="E8118" s="139"/>
    </row>
    <row r="8119" spans="5:5">
      <c r="E8119" s="139"/>
    </row>
    <row r="8120" spans="5:5">
      <c r="E8120" s="139"/>
    </row>
    <row r="8121" spans="5:5">
      <c r="E8121" s="139"/>
    </row>
    <row r="8122" spans="5:5">
      <c r="E8122" s="139"/>
    </row>
    <row r="8123" spans="5:5">
      <c r="E8123" s="139"/>
    </row>
    <row r="8124" spans="5:5">
      <c r="E8124" s="139"/>
    </row>
    <row r="8125" spans="5:5">
      <c r="E8125" s="139"/>
    </row>
    <row r="8126" spans="5:5">
      <c r="E8126" s="139"/>
    </row>
    <row r="8127" spans="5:5">
      <c r="E8127" s="139"/>
    </row>
    <row r="8128" spans="5:5">
      <c r="E8128" s="139"/>
    </row>
    <row r="8129" spans="5:5">
      <c r="E8129" s="139"/>
    </row>
    <row r="8130" spans="5:5">
      <c r="E8130" s="139"/>
    </row>
    <row r="8131" spans="5:5">
      <c r="E8131" s="139"/>
    </row>
    <row r="8132" spans="5:5">
      <c r="E8132" s="139"/>
    </row>
    <row r="8133" spans="5:5">
      <c r="E8133" s="139"/>
    </row>
    <row r="8134" spans="5:5">
      <c r="E8134" s="139"/>
    </row>
    <row r="8135" spans="5:5">
      <c r="E8135" s="139"/>
    </row>
    <row r="8136" spans="5:5">
      <c r="E8136" s="139"/>
    </row>
    <row r="8137" spans="5:5">
      <c r="E8137" s="139"/>
    </row>
    <row r="8138" spans="5:5">
      <c r="E8138" s="139"/>
    </row>
    <row r="8139" spans="5:5">
      <c r="E8139" s="139"/>
    </row>
    <row r="8140" spans="5:5">
      <c r="E8140" s="139"/>
    </row>
    <row r="8141" spans="5:5">
      <c r="E8141" s="139"/>
    </row>
    <row r="8142" spans="5:5">
      <c r="E8142" s="139"/>
    </row>
    <row r="8143" spans="5:5">
      <c r="E8143" s="139"/>
    </row>
    <row r="8144" spans="5:5">
      <c r="E8144" s="139"/>
    </row>
    <row r="8145" spans="5:5">
      <c r="E8145" s="139"/>
    </row>
    <row r="8146" spans="5:5">
      <c r="E8146" s="139"/>
    </row>
    <row r="8147" spans="5:5">
      <c r="E8147" s="139"/>
    </row>
    <row r="8148" spans="5:5">
      <c r="E8148" s="139"/>
    </row>
    <row r="8149" spans="5:5">
      <c r="E8149" s="139"/>
    </row>
    <row r="8150" spans="5:5">
      <c r="E8150" s="139"/>
    </row>
    <row r="8151" spans="5:5">
      <c r="E8151" s="139"/>
    </row>
    <row r="8152" spans="5:5">
      <c r="E8152" s="139"/>
    </row>
    <row r="8153" spans="5:5">
      <c r="E8153" s="139"/>
    </row>
    <row r="8154" spans="5:5">
      <c r="E8154" s="139"/>
    </row>
    <row r="8155" spans="5:5">
      <c r="E8155" s="139"/>
    </row>
    <row r="8156" spans="5:5">
      <c r="E8156" s="139"/>
    </row>
    <row r="8157" spans="5:5">
      <c r="E8157" s="139"/>
    </row>
    <row r="8158" spans="5:5">
      <c r="E8158" s="139"/>
    </row>
    <row r="8159" spans="5:5">
      <c r="E8159" s="139"/>
    </row>
    <row r="8160" spans="5:5">
      <c r="E8160" s="139"/>
    </row>
    <row r="8161" spans="5:5">
      <c r="E8161" s="139"/>
    </row>
    <row r="8162" spans="5:5">
      <c r="E8162" s="139"/>
    </row>
    <row r="8163" spans="5:5">
      <c r="E8163" s="139"/>
    </row>
    <row r="8164" spans="5:5">
      <c r="E8164" s="139"/>
    </row>
    <row r="8165" spans="5:5">
      <c r="E8165" s="139"/>
    </row>
    <row r="8166" spans="5:5">
      <c r="E8166" s="139"/>
    </row>
    <row r="8167" spans="5:5">
      <c r="E8167" s="139"/>
    </row>
    <row r="8168" spans="5:5">
      <c r="E8168" s="139"/>
    </row>
    <row r="8169" spans="5:5">
      <c r="E8169" s="139"/>
    </row>
    <row r="8170" spans="5:5">
      <c r="E8170" s="139"/>
    </row>
    <row r="8171" spans="5:5">
      <c r="E8171" s="139"/>
    </row>
    <row r="8172" spans="5:5">
      <c r="E8172" s="139"/>
    </row>
    <row r="8173" spans="5:5">
      <c r="E8173" s="139"/>
    </row>
    <row r="8174" spans="5:5">
      <c r="E8174" s="139"/>
    </row>
    <row r="8175" spans="5:5">
      <c r="E8175" s="139"/>
    </row>
    <row r="8176" spans="5:5">
      <c r="E8176" s="139"/>
    </row>
    <row r="8177" spans="5:5">
      <c r="E8177" s="139"/>
    </row>
    <row r="8178" spans="5:5">
      <c r="E8178" s="139"/>
    </row>
    <row r="8179" spans="5:5">
      <c r="E8179" s="139"/>
    </row>
    <row r="8180" spans="5:5">
      <c r="E8180" s="139"/>
    </row>
    <row r="8181" spans="5:5">
      <c r="E8181" s="139"/>
    </row>
    <row r="8182" spans="5:5">
      <c r="E8182" s="139"/>
    </row>
    <row r="8183" spans="5:5">
      <c r="E8183" s="139"/>
    </row>
    <row r="8184" spans="5:5">
      <c r="E8184" s="139"/>
    </row>
    <row r="8185" spans="5:5">
      <c r="E8185" s="139"/>
    </row>
    <row r="8186" spans="5:5">
      <c r="E8186" s="139"/>
    </row>
    <row r="8187" spans="5:5">
      <c r="E8187" s="139"/>
    </row>
    <row r="8188" spans="5:5">
      <c r="E8188" s="139"/>
    </row>
    <row r="8189" spans="5:5">
      <c r="E8189" s="139"/>
    </row>
    <row r="8190" spans="5:5">
      <c r="E8190" s="139"/>
    </row>
    <row r="8191" spans="5:5">
      <c r="E8191" s="139"/>
    </row>
    <row r="8192" spans="5:5">
      <c r="E8192" s="139"/>
    </row>
    <row r="8193" spans="5:5">
      <c r="E8193" s="139"/>
    </row>
    <row r="8194" spans="5:5">
      <c r="E8194" s="139"/>
    </row>
    <row r="8195" spans="5:5">
      <c r="E8195" s="139"/>
    </row>
    <row r="8196" spans="5:5">
      <c r="E8196" s="139"/>
    </row>
    <row r="8197" spans="5:5">
      <c r="E8197" s="139"/>
    </row>
    <row r="8198" spans="5:5">
      <c r="E8198" s="139"/>
    </row>
    <row r="8199" spans="5:5">
      <c r="E8199" s="139"/>
    </row>
    <row r="8200" spans="5:5">
      <c r="E8200" s="139"/>
    </row>
    <row r="8201" spans="5:5">
      <c r="E8201" s="139"/>
    </row>
    <row r="8202" spans="5:5">
      <c r="E8202" s="139"/>
    </row>
    <row r="8203" spans="5:5">
      <c r="E8203" s="139"/>
    </row>
    <row r="8204" spans="5:5">
      <c r="E8204" s="139"/>
    </row>
    <row r="8205" spans="5:5">
      <c r="E8205" s="139"/>
    </row>
    <row r="8206" spans="5:5">
      <c r="E8206" s="139"/>
    </row>
    <row r="8207" spans="5:5">
      <c r="E8207" s="139"/>
    </row>
    <row r="8208" spans="5:5">
      <c r="E8208" s="139"/>
    </row>
    <row r="8209" spans="5:5">
      <c r="E8209" s="139"/>
    </row>
    <row r="8210" spans="5:5">
      <c r="E8210" s="139"/>
    </row>
    <row r="8211" spans="5:5">
      <c r="E8211" s="139"/>
    </row>
    <row r="8212" spans="5:5">
      <c r="E8212" s="139"/>
    </row>
    <row r="8213" spans="5:5">
      <c r="E8213" s="139"/>
    </row>
    <row r="8214" spans="5:5">
      <c r="E8214" s="139"/>
    </row>
    <row r="8215" spans="5:5">
      <c r="E8215" s="139"/>
    </row>
    <row r="8216" spans="5:5">
      <c r="E8216" s="139"/>
    </row>
    <row r="8217" spans="5:5">
      <c r="E8217" s="139"/>
    </row>
    <row r="8218" spans="5:5">
      <c r="E8218" s="139"/>
    </row>
    <row r="8219" spans="5:5">
      <c r="E8219" s="139"/>
    </row>
    <row r="8220" spans="5:5">
      <c r="E8220" s="139"/>
    </row>
    <row r="8221" spans="5:5">
      <c r="E8221" s="139"/>
    </row>
    <row r="8222" spans="5:5">
      <c r="E8222" s="139"/>
    </row>
    <row r="8223" spans="5:5">
      <c r="E8223" s="139"/>
    </row>
    <row r="8224" spans="5:5">
      <c r="E8224" s="139"/>
    </row>
    <row r="8225" spans="5:5">
      <c r="E8225" s="139"/>
    </row>
    <row r="8226" spans="5:5">
      <c r="E8226" s="139"/>
    </row>
    <row r="8227" spans="5:5">
      <c r="E8227" s="139"/>
    </row>
    <row r="8228" spans="5:5">
      <c r="E8228" s="139"/>
    </row>
    <row r="8229" spans="5:5">
      <c r="E8229" s="139"/>
    </row>
    <row r="8230" spans="5:5">
      <c r="E8230" s="139"/>
    </row>
    <row r="8231" spans="5:5">
      <c r="E8231" s="139"/>
    </row>
    <row r="8232" spans="5:5">
      <c r="E8232" s="139"/>
    </row>
    <row r="8233" spans="5:5">
      <c r="E8233" s="139"/>
    </row>
    <row r="8234" spans="5:5">
      <c r="E8234" s="139"/>
    </row>
    <row r="8235" spans="5:5">
      <c r="E8235" s="139"/>
    </row>
    <row r="8236" spans="5:5">
      <c r="E8236" s="139"/>
    </row>
    <row r="8237" spans="5:5">
      <c r="E8237" s="139"/>
    </row>
    <row r="8238" spans="5:5">
      <c r="E8238" s="139"/>
    </row>
    <row r="8239" spans="5:5">
      <c r="E8239" s="139"/>
    </row>
    <row r="8240" spans="5:5">
      <c r="E8240" s="139"/>
    </row>
    <row r="8241" spans="5:5">
      <c r="E8241" s="139"/>
    </row>
    <row r="8242" spans="5:5">
      <c r="E8242" s="139"/>
    </row>
    <row r="8243" spans="5:5">
      <c r="E8243" s="139"/>
    </row>
    <row r="8244" spans="5:5">
      <c r="E8244" s="139"/>
    </row>
    <row r="8245" spans="5:5">
      <c r="E8245" s="139"/>
    </row>
    <row r="8246" spans="5:5">
      <c r="E8246" s="139"/>
    </row>
    <row r="8247" spans="5:5">
      <c r="E8247" s="139"/>
    </row>
    <row r="8248" spans="5:5">
      <c r="E8248" s="139"/>
    </row>
    <row r="8249" spans="5:5">
      <c r="E8249" s="139"/>
    </row>
    <row r="8250" spans="5:5">
      <c r="E8250" s="139"/>
    </row>
    <row r="8251" spans="5:5">
      <c r="E8251" s="139"/>
    </row>
    <row r="8252" spans="5:5">
      <c r="E8252" s="139"/>
    </row>
    <row r="8253" spans="5:5">
      <c r="E8253" s="139"/>
    </row>
    <row r="8254" spans="5:5">
      <c r="E8254" s="139"/>
    </row>
    <row r="8255" spans="5:5">
      <c r="E8255" s="139"/>
    </row>
    <row r="8256" spans="5:5">
      <c r="E8256" s="139"/>
    </row>
    <row r="8257" spans="5:5">
      <c r="E8257" s="139"/>
    </row>
    <row r="8258" spans="5:5">
      <c r="E8258" s="139"/>
    </row>
    <row r="8259" spans="5:5">
      <c r="E8259" s="139"/>
    </row>
    <row r="8260" spans="5:5">
      <c r="E8260" s="139"/>
    </row>
    <row r="8261" spans="5:5">
      <c r="E8261" s="139"/>
    </row>
    <row r="8262" spans="5:5">
      <c r="E8262" s="139"/>
    </row>
    <row r="8263" spans="5:5">
      <c r="E8263" s="139"/>
    </row>
    <row r="8264" spans="5:5">
      <c r="E8264" s="139"/>
    </row>
    <row r="8265" spans="5:5">
      <c r="E8265" s="139"/>
    </row>
    <row r="8266" spans="5:5">
      <c r="E8266" s="139"/>
    </row>
    <row r="8267" spans="5:5">
      <c r="E8267" s="139"/>
    </row>
    <row r="8268" spans="5:5">
      <c r="E8268" s="139"/>
    </row>
    <row r="8269" spans="5:5">
      <c r="E8269" s="139"/>
    </row>
    <row r="8270" spans="5:5">
      <c r="E8270" s="139"/>
    </row>
    <row r="8271" spans="5:5">
      <c r="E8271" s="139"/>
    </row>
    <row r="8272" spans="5:5">
      <c r="E8272" s="139"/>
    </row>
    <row r="8273" spans="5:5">
      <c r="E8273" s="139"/>
    </row>
    <row r="8274" spans="5:5">
      <c r="E8274" s="139"/>
    </row>
    <row r="8275" spans="5:5">
      <c r="E8275" s="139"/>
    </row>
    <row r="8276" spans="5:5">
      <c r="E8276" s="139"/>
    </row>
    <row r="8277" spans="5:5">
      <c r="E8277" s="139"/>
    </row>
    <row r="8278" spans="5:5">
      <c r="E8278" s="139"/>
    </row>
    <row r="8279" spans="5:5">
      <c r="E8279" s="139"/>
    </row>
    <row r="8280" spans="5:5">
      <c r="E8280" s="139"/>
    </row>
    <row r="8281" spans="5:5">
      <c r="E8281" s="139"/>
    </row>
    <row r="8282" spans="5:5">
      <c r="E8282" s="139"/>
    </row>
    <row r="8283" spans="5:5">
      <c r="E8283" s="139"/>
    </row>
    <row r="8284" spans="5:5">
      <c r="E8284" s="139"/>
    </row>
    <row r="8285" spans="5:5">
      <c r="E8285" s="139"/>
    </row>
    <row r="8286" spans="5:5">
      <c r="E8286" s="139"/>
    </row>
    <row r="8287" spans="5:5">
      <c r="E8287" s="139"/>
    </row>
    <row r="8288" spans="5:5">
      <c r="E8288" s="139"/>
    </row>
    <row r="8289" spans="5:5">
      <c r="E8289" s="139"/>
    </row>
    <row r="8290" spans="5:5">
      <c r="E8290" s="139"/>
    </row>
    <row r="8291" spans="5:5">
      <c r="E8291" s="139"/>
    </row>
    <row r="8292" spans="5:5">
      <c r="E8292" s="139"/>
    </row>
    <row r="8293" spans="5:5">
      <c r="E8293" s="139"/>
    </row>
    <row r="8294" spans="5:5">
      <c r="E8294" s="139"/>
    </row>
    <row r="8295" spans="5:5">
      <c r="E8295" s="139"/>
    </row>
    <row r="8296" spans="5:5">
      <c r="E8296" s="139"/>
    </row>
    <row r="8297" spans="5:5">
      <c r="E8297" s="139"/>
    </row>
    <row r="8298" spans="5:5">
      <c r="E8298" s="139"/>
    </row>
    <row r="8299" spans="5:5">
      <c r="E8299" s="139"/>
    </row>
    <row r="8300" spans="5:5">
      <c r="E8300" s="139"/>
    </row>
    <row r="8301" spans="5:5">
      <c r="E8301" s="139"/>
    </row>
    <row r="8302" spans="5:5">
      <c r="E8302" s="139"/>
    </row>
    <row r="8303" spans="5:5">
      <c r="E8303" s="139"/>
    </row>
    <row r="8304" spans="5:5">
      <c r="E8304" s="139"/>
    </row>
    <row r="8305" spans="5:5">
      <c r="E8305" s="139"/>
    </row>
    <row r="8306" spans="5:5">
      <c r="E8306" s="139"/>
    </row>
    <row r="8307" spans="5:5">
      <c r="E8307" s="139"/>
    </row>
    <row r="8308" spans="5:5">
      <c r="E8308" s="139"/>
    </row>
    <row r="8309" spans="5:5">
      <c r="E8309" s="139"/>
    </row>
    <row r="8310" spans="5:5">
      <c r="E8310" s="139"/>
    </row>
    <row r="8311" spans="5:5">
      <c r="E8311" s="139"/>
    </row>
    <row r="8312" spans="5:5">
      <c r="E8312" s="139"/>
    </row>
    <row r="8313" spans="5:5">
      <c r="E8313" s="139"/>
    </row>
    <row r="8314" spans="5:5">
      <c r="E8314" s="139"/>
    </row>
    <row r="8315" spans="5:5">
      <c r="E8315" s="139"/>
    </row>
    <row r="8316" spans="5:5">
      <c r="E8316" s="139"/>
    </row>
    <row r="8317" spans="5:5">
      <c r="E8317" s="139"/>
    </row>
    <row r="8318" spans="5:5">
      <c r="E8318" s="139"/>
    </row>
    <row r="8319" spans="5:5">
      <c r="E8319" s="139"/>
    </row>
    <row r="8320" spans="5:5">
      <c r="E8320" s="139"/>
    </row>
    <row r="8321" spans="5:5">
      <c r="E8321" s="139"/>
    </row>
    <row r="8322" spans="5:5">
      <c r="E8322" s="139"/>
    </row>
    <row r="8323" spans="5:5">
      <c r="E8323" s="139"/>
    </row>
    <row r="8324" spans="5:5">
      <c r="E8324" s="139"/>
    </row>
    <row r="8325" spans="5:5">
      <c r="E8325" s="139"/>
    </row>
    <row r="8326" spans="5:5">
      <c r="E8326" s="139"/>
    </row>
    <row r="8327" spans="5:5">
      <c r="E8327" s="139"/>
    </row>
    <row r="8328" spans="5:5">
      <c r="E8328" s="139"/>
    </row>
    <row r="8329" spans="5:5">
      <c r="E8329" s="139"/>
    </row>
    <row r="8330" spans="5:5">
      <c r="E8330" s="139"/>
    </row>
    <row r="8331" spans="5:5">
      <c r="E8331" s="139"/>
    </row>
    <row r="8332" spans="5:5">
      <c r="E8332" s="139"/>
    </row>
    <row r="8333" spans="5:5">
      <c r="E8333" s="139"/>
    </row>
    <row r="8334" spans="5:5">
      <c r="E8334" s="139"/>
    </row>
    <row r="8335" spans="5:5">
      <c r="E8335" s="139"/>
    </row>
    <row r="8336" spans="5:5">
      <c r="E8336" s="139"/>
    </row>
    <row r="8337" spans="5:5">
      <c r="E8337" s="139"/>
    </row>
    <row r="8338" spans="5:5">
      <c r="E8338" s="139"/>
    </row>
    <row r="8339" spans="5:5">
      <c r="E8339" s="139"/>
    </row>
    <row r="8340" spans="5:5">
      <c r="E8340" s="139"/>
    </row>
    <row r="8341" spans="5:5">
      <c r="E8341" s="139"/>
    </row>
    <row r="8342" spans="5:5">
      <c r="E8342" s="139"/>
    </row>
    <row r="8343" spans="5:5">
      <c r="E8343" s="139"/>
    </row>
    <row r="8344" spans="5:5">
      <c r="E8344" s="139"/>
    </row>
    <row r="8345" spans="5:5">
      <c r="E8345" s="139"/>
    </row>
    <row r="8346" spans="5:5">
      <c r="E8346" s="139"/>
    </row>
    <row r="8347" spans="5:5">
      <c r="E8347" s="139"/>
    </row>
    <row r="8348" spans="5:5">
      <c r="E8348" s="139"/>
    </row>
    <row r="8349" spans="5:5">
      <c r="E8349" s="139"/>
    </row>
    <row r="8350" spans="5:5">
      <c r="E8350" s="139"/>
    </row>
    <row r="8351" spans="5:5">
      <c r="E8351" s="139"/>
    </row>
    <row r="8352" spans="5:5">
      <c r="E8352" s="139"/>
    </row>
    <row r="8353" spans="5:5">
      <c r="E8353" s="139"/>
    </row>
    <row r="8354" spans="5:5">
      <c r="E8354" s="139"/>
    </row>
    <row r="8355" spans="5:5">
      <c r="E8355" s="139"/>
    </row>
    <row r="8356" spans="5:5">
      <c r="E8356" s="139"/>
    </row>
    <row r="8357" spans="5:5">
      <c r="E8357" s="139"/>
    </row>
    <row r="8358" spans="5:5">
      <c r="E8358" s="139"/>
    </row>
    <row r="8359" spans="5:5">
      <c r="E8359" s="139"/>
    </row>
    <row r="8360" spans="5:5">
      <c r="E8360" s="139"/>
    </row>
    <row r="8361" spans="5:5">
      <c r="E8361" s="139"/>
    </row>
    <row r="8362" spans="5:5">
      <c r="E8362" s="139"/>
    </row>
    <row r="8363" spans="5:5">
      <c r="E8363" s="139"/>
    </row>
    <row r="8364" spans="5:5">
      <c r="E8364" s="139"/>
    </row>
    <row r="8365" spans="5:5">
      <c r="E8365" s="139"/>
    </row>
    <row r="8366" spans="5:5">
      <c r="E8366" s="139"/>
    </row>
    <row r="8367" spans="5:5">
      <c r="E8367" s="139"/>
    </row>
    <row r="8368" spans="5:5">
      <c r="E8368" s="139"/>
    </row>
    <row r="8369" spans="5:5">
      <c r="E8369" s="139"/>
    </row>
    <row r="8370" spans="5:5">
      <c r="E8370" s="139"/>
    </row>
    <row r="8371" spans="5:5">
      <c r="E8371" s="139"/>
    </row>
    <row r="8372" spans="5:5">
      <c r="E8372" s="139"/>
    </row>
    <row r="8373" spans="5:5">
      <c r="E8373" s="139"/>
    </row>
    <row r="8374" spans="5:5">
      <c r="E8374" s="139"/>
    </row>
    <row r="8375" spans="5:5">
      <c r="E8375" s="139"/>
    </row>
    <row r="8376" spans="5:5">
      <c r="E8376" s="139"/>
    </row>
    <row r="8377" spans="5:5">
      <c r="E8377" s="139"/>
    </row>
    <row r="8378" spans="5:5">
      <c r="E8378" s="139"/>
    </row>
    <row r="8379" spans="5:5">
      <c r="E8379" s="139"/>
    </row>
    <row r="8380" spans="5:5">
      <c r="E8380" s="139"/>
    </row>
    <row r="8381" spans="5:5">
      <c r="E8381" s="139"/>
    </row>
    <row r="8382" spans="5:5">
      <c r="E8382" s="139"/>
    </row>
    <row r="8383" spans="5:5">
      <c r="E8383" s="139"/>
    </row>
    <row r="8384" spans="5:5">
      <c r="E8384" s="139"/>
    </row>
    <row r="8385" spans="5:5">
      <c r="E8385" s="139"/>
    </row>
    <row r="8386" spans="5:5">
      <c r="E8386" s="139"/>
    </row>
    <row r="8387" spans="5:5">
      <c r="E8387" s="139"/>
    </row>
    <row r="8388" spans="5:5">
      <c r="E8388" s="139"/>
    </row>
    <row r="8389" spans="5:5">
      <c r="E8389" s="139"/>
    </row>
    <row r="8390" spans="5:5">
      <c r="E8390" s="139"/>
    </row>
    <row r="8391" spans="5:5">
      <c r="E8391" s="139"/>
    </row>
    <row r="8392" spans="5:5">
      <c r="E8392" s="139"/>
    </row>
    <row r="8393" spans="5:5">
      <c r="E8393" s="139"/>
    </row>
    <row r="8394" spans="5:5">
      <c r="E8394" s="139"/>
    </row>
    <row r="8395" spans="5:5">
      <c r="E8395" s="139"/>
    </row>
    <row r="8396" spans="5:5">
      <c r="E8396" s="139"/>
    </row>
    <row r="8397" spans="5:5">
      <c r="E8397" s="139"/>
    </row>
    <row r="8398" spans="5:5">
      <c r="E8398" s="139"/>
    </row>
    <row r="8399" spans="5:5">
      <c r="E8399" s="139"/>
    </row>
    <row r="8400" spans="5:5">
      <c r="E8400" s="139"/>
    </row>
    <row r="8401" spans="5:5">
      <c r="E8401" s="139"/>
    </row>
    <row r="8402" spans="5:5">
      <c r="E8402" s="139"/>
    </row>
    <row r="8403" spans="5:5">
      <c r="E8403" s="139"/>
    </row>
    <row r="8404" spans="5:5">
      <c r="E8404" s="139"/>
    </row>
    <row r="8405" spans="5:5">
      <c r="E8405" s="139"/>
    </row>
    <row r="8406" spans="5:5">
      <c r="E8406" s="139"/>
    </row>
    <row r="8407" spans="5:5">
      <c r="E8407" s="139"/>
    </row>
    <row r="8408" spans="5:5">
      <c r="E8408" s="139"/>
    </row>
    <row r="8409" spans="5:5">
      <c r="E8409" s="139"/>
    </row>
    <row r="8410" spans="5:5">
      <c r="E8410" s="139"/>
    </row>
    <row r="8411" spans="5:5">
      <c r="E8411" s="139"/>
    </row>
    <row r="8412" spans="5:5">
      <c r="E8412" s="139"/>
    </row>
    <row r="8413" spans="5:5">
      <c r="E8413" s="139"/>
    </row>
    <row r="8414" spans="5:5">
      <c r="E8414" s="139"/>
    </row>
    <row r="8415" spans="5:5">
      <c r="E8415" s="139"/>
    </row>
    <row r="8416" spans="5:5">
      <c r="E8416" s="139"/>
    </row>
    <row r="8417" spans="5:5">
      <c r="E8417" s="139"/>
    </row>
    <row r="8418" spans="5:5">
      <c r="E8418" s="139"/>
    </row>
    <row r="8419" spans="5:5">
      <c r="E8419" s="139"/>
    </row>
    <row r="8420" spans="5:5">
      <c r="E8420" s="139"/>
    </row>
    <row r="8421" spans="5:5">
      <c r="E8421" s="139"/>
    </row>
    <row r="8422" spans="5:5">
      <c r="E8422" s="139"/>
    </row>
    <row r="8423" spans="5:5">
      <c r="E8423" s="139"/>
    </row>
    <row r="8424" spans="5:5">
      <c r="E8424" s="139"/>
    </row>
    <row r="8425" spans="5:5">
      <c r="E8425" s="139"/>
    </row>
    <row r="8426" spans="5:5">
      <c r="E8426" s="139"/>
    </row>
    <row r="8427" spans="5:5">
      <c r="E8427" s="139"/>
    </row>
    <row r="8428" spans="5:5">
      <c r="E8428" s="139"/>
    </row>
    <row r="8429" spans="5:5">
      <c r="E8429" s="139"/>
    </row>
    <row r="8430" spans="5:5">
      <c r="E8430" s="139"/>
    </row>
    <row r="8431" spans="5:5">
      <c r="E8431" s="139"/>
    </row>
    <row r="8432" spans="5:5">
      <c r="E8432" s="139"/>
    </row>
    <row r="8433" spans="5:5">
      <c r="E8433" s="139"/>
    </row>
    <row r="8434" spans="5:5">
      <c r="E8434" s="139"/>
    </row>
    <row r="8435" spans="5:5">
      <c r="E8435" s="139"/>
    </row>
    <row r="8436" spans="5:5">
      <c r="E8436" s="139"/>
    </row>
    <row r="8437" spans="5:5">
      <c r="E8437" s="139"/>
    </row>
    <row r="8438" spans="5:5">
      <c r="E8438" s="139"/>
    </row>
    <row r="8439" spans="5:5">
      <c r="E8439" s="139"/>
    </row>
    <row r="8440" spans="5:5">
      <c r="E8440" s="139"/>
    </row>
    <row r="8441" spans="5:5">
      <c r="E8441" s="139"/>
    </row>
    <row r="8442" spans="5:5">
      <c r="E8442" s="139"/>
    </row>
    <row r="8443" spans="5:5">
      <c r="E8443" s="139"/>
    </row>
    <row r="8444" spans="5:5">
      <c r="E8444" s="139"/>
    </row>
    <row r="8445" spans="5:5">
      <c r="E8445" s="139"/>
    </row>
    <row r="8446" spans="5:5">
      <c r="E8446" s="139"/>
    </row>
    <row r="8447" spans="5:5">
      <c r="E8447" s="139"/>
    </row>
    <row r="8448" spans="5:5">
      <c r="E8448" s="139"/>
    </row>
    <row r="8449" spans="5:5">
      <c r="E8449" s="139"/>
    </row>
    <row r="8450" spans="5:5">
      <c r="E8450" s="139"/>
    </row>
    <row r="8451" spans="5:5">
      <c r="E8451" s="139"/>
    </row>
    <row r="8452" spans="5:5">
      <c r="E8452" s="139"/>
    </row>
    <row r="8453" spans="5:5">
      <c r="E8453" s="139"/>
    </row>
    <row r="8454" spans="5:5">
      <c r="E8454" s="139"/>
    </row>
    <row r="8455" spans="5:5">
      <c r="E8455" s="139"/>
    </row>
    <row r="8456" spans="5:5">
      <c r="E8456" s="139"/>
    </row>
    <row r="8457" spans="5:5">
      <c r="E8457" s="139"/>
    </row>
    <row r="8458" spans="5:5">
      <c r="E8458" s="139"/>
    </row>
    <row r="8459" spans="5:5">
      <c r="E8459" s="139"/>
    </row>
    <row r="8460" spans="5:5">
      <c r="E8460" s="139"/>
    </row>
    <row r="8461" spans="5:5">
      <c r="E8461" s="139"/>
    </row>
    <row r="8462" spans="5:5">
      <c r="E8462" s="139"/>
    </row>
    <row r="8463" spans="5:5">
      <c r="E8463" s="139"/>
    </row>
    <row r="8464" spans="5:5">
      <c r="E8464" s="139"/>
    </row>
    <row r="8465" spans="5:5">
      <c r="E8465" s="139"/>
    </row>
    <row r="8466" spans="5:5">
      <c r="E8466" s="139"/>
    </row>
    <row r="8467" spans="5:5">
      <c r="E8467" s="139"/>
    </row>
    <row r="8468" spans="5:5">
      <c r="E8468" s="139"/>
    </row>
    <row r="8469" spans="5:5">
      <c r="E8469" s="139"/>
    </row>
    <row r="8470" spans="5:5">
      <c r="E8470" s="139"/>
    </row>
    <row r="8471" spans="5:5">
      <c r="E8471" s="139"/>
    </row>
    <row r="8472" spans="5:5">
      <c r="E8472" s="139"/>
    </row>
    <row r="8473" spans="5:5">
      <c r="E8473" s="139"/>
    </row>
    <row r="8474" spans="5:5">
      <c r="E8474" s="139"/>
    </row>
    <row r="8475" spans="5:5">
      <c r="E8475" s="139"/>
    </row>
    <row r="8476" spans="5:5">
      <c r="E8476" s="139"/>
    </row>
    <row r="8477" spans="5:5">
      <c r="E8477" s="139"/>
    </row>
    <row r="8478" spans="5:5">
      <c r="E8478" s="139"/>
    </row>
    <row r="8479" spans="5:5">
      <c r="E8479" s="139"/>
    </row>
    <row r="8480" spans="5:5">
      <c r="E8480" s="139"/>
    </row>
    <row r="8481" spans="5:5">
      <c r="E8481" s="139"/>
    </row>
    <row r="8482" spans="5:5">
      <c r="E8482" s="139"/>
    </row>
    <row r="8483" spans="5:5">
      <c r="E8483" s="139"/>
    </row>
    <row r="8484" spans="5:5">
      <c r="E8484" s="139"/>
    </row>
    <row r="8485" spans="5:5">
      <c r="E8485" s="139"/>
    </row>
    <row r="8486" spans="5:5">
      <c r="E8486" s="139"/>
    </row>
    <row r="8487" spans="5:5">
      <c r="E8487" s="139"/>
    </row>
    <row r="8488" spans="5:5">
      <c r="E8488" s="139"/>
    </row>
    <row r="8489" spans="5:5">
      <c r="E8489" s="139"/>
    </row>
    <row r="8490" spans="5:5">
      <c r="E8490" s="139"/>
    </row>
    <row r="8491" spans="5:5">
      <c r="E8491" s="139"/>
    </row>
    <row r="8492" spans="5:5">
      <c r="E8492" s="139"/>
    </row>
    <row r="8493" spans="5:5">
      <c r="E8493" s="139"/>
    </row>
    <row r="8494" spans="5:5">
      <c r="E8494" s="139"/>
    </row>
    <row r="8495" spans="5:5">
      <c r="E8495" s="139"/>
    </row>
    <row r="8496" spans="5:5">
      <c r="E8496" s="139"/>
    </row>
    <row r="8497" spans="5:5">
      <c r="E8497" s="139"/>
    </row>
    <row r="8498" spans="5:5">
      <c r="E8498" s="139"/>
    </row>
    <row r="8499" spans="5:5">
      <c r="E8499" s="139"/>
    </row>
    <row r="8500" spans="5:5">
      <c r="E8500" s="139"/>
    </row>
    <row r="8501" spans="5:5">
      <c r="E8501" s="139"/>
    </row>
    <row r="8502" spans="5:5">
      <c r="E8502" s="139"/>
    </row>
    <row r="8503" spans="5:5">
      <c r="E8503" s="139"/>
    </row>
    <row r="8504" spans="5:5">
      <c r="E8504" s="139"/>
    </row>
    <row r="8505" spans="5:5">
      <c r="E8505" s="139"/>
    </row>
    <row r="8506" spans="5:5">
      <c r="E8506" s="139"/>
    </row>
    <row r="8507" spans="5:5">
      <c r="E8507" s="139"/>
    </row>
    <row r="8508" spans="5:5">
      <c r="E8508" s="139"/>
    </row>
    <row r="8509" spans="5:5">
      <c r="E8509" s="139"/>
    </row>
    <row r="8510" spans="5:5">
      <c r="E8510" s="139"/>
    </row>
    <row r="8511" spans="5:5">
      <c r="E8511" s="139"/>
    </row>
    <row r="8512" spans="5:5">
      <c r="E8512" s="139"/>
    </row>
    <row r="8513" spans="5:5">
      <c r="E8513" s="139"/>
    </row>
    <row r="8514" spans="5:5">
      <c r="E8514" s="139"/>
    </row>
    <row r="8515" spans="5:5">
      <c r="E8515" s="139"/>
    </row>
    <row r="8516" spans="5:5">
      <c r="E8516" s="139"/>
    </row>
    <row r="8517" spans="5:5">
      <c r="E8517" s="139"/>
    </row>
    <row r="8518" spans="5:5">
      <c r="E8518" s="139"/>
    </row>
    <row r="8519" spans="5:5">
      <c r="E8519" s="139"/>
    </row>
    <row r="8520" spans="5:5">
      <c r="E8520" s="139"/>
    </row>
    <row r="8521" spans="5:5">
      <c r="E8521" s="139"/>
    </row>
    <row r="8522" spans="5:5">
      <c r="E8522" s="139"/>
    </row>
    <row r="8523" spans="5:5">
      <c r="E8523" s="139"/>
    </row>
    <row r="8524" spans="5:5">
      <c r="E8524" s="139"/>
    </row>
    <row r="8525" spans="5:5">
      <c r="E8525" s="139"/>
    </row>
    <row r="8526" spans="5:5">
      <c r="E8526" s="139"/>
    </row>
    <row r="8527" spans="5:5">
      <c r="E8527" s="139"/>
    </row>
    <row r="8528" spans="5:5">
      <c r="E8528" s="139"/>
    </row>
    <row r="8529" spans="5:5">
      <c r="E8529" s="139"/>
    </row>
    <row r="8530" spans="5:5">
      <c r="E8530" s="139"/>
    </row>
    <row r="8531" spans="5:5">
      <c r="E8531" s="139"/>
    </row>
    <row r="8532" spans="5:5">
      <c r="E8532" s="139"/>
    </row>
    <row r="8533" spans="5:5">
      <c r="E8533" s="139"/>
    </row>
    <row r="8534" spans="5:5">
      <c r="E8534" s="139"/>
    </row>
    <row r="8535" spans="5:5">
      <c r="E8535" s="139"/>
    </row>
    <row r="8536" spans="5:5">
      <c r="E8536" s="139"/>
    </row>
    <row r="8537" spans="5:5">
      <c r="E8537" s="139"/>
    </row>
    <row r="8538" spans="5:5">
      <c r="E8538" s="139"/>
    </row>
    <row r="8539" spans="5:5">
      <c r="E8539" s="139"/>
    </row>
    <row r="8540" spans="5:5">
      <c r="E8540" s="139"/>
    </row>
    <row r="8541" spans="5:5">
      <c r="E8541" s="139"/>
    </row>
    <row r="8542" spans="5:5">
      <c r="E8542" s="139"/>
    </row>
    <row r="8543" spans="5:5">
      <c r="E8543" s="139"/>
    </row>
    <row r="8544" spans="5:5">
      <c r="E8544" s="139"/>
    </row>
    <row r="8545" spans="5:5">
      <c r="E8545" s="139"/>
    </row>
    <row r="8546" spans="5:5">
      <c r="E8546" s="139"/>
    </row>
    <row r="8547" spans="5:5">
      <c r="E8547" s="139"/>
    </row>
    <row r="8548" spans="5:5">
      <c r="E8548" s="139"/>
    </row>
    <row r="8549" spans="5:5">
      <c r="E8549" s="139"/>
    </row>
    <row r="8550" spans="5:5">
      <c r="E8550" s="139"/>
    </row>
    <row r="8551" spans="5:5">
      <c r="E8551" s="139"/>
    </row>
    <row r="8552" spans="5:5">
      <c r="E8552" s="139"/>
    </row>
    <row r="8553" spans="5:5">
      <c r="E8553" s="139"/>
    </row>
    <row r="8554" spans="5:5">
      <c r="E8554" s="139"/>
    </row>
    <row r="8555" spans="5:5">
      <c r="E8555" s="139"/>
    </row>
    <row r="8556" spans="5:5">
      <c r="E8556" s="139"/>
    </row>
    <row r="8557" spans="5:5">
      <c r="E8557" s="139"/>
    </row>
    <row r="8558" spans="5:5">
      <c r="E8558" s="139"/>
    </row>
    <row r="8559" spans="5:5">
      <c r="E8559" s="139"/>
    </row>
    <row r="8560" spans="5:5">
      <c r="E8560" s="139"/>
    </row>
    <row r="8561" spans="5:5">
      <c r="E8561" s="139"/>
    </row>
    <row r="8562" spans="5:5">
      <c r="E8562" s="139"/>
    </row>
    <row r="8563" spans="5:5">
      <c r="E8563" s="139"/>
    </row>
    <row r="8564" spans="5:5">
      <c r="E8564" s="139"/>
    </row>
    <row r="8565" spans="5:5">
      <c r="E8565" s="139"/>
    </row>
    <row r="8566" spans="5:5">
      <c r="E8566" s="139"/>
    </row>
    <row r="8567" spans="5:5">
      <c r="E8567" s="139"/>
    </row>
    <row r="8568" spans="5:5">
      <c r="E8568" s="139"/>
    </row>
    <row r="8569" spans="5:5">
      <c r="E8569" s="139"/>
    </row>
    <row r="8570" spans="5:5">
      <c r="E8570" s="139"/>
    </row>
    <row r="8571" spans="5:5">
      <c r="E8571" s="139"/>
    </row>
    <row r="8572" spans="5:5">
      <c r="E8572" s="139"/>
    </row>
    <row r="8573" spans="5:5">
      <c r="E8573" s="139"/>
    </row>
    <row r="8574" spans="5:5">
      <c r="E8574" s="139"/>
    </row>
    <row r="8575" spans="5:5">
      <c r="E8575" s="139"/>
    </row>
    <row r="8576" spans="5:5">
      <c r="E8576" s="139"/>
    </row>
    <row r="8577" spans="5:5">
      <c r="E8577" s="139"/>
    </row>
    <row r="8578" spans="5:5">
      <c r="E8578" s="139"/>
    </row>
    <row r="8579" spans="5:5">
      <c r="E8579" s="139"/>
    </row>
    <row r="8580" spans="5:5">
      <c r="E8580" s="139"/>
    </row>
    <row r="8581" spans="5:5">
      <c r="E8581" s="139"/>
    </row>
    <row r="8582" spans="5:5">
      <c r="E8582" s="139"/>
    </row>
    <row r="8583" spans="5:5">
      <c r="E8583" s="139"/>
    </row>
    <row r="8584" spans="5:5">
      <c r="E8584" s="139"/>
    </row>
    <row r="8585" spans="5:5">
      <c r="E8585" s="139"/>
    </row>
    <row r="8586" spans="5:5">
      <c r="E8586" s="139"/>
    </row>
    <row r="8587" spans="5:5">
      <c r="E8587" s="139"/>
    </row>
    <row r="8588" spans="5:5">
      <c r="E8588" s="139"/>
    </row>
    <row r="8589" spans="5:5">
      <c r="E8589" s="139"/>
    </row>
    <row r="8590" spans="5:5">
      <c r="E8590" s="139"/>
    </row>
    <row r="8591" spans="5:5">
      <c r="E8591" s="139"/>
    </row>
    <row r="8592" spans="5:5">
      <c r="E8592" s="139"/>
    </row>
    <row r="8593" spans="5:5">
      <c r="E8593" s="139"/>
    </row>
    <row r="8594" spans="5:5">
      <c r="E8594" s="139"/>
    </row>
    <row r="8595" spans="5:5">
      <c r="E8595" s="139"/>
    </row>
    <row r="8596" spans="5:5">
      <c r="E8596" s="139"/>
    </row>
    <row r="8597" spans="5:5">
      <c r="E8597" s="139"/>
    </row>
    <row r="8598" spans="5:5">
      <c r="E8598" s="139"/>
    </row>
    <row r="8599" spans="5:5">
      <c r="E8599" s="139"/>
    </row>
    <row r="8600" spans="5:5">
      <c r="E8600" s="139"/>
    </row>
    <row r="8601" spans="5:5">
      <c r="E8601" s="139"/>
    </row>
    <row r="8602" spans="5:5">
      <c r="E8602" s="139"/>
    </row>
    <row r="8603" spans="5:5">
      <c r="E8603" s="139"/>
    </row>
    <row r="8604" spans="5:5">
      <c r="E8604" s="139"/>
    </row>
    <row r="8605" spans="5:5">
      <c r="E8605" s="139"/>
    </row>
    <row r="8606" spans="5:5">
      <c r="E8606" s="139"/>
    </row>
    <row r="8607" spans="5:5">
      <c r="E8607" s="139"/>
    </row>
    <row r="8608" spans="5:5">
      <c r="E8608" s="139"/>
    </row>
    <row r="8609" spans="5:5">
      <c r="E8609" s="139"/>
    </row>
    <row r="8610" spans="5:5">
      <c r="E8610" s="139"/>
    </row>
    <row r="8611" spans="5:5">
      <c r="E8611" s="139"/>
    </row>
    <row r="8612" spans="5:5">
      <c r="E8612" s="139"/>
    </row>
    <row r="8613" spans="5:5">
      <c r="E8613" s="139"/>
    </row>
    <row r="8614" spans="5:5">
      <c r="E8614" s="139"/>
    </row>
    <row r="8615" spans="5:5">
      <c r="E8615" s="139"/>
    </row>
    <row r="8616" spans="5:5">
      <c r="E8616" s="139"/>
    </row>
    <row r="8617" spans="5:5">
      <c r="E8617" s="139"/>
    </row>
    <row r="8618" spans="5:5">
      <c r="E8618" s="139"/>
    </row>
    <row r="8619" spans="5:5">
      <c r="E8619" s="139"/>
    </row>
    <row r="8620" spans="5:5">
      <c r="E8620" s="139"/>
    </row>
    <row r="8621" spans="5:5">
      <c r="E8621" s="139"/>
    </row>
    <row r="8622" spans="5:5">
      <c r="E8622" s="139"/>
    </row>
    <row r="8623" spans="5:5">
      <c r="E8623" s="139"/>
    </row>
    <row r="8624" spans="5:5">
      <c r="E8624" s="139"/>
    </row>
    <row r="8625" spans="5:5">
      <c r="E8625" s="139"/>
    </row>
    <row r="8626" spans="5:5">
      <c r="E8626" s="139"/>
    </row>
    <row r="8627" spans="5:5">
      <c r="E8627" s="139"/>
    </row>
    <row r="8628" spans="5:5">
      <c r="E8628" s="139"/>
    </row>
    <row r="8629" spans="5:5">
      <c r="E8629" s="139"/>
    </row>
    <row r="8630" spans="5:5">
      <c r="E8630" s="139"/>
    </row>
    <row r="8631" spans="5:5">
      <c r="E8631" s="139"/>
    </row>
    <row r="8632" spans="5:5">
      <c r="E8632" s="139"/>
    </row>
    <row r="8633" spans="5:5">
      <c r="E8633" s="139"/>
    </row>
    <row r="8634" spans="5:5">
      <c r="E8634" s="139"/>
    </row>
    <row r="8635" spans="5:5">
      <c r="E8635" s="139"/>
    </row>
    <row r="8636" spans="5:5">
      <c r="E8636" s="139"/>
    </row>
    <row r="8637" spans="5:5">
      <c r="E8637" s="139"/>
    </row>
    <row r="8638" spans="5:5">
      <c r="E8638" s="139"/>
    </row>
    <row r="8639" spans="5:5">
      <c r="E8639" s="139"/>
    </row>
    <row r="8640" spans="5:5">
      <c r="E8640" s="139"/>
    </row>
    <row r="8641" spans="5:5">
      <c r="E8641" s="139"/>
    </row>
    <row r="8642" spans="5:5">
      <c r="E8642" s="139"/>
    </row>
    <row r="8643" spans="5:5">
      <c r="E8643" s="139"/>
    </row>
    <row r="8644" spans="5:5">
      <c r="E8644" s="139"/>
    </row>
    <row r="8645" spans="5:5">
      <c r="E8645" s="139"/>
    </row>
    <row r="8646" spans="5:5">
      <c r="E8646" s="139"/>
    </row>
    <row r="8647" spans="5:5">
      <c r="E8647" s="139"/>
    </row>
    <row r="8648" spans="5:5">
      <c r="E8648" s="139"/>
    </row>
    <row r="8649" spans="5:5">
      <c r="E8649" s="139"/>
    </row>
    <row r="8650" spans="5:5">
      <c r="E8650" s="139"/>
    </row>
    <row r="8651" spans="5:5">
      <c r="E8651" s="139"/>
    </row>
    <row r="8652" spans="5:5">
      <c r="E8652" s="139"/>
    </row>
    <row r="8653" spans="5:5">
      <c r="E8653" s="139"/>
    </row>
    <row r="8654" spans="5:5">
      <c r="E8654" s="139"/>
    </row>
    <row r="8655" spans="5:5">
      <c r="E8655" s="139"/>
    </row>
    <row r="8656" spans="5:5">
      <c r="E8656" s="139"/>
    </row>
    <row r="8657" spans="5:5">
      <c r="E8657" s="139"/>
    </row>
    <row r="8658" spans="5:5">
      <c r="E8658" s="139"/>
    </row>
    <row r="8659" spans="5:5">
      <c r="E8659" s="139"/>
    </row>
    <row r="8660" spans="5:5">
      <c r="E8660" s="139"/>
    </row>
    <row r="8661" spans="5:5">
      <c r="E8661" s="139"/>
    </row>
    <row r="8662" spans="5:5">
      <c r="E8662" s="139"/>
    </row>
    <row r="8663" spans="5:5">
      <c r="E8663" s="139"/>
    </row>
    <row r="8664" spans="5:5">
      <c r="E8664" s="139"/>
    </row>
    <row r="8665" spans="5:5">
      <c r="E8665" s="139"/>
    </row>
    <row r="8666" spans="5:5">
      <c r="E8666" s="139"/>
    </row>
    <row r="8667" spans="5:5">
      <c r="E8667" s="139"/>
    </row>
    <row r="8668" spans="5:5">
      <c r="E8668" s="139"/>
    </row>
    <row r="8669" spans="5:5">
      <c r="E8669" s="139"/>
    </row>
    <row r="8670" spans="5:5">
      <c r="E8670" s="139"/>
    </row>
    <row r="8671" spans="5:5">
      <c r="E8671" s="139"/>
    </row>
    <row r="8672" spans="5:5">
      <c r="E8672" s="139"/>
    </row>
    <row r="8673" spans="5:5">
      <c r="E8673" s="139"/>
    </row>
    <row r="8674" spans="5:5">
      <c r="E8674" s="139"/>
    </row>
    <row r="8675" spans="5:5">
      <c r="E8675" s="139"/>
    </row>
    <row r="8676" spans="5:5">
      <c r="E8676" s="139"/>
    </row>
    <row r="8677" spans="5:5">
      <c r="E8677" s="139"/>
    </row>
    <row r="8678" spans="5:5">
      <c r="E8678" s="139"/>
    </row>
    <row r="8679" spans="5:5">
      <c r="E8679" s="139"/>
    </row>
    <row r="8680" spans="5:5">
      <c r="E8680" s="139"/>
    </row>
    <row r="8681" spans="5:5">
      <c r="E8681" s="139"/>
    </row>
    <row r="8682" spans="5:5">
      <c r="E8682" s="139"/>
    </row>
    <row r="8683" spans="5:5">
      <c r="E8683" s="139"/>
    </row>
    <row r="8684" spans="5:5">
      <c r="E8684" s="139"/>
    </row>
    <row r="8685" spans="5:5">
      <c r="E8685" s="139"/>
    </row>
    <row r="8686" spans="5:5">
      <c r="E8686" s="139"/>
    </row>
    <row r="8687" spans="5:5">
      <c r="E8687" s="139"/>
    </row>
    <row r="8688" spans="5:5">
      <c r="E8688" s="139"/>
    </row>
    <row r="8689" spans="5:5">
      <c r="E8689" s="139"/>
    </row>
    <row r="8690" spans="5:5">
      <c r="E8690" s="139"/>
    </row>
    <row r="8691" spans="5:5">
      <c r="E8691" s="139"/>
    </row>
    <row r="8692" spans="5:5">
      <c r="E8692" s="139"/>
    </row>
    <row r="8693" spans="5:5">
      <c r="E8693" s="139"/>
    </row>
    <row r="8694" spans="5:5">
      <c r="E8694" s="139"/>
    </row>
    <row r="8695" spans="5:5">
      <c r="E8695" s="139"/>
    </row>
    <row r="8696" spans="5:5">
      <c r="E8696" s="139"/>
    </row>
    <row r="8697" spans="5:5">
      <c r="E8697" s="139"/>
    </row>
    <row r="8698" spans="5:5">
      <c r="E8698" s="139"/>
    </row>
    <row r="8699" spans="5:5">
      <c r="E8699" s="139"/>
    </row>
    <row r="8700" spans="5:5">
      <c r="E8700" s="139"/>
    </row>
    <row r="8701" spans="5:5">
      <c r="E8701" s="139"/>
    </row>
    <row r="8702" spans="5:5">
      <c r="E8702" s="139"/>
    </row>
    <row r="8703" spans="5:5">
      <c r="E8703" s="139"/>
    </row>
    <row r="8704" spans="5:5">
      <c r="E8704" s="139"/>
    </row>
    <row r="8705" spans="5:5">
      <c r="E8705" s="139"/>
    </row>
    <row r="8706" spans="5:5">
      <c r="E8706" s="139"/>
    </row>
    <row r="8707" spans="5:5">
      <c r="E8707" s="139"/>
    </row>
    <row r="8708" spans="5:5">
      <c r="E8708" s="139"/>
    </row>
    <row r="8709" spans="5:5">
      <c r="E8709" s="139"/>
    </row>
    <row r="8710" spans="5:5">
      <c r="E8710" s="139"/>
    </row>
    <row r="8711" spans="5:5">
      <c r="E8711" s="139"/>
    </row>
    <row r="8712" spans="5:5">
      <c r="E8712" s="139"/>
    </row>
    <row r="8713" spans="5:5">
      <c r="E8713" s="139"/>
    </row>
    <row r="8714" spans="5:5">
      <c r="E8714" s="139"/>
    </row>
    <row r="8715" spans="5:5">
      <c r="E8715" s="139"/>
    </row>
    <row r="8716" spans="5:5">
      <c r="E8716" s="139"/>
    </row>
    <row r="8717" spans="5:5">
      <c r="E8717" s="139"/>
    </row>
    <row r="8718" spans="5:5">
      <c r="E8718" s="139"/>
    </row>
    <row r="8719" spans="5:5">
      <c r="E8719" s="139"/>
    </row>
    <row r="8720" spans="5:5">
      <c r="E8720" s="139"/>
    </row>
    <row r="8721" spans="5:5">
      <c r="E8721" s="139"/>
    </row>
    <row r="8722" spans="5:5">
      <c r="E8722" s="139"/>
    </row>
    <row r="8723" spans="5:5">
      <c r="E8723" s="139"/>
    </row>
    <row r="8724" spans="5:5">
      <c r="E8724" s="139"/>
    </row>
    <row r="8725" spans="5:5">
      <c r="E8725" s="139"/>
    </row>
    <row r="8726" spans="5:5">
      <c r="E8726" s="139"/>
    </row>
    <row r="8727" spans="5:5">
      <c r="E8727" s="139"/>
    </row>
    <row r="8728" spans="5:5">
      <c r="E8728" s="139"/>
    </row>
    <row r="8729" spans="5:5">
      <c r="E8729" s="139"/>
    </row>
    <row r="8730" spans="5:5">
      <c r="E8730" s="139"/>
    </row>
    <row r="8731" spans="5:5">
      <c r="E8731" s="139"/>
    </row>
    <row r="8732" spans="5:5">
      <c r="E8732" s="139"/>
    </row>
    <row r="8733" spans="5:5">
      <c r="E8733" s="139"/>
    </row>
    <row r="8734" spans="5:5">
      <c r="E8734" s="139"/>
    </row>
    <row r="8735" spans="5:5">
      <c r="E8735" s="139"/>
    </row>
    <row r="8736" spans="5:5">
      <c r="E8736" s="139"/>
    </row>
    <row r="8737" spans="5:5">
      <c r="E8737" s="139"/>
    </row>
    <row r="8738" spans="5:5">
      <c r="E8738" s="139"/>
    </row>
    <row r="8739" spans="5:5">
      <c r="E8739" s="139"/>
    </row>
    <row r="8740" spans="5:5">
      <c r="E8740" s="139"/>
    </row>
    <row r="8741" spans="5:5">
      <c r="E8741" s="139"/>
    </row>
    <row r="8742" spans="5:5">
      <c r="E8742" s="139"/>
    </row>
    <row r="8743" spans="5:5">
      <c r="E8743" s="139"/>
    </row>
    <row r="8744" spans="5:5">
      <c r="E8744" s="139"/>
    </row>
    <row r="8745" spans="5:5">
      <c r="E8745" s="139"/>
    </row>
    <row r="8746" spans="5:5">
      <c r="E8746" s="139"/>
    </row>
    <row r="8747" spans="5:5">
      <c r="E8747" s="139"/>
    </row>
    <row r="8748" spans="5:5">
      <c r="E8748" s="139"/>
    </row>
    <row r="8749" spans="5:5">
      <c r="E8749" s="139"/>
    </row>
    <row r="8750" spans="5:5">
      <c r="E8750" s="139"/>
    </row>
    <row r="8751" spans="5:5">
      <c r="E8751" s="139"/>
    </row>
    <row r="8752" spans="5:5">
      <c r="E8752" s="139"/>
    </row>
    <row r="8753" spans="5:5">
      <c r="E8753" s="139"/>
    </row>
    <row r="8754" spans="5:5">
      <c r="E8754" s="139"/>
    </row>
    <row r="8755" spans="5:5">
      <c r="E8755" s="139"/>
    </row>
    <row r="8756" spans="5:5">
      <c r="E8756" s="139"/>
    </row>
    <row r="8757" spans="5:5">
      <c r="E8757" s="139"/>
    </row>
    <row r="8758" spans="5:5">
      <c r="E8758" s="139"/>
    </row>
    <row r="8759" spans="5:5">
      <c r="E8759" s="139"/>
    </row>
    <row r="8760" spans="5:5">
      <c r="E8760" s="139"/>
    </row>
    <row r="8761" spans="5:5">
      <c r="E8761" s="139"/>
    </row>
    <row r="8762" spans="5:5">
      <c r="E8762" s="139"/>
    </row>
    <row r="8763" spans="5:5">
      <c r="E8763" s="139"/>
    </row>
    <row r="8764" spans="5:5">
      <c r="E8764" s="139"/>
    </row>
    <row r="8765" spans="5:5">
      <c r="E8765" s="139"/>
    </row>
    <row r="8766" spans="5:5">
      <c r="E8766" s="139"/>
    </row>
    <row r="8767" spans="5:5">
      <c r="E8767" s="139"/>
    </row>
    <row r="8768" spans="5:5">
      <c r="E8768" s="139"/>
    </row>
    <row r="8769" spans="5:5">
      <c r="E8769" s="139"/>
    </row>
    <row r="8770" spans="5:5">
      <c r="E8770" s="139"/>
    </row>
    <row r="8771" spans="5:5">
      <c r="E8771" s="139"/>
    </row>
    <row r="8772" spans="5:5">
      <c r="E8772" s="139"/>
    </row>
    <row r="8773" spans="5:5">
      <c r="E8773" s="139"/>
    </row>
    <row r="8774" spans="5:5">
      <c r="E8774" s="139"/>
    </row>
    <row r="8775" spans="5:5">
      <c r="E8775" s="139"/>
    </row>
    <row r="8776" spans="5:5">
      <c r="E8776" s="139"/>
    </row>
    <row r="8777" spans="5:5">
      <c r="E8777" s="139"/>
    </row>
    <row r="8778" spans="5:5">
      <c r="E8778" s="139"/>
    </row>
    <row r="8779" spans="5:5">
      <c r="E8779" s="139"/>
    </row>
    <row r="8780" spans="5:5">
      <c r="E8780" s="139"/>
    </row>
    <row r="8781" spans="5:5">
      <c r="E8781" s="139"/>
    </row>
    <row r="8782" spans="5:5">
      <c r="E8782" s="139"/>
    </row>
    <row r="8783" spans="5:5">
      <c r="E8783" s="139"/>
    </row>
    <row r="8784" spans="5:5">
      <c r="E8784" s="139"/>
    </row>
    <row r="8785" spans="5:5">
      <c r="E8785" s="139"/>
    </row>
    <row r="8786" spans="5:5">
      <c r="E8786" s="139"/>
    </row>
    <row r="8787" spans="5:5">
      <c r="E8787" s="139"/>
    </row>
    <row r="8788" spans="5:5">
      <c r="E8788" s="139"/>
    </row>
    <row r="8789" spans="5:5">
      <c r="E8789" s="139"/>
    </row>
    <row r="8790" spans="5:5">
      <c r="E8790" s="139"/>
    </row>
    <row r="8791" spans="5:5">
      <c r="E8791" s="139"/>
    </row>
    <row r="8792" spans="5:5">
      <c r="E8792" s="139"/>
    </row>
    <row r="8793" spans="5:5">
      <c r="E8793" s="139"/>
    </row>
    <row r="8794" spans="5:5">
      <c r="E8794" s="139"/>
    </row>
    <row r="8795" spans="5:5">
      <c r="E8795" s="139"/>
    </row>
    <row r="8796" spans="5:5">
      <c r="E8796" s="139"/>
    </row>
    <row r="8797" spans="5:5">
      <c r="E8797" s="139"/>
    </row>
    <row r="8798" spans="5:5">
      <c r="E8798" s="139"/>
    </row>
    <row r="8799" spans="5:5">
      <c r="E8799" s="139"/>
    </row>
    <row r="8800" spans="5:5">
      <c r="E8800" s="139"/>
    </row>
    <row r="8801" spans="5:5">
      <c r="E8801" s="139"/>
    </row>
    <row r="8802" spans="5:5">
      <c r="E8802" s="139"/>
    </row>
    <row r="8803" spans="5:5">
      <c r="E8803" s="139"/>
    </row>
    <row r="8804" spans="5:5">
      <c r="E8804" s="139"/>
    </row>
    <row r="8805" spans="5:5">
      <c r="E8805" s="139"/>
    </row>
    <row r="8806" spans="5:5">
      <c r="E8806" s="139"/>
    </row>
    <row r="8807" spans="5:5">
      <c r="E8807" s="139"/>
    </row>
    <row r="8808" spans="5:5">
      <c r="E8808" s="139"/>
    </row>
    <row r="8809" spans="5:5">
      <c r="E8809" s="139"/>
    </row>
    <row r="8810" spans="5:5">
      <c r="E8810" s="139"/>
    </row>
    <row r="8811" spans="5:5">
      <c r="E8811" s="139"/>
    </row>
    <row r="8812" spans="5:5">
      <c r="E8812" s="139"/>
    </row>
    <row r="8813" spans="5:5">
      <c r="E8813" s="139"/>
    </row>
    <row r="8814" spans="5:5">
      <c r="E8814" s="139"/>
    </row>
    <row r="8815" spans="5:5">
      <c r="E8815" s="139"/>
    </row>
    <row r="8816" spans="5:5">
      <c r="E8816" s="139"/>
    </row>
    <row r="8817" spans="5:5">
      <c r="E8817" s="139"/>
    </row>
    <row r="8818" spans="5:5">
      <c r="E8818" s="139"/>
    </row>
    <row r="8819" spans="5:5">
      <c r="E8819" s="139"/>
    </row>
    <row r="8820" spans="5:5">
      <c r="E8820" s="139"/>
    </row>
    <row r="8821" spans="5:5">
      <c r="E8821" s="139"/>
    </row>
    <row r="8822" spans="5:5">
      <c r="E8822" s="139"/>
    </row>
    <row r="8823" spans="5:5">
      <c r="E8823" s="139"/>
    </row>
    <row r="8824" spans="5:5">
      <c r="E8824" s="139"/>
    </row>
    <row r="8825" spans="5:5">
      <c r="E8825" s="139"/>
    </row>
    <row r="8826" spans="5:5">
      <c r="E8826" s="139"/>
    </row>
    <row r="8827" spans="5:5">
      <c r="E8827" s="139"/>
    </row>
    <row r="8828" spans="5:5">
      <c r="E8828" s="139"/>
    </row>
    <row r="8829" spans="5:5">
      <c r="E8829" s="139"/>
    </row>
    <row r="8830" spans="5:5">
      <c r="E8830" s="139"/>
    </row>
    <row r="8831" spans="5:5">
      <c r="E8831" s="139"/>
    </row>
    <row r="8832" spans="5:5">
      <c r="E8832" s="139"/>
    </row>
    <row r="8833" spans="5:5">
      <c r="E8833" s="139"/>
    </row>
    <row r="8834" spans="5:5">
      <c r="E8834" s="139"/>
    </row>
    <row r="8835" spans="5:5">
      <c r="E8835" s="139"/>
    </row>
    <row r="8836" spans="5:5">
      <c r="E8836" s="139"/>
    </row>
    <row r="8837" spans="5:5">
      <c r="E8837" s="139"/>
    </row>
    <row r="8838" spans="5:5">
      <c r="E8838" s="139"/>
    </row>
    <row r="8839" spans="5:5">
      <c r="E8839" s="139"/>
    </row>
    <row r="8840" spans="5:5">
      <c r="E8840" s="139"/>
    </row>
    <row r="8841" spans="5:5">
      <c r="E8841" s="139"/>
    </row>
    <row r="8842" spans="5:5">
      <c r="E8842" s="139"/>
    </row>
    <row r="8843" spans="5:5">
      <c r="E8843" s="139"/>
    </row>
    <row r="8844" spans="5:5">
      <c r="E8844" s="139"/>
    </row>
    <row r="8845" spans="5:5">
      <c r="E8845" s="139"/>
    </row>
    <row r="8846" spans="5:5">
      <c r="E8846" s="139"/>
    </row>
    <row r="8847" spans="5:5">
      <c r="E8847" s="139"/>
    </row>
    <row r="8848" spans="5:5">
      <c r="E8848" s="139"/>
    </row>
    <row r="8849" spans="5:5">
      <c r="E8849" s="139"/>
    </row>
    <row r="8850" spans="5:5">
      <c r="E8850" s="139"/>
    </row>
    <row r="8851" spans="5:5">
      <c r="E8851" s="139"/>
    </row>
    <row r="8852" spans="5:5">
      <c r="E8852" s="139"/>
    </row>
    <row r="8853" spans="5:5">
      <c r="E8853" s="139"/>
    </row>
    <row r="8854" spans="5:5">
      <c r="E8854" s="139"/>
    </row>
    <row r="8855" spans="5:5">
      <c r="E8855" s="139"/>
    </row>
    <row r="8856" spans="5:5">
      <c r="E8856" s="139"/>
    </row>
    <row r="8857" spans="5:5">
      <c r="E8857" s="139"/>
    </row>
    <row r="8858" spans="5:5">
      <c r="E8858" s="139"/>
    </row>
    <row r="8859" spans="5:5">
      <c r="E8859" s="139"/>
    </row>
    <row r="8860" spans="5:5">
      <c r="E8860" s="139"/>
    </row>
    <row r="8861" spans="5:5">
      <c r="E8861" s="139"/>
    </row>
    <row r="8862" spans="5:5">
      <c r="E8862" s="139"/>
    </row>
    <row r="8863" spans="5:5">
      <c r="E8863" s="139"/>
    </row>
    <row r="8864" spans="5:5">
      <c r="E8864" s="139"/>
    </row>
    <row r="8865" spans="5:5">
      <c r="E8865" s="139"/>
    </row>
    <row r="8866" spans="5:5">
      <c r="E8866" s="139"/>
    </row>
    <row r="8867" spans="5:5">
      <c r="E8867" s="139"/>
    </row>
    <row r="8868" spans="5:5">
      <c r="E8868" s="139"/>
    </row>
    <row r="8869" spans="5:5">
      <c r="E8869" s="139"/>
    </row>
    <row r="8870" spans="5:5">
      <c r="E8870" s="139"/>
    </row>
    <row r="8871" spans="5:5">
      <c r="E8871" s="139"/>
    </row>
    <row r="8872" spans="5:5">
      <c r="E8872" s="139"/>
    </row>
    <row r="8873" spans="5:5">
      <c r="E8873" s="139"/>
    </row>
    <row r="8874" spans="5:5">
      <c r="E8874" s="139"/>
    </row>
    <row r="8875" spans="5:5">
      <c r="E8875" s="139"/>
    </row>
    <row r="8876" spans="5:5">
      <c r="E8876" s="139"/>
    </row>
    <row r="8877" spans="5:5">
      <c r="E8877" s="139"/>
    </row>
    <row r="8878" spans="5:5">
      <c r="E8878" s="139"/>
    </row>
    <row r="8879" spans="5:5">
      <c r="E8879" s="139"/>
    </row>
    <row r="8880" spans="5:5">
      <c r="E8880" s="139"/>
    </row>
    <row r="8881" spans="5:5">
      <c r="E8881" s="139"/>
    </row>
    <row r="8882" spans="5:5">
      <c r="E8882" s="139"/>
    </row>
    <row r="8883" spans="5:5">
      <c r="E8883" s="139"/>
    </row>
    <row r="8884" spans="5:5">
      <c r="E8884" s="139"/>
    </row>
    <row r="8885" spans="5:5">
      <c r="E8885" s="139"/>
    </row>
    <row r="8886" spans="5:5">
      <c r="E8886" s="139"/>
    </row>
    <row r="8887" spans="5:5">
      <c r="E8887" s="139"/>
    </row>
    <row r="8888" spans="5:5">
      <c r="E8888" s="139"/>
    </row>
    <row r="8889" spans="5:5">
      <c r="E8889" s="139"/>
    </row>
    <row r="8890" spans="5:5">
      <c r="E8890" s="139"/>
    </row>
    <row r="8891" spans="5:5">
      <c r="E8891" s="139"/>
    </row>
    <row r="8892" spans="5:5">
      <c r="E8892" s="139"/>
    </row>
    <row r="8893" spans="5:5">
      <c r="E8893" s="139"/>
    </row>
    <row r="8894" spans="5:5">
      <c r="E8894" s="139"/>
    </row>
    <row r="8895" spans="5:5">
      <c r="E8895" s="139"/>
    </row>
    <row r="8896" spans="5:5">
      <c r="E8896" s="139"/>
    </row>
    <row r="8897" spans="5:5">
      <c r="E8897" s="139"/>
    </row>
    <row r="8898" spans="5:5">
      <c r="E8898" s="139"/>
    </row>
    <row r="8899" spans="5:5">
      <c r="E8899" s="139"/>
    </row>
    <row r="8900" spans="5:5">
      <c r="E8900" s="139"/>
    </row>
    <row r="8901" spans="5:5">
      <c r="E8901" s="139"/>
    </row>
    <row r="8902" spans="5:5">
      <c r="E8902" s="139"/>
    </row>
    <row r="8903" spans="5:5">
      <c r="E8903" s="139"/>
    </row>
    <row r="8904" spans="5:5">
      <c r="E8904" s="139"/>
    </row>
    <row r="8905" spans="5:5">
      <c r="E8905" s="139"/>
    </row>
    <row r="8906" spans="5:5">
      <c r="E8906" s="139"/>
    </row>
    <row r="8907" spans="5:5">
      <c r="E8907" s="139"/>
    </row>
    <row r="8908" spans="5:5">
      <c r="E8908" s="139"/>
    </row>
    <row r="8909" spans="5:5">
      <c r="E8909" s="139"/>
    </row>
    <row r="8910" spans="5:5">
      <c r="E8910" s="139"/>
    </row>
    <row r="8911" spans="5:5">
      <c r="E8911" s="139"/>
    </row>
    <row r="8912" spans="5:5">
      <c r="E8912" s="139"/>
    </row>
    <row r="8913" spans="5:5">
      <c r="E8913" s="139"/>
    </row>
    <row r="8914" spans="5:5">
      <c r="E8914" s="139"/>
    </row>
    <row r="8915" spans="5:5">
      <c r="E8915" s="139"/>
    </row>
    <row r="8916" spans="5:5">
      <c r="E8916" s="139"/>
    </row>
    <row r="8917" spans="5:5">
      <c r="E8917" s="139"/>
    </row>
    <row r="8918" spans="5:5">
      <c r="E8918" s="139"/>
    </row>
    <row r="8919" spans="5:5">
      <c r="E8919" s="139"/>
    </row>
    <row r="8920" spans="5:5">
      <c r="E8920" s="139"/>
    </row>
    <row r="8921" spans="5:5">
      <c r="E8921" s="139"/>
    </row>
    <row r="8922" spans="5:5">
      <c r="E8922" s="139"/>
    </row>
    <row r="8923" spans="5:5">
      <c r="E8923" s="139"/>
    </row>
    <row r="8924" spans="5:5">
      <c r="E8924" s="139"/>
    </row>
    <row r="8925" spans="5:5">
      <c r="E8925" s="139"/>
    </row>
    <row r="8926" spans="5:5">
      <c r="E8926" s="139"/>
    </row>
    <row r="8927" spans="5:5">
      <c r="E8927" s="139"/>
    </row>
    <row r="8928" spans="5:5">
      <c r="E8928" s="139"/>
    </row>
    <row r="8929" spans="5:5">
      <c r="E8929" s="139"/>
    </row>
    <row r="8930" spans="5:5">
      <c r="E8930" s="139"/>
    </row>
    <row r="8931" spans="5:5">
      <c r="E8931" s="139"/>
    </row>
    <row r="8932" spans="5:5">
      <c r="E8932" s="139"/>
    </row>
    <row r="8933" spans="5:5">
      <c r="E8933" s="139"/>
    </row>
    <row r="8934" spans="5:5">
      <c r="E8934" s="139"/>
    </row>
    <row r="8935" spans="5:5">
      <c r="E8935" s="139"/>
    </row>
    <row r="8936" spans="5:5">
      <c r="E8936" s="139"/>
    </row>
    <row r="8937" spans="5:5">
      <c r="E8937" s="139"/>
    </row>
    <row r="8938" spans="5:5">
      <c r="E8938" s="139"/>
    </row>
    <row r="8939" spans="5:5">
      <c r="E8939" s="139"/>
    </row>
    <row r="8940" spans="5:5">
      <c r="E8940" s="139"/>
    </row>
    <row r="8941" spans="5:5">
      <c r="E8941" s="139"/>
    </row>
    <row r="8942" spans="5:5">
      <c r="E8942" s="139"/>
    </row>
    <row r="8943" spans="5:5">
      <c r="E8943" s="139"/>
    </row>
    <row r="8944" spans="5:5">
      <c r="E8944" s="139"/>
    </row>
    <row r="8945" spans="5:5">
      <c r="E8945" s="139"/>
    </row>
    <row r="8946" spans="5:5">
      <c r="E8946" s="139"/>
    </row>
    <row r="8947" spans="5:5">
      <c r="E8947" s="139"/>
    </row>
    <row r="8948" spans="5:5">
      <c r="E8948" s="139"/>
    </row>
    <row r="8949" spans="5:5">
      <c r="E8949" s="139"/>
    </row>
    <row r="8950" spans="5:5">
      <c r="E8950" s="139"/>
    </row>
    <row r="8951" spans="5:5">
      <c r="E8951" s="139"/>
    </row>
    <row r="8952" spans="5:5">
      <c r="E8952" s="139"/>
    </row>
    <row r="8953" spans="5:5">
      <c r="E8953" s="139"/>
    </row>
    <row r="8954" spans="5:5">
      <c r="E8954" s="139"/>
    </row>
    <row r="8955" spans="5:5">
      <c r="E8955" s="139"/>
    </row>
    <row r="8956" spans="5:5">
      <c r="E8956" s="139"/>
    </row>
    <row r="8957" spans="5:5">
      <c r="E8957" s="139"/>
    </row>
    <row r="8958" spans="5:5">
      <c r="E8958" s="139"/>
    </row>
    <row r="8959" spans="5:5">
      <c r="E8959" s="139"/>
    </row>
    <row r="8960" spans="5:5">
      <c r="E8960" s="139"/>
    </row>
    <row r="8961" spans="5:5">
      <c r="E8961" s="139"/>
    </row>
    <row r="8962" spans="5:5">
      <c r="E8962" s="139"/>
    </row>
    <row r="8963" spans="5:5">
      <c r="E8963" s="139"/>
    </row>
    <row r="8964" spans="5:5">
      <c r="E8964" s="139"/>
    </row>
    <row r="8965" spans="5:5">
      <c r="E8965" s="139"/>
    </row>
    <row r="8966" spans="5:5">
      <c r="E8966" s="139"/>
    </row>
    <row r="8967" spans="5:5">
      <c r="E8967" s="139"/>
    </row>
    <row r="8968" spans="5:5">
      <c r="E8968" s="139"/>
    </row>
    <row r="8969" spans="5:5">
      <c r="E8969" s="139"/>
    </row>
    <row r="8970" spans="5:5">
      <c r="E8970" s="139"/>
    </row>
    <row r="8971" spans="5:5">
      <c r="E8971" s="139"/>
    </row>
    <row r="8972" spans="5:5">
      <c r="E8972" s="139"/>
    </row>
    <row r="8973" spans="5:5">
      <c r="E8973" s="139"/>
    </row>
    <row r="8974" spans="5:5">
      <c r="E8974" s="139"/>
    </row>
    <row r="8975" spans="5:5">
      <c r="E8975" s="139"/>
    </row>
    <row r="8976" spans="5:5">
      <c r="E8976" s="139"/>
    </row>
    <row r="8977" spans="5:5">
      <c r="E8977" s="139"/>
    </row>
    <row r="8978" spans="5:5">
      <c r="E8978" s="139"/>
    </row>
    <row r="8979" spans="5:5">
      <c r="E8979" s="139"/>
    </row>
    <row r="8980" spans="5:5">
      <c r="E8980" s="139"/>
    </row>
    <row r="8981" spans="5:5">
      <c r="E8981" s="139"/>
    </row>
    <row r="8982" spans="5:5">
      <c r="E8982" s="139"/>
    </row>
    <row r="8983" spans="5:5">
      <c r="E8983" s="139"/>
    </row>
    <row r="8984" spans="5:5">
      <c r="E8984" s="139"/>
    </row>
    <row r="8985" spans="5:5">
      <c r="E8985" s="139"/>
    </row>
    <row r="8986" spans="5:5">
      <c r="E8986" s="139"/>
    </row>
    <row r="8987" spans="5:5">
      <c r="E8987" s="139"/>
    </row>
    <row r="8988" spans="5:5">
      <c r="E8988" s="139"/>
    </row>
    <row r="8989" spans="5:5">
      <c r="E8989" s="139"/>
    </row>
    <row r="8990" spans="5:5">
      <c r="E8990" s="139"/>
    </row>
    <row r="8991" spans="5:5">
      <c r="E8991" s="139"/>
    </row>
    <row r="8992" spans="5:5">
      <c r="E8992" s="139"/>
    </row>
    <row r="8993" spans="5:5">
      <c r="E8993" s="139"/>
    </row>
    <row r="8994" spans="5:5">
      <c r="E8994" s="139"/>
    </row>
    <row r="8995" spans="5:5">
      <c r="E8995" s="139"/>
    </row>
    <row r="8996" spans="5:5">
      <c r="E8996" s="139"/>
    </row>
    <row r="8997" spans="5:5">
      <c r="E8997" s="139"/>
    </row>
    <row r="8998" spans="5:5">
      <c r="E8998" s="139"/>
    </row>
    <row r="8999" spans="5:5">
      <c r="E8999" s="139"/>
    </row>
    <row r="9000" spans="5:5">
      <c r="E9000" s="139"/>
    </row>
    <row r="9001" spans="5:5">
      <c r="E9001" s="139"/>
    </row>
    <row r="9002" spans="5:5">
      <c r="E9002" s="139"/>
    </row>
    <row r="9003" spans="5:5">
      <c r="E9003" s="139"/>
    </row>
    <row r="9004" spans="5:5">
      <c r="E9004" s="139"/>
    </row>
    <row r="9005" spans="5:5">
      <c r="E9005" s="139"/>
    </row>
    <row r="9006" spans="5:5">
      <c r="E9006" s="139"/>
    </row>
    <row r="9007" spans="5:5">
      <c r="E9007" s="139"/>
    </row>
    <row r="9008" spans="5:5">
      <c r="E9008" s="139"/>
    </row>
    <row r="9009" spans="5:5">
      <c r="E9009" s="139"/>
    </row>
    <row r="9010" spans="5:5">
      <c r="E9010" s="139"/>
    </row>
    <row r="9011" spans="5:5">
      <c r="E9011" s="139"/>
    </row>
    <row r="9012" spans="5:5">
      <c r="E9012" s="139"/>
    </row>
    <row r="9013" spans="5:5">
      <c r="E9013" s="139"/>
    </row>
    <row r="9014" spans="5:5">
      <c r="E9014" s="139"/>
    </row>
    <row r="9015" spans="5:5">
      <c r="E9015" s="139"/>
    </row>
    <row r="9016" spans="5:5">
      <c r="E9016" s="139"/>
    </row>
    <row r="9017" spans="5:5">
      <c r="E9017" s="139"/>
    </row>
    <row r="9018" spans="5:5">
      <c r="E9018" s="139"/>
    </row>
    <row r="9019" spans="5:5">
      <c r="E9019" s="139"/>
    </row>
    <row r="9020" spans="5:5">
      <c r="E9020" s="139"/>
    </row>
    <row r="9021" spans="5:5">
      <c r="E9021" s="139"/>
    </row>
    <row r="9022" spans="5:5">
      <c r="E9022" s="139"/>
    </row>
    <row r="9023" spans="5:5">
      <c r="E9023" s="139"/>
    </row>
    <row r="9024" spans="5:5">
      <c r="E9024" s="139"/>
    </row>
    <row r="9025" spans="5:5">
      <c r="E9025" s="139"/>
    </row>
    <row r="9026" spans="5:5">
      <c r="E9026" s="139"/>
    </row>
    <row r="9027" spans="5:5">
      <c r="E9027" s="139"/>
    </row>
    <row r="9028" spans="5:5">
      <c r="E9028" s="139"/>
    </row>
    <row r="9029" spans="5:5">
      <c r="E9029" s="139"/>
    </row>
    <row r="9030" spans="5:5">
      <c r="E9030" s="139"/>
    </row>
    <row r="9031" spans="5:5">
      <c r="E9031" s="139"/>
    </row>
    <row r="9032" spans="5:5">
      <c r="E9032" s="139"/>
    </row>
    <row r="9033" spans="5:5">
      <c r="E9033" s="139"/>
    </row>
    <row r="9034" spans="5:5">
      <c r="E9034" s="139"/>
    </row>
    <row r="9035" spans="5:5">
      <c r="E9035" s="139"/>
    </row>
    <row r="9036" spans="5:5">
      <c r="E9036" s="139"/>
    </row>
    <row r="9037" spans="5:5">
      <c r="E9037" s="139"/>
    </row>
    <row r="9038" spans="5:5">
      <c r="E9038" s="139"/>
    </row>
    <row r="9039" spans="5:5">
      <c r="E9039" s="139"/>
    </row>
    <row r="9040" spans="5:5">
      <c r="E9040" s="139"/>
    </row>
    <row r="9041" spans="5:5">
      <c r="E9041" s="139"/>
    </row>
    <row r="9042" spans="5:5">
      <c r="E9042" s="139"/>
    </row>
    <row r="9043" spans="5:5">
      <c r="E9043" s="139"/>
    </row>
    <row r="9044" spans="5:5">
      <c r="E9044" s="139"/>
    </row>
    <row r="9045" spans="5:5">
      <c r="E9045" s="139"/>
    </row>
    <row r="9046" spans="5:5">
      <c r="E9046" s="139"/>
    </row>
    <row r="9047" spans="5:5">
      <c r="E9047" s="139"/>
    </row>
    <row r="9048" spans="5:5">
      <c r="E9048" s="139"/>
    </row>
    <row r="9049" spans="5:5">
      <c r="E9049" s="139"/>
    </row>
    <row r="9050" spans="5:5">
      <c r="E9050" s="139"/>
    </row>
    <row r="9051" spans="5:5">
      <c r="E9051" s="139"/>
    </row>
    <row r="9052" spans="5:5">
      <c r="E9052" s="139"/>
    </row>
    <row r="9053" spans="5:5">
      <c r="E9053" s="139"/>
    </row>
    <row r="9054" spans="5:5">
      <c r="E9054" s="139"/>
    </row>
    <row r="9055" spans="5:5">
      <c r="E9055" s="139"/>
    </row>
    <row r="9056" spans="5:5">
      <c r="E9056" s="139"/>
    </row>
    <row r="9057" spans="5:5">
      <c r="E9057" s="139"/>
    </row>
    <row r="9058" spans="5:5">
      <c r="E9058" s="139"/>
    </row>
    <row r="9059" spans="5:5">
      <c r="E9059" s="139"/>
    </row>
    <row r="9060" spans="5:5">
      <c r="E9060" s="139"/>
    </row>
    <row r="9061" spans="5:5">
      <c r="E9061" s="139"/>
    </row>
    <row r="9062" spans="5:5">
      <c r="E9062" s="139"/>
    </row>
    <row r="9063" spans="5:5">
      <c r="E9063" s="139"/>
    </row>
    <row r="9064" spans="5:5">
      <c r="E9064" s="139"/>
    </row>
    <row r="9065" spans="5:5">
      <c r="E9065" s="139"/>
    </row>
    <row r="9066" spans="5:5">
      <c r="E9066" s="139"/>
    </row>
    <row r="9067" spans="5:5">
      <c r="E9067" s="139"/>
    </row>
    <row r="9068" spans="5:5">
      <c r="E9068" s="139"/>
    </row>
    <row r="9069" spans="5:5">
      <c r="E9069" s="139"/>
    </row>
    <row r="9070" spans="5:5">
      <c r="E9070" s="139"/>
    </row>
    <row r="9071" spans="5:5">
      <c r="E9071" s="139"/>
    </row>
    <row r="9072" spans="5:5">
      <c r="E9072" s="139"/>
    </row>
    <row r="9073" spans="5:5">
      <c r="E9073" s="139"/>
    </row>
    <row r="9074" spans="5:5">
      <c r="E9074" s="139"/>
    </row>
    <row r="9075" spans="5:5">
      <c r="E9075" s="139"/>
    </row>
    <row r="9076" spans="5:5">
      <c r="E9076" s="139"/>
    </row>
    <row r="9077" spans="5:5">
      <c r="E9077" s="139"/>
    </row>
    <row r="9078" spans="5:5">
      <c r="E9078" s="139"/>
    </row>
    <row r="9079" spans="5:5">
      <c r="E9079" s="139"/>
    </row>
    <row r="9080" spans="5:5">
      <c r="E9080" s="139"/>
    </row>
    <row r="9081" spans="5:5">
      <c r="E9081" s="139"/>
    </row>
    <row r="9082" spans="5:5">
      <c r="E9082" s="139"/>
    </row>
    <row r="9083" spans="5:5">
      <c r="E9083" s="139"/>
    </row>
    <row r="9084" spans="5:5">
      <c r="E9084" s="139"/>
    </row>
    <row r="9085" spans="5:5">
      <c r="E9085" s="139"/>
    </row>
    <row r="9086" spans="5:5">
      <c r="E9086" s="139"/>
    </row>
    <row r="9087" spans="5:5">
      <c r="E9087" s="139"/>
    </row>
    <row r="9088" spans="5:5">
      <c r="E9088" s="139"/>
    </row>
    <row r="9089" spans="5:5">
      <c r="E9089" s="139"/>
    </row>
    <row r="9090" spans="5:5">
      <c r="E9090" s="139"/>
    </row>
    <row r="9091" spans="5:5">
      <c r="E9091" s="139"/>
    </row>
    <row r="9092" spans="5:5">
      <c r="E9092" s="139"/>
    </row>
    <row r="9093" spans="5:5">
      <c r="E9093" s="139"/>
    </row>
    <row r="9094" spans="5:5">
      <c r="E9094" s="139"/>
    </row>
    <row r="9095" spans="5:5">
      <c r="E9095" s="139"/>
    </row>
    <row r="9096" spans="5:5">
      <c r="E9096" s="139"/>
    </row>
    <row r="9097" spans="5:5">
      <c r="E9097" s="139"/>
    </row>
    <row r="9098" spans="5:5">
      <c r="E9098" s="139"/>
    </row>
    <row r="9099" spans="5:5">
      <c r="E9099" s="139"/>
    </row>
    <row r="9100" spans="5:5">
      <c r="E9100" s="139"/>
    </row>
    <row r="9101" spans="5:5">
      <c r="E9101" s="139"/>
    </row>
    <row r="9102" spans="5:5">
      <c r="E9102" s="139"/>
    </row>
    <row r="9103" spans="5:5">
      <c r="E9103" s="139"/>
    </row>
    <row r="9104" spans="5:5">
      <c r="E9104" s="139"/>
    </row>
    <row r="9105" spans="5:5">
      <c r="E9105" s="139"/>
    </row>
    <row r="9106" spans="5:5">
      <c r="E9106" s="139"/>
    </row>
    <row r="9107" spans="5:5">
      <c r="E9107" s="139"/>
    </row>
    <row r="9108" spans="5:5">
      <c r="E9108" s="139"/>
    </row>
    <row r="9109" spans="5:5">
      <c r="E9109" s="139"/>
    </row>
    <row r="9110" spans="5:5">
      <c r="E9110" s="139"/>
    </row>
    <row r="9111" spans="5:5">
      <c r="E9111" s="139"/>
    </row>
    <row r="9112" spans="5:5">
      <c r="E9112" s="139"/>
    </row>
    <row r="9113" spans="5:5">
      <c r="E9113" s="139"/>
    </row>
    <row r="9114" spans="5:5">
      <c r="E9114" s="139"/>
    </row>
    <row r="9115" spans="5:5">
      <c r="E9115" s="139"/>
    </row>
    <row r="9116" spans="5:5">
      <c r="E9116" s="139"/>
    </row>
    <row r="9117" spans="5:5">
      <c r="E9117" s="139"/>
    </row>
    <row r="9118" spans="5:5">
      <c r="E9118" s="139"/>
    </row>
    <row r="9119" spans="5:5">
      <c r="E9119" s="139"/>
    </row>
    <row r="9120" spans="5:5">
      <c r="E9120" s="139"/>
    </row>
    <row r="9121" spans="5:5">
      <c r="E9121" s="139"/>
    </row>
    <row r="9122" spans="5:5">
      <c r="E9122" s="139"/>
    </row>
    <row r="9123" spans="5:5">
      <c r="E9123" s="139"/>
    </row>
    <row r="9124" spans="5:5">
      <c r="E9124" s="139"/>
    </row>
    <row r="9125" spans="5:5">
      <c r="E9125" s="139"/>
    </row>
    <row r="9126" spans="5:5">
      <c r="E9126" s="139"/>
    </row>
    <row r="9127" spans="5:5">
      <c r="E9127" s="139"/>
    </row>
    <row r="9128" spans="5:5">
      <c r="E9128" s="139"/>
    </row>
    <row r="9129" spans="5:5">
      <c r="E9129" s="139"/>
    </row>
    <row r="9130" spans="5:5">
      <c r="E9130" s="139"/>
    </row>
    <row r="9131" spans="5:5">
      <c r="E9131" s="139"/>
    </row>
    <row r="9132" spans="5:5">
      <c r="E9132" s="139"/>
    </row>
    <row r="9133" spans="5:5">
      <c r="E9133" s="139"/>
    </row>
    <row r="9134" spans="5:5">
      <c r="E9134" s="139"/>
    </row>
    <row r="9135" spans="5:5">
      <c r="E9135" s="139"/>
    </row>
    <row r="9136" spans="5:5">
      <c r="E9136" s="139"/>
    </row>
    <row r="9137" spans="5:5">
      <c r="E9137" s="139"/>
    </row>
    <row r="9138" spans="5:5">
      <c r="E9138" s="139"/>
    </row>
    <row r="9139" spans="5:5">
      <c r="E9139" s="139"/>
    </row>
    <row r="9140" spans="5:5">
      <c r="E9140" s="139"/>
    </row>
    <row r="9141" spans="5:5">
      <c r="E9141" s="139"/>
    </row>
    <row r="9142" spans="5:5">
      <c r="E9142" s="139"/>
    </row>
    <row r="9143" spans="5:5">
      <c r="E9143" s="139"/>
    </row>
    <row r="9144" spans="5:5">
      <c r="E9144" s="139"/>
    </row>
    <row r="9145" spans="5:5">
      <c r="E9145" s="139"/>
    </row>
    <row r="9146" spans="5:5">
      <c r="E9146" s="139"/>
    </row>
    <row r="9147" spans="5:5">
      <c r="E9147" s="139"/>
    </row>
    <row r="9148" spans="5:5">
      <c r="E9148" s="139"/>
    </row>
    <row r="9149" spans="5:5">
      <c r="E9149" s="139"/>
    </row>
    <row r="9150" spans="5:5">
      <c r="E9150" s="139"/>
    </row>
    <row r="9151" spans="5:5">
      <c r="E9151" s="139"/>
    </row>
    <row r="9152" spans="5:5">
      <c r="E9152" s="139"/>
    </row>
    <row r="9153" spans="5:5">
      <c r="E9153" s="139"/>
    </row>
    <row r="9154" spans="5:5">
      <c r="E9154" s="139"/>
    </row>
    <row r="9155" spans="5:5">
      <c r="E9155" s="139"/>
    </row>
    <row r="9156" spans="5:5">
      <c r="E9156" s="139"/>
    </row>
    <row r="9157" spans="5:5">
      <c r="E9157" s="139"/>
    </row>
    <row r="9158" spans="5:5">
      <c r="E9158" s="139"/>
    </row>
    <row r="9159" spans="5:5">
      <c r="E9159" s="139"/>
    </row>
    <row r="9160" spans="5:5">
      <c r="E9160" s="139"/>
    </row>
    <row r="9161" spans="5:5">
      <c r="E9161" s="139"/>
    </row>
    <row r="9162" spans="5:5">
      <c r="E9162" s="139"/>
    </row>
    <row r="9163" spans="5:5">
      <c r="E9163" s="139"/>
    </row>
    <row r="9164" spans="5:5">
      <c r="E9164" s="139"/>
    </row>
    <row r="9165" spans="5:5">
      <c r="E9165" s="139"/>
    </row>
    <row r="9166" spans="5:5">
      <c r="E9166" s="139"/>
    </row>
    <row r="9167" spans="5:5">
      <c r="E9167" s="139"/>
    </row>
    <row r="9168" spans="5:5">
      <c r="E9168" s="139"/>
    </row>
    <row r="9169" spans="5:5">
      <c r="E9169" s="139"/>
    </row>
    <row r="9170" spans="5:5">
      <c r="E9170" s="139"/>
    </row>
    <row r="9171" spans="5:5">
      <c r="E9171" s="139"/>
    </row>
    <row r="9172" spans="5:5">
      <c r="E9172" s="139"/>
    </row>
    <row r="9173" spans="5:5">
      <c r="E9173" s="139"/>
    </row>
    <row r="9174" spans="5:5">
      <c r="E9174" s="139"/>
    </row>
    <row r="9175" spans="5:5">
      <c r="E9175" s="139"/>
    </row>
    <row r="9176" spans="5:5">
      <c r="E9176" s="139"/>
    </row>
    <row r="9177" spans="5:5">
      <c r="E9177" s="139"/>
    </row>
    <row r="9178" spans="5:5">
      <c r="E9178" s="139"/>
    </row>
    <row r="9179" spans="5:5">
      <c r="E9179" s="139"/>
    </row>
    <row r="9180" spans="5:5">
      <c r="E9180" s="139"/>
    </row>
    <row r="9181" spans="5:5">
      <c r="E9181" s="139"/>
    </row>
    <row r="9182" spans="5:5">
      <c r="E9182" s="139"/>
    </row>
    <row r="9183" spans="5:5">
      <c r="E9183" s="139"/>
    </row>
    <row r="9184" spans="5:5">
      <c r="E9184" s="139"/>
    </row>
    <row r="9185" spans="5:5">
      <c r="E9185" s="139"/>
    </row>
    <row r="9186" spans="5:5">
      <c r="E9186" s="139"/>
    </row>
    <row r="9187" spans="5:5">
      <c r="E9187" s="139"/>
    </row>
    <row r="9188" spans="5:5">
      <c r="E9188" s="139"/>
    </row>
    <row r="9189" spans="5:5">
      <c r="E9189" s="139"/>
    </row>
    <row r="9190" spans="5:5">
      <c r="E9190" s="139"/>
    </row>
    <row r="9191" spans="5:5">
      <c r="E9191" s="139"/>
    </row>
    <row r="9192" spans="5:5">
      <c r="E9192" s="139"/>
    </row>
    <row r="9193" spans="5:5">
      <c r="E9193" s="139"/>
    </row>
    <row r="9194" spans="5:5">
      <c r="E9194" s="139"/>
    </row>
    <row r="9195" spans="5:5">
      <c r="E9195" s="139"/>
    </row>
    <row r="9196" spans="5:5">
      <c r="E9196" s="139"/>
    </row>
    <row r="9197" spans="5:5">
      <c r="E9197" s="139"/>
    </row>
    <row r="9198" spans="5:5">
      <c r="E9198" s="139"/>
    </row>
    <row r="9199" spans="5:5">
      <c r="E9199" s="139"/>
    </row>
    <row r="9200" spans="5:5">
      <c r="E9200" s="139"/>
    </row>
    <row r="9201" spans="5:5">
      <c r="E9201" s="139"/>
    </row>
    <row r="9202" spans="5:5">
      <c r="E9202" s="139"/>
    </row>
    <row r="9203" spans="5:5">
      <c r="E9203" s="139"/>
    </row>
    <row r="9204" spans="5:5">
      <c r="E9204" s="139"/>
    </row>
    <row r="9205" spans="5:5">
      <c r="E9205" s="139"/>
    </row>
    <row r="9206" spans="5:5">
      <c r="E9206" s="139"/>
    </row>
    <row r="9207" spans="5:5">
      <c r="E9207" s="139"/>
    </row>
    <row r="9208" spans="5:5">
      <c r="E9208" s="139"/>
    </row>
    <row r="9209" spans="5:5">
      <c r="E9209" s="139"/>
    </row>
    <row r="9210" spans="5:5">
      <c r="E9210" s="139"/>
    </row>
    <row r="9211" spans="5:5">
      <c r="E9211" s="139"/>
    </row>
    <row r="9212" spans="5:5">
      <c r="E9212" s="139"/>
    </row>
    <row r="9213" spans="5:5">
      <c r="E9213" s="139"/>
    </row>
    <row r="9214" spans="5:5">
      <c r="E9214" s="139"/>
    </row>
    <row r="9215" spans="5:5">
      <c r="E9215" s="139"/>
    </row>
    <row r="9216" spans="5:5">
      <c r="E9216" s="139"/>
    </row>
    <row r="9217" spans="5:5">
      <c r="E9217" s="139"/>
    </row>
    <row r="9218" spans="5:5">
      <c r="E9218" s="139"/>
    </row>
    <row r="9219" spans="5:5">
      <c r="E9219" s="139"/>
    </row>
    <row r="9220" spans="5:5">
      <c r="E9220" s="139"/>
    </row>
    <row r="9221" spans="5:5">
      <c r="E9221" s="139"/>
    </row>
    <row r="9222" spans="5:5">
      <c r="E9222" s="139"/>
    </row>
    <row r="9223" spans="5:5">
      <c r="E9223" s="139"/>
    </row>
    <row r="9224" spans="5:5">
      <c r="E9224" s="139"/>
    </row>
    <row r="9225" spans="5:5">
      <c r="E9225" s="139"/>
    </row>
    <row r="9226" spans="5:5">
      <c r="E9226" s="139"/>
    </row>
    <row r="9227" spans="5:5">
      <c r="E9227" s="139"/>
    </row>
    <row r="9228" spans="5:5">
      <c r="E9228" s="139"/>
    </row>
    <row r="9229" spans="5:5">
      <c r="E9229" s="139"/>
    </row>
    <row r="9230" spans="5:5">
      <c r="E9230" s="139"/>
    </row>
    <row r="9231" spans="5:5">
      <c r="E9231" s="139"/>
    </row>
    <row r="9232" spans="5:5">
      <c r="E9232" s="139"/>
    </row>
    <row r="9233" spans="5:5">
      <c r="E9233" s="139"/>
    </row>
    <row r="9234" spans="5:5">
      <c r="E9234" s="139"/>
    </row>
    <row r="9235" spans="5:5">
      <c r="E9235" s="139"/>
    </row>
    <row r="9236" spans="5:5">
      <c r="E9236" s="139"/>
    </row>
    <row r="9237" spans="5:5">
      <c r="E9237" s="139"/>
    </row>
    <row r="9238" spans="5:5">
      <c r="E9238" s="139"/>
    </row>
    <row r="9239" spans="5:5">
      <c r="E9239" s="139"/>
    </row>
    <row r="9240" spans="5:5">
      <c r="E9240" s="139"/>
    </row>
    <row r="9241" spans="5:5">
      <c r="E9241" s="139"/>
    </row>
    <row r="9242" spans="5:5">
      <c r="E9242" s="139"/>
    </row>
    <row r="9243" spans="5:5">
      <c r="E9243" s="139"/>
    </row>
    <row r="9244" spans="5:5">
      <c r="E9244" s="139"/>
    </row>
    <row r="9245" spans="5:5">
      <c r="E9245" s="139"/>
    </row>
    <row r="9246" spans="5:5">
      <c r="E9246" s="139"/>
    </row>
    <row r="9247" spans="5:5">
      <c r="E9247" s="139"/>
    </row>
    <row r="9248" spans="5:5">
      <c r="E9248" s="139"/>
    </row>
    <row r="9249" spans="5:5">
      <c r="E9249" s="139"/>
    </row>
    <row r="9250" spans="5:5">
      <c r="E9250" s="139"/>
    </row>
    <row r="9251" spans="5:5">
      <c r="E9251" s="139"/>
    </row>
    <row r="9252" spans="5:5">
      <c r="E9252" s="139"/>
    </row>
    <row r="9253" spans="5:5">
      <c r="E9253" s="139"/>
    </row>
    <row r="9254" spans="5:5">
      <c r="E9254" s="139"/>
    </row>
    <row r="9255" spans="5:5">
      <c r="E9255" s="139"/>
    </row>
    <row r="9256" spans="5:5">
      <c r="E9256" s="139"/>
    </row>
    <row r="9257" spans="5:5">
      <c r="E9257" s="139"/>
    </row>
    <row r="9258" spans="5:5">
      <c r="E9258" s="139"/>
    </row>
    <row r="9259" spans="5:5">
      <c r="E9259" s="139"/>
    </row>
    <row r="9260" spans="5:5">
      <c r="E9260" s="139"/>
    </row>
    <row r="9261" spans="5:5">
      <c r="E9261" s="139"/>
    </row>
    <row r="9262" spans="5:5">
      <c r="E9262" s="139"/>
    </row>
    <row r="9263" spans="5:5">
      <c r="E9263" s="139"/>
    </row>
    <row r="9264" spans="5:5">
      <c r="E9264" s="139"/>
    </row>
    <row r="9265" spans="5:5">
      <c r="E9265" s="139"/>
    </row>
    <row r="9266" spans="5:5">
      <c r="E9266" s="139"/>
    </row>
    <row r="9267" spans="5:5">
      <c r="E9267" s="139"/>
    </row>
    <row r="9268" spans="5:5">
      <c r="E9268" s="139"/>
    </row>
    <row r="9269" spans="5:5">
      <c r="E9269" s="139"/>
    </row>
    <row r="9270" spans="5:5">
      <c r="E9270" s="139"/>
    </row>
    <row r="9271" spans="5:5">
      <c r="E9271" s="139"/>
    </row>
    <row r="9272" spans="5:5">
      <c r="E9272" s="139"/>
    </row>
    <row r="9273" spans="5:5">
      <c r="E9273" s="139"/>
    </row>
    <row r="9274" spans="5:5">
      <c r="E9274" s="139"/>
    </row>
    <row r="9275" spans="5:5">
      <c r="E9275" s="139"/>
    </row>
    <row r="9276" spans="5:5">
      <c r="E9276" s="139"/>
    </row>
    <row r="9277" spans="5:5">
      <c r="E9277" s="139"/>
    </row>
    <row r="9278" spans="5:5">
      <c r="E9278" s="139"/>
    </row>
    <row r="9279" spans="5:5">
      <c r="E9279" s="139"/>
    </row>
    <row r="9280" spans="5:5">
      <c r="E9280" s="139"/>
    </row>
    <row r="9281" spans="5:5">
      <c r="E9281" s="139"/>
    </row>
    <row r="9282" spans="5:5">
      <c r="E9282" s="139"/>
    </row>
    <row r="9283" spans="5:5">
      <c r="E9283" s="139"/>
    </row>
    <row r="9284" spans="5:5">
      <c r="E9284" s="139"/>
    </row>
    <row r="9285" spans="5:5">
      <c r="E9285" s="139"/>
    </row>
    <row r="9286" spans="5:5">
      <c r="E9286" s="139"/>
    </row>
    <row r="9287" spans="5:5">
      <c r="E9287" s="139"/>
    </row>
    <row r="9288" spans="5:5">
      <c r="E9288" s="139"/>
    </row>
    <row r="9289" spans="5:5">
      <c r="E9289" s="139"/>
    </row>
    <row r="9290" spans="5:5">
      <c r="E9290" s="139"/>
    </row>
    <row r="9291" spans="5:5">
      <c r="E9291" s="139"/>
    </row>
    <row r="9292" spans="5:5">
      <c r="E9292" s="139"/>
    </row>
    <row r="9293" spans="5:5">
      <c r="E9293" s="139"/>
    </row>
    <row r="9294" spans="5:5">
      <c r="E9294" s="139"/>
    </row>
    <row r="9295" spans="5:5">
      <c r="E9295" s="139"/>
    </row>
    <row r="9296" spans="5:5">
      <c r="E9296" s="139"/>
    </row>
    <row r="9297" spans="5:5">
      <c r="E9297" s="139"/>
    </row>
    <row r="9298" spans="5:5">
      <c r="E9298" s="139"/>
    </row>
    <row r="9299" spans="5:5">
      <c r="E9299" s="139"/>
    </row>
    <row r="9300" spans="5:5">
      <c r="E9300" s="139"/>
    </row>
    <row r="9301" spans="5:5">
      <c r="E9301" s="139"/>
    </row>
    <row r="9302" spans="5:5">
      <c r="E9302" s="139"/>
    </row>
    <row r="9303" spans="5:5">
      <c r="E9303" s="139"/>
    </row>
    <row r="9304" spans="5:5">
      <c r="E9304" s="139"/>
    </row>
    <row r="9305" spans="5:5">
      <c r="E9305" s="139"/>
    </row>
    <row r="9306" spans="5:5">
      <c r="E9306" s="139"/>
    </row>
    <row r="9307" spans="5:5">
      <c r="E9307" s="139"/>
    </row>
    <row r="9308" spans="5:5">
      <c r="E9308" s="139"/>
    </row>
    <row r="9309" spans="5:5">
      <c r="E9309" s="139"/>
    </row>
    <row r="9310" spans="5:5">
      <c r="E9310" s="139"/>
    </row>
    <row r="9311" spans="5:5">
      <c r="E9311" s="139"/>
    </row>
    <row r="9312" spans="5:5">
      <c r="E9312" s="139"/>
    </row>
    <row r="9313" spans="5:5">
      <c r="E9313" s="139"/>
    </row>
    <row r="9314" spans="5:5">
      <c r="E9314" s="139"/>
    </row>
    <row r="9315" spans="5:5">
      <c r="E9315" s="139"/>
    </row>
    <row r="9316" spans="5:5">
      <c r="E9316" s="139"/>
    </row>
    <row r="9317" spans="5:5">
      <c r="E9317" s="139"/>
    </row>
    <row r="9318" spans="5:5">
      <c r="E9318" s="139"/>
    </row>
    <row r="9319" spans="5:5">
      <c r="E9319" s="139"/>
    </row>
    <row r="9320" spans="5:5">
      <c r="E9320" s="139"/>
    </row>
    <row r="9321" spans="5:5">
      <c r="E9321" s="139"/>
    </row>
    <row r="9322" spans="5:5">
      <c r="E9322" s="139"/>
    </row>
    <row r="9323" spans="5:5">
      <c r="E9323" s="139"/>
    </row>
    <row r="9324" spans="5:5">
      <c r="E9324" s="139"/>
    </row>
    <row r="9325" spans="5:5">
      <c r="E9325" s="139"/>
    </row>
    <row r="9326" spans="5:5">
      <c r="E9326" s="139"/>
    </row>
    <row r="9327" spans="5:5">
      <c r="E9327" s="139"/>
    </row>
    <row r="9328" spans="5:5">
      <c r="E9328" s="139"/>
    </row>
    <row r="9329" spans="5:5">
      <c r="E9329" s="139"/>
    </row>
    <row r="9330" spans="5:5">
      <c r="E9330" s="139"/>
    </row>
    <row r="9331" spans="5:5">
      <c r="E9331" s="139"/>
    </row>
    <row r="9332" spans="5:5">
      <c r="E9332" s="139"/>
    </row>
    <row r="9333" spans="5:5">
      <c r="E9333" s="139"/>
    </row>
    <row r="9334" spans="5:5">
      <c r="E9334" s="139"/>
    </row>
    <row r="9335" spans="5:5">
      <c r="E9335" s="139"/>
    </row>
    <row r="9336" spans="5:5">
      <c r="E9336" s="139"/>
    </row>
    <row r="9337" spans="5:5">
      <c r="E9337" s="139"/>
    </row>
    <row r="9338" spans="5:5">
      <c r="E9338" s="139"/>
    </row>
    <row r="9339" spans="5:5">
      <c r="E9339" s="139"/>
    </row>
    <row r="9340" spans="5:5">
      <c r="E9340" s="139"/>
    </row>
    <row r="9341" spans="5:5">
      <c r="E9341" s="139"/>
    </row>
    <row r="9342" spans="5:5">
      <c r="E9342" s="139"/>
    </row>
    <row r="9343" spans="5:5">
      <c r="E9343" s="139"/>
    </row>
    <row r="9344" spans="5:5">
      <c r="E9344" s="139"/>
    </row>
    <row r="9345" spans="5:5">
      <c r="E9345" s="139"/>
    </row>
    <row r="9346" spans="5:5">
      <c r="E9346" s="139"/>
    </row>
    <row r="9347" spans="5:5">
      <c r="E9347" s="139"/>
    </row>
    <row r="9348" spans="5:5">
      <c r="E9348" s="139"/>
    </row>
    <row r="9349" spans="5:5">
      <c r="E9349" s="139"/>
    </row>
    <row r="9350" spans="5:5">
      <c r="E9350" s="139"/>
    </row>
    <row r="9351" spans="5:5">
      <c r="E9351" s="139"/>
    </row>
    <row r="9352" spans="5:5">
      <c r="E9352" s="139"/>
    </row>
    <row r="9353" spans="5:5">
      <c r="E9353" s="139"/>
    </row>
    <row r="9354" spans="5:5">
      <c r="E9354" s="139"/>
    </row>
    <row r="9355" spans="5:5">
      <c r="E9355" s="139"/>
    </row>
    <row r="9356" spans="5:5">
      <c r="E9356" s="139"/>
    </row>
    <row r="9357" spans="5:5">
      <c r="E9357" s="139"/>
    </row>
    <row r="9358" spans="5:5">
      <c r="E9358" s="139"/>
    </row>
    <row r="9359" spans="5:5">
      <c r="E9359" s="139"/>
    </row>
    <row r="9360" spans="5:5">
      <c r="E9360" s="139"/>
    </row>
    <row r="9361" spans="5:5">
      <c r="E9361" s="139"/>
    </row>
    <row r="9362" spans="5:5">
      <c r="E9362" s="139"/>
    </row>
    <row r="9363" spans="5:5">
      <c r="E9363" s="139"/>
    </row>
    <row r="9364" spans="5:5">
      <c r="E9364" s="139"/>
    </row>
    <row r="9365" spans="5:5">
      <c r="E9365" s="139"/>
    </row>
    <row r="9366" spans="5:5">
      <c r="E9366" s="139"/>
    </row>
    <row r="9367" spans="5:5">
      <c r="E9367" s="139"/>
    </row>
    <row r="9368" spans="5:5">
      <c r="E9368" s="139"/>
    </row>
    <row r="9369" spans="5:5">
      <c r="E9369" s="139"/>
    </row>
    <row r="9370" spans="5:5">
      <c r="E9370" s="139"/>
    </row>
    <row r="9371" spans="5:5">
      <c r="E9371" s="139"/>
    </row>
    <row r="9372" spans="5:5">
      <c r="E9372" s="139"/>
    </row>
    <row r="9373" spans="5:5">
      <c r="E9373" s="139"/>
    </row>
    <row r="9374" spans="5:5">
      <c r="E9374" s="139"/>
    </row>
    <row r="9375" spans="5:5">
      <c r="E9375" s="139"/>
    </row>
    <row r="9376" spans="5:5">
      <c r="E9376" s="139"/>
    </row>
    <row r="9377" spans="5:5">
      <c r="E9377" s="139"/>
    </row>
    <row r="9378" spans="5:5">
      <c r="E9378" s="139"/>
    </row>
    <row r="9379" spans="5:5">
      <c r="E9379" s="139"/>
    </row>
    <row r="9380" spans="5:5">
      <c r="E9380" s="139"/>
    </row>
    <row r="9381" spans="5:5">
      <c r="E9381" s="139"/>
    </row>
    <row r="9382" spans="5:5">
      <c r="E9382" s="139"/>
    </row>
    <row r="9383" spans="5:5">
      <c r="E9383" s="139"/>
    </row>
    <row r="9384" spans="5:5">
      <c r="E9384" s="139"/>
    </row>
    <row r="9385" spans="5:5">
      <c r="E9385" s="139"/>
    </row>
    <row r="9386" spans="5:5">
      <c r="E9386" s="139"/>
    </row>
    <row r="9387" spans="5:5">
      <c r="E9387" s="139"/>
    </row>
    <row r="9388" spans="5:5">
      <c r="E9388" s="139"/>
    </row>
    <row r="9389" spans="5:5">
      <c r="E9389" s="139"/>
    </row>
    <row r="9390" spans="5:5">
      <c r="E9390" s="139"/>
    </row>
    <row r="9391" spans="5:5">
      <c r="E9391" s="139"/>
    </row>
    <row r="9392" spans="5:5">
      <c r="E9392" s="139"/>
    </row>
    <row r="9393" spans="5:5">
      <c r="E9393" s="139"/>
    </row>
    <row r="9394" spans="5:5">
      <c r="E9394" s="139"/>
    </row>
    <row r="9395" spans="5:5">
      <c r="E9395" s="139"/>
    </row>
    <row r="9396" spans="5:5">
      <c r="E9396" s="139"/>
    </row>
    <row r="9397" spans="5:5">
      <c r="E9397" s="139"/>
    </row>
    <row r="9398" spans="5:5">
      <c r="E9398" s="139"/>
    </row>
    <row r="9399" spans="5:5">
      <c r="E9399" s="139"/>
    </row>
    <row r="9400" spans="5:5">
      <c r="E9400" s="139"/>
    </row>
    <row r="9401" spans="5:5">
      <c r="E9401" s="139"/>
    </row>
    <row r="9402" spans="5:5">
      <c r="E9402" s="139"/>
    </row>
    <row r="9403" spans="5:5">
      <c r="E9403" s="139"/>
    </row>
    <row r="9404" spans="5:5">
      <c r="E9404" s="139"/>
    </row>
    <row r="9405" spans="5:5">
      <c r="E9405" s="139"/>
    </row>
    <row r="9406" spans="5:5">
      <c r="E9406" s="139"/>
    </row>
    <row r="9407" spans="5:5">
      <c r="E9407" s="139"/>
    </row>
    <row r="9408" spans="5:5">
      <c r="E9408" s="139"/>
    </row>
    <row r="9409" spans="5:5">
      <c r="E9409" s="139"/>
    </row>
    <row r="9410" spans="5:5">
      <c r="E9410" s="139"/>
    </row>
    <row r="9411" spans="5:5">
      <c r="E9411" s="139"/>
    </row>
    <row r="9412" spans="5:5">
      <c r="E9412" s="139"/>
    </row>
    <row r="9413" spans="5:5">
      <c r="E9413" s="139"/>
    </row>
    <row r="9414" spans="5:5">
      <c r="E9414" s="139"/>
    </row>
    <row r="9415" spans="5:5">
      <c r="E9415" s="139"/>
    </row>
    <row r="9416" spans="5:5">
      <c r="E9416" s="139"/>
    </row>
    <row r="9417" spans="5:5">
      <c r="E9417" s="139"/>
    </row>
    <row r="9418" spans="5:5">
      <c r="E9418" s="139"/>
    </row>
    <row r="9419" spans="5:5">
      <c r="E9419" s="139"/>
    </row>
    <row r="9420" spans="5:5">
      <c r="E9420" s="139"/>
    </row>
    <row r="9421" spans="5:5">
      <c r="E9421" s="139"/>
    </row>
    <row r="9422" spans="5:5">
      <c r="E9422" s="139"/>
    </row>
    <row r="9423" spans="5:5">
      <c r="E9423" s="139"/>
    </row>
    <row r="9424" spans="5:5">
      <c r="E9424" s="139"/>
    </row>
    <row r="9425" spans="5:5">
      <c r="E9425" s="139"/>
    </row>
    <row r="9426" spans="5:5">
      <c r="E9426" s="139"/>
    </row>
    <row r="9427" spans="5:5">
      <c r="E9427" s="139"/>
    </row>
    <row r="9428" spans="5:5">
      <c r="E9428" s="139"/>
    </row>
    <row r="9429" spans="5:5">
      <c r="E9429" s="139"/>
    </row>
    <row r="9430" spans="5:5">
      <c r="E9430" s="139"/>
    </row>
    <row r="9431" spans="5:5">
      <c r="E9431" s="139"/>
    </row>
    <row r="9432" spans="5:5">
      <c r="E9432" s="139"/>
    </row>
    <row r="9433" spans="5:5">
      <c r="E9433" s="139"/>
    </row>
    <row r="9434" spans="5:5">
      <c r="E9434" s="139"/>
    </row>
    <row r="9435" spans="5:5">
      <c r="E9435" s="139"/>
    </row>
    <row r="9436" spans="5:5">
      <c r="E9436" s="139"/>
    </row>
    <row r="9437" spans="5:5">
      <c r="E9437" s="139"/>
    </row>
    <row r="9438" spans="5:5">
      <c r="E9438" s="139"/>
    </row>
    <row r="9439" spans="5:5">
      <c r="E9439" s="139"/>
    </row>
    <row r="9440" spans="5:5">
      <c r="E9440" s="139"/>
    </row>
    <row r="9441" spans="5:5">
      <c r="E9441" s="139"/>
    </row>
    <row r="9442" spans="5:5">
      <c r="E9442" s="139"/>
    </row>
    <row r="9443" spans="5:5">
      <c r="E9443" s="139"/>
    </row>
    <row r="9444" spans="5:5">
      <c r="E9444" s="139"/>
    </row>
    <row r="9445" spans="5:5">
      <c r="E9445" s="139"/>
    </row>
    <row r="9446" spans="5:5">
      <c r="E9446" s="139"/>
    </row>
    <row r="9447" spans="5:5">
      <c r="E9447" s="139"/>
    </row>
    <row r="9448" spans="5:5">
      <c r="E9448" s="139"/>
    </row>
    <row r="9449" spans="5:5">
      <c r="E9449" s="139"/>
    </row>
    <row r="9450" spans="5:5">
      <c r="E9450" s="139"/>
    </row>
    <row r="9451" spans="5:5">
      <c r="E9451" s="139"/>
    </row>
    <row r="9452" spans="5:5">
      <c r="E9452" s="139"/>
    </row>
    <row r="9453" spans="5:5">
      <c r="E9453" s="139"/>
    </row>
    <row r="9454" spans="5:5">
      <c r="E9454" s="139"/>
    </row>
    <row r="9455" spans="5:5">
      <c r="E9455" s="139"/>
    </row>
    <row r="9456" spans="5:5">
      <c r="E9456" s="139"/>
    </row>
    <row r="9457" spans="5:5">
      <c r="E9457" s="139"/>
    </row>
    <row r="9458" spans="5:5">
      <c r="E9458" s="139"/>
    </row>
    <row r="9459" spans="5:5">
      <c r="E9459" s="139"/>
    </row>
    <row r="9460" spans="5:5">
      <c r="E9460" s="139"/>
    </row>
    <row r="9461" spans="5:5">
      <c r="E9461" s="139"/>
    </row>
    <row r="9462" spans="5:5">
      <c r="E9462" s="139"/>
    </row>
    <row r="9463" spans="5:5">
      <c r="E9463" s="139"/>
    </row>
    <row r="9464" spans="5:5">
      <c r="E9464" s="139"/>
    </row>
    <row r="9465" spans="5:5">
      <c r="E9465" s="139"/>
    </row>
    <row r="9466" spans="5:5">
      <c r="E9466" s="139"/>
    </row>
    <row r="9467" spans="5:5">
      <c r="E9467" s="139"/>
    </row>
    <row r="9468" spans="5:5">
      <c r="E9468" s="139"/>
    </row>
    <row r="9469" spans="5:5">
      <c r="E9469" s="139"/>
    </row>
    <row r="9470" spans="5:5">
      <c r="E9470" s="139"/>
    </row>
    <row r="9471" spans="5:5">
      <c r="E9471" s="139"/>
    </row>
    <row r="9472" spans="5:5">
      <c r="E9472" s="139"/>
    </row>
    <row r="9473" spans="5:5">
      <c r="E9473" s="139"/>
    </row>
    <row r="9474" spans="5:5">
      <c r="E9474" s="139"/>
    </row>
    <row r="9475" spans="5:5">
      <c r="E9475" s="139"/>
    </row>
    <row r="9476" spans="5:5">
      <c r="E9476" s="139"/>
    </row>
    <row r="9477" spans="5:5">
      <c r="E9477" s="139"/>
    </row>
    <row r="9478" spans="5:5">
      <c r="E9478" s="139"/>
    </row>
    <row r="9479" spans="5:5">
      <c r="E9479" s="139"/>
    </row>
    <row r="9480" spans="5:5">
      <c r="E9480" s="139"/>
    </row>
    <row r="9481" spans="5:5">
      <c r="E9481" s="139"/>
    </row>
    <row r="9482" spans="5:5">
      <c r="E9482" s="139"/>
    </row>
    <row r="9483" spans="5:5">
      <c r="E9483" s="139"/>
    </row>
    <row r="9484" spans="5:5">
      <c r="E9484" s="139"/>
    </row>
    <row r="9485" spans="5:5">
      <c r="E9485" s="139"/>
    </row>
    <row r="9486" spans="5:5">
      <c r="E9486" s="139"/>
    </row>
    <row r="9487" spans="5:5">
      <c r="E9487" s="139"/>
    </row>
    <row r="9488" spans="5:5">
      <c r="E9488" s="139"/>
    </row>
    <row r="9489" spans="5:5">
      <c r="E9489" s="139"/>
    </row>
    <row r="9490" spans="5:5">
      <c r="E9490" s="139"/>
    </row>
    <row r="9491" spans="5:5">
      <c r="E9491" s="139"/>
    </row>
    <row r="9492" spans="5:5">
      <c r="E9492" s="139"/>
    </row>
    <row r="9493" spans="5:5">
      <c r="E9493" s="139"/>
    </row>
    <row r="9494" spans="5:5">
      <c r="E9494" s="139"/>
    </row>
    <row r="9495" spans="5:5">
      <c r="E9495" s="139"/>
    </row>
    <row r="9496" spans="5:5">
      <c r="E9496" s="139"/>
    </row>
    <row r="9497" spans="5:5">
      <c r="E9497" s="139"/>
    </row>
    <row r="9498" spans="5:5">
      <c r="E9498" s="139"/>
    </row>
    <row r="9499" spans="5:5">
      <c r="E9499" s="139"/>
    </row>
    <row r="9500" spans="5:5">
      <c r="E9500" s="139"/>
    </row>
    <row r="9501" spans="5:5">
      <c r="E9501" s="139"/>
    </row>
    <row r="9502" spans="5:5">
      <c r="E9502" s="139"/>
    </row>
    <row r="9503" spans="5:5">
      <c r="E9503" s="139"/>
    </row>
    <row r="9504" spans="5:5">
      <c r="E9504" s="139"/>
    </row>
    <row r="9505" spans="5:5">
      <c r="E9505" s="139"/>
    </row>
    <row r="9506" spans="5:5">
      <c r="E9506" s="139"/>
    </row>
    <row r="9507" spans="5:5">
      <c r="E9507" s="139"/>
    </row>
    <row r="9508" spans="5:5">
      <c r="E9508" s="139"/>
    </row>
    <row r="9509" spans="5:5">
      <c r="E9509" s="139"/>
    </row>
    <row r="9510" spans="5:5">
      <c r="E9510" s="139"/>
    </row>
    <row r="9511" spans="5:5">
      <c r="E9511" s="139"/>
    </row>
    <row r="9512" spans="5:5">
      <c r="E9512" s="139"/>
    </row>
    <row r="9513" spans="5:5">
      <c r="E9513" s="139"/>
    </row>
    <row r="9514" spans="5:5">
      <c r="E9514" s="139"/>
    </row>
    <row r="9515" spans="5:5">
      <c r="E9515" s="139"/>
    </row>
    <row r="9516" spans="5:5">
      <c r="E9516" s="139"/>
    </row>
    <row r="9517" spans="5:5">
      <c r="E9517" s="139"/>
    </row>
    <row r="9518" spans="5:5">
      <c r="E9518" s="139"/>
    </row>
    <row r="9519" spans="5:5">
      <c r="E9519" s="139"/>
    </row>
    <row r="9520" spans="5:5">
      <c r="E9520" s="139"/>
    </row>
    <row r="9521" spans="5:5">
      <c r="E9521" s="139"/>
    </row>
    <row r="9522" spans="5:5">
      <c r="E9522" s="139"/>
    </row>
    <row r="9523" spans="5:5">
      <c r="E9523" s="139"/>
    </row>
    <row r="9524" spans="5:5">
      <c r="E9524" s="139"/>
    </row>
    <row r="9525" spans="5:5">
      <c r="E9525" s="139"/>
    </row>
    <row r="9526" spans="5:5">
      <c r="E9526" s="139"/>
    </row>
    <row r="9527" spans="5:5">
      <c r="E9527" s="139"/>
    </row>
    <row r="9528" spans="5:5">
      <c r="E9528" s="139"/>
    </row>
    <row r="9529" spans="5:5">
      <c r="E9529" s="139"/>
    </row>
    <row r="9530" spans="5:5">
      <c r="E9530" s="139"/>
    </row>
    <row r="9531" spans="5:5">
      <c r="E9531" s="139"/>
    </row>
    <row r="9532" spans="5:5">
      <c r="E9532" s="139"/>
    </row>
    <row r="9533" spans="5:5">
      <c r="E9533" s="139"/>
    </row>
    <row r="9534" spans="5:5">
      <c r="E9534" s="139"/>
    </row>
    <row r="9535" spans="5:5">
      <c r="E9535" s="139"/>
    </row>
    <row r="9536" spans="5:5">
      <c r="E9536" s="139"/>
    </row>
    <row r="9537" spans="5:5">
      <c r="E9537" s="139"/>
    </row>
    <row r="9538" spans="5:5">
      <c r="E9538" s="139"/>
    </row>
    <row r="9539" spans="5:5">
      <c r="E9539" s="139"/>
    </row>
    <row r="9540" spans="5:5">
      <c r="E9540" s="139"/>
    </row>
    <row r="9541" spans="5:5">
      <c r="E9541" s="139"/>
    </row>
    <row r="9542" spans="5:5">
      <c r="E9542" s="139"/>
    </row>
    <row r="9543" spans="5:5">
      <c r="E9543" s="139"/>
    </row>
    <row r="9544" spans="5:5">
      <c r="E9544" s="139"/>
    </row>
    <row r="9545" spans="5:5">
      <c r="E9545" s="139"/>
    </row>
    <row r="9546" spans="5:5">
      <c r="E9546" s="139"/>
    </row>
    <row r="9547" spans="5:5">
      <c r="E9547" s="139"/>
    </row>
    <row r="9548" spans="5:5">
      <c r="E9548" s="139"/>
    </row>
    <row r="9549" spans="5:5">
      <c r="E9549" s="139"/>
    </row>
    <row r="9550" spans="5:5">
      <c r="E9550" s="139"/>
    </row>
    <row r="9551" spans="5:5">
      <c r="E9551" s="139"/>
    </row>
    <row r="9552" spans="5:5">
      <c r="E9552" s="139"/>
    </row>
    <row r="9553" spans="5:5">
      <c r="E9553" s="139"/>
    </row>
    <row r="9554" spans="5:5">
      <c r="E9554" s="139"/>
    </row>
    <row r="9555" spans="5:5">
      <c r="E9555" s="139"/>
    </row>
    <row r="9556" spans="5:5">
      <c r="E9556" s="139"/>
    </row>
    <row r="9557" spans="5:5">
      <c r="E9557" s="139"/>
    </row>
    <row r="9558" spans="5:5">
      <c r="E9558" s="139"/>
    </row>
    <row r="9559" spans="5:5">
      <c r="E9559" s="139"/>
    </row>
    <row r="9560" spans="5:5">
      <c r="E9560" s="139"/>
    </row>
    <row r="9561" spans="5:5">
      <c r="E9561" s="139"/>
    </row>
    <row r="9562" spans="5:5">
      <c r="E9562" s="139"/>
    </row>
    <row r="9563" spans="5:5">
      <c r="E9563" s="139"/>
    </row>
    <row r="9564" spans="5:5">
      <c r="E9564" s="139"/>
    </row>
    <row r="9565" spans="5:5">
      <c r="E9565" s="139"/>
    </row>
    <row r="9566" spans="5:5">
      <c r="E9566" s="139"/>
    </row>
    <row r="9567" spans="5:5">
      <c r="E9567" s="139"/>
    </row>
    <row r="9568" spans="5:5">
      <c r="E9568" s="139"/>
    </row>
    <row r="9569" spans="5:5">
      <c r="E9569" s="139"/>
    </row>
    <row r="9570" spans="5:5">
      <c r="E9570" s="139"/>
    </row>
    <row r="9571" spans="5:5">
      <c r="E9571" s="139"/>
    </row>
    <row r="9572" spans="5:5">
      <c r="E9572" s="139"/>
    </row>
    <row r="9573" spans="5:5">
      <c r="E9573" s="139"/>
    </row>
    <row r="9574" spans="5:5">
      <c r="E9574" s="139"/>
    </row>
    <row r="9575" spans="5:5">
      <c r="E9575" s="139"/>
    </row>
    <row r="9576" spans="5:5">
      <c r="E9576" s="139"/>
    </row>
    <row r="9577" spans="5:5">
      <c r="E9577" s="139"/>
    </row>
    <row r="9578" spans="5:5">
      <c r="E9578" s="139"/>
    </row>
    <row r="9579" spans="5:5">
      <c r="E9579" s="139"/>
    </row>
    <row r="9580" spans="5:5">
      <c r="E9580" s="139"/>
    </row>
    <row r="9581" spans="5:5">
      <c r="E9581" s="139"/>
    </row>
    <row r="9582" spans="5:5">
      <c r="E9582" s="139"/>
    </row>
    <row r="9583" spans="5:5">
      <c r="E9583" s="139"/>
    </row>
    <row r="9584" spans="5:5">
      <c r="E9584" s="139"/>
    </row>
    <row r="9585" spans="5:5">
      <c r="E9585" s="139"/>
    </row>
    <row r="9586" spans="5:5">
      <c r="E9586" s="139"/>
    </row>
    <row r="9587" spans="5:5">
      <c r="E9587" s="139"/>
    </row>
    <row r="9588" spans="5:5">
      <c r="E9588" s="139"/>
    </row>
    <row r="9589" spans="5:5">
      <c r="E9589" s="139"/>
    </row>
    <row r="9590" spans="5:5">
      <c r="E9590" s="139"/>
    </row>
    <row r="9591" spans="5:5">
      <c r="E9591" s="139"/>
    </row>
    <row r="9592" spans="5:5">
      <c r="E9592" s="139"/>
    </row>
    <row r="9593" spans="5:5">
      <c r="E9593" s="139"/>
    </row>
    <row r="9594" spans="5:5">
      <c r="E9594" s="139"/>
    </row>
    <row r="9595" spans="5:5">
      <c r="E9595" s="139"/>
    </row>
    <row r="9596" spans="5:5">
      <c r="E9596" s="139"/>
    </row>
    <row r="9597" spans="5:5">
      <c r="E9597" s="139"/>
    </row>
    <row r="9598" spans="5:5">
      <c r="E9598" s="139"/>
    </row>
    <row r="9599" spans="5:5">
      <c r="E9599" s="139"/>
    </row>
    <row r="9600" spans="5:5">
      <c r="E9600" s="139"/>
    </row>
    <row r="9601" spans="5:5">
      <c r="E9601" s="139"/>
    </row>
    <row r="9602" spans="5:5">
      <c r="E9602" s="139"/>
    </row>
    <row r="9603" spans="5:5">
      <c r="E9603" s="139"/>
    </row>
    <row r="9604" spans="5:5">
      <c r="E9604" s="139"/>
    </row>
    <row r="9605" spans="5:5">
      <c r="E9605" s="139"/>
    </row>
    <row r="9606" spans="5:5">
      <c r="E9606" s="139"/>
    </row>
    <row r="9607" spans="5:5">
      <c r="E9607" s="139"/>
    </row>
    <row r="9608" spans="5:5">
      <c r="E9608" s="139"/>
    </row>
    <row r="9609" spans="5:5">
      <c r="E9609" s="139"/>
    </row>
    <row r="9610" spans="5:5">
      <c r="E9610" s="139"/>
    </row>
    <row r="9611" spans="5:5">
      <c r="E9611" s="139"/>
    </row>
    <row r="9612" spans="5:5">
      <c r="E9612" s="139"/>
    </row>
    <row r="9613" spans="5:5">
      <c r="E9613" s="139"/>
    </row>
    <row r="9614" spans="5:5">
      <c r="E9614" s="139"/>
    </row>
    <row r="9615" spans="5:5">
      <c r="E9615" s="139"/>
    </row>
    <row r="9616" spans="5:5">
      <c r="E9616" s="139"/>
    </row>
    <row r="9617" spans="5:5">
      <c r="E9617" s="139"/>
    </row>
    <row r="9618" spans="5:5">
      <c r="E9618" s="139"/>
    </row>
    <row r="9619" spans="5:5">
      <c r="E9619" s="139"/>
    </row>
    <row r="9620" spans="5:5">
      <c r="E9620" s="139"/>
    </row>
    <row r="9621" spans="5:5">
      <c r="E9621" s="139"/>
    </row>
    <row r="9622" spans="5:5">
      <c r="E9622" s="139"/>
    </row>
    <row r="9623" spans="5:5">
      <c r="E9623" s="139"/>
    </row>
    <row r="9624" spans="5:5">
      <c r="E9624" s="139"/>
    </row>
    <row r="9625" spans="5:5">
      <c r="E9625" s="139"/>
    </row>
    <row r="9626" spans="5:5">
      <c r="E9626" s="139"/>
    </row>
    <row r="9627" spans="5:5">
      <c r="E9627" s="139"/>
    </row>
    <row r="9628" spans="5:5">
      <c r="E9628" s="139"/>
    </row>
    <row r="9629" spans="5:5">
      <c r="E9629" s="139"/>
    </row>
    <row r="9630" spans="5:5">
      <c r="E9630" s="139"/>
    </row>
    <row r="9631" spans="5:5">
      <c r="E9631" s="139"/>
    </row>
    <row r="9632" spans="5:5">
      <c r="E9632" s="139"/>
    </row>
    <row r="9633" spans="5:5">
      <c r="E9633" s="139"/>
    </row>
    <row r="9634" spans="5:5">
      <c r="E9634" s="139"/>
    </row>
    <row r="9635" spans="5:5">
      <c r="E9635" s="139"/>
    </row>
    <row r="9636" spans="5:5">
      <c r="E9636" s="139"/>
    </row>
    <row r="9637" spans="5:5">
      <c r="E9637" s="139"/>
    </row>
    <row r="9638" spans="5:5">
      <c r="E9638" s="139"/>
    </row>
    <row r="9639" spans="5:5">
      <c r="E9639" s="139"/>
    </row>
    <row r="9640" spans="5:5">
      <c r="E9640" s="139"/>
    </row>
    <row r="9641" spans="5:5">
      <c r="E9641" s="139"/>
    </row>
    <row r="9642" spans="5:5">
      <c r="E9642" s="139"/>
    </row>
    <row r="9643" spans="5:5">
      <c r="E9643" s="139"/>
    </row>
    <row r="9644" spans="5:5">
      <c r="E9644" s="139"/>
    </row>
    <row r="9645" spans="5:5">
      <c r="E9645" s="139"/>
    </row>
    <row r="9646" spans="5:5">
      <c r="E9646" s="139"/>
    </row>
    <row r="9647" spans="5:5">
      <c r="E9647" s="139"/>
    </row>
    <row r="9648" spans="5:5">
      <c r="E9648" s="139"/>
    </row>
    <row r="9649" spans="5:5">
      <c r="E9649" s="139"/>
    </row>
    <row r="9650" spans="5:5">
      <c r="E9650" s="139"/>
    </row>
    <row r="9651" spans="5:5">
      <c r="E9651" s="139"/>
    </row>
    <row r="9652" spans="5:5">
      <c r="E9652" s="139"/>
    </row>
    <row r="9653" spans="5:5">
      <c r="E9653" s="139"/>
    </row>
    <row r="9654" spans="5:5">
      <c r="E9654" s="139"/>
    </row>
    <row r="9655" spans="5:5">
      <c r="E9655" s="139"/>
    </row>
    <row r="9656" spans="5:5">
      <c r="E9656" s="139"/>
    </row>
    <row r="9657" spans="5:5">
      <c r="E9657" s="139"/>
    </row>
    <row r="9658" spans="5:5">
      <c r="E9658" s="139"/>
    </row>
    <row r="9659" spans="5:5">
      <c r="E9659" s="139"/>
    </row>
    <row r="9660" spans="5:5">
      <c r="E9660" s="139"/>
    </row>
    <row r="9661" spans="5:5">
      <c r="E9661" s="139"/>
    </row>
    <row r="9662" spans="5:5">
      <c r="E9662" s="139"/>
    </row>
    <row r="9663" spans="5:5">
      <c r="E9663" s="139"/>
    </row>
    <row r="9664" spans="5:5">
      <c r="E9664" s="139"/>
    </row>
    <row r="9665" spans="5:5">
      <c r="E9665" s="139"/>
    </row>
    <row r="9666" spans="5:5">
      <c r="E9666" s="139"/>
    </row>
    <row r="9667" spans="5:5">
      <c r="E9667" s="139"/>
    </row>
    <row r="9668" spans="5:5">
      <c r="E9668" s="139"/>
    </row>
    <row r="9669" spans="5:5">
      <c r="E9669" s="139"/>
    </row>
    <row r="9670" spans="5:5">
      <c r="E9670" s="139"/>
    </row>
    <row r="9671" spans="5:5">
      <c r="E9671" s="139"/>
    </row>
    <row r="9672" spans="5:5">
      <c r="E9672" s="139"/>
    </row>
    <row r="9673" spans="5:5">
      <c r="E9673" s="139"/>
    </row>
    <row r="9674" spans="5:5">
      <c r="E9674" s="139"/>
    </row>
    <row r="9675" spans="5:5">
      <c r="E9675" s="139"/>
    </row>
    <row r="9676" spans="5:5">
      <c r="E9676" s="139"/>
    </row>
    <row r="9677" spans="5:5">
      <c r="E9677" s="139"/>
    </row>
    <row r="9678" spans="5:5">
      <c r="E9678" s="139"/>
    </row>
    <row r="9679" spans="5:5">
      <c r="E9679" s="139"/>
    </row>
    <row r="9680" spans="5:5">
      <c r="E9680" s="139"/>
    </row>
    <row r="9681" spans="5:5">
      <c r="E9681" s="139"/>
    </row>
    <row r="9682" spans="5:5">
      <c r="E9682" s="139"/>
    </row>
    <row r="9683" spans="5:5">
      <c r="E9683" s="139"/>
    </row>
    <row r="9684" spans="5:5">
      <c r="E9684" s="139"/>
    </row>
    <row r="9685" spans="5:5">
      <c r="E9685" s="139"/>
    </row>
    <row r="9686" spans="5:5">
      <c r="E9686" s="139"/>
    </row>
    <row r="9687" spans="5:5">
      <c r="E9687" s="139"/>
    </row>
    <row r="9688" spans="5:5">
      <c r="E9688" s="139"/>
    </row>
    <row r="9689" spans="5:5">
      <c r="E9689" s="139"/>
    </row>
    <row r="9690" spans="5:5">
      <c r="E9690" s="139"/>
    </row>
    <row r="9691" spans="5:5">
      <c r="E9691" s="139"/>
    </row>
    <row r="9692" spans="5:5">
      <c r="E9692" s="139"/>
    </row>
    <row r="9693" spans="5:5">
      <c r="E9693" s="139"/>
    </row>
    <row r="9694" spans="5:5">
      <c r="E9694" s="139"/>
    </row>
    <row r="9695" spans="5:5">
      <c r="E9695" s="139"/>
    </row>
    <row r="9696" spans="5:5">
      <c r="E9696" s="139"/>
    </row>
    <row r="9697" spans="5:5">
      <c r="E9697" s="139"/>
    </row>
    <row r="9698" spans="5:5">
      <c r="E9698" s="139"/>
    </row>
    <row r="9699" spans="5:5">
      <c r="E9699" s="139"/>
    </row>
    <row r="9700" spans="5:5">
      <c r="E9700" s="139"/>
    </row>
    <row r="9701" spans="5:5">
      <c r="E9701" s="139"/>
    </row>
    <row r="9702" spans="5:5">
      <c r="E9702" s="139"/>
    </row>
    <row r="9703" spans="5:5">
      <c r="E9703" s="139"/>
    </row>
    <row r="9704" spans="5:5">
      <c r="E9704" s="139"/>
    </row>
    <row r="9705" spans="5:5">
      <c r="E9705" s="139"/>
    </row>
    <row r="9706" spans="5:5">
      <c r="E9706" s="139"/>
    </row>
    <row r="9707" spans="5:5">
      <c r="E9707" s="139"/>
    </row>
    <row r="9708" spans="5:5">
      <c r="E9708" s="139"/>
    </row>
    <row r="9709" spans="5:5">
      <c r="E9709" s="139"/>
    </row>
    <row r="9710" spans="5:5">
      <c r="E9710" s="139"/>
    </row>
    <row r="9711" spans="5:5">
      <c r="E9711" s="139"/>
    </row>
    <row r="9712" spans="5:5">
      <c r="E9712" s="139"/>
    </row>
    <row r="9713" spans="5:5">
      <c r="E9713" s="139"/>
    </row>
    <row r="9714" spans="5:5">
      <c r="E9714" s="139"/>
    </row>
    <row r="9715" spans="5:5">
      <c r="E9715" s="139"/>
    </row>
    <row r="9716" spans="5:5">
      <c r="E9716" s="139"/>
    </row>
    <row r="9717" spans="5:5">
      <c r="E9717" s="139"/>
    </row>
    <row r="9718" spans="5:5">
      <c r="E9718" s="139"/>
    </row>
    <row r="9719" spans="5:5">
      <c r="E9719" s="139"/>
    </row>
    <row r="9720" spans="5:5">
      <c r="E9720" s="139"/>
    </row>
    <row r="9721" spans="5:5">
      <c r="E9721" s="139"/>
    </row>
    <row r="9722" spans="5:5">
      <c r="E9722" s="139"/>
    </row>
    <row r="9723" spans="5:5">
      <c r="E9723" s="139"/>
    </row>
    <row r="9724" spans="5:5">
      <c r="E9724" s="139"/>
    </row>
    <row r="9725" spans="5:5">
      <c r="E9725" s="139"/>
    </row>
    <row r="9726" spans="5:5">
      <c r="E9726" s="139"/>
    </row>
    <row r="9727" spans="5:5">
      <c r="E9727" s="139"/>
    </row>
    <row r="9728" spans="5:5">
      <c r="E9728" s="139"/>
    </row>
    <row r="9729" spans="5:5">
      <c r="E9729" s="139"/>
    </row>
    <row r="9730" spans="5:5">
      <c r="E9730" s="139"/>
    </row>
    <row r="9731" spans="5:5">
      <c r="E9731" s="139"/>
    </row>
    <row r="9732" spans="5:5">
      <c r="E9732" s="139"/>
    </row>
    <row r="9733" spans="5:5">
      <c r="E9733" s="139"/>
    </row>
    <row r="9734" spans="5:5">
      <c r="E9734" s="139"/>
    </row>
    <row r="9735" spans="5:5">
      <c r="E9735" s="139"/>
    </row>
    <row r="9736" spans="5:5">
      <c r="E9736" s="139"/>
    </row>
    <row r="9737" spans="5:5">
      <c r="E9737" s="139"/>
    </row>
    <row r="9738" spans="5:5">
      <c r="E9738" s="139"/>
    </row>
    <row r="9739" spans="5:5">
      <c r="E9739" s="139"/>
    </row>
    <row r="9740" spans="5:5">
      <c r="E9740" s="139"/>
    </row>
    <row r="9741" spans="5:5">
      <c r="E9741" s="139"/>
    </row>
    <row r="9742" spans="5:5">
      <c r="E9742" s="139"/>
    </row>
    <row r="9743" spans="5:5">
      <c r="E9743" s="139"/>
    </row>
    <row r="9744" spans="5:5">
      <c r="E9744" s="139"/>
    </row>
    <row r="9745" spans="5:5">
      <c r="E9745" s="139"/>
    </row>
    <row r="9746" spans="5:5">
      <c r="E9746" s="139"/>
    </row>
    <row r="9747" spans="5:5">
      <c r="E9747" s="139"/>
    </row>
    <row r="9748" spans="5:5">
      <c r="E9748" s="139"/>
    </row>
    <row r="9749" spans="5:5">
      <c r="E9749" s="139"/>
    </row>
    <row r="9750" spans="5:5">
      <c r="E9750" s="139"/>
    </row>
    <row r="9751" spans="5:5">
      <c r="E9751" s="139"/>
    </row>
    <row r="9752" spans="5:5">
      <c r="E9752" s="139"/>
    </row>
    <row r="9753" spans="5:5">
      <c r="E9753" s="139"/>
    </row>
    <row r="9754" spans="5:5">
      <c r="E9754" s="139"/>
    </row>
    <row r="9755" spans="5:5">
      <c r="E9755" s="139"/>
    </row>
    <row r="9756" spans="5:5">
      <c r="E9756" s="139"/>
    </row>
    <row r="9757" spans="5:5">
      <c r="E9757" s="139"/>
    </row>
    <row r="9758" spans="5:5">
      <c r="E9758" s="139"/>
    </row>
    <row r="9759" spans="5:5">
      <c r="E9759" s="139"/>
    </row>
    <row r="9760" spans="5:5">
      <c r="E9760" s="139"/>
    </row>
    <row r="9761" spans="5:5">
      <c r="E9761" s="139"/>
    </row>
    <row r="9762" spans="5:5">
      <c r="E9762" s="139"/>
    </row>
    <row r="9763" spans="5:5">
      <c r="E9763" s="139"/>
    </row>
    <row r="9764" spans="5:5">
      <c r="E9764" s="139"/>
    </row>
    <row r="9765" spans="5:5">
      <c r="E9765" s="139"/>
    </row>
    <row r="9766" spans="5:5">
      <c r="E9766" s="139"/>
    </row>
    <row r="9767" spans="5:5">
      <c r="E9767" s="139"/>
    </row>
    <row r="9768" spans="5:5">
      <c r="E9768" s="139"/>
    </row>
    <row r="9769" spans="5:5">
      <c r="E9769" s="139"/>
    </row>
    <row r="9770" spans="5:5">
      <c r="E9770" s="139"/>
    </row>
    <row r="9771" spans="5:5">
      <c r="E9771" s="139"/>
    </row>
    <row r="9772" spans="5:5">
      <c r="E9772" s="139"/>
    </row>
    <row r="9773" spans="5:5">
      <c r="E9773" s="139"/>
    </row>
    <row r="9774" spans="5:5">
      <c r="E9774" s="139"/>
    </row>
    <row r="9775" spans="5:5">
      <c r="E9775" s="139"/>
    </row>
    <row r="9776" spans="5:5">
      <c r="E9776" s="139"/>
    </row>
    <row r="9777" spans="5:5">
      <c r="E9777" s="139"/>
    </row>
    <row r="9778" spans="5:5">
      <c r="E9778" s="139"/>
    </row>
    <row r="9779" spans="5:5">
      <c r="E9779" s="139"/>
    </row>
    <row r="9780" spans="5:5">
      <c r="E9780" s="139"/>
    </row>
    <row r="9781" spans="5:5">
      <c r="E9781" s="139"/>
    </row>
    <row r="9782" spans="5:5">
      <c r="E9782" s="139"/>
    </row>
    <row r="9783" spans="5:5">
      <c r="E9783" s="139"/>
    </row>
    <row r="9784" spans="5:5">
      <c r="E9784" s="139"/>
    </row>
    <row r="9785" spans="5:5">
      <c r="E9785" s="139"/>
    </row>
    <row r="9786" spans="5:5">
      <c r="E9786" s="139"/>
    </row>
    <row r="9787" spans="5:5">
      <c r="E9787" s="139"/>
    </row>
    <row r="9788" spans="5:5">
      <c r="E9788" s="139"/>
    </row>
    <row r="9789" spans="5:5">
      <c r="E9789" s="139"/>
    </row>
    <row r="9790" spans="5:5">
      <c r="E9790" s="139"/>
    </row>
    <row r="9791" spans="5:5">
      <c r="E9791" s="139"/>
    </row>
    <row r="9792" spans="5:5">
      <c r="E9792" s="139"/>
    </row>
    <row r="9793" spans="5:5">
      <c r="E9793" s="139"/>
    </row>
    <row r="9794" spans="5:5">
      <c r="E9794" s="139"/>
    </row>
    <row r="9795" spans="5:5">
      <c r="E9795" s="139"/>
    </row>
    <row r="9796" spans="5:5">
      <c r="E9796" s="139"/>
    </row>
    <row r="9797" spans="5:5">
      <c r="E9797" s="139"/>
    </row>
    <row r="9798" spans="5:5">
      <c r="E9798" s="139"/>
    </row>
    <row r="9799" spans="5:5">
      <c r="E9799" s="139"/>
    </row>
    <row r="9800" spans="5:5">
      <c r="E9800" s="139"/>
    </row>
    <row r="9801" spans="5:5">
      <c r="E9801" s="139"/>
    </row>
    <row r="9802" spans="5:5">
      <c r="E9802" s="139"/>
    </row>
    <row r="9803" spans="5:5">
      <c r="E9803" s="139"/>
    </row>
    <row r="9804" spans="5:5">
      <c r="E9804" s="139"/>
    </row>
    <row r="9805" spans="5:5">
      <c r="E9805" s="139"/>
    </row>
    <row r="9806" spans="5:5">
      <c r="E9806" s="139"/>
    </row>
    <row r="9807" spans="5:5">
      <c r="E9807" s="139"/>
    </row>
    <row r="9808" spans="5:5">
      <c r="E9808" s="139"/>
    </row>
    <row r="9809" spans="5:5">
      <c r="E9809" s="139"/>
    </row>
    <row r="9810" spans="5:5">
      <c r="E9810" s="139"/>
    </row>
    <row r="9811" spans="5:5">
      <c r="E9811" s="139"/>
    </row>
    <row r="9812" spans="5:5">
      <c r="E9812" s="139"/>
    </row>
    <row r="9813" spans="5:5">
      <c r="E9813" s="139"/>
    </row>
    <row r="9814" spans="5:5">
      <c r="E9814" s="139"/>
    </row>
    <row r="9815" spans="5:5">
      <c r="E9815" s="139"/>
    </row>
    <row r="9816" spans="5:5">
      <c r="E9816" s="139"/>
    </row>
    <row r="9817" spans="5:5">
      <c r="E9817" s="139"/>
    </row>
    <row r="9818" spans="5:5">
      <c r="E9818" s="139"/>
    </row>
    <row r="9819" spans="5:5">
      <c r="E9819" s="139"/>
    </row>
    <row r="9820" spans="5:5">
      <c r="E9820" s="139"/>
    </row>
    <row r="9821" spans="5:5">
      <c r="E9821" s="139"/>
    </row>
    <row r="9822" spans="5:5">
      <c r="E9822" s="139"/>
    </row>
    <row r="9823" spans="5:5">
      <c r="E9823" s="139"/>
    </row>
    <row r="9824" spans="5:5">
      <c r="E9824" s="139"/>
    </row>
    <row r="9825" spans="5:5">
      <c r="E9825" s="139"/>
    </row>
    <row r="9826" spans="5:5">
      <c r="E9826" s="139"/>
    </row>
    <row r="9827" spans="5:5">
      <c r="E9827" s="139"/>
    </row>
    <row r="9828" spans="5:5">
      <c r="E9828" s="139"/>
    </row>
    <row r="9829" spans="5:5">
      <c r="E9829" s="139"/>
    </row>
    <row r="9830" spans="5:5">
      <c r="E9830" s="139"/>
    </row>
    <row r="9831" spans="5:5">
      <c r="E9831" s="139"/>
    </row>
    <row r="9832" spans="5:5">
      <c r="E9832" s="139"/>
    </row>
    <row r="9833" spans="5:5">
      <c r="E9833" s="139"/>
    </row>
    <row r="9834" spans="5:5">
      <c r="E9834" s="139"/>
    </row>
    <row r="9835" spans="5:5">
      <c r="E9835" s="139"/>
    </row>
    <row r="9836" spans="5:5">
      <c r="E9836" s="139"/>
    </row>
    <row r="9837" spans="5:5">
      <c r="E9837" s="139"/>
    </row>
    <row r="9838" spans="5:5">
      <c r="E9838" s="139"/>
    </row>
    <row r="9839" spans="5:5">
      <c r="E9839" s="139"/>
    </row>
    <row r="9840" spans="5:5">
      <c r="E9840" s="139"/>
    </row>
    <row r="9841" spans="5:5">
      <c r="E9841" s="139"/>
    </row>
    <row r="9842" spans="5:5">
      <c r="E9842" s="139"/>
    </row>
    <row r="9843" spans="5:5">
      <c r="E9843" s="139"/>
    </row>
    <row r="9844" spans="5:5">
      <c r="E9844" s="139"/>
    </row>
    <row r="9845" spans="5:5">
      <c r="E9845" s="139"/>
    </row>
    <row r="9846" spans="5:5">
      <c r="E9846" s="139"/>
    </row>
    <row r="9847" spans="5:5">
      <c r="E9847" s="139"/>
    </row>
    <row r="9848" spans="5:5">
      <c r="E9848" s="139"/>
    </row>
    <row r="9849" spans="5:5">
      <c r="E9849" s="139"/>
    </row>
    <row r="9850" spans="5:5">
      <c r="E9850" s="139"/>
    </row>
    <row r="9851" spans="5:5">
      <c r="E9851" s="139"/>
    </row>
    <row r="9852" spans="5:5">
      <c r="E9852" s="139"/>
    </row>
    <row r="9853" spans="5:5">
      <c r="E9853" s="139"/>
    </row>
    <row r="9854" spans="5:5">
      <c r="E9854" s="139"/>
    </row>
    <row r="9855" spans="5:5">
      <c r="E9855" s="139"/>
    </row>
    <row r="9856" spans="5:5">
      <c r="E9856" s="139"/>
    </row>
    <row r="9857" spans="5:5">
      <c r="E9857" s="139"/>
    </row>
    <row r="9858" spans="5:5">
      <c r="E9858" s="139"/>
    </row>
    <row r="9859" spans="5:5">
      <c r="E9859" s="139"/>
    </row>
    <row r="9860" spans="5:5">
      <c r="E9860" s="139"/>
    </row>
    <row r="9861" spans="5:5">
      <c r="E9861" s="139"/>
    </row>
    <row r="9862" spans="5:5">
      <c r="E9862" s="139"/>
    </row>
    <row r="9863" spans="5:5">
      <c r="E9863" s="139"/>
    </row>
    <row r="9864" spans="5:5">
      <c r="E9864" s="139"/>
    </row>
    <row r="9865" spans="5:5">
      <c r="E9865" s="139"/>
    </row>
    <row r="9866" spans="5:5">
      <c r="E9866" s="139"/>
    </row>
    <row r="9867" spans="5:5">
      <c r="E9867" s="139"/>
    </row>
    <row r="9868" spans="5:5">
      <c r="E9868" s="139"/>
    </row>
    <row r="9869" spans="5:5">
      <c r="E9869" s="139"/>
    </row>
    <row r="9870" spans="5:5">
      <c r="E9870" s="139"/>
    </row>
    <row r="9871" spans="5:5">
      <c r="E9871" s="139"/>
    </row>
    <row r="9872" spans="5:5">
      <c r="E9872" s="139"/>
    </row>
    <row r="9873" spans="5:5">
      <c r="E9873" s="139"/>
    </row>
    <row r="9874" spans="5:5">
      <c r="E9874" s="139"/>
    </row>
    <row r="9875" spans="5:5">
      <c r="E9875" s="139"/>
    </row>
    <row r="9876" spans="5:5">
      <c r="E9876" s="139"/>
    </row>
    <row r="9877" spans="5:5">
      <c r="E9877" s="139"/>
    </row>
    <row r="9878" spans="5:5">
      <c r="E9878" s="139"/>
    </row>
    <row r="9879" spans="5:5">
      <c r="E9879" s="139"/>
    </row>
    <row r="9880" spans="5:5">
      <c r="E9880" s="139"/>
    </row>
    <row r="9881" spans="5:5">
      <c r="E9881" s="139"/>
    </row>
    <row r="9882" spans="5:5">
      <c r="E9882" s="139"/>
    </row>
    <row r="9883" spans="5:5">
      <c r="E9883" s="139"/>
    </row>
    <row r="9884" spans="5:5">
      <c r="E9884" s="139"/>
    </row>
    <row r="9885" spans="5:5">
      <c r="E9885" s="139"/>
    </row>
    <row r="9886" spans="5:5">
      <c r="E9886" s="139"/>
    </row>
    <row r="9887" spans="5:5">
      <c r="E9887" s="139"/>
    </row>
    <row r="9888" spans="5:5">
      <c r="E9888" s="139"/>
    </row>
    <row r="9889" spans="5:5">
      <c r="E9889" s="139"/>
    </row>
    <row r="9890" spans="5:5">
      <c r="E9890" s="139"/>
    </row>
    <row r="9891" spans="5:5">
      <c r="E9891" s="139"/>
    </row>
    <row r="9892" spans="5:5">
      <c r="E9892" s="139"/>
    </row>
    <row r="9893" spans="5:5">
      <c r="E9893" s="139"/>
    </row>
    <row r="9894" spans="5:5">
      <c r="E9894" s="139"/>
    </row>
    <row r="9895" spans="5:5">
      <c r="E9895" s="139"/>
    </row>
    <row r="9896" spans="5:5">
      <c r="E9896" s="139"/>
    </row>
    <row r="9897" spans="5:5">
      <c r="E9897" s="139"/>
    </row>
    <row r="9898" spans="5:5">
      <c r="E9898" s="139"/>
    </row>
    <row r="9899" spans="5:5">
      <c r="E9899" s="139"/>
    </row>
    <row r="9900" spans="5:5">
      <c r="E9900" s="139"/>
    </row>
    <row r="9901" spans="5:5">
      <c r="E9901" s="139"/>
    </row>
    <row r="9902" spans="5:5">
      <c r="E9902" s="139"/>
    </row>
    <row r="9903" spans="5:5">
      <c r="E9903" s="139"/>
    </row>
    <row r="9904" spans="5:5">
      <c r="E9904" s="139"/>
    </row>
    <row r="9905" spans="5:5">
      <c r="E9905" s="139"/>
    </row>
    <row r="9906" spans="5:5">
      <c r="E9906" s="139"/>
    </row>
    <row r="9907" spans="5:5">
      <c r="E9907" s="139"/>
    </row>
    <row r="9908" spans="5:5">
      <c r="E9908" s="139"/>
    </row>
    <row r="9909" spans="5:5">
      <c r="E9909" s="139"/>
    </row>
    <row r="9910" spans="5:5">
      <c r="E9910" s="139"/>
    </row>
    <row r="9911" spans="5:5">
      <c r="E9911" s="139"/>
    </row>
    <row r="9912" spans="5:5">
      <c r="E9912" s="139"/>
    </row>
    <row r="9913" spans="5:5">
      <c r="E9913" s="139"/>
    </row>
    <row r="9914" spans="5:5">
      <c r="E9914" s="139"/>
    </row>
    <row r="9915" spans="5:5">
      <c r="E9915" s="139"/>
    </row>
    <row r="9916" spans="5:5">
      <c r="E9916" s="139"/>
    </row>
    <row r="9917" spans="5:5">
      <c r="E9917" s="139"/>
    </row>
    <row r="9918" spans="5:5">
      <c r="E9918" s="139"/>
    </row>
    <row r="9919" spans="5:5">
      <c r="E9919" s="139"/>
    </row>
    <row r="9920" spans="5:5">
      <c r="E9920" s="139"/>
    </row>
    <row r="9921" spans="5:5">
      <c r="E9921" s="139"/>
    </row>
    <row r="9922" spans="5:5">
      <c r="E9922" s="139"/>
    </row>
    <row r="9923" spans="5:5">
      <c r="E9923" s="139"/>
    </row>
    <row r="9924" spans="5:5">
      <c r="E9924" s="139"/>
    </row>
    <row r="9925" spans="5:5">
      <c r="E9925" s="139"/>
    </row>
    <row r="9926" spans="5:5">
      <c r="E9926" s="139"/>
    </row>
    <row r="9927" spans="5:5">
      <c r="E9927" s="139"/>
    </row>
    <row r="9928" spans="5:5">
      <c r="E9928" s="139"/>
    </row>
    <row r="9929" spans="5:5">
      <c r="E9929" s="139"/>
    </row>
    <row r="9930" spans="5:5">
      <c r="E9930" s="139"/>
    </row>
    <row r="9931" spans="5:5">
      <c r="E9931" s="139"/>
    </row>
    <row r="9932" spans="5:5">
      <c r="E9932" s="139"/>
    </row>
    <row r="9933" spans="5:5">
      <c r="E9933" s="139"/>
    </row>
    <row r="9934" spans="5:5">
      <c r="E9934" s="139"/>
    </row>
    <row r="9935" spans="5:5">
      <c r="E9935" s="139"/>
    </row>
    <row r="9936" spans="5:5">
      <c r="E9936" s="139"/>
    </row>
    <row r="9937" spans="5:5">
      <c r="E9937" s="139"/>
    </row>
    <row r="9938" spans="5:5">
      <c r="E9938" s="139"/>
    </row>
    <row r="9939" spans="5:5">
      <c r="E9939" s="139"/>
    </row>
    <row r="9940" spans="5:5">
      <c r="E9940" s="139"/>
    </row>
    <row r="9941" spans="5:5">
      <c r="E9941" s="139"/>
    </row>
    <row r="9942" spans="5:5">
      <c r="E9942" s="139"/>
    </row>
    <row r="9943" spans="5:5">
      <c r="E9943" s="139"/>
    </row>
    <row r="9944" spans="5:5">
      <c r="E9944" s="139"/>
    </row>
    <row r="9945" spans="5:5">
      <c r="E9945" s="139"/>
    </row>
    <row r="9946" spans="5:5">
      <c r="E9946" s="139"/>
    </row>
    <row r="9947" spans="5:5">
      <c r="E9947" s="139"/>
    </row>
    <row r="9948" spans="5:5">
      <c r="E9948" s="139"/>
    </row>
    <row r="9949" spans="5:5">
      <c r="E9949" s="139"/>
    </row>
    <row r="9950" spans="5:5">
      <c r="E9950" s="139"/>
    </row>
    <row r="9951" spans="5:5">
      <c r="E9951" s="139"/>
    </row>
    <row r="9952" spans="5:5">
      <c r="E9952" s="139"/>
    </row>
    <row r="9953" spans="5:5">
      <c r="E9953" s="139"/>
    </row>
    <row r="9954" spans="5:5">
      <c r="E9954" s="139"/>
    </row>
    <row r="9955" spans="5:5">
      <c r="E9955" s="139"/>
    </row>
    <row r="9956" spans="5:5">
      <c r="E9956" s="139"/>
    </row>
    <row r="9957" spans="5:5">
      <c r="E9957" s="139"/>
    </row>
    <row r="9958" spans="5:5">
      <c r="E9958" s="139"/>
    </row>
    <row r="9959" spans="5:5">
      <c r="E9959" s="139"/>
    </row>
    <row r="9960" spans="5:5">
      <c r="E9960" s="139"/>
    </row>
    <row r="9961" spans="5:5">
      <c r="E9961" s="139"/>
    </row>
    <row r="9962" spans="5:5">
      <c r="E9962" s="139"/>
    </row>
    <row r="9963" spans="5:5">
      <c r="E9963" s="139"/>
    </row>
    <row r="9964" spans="5:5">
      <c r="E9964" s="139"/>
    </row>
    <row r="9965" spans="5:5">
      <c r="E9965" s="139"/>
    </row>
    <row r="9966" spans="5:5">
      <c r="E9966" s="139"/>
    </row>
    <row r="9967" spans="5:5">
      <c r="E9967" s="139"/>
    </row>
    <row r="9968" spans="5:5">
      <c r="E9968" s="139"/>
    </row>
    <row r="9969" spans="5:5">
      <c r="E9969" s="139"/>
    </row>
    <row r="9970" spans="5:5">
      <c r="E9970" s="139"/>
    </row>
    <row r="9971" spans="5:5">
      <c r="E9971" s="139"/>
    </row>
    <row r="9972" spans="5:5">
      <c r="E9972" s="139"/>
    </row>
    <row r="9973" spans="5:5">
      <c r="E9973" s="139"/>
    </row>
    <row r="9974" spans="5:5">
      <c r="E9974" s="139"/>
    </row>
    <row r="9975" spans="5:5">
      <c r="E9975" s="139"/>
    </row>
    <row r="9976" spans="5:5">
      <c r="E9976" s="139"/>
    </row>
    <row r="9977" spans="5:5">
      <c r="E9977" s="139"/>
    </row>
    <row r="9978" spans="5:5">
      <c r="E9978" s="139"/>
    </row>
    <row r="9979" spans="5:5">
      <c r="E9979" s="139"/>
    </row>
    <row r="9980" spans="5:5">
      <c r="E9980" s="139"/>
    </row>
    <row r="9981" spans="5:5">
      <c r="E9981" s="139"/>
    </row>
    <row r="9982" spans="5:5">
      <c r="E9982" s="139"/>
    </row>
    <row r="9983" spans="5:5">
      <c r="E9983" s="139"/>
    </row>
    <row r="9984" spans="5:5">
      <c r="E9984" s="139"/>
    </row>
    <row r="9985" spans="5:5">
      <c r="E9985" s="139"/>
    </row>
    <row r="9986" spans="5:5">
      <c r="E9986" s="139"/>
    </row>
    <row r="9987" spans="5:5">
      <c r="E9987" s="139"/>
    </row>
    <row r="9988" spans="5:5">
      <c r="E9988" s="139"/>
    </row>
    <row r="9989" spans="5:5">
      <c r="E9989" s="139"/>
    </row>
    <row r="9990" spans="5:5">
      <c r="E9990" s="139"/>
    </row>
    <row r="9991" spans="5:5">
      <c r="E9991" s="139"/>
    </row>
    <row r="9992" spans="5:5">
      <c r="E9992" s="139"/>
    </row>
    <row r="9993" spans="5:5">
      <c r="E9993" s="139"/>
    </row>
    <row r="9994" spans="5:5">
      <c r="E9994" s="139"/>
    </row>
    <row r="9995" spans="5:5">
      <c r="E9995" s="139"/>
    </row>
    <row r="9996" spans="5:5">
      <c r="E9996" s="139"/>
    </row>
    <row r="9997" spans="5:5">
      <c r="E9997" s="139"/>
    </row>
    <row r="9998" spans="5:5">
      <c r="E9998" s="139"/>
    </row>
    <row r="9999" spans="5:5">
      <c r="E9999" s="139"/>
    </row>
    <row r="10000" spans="5:5">
      <c r="E10000" s="139"/>
    </row>
    <row r="10001" spans="5:5">
      <c r="E10001" s="139"/>
    </row>
    <row r="10002" spans="5:5">
      <c r="E10002" s="139"/>
    </row>
    <row r="10003" spans="5:5">
      <c r="E10003" s="139"/>
    </row>
    <row r="10004" spans="5:5">
      <c r="E10004" s="139"/>
    </row>
    <row r="10005" spans="5:5">
      <c r="E10005" s="139"/>
    </row>
    <row r="10006" spans="5:5">
      <c r="E10006" s="139"/>
    </row>
    <row r="10007" spans="5:5">
      <c r="E10007" s="139"/>
    </row>
    <row r="10008" spans="5:5">
      <c r="E10008" s="139"/>
    </row>
    <row r="10009" spans="5:5">
      <c r="E10009" s="139"/>
    </row>
    <row r="10010" spans="5:5">
      <c r="E10010" s="139"/>
    </row>
    <row r="10011" spans="5:5">
      <c r="E10011" s="139"/>
    </row>
    <row r="10012" spans="5:5">
      <c r="E10012" s="139"/>
    </row>
    <row r="10013" spans="5:5">
      <c r="E10013" s="139"/>
    </row>
    <row r="10014" spans="5:5">
      <c r="E10014" s="139"/>
    </row>
    <row r="10015" spans="5:5">
      <c r="E10015" s="139"/>
    </row>
    <row r="10016" spans="5:5">
      <c r="E10016" s="139"/>
    </row>
    <row r="10017" spans="5:5">
      <c r="E10017" s="139"/>
    </row>
    <row r="10018" spans="5:5">
      <c r="E10018" s="139"/>
    </row>
    <row r="10019" spans="5:5">
      <c r="E10019" s="139"/>
    </row>
    <row r="10020" spans="5:5">
      <c r="E10020" s="139"/>
    </row>
    <row r="10021" spans="5:5">
      <c r="E10021" s="139"/>
    </row>
    <row r="10022" spans="5:5">
      <c r="E10022" s="139"/>
    </row>
    <row r="10023" spans="5:5">
      <c r="E10023" s="139"/>
    </row>
    <row r="10024" spans="5:5">
      <c r="E10024" s="139"/>
    </row>
    <row r="10025" spans="5:5">
      <c r="E10025" s="139"/>
    </row>
    <row r="10026" spans="5:5">
      <c r="E10026" s="139"/>
    </row>
    <row r="10027" spans="5:5">
      <c r="E10027" s="139"/>
    </row>
    <row r="10028" spans="5:5">
      <c r="E10028" s="139"/>
    </row>
    <row r="10029" spans="5:5">
      <c r="E10029" s="139"/>
    </row>
    <row r="10030" spans="5:5">
      <c r="E10030" s="139"/>
    </row>
    <row r="10031" spans="5:5">
      <c r="E10031" s="139"/>
    </row>
    <row r="10032" spans="5:5">
      <c r="E10032" s="139"/>
    </row>
    <row r="10033" spans="5:5">
      <c r="E10033" s="139"/>
    </row>
    <row r="10034" spans="5:5">
      <c r="E10034" s="139"/>
    </row>
    <row r="10035" spans="5:5">
      <c r="E10035" s="139"/>
    </row>
    <row r="10036" spans="5:5">
      <c r="E10036" s="139"/>
    </row>
    <row r="10037" spans="5:5">
      <c r="E10037" s="139"/>
    </row>
    <row r="10038" spans="5:5">
      <c r="E10038" s="139"/>
    </row>
    <row r="10039" spans="5:5">
      <c r="E10039" s="139"/>
    </row>
    <row r="10040" spans="5:5">
      <c r="E10040" s="139"/>
    </row>
    <row r="10041" spans="5:5">
      <c r="E10041" s="139"/>
    </row>
    <row r="10042" spans="5:5">
      <c r="E10042" s="139"/>
    </row>
    <row r="10043" spans="5:5">
      <c r="E10043" s="139"/>
    </row>
    <row r="10044" spans="5:5">
      <c r="E10044" s="139"/>
    </row>
    <row r="10045" spans="5:5">
      <c r="E10045" s="139"/>
    </row>
    <row r="10046" spans="5:5">
      <c r="E10046" s="139"/>
    </row>
    <row r="10047" spans="5:5">
      <c r="E10047" s="139"/>
    </row>
    <row r="10048" spans="5:5">
      <c r="E10048" s="139"/>
    </row>
    <row r="10049" spans="5:5">
      <c r="E10049" s="139"/>
    </row>
    <row r="10050" spans="5:5">
      <c r="E10050" s="139"/>
    </row>
    <row r="10051" spans="5:5">
      <c r="E10051" s="139"/>
    </row>
    <row r="10052" spans="5:5">
      <c r="E10052" s="139"/>
    </row>
    <row r="10053" spans="5:5">
      <c r="E10053" s="139"/>
    </row>
    <row r="10054" spans="5:5">
      <c r="E10054" s="139"/>
    </row>
    <row r="10055" spans="5:5">
      <c r="E10055" s="139"/>
    </row>
    <row r="10056" spans="5:5">
      <c r="E10056" s="139"/>
    </row>
    <row r="10057" spans="5:5">
      <c r="E10057" s="139"/>
    </row>
    <row r="10058" spans="5:5">
      <c r="E10058" s="139"/>
    </row>
    <row r="10059" spans="5:5">
      <c r="E10059" s="139"/>
    </row>
    <row r="10060" spans="5:5">
      <c r="E10060" s="139"/>
    </row>
    <row r="10061" spans="5:5">
      <c r="E10061" s="139"/>
    </row>
    <row r="10062" spans="5:5">
      <c r="E10062" s="139"/>
    </row>
    <row r="10063" spans="5:5">
      <c r="E10063" s="139"/>
    </row>
    <row r="10064" spans="5:5">
      <c r="E10064" s="139"/>
    </row>
    <row r="10065" spans="5:5">
      <c r="E10065" s="139"/>
    </row>
    <row r="10066" spans="5:5">
      <c r="E10066" s="139"/>
    </row>
    <row r="10067" spans="5:5">
      <c r="E10067" s="139"/>
    </row>
    <row r="10068" spans="5:5">
      <c r="E10068" s="139"/>
    </row>
    <row r="10069" spans="5:5">
      <c r="E10069" s="139"/>
    </row>
    <row r="10070" spans="5:5">
      <c r="E10070" s="139"/>
    </row>
    <row r="10071" spans="5:5">
      <c r="E10071" s="139"/>
    </row>
    <row r="10072" spans="5:5">
      <c r="E10072" s="139"/>
    </row>
    <row r="10073" spans="5:5">
      <c r="E10073" s="139"/>
    </row>
    <row r="10074" spans="5:5">
      <c r="E10074" s="139"/>
    </row>
    <row r="10075" spans="5:5">
      <c r="E10075" s="139"/>
    </row>
    <row r="10076" spans="5:5">
      <c r="E10076" s="139"/>
    </row>
    <row r="10077" spans="5:5">
      <c r="E10077" s="139"/>
    </row>
    <row r="10078" spans="5:5">
      <c r="E10078" s="139"/>
    </row>
    <row r="10079" spans="5:5">
      <c r="E10079" s="139"/>
    </row>
    <row r="10080" spans="5:5">
      <c r="E10080" s="139"/>
    </row>
    <row r="10081" spans="5:5">
      <c r="E10081" s="139"/>
    </row>
    <row r="10082" spans="5:5">
      <c r="E10082" s="139"/>
    </row>
    <row r="10083" spans="5:5">
      <c r="E10083" s="139"/>
    </row>
    <row r="10084" spans="5:5">
      <c r="E10084" s="139"/>
    </row>
    <row r="10085" spans="5:5">
      <c r="E10085" s="139"/>
    </row>
    <row r="10086" spans="5:5">
      <c r="E10086" s="139"/>
    </row>
    <row r="10087" spans="5:5">
      <c r="E10087" s="139"/>
    </row>
    <row r="10088" spans="5:5">
      <c r="E10088" s="139"/>
    </row>
    <row r="10089" spans="5:5">
      <c r="E10089" s="139"/>
    </row>
    <row r="10090" spans="5:5">
      <c r="E10090" s="139"/>
    </row>
    <row r="10091" spans="5:5">
      <c r="E10091" s="139"/>
    </row>
    <row r="10092" spans="5:5">
      <c r="E10092" s="139"/>
    </row>
    <row r="10093" spans="5:5">
      <c r="E10093" s="139"/>
    </row>
    <row r="10094" spans="5:5">
      <c r="E10094" s="139"/>
    </row>
    <row r="10095" spans="5:5">
      <c r="E10095" s="139"/>
    </row>
    <row r="10096" spans="5:5">
      <c r="E10096" s="139"/>
    </row>
    <row r="10097" spans="5:5">
      <c r="E10097" s="139"/>
    </row>
    <row r="10098" spans="5:5">
      <c r="E10098" s="139"/>
    </row>
    <row r="10099" spans="5:5">
      <c r="E10099" s="139"/>
    </row>
    <row r="10100" spans="5:5">
      <c r="E10100" s="139"/>
    </row>
    <row r="10101" spans="5:5">
      <c r="E10101" s="139"/>
    </row>
    <row r="10102" spans="5:5">
      <c r="E10102" s="139"/>
    </row>
    <row r="10103" spans="5:5">
      <c r="E10103" s="139"/>
    </row>
    <row r="10104" spans="5:5">
      <c r="E10104" s="139"/>
    </row>
    <row r="10105" spans="5:5">
      <c r="E10105" s="139"/>
    </row>
    <row r="10106" spans="5:5">
      <c r="E10106" s="139"/>
    </row>
    <row r="10107" spans="5:5">
      <c r="E10107" s="139"/>
    </row>
    <row r="10108" spans="5:5">
      <c r="E10108" s="139"/>
    </row>
    <row r="10109" spans="5:5">
      <c r="E10109" s="139"/>
    </row>
    <row r="10110" spans="5:5">
      <c r="E10110" s="139"/>
    </row>
    <row r="10111" spans="5:5">
      <c r="E10111" s="139"/>
    </row>
    <row r="10112" spans="5:5">
      <c r="E10112" s="139"/>
    </row>
    <row r="10113" spans="5:5">
      <c r="E10113" s="139"/>
    </row>
    <row r="10114" spans="5:5">
      <c r="E10114" s="139"/>
    </row>
    <row r="10115" spans="5:5">
      <c r="E10115" s="139"/>
    </row>
    <row r="10116" spans="5:5">
      <c r="E10116" s="139"/>
    </row>
    <row r="10117" spans="5:5">
      <c r="E10117" s="139"/>
    </row>
    <row r="10118" spans="5:5">
      <c r="E10118" s="139"/>
    </row>
    <row r="10119" spans="5:5">
      <c r="E10119" s="139"/>
    </row>
    <row r="10120" spans="5:5">
      <c r="E10120" s="139"/>
    </row>
    <row r="10121" spans="5:5">
      <c r="E10121" s="139"/>
    </row>
    <row r="10122" spans="5:5">
      <c r="E10122" s="139"/>
    </row>
    <row r="10123" spans="5:5">
      <c r="E10123" s="139"/>
    </row>
    <row r="10124" spans="5:5">
      <c r="E10124" s="139"/>
    </row>
    <row r="10125" spans="5:5">
      <c r="E10125" s="139"/>
    </row>
    <row r="10126" spans="5:5">
      <c r="E10126" s="139"/>
    </row>
    <row r="10127" spans="5:5">
      <c r="E10127" s="139"/>
    </row>
    <row r="10128" spans="5:5">
      <c r="E10128" s="139"/>
    </row>
    <row r="10129" spans="5:5">
      <c r="E10129" s="139"/>
    </row>
    <row r="10130" spans="5:5">
      <c r="E10130" s="139"/>
    </row>
    <row r="10131" spans="5:5">
      <c r="E10131" s="139"/>
    </row>
    <row r="10132" spans="5:5">
      <c r="E10132" s="139"/>
    </row>
    <row r="10133" spans="5:5">
      <c r="E10133" s="139"/>
    </row>
    <row r="10134" spans="5:5">
      <c r="E10134" s="139"/>
    </row>
    <row r="10135" spans="5:5">
      <c r="E10135" s="139"/>
    </row>
    <row r="10136" spans="5:5">
      <c r="E10136" s="139"/>
    </row>
    <row r="10137" spans="5:5">
      <c r="E10137" s="139"/>
    </row>
    <row r="10138" spans="5:5">
      <c r="E10138" s="139"/>
    </row>
    <row r="10139" spans="5:5">
      <c r="E10139" s="139"/>
    </row>
    <row r="10140" spans="5:5">
      <c r="E10140" s="139"/>
    </row>
    <row r="10141" spans="5:5">
      <c r="E10141" s="139"/>
    </row>
    <row r="10142" spans="5:5">
      <c r="E10142" s="139"/>
    </row>
    <row r="10143" spans="5:5">
      <c r="E10143" s="139"/>
    </row>
    <row r="10144" spans="5:5">
      <c r="E10144" s="139"/>
    </row>
    <row r="10145" spans="5:5">
      <c r="E10145" s="139"/>
    </row>
    <row r="10146" spans="5:5">
      <c r="E10146" s="139"/>
    </row>
    <row r="10147" spans="5:5">
      <c r="E10147" s="139"/>
    </row>
    <row r="10148" spans="5:5">
      <c r="E10148" s="139"/>
    </row>
    <row r="10149" spans="5:5">
      <c r="E10149" s="139"/>
    </row>
    <row r="10150" spans="5:5">
      <c r="E10150" s="139"/>
    </row>
    <row r="10151" spans="5:5">
      <c r="E10151" s="139"/>
    </row>
    <row r="10152" spans="5:5">
      <c r="E10152" s="139"/>
    </row>
    <row r="10153" spans="5:5">
      <c r="E10153" s="139"/>
    </row>
    <row r="10154" spans="5:5">
      <c r="E10154" s="139"/>
    </row>
    <row r="10155" spans="5:5">
      <c r="E10155" s="139"/>
    </row>
    <row r="10156" spans="5:5">
      <c r="E10156" s="139"/>
    </row>
    <row r="10157" spans="5:5">
      <c r="E10157" s="139"/>
    </row>
    <row r="10158" spans="5:5">
      <c r="E10158" s="139"/>
    </row>
    <row r="10159" spans="5:5">
      <c r="E10159" s="139"/>
    </row>
    <row r="10160" spans="5:5">
      <c r="E10160" s="139"/>
    </row>
    <row r="10161" spans="5:5">
      <c r="E10161" s="139"/>
    </row>
    <row r="10162" spans="5:5">
      <c r="E10162" s="139"/>
    </row>
    <row r="10163" spans="5:5">
      <c r="E10163" s="139"/>
    </row>
    <row r="10164" spans="5:5">
      <c r="E10164" s="139"/>
    </row>
    <row r="10165" spans="5:5">
      <c r="E10165" s="139"/>
    </row>
    <row r="10166" spans="5:5">
      <c r="E10166" s="139"/>
    </row>
    <row r="10167" spans="5:5">
      <c r="E10167" s="139"/>
    </row>
    <row r="10168" spans="5:5">
      <c r="E10168" s="139"/>
    </row>
    <row r="10169" spans="5:5">
      <c r="E10169" s="139"/>
    </row>
    <row r="10170" spans="5:5">
      <c r="E10170" s="139"/>
    </row>
    <row r="10171" spans="5:5">
      <c r="E10171" s="139"/>
    </row>
    <row r="10172" spans="5:5">
      <c r="E10172" s="139"/>
    </row>
    <row r="10173" spans="5:5">
      <c r="E10173" s="139"/>
    </row>
    <row r="10174" spans="5:5">
      <c r="E10174" s="139"/>
    </row>
    <row r="10175" spans="5:5">
      <c r="E10175" s="139"/>
    </row>
    <row r="10176" spans="5:5">
      <c r="E10176" s="139"/>
    </row>
    <row r="10177" spans="5:5">
      <c r="E10177" s="139"/>
    </row>
    <row r="10178" spans="5:5">
      <c r="E10178" s="139"/>
    </row>
    <row r="10179" spans="5:5">
      <c r="E10179" s="139"/>
    </row>
    <row r="10180" spans="5:5">
      <c r="E10180" s="139"/>
    </row>
    <row r="10181" spans="5:5">
      <c r="E10181" s="139"/>
    </row>
    <row r="10182" spans="5:5">
      <c r="E10182" s="139"/>
    </row>
    <row r="10183" spans="5:5">
      <c r="E10183" s="139"/>
    </row>
    <row r="10184" spans="5:5">
      <c r="E10184" s="139"/>
    </row>
    <row r="10185" spans="5:5">
      <c r="E10185" s="139"/>
    </row>
    <row r="10186" spans="5:5">
      <c r="E10186" s="139"/>
    </row>
    <row r="10187" spans="5:5">
      <c r="E10187" s="139"/>
    </row>
    <row r="10188" spans="5:5">
      <c r="E10188" s="139"/>
    </row>
    <row r="10189" spans="5:5">
      <c r="E10189" s="139"/>
    </row>
    <row r="10190" spans="5:5">
      <c r="E10190" s="139"/>
    </row>
    <row r="10191" spans="5:5">
      <c r="E10191" s="139"/>
    </row>
    <row r="10192" spans="5:5">
      <c r="E10192" s="139"/>
    </row>
    <row r="10193" spans="5:5">
      <c r="E10193" s="139"/>
    </row>
    <row r="10194" spans="5:5">
      <c r="E10194" s="139"/>
    </row>
    <row r="10195" spans="5:5">
      <c r="E10195" s="139"/>
    </row>
    <row r="10196" spans="5:5">
      <c r="E10196" s="139"/>
    </row>
    <row r="10197" spans="5:5">
      <c r="E10197" s="139"/>
    </row>
    <row r="10198" spans="5:5">
      <c r="E10198" s="139"/>
    </row>
    <row r="10199" spans="5:5">
      <c r="E10199" s="139"/>
    </row>
    <row r="10200" spans="5:5">
      <c r="E10200" s="139"/>
    </row>
    <row r="10201" spans="5:5">
      <c r="E10201" s="139"/>
    </row>
    <row r="10202" spans="5:5">
      <c r="E10202" s="139"/>
    </row>
    <row r="10203" spans="5:5">
      <c r="E10203" s="139"/>
    </row>
    <row r="10204" spans="5:5">
      <c r="E10204" s="139"/>
    </row>
    <row r="10205" spans="5:5">
      <c r="E10205" s="139"/>
    </row>
    <row r="10206" spans="5:5">
      <c r="E10206" s="139"/>
    </row>
    <row r="10207" spans="5:5">
      <c r="E10207" s="139"/>
    </row>
    <row r="10208" spans="5:5">
      <c r="E10208" s="139"/>
    </row>
    <row r="10209" spans="5:5">
      <c r="E10209" s="139"/>
    </row>
    <row r="10210" spans="5:5">
      <c r="E10210" s="139"/>
    </row>
    <row r="10211" spans="5:5">
      <c r="E10211" s="139"/>
    </row>
    <row r="10212" spans="5:5">
      <c r="E10212" s="139"/>
    </row>
    <row r="10213" spans="5:5">
      <c r="E10213" s="139"/>
    </row>
    <row r="10214" spans="5:5">
      <c r="E10214" s="139"/>
    </row>
    <row r="10215" spans="5:5">
      <c r="E10215" s="139"/>
    </row>
    <row r="10216" spans="5:5">
      <c r="E10216" s="139"/>
    </row>
    <row r="10217" spans="5:5">
      <c r="E10217" s="139"/>
    </row>
    <row r="10218" spans="5:5">
      <c r="E10218" s="139"/>
    </row>
    <row r="10219" spans="5:5">
      <c r="E10219" s="139"/>
    </row>
    <row r="10220" spans="5:5">
      <c r="E10220" s="139"/>
    </row>
    <row r="10221" spans="5:5">
      <c r="E10221" s="139"/>
    </row>
    <row r="10222" spans="5:5">
      <c r="E10222" s="139"/>
    </row>
    <row r="10223" spans="5:5">
      <c r="E10223" s="139"/>
    </row>
    <row r="10224" spans="5:5">
      <c r="E10224" s="139"/>
    </row>
    <row r="10225" spans="5:5">
      <c r="E10225" s="139"/>
    </row>
    <row r="10226" spans="5:5">
      <c r="E10226" s="139"/>
    </row>
    <row r="10227" spans="5:5">
      <c r="E10227" s="139"/>
    </row>
    <row r="10228" spans="5:5">
      <c r="E10228" s="139"/>
    </row>
    <row r="10229" spans="5:5">
      <c r="E10229" s="139"/>
    </row>
    <row r="10230" spans="5:5">
      <c r="E10230" s="139"/>
    </row>
    <row r="10231" spans="5:5">
      <c r="E10231" s="139"/>
    </row>
    <row r="10232" spans="5:5">
      <c r="E10232" s="139"/>
    </row>
    <row r="10233" spans="5:5">
      <c r="E10233" s="139"/>
    </row>
    <row r="10234" spans="5:5">
      <c r="E10234" s="139"/>
    </row>
    <row r="10235" spans="5:5">
      <c r="E10235" s="139"/>
    </row>
    <row r="10236" spans="5:5">
      <c r="E10236" s="139"/>
    </row>
    <row r="10237" spans="5:5">
      <c r="E10237" s="139"/>
    </row>
    <row r="10238" spans="5:5">
      <c r="E10238" s="139"/>
    </row>
    <row r="10239" spans="5:5">
      <c r="E10239" s="139"/>
    </row>
    <row r="10240" spans="5:5">
      <c r="E10240" s="139"/>
    </row>
    <row r="10241" spans="5:5">
      <c r="E10241" s="139"/>
    </row>
    <row r="10242" spans="5:5">
      <c r="E10242" s="139"/>
    </row>
    <row r="10243" spans="5:5">
      <c r="E10243" s="139"/>
    </row>
    <row r="10244" spans="5:5">
      <c r="E10244" s="139"/>
    </row>
    <row r="10245" spans="5:5">
      <c r="E10245" s="139"/>
    </row>
    <row r="10246" spans="5:5">
      <c r="E10246" s="139"/>
    </row>
    <row r="10247" spans="5:5">
      <c r="E10247" s="139"/>
    </row>
    <row r="10248" spans="5:5">
      <c r="E10248" s="139"/>
    </row>
    <row r="10249" spans="5:5">
      <c r="E10249" s="139"/>
    </row>
    <row r="10250" spans="5:5">
      <c r="E10250" s="139"/>
    </row>
    <row r="10251" spans="5:5">
      <c r="E10251" s="139"/>
    </row>
    <row r="10252" spans="5:5">
      <c r="E10252" s="139"/>
    </row>
    <row r="10253" spans="5:5">
      <c r="E10253" s="139"/>
    </row>
    <row r="10254" spans="5:5">
      <c r="E10254" s="139"/>
    </row>
    <row r="10255" spans="5:5">
      <c r="E10255" s="139"/>
    </row>
    <row r="10256" spans="5:5">
      <c r="E10256" s="139"/>
    </row>
    <row r="10257" spans="5:5">
      <c r="E10257" s="139"/>
    </row>
    <row r="10258" spans="5:5">
      <c r="E10258" s="139"/>
    </row>
    <row r="10259" spans="5:5">
      <c r="E10259" s="139"/>
    </row>
    <row r="10260" spans="5:5">
      <c r="E10260" s="139"/>
    </row>
    <row r="10261" spans="5:5">
      <c r="E10261" s="139"/>
    </row>
    <row r="10262" spans="5:5">
      <c r="E10262" s="139"/>
    </row>
    <row r="10263" spans="5:5">
      <c r="E10263" s="139"/>
    </row>
    <row r="10264" spans="5:5">
      <c r="E10264" s="139"/>
    </row>
    <row r="10265" spans="5:5">
      <c r="E10265" s="139"/>
    </row>
    <row r="10266" spans="5:5">
      <c r="E10266" s="139"/>
    </row>
    <row r="10267" spans="5:5">
      <c r="E10267" s="139"/>
    </row>
    <row r="10268" spans="5:5">
      <c r="E10268" s="139"/>
    </row>
    <row r="10269" spans="5:5">
      <c r="E10269" s="139"/>
    </row>
    <row r="10270" spans="5:5">
      <c r="E10270" s="139"/>
    </row>
    <row r="10271" spans="5:5">
      <c r="E10271" s="139"/>
    </row>
    <row r="10272" spans="5:5">
      <c r="E10272" s="139"/>
    </row>
    <row r="10273" spans="5:5">
      <c r="E10273" s="139"/>
    </row>
    <row r="10274" spans="5:5">
      <c r="E10274" s="139"/>
    </row>
    <row r="10275" spans="5:5">
      <c r="E10275" s="139"/>
    </row>
    <row r="10276" spans="5:5">
      <c r="E10276" s="139"/>
    </row>
    <row r="10277" spans="5:5">
      <c r="E10277" s="139"/>
    </row>
    <row r="10278" spans="5:5">
      <c r="E10278" s="139"/>
    </row>
    <row r="10279" spans="5:5">
      <c r="E10279" s="139"/>
    </row>
    <row r="10280" spans="5:5">
      <c r="E10280" s="139"/>
    </row>
    <row r="10281" spans="5:5">
      <c r="E10281" s="139"/>
    </row>
    <row r="10282" spans="5:5">
      <c r="E10282" s="139"/>
    </row>
    <row r="10283" spans="5:5">
      <c r="E10283" s="139"/>
    </row>
    <row r="10284" spans="5:5">
      <c r="E10284" s="139"/>
    </row>
    <row r="10285" spans="5:5">
      <c r="E10285" s="139"/>
    </row>
    <row r="10286" spans="5:5">
      <c r="E10286" s="139"/>
    </row>
    <row r="10287" spans="5:5">
      <c r="E10287" s="139"/>
    </row>
    <row r="10288" spans="5:5">
      <c r="E10288" s="139"/>
    </row>
    <row r="10289" spans="5:5">
      <c r="E10289" s="139"/>
    </row>
    <row r="10290" spans="5:5">
      <c r="E10290" s="139"/>
    </row>
    <row r="10291" spans="5:5">
      <c r="E10291" s="139"/>
    </row>
    <row r="10292" spans="5:5">
      <c r="E10292" s="139"/>
    </row>
    <row r="10293" spans="5:5">
      <c r="E10293" s="139"/>
    </row>
    <row r="10294" spans="5:5">
      <c r="E10294" s="139"/>
    </row>
    <row r="10295" spans="5:5">
      <c r="E10295" s="139"/>
    </row>
    <row r="10296" spans="5:5">
      <c r="E10296" s="139"/>
    </row>
    <row r="10297" spans="5:5">
      <c r="E10297" s="139"/>
    </row>
    <row r="10298" spans="5:5">
      <c r="E10298" s="139"/>
    </row>
    <row r="10299" spans="5:5">
      <c r="E10299" s="139"/>
    </row>
    <row r="10300" spans="5:5">
      <c r="E10300" s="139"/>
    </row>
    <row r="10301" spans="5:5">
      <c r="E10301" s="139"/>
    </row>
    <row r="10302" spans="5:5">
      <c r="E10302" s="139"/>
    </row>
    <row r="10303" spans="5:5">
      <c r="E10303" s="139"/>
    </row>
    <row r="10304" spans="5:5">
      <c r="E10304" s="139"/>
    </row>
    <row r="10305" spans="5:5">
      <c r="E10305" s="139"/>
    </row>
    <row r="10306" spans="5:5">
      <c r="E10306" s="139"/>
    </row>
    <row r="10307" spans="5:5">
      <c r="E10307" s="139"/>
    </row>
    <row r="10308" spans="5:5">
      <c r="E10308" s="139"/>
    </row>
    <row r="10309" spans="5:5">
      <c r="E10309" s="139"/>
    </row>
    <row r="10310" spans="5:5">
      <c r="E10310" s="139"/>
    </row>
    <row r="10311" spans="5:5">
      <c r="E10311" s="139"/>
    </row>
    <row r="10312" spans="5:5">
      <c r="E10312" s="139"/>
    </row>
    <row r="10313" spans="5:5">
      <c r="E10313" s="139"/>
    </row>
    <row r="10314" spans="5:5">
      <c r="E10314" s="139"/>
    </row>
    <row r="10315" spans="5:5">
      <c r="E10315" s="139"/>
    </row>
    <row r="10316" spans="5:5">
      <c r="E10316" s="139"/>
    </row>
    <row r="10317" spans="5:5">
      <c r="E10317" s="139"/>
    </row>
    <row r="10318" spans="5:5">
      <c r="E10318" s="139"/>
    </row>
    <row r="10319" spans="5:5">
      <c r="E10319" s="139"/>
    </row>
    <row r="10320" spans="5:5">
      <c r="E10320" s="139"/>
    </row>
    <row r="10321" spans="5:5">
      <c r="E10321" s="139"/>
    </row>
    <row r="10322" spans="5:5">
      <c r="E10322" s="139"/>
    </row>
    <row r="10323" spans="5:5">
      <c r="E10323" s="139"/>
    </row>
    <row r="10324" spans="5:5">
      <c r="E10324" s="139"/>
    </row>
    <row r="10325" spans="5:5">
      <c r="E10325" s="139"/>
    </row>
    <row r="10326" spans="5:5">
      <c r="E10326" s="139"/>
    </row>
    <row r="10327" spans="5:5">
      <c r="E10327" s="139"/>
    </row>
    <row r="10328" spans="5:5">
      <c r="E10328" s="139"/>
    </row>
    <row r="10329" spans="5:5">
      <c r="E10329" s="139"/>
    </row>
    <row r="10330" spans="5:5">
      <c r="E10330" s="139"/>
    </row>
    <row r="10331" spans="5:5">
      <c r="E10331" s="139"/>
    </row>
    <row r="10332" spans="5:5">
      <c r="E10332" s="139"/>
    </row>
    <row r="10333" spans="5:5">
      <c r="E10333" s="139"/>
    </row>
    <row r="10334" spans="5:5">
      <c r="E10334" s="139"/>
    </row>
    <row r="10335" spans="5:5">
      <c r="E10335" s="139"/>
    </row>
    <row r="10336" spans="5:5">
      <c r="E10336" s="139"/>
    </row>
    <row r="10337" spans="5:5">
      <c r="E10337" s="139"/>
    </row>
    <row r="10338" spans="5:5">
      <c r="E10338" s="139"/>
    </row>
    <row r="10339" spans="5:5">
      <c r="E10339" s="139"/>
    </row>
    <row r="10340" spans="5:5">
      <c r="E10340" s="139"/>
    </row>
    <row r="10341" spans="5:5">
      <c r="E10341" s="139"/>
    </row>
    <row r="10342" spans="5:5">
      <c r="E10342" s="139"/>
    </row>
    <row r="10343" spans="5:5">
      <c r="E10343" s="139"/>
    </row>
    <row r="10344" spans="5:5">
      <c r="E10344" s="139"/>
    </row>
    <row r="10345" spans="5:5">
      <c r="E10345" s="139"/>
    </row>
    <row r="10346" spans="5:5">
      <c r="E10346" s="139"/>
    </row>
    <row r="10347" spans="5:5">
      <c r="E10347" s="139"/>
    </row>
    <row r="10348" spans="5:5">
      <c r="E10348" s="139"/>
    </row>
    <row r="10349" spans="5:5">
      <c r="E10349" s="139"/>
    </row>
    <row r="10350" spans="5:5">
      <c r="E10350" s="139"/>
    </row>
    <row r="10351" spans="5:5">
      <c r="E10351" s="139"/>
    </row>
    <row r="10352" spans="5:5">
      <c r="E10352" s="139"/>
    </row>
    <row r="10353" spans="5:5">
      <c r="E10353" s="139"/>
    </row>
    <row r="10354" spans="5:5">
      <c r="E10354" s="139"/>
    </row>
    <row r="10355" spans="5:5">
      <c r="E10355" s="139"/>
    </row>
    <row r="10356" spans="5:5">
      <c r="E10356" s="139"/>
    </row>
    <row r="10357" spans="5:5">
      <c r="E10357" s="139"/>
    </row>
    <row r="10358" spans="5:5">
      <c r="E10358" s="139"/>
    </row>
    <row r="10359" spans="5:5">
      <c r="E10359" s="139"/>
    </row>
    <row r="10360" spans="5:5">
      <c r="E10360" s="139"/>
    </row>
    <row r="10361" spans="5:5">
      <c r="E10361" s="139"/>
    </row>
    <row r="10362" spans="5:5">
      <c r="E10362" s="139"/>
    </row>
    <row r="10363" spans="5:5">
      <c r="E10363" s="139"/>
    </row>
    <row r="10364" spans="5:5">
      <c r="E10364" s="139"/>
    </row>
    <row r="10365" spans="5:5">
      <c r="E10365" s="139"/>
    </row>
    <row r="10366" spans="5:5">
      <c r="E10366" s="139"/>
    </row>
    <row r="10367" spans="5:5">
      <c r="E10367" s="139"/>
    </row>
    <row r="10368" spans="5:5">
      <c r="E10368" s="139"/>
    </row>
    <row r="10369" spans="5:5">
      <c r="E10369" s="139"/>
    </row>
    <row r="10370" spans="5:5">
      <c r="E10370" s="139"/>
    </row>
    <row r="10371" spans="5:5">
      <c r="E10371" s="139"/>
    </row>
    <row r="10372" spans="5:5">
      <c r="E10372" s="139"/>
    </row>
    <row r="10373" spans="5:5">
      <c r="E10373" s="139"/>
    </row>
    <row r="10374" spans="5:5">
      <c r="E10374" s="139"/>
    </row>
    <row r="10375" spans="5:5">
      <c r="E10375" s="139"/>
    </row>
    <row r="10376" spans="5:5">
      <c r="E10376" s="139"/>
    </row>
    <row r="10377" spans="5:5">
      <c r="E10377" s="139"/>
    </row>
    <row r="10378" spans="5:5">
      <c r="E10378" s="139"/>
    </row>
    <row r="10379" spans="5:5">
      <c r="E10379" s="139"/>
    </row>
    <row r="10380" spans="5:5">
      <c r="E10380" s="139"/>
    </row>
    <row r="10381" spans="5:5">
      <c r="E10381" s="139"/>
    </row>
    <row r="10382" spans="5:5">
      <c r="E10382" s="139"/>
    </row>
    <row r="10383" spans="5:5">
      <c r="E10383" s="139"/>
    </row>
    <row r="10384" spans="5:5">
      <c r="E10384" s="139"/>
    </row>
    <row r="10385" spans="5:5">
      <c r="E10385" s="139"/>
    </row>
    <row r="10386" spans="5:5">
      <c r="E10386" s="139"/>
    </row>
    <row r="10387" spans="5:5">
      <c r="E10387" s="139"/>
    </row>
    <row r="10388" spans="5:5">
      <c r="E10388" s="139"/>
    </row>
    <row r="10389" spans="5:5">
      <c r="E10389" s="139"/>
    </row>
    <row r="10390" spans="5:5">
      <c r="E10390" s="139"/>
    </row>
    <row r="10391" spans="5:5">
      <c r="E10391" s="139"/>
    </row>
    <row r="10392" spans="5:5">
      <c r="E10392" s="139"/>
    </row>
    <row r="10393" spans="5:5">
      <c r="E10393" s="139"/>
    </row>
    <row r="10394" spans="5:5">
      <c r="E10394" s="139"/>
    </row>
    <row r="10395" spans="5:5">
      <c r="E10395" s="139"/>
    </row>
    <row r="10396" spans="5:5">
      <c r="E10396" s="139"/>
    </row>
    <row r="10397" spans="5:5">
      <c r="E10397" s="139"/>
    </row>
    <row r="10398" spans="5:5">
      <c r="E10398" s="139"/>
    </row>
    <row r="10399" spans="5:5">
      <c r="E10399" s="139"/>
    </row>
    <row r="10400" spans="5:5">
      <c r="E10400" s="139"/>
    </row>
    <row r="10401" spans="5:5">
      <c r="E10401" s="139"/>
    </row>
    <row r="10402" spans="5:5">
      <c r="E10402" s="139"/>
    </row>
    <row r="10403" spans="5:5">
      <c r="E10403" s="139"/>
    </row>
    <row r="10404" spans="5:5">
      <c r="E10404" s="139"/>
    </row>
    <row r="10405" spans="5:5">
      <c r="E10405" s="139"/>
    </row>
    <row r="10406" spans="5:5">
      <c r="E10406" s="139"/>
    </row>
    <row r="10407" spans="5:5">
      <c r="E10407" s="139"/>
    </row>
    <row r="10408" spans="5:5">
      <c r="E10408" s="139"/>
    </row>
    <row r="10409" spans="5:5">
      <c r="E10409" s="139"/>
    </row>
    <row r="10410" spans="5:5">
      <c r="E10410" s="139"/>
    </row>
    <row r="10411" spans="5:5">
      <c r="E10411" s="139"/>
    </row>
    <row r="10412" spans="5:5">
      <c r="E10412" s="139"/>
    </row>
    <row r="10413" spans="5:5">
      <c r="E10413" s="139"/>
    </row>
    <row r="10414" spans="5:5">
      <c r="E10414" s="139"/>
    </row>
    <row r="10415" spans="5:5">
      <c r="E10415" s="139"/>
    </row>
    <row r="10416" spans="5:5">
      <c r="E10416" s="139"/>
    </row>
    <row r="10417" spans="5:5">
      <c r="E10417" s="139"/>
    </row>
    <row r="10418" spans="5:5">
      <c r="E10418" s="139"/>
    </row>
    <row r="10419" spans="5:5">
      <c r="E10419" s="139"/>
    </row>
    <row r="10420" spans="5:5">
      <c r="E10420" s="139"/>
    </row>
    <row r="10421" spans="5:5">
      <c r="E10421" s="139"/>
    </row>
    <row r="10422" spans="5:5">
      <c r="E10422" s="139"/>
    </row>
    <row r="10423" spans="5:5">
      <c r="E10423" s="139"/>
    </row>
    <row r="10424" spans="5:5">
      <c r="E10424" s="139"/>
    </row>
    <row r="10425" spans="5:5">
      <c r="E10425" s="139"/>
    </row>
    <row r="10426" spans="5:5">
      <c r="E10426" s="139"/>
    </row>
    <row r="10427" spans="5:5">
      <c r="E10427" s="139"/>
    </row>
    <row r="10428" spans="5:5">
      <c r="E10428" s="139"/>
    </row>
    <row r="10429" spans="5:5">
      <c r="E10429" s="139"/>
    </row>
    <row r="10430" spans="5:5">
      <c r="E10430" s="139"/>
    </row>
    <row r="10431" spans="5:5">
      <c r="E10431" s="139"/>
    </row>
    <row r="10432" spans="5:5">
      <c r="E10432" s="139"/>
    </row>
    <row r="10433" spans="5:5">
      <c r="E10433" s="139"/>
    </row>
    <row r="10434" spans="5:5">
      <c r="E10434" s="139"/>
    </row>
    <row r="10435" spans="5:5">
      <c r="E10435" s="139"/>
    </row>
    <row r="10436" spans="5:5">
      <c r="E10436" s="139"/>
    </row>
    <row r="10437" spans="5:5">
      <c r="E10437" s="139"/>
    </row>
    <row r="10438" spans="5:5">
      <c r="E10438" s="139"/>
    </row>
    <row r="10439" spans="5:5">
      <c r="E10439" s="139"/>
    </row>
    <row r="10440" spans="5:5">
      <c r="E10440" s="139"/>
    </row>
    <row r="10441" spans="5:5">
      <c r="E10441" s="139"/>
    </row>
    <row r="10442" spans="5:5">
      <c r="E10442" s="139"/>
    </row>
    <row r="10443" spans="5:5">
      <c r="E10443" s="139"/>
    </row>
    <row r="10444" spans="5:5">
      <c r="E10444" s="139"/>
    </row>
    <row r="10445" spans="5:5">
      <c r="E10445" s="139"/>
    </row>
    <row r="10446" spans="5:5">
      <c r="E10446" s="139"/>
    </row>
    <row r="10447" spans="5:5">
      <c r="E10447" s="139"/>
    </row>
    <row r="10448" spans="5:5">
      <c r="E10448" s="139"/>
    </row>
    <row r="10449" spans="5:5">
      <c r="E10449" s="139"/>
    </row>
    <row r="10450" spans="5:5">
      <c r="E10450" s="139"/>
    </row>
    <row r="10451" spans="5:5">
      <c r="E10451" s="139"/>
    </row>
    <row r="10452" spans="5:5">
      <c r="E10452" s="139"/>
    </row>
    <row r="10453" spans="5:5">
      <c r="E10453" s="139"/>
    </row>
    <row r="10454" spans="5:5">
      <c r="E10454" s="139"/>
    </row>
    <row r="10455" spans="5:5">
      <c r="E10455" s="139"/>
    </row>
    <row r="10456" spans="5:5">
      <c r="E10456" s="139"/>
    </row>
    <row r="10457" spans="5:5">
      <c r="E10457" s="139"/>
    </row>
    <row r="10458" spans="5:5">
      <c r="E10458" s="139"/>
    </row>
    <row r="10459" spans="5:5">
      <c r="E10459" s="139"/>
    </row>
    <row r="10460" spans="5:5">
      <c r="E10460" s="139"/>
    </row>
    <row r="10461" spans="5:5">
      <c r="E10461" s="139"/>
    </row>
    <row r="10462" spans="5:5">
      <c r="E10462" s="139"/>
    </row>
    <row r="10463" spans="5:5">
      <c r="E10463" s="139"/>
    </row>
    <row r="10464" spans="5:5">
      <c r="E10464" s="139"/>
    </row>
    <row r="10465" spans="5:5">
      <c r="E10465" s="139"/>
    </row>
    <row r="10466" spans="5:5">
      <c r="E10466" s="139"/>
    </row>
    <row r="10467" spans="5:5">
      <c r="E10467" s="139"/>
    </row>
    <row r="10468" spans="5:5">
      <c r="E10468" s="139"/>
    </row>
    <row r="10469" spans="5:5">
      <c r="E10469" s="139"/>
    </row>
    <row r="10470" spans="5:5">
      <c r="E10470" s="139"/>
    </row>
    <row r="10471" spans="5:5">
      <c r="E10471" s="139"/>
    </row>
    <row r="10472" spans="5:5">
      <c r="E10472" s="139"/>
    </row>
    <row r="10473" spans="5:5">
      <c r="E10473" s="139"/>
    </row>
    <row r="10474" spans="5:5">
      <c r="E10474" s="139"/>
    </row>
    <row r="10475" spans="5:5">
      <c r="E10475" s="139"/>
    </row>
    <row r="10476" spans="5:5">
      <c r="E10476" s="139"/>
    </row>
    <row r="10477" spans="5:5">
      <c r="E10477" s="139"/>
    </row>
    <row r="10478" spans="5:5">
      <c r="E10478" s="139"/>
    </row>
    <row r="10479" spans="5:5">
      <c r="E10479" s="139"/>
    </row>
    <row r="10480" spans="5:5">
      <c r="E10480" s="139"/>
    </row>
    <row r="10481" spans="5:5">
      <c r="E10481" s="139"/>
    </row>
    <row r="10482" spans="5:5">
      <c r="E10482" s="139"/>
    </row>
    <row r="10483" spans="5:5">
      <c r="E10483" s="139"/>
    </row>
    <row r="10484" spans="5:5">
      <c r="E10484" s="139"/>
    </row>
    <row r="10485" spans="5:5">
      <c r="E10485" s="139"/>
    </row>
    <row r="10486" spans="5:5">
      <c r="E10486" s="139"/>
    </row>
    <row r="10487" spans="5:5">
      <c r="E10487" s="139"/>
    </row>
    <row r="10488" spans="5:5">
      <c r="E10488" s="139"/>
    </row>
    <row r="10489" spans="5:5">
      <c r="E10489" s="139"/>
    </row>
    <row r="10490" spans="5:5">
      <c r="E10490" s="139"/>
    </row>
    <row r="10491" spans="5:5">
      <c r="E10491" s="139"/>
    </row>
    <row r="10492" spans="5:5">
      <c r="E10492" s="139"/>
    </row>
    <row r="10493" spans="5:5">
      <c r="E10493" s="139"/>
    </row>
    <row r="10494" spans="5:5">
      <c r="E10494" s="139"/>
    </row>
    <row r="10495" spans="5:5">
      <c r="E10495" s="139"/>
    </row>
    <row r="10496" spans="5:5">
      <c r="E10496" s="139"/>
    </row>
    <row r="10497" spans="5:5">
      <c r="E10497" s="139"/>
    </row>
    <row r="10498" spans="5:5">
      <c r="E10498" s="139"/>
    </row>
    <row r="10499" spans="5:5">
      <c r="E10499" s="139"/>
    </row>
    <row r="10500" spans="5:5">
      <c r="E10500" s="139"/>
    </row>
    <row r="10501" spans="5:5">
      <c r="E10501" s="139"/>
    </row>
    <row r="10502" spans="5:5">
      <c r="E10502" s="139"/>
    </row>
    <row r="10503" spans="5:5">
      <c r="E10503" s="139"/>
    </row>
    <row r="10504" spans="5:5">
      <c r="E10504" s="139"/>
    </row>
    <row r="10505" spans="5:5">
      <c r="E10505" s="139"/>
    </row>
    <row r="10506" spans="5:5">
      <c r="E10506" s="139"/>
    </row>
    <row r="10507" spans="5:5">
      <c r="E10507" s="139"/>
    </row>
    <row r="10508" spans="5:5">
      <c r="E10508" s="139"/>
    </row>
    <row r="10509" spans="5:5">
      <c r="E10509" s="139"/>
    </row>
    <row r="10510" spans="5:5">
      <c r="E10510" s="139"/>
    </row>
    <row r="10511" spans="5:5">
      <c r="E10511" s="139"/>
    </row>
    <row r="10512" spans="5:5">
      <c r="E10512" s="139"/>
    </row>
    <row r="10513" spans="5:5">
      <c r="E10513" s="139"/>
    </row>
    <row r="10514" spans="5:5">
      <c r="E10514" s="139"/>
    </row>
    <row r="10515" spans="5:5">
      <c r="E10515" s="139"/>
    </row>
    <row r="10516" spans="5:5">
      <c r="E10516" s="139"/>
    </row>
    <row r="10517" spans="5:5">
      <c r="E10517" s="139"/>
    </row>
    <row r="10518" spans="5:5">
      <c r="E10518" s="139"/>
    </row>
    <row r="10519" spans="5:5">
      <c r="E10519" s="139"/>
    </row>
    <row r="10520" spans="5:5">
      <c r="E10520" s="139"/>
    </row>
    <row r="10521" spans="5:5">
      <c r="E10521" s="139"/>
    </row>
    <row r="10522" spans="5:5">
      <c r="E10522" s="139"/>
    </row>
    <row r="10523" spans="5:5">
      <c r="E10523" s="139"/>
    </row>
    <row r="10524" spans="5:5">
      <c r="E10524" s="139"/>
    </row>
    <row r="10525" spans="5:5">
      <c r="E10525" s="139"/>
    </row>
    <row r="10526" spans="5:5">
      <c r="E10526" s="139"/>
    </row>
    <row r="10527" spans="5:5">
      <c r="E10527" s="139"/>
    </row>
    <row r="10528" spans="5:5">
      <c r="E10528" s="139"/>
    </row>
    <row r="10529" spans="5:5">
      <c r="E10529" s="139"/>
    </row>
    <row r="10530" spans="5:5">
      <c r="E10530" s="139"/>
    </row>
    <row r="10531" spans="5:5">
      <c r="E10531" s="139"/>
    </row>
    <row r="10532" spans="5:5">
      <c r="E10532" s="139"/>
    </row>
    <row r="10533" spans="5:5">
      <c r="E10533" s="139"/>
    </row>
    <row r="10534" spans="5:5">
      <c r="E10534" s="139"/>
    </row>
    <row r="10535" spans="5:5">
      <c r="E10535" s="139"/>
    </row>
    <row r="10536" spans="5:5">
      <c r="E10536" s="139"/>
    </row>
    <row r="10537" spans="5:5">
      <c r="E10537" s="139"/>
    </row>
    <row r="10538" spans="5:5">
      <c r="E10538" s="139"/>
    </row>
    <row r="10539" spans="5:5">
      <c r="E10539" s="139"/>
    </row>
    <row r="10540" spans="5:5">
      <c r="E10540" s="139"/>
    </row>
    <row r="10541" spans="5:5">
      <c r="E10541" s="139"/>
    </row>
    <row r="10542" spans="5:5">
      <c r="E10542" s="139"/>
    </row>
    <row r="10543" spans="5:5">
      <c r="E10543" s="139"/>
    </row>
    <row r="10544" spans="5:5">
      <c r="E10544" s="139"/>
    </row>
    <row r="10545" spans="5:5">
      <c r="E10545" s="139"/>
    </row>
    <row r="10546" spans="5:5">
      <c r="E10546" s="139"/>
    </row>
    <row r="10547" spans="5:5">
      <c r="E10547" s="139"/>
    </row>
    <row r="10548" spans="5:5">
      <c r="E10548" s="139"/>
    </row>
    <row r="10549" spans="5:5">
      <c r="E10549" s="139"/>
    </row>
    <row r="10550" spans="5:5">
      <c r="E10550" s="139"/>
    </row>
    <row r="10551" spans="5:5">
      <c r="E10551" s="139"/>
    </row>
    <row r="10552" spans="5:5">
      <c r="E10552" s="139"/>
    </row>
    <row r="10553" spans="5:5">
      <c r="E10553" s="139"/>
    </row>
    <row r="10554" spans="5:5">
      <c r="E10554" s="139"/>
    </row>
    <row r="10555" spans="5:5">
      <c r="E10555" s="139"/>
    </row>
    <row r="10556" spans="5:5">
      <c r="E10556" s="139"/>
    </row>
    <row r="10557" spans="5:5">
      <c r="E10557" s="139"/>
    </row>
    <row r="10558" spans="5:5">
      <c r="E10558" s="139"/>
    </row>
    <row r="10559" spans="5:5">
      <c r="E10559" s="139"/>
    </row>
    <row r="10560" spans="5:5">
      <c r="E10560" s="139"/>
    </row>
    <row r="10561" spans="5:5">
      <c r="E10561" s="139"/>
    </row>
    <row r="10562" spans="5:5">
      <c r="E10562" s="139"/>
    </row>
    <row r="10563" spans="5:5">
      <c r="E10563" s="139"/>
    </row>
    <row r="10564" spans="5:5">
      <c r="E10564" s="139"/>
    </row>
    <row r="10565" spans="5:5">
      <c r="E10565" s="139"/>
    </row>
    <row r="10566" spans="5:5">
      <c r="E10566" s="139"/>
    </row>
    <row r="10567" spans="5:5">
      <c r="E10567" s="139"/>
    </row>
    <row r="10568" spans="5:5">
      <c r="E10568" s="139"/>
    </row>
    <row r="10569" spans="5:5">
      <c r="E10569" s="139"/>
    </row>
    <row r="10570" spans="5:5">
      <c r="E10570" s="139"/>
    </row>
    <row r="10571" spans="5:5">
      <c r="E10571" s="139"/>
    </row>
    <row r="10572" spans="5:5">
      <c r="E10572" s="139"/>
    </row>
    <row r="10573" spans="5:5">
      <c r="E10573" s="139"/>
    </row>
    <row r="10574" spans="5:5">
      <c r="E10574" s="139"/>
    </row>
    <row r="10575" spans="5:5">
      <c r="E10575" s="139"/>
    </row>
    <row r="10576" spans="5:5">
      <c r="E10576" s="139"/>
    </row>
    <row r="10577" spans="5:5">
      <c r="E10577" s="139"/>
    </row>
    <row r="10578" spans="5:5">
      <c r="E10578" s="139"/>
    </row>
    <row r="10579" spans="5:5">
      <c r="E10579" s="139"/>
    </row>
    <row r="10580" spans="5:5">
      <c r="E10580" s="139"/>
    </row>
    <row r="10581" spans="5:5">
      <c r="E10581" s="139"/>
    </row>
    <row r="10582" spans="5:5">
      <c r="E10582" s="139"/>
    </row>
    <row r="10583" spans="5:5">
      <c r="E10583" s="139"/>
    </row>
    <row r="10584" spans="5:5">
      <c r="E10584" s="139"/>
    </row>
    <row r="10585" spans="5:5">
      <c r="E10585" s="139"/>
    </row>
    <row r="10586" spans="5:5">
      <c r="E10586" s="139"/>
    </row>
    <row r="10587" spans="5:5">
      <c r="E10587" s="139"/>
    </row>
    <row r="10588" spans="5:5">
      <c r="E10588" s="139"/>
    </row>
    <row r="10589" spans="5:5">
      <c r="E10589" s="139"/>
    </row>
    <row r="10590" spans="5:5">
      <c r="E10590" s="139"/>
    </row>
    <row r="10591" spans="5:5">
      <c r="E10591" s="139"/>
    </row>
    <row r="10592" spans="5:5">
      <c r="E10592" s="139"/>
    </row>
    <row r="10593" spans="5:5">
      <c r="E10593" s="139"/>
    </row>
    <row r="10594" spans="5:5">
      <c r="E10594" s="139"/>
    </row>
    <row r="10595" spans="5:5">
      <c r="E10595" s="139"/>
    </row>
    <row r="10596" spans="5:5">
      <c r="E10596" s="139"/>
    </row>
    <row r="10597" spans="5:5">
      <c r="E10597" s="139"/>
    </row>
    <row r="10598" spans="5:5">
      <c r="E10598" s="139"/>
    </row>
    <row r="10599" spans="5:5">
      <c r="E10599" s="139"/>
    </row>
    <row r="10600" spans="5:5">
      <c r="E10600" s="139"/>
    </row>
    <row r="10601" spans="5:5">
      <c r="E10601" s="139"/>
    </row>
    <row r="10602" spans="5:5">
      <c r="E10602" s="139"/>
    </row>
    <row r="10603" spans="5:5">
      <c r="E10603" s="139"/>
    </row>
    <row r="10604" spans="5:5">
      <c r="E10604" s="139"/>
    </row>
    <row r="10605" spans="5:5">
      <c r="E10605" s="139"/>
    </row>
    <row r="10606" spans="5:5">
      <c r="E10606" s="139"/>
    </row>
    <row r="10607" spans="5:5">
      <c r="E10607" s="139"/>
    </row>
    <row r="10608" spans="5:5">
      <c r="E10608" s="139"/>
    </row>
    <row r="10609" spans="5:5">
      <c r="E10609" s="139"/>
    </row>
    <row r="10610" spans="5:5">
      <c r="E10610" s="139"/>
    </row>
    <row r="10611" spans="5:5">
      <c r="E10611" s="139"/>
    </row>
    <row r="10612" spans="5:5">
      <c r="E10612" s="139"/>
    </row>
    <row r="10613" spans="5:5">
      <c r="E10613" s="139"/>
    </row>
    <row r="10614" spans="5:5">
      <c r="E10614" s="139"/>
    </row>
    <row r="10615" spans="5:5">
      <c r="E10615" s="139"/>
    </row>
    <row r="10616" spans="5:5">
      <c r="E10616" s="139"/>
    </row>
    <row r="10617" spans="5:5">
      <c r="E10617" s="139"/>
    </row>
    <row r="10618" spans="5:5">
      <c r="E10618" s="139"/>
    </row>
    <row r="10619" spans="5:5">
      <c r="E10619" s="139"/>
    </row>
    <row r="10620" spans="5:5">
      <c r="E10620" s="139"/>
    </row>
    <row r="10621" spans="5:5">
      <c r="E10621" s="139"/>
    </row>
    <row r="10622" spans="5:5">
      <c r="E10622" s="139"/>
    </row>
    <row r="10623" spans="5:5">
      <c r="E10623" s="139"/>
    </row>
    <row r="10624" spans="5:5">
      <c r="E10624" s="139"/>
    </row>
    <row r="10625" spans="5:5">
      <c r="E10625" s="139"/>
    </row>
    <row r="10626" spans="5:5">
      <c r="E10626" s="139"/>
    </row>
    <row r="10627" spans="5:5">
      <c r="E10627" s="139"/>
    </row>
    <row r="10628" spans="5:5">
      <c r="E10628" s="139"/>
    </row>
    <row r="10629" spans="5:5">
      <c r="E10629" s="139"/>
    </row>
    <row r="10630" spans="5:5">
      <c r="E10630" s="139"/>
    </row>
    <row r="10631" spans="5:5">
      <c r="E10631" s="139"/>
    </row>
    <row r="10632" spans="5:5">
      <c r="E10632" s="139"/>
    </row>
    <row r="10633" spans="5:5">
      <c r="E10633" s="139"/>
    </row>
    <row r="10634" spans="5:5">
      <c r="E10634" s="139"/>
    </row>
    <row r="10635" spans="5:5">
      <c r="E10635" s="139"/>
    </row>
    <row r="10636" spans="5:5">
      <c r="E10636" s="139"/>
    </row>
    <row r="10637" spans="5:5">
      <c r="E10637" s="139"/>
    </row>
    <row r="10638" spans="5:5">
      <c r="E10638" s="139"/>
    </row>
    <row r="10639" spans="5:5">
      <c r="E10639" s="139"/>
    </row>
    <row r="10640" spans="5:5">
      <c r="E10640" s="139"/>
    </row>
    <row r="10641" spans="5:5">
      <c r="E10641" s="139"/>
    </row>
    <row r="10642" spans="5:5">
      <c r="E10642" s="139"/>
    </row>
    <row r="10643" spans="5:5">
      <c r="E10643" s="139"/>
    </row>
    <row r="10644" spans="5:5">
      <c r="E10644" s="139"/>
    </row>
    <row r="10645" spans="5:5">
      <c r="E10645" s="139"/>
    </row>
    <row r="10646" spans="5:5">
      <c r="E10646" s="139"/>
    </row>
    <row r="10647" spans="5:5">
      <c r="E10647" s="139"/>
    </row>
    <row r="10648" spans="5:5">
      <c r="E10648" s="139"/>
    </row>
    <row r="10649" spans="5:5">
      <c r="E10649" s="139"/>
    </row>
    <row r="10650" spans="5:5">
      <c r="E10650" s="139"/>
    </row>
    <row r="10651" spans="5:5">
      <c r="E10651" s="139"/>
    </row>
    <row r="10652" spans="5:5">
      <c r="E10652" s="139"/>
    </row>
    <row r="10653" spans="5:5">
      <c r="E10653" s="139"/>
    </row>
    <row r="10654" spans="5:5">
      <c r="E10654" s="139"/>
    </row>
    <row r="10655" spans="5:5">
      <c r="E10655" s="139"/>
    </row>
    <row r="10656" spans="5:5">
      <c r="E10656" s="139"/>
    </row>
    <row r="10657" spans="5:5">
      <c r="E10657" s="139"/>
    </row>
    <row r="10658" spans="5:5">
      <c r="E10658" s="139"/>
    </row>
    <row r="10659" spans="5:5">
      <c r="E10659" s="139"/>
    </row>
    <row r="10660" spans="5:5">
      <c r="E10660" s="139"/>
    </row>
    <row r="10661" spans="5:5">
      <c r="E10661" s="139"/>
    </row>
    <row r="10662" spans="5:5">
      <c r="E10662" s="139"/>
    </row>
    <row r="10663" spans="5:5">
      <c r="E10663" s="139"/>
    </row>
    <row r="10664" spans="5:5">
      <c r="E10664" s="139"/>
    </row>
    <row r="10665" spans="5:5">
      <c r="E10665" s="139"/>
    </row>
    <row r="10666" spans="5:5">
      <c r="E10666" s="139"/>
    </row>
    <row r="10667" spans="5:5">
      <c r="E10667" s="139"/>
    </row>
    <row r="10668" spans="5:5">
      <c r="E10668" s="139"/>
    </row>
    <row r="10669" spans="5:5">
      <c r="E10669" s="139"/>
    </row>
    <row r="10670" spans="5:5">
      <c r="E10670" s="139"/>
    </row>
    <row r="10671" spans="5:5">
      <c r="E10671" s="139"/>
    </row>
    <row r="10672" spans="5:5">
      <c r="E10672" s="139"/>
    </row>
    <row r="10673" spans="5:5">
      <c r="E10673" s="139"/>
    </row>
    <row r="10674" spans="5:5">
      <c r="E10674" s="139"/>
    </row>
    <row r="10675" spans="5:5">
      <c r="E10675" s="139"/>
    </row>
    <row r="10676" spans="5:5">
      <c r="E10676" s="139"/>
    </row>
    <row r="10677" spans="5:5">
      <c r="E10677" s="139"/>
    </row>
    <row r="10678" spans="5:5">
      <c r="E10678" s="139"/>
    </row>
    <row r="10679" spans="5:5">
      <c r="E10679" s="139"/>
    </row>
    <row r="10680" spans="5:5">
      <c r="E10680" s="139"/>
    </row>
    <row r="10681" spans="5:5">
      <c r="E10681" s="139"/>
    </row>
    <row r="10682" spans="5:5">
      <c r="E10682" s="139"/>
    </row>
    <row r="10683" spans="5:5">
      <c r="E10683" s="139"/>
    </row>
    <row r="10684" spans="5:5">
      <c r="E10684" s="139"/>
    </row>
    <row r="10685" spans="5:5">
      <c r="E10685" s="139"/>
    </row>
    <row r="10686" spans="5:5">
      <c r="E10686" s="139"/>
    </row>
    <row r="10687" spans="5:5">
      <c r="E10687" s="139"/>
    </row>
    <row r="10688" spans="5:5">
      <c r="E10688" s="139"/>
    </row>
    <row r="10689" spans="5:5">
      <c r="E10689" s="139"/>
    </row>
    <row r="10690" spans="5:5">
      <c r="E10690" s="139"/>
    </row>
    <row r="10691" spans="5:5">
      <c r="E10691" s="139"/>
    </row>
    <row r="10692" spans="5:5">
      <c r="E10692" s="139"/>
    </row>
    <row r="10693" spans="5:5">
      <c r="E10693" s="139"/>
    </row>
    <row r="10694" spans="5:5">
      <c r="E10694" s="139"/>
    </row>
    <row r="10695" spans="5:5">
      <c r="E10695" s="139"/>
    </row>
    <row r="10696" spans="5:5">
      <c r="E10696" s="139"/>
    </row>
    <row r="10697" spans="5:5">
      <c r="E10697" s="139"/>
    </row>
    <row r="10698" spans="5:5">
      <c r="E10698" s="139"/>
    </row>
    <row r="10699" spans="5:5">
      <c r="E10699" s="139"/>
    </row>
    <row r="10700" spans="5:5">
      <c r="E10700" s="139"/>
    </row>
    <row r="10701" spans="5:5">
      <c r="E10701" s="139"/>
    </row>
    <row r="10702" spans="5:5">
      <c r="E10702" s="139"/>
    </row>
    <row r="10703" spans="5:5">
      <c r="E10703" s="139"/>
    </row>
    <row r="10704" spans="5:5">
      <c r="E10704" s="139"/>
    </row>
    <row r="10705" spans="5:5">
      <c r="E10705" s="139"/>
    </row>
    <row r="10706" spans="5:5">
      <c r="E10706" s="139"/>
    </row>
    <row r="10707" spans="5:5">
      <c r="E10707" s="139"/>
    </row>
    <row r="10708" spans="5:5">
      <c r="E10708" s="139"/>
    </row>
    <row r="10709" spans="5:5">
      <c r="E10709" s="139"/>
    </row>
    <row r="10710" spans="5:5">
      <c r="E10710" s="139"/>
    </row>
    <row r="10711" spans="5:5">
      <c r="E10711" s="139"/>
    </row>
    <row r="10712" spans="5:5">
      <c r="E10712" s="139"/>
    </row>
    <row r="10713" spans="5:5">
      <c r="E10713" s="139"/>
    </row>
    <row r="10714" spans="5:5">
      <c r="E10714" s="139"/>
    </row>
    <row r="10715" spans="5:5">
      <c r="E10715" s="139"/>
    </row>
    <row r="10716" spans="5:5">
      <c r="E10716" s="139"/>
    </row>
    <row r="10717" spans="5:5">
      <c r="E10717" s="139"/>
    </row>
    <row r="10718" spans="5:5">
      <c r="E10718" s="139"/>
    </row>
    <row r="10719" spans="5:5">
      <c r="E10719" s="139"/>
    </row>
    <row r="10720" spans="5:5">
      <c r="E10720" s="139"/>
    </row>
    <row r="10721" spans="5:5">
      <c r="E10721" s="139"/>
    </row>
    <row r="10722" spans="5:5">
      <c r="E10722" s="139"/>
    </row>
    <row r="10723" spans="5:5">
      <c r="E10723" s="139"/>
    </row>
    <row r="10724" spans="5:5">
      <c r="E10724" s="139"/>
    </row>
    <row r="10725" spans="5:5">
      <c r="E10725" s="139"/>
    </row>
    <row r="10726" spans="5:5">
      <c r="E10726" s="139"/>
    </row>
    <row r="10727" spans="5:5">
      <c r="E10727" s="139"/>
    </row>
    <row r="10728" spans="5:5">
      <c r="E10728" s="139"/>
    </row>
    <row r="10729" spans="5:5">
      <c r="E10729" s="139"/>
    </row>
    <row r="10730" spans="5:5">
      <c r="E10730" s="139"/>
    </row>
    <row r="10731" spans="5:5">
      <c r="E10731" s="139"/>
    </row>
    <row r="10732" spans="5:5">
      <c r="E10732" s="139"/>
    </row>
    <row r="10733" spans="5:5">
      <c r="E10733" s="139"/>
    </row>
    <row r="10734" spans="5:5">
      <c r="E10734" s="139"/>
    </row>
    <row r="10735" spans="5:5">
      <c r="E10735" s="139"/>
    </row>
    <row r="10736" spans="5:5">
      <c r="E10736" s="139"/>
    </row>
    <row r="10737" spans="5:5">
      <c r="E10737" s="139"/>
    </row>
    <row r="10738" spans="5:5">
      <c r="E10738" s="139"/>
    </row>
    <row r="10739" spans="5:5">
      <c r="E10739" s="139"/>
    </row>
    <row r="10740" spans="5:5">
      <c r="E10740" s="139"/>
    </row>
    <row r="10741" spans="5:5">
      <c r="E10741" s="139"/>
    </row>
    <row r="10742" spans="5:5">
      <c r="E10742" s="139"/>
    </row>
    <row r="10743" spans="5:5">
      <c r="E10743" s="139"/>
    </row>
    <row r="10744" spans="5:5">
      <c r="E10744" s="139"/>
    </row>
    <row r="10745" spans="5:5">
      <c r="E10745" s="139"/>
    </row>
    <row r="10746" spans="5:5">
      <c r="E10746" s="139"/>
    </row>
    <row r="10747" spans="5:5">
      <c r="E10747" s="139"/>
    </row>
    <row r="10748" spans="5:5">
      <c r="E10748" s="139"/>
    </row>
    <row r="10749" spans="5:5">
      <c r="E10749" s="139"/>
    </row>
    <row r="10750" spans="5:5">
      <c r="E10750" s="139"/>
    </row>
    <row r="10751" spans="5:5">
      <c r="E10751" s="139"/>
    </row>
    <row r="10752" spans="5:5">
      <c r="E10752" s="139"/>
    </row>
    <row r="10753" spans="5:5">
      <c r="E10753" s="139"/>
    </row>
    <row r="10754" spans="5:5">
      <c r="E10754" s="139"/>
    </row>
    <row r="10755" spans="5:5">
      <c r="E10755" s="139"/>
    </row>
    <row r="10756" spans="5:5">
      <c r="E10756" s="139"/>
    </row>
    <row r="10757" spans="5:5">
      <c r="E10757" s="139"/>
    </row>
    <row r="10758" spans="5:5">
      <c r="E10758" s="139"/>
    </row>
    <row r="10759" spans="5:5">
      <c r="E10759" s="139"/>
    </row>
    <row r="10760" spans="5:5">
      <c r="E10760" s="139"/>
    </row>
    <row r="10761" spans="5:5">
      <c r="E10761" s="139"/>
    </row>
    <row r="10762" spans="5:5">
      <c r="E10762" s="139"/>
    </row>
    <row r="10763" spans="5:5">
      <c r="E10763" s="139"/>
    </row>
    <row r="10764" spans="5:5">
      <c r="E10764" s="139"/>
    </row>
    <row r="10765" spans="5:5">
      <c r="E10765" s="139"/>
    </row>
    <row r="10766" spans="5:5">
      <c r="E10766" s="139"/>
    </row>
    <row r="10767" spans="5:5">
      <c r="E10767" s="139"/>
    </row>
    <row r="10768" spans="5:5">
      <c r="E10768" s="139"/>
    </row>
    <row r="10769" spans="5:5">
      <c r="E10769" s="139"/>
    </row>
    <row r="10770" spans="5:5">
      <c r="E10770" s="139"/>
    </row>
    <row r="10771" spans="5:5">
      <c r="E10771" s="139"/>
    </row>
    <row r="10772" spans="5:5">
      <c r="E10772" s="139"/>
    </row>
    <row r="10773" spans="5:5">
      <c r="E10773" s="139"/>
    </row>
    <row r="10774" spans="5:5">
      <c r="E10774" s="139"/>
    </row>
    <row r="10775" spans="5:5">
      <c r="E10775" s="139"/>
    </row>
    <row r="10776" spans="5:5">
      <c r="E10776" s="139"/>
    </row>
    <row r="10777" spans="5:5">
      <c r="E10777" s="139"/>
    </row>
    <row r="10778" spans="5:5">
      <c r="E10778" s="139"/>
    </row>
    <row r="10779" spans="5:5">
      <c r="E10779" s="139"/>
    </row>
    <row r="10780" spans="5:5">
      <c r="E10780" s="139"/>
    </row>
    <row r="10781" spans="5:5">
      <c r="E10781" s="139"/>
    </row>
    <row r="10782" spans="5:5">
      <c r="E10782" s="139"/>
    </row>
    <row r="10783" spans="5:5">
      <c r="E10783" s="139"/>
    </row>
    <row r="10784" spans="5:5">
      <c r="E10784" s="139"/>
    </row>
    <row r="10785" spans="5:5">
      <c r="E10785" s="139"/>
    </row>
    <row r="10786" spans="5:5">
      <c r="E10786" s="139"/>
    </row>
    <row r="10787" spans="5:5">
      <c r="E10787" s="139"/>
    </row>
    <row r="10788" spans="5:5">
      <c r="E10788" s="139"/>
    </row>
    <row r="10789" spans="5:5">
      <c r="E10789" s="139"/>
    </row>
    <row r="10790" spans="5:5">
      <c r="E10790" s="139"/>
    </row>
    <row r="10791" spans="5:5">
      <c r="E10791" s="139"/>
    </row>
    <row r="10792" spans="5:5">
      <c r="E10792" s="139"/>
    </row>
    <row r="10793" spans="5:5">
      <c r="E10793" s="139"/>
    </row>
    <row r="10794" spans="5:5">
      <c r="E10794" s="139"/>
    </row>
    <row r="10795" spans="5:5">
      <c r="E10795" s="139"/>
    </row>
    <row r="10796" spans="5:5">
      <c r="E10796" s="139"/>
    </row>
    <row r="10797" spans="5:5">
      <c r="E10797" s="139"/>
    </row>
    <row r="10798" spans="5:5">
      <c r="E10798" s="139"/>
    </row>
    <row r="10799" spans="5:5">
      <c r="E10799" s="139"/>
    </row>
    <row r="10800" spans="5:5">
      <c r="E10800" s="139"/>
    </row>
    <row r="10801" spans="5:5">
      <c r="E10801" s="139"/>
    </row>
    <row r="10802" spans="5:5">
      <c r="E10802" s="139"/>
    </row>
    <row r="10803" spans="5:5">
      <c r="E10803" s="139"/>
    </row>
    <row r="10804" spans="5:5">
      <c r="E10804" s="139"/>
    </row>
    <row r="10805" spans="5:5">
      <c r="E10805" s="139"/>
    </row>
    <row r="10806" spans="5:5">
      <c r="E10806" s="139"/>
    </row>
    <row r="10807" spans="5:5">
      <c r="E10807" s="139"/>
    </row>
    <row r="10808" spans="5:5">
      <c r="E10808" s="139"/>
    </row>
    <row r="10809" spans="5:5">
      <c r="E10809" s="139"/>
    </row>
    <row r="10810" spans="5:5">
      <c r="E10810" s="139"/>
    </row>
    <row r="10811" spans="5:5">
      <c r="E10811" s="139"/>
    </row>
    <row r="10812" spans="5:5">
      <c r="E10812" s="139"/>
    </row>
    <row r="10813" spans="5:5">
      <c r="E10813" s="139"/>
    </row>
    <row r="10814" spans="5:5">
      <c r="E10814" s="139"/>
    </row>
    <row r="10815" spans="5:5">
      <c r="E10815" s="139"/>
    </row>
    <row r="10816" spans="5:5">
      <c r="E10816" s="139"/>
    </row>
    <row r="10817" spans="5:5">
      <c r="E10817" s="139"/>
    </row>
    <row r="10818" spans="5:5">
      <c r="E10818" s="139"/>
    </row>
    <row r="10819" spans="5:5">
      <c r="E10819" s="139"/>
    </row>
    <row r="10820" spans="5:5">
      <c r="E10820" s="139"/>
    </row>
    <row r="10821" spans="5:5">
      <c r="E10821" s="139"/>
    </row>
    <row r="10822" spans="5:5">
      <c r="E10822" s="139"/>
    </row>
    <row r="10823" spans="5:5">
      <c r="E10823" s="139"/>
    </row>
    <row r="10824" spans="5:5">
      <c r="E10824" s="139"/>
    </row>
    <row r="10825" spans="5:5">
      <c r="E10825" s="139"/>
    </row>
    <row r="10826" spans="5:5">
      <c r="E10826" s="139"/>
    </row>
    <row r="10827" spans="5:5">
      <c r="E10827" s="139"/>
    </row>
    <row r="10828" spans="5:5">
      <c r="E10828" s="139"/>
    </row>
    <row r="10829" spans="5:5">
      <c r="E10829" s="139"/>
    </row>
    <row r="10830" spans="5:5">
      <c r="E10830" s="139"/>
    </row>
    <row r="10831" spans="5:5">
      <c r="E10831" s="139"/>
    </row>
    <row r="10832" spans="5:5">
      <c r="E10832" s="139"/>
    </row>
    <row r="10833" spans="5:5">
      <c r="E10833" s="139"/>
    </row>
    <row r="10834" spans="5:5">
      <c r="E10834" s="139"/>
    </row>
    <row r="10835" spans="5:5">
      <c r="E10835" s="139"/>
    </row>
    <row r="10836" spans="5:5">
      <c r="E10836" s="139"/>
    </row>
    <row r="10837" spans="5:5">
      <c r="E10837" s="139"/>
    </row>
    <row r="10838" spans="5:5">
      <c r="E10838" s="139"/>
    </row>
    <row r="10839" spans="5:5">
      <c r="E10839" s="139"/>
    </row>
    <row r="10840" spans="5:5">
      <c r="E10840" s="139"/>
    </row>
    <row r="10841" spans="5:5">
      <c r="E10841" s="139"/>
    </row>
    <row r="10842" spans="5:5">
      <c r="E10842" s="139"/>
    </row>
    <row r="10843" spans="5:5">
      <c r="E10843" s="139"/>
    </row>
    <row r="10844" spans="5:5">
      <c r="E10844" s="139"/>
    </row>
    <row r="10845" spans="5:5">
      <c r="E10845" s="139"/>
    </row>
    <row r="10846" spans="5:5">
      <c r="E10846" s="139"/>
    </row>
    <row r="10847" spans="5:5">
      <c r="E10847" s="139"/>
    </row>
    <row r="10848" spans="5:5">
      <c r="E10848" s="139"/>
    </row>
    <row r="10849" spans="5:5">
      <c r="E10849" s="139"/>
    </row>
    <row r="10850" spans="5:5">
      <c r="E10850" s="139"/>
    </row>
    <row r="10851" spans="5:5">
      <c r="E10851" s="139"/>
    </row>
    <row r="10852" spans="5:5">
      <c r="E10852" s="139"/>
    </row>
    <row r="10853" spans="5:5">
      <c r="E10853" s="139"/>
    </row>
    <row r="10854" spans="5:5">
      <c r="E10854" s="139"/>
    </row>
    <row r="10855" spans="5:5">
      <c r="E10855" s="139"/>
    </row>
    <row r="10856" spans="5:5">
      <c r="E10856" s="139"/>
    </row>
    <row r="10857" spans="5:5">
      <c r="E10857" s="139"/>
    </row>
    <row r="10858" spans="5:5">
      <c r="E10858" s="139"/>
    </row>
    <row r="10859" spans="5:5">
      <c r="E10859" s="139"/>
    </row>
    <row r="10860" spans="5:5">
      <c r="E10860" s="139"/>
    </row>
    <row r="10861" spans="5:5">
      <c r="E10861" s="139"/>
    </row>
    <row r="10862" spans="5:5">
      <c r="E10862" s="139"/>
    </row>
    <row r="10863" spans="5:5">
      <c r="E10863" s="139"/>
    </row>
    <row r="10864" spans="5:5">
      <c r="E10864" s="139"/>
    </row>
    <row r="10865" spans="5:5">
      <c r="E10865" s="139"/>
    </row>
    <row r="10866" spans="5:5">
      <c r="E10866" s="139"/>
    </row>
    <row r="10867" spans="5:5">
      <c r="E10867" s="139"/>
    </row>
    <row r="10868" spans="5:5">
      <c r="E10868" s="139"/>
    </row>
    <row r="10869" spans="5:5">
      <c r="E10869" s="139"/>
    </row>
    <row r="10870" spans="5:5">
      <c r="E10870" s="139"/>
    </row>
    <row r="10871" spans="5:5">
      <c r="E10871" s="139"/>
    </row>
    <row r="10872" spans="5:5">
      <c r="E10872" s="139"/>
    </row>
    <row r="10873" spans="5:5">
      <c r="E10873" s="139"/>
    </row>
    <row r="10874" spans="5:5">
      <c r="E10874" s="139"/>
    </row>
    <row r="10875" spans="5:5">
      <c r="E10875" s="139"/>
    </row>
    <row r="10876" spans="5:5">
      <c r="E10876" s="139"/>
    </row>
    <row r="10877" spans="5:5">
      <c r="E10877" s="139"/>
    </row>
    <row r="10878" spans="5:5">
      <c r="E10878" s="139"/>
    </row>
    <row r="10879" spans="5:5">
      <c r="E10879" s="139"/>
    </row>
    <row r="10880" spans="5:5">
      <c r="E10880" s="139"/>
    </row>
    <row r="10881" spans="5:5">
      <c r="E10881" s="139"/>
    </row>
    <row r="10882" spans="5:5">
      <c r="E10882" s="139"/>
    </row>
    <row r="10883" spans="5:5">
      <c r="E10883" s="139"/>
    </row>
    <row r="10884" spans="5:5">
      <c r="E10884" s="139"/>
    </row>
    <row r="10885" spans="5:5">
      <c r="E10885" s="139"/>
    </row>
    <row r="10886" spans="5:5">
      <c r="E10886" s="139"/>
    </row>
    <row r="10887" spans="5:5">
      <c r="E10887" s="139"/>
    </row>
    <row r="10888" spans="5:5">
      <c r="E10888" s="139"/>
    </row>
    <row r="10889" spans="5:5">
      <c r="E10889" s="139"/>
    </row>
    <row r="10890" spans="5:5">
      <c r="E10890" s="139"/>
    </row>
    <row r="10891" spans="5:5">
      <c r="E10891" s="139"/>
    </row>
    <row r="10892" spans="5:5">
      <c r="E10892" s="139"/>
    </row>
    <row r="10893" spans="5:5">
      <c r="E10893" s="139"/>
    </row>
    <row r="10894" spans="5:5">
      <c r="E10894" s="139"/>
    </row>
    <row r="10895" spans="5:5">
      <c r="E10895" s="139"/>
    </row>
    <row r="10896" spans="5:5">
      <c r="E10896" s="139"/>
    </row>
    <row r="10897" spans="5:5">
      <c r="E10897" s="139"/>
    </row>
    <row r="10898" spans="5:5">
      <c r="E10898" s="139"/>
    </row>
    <row r="10899" spans="5:5">
      <c r="E10899" s="139"/>
    </row>
    <row r="10900" spans="5:5">
      <c r="E10900" s="139"/>
    </row>
    <row r="10901" spans="5:5">
      <c r="E10901" s="139"/>
    </row>
    <row r="10902" spans="5:5">
      <c r="E10902" s="139"/>
    </row>
    <row r="10903" spans="5:5">
      <c r="E10903" s="139"/>
    </row>
    <row r="10904" spans="5:5">
      <c r="E10904" s="139"/>
    </row>
    <row r="10905" spans="5:5">
      <c r="E10905" s="139"/>
    </row>
    <row r="10906" spans="5:5">
      <c r="E10906" s="139"/>
    </row>
    <row r="10907" spans="5:5">
      <c r="E10907" s="139"/>
    </row>
    <row r="10908" spans="5:5">
      <c r="E10908" s="139"/>
    </row>
    <row r="10909" spans="5:5">
      <c r="E10909" s="139"/>
    </row>
    <row r="10910" spans="5:5">
      <c r="E10910" s="139"/>
    </row>
    <row r="10911" spans="5:5">
      <c r="E10911" s="139"/>
    </row>
    <row r="10912" spans="5:5">
      <c r="E10912" s="139"/>
    </row>
    <row r="10913" spans="5:5">
      <c r="E10913" s="139"/>
    </row>
    <row r="10914" spans="5:5">
      <c r="E10914" s="139"/>
    </row>
    <row r="10915" spans="5:5">
      <c r="E10915" s="139"/>
    </row>
    <row r="10916" spans="5:5">
      <c r="E10916" s="139"/>
    </row>
    <row r="10917" spans="5:5">
      <c r="E10917" s="139"/>
    </row>
    <row r="10918" spans="5:5">
      <c r="E10918" s="139"/>
    </row>
    <row r="10919" spans="5:5">
      <c r="E10919" s="139"/>
    </row>
    <row r="10920" spans="5:5">
      <c r="E10920" s="139"/>
    </row>
    <row r="10921" spans="5:5">
      <c r="E10921" s="139"/>
    </row>
    <row r="10922" spans="5:5">
      <c r="E10922" s="139"/>
    </row>
    <row r="10923" spans="5:5">
      <c r="E10923" s="139"/>
    </row>
    <row r="10924" spans="5:5">
      <c r="E10924" s="139"/>
    </row>
    <row r="10925" spans="5:5">
      <c r="E10925" s="139"/>
    </row>
    <row r="10926" spans="5:5">
      <c r="E10926" s="139"/>
    </row>
    <row r="10927" spans="5:5">
      <c r="E10927" s="139"/>
    </row>
    <row r="10928" spans="5:5">
      <c r="E10928" s="139"/>
    </row>
    <row r="10929" spans="5:5">
      <c r="E10929" s="139"/>
    </row>
    <row r="10930" spans="5:5">
      <c r="E10930" s="139"/>
    </row>
    <row r="10931" spans="5:5">
      <c r="E10931" s="139"/>
    </row>
    <row r="10932" spans="5:5">
      <c r="E10932" s="139"/>
    </row>
    <row r="10933" spans="5:5">
      <c r="E10933" s="139"/>
    </row>
    <row r="10934" spans="5:5">
      <c r="E10934" s="139"/>
    </row>
    <row r="10935" spans="5:5">
      <c r="E10935" s="139"/>
    </row>
    <row r="10936" spans="5:5">
      <c r="E10936" s="139"/>
    </row>
    <row r="10937" spans="5:5">
      <c r="E10937" s="139"/>
    </row>
    <row r="10938" spans="5:5">
      <c r="E10938" s="139"/>
    </row>
    <row r="10939" spans="5:5">
      <c r="E10939" s="139"/>
    </row>
    <row r="10940" spans="5:5">
      <c r="E10940" s="139"/>
    </row>
    <row r="10941" spans="5:5">
      <c r="E10941" s="139"/>
    </row>
    <row r="10942" spans="5:5">
      <c r="E10942" s="139"/>
    </row>
    <row r="10943" spans="5:5">
      <c r="E10943" s="139"/>
    </row>
    <row r="10944" spans="5:5">
      <c r="E10944" s="139"/>
    </row>
    <row r="10945" spans="5:5">
      <c r="E10945" s="139"/>
    </row>
    <row r="10946" spans="5:5">
      <c r="E10946" s="139"/>
    </row>
    <row r="10947" spans="5:5">
      <c r="E10947" s="139"/>
    </row>
    <row r="10948" spans="5:5">
      <c r="E10948" s="139"/>
    </row>
    <row r="10949" spans="5:5">
      <c r="E10949" s="139"/>
    </row>
    <row r="10950" spans="5:5">
      <c r="E10950" s="139"/>
    </row>
    <row r="10951" spans="5:5">
      <c r="E10951" s="139"/>
    </row>
    <row r="10952" spans="5:5">
      <c r="E10952" s="139"/>
    </row>
    <row r="10953" spans="5:5">
      <c r="E10953" s="139"/>
    </row>
    <row r="10954" spans="5:5">
      <c r="E10954" s="139"/>
    </row>
    <row r="10955" spans="5:5">
      <c r="E10955" s="139"/>
    </row>
    <row r="10956" spans="5:5">
      <c r="E10956" s="139"/>
    </row>
    <row r="10957" spans="5:5">
      <c r="E10957" s="139"/>
    </row>
    <row r="10958" spans="5:5">
      <c r="E10958" s="139"/>
    </row>
    <row r="10959" spans="5:5">
      <c r="E10959" s="139"/>
    </row>
    <row r="10960" spans="5:5">
      <c r="E10960" s="139"/>
    </row>
    <row r="10961" spans="5:5">
      <c r="E10961" s="139"/>
    </row>
    <row r="10962" spans="5:5">
      <c r="E10962" s="139"/>
    </row>
    <row r="10963" spans="5:5">
      <c r="E10963" s="139"/>
    </row>
    <row r="10964" spans="5:5">
      <c r="E10964" s="139"/>
    </row>
    <row r="10965" spans="5:5">
      <c r="E10965" s="139"/>
    </row>
    <row r="10966" spans="5:5">
      <c r="E10966" s="139"/>
    </row>
    <row r="10967" spans="5:5">
      <c r="E10967" s="139"/>
    </row>
    <row r="10968" spans="5:5">
      <c r="E10968" s="139"/>
    </row>
    <row r="10969" spans="5:5">
      <c r="E10969" s="139"/>
    </row>
    <row r="10970" spans="5:5">
      <c r="E10970" s="139"/>
    </row>
    <row r="10971" spans="5:5">
      <c r="E10971" s="139"/>
    </row>
    <row r="10972" spans="5:5">
      <c r="E10972" s="139"/>
    </row>
    <row r="10973" spans="5:5">
      <c r="E10973" s="139"/>
    </row>
    <row r="10974" spans="5:5">
      <c r="E10974" s="139"/>
    </row>
    <row r="10975" spans="5:5">
      <c r="E10975" s="139"/>
    </row>
    <row r="10976" spans="5:5">
      <c r="E10976" s="139"/>
    </row>
    <row r="10977" spans="5:5">
      <c r="E10977" s="139"/>
    </row>
    <row r="10978" spans="5:5">
      <c r="E10978" s="139"/>
    </row>
    <row r="10979" spans="5:5">
      <c r="E10979" s="139"/>
    </row>
    <row r="10980" spans="5:5">
      <c r="E10980" s="139"/>
    </row>
    <row r="10981" spans="5:5">
      <c r="E10981" s="139"/>
    </row>
    <row r="10982" spans="5:5">
      <c r="E10982" s="139"/>
    </row>
    <row r="10983" spans="5:5">
      <c r="E10983" s="139"/>
    </row>
    <row r="10984" spans="5:5">
      <c r="E10984" s="139"/>
    </row>
    <row r="10985" spans="5:5">
      <c r="E10985" s="139"/>
    </row>
    <row r="10986" spans="5:5">
      <c r="E10986" s="139"/>
    </row>
    <row r="10987" spans="5:5">
      <c r="E10987" s="139"/>
    </row>
    <row r="10988" spans="5:5">
      <c r="E10988" s="139"/>
    </row>
    <row r="10989" spans="5:5">
      <c r="E10989" s="139"/>
    </row>
    <row r="10990" spans="5:5">
      <c r="E10990" s="139"/>
    </row>
    <row r="10991" spans="5:5">
      <c r="E10991" s="139"/>
    </row>
    <row r="10992" spans="5:5">
      <c r="E10992" s="139"/>
    </row>
    <row r="10993" spans="5:5">
      <c r="E10993" s="139"/>
    </row>
    <row r="10994" spans="5:5">
      <c r="E10994" s="139"/>
    </row>
    <row r="10995" spans="5:5">
      <c r="E10995" s="139"/>
    </row>
    <row r="10996" spans="5:5">
      <c r="E10996" s="139"/>
    </row>
    <row r="10997" spans="5:5">
      <c r="E10997" s="139"/>
    </row>
    <row r="10998" spans="5:5">
      <c r="E10998" s="139"/>
    </row>
    <row r="10999" spans="5:5">
      <c r="E10999" s="139"/>
    </row>
    <row r="11000" spans="5:5">
      <c r="E11000" s="139"/>
    </row>
    <row r="11001" spans="5:5">
      <c r="E11001" s="139"/>
    </row>
    <row r="11002" spans="5:5">
      <c r="E11002" s="139"/>
    </row>
    <row r="11003" spans="5:5">
      <c r="E11003" s="139"/>
    </row>
    <row r="11004" spans="5:5">
      <c r="E11004" s="139"/>
    </row>
    <row r="11005" spans="5:5">
      <c r="E11005" s="139"/>
    </row>
    <row r="11006" spans="5:5">
      <c r="E11006" s="139"/>
    </row>
    <row r="11007" spans="5:5">
      <c r="E11007" s="139"/>
    </row>
    <row r="11008" spans="5:5">
      <c r="E11008" s="139"/>
    </row>
    <row r="11009" spans="5:5">
      <c r="E11009" s="139"/>
    </row>
    <row r="11010" spans="5:5">
      <c r="E11010" s="139"/>
    </row>
    <row r="11011" spans="5:5">
      <c r="E11011" s="139"/>
    </row>
    <row r="11012" spans="5:5">
      <c r="E11012" s="139"/>
    </row>
    <row r="11013" spans="5:5">
      <c r="E11013" s="139"/>
    </row>
    <row r="11014" spans="5:5">
      <c r="E11014" s="139"/>
    </row>
    <row r="11015" spans="5:5">
      <c r="E11015" s="139"/>
    </row>
    <row r="11016" spans="5:5">
      <c r="E11016" s="139"/>
    </row>
    <row r="11017" spans="5:5">
      <c r="E11017" s="139"/>
    </row>
    <row r="11018" spans="5:5">
      <c r="E11018" s="139"/>
    </row>
    <row r="11019" spans="5:5">
      <c r="E11019" s="139"/>
    </row>
    <row r="11020" spans="5:5">
      <c r="E11020" s="139"/>
    </row>
    <row r="11021" spans="5:5">
      <c r="E11021" s="139"/>
    </row>
    <row r="11022" spans="5:5">
      <c r="E11022" s="139"/>
    </row>
    <row r="11023" spans="5:5">
      <c r="E11023" s="139"/>
    </row>
    <row r="11024" spans="5:5">
      <c r="E11024" s="139"/>
    </row>
    <row r="11025" spans="5:5">
      <c r="E11025" s="139"/>
    </row>
    <row r="11026" spans="5:5">
      <c r="E11026" s="139"/>
    </row>
    <row r="11027" spans="5:5">
      <c r="E11027" s="139"/>
    </row>
    <row r="11028" spans="5:5">
      <c r="E11028" s="139"/>
    </row>
    <row r="11029" spans="5:5">
      <c r="E11029" s="139"/>
    </row>
    <row r="11030" spans="5:5">
      <c r="E11030" s="139"/>
    </row>
    <row r="11031" spans="5:5">
      <c r="E11031" s="139"/>
    </row>
    <row r="11032" spans="5:5">
      <c r="E11032" s="139"/>
    </row>
    <row r="11033" spans="5:5">
      <c r="E11033" s="139"/>
    </row>
    <row r="11034" spans="5:5">
      <c r="E11034" s="139"/>
    </row>
    <row r="11035" spans="5:5">
      <c r="E11035" s="139"/>
    </row>
    <row r="11036" spans="5:5">
      <c r="E11036" s="139"/>
    </row>
    <row r="11037" spans="5:5">
      <c r="E11037" s="139"/>
    </row>
    <row r="11038" spans="5:5">
      <c r="E11038" s="139"/>
    </row>
    <row r="11039" spans="5:5">
      <c r="E11039" s="139"/>
    </row>
    <row r="11040" spans="5:5">
      <c r="E11040" s="139"/>
    </row>
    <row r="11041" spans="5:5">
      <c r="E11041" s="139"/>
    </row>
    <row r="11042" spans="5:5">
      <c r="E11042" s="139"/>
    </row>
    <row r="11043" spans="5:5">
      <c r="E11043" s="139"/>
    </row>
    <row r="11044" spans="5:5">
      <c r="E11044" s="139"/>
    </row>
    <row r="11045" spans="5:5">
      <c r="E11045" s="139"/>
    </row>
    <row r="11046" spans="5:5">
      <c r="E11046" s="139"/>
    </row>
    <row r="11047" spans="5:5">
      <c r="E11047" s="139"/>
    </row>
    <row r="11048" spans="5:5">
      <c r="E11048" s="139"/>
    </row>
    <row r="11049" spans="5:5">
      <c r="E11049" s="139"/>
    </row>
    <row r="11050" spans="5:5">
      <c r="E11050" s="139"/>
    </row>
    <row r="11051" spans="5:5">
      <c r="E11051" s="139"/>
    </row>
    <row r="11052" spans="5:5">
      <c r="E11052" s="139"/>
    </row>
    <row r="11053" spans="5:5">
      <c r="E11053" s="139"/>
    </row>
    <row r="11054" spans="5:5">
      <c r="E11054" s="139"/>
    </row>
    <row r="11055" spans="5:5">
      <c r="E11055" s="139"/>
    </row>
    <row r="11056" spans="5:5">
      <c r="E11056" s="139"/>
    </row>
    <row r="11057" spans="5:5">
      <c r="E11057" s="139"/>
    </row>
    <row r="11058" spans="5:5">
      <c r="E11058" s="139"/>
    </row>
    <row r="11059" spans="5:5">
      <c r="E11059" s="139"/>
    </row>
    <row r="11060" spans="5:5">
      <c r="E11060" s="139"/>
    </row>
    <row r="11061" spans="5:5">
      <c r="E11061" s="139"/>
    </row>
    <row r="11062" spans="5:5">
      <c r="E11062" s="139"/>
    </row>
    <row r="11063" spans="5:5">
      <c r="E11063" s="139"/>
    </row>
    <row r="11064" spans="5:5">
      <c r="E11064" s="139"/>
    </row>
    <row r="11065" spans="5:5">
      <c r="E11065" s="139"/>
    </row>
    <row r="11066" spans="5:5">
      <c r="E11066" s="139"/>
    </row>
    <row r="11067" spans="5:5">
      <c r="E11067" s="139"/>
    </row>
    <row r="11068" spans="5:5">
      <c r="E11068" s="139"/>
    </row>
    <row r="11069" spans="5:5">
      <c r="E11069" s="139"/>
    </row>
    <row r="11070" spans="5:5">
      <c r="E11070" s="139"/>
    </row>
    <row r="11071" spans="5:5">
      <c r="E11071" s="139"/>
    </row>
    <row r="11072" spans="5:5">
      <c r="E11072" s="139"/>
    </row>
    <row r="11073" spans="5:5">
      <c r="E11073" s="139"/>
    </row>
    <row r="11074" spans="5:5">
      <c r="E11074" s="139"/>
    </row>
    <row r="11075" spans="5:5">
      <c r="E11075" s="139"/>
    </row>
    <row r="11076" spans="5:5">
      <c r="E11076" s="139"/>
    </row>
    <row r="11077" spans="5:5">
      <c r="E11077" s="139"/>
    </row>
    <row r="11078" spans="5:5">
      <c r="E11078" s="139"/>
    </row>
    <row r="11079" spans="5:5">
      <c r="E11079" s="139"/>
    </row>
    <row r="11080" spans="5:5">
      <c r="E11080" s="139"/>
    </row>
    <row r="11081" spans="5:5">
      <c r="E11081" s="139"/>
    </row>
    <row r="11082" spans="5:5">
      <c r="E11082" s="139"/>
    </row>
    <row r="11083" spans="5:5">
      <c r="E11083" s="139"/>
    </row>
    <row r="11084" spans="5:5">
      <c r="E11084" s="139"/>
    </row>
    <row r="11085" spans="5:5">
      <c r="E11085" s="139"/>
    </row>
    <row r="11086" spans="5:5">
      <c r="E11086" s="139"/>
    </row>
    <row r="11087" spans="5:5">
      <c r="E11087" s="139"/>
    </row>
    <row r="11088" spans="5:5">
      <c r="E11088" s="139"/>
    </row>
    <row r="11089" spans="5:5">
      <c r="E11089" s="139"/>
    </row>
    <row r="11090" spans="5:5">
      <c r="E11090" s="139"/>
    </row>
    <row r="11091" spans="5:5">
      <c r="E11091" s="139"/>
    </row>
    <row r="11092" spans="5:5">
      <c r="E11092" s="139"/>
    </row>
    <row r="11093" spans="5:5">
      <c r="E11093" s="139"/>
    </row>
    <row r="11094" spans="5:5">
      <c r="E11094" s="139"/>
    </row>
    <row r="11095" spans="5:5">
      <c r="E11095" s="139"/>
    </row>
    <row r="11096" spans="5:5">
      <c r="E11096" s="139"/>
    </row>
    <row r="11097" spans="5:5">
      <c r="E11097" s="139"/>
    </row>
    <row r="11098" spans="5:5">
      <c r="E11098" s="139"/>
    </row>
    <row r="11099" spans="5:5">
      <c r="E11099" s="139"/>
    </row>
    <row r="11100" spans="5:5">
      <c r="E11100" s="139"/>
    </row>
    <row r="11101" spans="5:5">
      <c r="E11101" s="139"/>
    </row>
    <row r="11102" spans="5:5">
      <c r="E11102" s="139"/>
    </row>
    <row r="11103" spans="5:5">
      <c r="E11103" s="139"/>
    </row>
    <row r="11104" spans="5:5">
      <c r="E11104" s="139"/>
    </row>
    <row r="11105" spans="5:5">
      <c r="E11105" s="139"/>
    </row>
    <row r="11106" spans="5:5">
      <c r="E11106" s="139"/>
    </row>
    <row r="11107" spans="5:5">
      <c r="E11107" s="139"/>
    </row>
    <row r="11108" spans="5:5">
      <c r="E11108" s="139"/>
    </row>
    <row r="11109" spans="5:5">
      <c r="E11109" s="139"/>
    </row>
    <row r="11110" spans="5:5">
      <c r="E11110" s="139"/>
    </row>
    <row r="11111" spans="5:5">
      <c r="E11111" s="139"/>
    </row>
    <row r="11112" spans="5:5">
      <c r="E11112" s="139"/>
    </row>
    <row r="11113" spans="5:5">
      <c r="E11113" s="139"/>
    </row>
    <row r="11114" spans="5:5">
      <c r="E11114" s="139"/>
    </row>
    <row r="11115" spans="5:5">
      <c r="E11115" s="139"/>
    </row>
    <row r="11116" spans="5:5">
      <c r="E11116" s="139"/>
    </row>
    <row r="11117" spans="5:5">
      <c r="E11117" s="139"/>
    </row>
    <row r="11118" spans="5:5">
      <c r="E11118" s="139"/>
    </row>
    <row r="11119" spans="5:5">
      <c r="E11119" s="139"/>
    </row>
    <row r="11120" spans="5:5">
      <c r="E11120" s="139"/>
    </row>
    <row r="11121" spans="5:5">
      <c r="E11121" s="139"/>
    </row>
    <row r="11122" spans="5:5">
      <c r="E11122" s="139"/>
    </row>
    <row r="11123" spans="5:5">
      <c r="E11123" s="139"/>
    </row>
    <row r="11124" spans="5:5">
      <c r="E11124" s="139"/>
    </row>
    <row r="11125" spans="5:5">
      <c r="E11125" s="139"/>
    </row>
    <row r="11126" spans="5:5">
      <c r="E11126" s="139"/>
    </row>
    <row r="11127" spans="5:5">
      <c r="E11127" s="139"/>
    </row>
    <row r="11128" spans="5:5">
      <c r="E11128" s="139"/>
    </row>
    <row r="11129" spans="5:5">
      <c r="E11129" s="139"/>
    </row>
    <row r="11130" spans="5:5">
      <c r="E11130" s="139"/>
    </row>
    <row r="11131" spans="5:5">
      <c r="E11131" s="139"/>
    </row>
    <row r="11132" spans="5:5">
      <c r="E11132" s="139"/>
    </row>
    <row r="11133" spans="5:5">
      <c r="E11133" s="139"/>
    </row>
    <row r="11134" spans="5:5">
      <c r="E11134" s="139"/>
    </row>
    <row r="11135" spans="5:5">
      <c r="E11135" s="139"/>
    </row>
    <row r="11136" spans="5:5">
      <c r="E11136" s="139"/>
    </row>
    <row r="11137" spans="5:5">
      <c r="E11137" s="139"/>
    </row>
    <row r="11138" spans="5:5">
      <c r="E11138" s="139"/>
    </row>
    <row r="11139" spans="5:5">
      <c r="E11139" s="139"/>
    </row>
    <row r="11140" spans="5:5">
      <c r="E11140" s="139"/>
    </row>
    <row r="11141" spans="5:5">
      <c r="E11141" s="139"/>
    </row>
    <row r="11142" spans="5:5">
      <c r="E11142" s="139"/>
    </row>
    <row r="11143" spans="5:5">
      <c r="E11143" s="139"/>
    </row>
    <row r="11144" spans="5:5">
      <c r="E11144" s="139"/>
    </row>
    <row r="11145" spans="5:5">
      <c r="E11145" s="139"/>
    </row>
    <row r="11146" spans="5:5">
      <c r="E11146" s="139"/>
    </row>
    <row r="11147" spans="5:5">
      <c r="E11147" s="139"/>
    </row>
    <row r="11148" spans="5:5">
      <c r="E11148" s="139"/>
    </row>
    <row r="11149" spans="5:5">
      <c r="E11149" s="139"/>
    </row>
    <row r="11150" spans="5:5">
      <c r="E11150" s="139"/>
    </row>
    <row r="11151" spans="5:5">
      <c r="E11151" s="139"/>
    </row>
    <row r="11152" spans="5:5">
      <c r="E11152" s="139"/>
    </row>
    <row r="11153" spans="5:5">
      <c r="E11153" s="139"/>
    </row>
    <row r="11154" spans="5:5">
      <c r="E11154" s="139"/>
    </row>
    <row r="11155" spans="5:5">
      <c r="E11155" s="139"/>
    </row>
    <row r="11156" spans="5:5">
      <c r="E11156" s="139"/>
    </row>
    <row r="11157" spans="5:5">
      <c r="E11157" s="139"/>
    </row>
    <row r="11158" spans="5:5">
      <c r="E11158" s="139"/>
    </row>
    <row r="11159" spans="5:5">
      <c r="E11159" s="139"/>
    </row>
    <row r="11160" spans="5:5">
      <c r="E11160" s="139"/>
    </row>
    <row r="11161" spans="5:5">
      <c r="E11161" s="139"/>
    </row>
    <row r="11162" spans="5:5">
      <c r="E11162" s="139"/>
    </row>
    <row r="11163" spans="5:5">
      <c r="E11163" s="139"/>
    </row>
    <row r="11164" spans="5:5">
      <c r="E11164" s="139"/>
    </row>
    <row r="11165" spans="5:5">
      <c r="E11165" s="139"/>
    </row>
    <row r="11166" spans="5:5">
      <c r="E11166" s="139"/>
    </row>
    <row r="11167" spans="5:5">
      <c r="E11167" s="139"/>
    </row>
    <row r="11168" spans="5:5">
      <c r="E11168" s="139"/>
    </row>
    <row r="11169" spans="5:5">
      <c r="E11169" s="139"/>
    </row>
    <row r="11170" spans="5:5">
      <c r="E11170" s="139"/>
    </row>
    <row r="11171" spans="5:5">
      <c r="E11171" s="139"/>
    </row>
    <row r="11172" spans="5:5">
      <c r="E11172" s="139"/>
    </row>
    <row r="11173" spans="5:5">
      <c r="E11173" s="139"/>
    </row>
    <row r="11174" spans="5:5">
      <c r="E11174" s="139"/>
    </row>
    <row r="11175" spans="5:5">
      <c r="E11175" s="139"/>
    </row>
    <row r="11176" spans="5:5">
      <c r="E11176" s="139"/>
    </row>
    <row r="11177" spans="5:5">
      <c r="E11177" s="139"/>
    </row>
    <row r="11178" spans="5:5">
      <c r="E11178" s="139"/>
    </row>
    <row r="11179" spans="5:5">
      <c r="E11179" s="139"/>
    </row>
    <row r="11180" spans="5:5">
      <c r="E11180" s="139"/>
    </row>
    <row r="11181" spans="5:5">
      <c r="E11181" s="139"/>
    </row>
    <row r="11182" spans="5:5">
      <c r="E11182" s="139"/>
    </row>
    <row r="11183" spans="5:5">
      <c r="E11183" s="139"/>
    </row>
    <row r="11184" spans="5:5">
      <c r="E11184" s="139"/>
    </row>
    <row r="11185" spans="5:5">
      <c r="E11185" s="139"/>
    </row>
    <row r="11186" spans="5:5">
      <c r="E11186" s="139"/>
    </row>
    <row r="11187" spans="5:5">
      <c r="E11187" s="139"/>
    </row>
    <row r="11188" spans="5:5">
      <c r="E11188" s="139"/>
    </row>
    <row r="11189" spans="5:5">
      <c r="E11189" s="139"/>
    </row>
    <row r="11190" spans="5:5">
      <c r="E11190" s="139"/>
    </row>
    <row r="11191" spans="5:5">
      <c r="E11191" s="139"/>
    </row>
    <row r="11192" spans="5:5">
      <c r="E11192" s="139"/>
    </row>
    <row r="11193" spans="5:5">
      <c r="E11193" s="139"/>
    </row>
    <row r="11194" spans="5:5">
      <c r="E11194" s="139"/>
    </row>
    <row r="11195" spans="5:5">
      <c r="E11195" s="139"/>
    </row>
    <row r="11196" spans="5:5">
      <c r="E11196" s="139"/>
    </row>
    <row r="11197" spans="5:5">
      <c r="E11197" s="139"/>
    </row>
    <row r="11198" spans="5:5">
      <c r="E11198" s="139"/>
    </row>
    <row r="11199" spans="5:5">
      <c r="E11199" s="139"/>
    </row>
    <row r="11200" spans="5:5">
      <c r="E11200" s="139"/>
    </row>
    <row r="11201" spans="5:5">
      <c r="E11201" s="139"/>
    </row>
    <row r="11202" spans="5:5">
      <c r="E11202" s="139"/>
    </row>
    <row r="11203" spans="5:5">
      <c r="E11203" s="139"/>
    </row>
    <row r="11204" spans="5:5">
      <c r="E11204" s="139"/>
    </row>
    <row r="11205" spans="5:5">
      <c r="E11205" s="139"/>
    </row>
    <row r="11206" spans="5:5">
      <c r="E11206" s="139"/>
    </row>
    <row r="11207" spans="5:5">
      <c r="E11207" s="139"/>
    </row>
    <row r="11208" spans="5:5">
      <c r="E11208" s="139"/>
    </row>
    <row r="11209" spans="5:5">
      <c r="E11209" s="139"/>
    </row>
    <row r="11210" spans="5:5">
      <c r="E11210" s="139"/>
    </row>
    <row r="11211" spans="5:5">
      <c r="E11211" s="139"/>
    </row>
    <row r="11212" spans="5:5">
      <c r="E11212" s="139"/>
    </row>
    <row r="11213" spans="5:5">
      <c r="E11213" s="139"/>
    </row>
    <row r="11214" spans="5:5">
      <c r="E11214" s="139"/>
    </row>
    <row r="11215" spans="5:5">
      <c r="E11215" s="139"/>
    </row>
    <row r="11216" spans="5:5">
      <c r="E11216" s="139"/>
    </row>
    <row r="11217" spans="5:5">
      <c r="E11217" s="139"/>
    </row>
    <row r="11218" spans="5:5">
      <c r="E11218" s="139"/>
    </row>
    <row r="11219" spans="5:5">
      <c r="E11219" s="139"/>
    </row>
    <row r="11220" spans="5:5">
      <c r="E11220" s="139"/>
    </row>
    <row r="11221" spans="5:5">
      <c r="E11221" s="139"/>
    </row>
    <row r="11222" spans="5:5">
      <c r="E11222" s="139"/>
    </row>
    <row r="11223" spans="5:5">
      <c r="E11223" s="139"/>
    </row>
    <row r="11224" spans="5:5">
      <c r="E11224" s="139"/>
    </row>
    <row r="11225" spans="5:5">
      <c r="E11225" s="139"/>
    </row>
    <row r="11226" spans="5:5">
      <c r="E11226" s="139"/>
    </row>
    <row r="11227" spans="5:5">
      <c r="E11227" s="139"/>
    </row>
    <row r="11228" spans="5:5">
      <c r="E11228" s="139"/>
    </row>
    <row r="11229" spans="5:5">
      <c r="E11229" s="139"/>
    </row>
    <row r="11230" spans="5:5">
      <c r="E11230" s="139"/>
    </row>
    <row r="11231" spans="5:5">
      <c r="E11231" s="139"/>
    </row>
    <row r="11232" spans="5:5">
      <c r="E11232" s="139"/>
    </row>
    <row r="11233" spans="5:5">
      <c r="E11233" s="139"/>
    </row>
    <row r="11234" spans="5:5">
      <c r="E11234" s="139"/>
    </row>
    <row r="11235" spans="5:5">
      <c r="E11235" s="139"/>
    </row>
    <row r="11236" spans="5:5">
      <c r="E11236" s="139"/>
    </row>
    <row r="11237" spans="5:5">
      <c r="E11237" s="139"/>
    </row>
    <row r="11238" spans="5:5">
      <c r="E11238" s="139"/>
    </row>
    <row r="11239" spans="5:5">
      <c r="E11239" s="139"/>
    </row>
    <row r="11240" spans="5:5">
      <c r="E11240" s="139"/>
    </row>
    <row r="11241" spans="5:5">
      <c r="E11241" s="139"/>
    </row>
    <row r="11242" spans="5:5">
      <c r="E11242" s="139"/>
    </row>
    <row r="11243" spans="5:5">
      <c r="E11243" s="139"/>
    </row>
    <row r="11244" spans="5:5">
      <c r="E11244" s="139"/>
    </row>
    <row r="11245" spans="5:5">
      <c r="E11245" s="139"/>
    </row>
    <row r="11246" spans="5:5">
      <c r="E11246" s="139"/>
    </row>
    <row r="11247" spans="5:5">
      <c r="E11247" s="139"/>
    </row>
    <row r="11248" spans="5:5">
      <c r="E11248" s="139"/>
    </row>
    <row r="11249" spans="5:5">
      <c r="E11249" s="139"/>
    </row>
    <row r="11250" spans="5:5">
      <c r="E11250" s="139"/>
    </row>
    <row r="11251" spans="5:5">
      <c r="E11251" s="139"/>
    </row>
    <row r="11252" spans="5:5">
      <c r="E11252" s="139"/>
    </row>
    <row r="11253" spans="5:5">
      <c r="E11253" s="139"/>
    </row>
    <row r="11254" spans="5:5">
      <c r="E11254" s="139"/>
    </row>
    <row r="11255" spans="5:5">
      <c r="E11255" s="139"/>
    </row>
    <row r="11256" spans="5:5">
      <c r="E11256" s="139"/>
    </row>
    <row r="11257" spans="5:5">
      <c r="E11257" s="139"/>
    </row>
    <row r="11258" spans="5:5">
      <c r="E11258" s="139"/>
    </row>
    <row r="11259" spans="5:5">
      <c r="E11259" s="139"/>
    </row>
    <row r="11260" spans="5:5">
      <c r="E11260" s="139"/>
    </row>
    <row r="11261" spans="5:5">
      <c r="E11261" s="139"/>
    </row>
    <row r="11262" spans="5:5">
      <c r="E11262" s="139"/>
    </row>
    <row r="11263" spans="5:5">
      <c r="E11263" s="139"/>
    </row>
    <row r="11264" spans="5:5">
      <c r="E11264" s="139"/>
    </row>
    <row r="11265" spans="5:5">
      <c r="E11265" s="139"/>
    </row>
    <row r="11266" spans="5:5">
      <c r="E11266" s="139"/>
    </row>
    <row r="11267" spans="5:5">
      <c r="E11267" s="139"/>
    </row>
    <row r="11268" spans="5:5">
      <c r="E11268" s="139"/>
    </row>
    <row r="11269" spans="5:5">
      <c r="E11269" s="139"/>
    </row>
    <row r="11270" spans="5:5">
      <c r="E11270" s="139"/>
    </row>
    <row r="11271" spans="5:5">
      <c r="E11271" s="139"/>
    </row>
    <row r="11272" spans="5:5">
      <c r="E11272" s="139"/>
    </row>
    <row r="11273" spans="5:5">
      <c r="E11273" s="139"/>
    </row>
    <row r="11274" spans="5:5">
      <c r="E11274" s="139"/>
    </row>
    <row r="11275" spans="5:5">
      <c r="E11275" s="139"/>
    </row>
    <row r="11276" spans="5:5">
      <c r="E11276" s="139"/>
    </row>
    <row r="11277" spans="5:5">
      <c r="E11277" s="139"/>
    </row>
    <row r="11278" spans="5:5">
      <c r="E11278" s="139"/>
    </row>
    <row r="11279" spans="5:5">
      <c r="E11279" s="139"/>
    </row>
    <row r="11280" spans="5:5">
      <c r="E11280" s="139"/>
    </row>
    <row r="11281" spans="5:5">
      <c r="E11281" s="139"/>
    </row>
    <row r="11282" spans="5:5">
      <c r="E11282" s="139"/>
    </row>
    <row r="11283" spans="5:5">
      <c r="E11283" s="139"/>
    </row>
    <row r="11284" spans="5:5">
      <c r="E11284" s="139"/>
    </row>
    <row r="11285" spans="5:5">
      <c r="E11285" s="139"/>
    </row>
    <row r="11286" spans="5:5">
      <c r="E11286" s="139"/>
    </row>
    <row r="11287" spans="5:5">
      <c r="E11287" s="139"/>
    </row>
    <row r="11288" spans="5:5">
      <c r="E11288" s="139"/>
    </row>
    <row r="11289" spans="5:5">
      <c r="E11289" s="139"/>
    </row>
    <row r="11290" spans="5:5">
      <c r="E11290" s="139"/>
    </row>
    <row r="11291" spans="5:5">
      <c r="E11291" s="139"/>
    </row>
    <row r="11292" spans="5:5">
      <c r="E11292" s="139"/>
    </row>
    <row r="11293" spans="5:5">
      <c r="E11293" s="139"/>
    </row>
    <row r="11294" spans="5:5">
      <c r="E11294" s="139"/>
    </row>
    <row r="11295" spans="5:5">
      <c r="E11295" s="139"/>
    </row>
    <row r="11296" spans="5:5">
      <c r="E11296" s="139"/>
    </row>
    <row r="11297" spans="5:5">
      <c r="E11297" s="139"/>
    </row>
    <row r="11298" spans="5:5">
      <c r="E11298" s="139"/>
    </row>
    <row r="11299" spans="5:5">
      <c r="E11299" s="139"/>
    </row>
    <row r="11300" spans="5:5">
      <c r="E11300" s="139"/>
    </row>
    <row r="11301" spans="5:5">
      <c r="E11301" s="139"/>
    </row>
    <row r="11302" spans="5:5">
      <c r="E11302" s="139"/>
    </row>
    <row r="11303" spans="5:5">
      <c r="E11303" s="139"/>
    </row>
    <row r="11304" spans="5:5">
      <c r="E11304" s="139"/>
    </row>
    <row r="11305" spans="5:5">
      <c r="E11305" s="139"/>
    </row>
    <row r="11306" spans="5:5">
      <c r="E11306" s="139"/>
    </row>
    <row r="11307" spans="5:5">
      <c r="E11307" s="139"/>
    </row>
    <row r="11308" spans="5:5">
      <c r="E11308" s="139"/>
    </row>
    <row r="11309" spans="5:5">
      <c r="E11309" s="139"/>
    </row>
    <row r="11310" spans="5:5">
      <c r="E11310" s="139"/>
    </row>
    <row r="11311" spans="5:5">
      <c r="E11311" s="139"/>
    </row>
    <row r="11312" spans="5:5">
      <c r="E11312" s="139"/>
    </row>
    <row r="11313" spans="5:5">
      <c r="E11313" s="139"/>
    </row>
    <row r="11314" spans="5:5">
      <c r="E11314" s="139"/>
    </row>
    <row r="11315" spans="5:5">
      <c r="E11315" s="139"/>
    </row>
    <row r="11316" spans="5:5">
      <c r="E11316" s="139"/>
    </row>
    <row r="11317" spans="5:5">
      <c r="E11317" s="139"/>
    </row>
    <row r="11318" spans="5:5">
      <c r="E11318" s="139"/>
    </row>
    <row r="11319" spans="5:5">
      <c r="E11319" s="139"/>
    </row>
    <row r="11320" spans="5:5">
      <c r="E11320" s="139"/>
    </row>
    <row r="11321" spans="5:5">
      <c r="E11321" s="139"/>
    </row>
    <row r="11322" spans="5:5">
      <c r="E11322" s="139"/>
    </row>
    <row r="11323" spans="5:5">
      <c r="E11323" s="139"/>
    </row>
    <row r="11324" spans="5:5">
      <c r="E11324" s="139"/>
    </row>
    <row r="11325" spans="5:5">
      <c r="E11325" s="139"/>
    </row>
    <row r="11326" spans="5:5">
      <c r="E11326" s="139"/>
    </row>
    <row r="11327" spans="5:5">
      <c r="E11327" s="139"/>
    </row>
    <row r="11328" spans="5:5">
      <c r="E11328" s="139"/>
    </row>
    <row r="11329" spans="5:5">
      <c r="E11329" s="139"/>
    </row>
    <row r="11330" spans="5:5">
      <c r="E11330" s="139"/>
    </row>
    <row r="11331" spans="5:5">
      <c r="E11331" s="139"/>
    </row>
    <row r="11332" spans="5:5">
      <c r="E11332" s="139"/>
    </row>
    <row r="11333" spans="5:5">
      <c r="E11333" s="139"/>
    </row>
    <row r="11334" spans="5:5">
      <c r="E11334" s="139"/>
    </row>
    <row r="11335" spans="5:5">
      <c r="E11335" s="139"/>
    </row>
    <row r="11336" spans="5:5">
      <c r="E11336" s="139"/>
    </row>
    <row r="11337" spans="5:5">
      <c r="E11337" s="139"/>
    </row>
    <row r="11338" spans="5:5">
      <c r="E11338" s="139"/>
    </row>
    <row r="11339" spans="5:5">
      <c r="E11339" s="139"/>
    </row>
    <row r="11340" spans="5:5">
      <c r="E11340" s="139"/>
    </row>
    <row r="11341" spans="5:5">
      <c r="E11341" s="139"/>
    </row>
    <row r="11342" spans="5:5">
      <c r="E11342" s="139"/>
    </row>
    <row r="11343" spans="5:5">
      <c r="E11343" s="139"/>
    </row>
    <row r="11344" spans="5:5">
      <c r="E11344" s="139"/>
    </row>
    <row r="11345" spans="5:5">
      <c r="E11345" s="139"/>
    </row>
    <row r="11346" spans="5:5">
      <c r="E11346" s="139"/>
    </row>
    <row r="11347" spans="5:5">
      <c r="E11347" s="139"/>
    </row>
    <row r="11348" spans="5:5">
      <c r="E11348" s="139"/>
    </row>
    <row r="11349" spans="5:5">
      <c r="E11349" s="139"/>
    </row>
    <row r="11350" spans="5:5">
      <c r="E11350" s="139"/>
    </row>
    <row r="11351" spans="5:5">
      <c r="E11351" s="139"/>
    </row>
    <row r="11352" spans="5:5">
      <c r="E11352" s="139"/>
    </row>
    <row r="11353" spans="5:5">
      <c r="E11353" s="139"/>
    </row>
    <row r="11354" spans="5:5">
      <c r="E11354" s="139"/>
    </row>
    <row r="11355" spans="5:5">
      <c r="E11355" s="139"/>
    </row>
    <row r="11356" spans="5:5">
      <c r="E11356" s="139"/>
    </row>
    <row r="11357" spans="5:5">
      <c r="E11357" s="139"/>
    </row>
    <row r="11358" spans="5:5">
      <c r="E11358" s="139"/>
    </row>
    <row r="11359" spans="5:5">
      <c r="E11359" s="139"/>
    </row>
    <row r="11360" spans="5:5">
      <c r="E11360" s="139"/>
    </row>
    <row r="11361" spans="5:5">
      <c r="E11361" s="139"/>
    </row>
    <row r="11362" spans="5:5">
      <c r="E11362" s="139"/>
    </row>
    <row r="11363" spans="5:5">
      <c r="E11363" s="139"/>
    </row>
    <row r="11364" spans="5:5">
      <c r="E11364" s="139"/>
    </row>
    <row r="11365" spans="5:5">
      <c r="E11365" s="139"/>
    </row>
    <row r="11366" spans="5:5">
      <c r="E11366" s="139"/>
    </row>
    <row r="11367" spans="5:5">
      <c r="E11367" s="139"/>
    </row>
    <row r="11368" spans="5:5">
      <c r="E11368" s="139"/>
    </row>
    <row r="11369" spans="5:5">
      <c r="E11369" s="139"/>
    </row>
    <row r="11370" spans="5:5">
      <c r="E11370" s="139"/>
    </row>
    <row r="11371" spans="5:5">
      <c r="E11371" s="139"/>
    </row>
    <row r="11372" spans="5:5">
      <c r="E11372" s="139"/>
    </row>
    <row r="11373" spans="5:5">
      <c r="E11373" s="139"/>
    </row>
    <row r="11374" spans="5:5">
      <c r="E11374" s="139"/>
    </row>
    <row r="11375" spans="5:5">
      <c r="E11375" s="139"/>
    </row>
    <row r="11376" spans="5:5">
      <c r="E11376" s="139"/>
    </row>
    <row r="11377" spans="5:5">
      <c r="E11377" s="139"/>
    </row>
    <row r="11378" spans="5:5">
      <c r="E11378" s="139"/>
    </row>
    <row r="11379" spans="5:5">
      <c r="E11379" s="139"/>
    </row>
    <row r="11380" spans="5:5">
      <c r="E11380" s="139"/>
    </row>
    <row r="11381" spans="5:5">
      <c r="E11381" s="139"/>
    </row>
    <row r="11382" spans="5:5">
      <c r="E11382" s="139"/>
    </row>
    <row r="11383" spans="5:5">
      <c r="E11383" s="139"/>
    </row>
    <row r="11384" spans="5:5">
      <c r="E11384" s="139"/>
    </row>
    <row r="11385" spans="5:5">
      <c r="E11385" s="139"/>
    </row>
    <row r="11386" spans="5:5">
      <c r="E11386" s="139"/>
    </row>
    <row r="11387" spans="5:5">
      <c r="E11387" s="139"/>
    </row>
    <row r="11388" spans="5:5">
      <c r="E11388" s="139"/>
    </row>
    <row r="11389" spans="5:5">
      <c r="E11389" s="139"/>
    </row>
    <row r="11390" spans="5:5">
      <c r="E11390" s="139"/>
    </row>
    <row r="11391" spans="5:5">
      <c r="E11391" s="139"/>
    </row>
    <row r="11392" spans="5:5">
      <c r="E11392" s="139"/>
    </row>
    <row r="11393" spans="5:5">
      <c r="E11393" s="139"/>
    </row>
    <row r="11394" spans="5:5">
      <c r="E11394" s="139"/>
    </row>
    <row r="11395" spans="5:5">
      <c r="E11395" s="139"/>
    </row>
    <row r="11396" spans="5:5">
      <c r="E11396" s="139"/>
    </row>
    <row r="11397" spans="5:5">
      <c r="E11397" s="139"/>
    </row>
    <row r="11398" spans="5:5">
      <c r="E11398" s="139"/>
    </row>
    <row r="11399" spans="5:5">
      <c r="E11399" s="139"/>
    </row>
    <row r="11400" spans="5:5">
      <c r="E11400" s="139"/>
    </row>
    <row r="11401" spans="5:5">
      <c r="E11401" s="139"/>
    </row>
    <row r="11402" spans="5:5">
      <c r="E11402" s="139"/>
    </row>
    <row r="11403" spans="5:5">
      <c r="E11403" s="139"/>
    </row>
    <row r="11404" spans="5:5">
      <c r="E11404" s="139"/>
    </row>
    <row r="11405" spans="5:5">
      <c r="E11405" s="139"/>
    </row>
    <row r="11406" spans="5:5">
      <c r="E11406" s="139"/>
    </row>
    <row r="11407" spans="5:5">
      <c r="E11407" s="139"/>
    </row>
    <row r="11408" spans="5:5">
      <c r="E11408" s="139"/>
    </row>
    <row r="11409" spans="5:5">
      <c r="E11409" s="139"/>
    </row>
    <row r="11410" spans="5:5">
      <c r="E11410" s="139"/>
    </row>
    <row r="11411" spans="5:5">
      <c r="E11411" s="139"/>
    </row>
    <row r="11412" spans="5:5">
      <c r="E11412" s="139"/>
    </row>
    <row r="11413" spans="5:5">
      <c r="E11413" s="139"/>
    </row>
    <row r="11414" spans="5:5">
      <c r="E11414" s="139"/>
    </row>
    <row r="11415" spans="5:5">
      <c r="E11415" s="139"/>
    </row>
    <row r="11416" spans="5:5">
      <c r="E11416" s="139"/>
    </row>
    <row r="11417" spans="5:5">
      <c r="E11417" s="139"/>
    </row>
    <row r="11418" spans="5:5">
      <c r="E11418" s="139"/>
    </row>
    <row r="11419" spans="5:5">
      <c r="E11419" s="139"/>
    </row>
    <row r="11420" spans="5:5">
      <c r="E11420" s="139"/>
    </row>
    <row r="11421" spans="5:5">
      <c r="E11421" s="139"/>
    </row>
    <row r="11422" spans="5:5">
      <c r="E11422" s="139"/>
    </row>
    <row r="11423" spans="5:5">
      <c r="E11423" s="139"/>
    </row>
    <row r="11424" spans="5:5">
      <c r="E11424" s="139"/>
    </row>
    <row r="11425" spans="5:5">
      <c r="E11425" s="139"/>
    </row>
    <row r="11426" spans="5:5">
      <c r="E11426" s="139"/>
    </row>
    <row r="11427" spans="5:5">
      <c r="E11427" s="139"/>
    </row>
    <row r="11428" spans="5:5">
      <c r="E11428" s="139"/>
    </row>
    <row r="11429" spans="5:5">
      <c r="E11429" s="139"/>
    </row>
    <row r="11430" spans="5:5">
      <c r="E11430" s="139"/>
    </row>
    <row r="11431" spans="5:5">
      <c r="E11431" s="139"/>
    </row>
    <row r="11432" spans="5:5">
      <c r="E11432" s="139"/>
    </row>
    <row r="11433" spans="5:5">
      <c r="E11433" s="139"/>
    </row>
    <row r="11434" spans="5:5">
      <c r="E11434" s="139"/>
    </row>
    <row r="11435" spans="5:5">
      <c r="E11435" s="139"/>
    </row>
    <row r="11436" spans="5:5">
      <c r="E11436" s="139"/>
    </row>
    <row r="11437" spans="5:5">
      <c r="E11437" s="139"/>
    </row>
    <row r="11438" spans="5:5">
      <c r="E11438" s="139"/>
    </row>
    <row r="11439" spans="5:5">
      <c r="E11439" s="139"/>
    </row>
    <row r="11440" spans="5:5">
      <c r="E11440" s="139"/>
    </row>
    <row r="11441" spans="5:5">
      <c r="E11441" s="139"/>
    </row>
    <row r="11442" spans="5:5">
      <c r="E11442" s="139"/>
    </row>
    <row r="11443" spans="5:5">
      <c r="E11443" s="139"/>
    </row>
    <row r="11444" spans="5:5">
      <c r="E11444" s="139"/>
    </row>
    <row r="11445" spans="5:5">
      <c r="E11445" s="139"/>
    </row>
    <row r="11446" spans="5:5">
      <c r="E11446" s="139"/>
    </row>
    <row r="11447" spans="5:5">
      <c r="E11447" s="139"/>
    </row>
    <row r="11448" spans="5:5">
      <c r="E11448" s="139"/>
    </row>
    <row r="11449" spans="5:5">
      <c r="E11449" s="139"/>
    </row>
    <row r="11450" spans="5:5">
      <c r="E11450" s="139"/>
    </row>
    <row r="11451" spans="5:5">
      <c r="E11451" s="139"/>
    </row>
    <row r="11452" spans="5:5">
      <c r="E11452" s="139"/>
    </row>
    <row r="11453" spans="5:5">
      <c r="E11453" s="139"/>
    </row>
    <row r="11454" spans="5:5">
      <c r="E11454" s="139"/>
    </row>
    <row r="11455" spans="5:5">
      <c r="E11455" s="139"/>
    </row>
    <row r="11456" spans="5:5">
      <c r="E11456" s="139"/>
    </row>
    <row r="11457" spans="5:5">
      <c r="E11457" s="139"/>
    </row>
    <row r="11458" spans="5:5">
      <c r="E11458" s="139"/>
    </row>
    <row r="11459" spans="5:5">
      <c r="E11459" s="139"/>
    </row>
    <row r="11460" spans="5:5">
      <c r="E11460" s="139"/>
    </row>
    <row r="11461" spans="5:5">
      <c r="E11461" s="139"/>
    </row>
    <row r="11462" spans="5:5">
      <c r="E11462" s="139"/>
    </row>
    <row r="11463" spans="5:5">
      <c r="E11463" s="139"/>
    </row>
    <row r="11464" spans="5:5">
      <c r="E11464" s="139"/>
    </row>
    <row r="11465" spans="5:5">
      <c r="E11465" s="139"/>
    </row>
    <row r="11466" spans="5:5">
      <c r="E11466" s="139"/>
    </row>
    <row r="11467" spans="5:5">
      <c r="E11467" s="139"/>
    </row>
    <row r="11468" spans="5:5">
      <c r="E11468" s="139"/>
    </row>
    <row r="11469" spans="5:5">
      <c r="E11469" s="139"/>
    </row>
    <row r="11470" spans="5:5">
      <c r="E11470" s="139"/>
    </row>
    <row r="11471" spans="5:5">
      <c r="E11471" s="139"/>
    </row>
    <row r="11472" spans="5:5">
      <c r="E11472" s="139"/>
    </row>
    <row r="11473" spans="5:5">
      <c r="E11473" s="139"/>
    </row>
    <row r="11474" spans="5:5">
      <c r="E11474" s="139"/>
    </row>
    <row r="11475" spans="5:5">
      <c r="E11475" s="139"/>
    </row>
    <row r="11476" spans="5:5">
      <c r="E11476" s="139"/>
    </row>
    <row r="11477" spans="5:5">
      <c r="E11477" s="139"/>
    </row>
    <row r="11478" spans="5:5">
      <c r="E11478" s="139"/>
    </row>
    <row r="11479" spans="5:5">
      <c r="E11479" s="139"/>
    </row>
    <row r="11480" spans="5:5">
      <c r="E11480" s="139"/>
    </row>
    <row r="11481" spans="5:5">
      <c r="E11481" s="139"/>
    </row>
    <row r="11482" spans="5:5">
      <c r="E11482" s="139"/>
    </row>
    <row r="11483" spans="5:5">
      <c r="E11483" s="139"/>
    </row>
    <row r="11484" spans="5:5">
      <c r="E11484" s="139"/>
    </row>
    <row r="11485" spans="5:5">
      <c r="E11485" s="139"/>
    </row>
    <row r="11486" spans="5:5">
      <c r="E11486" s="139"/>
    </row>
    <row r="11487" spans="5:5">
      <c r="E11487" s="139"/>
    </row>
    <row r="11488" spans="5:5">
      <c r="E11488" s="139"/>
    </row>
    <row r="11489" spans="5:5">
      <c r="E11489" s="139"/>
    </row>
    <row r="11490" spans="5:5">
      <c r="E11490" s="139"/>
    </row>
    <row r="11491" spans="5:5">
      <c r="E11491" s="139"/>
    </row>
    <row r="11492" spans="5:5">
      <c r="E11492" s="139"/>
    </row>
    <row r="11493" spans="5:5">
      <c r="E11493" s="139"/>
    </row>
    <row r="11494" spans="5:5">
      <c r="E11494" s="139"/>
    </row>
    <row r="11495" spans="5:5">
      <c r="E11495" s="139"/>
    </row>
    <row r="11496" spans="5:5">
      <c r="E11496" s="139"/>
    </row>
    <row r="11497" spans="5:5">
      <c r="E11497" s="139"/>
    </row>
    <row r="11498" spans="5:5">
      <c r="E11498" s="139"/>
    </row>
    <row r="11499" spans="5:5">
      <c r="E11499" s="139"/>
    </row>
    <row r="11500" spans="5:5">
      <c r="E11500" s="139"/>
    </row>
    <row r="11501" spans="5:5">
      <c r="E11501" s="139"/>
    </row>
    <row r="11502" spans="5:5">
      <c r="E11502" s="139"/>
    </row>
    <row r="11503" spans="5:5">
      <c r="E11503" s="139"/>
    </row>
    <row r="11504" spans="5:5">
      <c r="E11504" s="139"/>
    </row>
    <row r="11505" spans="5:5">
      <c r="E11505" s="139"/>
    </row>
    <row r="11506" spans="5:5">
      <c r="E11506" s="139"/>
    </row>
    <row r="11507" spans="5:5">
      <c r="E11507" s="139"/>
    </row>
    <row r="11508" spans="5:5">
      <c r="E11508" s="139"/>
    </row>
    <row r="11509" spans="5:5">
      <c r="E11509" s="139"/>
    </row>
    <row r="11510" spans="5:5">
      <c r="E11510" s="139"/>
    </row>
    <row r="11511" spans="5:5">
      <c r="E11511" s="139"/>
    </row>
    <row r="11512" spans="5:5">
      <c r="E11512" s="139"/>
    </row>
    <row r="11513" spans="5:5">
      <c r="E11513" s="139"/>
    </row>
    <row r="11514" spans="5:5">
      <c r="E11514" s="139"/>
    </row>
    <row r="11515" spans="5:5">
      <c r="E11515" s="139"/>
    </row>
    <row r="11516" spans="5:5">
      <c r="E11516" s="139"/>
    </row>
    <row r="11517" spans="5:5">
      <c r="E11517" s="139"/>
    </row>
    <row r="11518" spans="5:5">
      <c r="E11518" s="139"/>
    </row>
    <row r="11519" spans="5:5">
      <c r="E11519" s="139"/>
    </row>
    <row r="11520" spans="5:5">
      <c r="E11520" s="139"/>
    </row>
    <row r="11521" spans="5:5">
      <c r="E11521" s="139"/>
    </row>
    <row r="11522" spans="5:5">
      <c r="E11522" s="139"/>
    </row>
    <row r="11523" spans="5:5">
      <c r="E11523" s="139"/>
    </row>
    <row r="11524" spans="5:5">
      <c r="E11524" s="139"/>
    </row>
    <row r="11525" spans="5:5">
      <c r="E11525" s="139"/>
    </row>
    <row r="11526" spans="5:5">
      <c r="E11526" s="139"/>
    </row>
    <row r="11527" spans="5:5">
      <c r="E11527" s="139"/>
    </row>
    <row r="11528" spans="5:5">
      <c r="E11528" s="139"/>
    </row>
    <row r="11529" spans="5:5">
      <c r="E11529" s="139"/>
    </row>
    <row r="11530" spans="5:5">
      <c r="E11530" s="139"/>
    </row>
    <row r="11531" spans="5:5">
      <c r="E11531" s="139"/>
    </row>
    <row r="11532" spans="5:5">
      <c r="E11532" s="139"/>
    </row>
    <row r="11533" spans="5:5">
      <c r="E11533" s="139"/>
    </row>
    <row r="11534" spans="5:5">
      <c r="E11534" s="139"/>
    </row>
    <row r="11535" spans="5:5">
      <c r="E11535" s="139"/>
    </row>
    <row r="11536" spans="5:5">
      <c r="E11536" s="139"/>
    </row>
    <row r="11537" spans="5:5">
      <c r="E11537" s="139"/>
    </row>
    <row r="11538" spans="5:5">
      <c r="E11538" s="139"/>
    </row>
    <row r="11539" spans="5:5">
      <c r="E11539" s="139"/>
    </row>
    <row r="11540" spans="5:5">
      <c r="E11540" s="139"/>
    </row>
    <row r="11541" spans="5:5">
      <c r="E11541" s="139"/>
    </row>
    <row r="11542" spans="5:5">
      <c r="E11542" s="139"/>
    </row>
    <row r="11543" spans="5:5">
      <c r="E11543" s="139"/>
    </row>
    <row r="11544" spans="5:5">
      <c r="E11544" s="139"/>
    </row>
    <row r="11545" spans="5:5">
      <c r="E11545" s="139"/>
    </row>
    <row r="11546" spans="5:5">
      <c r="E11546" s="139"/>
    </row>
    <row r="11547" spans="5:5">
      <c r="E11547" s="139"/>
    </row>
    <row r="11548" spans="5:5">
      <c r="E11548" s="139"/>
    </row>
    <row r="11549" spans="5:5">
      <c r="E11549" s="139"/>
    </row>
    <row r="11550" spans="5:5">
      <c r="E11550" s="139"/>
    </row>
    <row r="11551" spans="5:5">
      <c r="E11551" s="139"/>
    </row>
    <row r="11552" spans="5:5">
      <c r="E11552" s="139"/>
    </row>
    <row r="11553" spans="5:5">
      <c r="E11553" s="139"/>
    </row>
    <row r="11554" spans="5:5">
      <c r="E11554" s="139"/>
    </row>
    <row r="11555" spans="5:5">
      <c r="E11555" s="139"/>
    </row>
    <row r="11556" spans="5:5">
      <c r="E11556" s="139"/>
    </row>
    <row r="11557" spans="5:5">
      <c r="E11557" s="139"/>
    </row>
    <row r="11558" spans="5:5">
      <c r="E11558" s="139"/>
    </row>
    <row r="11559" spans="5:5">
      <c r="E11559" s="139"/>
    </row>
    <row r="11560" spans="5:5">
      <c r="E11560" s="139"/>
    </row>
    <row r="11561" spans="5:5">
      <c r="E11561" s="139"/>
    </row>
    <row r="11562" spans="5:5">
      <c r="E11562" s="139"/>
    </row>
    <row r="11563" spans="5:5">
      <c r="E11563" s="139"/>
    </row>
    <row r="11564" spans="5:5">
      <c r="E11564" s="139"/>
    </row>
    <row r="11565" spans="5:5">
      <c r="E11565" s="139"/>
    </row>
    <row r="11566" spans="5:5">
      <c r="E11566" s="139"/>
    </row>
    <row r="11567" spans="5:5">
      <c r="E11567" s="139"/>
    </row>
    <row r="11568" spans="5:5">
      <c r="E11568" s="139"/>
    </row>
    <row r="11569" spans="5:5">
      <c r="E11569" s="139"/>
    </row>
    <row r="11570" spans="5:5">
      <c r="E11570" s="139"/>
    </row>
    <row r="11571" spans="5:5">
      <c r="E11571" s="139"/>
    </row>
    <row r="11572" spans="5:5">
      <c r="E11572" s="139"/>
    </row>
    <row r="11573" spans="5:5">
      <c r="E11573" s="139"/>
    </row>
    <row r="11574" spans="5:5">
      <c r="E11574" s="139"/>
    </row>
    <row r="11575" spans="5:5">
      <c r="E11575" s="139"/>
    </row>
    <row r="11576" spans="5:5">
      <c r="E11576" s="139"/>
    </row>
    <row r="11577" spans="5:5">
      <c r="E11577" s="139"/>
    </row>
    <row r="11578" spans="5:5">
      <c r="E11578" s="139"/>
    </row>
    <row r="11579" spans="5:5">
      <c r="E11579" s="139"/>
    </row>
    <row r="11580" spans="5:5">
      <c r="E11580" s="139"/>
    </row>
    <row r="11581" spans="5:5">
      <c r="E11581" s="139"/>
    </row>
    <row r="11582" spans="5:5">
      <c r="E11582" s="139"/>
    </row>
    <row r="11583" spans="5:5">
      <c r="E11583" s="139"/>
    </row>
    <row r="11584" spans="5:5">
      <c r="E11584" s="139"/>
    </row>
    <row r="11585" spans="5:5">
      <c r="E11585" s="139"/>
    </row>
    <row r="11586" spans="5:5">
      <c r="E11586" s="139"/>
    </row>
    <row r="11587" spans="5:5">
      <c r="E11587" s="139"/>
    </row>
    <row r="11588" spans="5:5">
      <c r="E11588" s="139"/>
    </row>
    <row r="11589" spans="5:5">
      <c r="E11589" s="139"/>
    </row>
    <row r="11590" spans="5:5">
      <c r="E11590" s="139"/>
    </row>
    <row r="11591" spans="5:5">
      <c r="E11591" s="139"/>
    </row>
    <row r="11592" spans="5:5">
      <c r="E11592" s="139"/>
    </row>
    <row r="11593" spans="5:5">
      <c r="E11593" s="139"/>
    </row>
    <row r="11594" spans="5:5">
      <c r="E11594" s="139"/>
    </row>
    <row r="11595" spans="5:5">
      <c r="E11595" s="139"/>
    </row>
    <row r="11596" spans="5:5">
      <c r="E11596" s="139"/>
    </row>
    <row r="11597" spans="5:5">
      <c r="E11597" s="139"/>
    </row>
    <row r="11598" spans="5:5">
      <c r="E11598" s="139"/>
    </row>
    <row r="11599" spans="5:5">
      <c r="E11599" s="139"/>
    </row>
    <row r="11600" spans="5:5">
      <c r="E11600" s="139"/>
    </row>
    <row r="11601" spans="5:5">
      <c r="E11601" s="139"/>
    </row>
    <row r="11602" spans="5:5">
      <c r="E11602" s="139"/>
    </row>
    <row r="11603" spans="5:5">
      <c r="E11603" s="139"/>
    </row>
    <row r="11604" spans="5:5">
      <c r="E11604" s="139"/>
    </row>
    <row r="11605" spans="5:5">
      <c r="E11605" s="139"/>
    </row>
    <row r="11606" spans="5:5">
      <c r="E11606" s="139"/>
    </row>
    <row r="11607" spans="5:5">
      <c r="E11607" s="139"/>
    </row>
    <row r="11608" spans="5:5">
      <c r="E11608" s="139"/>
    </row>
    <row r="11609" spans="5:5">
      <c r="E11609" s="139"/>
    </row>
    <row r="11610" spans="5:5">
      <c r="E11610" s="139"/>
    </row>
    <row r="11611" spans="5:5">
      <c r="E11611" s="139"/>
    </row>
    <row r="11612" spans="5:5">
      <c r="E11612" s="139"/>
    </row>
    <row r="11613" spans="5:5">
      <c r="E11613" s="139"/>
    </row>
    <row r="11614" spans="5:5">
      <c r="E11614" s="139"/>
    </row>
    <row r="11615" spans="5:5">
      <c r="E11615" s="139"/>
    </row>
    <row r="11616" spans="5:5">
      <c r="E11616" s="139"/>
    </row>
    <row r="11617" spans="5:5">
      <c r="E11617" s="139"/>
    </row>
    <row r="11618" spans="5:5">
      <c r="E11618" s="139"/>
    </row>
    <row r="11619" spans="5:5">
      <c r="E11619" s="139"/>
    </row>
    <row r="11620" spans="5:5">
      <c r="E11620" s="139"/>
    </row>
    <row r="11621" spans="5:5">
      <c r="E11621" s="139"/>
    </row>
    <row r="11622" spans="5:5">
      <c r="E11622" s="139"/>
    </row>
    <row r="11623" spans="5:5">
      <c r="E11623" s="139"/>
    </row>
    <row r="11624" spans="5:5">
      <c r="E11624" s="139"/>
    </row>
    <row r="11625" spans="5:5">
      <c r="E11625" s="139"/>
    </row>
    <row r="11626" spans="5:5">
      <c r="E11626" s="139"/>
    </row>
    <row r="11627" spans="5:5">
      <c r="E11627" s="139"/>
    </row>
    <row r="11628" spans="5:5">
      <c r="E11628" s="139"/>
    </row>
    <row r="11629" spans="5:5">
      <c r="E11629" s="139"/>
    </row>
    <row r="11630" spans="5:5">
      <c r="E11630" s="139"/>
    </row>
    <row r="11631" spans="5:5">
      <c r="E11631" s="139"/>
    </row>
    <row r="11632" spans="5:5">
      <c r="E11632" s="139"/>
    </row>
    <row r="11633" spans="5:5">
      <c r="E11633" s="139"/>
    </row>
    <row r="11634" spans="5:5">
      <c r="E11634" s="139"/>
    </row>
    <row r="11635" spans="5:5">
      <c r="E11635" s="139"/>
    </row>
    <row r="11636" spans="5:5">
      <c r="E11636" s="139"/>
    </row>
    <row r="11637" spans="5:5">
      <c r="E11637" s="139"/>
    </row>
    <row r="11638" spans="5:5">
      <c r="E11638" s="139"/>
    </row>
    <row r="11639" spans="5:5">
      <c r="E11639" s="139"/>
    </row>
    <row r="11640" spans="5:5">
      <c r="E11640" s="139"/>
    </row>
    <row r="11641" spans="5:5">
      <c r="E11641" s="139"/>
    </row>
    <row r="11642" spans="5:5">
      <c r="E11642" s="139"/>
    </row>
    <row r="11643" spans="5:5">
      <c r="E11643" s="139"/>
    </row>
    <row r="11644" spans="5:5">
      <c r="E11644" s="139"/>
    </row>
    <row r="11645" spans="5:5">
      <c r="E11645" s="139"/>
    </row>
    <row r="11646" spans="5:5">
      <c r="E11646" s="139"/>
    </row>
    <row r="11647" spans="5:5">
      <c r="E11647" s="139"/>
    </row>
    <row r="11648" spans="5:5">
      <c r="E11648" s="139"/>
    </row>
    <row r="11649" spans="5:5">
      <c r="E11649" s="139"/>
    </row>
    <row r="11650" spans="5:5">
      <c r="E11650" s="139"/>
    </row>
    <row r="11651" spans="5:5">
      <c r="E11651" s="139"/>
    </row>
    <row r="11652" spans="5:5">
      <c r="E11652" s="139"/>
    </row>
    <row r="11653" spans="5:5">
      <c r="E11653" s="139"/>
    </row>
    <row r="11654" spans="5:5">
      <c r="E11654" s="139"/>
    </row>
    <row r="11655" spans="5:5">
      <c r="E11655" s="139"/>
    </row>
    <row r="11656" spans="5:5">
      <c r="E11656" s="139"/>
    </row>
    <row r="11657" spans="5:5">
      <c r="E11657" s="139"/>
    </row>
    <row r="11658" spans="5:5">
      <c r="E11658" s="139"/>
    </row>
    <row r="11659" spans="5:5">
      <c r="E11659" s="139"/>
    </row>
    <row r="11660" spans="5:5">
      <c r="E11660" s="139"/>
    </row>
    <row r="11661" spans="5:5">
      <c r="E11661" s="139"/>
    </row>
    <row r="11662" spans="5:5">
      <c r="E11662" s="139"/>
    </row>
    <row r="11663" spans="5:5">
      <c r="E11663" s="139"/>
    </row>
    <row r="11664" spans="5:5">
      <c r="E11664" s="139"/>
    </row>
    <row r="11665" spans="5:5">
      <c r="E11665" s="139"/>
    </row>
    <row r="11666" spans="5:5">
      <c r="E11666" s="139"/>
    </row>
    <row r="11667" spans="5:5">
      <c r="E11667" s="139"/>
    </row>
    <row r="11668" spans="5:5">
      <c r="E11668" s="139"/>
    </row>
    <row r="11669" spans="5:5">
      <c r="E11669" s="139"/>
    </row>
    <row r="11670" spans="5:5">
      <c r="E11670" s="139"/>
    </row>
    <row r="11671" spans="5:5">
      <c r="E11671" s="139"/>
    </row>
    <row r="11672" spans="5:5">
      <c r="E11672" s="139"/>
    </row>
    <row r="11673" spans="5:5">
      <c r="E11673" s="139"/>
    </row>
    <row r="11674" spans="5:5">
      <c r="E11674" s="139"/>
    </row>
    <row r="11675" spans="5:5">
      <c r="E11675" s="139"/>
    </row>
    <row r="11676" spans="5:5">
      <c r="E11676" s="139"/>
    </row>
    <row r="11677" spans="5:5">
      <c r="E11677" s="139"/>
    </row>
    <row r="11678" spans="5:5">
      <c r="E11678" s="139"/>
    </row>
    <row r="11679" spans="5:5">
      <c r="E11679" s="139"/>
    </row>
    <row r="11680" spans="5:5">
      <c r="E11680" s="139"/>
    </row>
    <row r="11681" spans="5:5">
      <c r="E11681" s="139"/>
    </row>
    <row r="11682" spans="5:5">
      <c r="E11682" s="139"/>
    </row>
    <row r="11683" spans="5:5">
      <c r="E11683" s="139"/>
    </row>
    <row r="11684" spans="5:5">
      <c r="E11684" s="139"/>
    </row>
    <row r="11685" spans="5:5">
      <c r="E11685" s="139"/>
    </row>
    <row r="11686" spans="5:5">
      <c r="E11686" s="139"/>
    </row>
    <row r="11687" spans="5:5">
      <c r="E11687" s="139"/>
    </row>
    <row r="11688" spans="5:5">
      <c r="E11688" s="139"/>
    </row>
    <row r="11689" spans="5:5">
      <c r="E11689" s="139"/>
    </row>
    <row r="11690" spans="5:5">
      <c r="E11690" s="139"/>
    </row>
    <row r="11691" spans="5:5">
      <c r="E11691" s="139"/>
    </row>
    <row r="11692" spans="5:5">
      <c r="E11692" s="139"/>
    </row>
    <row r="11693" spans="5:5">
      <c r="E11693" s="139"/>
    </row>
    <row r="11694" spans="5:5">
      <c r="E11694" s="139"/>
    </row>
    <row r="11695" spans="5:5">
      <c r="E11695" s="139"/>
    </row>
    <row r="11696" spans="5:5">
      <c r="E11696" s="139"/>
    </row>
    <row r="11697" spans="5:5">
      <c r="E11697" s="139"/>
    </row>
    <row r="11698" spans="5:5">
      <c r="E11698" s="139"/>
    </row>
    <row r="11699" spans="5:5">
      <c r="E11699" s="139"/>
    </row>
    <row r="11700" spans="5:5">
      <c r="E11700" s="139"/>
    </row>
    <row r="11701" spans="5:5">
      <c r="E11701" s="139"/>
    </row>
    <row r="11702" spans="5:5">
      <c r="E11702" s="139"/>
    </row>
    <row r="11703" spans="5:5">
      <c r="E11703" s="139"/>
    </row>
    <row r="11704" spans="5:5">
      <c r="E11704" s="139"/>
    </row>
    <row r="11705" spans="5:5">
      <c r="E11705" s="139"/>
    </row>
    <row r="11706" spans="5:5">
      <c r="E11706" s="139"/>
    </row>
    <row r="11707" spans="5:5">
      <c r="E11707" s="139"/>
    </row>
    <row r="11708" spans="5:5">
      <c r="E11708" s="139"/>
    </row>
    <row r="11709" spans="5:5">
      <c r="E11709" s="139"/>
    </row>
    <row r="11710" spans="5:5">
      <c r="E11710" s="139"/>
    </row>
    <row r="11711" spans="5:5">
      <c r="E11711" s="139"/>
    </row>
    <row r="11712" spans="5:5">
      <c r="E11712" s="139"/>
    </row>
    <row r="11713" spans="5:5">
      <c r="E11713" s="139"/>
    </row>
    <row r="11714" spans="5:5">
      <c r="E11714" s="139"/>
    </row>
    <row r="11715" spans="5:5">
      <c r="E11715" s="139"/>
    </row>
    <row r="11716" spans="5:5">
      <c r="E11716" s="139"/>
    </row>
    <row r="11717" spans="5:5">
      <c r="E11717" s="139"/>
    </row>
    <row r="11718" spans="5:5">
      <c r="E11718" s="139"/>
    </row>
    <row r="11719" spans="5:5">
      <c r="E11719" s="139"/>
    </row>
    <row r="11720" spans="5:5">
      <c r="E11720" s="139"/>
    </row>
    <row r="11721" spans="5:5">
      <c r="E11721" s="139"/>
    </row>
    <row r="11722" spans="5:5">
      <c r="E11722" s="139"/>
    </row>
    <row r="11723" spans="5:5">
      <c r="E11723" s="139"/>
    </row>
    <row r="11724" spans="5:5">
      <c r="E11724" s="139"/>
    </row>
    <row r="11725" spans="5:5">
      <c r="E11725" s="139"/>
    </row>
    <row r="11726" spans="5:5">
      <c r="E11726" s="139"/>
    </row>
    <row r="11727" spans="5:5">
      <c r="E11727" s="139"/>
    </row>
    <row r="11728" spans="5:5">
      <c r="E11728" s="139"/>
    </row>
    <row r="11729" spans="5:5">
      <c r="E11729" s="139"/>
    </row>
    <row r="11730" spans="5:5">
      <c r="E11730" s="139"/>
    </row>
    <row r="11731" spans="5:5">
      <c r="E11731" s="139"/>
    </row>
    <row r="11732" spans="5:5">
      <c r="E11732" s="139"/>
    </row>
    <row r="11733" spans="5:5">
      <c r="E11733" s="139"/>
    </row>
    <row r="11734" spans="5:5">
      <c r="E11734" s="139"/>
    </row>
    <row r="11735" spans="5:5">
      <c r="E11735" s="139"/>
    </row>
    <row r="11736" spans="5:5">
      <c r="E11736" s="139"/>
    </row>
    <row r="11737" spans="5:5">
      <c r="E11737" s="139"/>
    </row>
    <row r="11738" spans="5:5">
      <c r="E11738" s="139"/>
    </row>
    <row r="11739" spans="5:5">
      <c r="E11739" s="139"/>
    </row>
    <row r="11740" spans="5:5">
      <c r="E11740" s="139"/>
    </row>
    <row r="11741" spans="5:5">
      <c r="E11741" s="139"/>
    </row>
    <row r="11742" spans="5:5">
      <c r="E11742" s="139"/>
    </row>
    <row r="11743" spans="5:5">
      <c r="E11743" s="139"/>
    </row>
    <row r="11744" spans="5:5">
      <c r="E11744" s="139"/>
    </row>
    <row r="11745" spans="5:5">
      <c r="E11745" s="139"/>
    </row>
    <row r="11746" spans="5:5">
      <c r="E11746" s="139"/>
    </row>
    <row r="11747" spans="5:5">
      <c r="E11747" s="139"/>
    </row>
    <row r="11748" spans="5:5">
      <c r="E11748" s="139"/>
    </row>
    <row r="11749" spans="5:5">
      <c r="E11749" s="139"/>
    </row>
    <row r="11750" spans="5:5">
      <c r="E11750" s="139"/>
    </row>
    <row r="11751" spans="5:5">
      <c r="E11751" s="139"/>
    </row>
    <row r="11752" spans="5:5">
      <c r="E11752" s="139"/>
    </row>
    <row r="11753" spans="5:5">
      <c r="E11753" s="139"/>
    </row>
    <row r="11754" spans="5:5">
      <c r="E11754" s="139"/>
    </row>
    <row r="11755" spans="5:5">
      <c r="E11755" s="139"/>
    </row>
    <row r="11756" spans="5:5">
      <c r="E11756" s="139"/>
    </row>
    <row r="11757" spans="5:5">
      <c r="E11757" s="139"/>
    </row>
    <row r="11758" spans="5:5">
      <c r="E11758" s="139"/>
    </row>
    <row r="11759" spans="5:5">
      <c r="E11759" s="139"/>
    </row>
    <row r="11760" spans="5:5">
      <c r="E11760" s="139"/>
    </row>
    <row r="11761" spans="5:5">
      <c r="E11761" s="139"/>
    </row>
    <row r="11762" spans="5:5">
      <c r="E11762" s="139"/>
    </row>
    <row r="11763" spans="5:5">
      <c r="E11763" s="139"/>
    </row>
    <row r="11764" spans="5:5">
      <c r="E11764" s="139"/>
    </row>
    <row r="11765" spans="5:5">
      <c r="E11765" s="139"/>
    </row>
    <row r="11766" spans="5:5">
      <c r="E11766" s="139"/>
    </row>
    <row r="11767" spans="5:5">
      <c r="E11767" s="139"/>
    </row>
    <row r="11768" spans="5:5">
      <c r="E11768" s="139"/>
    </row>
    <row r="11769" spans="5:5">
      <c r="E11769" s="139"/>
    </row>
    <row r="11770" spans="5:5">
      <c r="E11770" s="139"/>
    </row>
    <row r="11771" spans="5:5">
      <c r="E11771" s="139"/>
    </row>
    <row r="11772" spans="5:5">
      <c r="E11772" s="139"/>
    </row>
    <row r="11773" spans="5:5">
      <c r="E11773" s="139"/>
    </row>
    <row r="11774" spans="5:5">
      <c r="E11774" s="139"/>
    </row>
    <row r="11775" spans="5:5">
      <c r="E11775" s="139"/>
    </row>
    <row r="11776" spans="5:5">
      <c r="E11776" s="139"/>
    </row>
    <row r="11777" spans="5:5">
      <c r="E11777" s="139"/>
    </row>
    <row r="11778" spans="5:5">
      <c r="E11778" s="139"/>
    </row>
    <row r="11779" spans="5:5">
      <c r="E11779" s="139"/>
    </row>
    <row r="11780" spans="5:5">
      <c r="E11780" s="139"/>
    </row>
    <row r="11781" spans="5:5">
      <c r="E11781" s="139"/>
    </row>
    <row r="11782" spans="5:5">
      <c r="E11782" s="139"/>
    </row>
    <row r="11783" spans="5:5">
      <c r="E11783" s="139"/>
    </row>
    <row r="11784" spans="5:5">
      <c r="E11784" s="139"/>
    </row>
    <row r="11785" spans="5:5">
      <c r="E11785" s="139"/>
    </row>
    <row r="11786" spans="5:5">
      <c r="E11786" s="139"/>
    </row>
    <row r="11787" spans="5:5">
      <c r="E11787" s="139"/>
    </row>
    <row r="11788" spans="5:5">
      <c r="E11788" s="139"/>
    </row>
    <row r="11789" spans="5:5">
      <c r="E11789" s="139"/>
    </row>
    <row r="11790" spans="5:5">
      <c r="E11790" s="139"/>
    </row>
    <row r="11791" spans="5:5">
      <c r="E11791" s="139"/>
    </row>
    <row r="11792" spans="5:5">
      <c r="E11792" s="139"/>
    </row>
    <row r="11793" spans="5:5">
      <c r="E11793" s="139"/>
    </row>
    <row r="11794" spans="5:5">
      <c r="E11794" s="139"/>
    </row>
    <row r="11795" spans="5:5">
      <c r="E11795" s="139"/>
    </row>
    <row r="11796" spans="5:5">
      <c r="E11796" s="139"/>
    </row>
    <row r="11797" spans="5:5">
      <c r="E11797" s="139"/>
    </row>
    <row r="11798" spans="5:5">
      <c r="E11798" s="139"/>
    </row>
    <row r="11799" spans="5:5">
      <c r="E11799" s="139"/>
    </row>
    <row r="11800" spans="5:5">
      <c r="E11800" s="139"/>
    </row>
    <row r="11801" spans="5:5">
      <c r="E11801" s="139"/>
    </row>
    <row r="11802" spans="5:5">
      <c r="E11802" s="139"/>
    </row>
    <row r="11803" spans="5:5">
      <c r="E11803" s="139"/>
    </row>
    <row r="11804" spans="5:5">
      <c r="E11804" s="139"/>
    </row>
    <row r="11805" spans="5:5">
      <c r="E11805" s="139"/>
    </row>
    <row r="11806" spans="5:5">
      <c r="E11806" s="139"/>
    </row>
    <row r="11807" spans="5:5">
      <c r="E11807" s="139"/>
    </row>
    <row r="11808" spans="5:5">
      <c r="E11808" s="139"/>
    </row>
    <row r="11809" spans="5:5">
      <c r="E11809" s="139"/>
    </row>
    <row r="11810" spans="5:5">
      <c r="E11810" s="139"/>
    </row>
    <row r="11811" spans="5:5">
      <c r="E11811" s="139"/>
    </row>
    <row r="11812" spans="5:5">
      <c r="E11812" s="139"/>
    </row>
    <row r="11813" spans="5:5">
      <c r="E11813" s="139"/>
    </row>
    <row r="11814" spans="5:5">
      <c r="E11814" s="139"/>
    </row>
    <row r="11815" spans="5:5">
      <c r="E11815" s="139"/>
    </row>
    <row r="11816" spans="5:5">
      <c r="E11816" s="139"/>
    </row>
    <row r="11817" spans="5:5">
      <c r="E11817" s="139"/>
    </row>
    <row r="11818" spans="5:5">
      <c r="E11818" s="139"/>
    </row>
    <row r="11819" spans="5:5">
      <c r="E11819" s="139"/>
    </row>
    <row r="11820" spans="5:5">
      <c r="E11820" s="139"/>
    </row>
    <row r="11821" spans="5:5">
      <c r="E11821" s="139"/>
    </row>
    <row r="11822" spans="5:5">
      <c r="E11822" s="139"/>
    </row>
    <row r="11823" spans="5:5">
      <c r="E11823" s="139"/>
    </row>
    <row r="11824" spans="5:5">
      <c r="E11824" s="139"/>
    </row>
    <row r="11825" spans="5:5">
      <c r="E11825" s="139"/>
    </row>
    <row r="11826" spans="5:5">
      <c r="E11826" s="139"/>
    </row>
    <row r="11827" spans="5:5">
      <c r="E11827" s="139"/>
    </row>
    <row r="11828" spans="5:5">
      <c r="E11828" s="139"/>
    </row>
    <row r="11829" spans="5:5">
      <c r="E11829" s="139"/>
    </row>
    <row r="11830" spans="5:5">
      <c r="E11830" s="139"/>
    </row>
    <row r="11831" spans="5:5">
      <c r="E11831" s="139"/>
    </row>
    <row r="11832" spans="5:5">
      <c r="E11832" s="139"/>
    </row>
    <row r="11833" spans="5:5">
      <c r="E11833" s="139"/>
    </row>
    <row r="11834" spans="5:5">
      <c r="E11834" s="139"/>
    </row>
    <row r="11835" spans="5:5">
      <c r="E11835" s="139"/>
    </row>
    <row r="11836" spans="5:5">
      <c r="E11836" s="139"/>
    </row>
    <row r="11837" spans="5:5">
      <c r="E11837" s="139"/>
    </row>
    <row r="11838" spans="5:5">
      <c r="E11838" s="139"/>
    </row>
    <row r="11839" spans="5:5">
      <c r="E11839" s="139"/>
    </row>
    <row r="11840" spans="5:5">
      <c r="E11840" s="139"/>
    </row>
    <row r="11841" spans="5:5">
      <c r="E11841" s="139"/>
    </row>
    <row r="11842" spans="5:5">
      <c r="E11842" s="139"/>
    </row>
    <row r="11843" spans="5:5">
      <c r="E11843" s="139"/>
    </row>
    <row r="11844" spans="5:5">
      <c r="E11844" s="139"/>
    </row>
    <row r="11845" spans="5:5">
      <c r="E11845" s="139"/>
    </row>
    <row r="11846" spans="5:5">
      <c r="E11846" s="139"/>
    </row>
    <row r="11847" spans="5:5">
      <c r="E11847" s="139"/>
    </row>
    <row r="11848" spans="5:5">
      <c r="E11848" s="139"/>
    </row>
    <row r="11849" spans="5:5">
      <c r="E11849" s="139"/>
    </row>
    <row r="11850" spans="5:5">
      <c r="E11850" s="139"/>
    </row>
    <row r="11851" spans="5:5">
      <c r="E11851" s="139"/>
    </row>
    <row r="11852" spans="5:5">
      <c r="E11852" s="139"/>
    </row>
    <row r="11853" spans="5:5">
      <c r="E11853" s="139"/>
    </row>
    <row r="11854" spans="5:5">
      <c r="E11854" s="139"/>
    </row>
    <row r="11855" spans="5:5">
      <c r="E11855" s="139"/>
    </row>
    <row r="11856" spans="5:5">
      <c r="E11856" s="139"/>
    </row>
    <row r="11857" spans="5:5">
      <c r="E11857" s="139"/>
    </row>
    <row r="11858" spans="5:5">
      <c r="E11858" s="139"/>
    </row>
    <row r="11859" spans="5:5">
      <c r="E11859" s="139"/>
    </row>
    <row r="11860" spans="5:5">
      <c r="E11860" s="139"/>
    </row>
    <row r="11861" spans="5:5">
      <c r="E11861" s="139"/>
    </row>
    <row r="11862" spans="5:5">
      <c r="E11862" s="139"/>
    </row>
    <row r="11863" spans="5:5">
      <c r="E11863" s="139"/>
    </row>
    <row r="11864" spans="5:5">
      <c r="E11864" s="139"/>
    </row>
    <row r="11865" spans="5:5">
      <c r="E11865" s="139"/>
    </row>
    <row r="11866" spans="5:5">
      <c r="E11866" s="139"/>
    </row>
    <row r="11867" spans="5:5">
      <c r="E11867" s="139"/>
    </row>
    <row r="11868" spans="5:5">
      <c r="E11868" s="139"/>
    </row>
    <row r="11869" spans="5:5">
      <c r="E11869" s="139"/>
    </row>
    <row r="11870" spans="5:5">
      <c r="E11870" s="139"/>
    </row>
    <row r="11871" spans="5:5">
      <c r="E11871" s="139"/>
    </row>
    <row r="11872" spans="5:5">
      <c r="E11872" s="139"/>
    </row>
    <row r="11873" spans="5:5">
      <c r="E11873" s="139"/>
    </row>
    <row r="11874" spans="5:5">
      <c r="E11874" s="139"/>
    </row>
    <row r="11875" spans="5:5">
      <c r="E11875" s="139"/>
    </row>
    <row r="11876" spans="5:5">
      <c r="E11876" s="139"/>
    </row>
    <row r="11877" spans="5:5">
      <c r="E11877" s="139"/>
    </row>
    <row r="11878" spans="5:5">
      <c r="E11878" s="139"/>
    </row>
    <row r="11879" spans="5:5">
      <c r="E11879" s="139"/>
    </row>
    <row r="11880" spans="5:5">
      <c r="E11880" s="139"/>
    </row>
    <row r="11881" spans="5:5">
      <c r="E11881" s="139"/>
    </row>
    <row r="11882" spans="5:5">
      <c r="E11882" s="139"/>
    </row>
    <row r="11883" spans="5:5">
      <c r="E11883" s="139"/>
    </row>
    <row r="11884" spans="5:5">
      <c r="E11884" s="139"/>
    </row>
    <row r="11885" spans="5:5">
      <c r="E11885" s="139"/>
    </row>
    <row r="11886" spans="5:5">
      <c r="E11886" s="139"/>
    </row>
    <row r="11887" spans="5:5">
      <c r="E11887" s="139"/>
    </row>
    <row r="11888" spans="5:5">
      <c r="E11888" s="139"/>
    </row>
    <row r="11889" spans="5:5">
      <c r="E11889" s="139"/>
    </row>
    <row r="11890" spans="5:5">
      <c r="E11890" s="139"/>
    </row>
    <row r="11891" spans="5:5">
      <c r="E11891" s="139"/>
    </row>
    <row r="11892" spans="5:5">
      <c r="E11892" s="139"/>
    </row>
    <row r="11893" spans="5:5">
      <c r="E11893" s="139"/>
    </row>
    <row r="11894" spans="5:5">
      <c r="E11894" s="139"/>
    </row>
    <row r="11895" spans="5:5">
      <c r="E11895" s="139"/>
    </row>
    <row r="11896" spans="5:5">
      <c r="E11896" s="139"/>
    </row>
    <row r="11897" spans="5:5">
      <c r="E11897" s="139"/>
    </row>
    <row r="11898" spans="5:5">
      <c r="E11898" s="139"/>
    </row>
    <row r="11899" spans="5:5">
      <c r="E11899" s="139"/>
    </row>
    <row r="11900" spans="5:5">
      <c r="E11900" s="139"/>
    </row>
    <row r="11901" spans="5:5">
      <c r="E11901" s="139"/>
    </row>
    <row r="11902" spans="5:5">
      <c r="E11902" s="139"/>
    </row>
    <row r="11903" spans="5:5">
      <c r="E11903" s="139"/>
    </row>
    <row r="11904" spans="5:5">
      <c r="E11904" s="139"/>
    </row>
    <row r="11905" spans="5:5">
      <c r="E11905" s="139"/>
    </row>
    <row r="11906" spans="5:5">
      <c r="E11906" s="139"/>
    </row>
    <row r="11907" spans="5:5">
      <c r="E11907" s="139"/>
    </row>
    <row r="11908" spans="5:5">
      <c r="E11908" s="139"/>
    </row>
    <row r="11909" spans="5:5">
      <c r="E11909" s="139"/>
    </row>
    <row r="11910" spans="5:5">
      <c r="E11910" s="139"/>
    </row>
    <row r="11911" spans="5:5">
      <c r="E11911" s="139"/>
    </row>
    <row r="11912" spans="5:5">
      <c r="E11912" s="139"/>
    </row>
    <row r="11913" spans="5:5">
      <c r="E11913" s="139"/>
    </row>
    <row r="11914" spans="5:5">
      <c r="E11914" s="139"/>
    </row>
    <row r="11915" spans="5:5">
      <c r="E11915" s="139"/>
    </row>
    <row r="11916" spans="5:5">
      <c r="E11916" s="139"/>
    </row>
    <row r="11917" spans="5:5">
      <c r="E11917" s="139"/>
    </row>
    <row r="11918" spans="5:5">
      <c r="E11918" s="139"/>
    </row>
    <row r="11919" spans="5:5">
      <c r="E11919" s="139"/>
    </row>
    <row r="11920" spans="5:5">
      <c r="E11920" s="139"/>
    </row>
    <row r="11921" spans="5:5">
      <c r="E11921" s="139"/>
    </row>
    <row r="11922" spans="5:5">
      <c r="E11922" s="139"/>
    </row>
    <row r="11923" spans="5:5">
      <c r="E11923" s="139"/>
    </row>
    <row r="11924" spans="5:5">
      <c r="E11924" s="139"/>
    </row>
    <row r="11925" spans="5:5">
      <c r="E11925" s="139"/>
    </row>
    <row r="11926" spans="5:5">
      <c r="E11926" s="139"/>
    </row>
    <row r="11927" spans="5:5">
      <c r="E11927" s="139"/>
    </row>
    <row r="11928" spans="5:5">
      <c r="E11928" s="139"/>
    </row>
    <row r="11929" spans="5:5">
      <c r="E11929" s="139"/>
    </row>
    <row r="11930" spans="5:5">
      <c r="E11930" s="139"/>
    </row>
    <row r="11931" spans="5:5">
      <c r="E11931" s="139"/>
    </row>
    <row r="11932" spans="5:5">
      <c r="E11932" s="139"/>
    </row>
    <row r="11933" spans="5:5">
      <c r="E11933" s="139"/>
    </row>
    <row r="11934" spans="5:5">
      <c r="E11934" s="139"/>
    </row>
    <row r="11935" spans="5:5">
      <c r="E11935" s="139"/>
    </row>
    <row r="11936" spans="5:5">
      <c r="E11936" s="139"/>
    </row>
    <row r="11937" spans="5:5">
      <c r="E11937" s="139"/>
    </row>
    <row r="11938" spans="5:5">
      <c r="E11938" s="139"/>
    </row>
    <row r="11939" spans="5:5">
      <c r="E11939" s="139"/>
    </row>
    <row r="11940" spans="5:5">
      <c r="E11940" s="139"/>
    </row>
    <row r="11941" spans="5:5">
      <c r="E11941" s="139"/>
    </row>
    <row r="11942" spans="5:5">
      <c r="E11942" s="139"/>
    </row>
    <row r="11943" spans="5:5">
      <c r="E11943" s="139"/>
    </row>
    <row r="11944" spans="5:5">
      <c r="E11944" s="139"/>
    </row>
    <row r="11945" spans="5:5">
      <c r="E11945" s="139"/>
    </row>
    <row r="11946" spans="5:5">
      <c r="E11946" s="139"/>
    </row>
    <row r="11947" spans="5:5">
      <c r="E11947" s="139"/>
    </row>
    <row r="11948" spans="5:5">
      <c r="E11948" s="139"/>
    </row>
    <row r="11949" spans="5:5">
      <c r="E11949" s="139"/>
    </row>
    <row r="11950" spans="5:5">
      <c r="E11950" s="139"/>
    </row>
    <row r="11951" spans="5:5">
      <c r="E11951" s="139"/>
    </row>
    <row r="11952" spans="5:5">
      <c r="E11952" s="139"/>
    </row>
    <row r="11953" spans="5:5">
      <c r="E11953" s="139"/>
    </row>
    <row r="11954" spans="5:5">
      <c r="E11954" s="139"/>
    </row>
    <row r="11955" spans="5:5">
      <c r="E11955" s="139"/>
    </row>
    <row r="11956" spans="5:5">
      <c r="E11956" s="139"/>
    </row>
    <row r="11957" spans="5:5">
      <c r="E11957" s="139"/>
    </row>
    <row r="11958" spans="5:5">
      <c r="E11958" s="139"/>
    </row>
    <row r="11959" spans="5:5">
      <c r="E11959" s="139"/>
    </row>
    <row r="11960" spans="5:5">
      <c r="E11960" s="139"/>
    </row>
    <row r="11961" spans="5:5">
      <c r="E11961" s="139"/>
    </row>
    <row r="11962" spans="5:5">
      <c r="E11962" s="139"/>
    </row>
    <row r="11963" spans="5:5">
      <c r="E11963" s="139"/>
    </row>
    <row r="11964" spans="5:5">
      <c r="E11964" s="139"/>
    </row>
    <row r="11965" spans="5:5">
      <c r="E11965" s="139"/>
    </row>
    <row r="11966" spans="5:5">
      <c r="E11966" s="139"/>
    </row>
    <row r="11967" spans="5:5">
      <c r="E11967" s="139"/>
    </row>
    <row r="11968" spans="5:5">
      <c r="E11968" s="139"/>
    </row>
    <row r="11969" spans="5:5">
      <c r="E11969" s="139"/>
    </row>
    <row r="11970" spans="5:5">
      <c r="E11970" s="139"/>
    </row>
    <row r="11971" spans="5:5">
      <c r="E11971" s="139"/>
    </row>
    <row r="11972" spans="5:5">
      <c r="E11972" s="139"/>
    </row>
    <row r="11973" spans="5:5">
      <c r="E11973" s="139"/>
    </row>
    <row r="11974" spans="5:5">
      <c r="E11974" s="139"/>
    </row>
    <row r="11975" spans="5:5">
      <c r="E11975" s="139"/>
    </row>
    <row r="11976" spans="5:5">
      <c r="E11976" s="139"/>
    </row>
    <row r="11977" spans="5:5">
      <c r="E11977" s="139"/>
    </row>
    <row r="11978" spans="5:5">
      <c r="E11978" s="139"/>
    </row>
    <row r="11979" spans="5:5">
      <c r="E11979" s="139"/>
    </row>
    <row r="11980" spans="5:5">
      <c r="E11980" s="139"/>
    </row>
    <row r="11981" spans="5:5">
      <c r="E11981" s="139"/>
    </row>
    <row r="11982" spans="5:5">
      <c r="E11982" s="139"/>
    </row>
    <row r="11983" spans="5:5">
      <c r="E11983" s="139"/>
    </row>
    <row r="11984" spans="5:5">
      <c r="E11984" s="139"/>
    </row>
    <row r="11985" spans="5:5">
      <c r="E11985" s="139"/>
    </row>
    <row r="11986" spans="5:5">
      <c r="E11986" s="139"/>
    </row>
    <row r="11987" spans="5:5">
      <c r="E11987" s="139"/>
    </row>
    <row r="11988" spans="5:5">
      <c r="E11988" s="139"/>
    </row>
    <row r="11989" spans="5:5">
      <c r="E11989" s="139"/>
    </row>
    <row r="11990" spans="5:5">
      <c r="E11990" s="139"/>
    </row>
    <row r="11991" spans="5:5">
      <c r="E11991" s="139"/>
    </row>
    <row r="11992" spans="5:5">
      <c r="E11992" s="139"/>
    </row>
    <row r="11993" spans="5:5">
      <c r="E11993" s="139"/>
    </row>
    <row r="11994" spans="5:5">
      <c r="E11994" s="139"/>
    </row>
    <row r="11995" spans="5:5">
      <c r="E11995" s="139"/>
    </row>
    <row r="11996" spans="5:5">
      <c r="E11996" s="139"/>
    </row>
    <row r="11997" spans="5:5">
      <c r="E11997" s="139"/>
    </row>
    <row r="11998" spans="5:5">
      <c r="E11998" s="139"/>
    </row>
    <row r="11999" spans="5:5">
      <c r="E11999" s="139"/>
    </row>
    <row r="12000" spans="5:5">
      <c r="E12000" s="139"/>
    </row>
    <row r="12001" spans="5:5">
      <c r="E12001" s="139"/>
    </row>
    <row r="12002" spans="5:5">
      <c r="E12002" s="139"/>
    </row>
    <row r="12003" spans="5:5">
      <c r="E12003" s="139"/>
    </row>
    <row r="12004" spans="5:5">
      <c r="E12004" s="139"/>
    </row>
    <row r="12005" spans="5:5">
      <c r="E12005" s="139"/>
    </row>
    <row r="12006" spans="5:5">
      <c r="E12006" s="139"/>
    </row>
    <row r="12007" spans="5:5">
      <c r="E12007" s="139"/>
    </row>
    <row r="12008" spans="5:5">
      <c r="E12008" s="139"/>
    </row>
    <row r="12009" spans="5:5">
      <c r="E12009" s="139"/>
    </row>
    <row r="12010" spans="5:5">
      <c r="E12010" s="139"/>
    </row>
    <row r="12011" spans="5:5">
      <c r="E12011" s="139"/>
    </row>
    <row r="12012" spans="5:5">
      <c r="E12012" s="139"/>
    </row>
    <row r="12013" spans="5:5">
      <c r="E12013" s="139"/>
    </row>
    <row r="12014" spans="5:5">
      <c r="E12014" s="139"/>
    </row>
    <row r="12015" spans="5:5">
      <c r="E12015" s="139"/>
    </row>
    <row r="12016" spans="5:5">
      <c r="E12016" s="139"/>
    </row>
    <row r="12017" spans="5:5">
      <c r="E12017" s="139"/>
    </row>
    <row r="12018" spans="5:5">
      <c r="E12018" s="139"/>
    </row>
    <row r="12019" spans="5:5">
      <c r="E12019" s="139"/>
    </row>
    <row r="12020" spans="5:5">
      <c r="E12020" s="139"/>
    </row>
    <row r="12021" spans="5:5">
      <c r="E12021" s="139"/>
    </row>
    <row r="12022" spans="5:5">
      <c r="E12022" s="139"/>
    </row>
    <row r="12023" spans="5:5">
      <c r="E12023" s="139"/>
    </row>
    <row r="12024" spans="5:5">
      <c r="E12024" s="139"/>
    </row>
    <row r="12025" spans="5:5">
      <c r="E12025" s="139"/>
    </row>
    <row r="12026" spans="5:5">
      <c r="E12026" s="139"/>
    </row>
    <row r="12027" spans="5:5">
      <c r="E12027" s="139"/>
    </row>
    <row r="12028" spans="5:5">
      <c r="E12028" s="139"/>
    </row>
    <row r="12029" spans="5:5">
      <c r="E12029" s="139"/>
    </row>
    <row r="12030" spans="5:5">
      <c r="E12030" s="139"/>
    </row>
    <row r="12031" spans="5:5">
      <c r="E12031" s="139"/>
    </row>
    <row r="12032" spans="5:5">
      <c r="E12032" s="139"/>
    </row>
    <row r="12033" spans="5:5">
      <c r="E12033" s="139"/>
    </row>
    <row r="12034" spans="5:5">
      <c r="E12034" s="139"/>
    </row>
    <row r="12035" spans="5:5">
      <c r="E12035" s="139"/>
    </row>
    <row r="12036" spans="5:5">
      <c r="E12036" s="139"/>
    </row>
    <row r="12037" spans="5:5">
      <c r="E12037" s="139"/>
    </row>
    <row r="12038" spans="5:5">
      <c r="E12038" s="139"/>
    </row>
    <row r="12039" spans="5:5">
      <c r="E12039" s="139"/>
    </row>
    <row r="12040" spans="5:5">
      <c r="E12040" s="139"/>
    </row>
    <row r="12041" spans="5:5">
      <c r="E12041" s="139"/>
    </row>
    <row r="12042" spans="5:5">
      <c r="E12042" s="139"/>
    </row>
    <row r="12043" spans="5:5">
      <c r="E12043" s="139"/>
    </row>
    <row r="12044" spans="5:5">
      <c r="E12044" s="139"/>
    </row>
    <row r="12045" spans="5:5">
      <c r="E12045" s="139"/>
    </row>
    <row r="12046" spans="5:5">
      <c r="E12046" s="139"/>
    </row>
    <row r="12047" spans="5:5">
      <c r="E12047" s="139"/>
    </row>
    <row r="12048" spans="5:5">
      <c r="E12048" s="139"/>
    </row>
    <row r="12049" spans="5:5">
      <c r="E12049" s="139"/>
    </row>
    <row r="12050" spans="5:5">
      <c r="E12050" s="139"/>
    </row>
    <row r="12051" spans="5:5">
      <c r="E12051" s="139"/>
    </row>
    <row r="12052" spans="5:5">
      <c r="E12052" s="139"/>
    </row>
    <row r="12053" spans="5:5">
      <c r="E12053" s="139"/>
    </row>
    <row r="12054" spans="5:5">
      <c r="E12054" s="139"/>
    </row>
    <row r="12055" spans="5:5">
      <c r="E12055" s="139"/>
    </row>
    <row r="12056" spans="5:5">
      <c r="E12056" s="139"/>
    </row>
    <row r="12057" spans="5:5">
      <c r="E12057" s="139"/>
    </row>
    <row r="12058" spans="5:5">
      <c r="E12058" s="139"/>
    </row>
    <row r="12059" spans="5:5">
      <c r="E12059" s="139"/>
    </row>
    <row r="12060" spans="5:5">
      <c r="E12060" s="139"/>
    </row>
    <row r="12061" spans="5:5">
      <c r="E12061" s="139"/>
    </row>
    <row r="12062" spans="5:5">
      <c r="E12062" s="139"/>
    </row>
    <row r="12063" spans="5:5">
      <c r="E12063" s="139"/>
    </row>
    <row r="12064" spans="5:5">
      <c r="E12064" s="139"/>
    </row>
    <row r="12065" spans="5:5">
      <c r="E12065" s="139"/>
    </row>
    <row r="12066" spans="5:5">
      <c r="E12066" s="139"/>
    </row>
    <row r="12067" spans="5:5">
      <c r="E12067" s="139"/>
    </row>
    <row r="12068" spans="5:5">
      <c r="E12068" s="139"/>
    </row>
    <row r="12069" spans="5:5">
      <c r="E12069" s="139"/>
    </row>
    <row r="12070" spans="5:5">
      <c r="E12070" s="139"/>
    </row>
    <row r="12071" spans="5:5">
      <c r="E12071" s="139"/>
    </row>
    <row r="12072" spans="5:5">
      <c r="E12072" s="139"/>
    </row>
    <row r="12073" spans="5:5">
      <c r="E12073" s="139"/>
    </row>
    <row r="12074" spans="5:5">
      <c r="E12074" s="139"/>
    </row>
    <row r="12075" spans="5:5">
      <c r="E12075" s="139"/>
    </row>
    <row r="12076" spans="5:5">
      <c r="E12076" s="139"/>
    </row>
    <row r="12077" spans="5:5">
      <c r="E12077" s="139"/>
    </row>
    <row r="12078" spans="5:5">
      <c r="E12078" s="139"/>
    </row>
    <row r="12079" spans="5:5">
      <c r="E12079" s="139"/>
    </row>
    <row r="12080" spans="5:5">
      <c r="E12080" s="139"/>
    </row>
    <row r="12081" spans="5:5">
      <c r="E12081" s="139"/>
    </row>
    <row r="12082" spans="5:5">
      <c r="E12082" s="139"/>
    </row>
    <row r="12083" spans="5:5">
      <c r="E12083" s="139"/>
    </row>
    <row r="12084" spans="5:5">
      <c r="E12084" s="139"/>
    </row>
    <row r="12085" spans="5:5">
      <c r="E12085" s="139"/>
    </row>
    <row r="12086" spans="5:5">
      <c r="E12086" s="139"/>
    </row>
    <row r="12087" spans="5:5">
      <c r="E12087" s="139"/>
    </row>
    <row r="12088" spans="5:5">
      <c r="E12088" s="139"/>
    </row>
    <row r="12089" spans="5:5">
      <c r="E12089" s="139"/>
    </row>
    <row r="12090" spans="5:5">
      <c r="E12090" s="139"/>
    </row>
    <row r="12091" spans="5:5">
      <c r="E12091" s="139"/>
    </row>
    <row r="12092" spans="5:5">
      <c r="E12092" s="139"/>
    </row>
    <row r="12093" spans="5:5">
      <c r="E12093" s="139"/>
    </row>
    <row r="12094" spans="5:5">
      <c r="E12094" s="139"/>
    </row>
    <row r="12095" spans="5:5">
      <c r="E12095" s="139"/>
    </row>
    <row r="12096" spans="5:5">
      <c r="E12096" s="139"/>
    </row>
    <row r="12097" spans="5:5">
      <c r="E12097" s="139"/>
    </row>
    <row r="12098" spans="5:5">
      <c r="E12098" s="139"/>
    </row>
    <row r="12099" spans="5:5">
      <c r="E12099" s="139"/>
    </row>
    <row r="12100" spans="5:5">
      <c r="E12100" s="139"/>
    </row>
    <row r="12101" spans="5:5">
      <c r="E12101" s="139"/>
    </row>
    <row r="12102" spans="5:5">
      <c r="E12102" s="139"/>
    </row>
    <row r="12103" spans="5:5">
      <c r="E12103" s="139"/>
    </row>
    <row r="12104" spans="5:5">
      <c r="E12104" s="139"/>
    </row>
    <row r="12105" spans="5:5">
      <c r="E12105" s="139"/>
    </row>
    <row r="12106" spans="5:5">
      <c r="E12106" s="139"/>
    </row>
    <row r="12107" spans="5:5">
      <c r="E12107" s="139"/>
    </row>
    <row r="12108" spans="5:5">
      <c r="E12108" s="139"/>
    </row>
    <row r="12109" spans="5:5">
      <c r="E12109" s="139"/>
    </row>
    <row r="12110" spans="5:5">
      <c r="E12110" s="139"/>
    </row>
    <row r="12111" spans="5:5">
      <c r="E12111" s="139"/>
    </row>
    <row r="12112" spans="5:5">
      <c r="E12112" s="139"/>
    </row>
    <row r="12113" spans="5:5">
      <c r="E12113" s="139"/>
    </row>
    <row r="12114" spans="5:5">
      <c r="E12114" s="139"/>
    </row>
    <row r="12115" spans="5:5">
      <c r="E12115" s="139"/>
    </row>
    <row r="12116" spans="5:5">
      <c r="E12116" s="139"/>
    </row>
    <row r="12117" spans="5:5">
      <c r="E12117" s="139"/>
    </row>
    <row r="12118" spans="5:5">
      <c r="E12118" s="139"/>
    </row>
    <row r="12119" spans="5:5">
      <c r="E12119" s="139"/>
    </row>
    <row r="12120" spans="5:5">
      <c r="E12120" s="139"/>
    </row>
    <row r="12121" spans="5:5">
      <c r="E12121" s="139"/>
    </row>
    <row r="12122" spans="5:5">
      <c r="E12122" s="139"/>
    </row>
    <row r="12123" spans="5:5">
      <c r="E12123" s="139"/>
    </row>
    <row r="12124" spans="5:5">
      <c r="E12124" s="139"/>
    </row>
    <row r="12125" spans="5:5">
      <c r="E12125" s="139"/>
    </row>
    <row r="12126" spans="5:5">
      <c r="E12126" s="139"/>
    </row>
    <row r="12127" spans="5:5">
      <c r="E12127" s="139"/>
    </row>
    <row r="12128" spans="5:5">
      <c r="E12128" s="139"/>
    </row>
    <row r="12129" spans="5:5">
      <c r="E12129" s="139"/>
    </row>
    <row r="12130" spans="5:5">
      <c r="E12130" s="139"/>
    </row>
    <row r="12131" spans="5:5">
      <c r="E12131" s="139"/>
    </row>
    <row r="12132" spans="5:5">
      <c r="E12132" s="139"/>
    </row>
    <row r="12133" spans="5:5">
      <c r="E12133" s="139"/>
    </row>
    <row r="12134" spans="5:5">
      <c r="E12134" s="139"/>
    </row>
    <row r="12135" spans="5:5">
      <c r="E12135" s="139"/>
    </row>
    <row r="12136" spans="5:5">
      <c r="E12136" s="139"/>
    </row>
    <row r="12137" spans="5:5">
      <c r="E12137" s="139"/>
    </row>
    <row r="12138" spans="5:5">
      <c r="E12138" s="139"/>
    </row>
    <row r="12139" spans="5:5">
      <c r="E12139" s="139"/>
    </row>
    <row r="12140" spans="5:5">
      <c r="E12140" s="139"/>
    </row>
    <row r="12141" spans="5:5">
      <c r="E12141" s="139"/>
    </row>
    <row r="12142" spans="5:5">
      <c r="E12142" s="139"/>
    </row>
    <row r="12143" spans="5:5">
      <c r="E12143" s="139"/>
    </row>
    <row r="12144" spans="5:5">
      <c r="E12144" s="139"/>
    </row>
    <row r="12145" spans="5:5">
      <c r="E12145" s="139"/>
    </row>
    <row r="12146" spans="5:5">
      <c r="E12146" s="139"/>
    </row>
    <row r="12147" spans="5:5">
      <c r="E12147" s="139"/>
    </row>
    <row r="12148" spans="5:5">
      <c r="E12148" s="139"/>
    </row>
    <row r="12149" spans="5:5">
      <c r="E12149" s="139"/>
    </row>
    <row r="12150" spans="5:5">
      <c r="E12150" s="139"/>
    </row>
    <row r="12151" spans="5:5">
      <c r="E12151" s="139"/>
    </row>
    <row r="12152" spans="5:5">
      <c r="E12152" s="139"/>
    </row>
    <row r="12153" spans="5:5">
      <c r="E12153" s="139"/>
    </row>
    <row r="12154" spans="5:5">
      <c r="E12154" s="139"/>
    </row>
    <row r="12155" spans="5:5">
      <c r="E12155" s="139"/>
    </row>
    <row r="12156" spans="5:5">
      <c r="E12156" s="139"/>
    </row>
    <row r="12157" spans="5:5">
      <c r="E12157" s="139"/>
    </row>
    <row r="12158" spans="5:5">
      <c r="E12158" s="139"/>
    </row>
    <row r="12159" spans="5:5">
      <c r="E12159" s="139"/>
    </row>
    <row r="12160" spans="5:5">
      <c r="E12160" s="139"/>
    </row>
    <row r="12161" spans="5:5">
      <c r="E12161" s="139"/>
    </row>
    <row r="12162" spans="5:5">
      <c r="E12162" s="139"/>
    </row>
    <row r="12163" spans="5:5">
      <c r="E12163" s="139"/>
    </row>
    <row r="12164" spans="5:5">
      <c r="E12164" s="139"/>
    </row>
    <row r="12165" spans="5:5">
      <c r="E12165" s="139"/>
    </row>
    <row r="12166" spans="5:5">
      <c r="E12166" s="139"/>
    </row>
    <row r="12167" spans="5:5">
      <c r="E12167" s="139"/>
    </row>
    <row r="12168" spans="5:5">
      <c r="E12168" s="139"/>
    </row>
    <row r="12169" spans="5:5">
      <c r="E12169" s="139"/>
    </row>
    <row r="12170" spans="5:5">
      <c r="E12170" s="139"/>
    </row>
    <row r="12171" spans="5:5">
      <c r="E12171" s="139"/>
    </row>
    <row r="12172" spans="5:5">
      <c r="E12172" s="139"/>
    </row>
    <row r="12173" spans="5:5">
      <c r="E12173" s="139"/>
    </row>
    <row r="12174" spans="5:5">
      <c r="E12174" s="139"/>
    </row>
    <row r="12175" spans="5:5">
      <c r="E12175" s="139"/>
    </row>
    <row r="12176" spans="5:5">
      <c r="E12176" s="139"/>
    </row>
    <row r="12177" spans="5:5">
      <c r="E12177" s="139"/>
    </row>
    <row r="12178" spans="5:5">
      <c r="E12178" s="139"/>
    </row>
    <row r="12179" spans="5:5">
      <c r="E12179" s="139"/>
    </row>
    <row r="12180" spans="5:5">
      <c r="E12180" s="139"/>
    </row>
    <row r="12181" spans="5:5">
      <c r="E12181" s="139"/>
    </row>
    <row r="12182" spans="5:5">
      <c r="E12182" s="139"/>
    </row>
    <row r="12183" spans="5:5">
      <c r="E12183" s="139"/>
    </row>
    <row r="12184" spans="5:5">
      <c r="E12184" s="139"/>
    </row>
    <row r="12185" spans="5:5">
      <c r="E12185" s="139"/>
    </row>
    <row r="12186" spans="5:5">
      <c r="E12186" s="139"/>
    </row>
    <row r="12187" spans="5:5">
      <c r="E12187" s="139"/>
    </row>
    <row r="12188" spans="5:5">
      <c r="E12188" s="139"/>
    </row>
    <row r="12189" spans="5:5">
      <c r="E12189" s="139"/>
    </row>
    <row r="12190" spans="5:5">
      <c r="E12190" s="139"/>
    </row>
    <row r="12191" spans="5:5">
      <c r="E12191" s="139"/>
    </row>
    <row r="12192" spans="5:5">
      <c r="E12192" s="139"/>
    </row>
    <row r="12193" spans="5:5">
      <c r="E12193" s="139"/>
    </row>
    <row r="12194" spans="5:5">
      <c r="E12194" s="139"/>
    </row>
    <row r="12195" spans="5:5">
      <c r="E12195" s="139"/>
    </row>
    <row r="12196" spans="5:5">
      <c r="E12196" s="139"/>
    </row>
    <row r="12197" spans="5:5">
      <c r="E12197" s="139"/>
    </row>
    <row r="12198" spans="5:5">
      <c r="E12198" s="139"/>
    </row>
    <row r="12199" spans="5:5">
      <c r="E12199" s="139"/>
    </row>
    <row r="12200" spans="5:5">
      <c r="E12200" s="139"/>
    </row>
    <row r="12201" spans="5:5">
      <c r="E12201" s="139"/>
    </row>
    <row r="12202" spans="5:5">
      <c r="E12202" s="139"/>
    </row>
    <row r="12203" spans="5:5">
      <c r="E12203" s="139"/>
    </row>
    <row r="12204" spans="5:5">
      <c r="E12204" s="139"/>
    </row>
    <row r="12205" spans="5:5">
      <c r="E12205" s="139"/>
    </row>
    <row r="12206" spans="5:5">
      <c r="E12206" s="139"/>
    </row>
    <row r="12207" spans="5:5">
      <c r="E12207" s="139"/>
    </row>
    <row r="12208" spans="5:5">
      <c r="E12208" s="139"/>
    </row>
    <row r="12209" spans="5:5">
      <c r="E12209" s="139"/>
    </row>
    <row r="12210" spans="5:5">
      <c r="E12210" s="139"/>
    </row>
    <row r="12211" spans="5:5">
      <c r="E12211" s="139"/>
    </row>
    <row r="12212" spans="5:5">
      <c r="E12212" s="139"/>
    </row>
    <row r="12213" spans="5:5">
      <c r="E12213" s="139"/>
    </row>
    <row r="12214" spans="5:5">
      <c r="E12214" s="139"/>
    </row>
    <row r="12215" spans="5:5">
      <c r="E12215" s="139"/>
    </row>
    <row r="12216" spans="5:5">
      <c r="E12216" s="139"/>
    </row>
    <row r="12217" spans="5:5">
      <c r="E12217" s="139"/>
    </row>
    <row r="12218" spans="5:5">
      <c r="E12218" s="139"/>
    </row>
    <row r="12219" spans="5:5">
      <c r="E12219" s="139"/>
    </row>
    <row r="12220" spans="5:5">
      <c r="E12220" s="139"/>
    </row>
    <row r="12221" spans="5:5">
      <c r="E12221" s="139"/>
    </row>
    <row r="12222" spans="5:5">
      <c r="E12222" s="139"/>
    </row>
    <row r="12223" spans="5:5">
      <c r="E12223" s="139"/>
    </row>
    <row r="12224" spans="5:5">
      <c r="E12224" s="139"/>
    </row>
    <row r="12225" spans="5:5">
      <c r="E12225" s="139"/>
    </row>
    <row r="12226" spans="5:5">
      <c r="E12226" s="139"/>
    </row>
    <row r="12227" spans="5:5">
      <c r="E12227" s="139"/>
    </row>
    <row r="12228" spans="5:5">
      <c r="E12228" s="139"/>
    </row>
    <row r="12229" spans="5:5">
      <c r="E12229" s="139"/>
    </row>
    <row r="12230" spans="5:5">
      <c r="E12230" s="139"/>
    </row>
    <row r="12231" spans="5:5">
      <c r="E12231" s="139"/>
    </row>
    <row r="12232" spans="5:5">
      <c r="E12232" s="139"/>
    </row>
    <row r="12233" spans="5:5">
      <c r="E12233" s="139"/>
    </row>
    <row r="12234" spans="5:5">
      <c r="E12234" s="139"/>
    </row>
    <row r="12235" spans="5:5">
      <c r="E12235" s="139"/>
    </row>
    <row r="12236" spans="5:5">
      <c r="E12236" s="139"/>
    </row>
    <row r="12237" spans="5:5">
      <c r="E12237" s="139"/>
    </row>
    <row r="12238" spans="5:5">
      <c r="E12238" s="139"/>
    </row>
    <row r="12239" spans="5:5">
      <c r="E12239" s="139"/>
    </row>
    <row r="12240" spans="5:5">
      <c r="E12240" s="139"/>
    </row>
    <row r="12241" spans="5:5">
      <c r="E12241" s="139"/>
    </row>
    <row r="12242" spans="5:5">
      <c r="E12242" s="139"/>
    </row>
    <row r="12243" spans="5:5">
      <c r="E12243" s="139"/>
    </row>
    <row r="12244" spans="5:5">
      <c r="E12244" s="139"/>
    </row>
    <row r="12245" spans="5:5">
      <c r="E12245" s="139"/>
    </row>
    <row r="12246" spans="5:5">
      <c r="E12246" s="139"/>
    </row>
    <row r="12247" spans="5:5">
      <c r="E12247" s="139"/>
    </row>
    <row r="12248" spans="5:5">
      <c r="E12248" s="139"/>
    </row>
    <row r="12249" spans="5:5">
      <c r="E12249" s="139"/>
    </row>
    <row r="12250" spans="5:5">
      <c r="E12250" s="139"/>
    </row>
    <row r="12251" spans="5:5">
      <c r="E12251" s="139"/>
    </row>
    <row r="12252" spans="5:5">
      <c r="E12252" s="139"/>
    </row>
    <row r="12253" spans="5:5">
      <c r="E12253" s="139"/>
    </row>
    <row r="12254" spans="5:5">
      <c r="E12254" s="139"/>
    </row>
    <row r="12255" spans="5:5">
      <c r="E12255" s="139"/>
    </row>
    <row r="12256" spans="5:5">
      <c r="E12256" s="139"/>
    </row>
    <row r="12257" spans="5:5">
      <c r="E12257" s="139"/>
    </row>
    <row r="12258" spans="5:5">
      <c r="E12258" s="139"/>
    </row>
    <row r="12259" spans="5:5">
      <c r="E12259" s="139"/>
    </row>
    <row r="12260" spans="5:5">
      <c r="E12260" s="139"/>
    </row>
    <row r="12261" spans="5:5">
      <c r="E12261" s="139"/>
    </row>
    <row r="12262" spans="5:5">
      <c r="E12262" s="139"/>
    </row>
    <row r="12263" spans="5:5">
      <c r="E12263" s="139"/>
    </row>
    <row r="12264" spans="5:5">
      <c r="E12264" s="139"/>
    </row>
    <row r="12265" spans="5:5">
      <c r="E12265" s="139"/>
    </row>
    <row r="12266" spans="5:5">
      <c r="E12266" s="139"/>
    </row>
    <row r="12267" spans="5:5">
      <c r="E12267" s="139"/>
    </row>
    <row r="12268" spans="5:5">
      <c r="E12268" s="139"/>
    </row>
    <row r="12269" spans="5:5">
      <c r="E12269" s="139"/>
    </row>
    <row r="12270" spans="5:5">
      <c r="E12270" s="139"/>
    </row>
    <row r="12271" spans="5:5">
      <c r="E12271" s="139"/>
    </row>
    <row r="12272" spans="5:5">
      <c r="E12272" s="139"/>
    </row>
    <row r="12273" spans="5:5">
      <c r="E12273" s="139"/>
    </row>
    <row r="12274" spans="5:5">
      <c r="E12274" s="139"/>
    </row>
    <row r="12275" spans="5:5">
      <c r="E12275" s="139"/>
    </row>
    <row r="12276" spans="5:5">
      <c r="E12276" s="139"/>
    </row>
    <row r="12277" spans="5:5">
      <c r="E12277" s="139"/>
    </row>
    <row r="12278" spans="5:5">
      <c r="E12278" s="139"/>
    </row>
    <row r="12279" spans="5:5">
      <c r="E12279" s="139"/>
    </row>
    <row r="12280" spans="5:5">
      <c r="E12280" s="139"/>
    </row>
    <row r="12281" spans="5:5">
      <c r="E12281" s="139"/>
    </row>
    <row r="12282" spans="5:5">
      <c r="E12282" s="139"/>
    </row>
    <row r="12283" spans="5:5">
      <c r="E12283" s="139"/>
    </row>
    <row r="12284" spans="5:5">
      <c r="E12284" s="139"/>
    </row>
    <row r="12285" spans="5:5">
      <c r="E12285" s="139"/>
    </row>
    <row r="12286" spans="5:5">
      <c r="E12286" s="139"/>
    </row>
    <row r="12287" spans="5:5">
      <c r="E12287" s="139"/>
    </row>
    <row r="12288" spans="5:5">
      <c r="E12288" s="139"/>
    </row>
    <row r="12289" spans="5:5">
      <c r="E12289" s="139"/>
    </row>
    <row r="12290" spans="5:5">
      <c r="E12290" s="139"/>
    </row>
    <row r="12291" spans="5:5">
      <c r="E12291" s="139"/>
    </row>
    <row r="12292" spans="5:5">
      <c r="E12292" s="139"/>
    </row>
    <row r="12293" spans="5:5">
      <c r="E12293" s="139"/>
    </row>
    <row r="12294" spans="5:5">
      <c r="E12294" s="139"/>
    </row>
    <row r="12295" spans="5:5">
      <c r="E12295" s="139"/>
    </row>
    <row r="12296" spans="5:5">
      <c r="E12296" s="139"/>
    </row>
    <row r="12297" spans="5:5">
      <c r="E12297" s="139"/>
    </row>
    <row r="12298" spans="5:5">
      <c r="E12298" s="139"/>
    </row>
    <row r="12299" spans="5:5">
      <c r="E12299" s="139"/>
    </row>
    <row r="12300" spans="5:5">
      <c r="E12300" s="139"/>
    </row>
    <row r="12301" spans="5:5">
      <c r="E12301" s="139"/>
    </row>
    <row r="12302" spans="5:5">
      <c r="E12302" s="139"/>
    </row>
    <row r="12303" spans="5:5">
      <c r="E12303" s="139"/>
    </row>
    <row r="12304" spans="5:5">
      <c r="E12304" s="139"/>
    </row>
    <row r="12305" spans="5:5">
      <c r="E12305" s="139"/>
    </row>
    <row r="12306" spans="5:5">
      <c r="E12306" s="139"/>
    </row>
    <row r="12307" spans="5:5">
      <c r="E12307" s="139"/>
    </row>
    <row r="12308" spans="5:5">
      <c r="E12308" s="139"/>
    </row>
    <row r="12309" spans="5:5">
      <c r="E12309" s="139"/>
    </row>
    <row r="12310" spans="5:5">
      <c r="E12310" s="139"/>
    </row>
    <row r="12311" spans="5:5">
      <c r="E12311" s="139"/>
    </row>
    <row r="12312" spans="5:5">
      <c r="E12312" s="139"/>
    </row>
    <row r="12313" spans="5:5">
      <c r="E12313" s="139"/>
    </row>
    <row r="12314" spans="5:5">
      <c r="E12314" s="139"/>
    </row>
    <row r="12315" spans="5:5">
      <c r="E12315" s="139"/>
    </row>
    <row r="12316" spans="5:5">
      <c r="E12316" s="139"/>
    </row>
    <row r="12317" spans="5:5">
      <c r="E12317" s="139"/>
    </row>
    <row r="12318" spans="5:5">
      <c r="E12318" s="139"/>
    </row>
    <row r="12319" spans="5:5">
      <c r="E12319" s="139"/>
    </row>
    <row r="12320" spans="5:5">
      <c r="E12320" s="139"/>
    </row>
    <row r="12321" spans="5:5">
      <c r="E12321" s="139"/>
    </row>
    <row r="12322" spans="5:5">
      <c r="E12322" s="139"/>
    </row>
    <row r="12323" spans="5:5">
      <c r="E12323" s="139"/>
    </row>
    <row r="12324" spans="5:5">
      <c r="E12324" s="139"/>
    </row>
    <row r="12325" spans="5:5">
      <c r="E12325" s="139"/>
    </row>
    <row r="12326" spans="5:5">
      <c r="E12326" s="139"/>
    </row>
    <row r="12327" spans="5:5">
      <c r="E12327" s="139"/>
    </row>
    <row r="12328" spans="5:5">
      <c r="E12328" s="139"/>
    </row>
    <row r="12329" spans="5:5">
      <c r="E12329" s="139"/>
    </row>
    <row r="12330" spans="5:5">
      <c r="E12330" s="139"/>
    </row>
    <row r="12331" spans="5:5">
      <c r="E12331" s="139"/>
    </row>
    <row r="12332" spans="5:5">
      <c r="E12332" s="139"/>
    </row>
    <row r="12333" spans="5:5">
      <c r="E12333" s="139"/>
    </row>
    <row r="12334" spans="5:5">
      <c r="E12334" s="139"/>
    </row>
    <row r="12335" spans="5:5">
      <c r="E12335" s="139"/>
    </row>
    <row r="12336" spans="5:5">
      <c r="E12336" s="139"/>
    </row>
    <row r="12337" spans="5:5">
      <c r="E12337" s="139"/>
    </row>
    <row r="12338" spans="5:5">
      <c r="E12338" s="139"/>
    </row>
    <row r="12339" spans="5:5">
      <c r="E12339" s="139"/>
    </row>
    <row r="12340" spans="5:5">
      <c r="E12340" s="139"/>
    </row>
    <row r="12341" spans="5:5">
      <c r="E12341" s="139"/>
    </row>
    <row r="12342" spans="5:5">
      <c r="E12342" s="139"/>
    </row>
    <row r="12343" spans="5:5">
      <c r="E12343" s="139"/>
    </row>
    <row r="12344" spans="5:5">
      <c r="E12344" s="139"/>
    </row>
    <row r="12345" spans="5:5">
      <c r="E12345" s="139"/>
    </row>
    <row r="12346" spans="5:5">
      <c r="E12346" s="139"/>
    </row>
    <row r="12347" spans="5:5">
      <c r="E12347" s="139"/>
    </row>
    <row r="12348" spans="5:5">
      <c r="E12348" s="139"/>
    </row>
    <row r="12349" spans="5:5">
      <c r="E12349" s="139"/>
    </row>
    <row r="12350" spans="5:5">
      <c r="E12350" s="139"/>
    </row>
    <row r="12351" spans="5:5">
      <c r="E12351" s="139"/>
    </row>
    <row r="12352" spans="5:5">
      <c r="E12352" s="139"/>
    </row>
    <row r="12353" spans="5:5">
      <c r="E12353" s="139"/>
    </row>
    <row r="12354" spans="5:5">
      <c r="E12354" s="139"/>
    </row>
    <row r="12355" spans="5:5">
      <c r="E12355" s="139"/>
    </row>
    <row r="12356" spans="5:5">
      <c r="E12356" s="139"/>
    </row>
    <row r="12357" spans="5:5">
      <c r="E12357" s="139"/>
    </row>
    <row r="12358" spans="5:5">
      <c r="E12358" s="139"/>
    </row>
    <row r="12359" spans="5:5">
      <c r="E12359" s="139"/>
    </row>
    <row r="12360" spans="5:5">
      <c r="E12360" s="139"/>
    </row>
    <row r="12361" spans="5:5">
      <c r="E12361" s="139"/>
    </row>
    <row r="12362" spans="5:5">
      <c r="E12362" s="139"/>
    </row>
    <row r="12363" spans="5:5">
      <c r="E12363" s="139"/>
    </row>
    <row r="12364" spans="5:5">
      <c r="E12364" s="139"/>
    </row>
    <row r="12365" spans="5:5">
      <c r="E12365" s="139"/>
    </row>
    <row r="12366" spans="5:5">
      <c r="E12366" s="139"/>
    </row>
    <row r="12367" spans="5:5">
      <c r="E12367" s="139"/>
    </row>
    <row r="12368" spans="5:5">
      <c r="E12368" s="139"/>
    </row>
    <row r="12369" spans="5:5">
      <c r="E12369" s="139"/>
    </row>
    <row r="12370" spans="5:5">
      <c r="E12370" s="139"/>
    </row>
    <row r="12371" spans="5:5">
      <c r="E12371" s="139"/>
    </row>
    <row r="12372" spans="5:5">
      <c r="E12372" s="139"/>
    </row>
    <row r="12373" spans="5:5">
      <c r="E12373" s="139"/>
    </row>
    <row r="12374" spans="5:5">
      <c r="E12374" s="139"/>
    </row>
    <row r="12375" spans="5:5">
      <c r="E12375" s="139"/>
    </row>
    <row r="12376" spans="5:5">
      <c r="E12376" s="139"/>
    </row>
    <row r="12377" spans="5:5">
      <c r="E12377" s="139"/>
    </row>
    <row r="12378" spans="5:5">
      <c r="E12378" s="139"/>
    </row>
    <row r="12379" spans="5:5">
      <c r="E12379" s="139"/>
    </row>
    <row r="12380" spans="5:5">
      <c r="E12380" s="139"/>
    </row>
    <row r="12381" spans="5:5">
      <c r="E12381" s="139"/>
    </row>
    <row r="12382" spans="5:5">
      <c r="E12382" s="139"/>
    </row>
    <row r="12383" spans="5:5">
      <c r="E12383" s="139"/>
    </row>
    <row r="12384" spans="5:5">
      <c r="E12384" s="139"/>
    </row>
    <row r="12385" spans="5:5">
      <c r="E12385" s="139"/>
    </row>
    <row r="12386" spans="5:5">
      <c r="E12386" s="139"/>
    </row>
    <row r="12387" spans="5:5">
      <c r="E12387" s="139"/>
    </row>
    <row r="12388" spans="5:5">
      <c r="E12388" s="139"/>
    </row>
    <row r="12389" spans="5:5">
      <c r="E12389" s="139"/>
    </row>
    <row r="12390" spans="5:5">
      <c r="E12390" s="139"/>
    </row>
    <row r="12391" spans="5:5">
      <c r="E12391" s="139"/>
    </row>
    <row r="12392" spans="5:5">
      <c r="E12392" s="139"/>
    </row>
    <row r="12393" spans="5:5">
      <c r="E12393" s="139"/>
    </row>
    <row r="12394" spans="5:5">
      <c r="E12394" s="139"/>
    </row>
    <row r="12395" spans="5:5">
      <c r="E12395" s="139"/>
    </row>
    <row r="12396" spans="5:5">
      <c r="E12396" s="139"/>
    </row>
    <row r="12397" spans="5:5">
      <c r="E12397" s="139"/>
    </row>
    <row r="12398" spans="5:5">
      <c r="E12398" s="139"/>
    </row>
    <row r="12399" spans="5:5">
      <c r="E12399" s="139"/>
    </row>
    <row r="12400" spans="5:5">
      <c r="E12400" s="139"/>
    </row>
    <row r="12401" spans="5:5">
      <c r="E12401" s="139"/>
    </row>
    <row r="12402" spans="5:5">
      <c r="E12402" s="139"/>
    </row>
    <row r="12403" spans="5:5">
      <c r="E12403" s="139"/>
    </row>
    <row r="12404" spans="5:5">
      <c r="E12404" s="139"/>
    </row>
    <row r="12405" spans="5:5">
      <c r="E12405" s="139"/>
    </row>
    <row r="12406" spans="5:5">
      <c r="E12406" s="139"/>
    </row>
    <row r="12407" spans="5:5">
      <c r="E12407" s="139"/>
    </row>
    <row r="12408" spans="5:5">
      <c r="E12408" s="139"/>
    </row>
    <row r="12409" spans="5:5">
      <c r="E12409" s="139"/>
    </row>
    <row r="12410" spans="5:5">
      <c r="E12410" s="139"/>
    </row>
    <row r="12411" spans="5:5">
      <c r="E12411" s="139"/>
    </row>
    <row r="12412" spans="5:5">
      <c r="E12412" s="139"/>
    </row>
    <row r="12413" spans="5:5">
      <c r="E12413" s="139"/>
    </row>
    <row r="12414" spans="5:5">
      <c r="E12414" s="139"/>
    </row>
    <row r="12415" spans="5:5">
      <c r="E12415" s="139"/>
    </row>
    <row r="12416" spans="5:5">
      <c r="E12416" s="139"/>
    </row>
    <row r="12417" spans="5:5">
      <c r="E12417" s="139"/>
    </row>
    <row r="12418" spans="5:5">
      <c r="E12418" s="139"/>
    </row>
    <row r="12419" spans="5:5">
      <c r="E12419" s="139"/>
    </row>
    <row r="12420" spans="5:5">
      <c r="E12420" s="139"/>
    </row>
    <row r="12421" spans="5:5">
      <c r="E12421" s="139"/>
    </row>
    <row r="12422" spans="5:5">
      <c r="E12422" s="139"/>
    </row>
    <row r="12423" spans="5:5">
      <c r="E12423" s="139"/>
    </row>
    <row r="12424" spans="5:5">
      <c r="E12424" s="139"/>
    </row>
    <row r="12425" spans="5:5">
      <c r="E12425" s="139"/>
    </row>
    <row r="12426" spans="5:5">
      <c r="E12426" s="139"/>
    </row>
    <row r="12427" spans="5:5">
      <c r="E12427" s="139"/>
    </row>
    <row r="12428" spans="5:5">
      <c r="E12428" s="139"/>
    </row>
    <row r="12429" spans="5:5">
      <c r="E12429" s="139"/>
    </row>
    <row r="12430" spans="5:5">
      <c r="E12430" s="139"/>
    </row>
    <row r="12431" spans="5:5">
      <c r="E12431" s="139"/>
    </row>
    <row r="12432" spans="5:5">
      <c r="E12432" s="139"/>
    </row>
    <row r="12433" spans="5:5">
      <c r="E12433" s="139"/>
    </row>
    <row r="12434" spans="5:5">
      <c r="E12434" s="139"/>
    </row>
    <row r="12435" spans="5:5">
      <c r="E12435" s="139"/>
    </row>
    <row r="12436" spans="5:5">
      <c r="E12436" s="139"/>
    </row>
    <row r="12437" spans="5:5">
      <c r="E12437" s="139"/>
    </row>
    <row r="12438" spans="5:5">
      <c r="E12438" s="139"/>
    </row>
    <row r="12439" spans="5:5">
      <c r="E12439" s="139"/>
    </row>
    <row r="12440" spans="5:5">
      <c r="E12440" s="139"/>
    </row>
    <row r="12441" spans="5:5">
      <c r="E12441" s="139"/>
    </row>
    <row r="12442" spans="5:5">
      <c r="E12442" s="139"/>
    </row>
    <row r="12443" spans="5:5">
      <c r="E12443" s="139"/>
    </row>
    <row r="12444" spans="5:5">
      <c r="E12444" s="139"/>
    </row>
    <row r="12445" spans="5:5">
      <c r="E12445" s="139"/>
    </row>
    <row r="12446" spans="5:5">
      <c r="E12446" s="139"/>
    </row>
    <row r="12447" spans="5:5">
      <c r="E12447" s="139"/>
    </row>
    <row r="12448" spans="5:5">
      <c r="E12448" s="139"/>
    </row>
    <row r="12449" spans="5:5">
      <c r="E12449" s="139"/>
    </row>
    <row r="12450" spans="5:5">
      <c r="E12450" s="139"/>
    </row>
    <row r="12451" spans="5:5">
      <c r="E12451" s="139"/>
    </row>
    <row r="12452" spans="5:5">
      <c r="E12452" s="139"/>
    </row>
    <row r="12453" spans="5:5">
      <c r="E12453" s="139"/>
    </row>
    <row r="12454" spans="5:5">
      <c r="E12454" s="139"/>
    </row>
    <row r="12455" spans="5:5">
      <c r="E12455" s="139"/>
    </row>
    <row r="12456" spans="5:5">
      <c r="E12456" s="139"/>
    </row>
    <row r="12457" spans="5:5">
      <c r="E12457" s="139"/>
    </row>
    <row r="12458" spans="5:5">
      <c r="E12458" s="139"/>
    </row>
    <row r="12459" spans="5:5">
      <c r="E12459" s="139"/>
    </row>
    <row r="12460" spans="5:5">
      <c r="E12460" s="139"/>
    </row>
    <row r="12461" spans="5:5">
      <c r="E12461" s="139"/>
    </row>
    <row r="12462" spans="5:5">
      <c r="E12462" s="139"/>
    </row>
    <row r="12463" spans="5:5">
      <c r="E12463" s="139"/>
    </row>
    <row r="12464" spans="5:5">
      <c r="E12464" s="139"/>
    </row>
    <row r="12465" spans="5:5">
      <c r="E12465" s="139"/>
    </row>
    <row r="12466" spans="5:5">
      <c r="E12466" s="139"/>
    </row>
    <row r="12467" spans="5:5">
      <c r="E12467" s="139"/>
    </row>
    <row r="12468" spans="5:5">
      <c r="E12468" s="139"/>
    </row>
    <row r="12469" spans="5:5">
      <c r="E12469" s="139"/>
    </row>
    <row r="12470" spans="5:5">
      <c r="E12470" s="139"/>
    </row>
    <row r="12471" spans="5:5">
      <c r="E12471" s="139"/>
    </row>
    <row r="12472" spans="5:5">
      <c r="E12472" s="139"/>
    </row>
    <row r="12473" spans="5:5">
      <c r="E12473" s="139"/>
    </row>
    <row r="12474" spans="5:5">
      <c r="E12474" s="139"/>
    </row>
    <row r="12475" spans="5:5">
      <c r="E12475" s="139"/>
    </row>
    <row r="12476" spans="5:5">
      <c r="E12476" s="139"/>
    </row>
    <row r="12477" spans="5:5">
      <c r="E12477" s="139"/>
    </row>
    <row r="12478" spans="5:5">
      <c r="E12478" s="139"/>
    </row>
    <row r="12479" spans="5:5">
      <c r="E12479" s="139"/>
    </row>
    <row r="12480" spans="5:5">
      <c r="E12480" s="139"/>
    </row>
    <row r="12481" spans="5:5">
      <c r="E12481" s="139"/>
    </row>
    <row r="12482" spans="5:5">
      <c r="E12482" s="139"/>
    </row>
    <row r="12483" spans="5:5">
      <c r="E12483" s="139"/>
    </row>
    <row r="12484" spans="5:5">
      <c r="E12484" s="139"/>
    </row>
    <row r="12485" spans="5:5">
      <c r="E12485" s="139"/>
    </row>
    <row r="12486" spans="5:5">
      <c r="E12486" s="139"/>
    </row>
    <row r="12487" spans="5:5">
      <c r="E12487" s="139"/>
    </row>
    <row r="12488" spans="5:5">
      <c r="E12488" s="139"/>
    </row>
    <row r="12489" spans="5:5">
      <c r="E12489" s="139"/>
    </row>
    <row r="12490" spans="5:5">
      <c r="E12490" s="139"/>
    </row>
    <row r="12491" spans="5:5">
      <c r="E12491" s="139"/>
    </row>
    <row r="12492" spans="5:5">
      <c r="E12492" s="139"/>
    </row>
    <row r="12493" spans="5:5">
      <c r="E12493" s="139"/>
    </row>
    <row r="12494" spans="5:5">
      <c r="E12494" s="139"/>
    </row>
    <row r="12495" spans="5:5">
      <c r="E12495" s="139"/>
    </row>
    <row r="12496" spans="5:5">
      <c r="E12496" s="139"/>
    </row>
    <row r="12497" spans="5:5">
      <c r="E12497" s="139"/>
    </row>
    <row r="12498" spans="5:5">
      <c r="E12498" s="139"/>
    </row>
    <row r="12499" spans="5:5">
      <c r="E12499" s="139"/>
    </row>
    <row r="12500" spans="5:5">
      <c r="E12500" s="139"/>
    </row>
    <row r="12501" spans="5:5">
      <c r="E12501" s="139"/>
    </row>
    <row r="12502" spans="5:5">
      <c r="E12502" s="139"/>
    </row>
    <row r="12503" spans="5:5">
      <c r="E12503" s="139"/>
    </row>
    <row r="12504" spans="5:5">
      <c r="E12504" s="139"/>
    </row>
    <row r="12505" spans="5:5">
      <c r="E12505" s="139"/>
    </row>
    <row r="12506" spans="5:5">
      <c r="E12506" s="139"/>
    </row>
    <row r="12507" spans="5:5">
      <c r="E12507" s="139"/>
    </row>
    <row r="12508" spans="5:5">
      <c r="E12508" s="139"/>
    </row>
    <row r="12509" spans="5:5">
      <c r="E12509" s="139"/>
    </row>
    <row r="12510" spans="5:5">
      <c r="E12510" s="139"/>
    </row>
    <row r="12511" spans="5:5">
      <c r="E12511" s="139"/>
    </row>
    <row r="12512" spans="5:5">
      <c r="E12512" s="139"/>
    </row>
    <row r="12513" spans="5:5">
      <c r="E12513" s="139"/>
    </row>
    <row r="12514" spans="5:5">
      <c r="E12514" s="139"/>
    </row>
    <row r="12515" spans="5:5">
      <c r="E12515" s="139"/>
    </row>
    <row r="12516" spans="5:5">
      <c r="E12516" s="139"/>
    </row>
    <row r="12517" spans="5:5">
      <c r="E12517" s="139"/>
    </row>
    <row r="12518" spans="5:5">
      <c r="E12518" s="139"/>
    </row>
    <row r="12519" spans="5:5">
      <c r="E12519" s="139"/>
    </row>
    <row r="12520" spans="5:5">
      <c r="E12520" s="139"/>
    </row>
    <row r="12521" spans="5:5">
      <c r="E12521" s="139"/>
    </row>
    <row r="12522" spans="5:5">
      <c r="E12522" s="139"/>
    </row>
    <row r="12523" spans="5:5">
      <c r="E12523" s="139"/>
    </row>
    <row r="12524" spans="5:5">
      <c r="E12524" s="139"/>
    </row>
    <row r="12525" spans="5:5">
      <c r="E12525" s="139"/>
    </row>
    <row r="12526" spans="5:5">
      <c r="E12526" s="139"/>
    </row>
    <row r="12527" spans="5:5">
      <c r="E12527" s="139"/>
    </row>
    <row r="12528" spans="5:5">
      <c r="E12528" s="139"/>
    </row>
    <row r="12529" spans="5:5">
      <c r="E12529" s="139"/>
    </row>
    <row r="12530" spans="5:5">
      <c r="E12530" s="139"/>
    </row>
    <row r="12531" spans="5:5">
      <c r="E12531" s="139"/>
    </row>
    <row r="12532" spans="5:5">
      <c r="E12532" s="139"/>
    </row>
    <row r="12533" spans="5:5">
      <c r="E12533" s="139"/>
    </row>
    <row r="12534" spans="5:5">
      <c r="E12534" s="139"/>
    </row>
    <row r="12535" spans="5:5">
      <c r="E12535" s="139"/>
    </row>
    <row r="12536" spans="5:5">
      <c r="E12536" s="139"/>
    </row>
    <row r="12537" spans="5:5">
      <c r="E12537" s="139"/>
    </row>
    <row r="12538" spans="5:5">
      <c r="E12538" s="139"/>
    </row>
    <row r="12539" spans="5:5">
      <c r="E12539" s="139"/>
    </row>
    <row r="12540" spans="5:5">
      <c r="E12540" s="139"/>
    </row>
    <row r="12541" spans="5:5">
      <c r="E12541" s="139"/>
    </row>
    <row r="12542" spans="5:5">
      <c r="E12542" s="139"/>
    </row>
    <row r="12543" spans="5:5">
      <c r="E12543" s="139"/>
    </row>
    <row r="12544" spans="5:5">
      <c r="E12544" s="139"/>
    </row>
    <row r="12545" spans="5:5">
      <c r="E12545" s="139"/>
    </row>
    <row r="12546" spans="5:5">
      <c r="E12546" s="139"/>
    </row>
    <row r="12547" spans="5:5">
      <c r="E12547" s="139"/>
    </row>
    <row r="12548" spans="5:5">
      <c r="E12548" s="139"/>
    </row>
    <row r="12549" spans="5:5">
      <c r="E12549" s="139"/>
    </row>
    <row r="12550" spans="5:5">
      <c r="E12550" s="139"/>
    </row>
    <row r="12551" spans="5:5">
      <c r="E12551" s="139"/>
    </row>
    <row r="12552" spans="5:5">
      <c r="E12552" s="139"/>
    </row>
    <row r="12553" spans="5:5">
      <c r="E12553" s="139"/>
    </row>
    <row r="12554" spans="5:5">
      <c r="E12554" s="139"/>
    </row>
    <row r="12555" spans="5:5">
      <c r="E12555" s="139"/>
    </row>
    <row r="12556" spans="5:5">
      <c r="E12556" s="139"/>
    </row>
    <row r="12557" spans="5:5">
      <c r="E12557" s="139"/>
    </row>
    <row r="12558" spans="5:5">
      <c r="E12558" s="139"/>
    </row>
    <row r="12559" spans="5:5">
      <c r="E12559" s="139"/>
    </row>
    <row r="12560" spans="5:5">
      <c r="E12560" s="139"/>
    </row>
    <row r="12561" spans="5:5">
      <c r="E12561" s="139"/>
    </row>
    <row r="12562" spans="5:5">
      <c r="E12562" s="139"/>
    </row>
    <row r="12563" spans="5:5">
      <c r="E12563" s="139"/>
    </row>
    <row r="12564" spans="5:5">
      <c r="E12564" s="139"/>
    </row>
    <row r="12565" spans="5:5">
      <c r="E12565" s="139"/>
    </row>
    <row r="12566" spans="5:5">
      <c r="E12566" s="139"/>
    </row>
    <row r="12567" spans="5:5">
      <c r="E12567" s="139"/>
    </row>
    <row r="12568" spans="5:5">
      <c r="E12568" s="139"/>
    </row>
    <row r="12569" spans="5:5">
      <c r="E12569" s="139"/>
    </row>
    <row r="12570" spans="5:5">
      <c r="E12570" s="139"/>
    </row>
    <row r="12571" spans="5:5">
      <c r="E12571" s="139"/>
    </row>
    <row r="12572" spans="5:5">
      <c r="E12572" s="139"/>
    </row>
    <row r="12573" spans="5:5">
      <c r="E12573" s="139"/>
    </row>
    <row r="12574" spans="5:5">
      <c r="E12574" s="139"/>
    </row>
    <row r="12575" spans="5:5">
      <c r="E12575" s="139"/>
    </row>
    <row r="12576" spans="5:5">
      <c r="E12576" s="139"/>
    </row>
    <row r="12577" spans="5:5">
      <c r="E12577" s="139"/>
    </row>
    <row r="12578" spans="5:5">
      <c r="E12578" s="139"/>
    </row>
    <row r="12579" spans="5:5">
      <c r="E12579" s="139"/>
    </row>
    <row r="12580" spans="5:5">
      <c r="E12580" s="139"/>
    </row>
    <row r="12581" spans="5:5">
      <c r="E12581" s="139"/>
    </row>
    <row r="12582" spans="5:5">
      <c r="E12582" s="139"/>
    </row>
    <row r="12583" spans="5:5">
      <c r="E12583" s="139"/>
    </row>
    <row r="12584" spans="5:5">
      <c r="E12584" s="139"/>
    </row>
    <row r="12585" spans="5:5">
      <c r="E12585" s="139"/>
    </row>
    <row r="12586" spans="5:5">
      <c r="E12586" s="139"/>
    </row>
    <row r="12587" spans="5:5">
      <c r="E12587" s="139"/>
    </row>
    <row r="12588" spans="5:5">
      <c r="E12588" s="139"/>
    </row>
    <row r="12589" spans="5:5">
      <c r="E12589" s="139"/>
    </row>
    <row r="12590" spans="5:5">
      <c r="E12590" s="139"/>
    </row>
    <row r="12591" spans="5:5">
      <c r="E12591" s="139"/>
    </row>
    <row r="12592" spans="5:5">
      <c r="E12592" s="139"/>
    </row>
    <row r="12593" spans="5:5">
      <c r="E12593" s="139"/>
    </row>
    <row r="12594" spans="5:5">
      <c r="E12594" s="139"/>
    </row>
    <row r="12595" spans="5:5">
      <c r="E12595" s="139"/>
    </row>
    <row r="12596" spans="5:5">
      <c r="E12596" s="139"/>
    </row>
    <row r="12597" spans="5:5">
      <c r="E12597" s="139"/>
    </row>
    <row r="12598" spans="5:5">
      <c r="E12598" s="139"/>
    </row>
    <row r="12599" spans="5:5">
      <c r="E12599" s="139"/>
    </row>
    <row r="12600" spans="5:5">
      <c r="E12600" s="139"/>
    </row>
    <row r="12601" spans="5:5">
      <c r="E12601" s="139"/>
    </row>
    <row r="12602" spans="5:5">
      <c r="E12602" s="139"/>
    </row>
    <row r="12603" spans="5:5">
      <c r="E12603" s="139"/>
    </row>
    <row r="12604" spans="5:5">
      <c r="E12604" s="139"/>
    </row>
    <row r="12605" spans="5:5">
      <c r="E12605" s="139"/>
    </row>
    <row r="12606" spans="5:5">
      <c r="E12606" s="139"/>
    </row>
    <row r="12607" spans="5:5">
      <c r="E12607" s="139"/>
    </row>
    <row r="12608" spans="5:5">
      <c r="E12608" s="139"/>
    </row>
    <row r="12609" spans="5:5">
      <c r="E12609" s="139"/>
    </row>
    <row r="12610" spans="5:5">
      <c r="E12610" s="139"/>
    </row>
    <row r="12611" spans="5:5">
      <c r="E12611" s="139"/>
    </row>
    <row r="12612" spans="5:5">
      <c r="E12612" s="139"/>
    </row>
    <row r="12613" spans="5:5">
      <c r="E12613" s="139"/>
    </row>
    <row r="12614" spans="5:5">
      <c r="E12614" s="139"/>
    </row>
    <row r="12615" spans="5:5">
      <c r="E12615" s="139"/>
    </row>
    <row r="12616" spans="5:5">
      <c r="E12616" s="139"/>
    </row>
    <row r="12617" spans="5:5">
      <c r="E12617" s="139"/>
    </row>
    <row r="12618" spans="5:5">
      <c r="E12618" s="139"/>
    </row>
    <row r="12619" spans="5:5">
      <c r="E12619" s="139"/>
    </row>
    <row r="12620" spans="5:5">
      <c r="E12620" s="139"/>
    </row>
    <row r="12621" spans="5:5">
      <c r="E12621" s="139"/>
    </row>
    <row r="12622" spans="5:5">
      <c r="E12622" s="139"/>
    </row>
    <row r="12623" spans="5:5">
      <c r="E12623" s="139"/>
    </row>
    <row r="12624" spans="5:5">
      <c r="E12624" s="139"/>
    </row>
    <row r="12625" spans="5:5">
      <c r="E12625" s="139"/>
    </row>
    <row r="12626" spans="5:5">
      <c r="E12626" s="139"/>
    </row>
    <row r="12627" spans="5:5">
      <c r="E12627" s="139"/>
    </row>
    <row r="12628" spans="5:5">
      <c r="E12628" s="139"/>
    </row>
    <row r="12629" spans="5:5">
      <c r="E12629" s="139"/>
    </row>
    <row r="12630" spans="5:5">
      <c r="E12630" s="139"/>
    </row>
    <row r="12631" spans="5:5">
      <c r="E12631" s="139"/>
    </row>
    <row r="12632" spans="5:5">
      <c r="E12632" s="139"/>
    </row>
    <row r="12633" spans="5:5">
      <c r="E12633" s="139"/>
    </row>
    <row r="12634" spans="5:5">
      <c r="E12634" s="139"/>
    </row>
    <row r="12635" spans="5:5">
      <c r="E12635" s="139"/>
    </row>
    <row r="12636" spans="5:5">
      <c r="E12636" s="139"/>
    </row>
    <row r="12637" spans="5:5">
      <c r="E12637" s="139"/>
    </row>
    <row r="12638" spans="5:5">
      <c r="E12638" s="139"/>
    </row>
    <row r="12639" spans="5:5">
      <c r="E12639" s="139"/>
    </row>
    <row r="12640" spans="5:5">
      <c r="E12640" s="139"/>
    </row>
    <row r="12641" spans="5:5">
      <c r="E12641" s="139"/>
    </row>
    <row r="12642" spans="5:5">
      <c r="E12642" s="139"/>
    </row>
    <row r="12643" spans="5:5">
      <c r="E12643" s="139"/>
    </row>
    <row r="12644" spans="5:5">
      <c r="E12644" s="139"/>
    </row>
    <row r="12645" spans="5:5">
      <c r="E12645" s="139"/>
    </row>
    <row r="12646" spans="5:5">
      <c r="E12646" s="139"/>
    </row>
    <row r="12647" spans="5:5">
      <c r="E12647" s="139"/>
    </row>
    <row r="12648" spans="5:5">
      <c r="E12648" s="139"/>
    </row>
    <row r="12649" spans="5:5">
      <c r="E12649" s="139"/>
    </row>
    <row r="12650" spans="5:5">
      <c r="E12650" s="139"/>
    </row>
    <row r="12651" spans="5:5">
      <c r="E12651" s="139"/>
    </row>
    <row r="12652" spans="5:5">
      <c r="E12652" s="139"/>
    </row>
    <row r="12653" spans="5:5">
      <c r="E12653" s="139"/>
    </row>
    <row r="12654" spans="5:5">
      <c r="E12654" s="139"/>
    </row>
    <row r="12655" spans="5:5">
      <c r="E12655" s="139"/>
    </row>
    <row r="12656" spans="5:5">
      <c r="E12656" s="139"/>
    </row>
    <row r="12657" spans="5:5">
      <c r="E12657" s="139"/>
    </row>
    <row r="12658" spans="5:5">
      <c r="E12658" s="139"/>
    </row>
    <row r="12659" spans="5:5">
      <c r="E12659" s="139"/>
    </row>
    <row r="12660" spans="5:5">
      <c r="E12660" s="139"/>
    </row>
    <row r="12661" spans="5:5">
      <c r="E12661" s="139"/>
    </row>
    <row r="12662" spans="5:5">
      <c r="E12662" s="139"/>
    </row>
    <row r="12663" spans="5:5">
      <c r="E12663" s="139"/>
    </row>
    <row r="12664" spans="5:5">
      <c r="E12664" s="139"/>
    </row>
    <row r="12665" spans="5:5">
      <c r="E12665" s="139"/>
    </row>
    <row r="12666" spans="5:5">
      <c r="E12666" s="139"/>
    </row>
    <row r="12667" spans="5:5">
      <c r="E12667" s="139"/>
    </row>
    <row r="12668" spans="5:5">
      <c r="E12668" s="139"/>
    </row>
    <row r="12669" spans="5:5">
      <c r="E12669" s="139"/>
    </row>
    <row r="12670" spans="5:5">
      <c r="E12670" s="139"/>
    </row>
    <row r="12671" spans="5:5">
      <c r="E12671" s="139"/>
    </row>
    <row r="12672" spans="5:5">
      <c r="E12672" s="139"/>
    </row>
    <row r="12673" spans="5:5">
      <c r="E12673" s="139"/>
    </row>
    <row r="12674" spans="5:5">
      <c r="E12674" s="139"/>
    </row>
    <row r="12675" spans="5:5">
      <c r="E12675" s="139"/>
    </row>
    <row r="12676" spans="5:5">
      <c r="E12676" s="139"/>
    </row>
    <row r="12677" spans="5:5">
      <c r="E12677" s="139"/>
    </row>
    <row r="12678" spans="5:5">
      <c r="E12678" s="139"/>
    </row>
    <row r="12679" spans="5:5">
      <c r="E12679" s="139"/>
    </row>
    <row r="12680" spans="5:5">
      <c r="E12680" s="139"/>
    </row>
    <row r="12681" spans="5:5">
      <c r="E12681" s="139"/>
    </row>
    <row r="12682" spans="5:5">
      <c r="E12682" s="139"/>
    </row>
    <row r="12683" spans="5:5">
      <c r="E12683" s="139"/>
    </row>
    <row r="12684" spans="5:5">
      <c r="E12684" s="139"/>
    </row>
    <row r="12685" spans="5:5">
      <c r="E12685" s="139"/>
    </row>
    <row r="12686" spans="5:5">
      <c r="E12686" s="139"/>
    </row>
    <row r="12687" spans="5:5">
      <c r="E12687" s="139"/>
    </row>
    <row r="12688" spans="5:5">
      <c r="E12688" s="139"/>
    </row>
    <row r="12689" spans="5:5">
      <c r="E12689" s="139"/>
    </row>
    <row r="12690" spans="5:5">
      <c r="E12690" s="139"/>
    </row>
    <row r="12691" spans="5:5">
      <c r="E12691" s="139"/>
    </row>
    <row r="12692" spans="5:5">
      <c r="E12692" s="139"/>
    </row>
    <row r="12693" spans="5:5">
      <c r="E12693" s="139"/>
    </row>
    <row r="12694" spans="5:5">
      <c r="E12694" s="139"/>
    </row>
    <row r="12695" spans="5:5">
      <c r="E12695" s="139"/>
    </row>
    <row r="12696" spans="5:5">
      <c r="E12696" s="139"/>
    </row>
    <row r="12697" spans="5:5">
      <c r="E12697" s="139"/>
    </row>
    <row r="12698" spans="5:5">
      <c r="E12698" s="139"/>
    </row>
    <row r="12699" spans="5:5">
      <c r="E12699" s="139"/>
    </row>
    <row r="12700" spans="5:5">
      <c r="E12700" s="139"/>
    </row>
    <row r="12701" spans="5:5">
      <c r="E12701" s="139"/>
    </row>
    <row r="12702" spans="5:5">
      <c r="E12702" s="139"/>
    </row>
    <row r="12703" spans="5:5">
      <c r="E12703" s="139"/>
    </row>
    <row r="12704" spans="5:5">
      <c r="E12704" s="139"/>
    </row>
    <row r="12705" spans="5:5">
      <c r="E12705" s="139"/>
    </row>
    <row r="12706" spans="5:5">
      <c r="E12706" s="139"/>
    </row>
    <row r="12707" spans="5:5">
      <c r="E12707" s="139"/>
    </row>
    <row r="12708" spans="5:5">
      <c r="E12708" s="139"/>
    </row>
    <row r="12709" spans="5:5">
      <c r="E12709" s="139"/>
    </row>
    <row r="12710" spans="5:5">
      <c r="E12710" s="139"/>
    </row>
    <row r="12711" spans="5:5">
      <c r="E12711" s="139"/>
    </row>
    <row r="12712" spans="5:5">
      <c r="E12712" s="139"/>
    </row>
    <row r="12713" spans="5:5">
      <c r="E12713" s="139"/>
    </row>
    <row r="12714" spans="5:5">
      <c r="E12714" s="139"/>
    </row>
    <row r="12715" spans="5:5">
      <c r="E12715" s="139"/>
    </row>
    <row r="12716" spans="5:5">
      <c r="E12716" s="139"/>
    </row>
    <row r="12717" spans="5:5">
      <c r="E12717" s="139"/>
    </row>
    <row r="12718" spans="5:5">
      <c r="E12718" s="139"/>
    </row>
    <row r="12719" spans="5:5">
      <c r="E12719" s="139"/>
    </row>
    <row r="12720" spans="5:5">
      <c r="E12720" s="139"/>
    </row>
    <row r="12721" spans="5:5">
      <c r="E12721" s="139"/>
    </row>
    <row r="12722" spans="5:5">
      <c r="E12722" s="139"/>
    </row>
    <row r="12723" spans="5:5">
      <c r="E12723" s="139"/>
    </row>
    <row r="12724" spans="5:5">
      <c r="E12724" s="139"/>
    </row>
    <row r="12725" spans="5:5">
      <c r="E12725" s="139"/>
    </row>
    <row r="12726" spans="5:5">
      <c r="E12726" s="139"/>
    </row>
    <row r="12727" spans="5:5">
      <c r="E12727" s="139"/>
    </row>
    <row r="12728" spans="5:5">
      <c r="E12728" s="139"/>
    </row>
    <row r="12729" spans="5:5">
      <c r="E12729" s="139"/>
    </row>
    <row r="12730" spans="5:5">
      <c r="E12730" s="139"/>
    </row>
    <row r="12731" spans="5:5">
      <c r="E12731" s="139"/>
    </row>
    <row r="12732" spans="5:5">
      <c r="E12732" s="139"/>
    </row>
    <row r="12733" spans="5:5">
      <c r="E12733" s="139"/>
    </row>
    <row r="12734" spans="5:5">
      <c r="E12734" s="139"/>
    </row>
    <row r="12735" spans="5:5">
      <c r="E12735" s="139"/>
    </row>
    <row r="12736" spans="5:5">
      <c r="E12736" s="139"/>
    </row>
    <row r="12737" spans="5:5">
      <c r="E12737" s="139"/>
    </row>
    <row r="12738" spans="5:5">
      <c r="E12738" s="139"/>
    </row>
    <row r="12739" spans="5:5">
      <c r="E12739" s="139"/>
    </row>
    <row r="12740" spans="5:5">
      <c r="E12740" s="139"/>
    </row>
    <row r="12741" spans="5:5">
      <c r="E12741" s="139"/>
    </row>
    <row r="12742" spans="5:5">
      <c r="E12742" s="139"/>
    </row>
    <row r="12743" spans="5:5">
      <c r="E12743" s="139"/>
    </row>
    <row r="12744" spans="5:5">
      <c r="E12744" s="139"/>
    </row>
    <row r="12745" spans="5:5">
      <c r="E12745" s="139"/>
    </row>
    <row r="12746" spans="5:5">
      <c r="E12746" s="139"/>
    </row>
    <row r="12747" spans="5:5">
      <c r="E12747" s="139"/>
    </row>
    <row r="12748" spans="5:5">
      <c r="E12748" s="139"/>
    </row>
    <row r="12749" spans="5:5">
      <c r="E12749" s="139"/>
    </row>
    <row r="12750" spans="5:5">
      <c r="E12750" s="139"/>
    </row>
    <row r="12751" spans="5:5">
      <c r="E12751" s="139"/>
    </row>
    <row r="12752" spans="5:5">
      <c r="E12752" s="139"/>
    </row>
    <row r="12753" spans="5:5">
      <c r="E12753" s="139"/>
    </row>
    <row r="12754" spans="5:5">
      <c r="E12754" s="139"/>
    </row>
    <row r="12755" spans="5:5">
      <c r="E12755" s="139"/>
    </row>
    <row r="12756" spans="5:5">
      <c r="E12756" s="139"/>
    </row>
    <row r="12757" spans="5:5">
      <c r="E12757" s="139"/>
    </row>
    <row r="12758" spans="5:5">
      <c r="E12758" s="139"/>
    </row>
    <row r="12759" spans="5:5">
      <c r="E12759" s="139"/>
    </row>
    <row r="12760" spans="5:5">
      <c r="E12760" s="139"/>
    </row>
    <row r="12761" spans="5:5">
      <c r="E12761" s="139"/>
    </row>
    <row r="12762" spans="5:5">
      <c r="E12762" s="139"/>
    </row>
    <row r="12763" spans="5:5">
      <c r="E12763" s="139"/>
    </row>
    <row r="12764" spans="5:5">
      <c r="E12764" s="139"/>
    </row>
    <row r="12765" spans="5:5">
      <c r="E12765" s="139"/>
    </row>
    <row r="12766" spans="5:5">
      <c r="E12766" s="139"/>
    </row>
    <row r="12767" spans="5:5">
      <c r="E12767" s="139"/>
    </row>
    <row r="12768" spans="5:5">
      <c r="E12768" s="139"/>
    </row>
    <row r="12769" spans="5:5">
      <c r="E12769" s="139"/>
    </row>
    <row r="12770" spans="5:5">
      <c r="E12770" s="139"/>
    </row>
    <row r="12771" spans="5:5">
      <c r="E12771" s="139"/>
    </row>
    <row r="12772" spans="5:5">
      <c r="E12772" s="139"/>
    </row>
    <row r="12773" spans="5:5">
      <c r="E12773" s="139"/>
    </row>
    <row r="12774" spans="5:5">
      <c r="E12774" s="139"/>
    </row>
    <row r="12775" spans="5:5">
      <c r="E12775" s="139"/>
    </row>
    <row r="12776" spans="5:5">
      <c r="E12776" s="139"/>
    </row>
    <row r="12777" spans="5:5">
      <c r="E12777" s="139"/>
    </row>
    <row r="12778" spans="5:5">
      <c r="E12778" s="139"/>
    </row>
    <row r="12779" spans="5:5">
      <c r="E12779" s="139"/>
    </row>
    <row r="12780" spans="5:5">
      <c r="E12780" s="139"/>
    </row>
    <row r="12781" spans="5:5">
      <c r="E12781" s="139"/>
    </row>
    <row r="12782" spans="5:5">
      <c r="E12782" s="139"/>
    </row>
    <row r="12783" spans="5:5">
      <c r="E12783" s="139"/>
    </row>
    <row r="12784" spans="5:5">
      <c r="E12784" s="139"/>
    </row>
    <row r="12785" spans="5:5">
      <c r="E12785" s="139"/>
    </row>
    <row r="12786" spans="5:5">
      <c r="E12786" s="139"/>
    </row>
    <row r="12787" spans="5:5">
      <c r="E12787" s="139"/>
    </row>
    <row r="12788" spans="5:5">
      <c r="E12788" s="139"/>
    </row>
    <row r="12789" spans="5:5">
      <c r="E12789" s="139"/>
    </row>
    <row r="12790" spans="5:5">
      <c r="E12790" s="139"/>
    </row>
    <row r="12791" spans="5:5">
      <c r="E12791" s="139"/>
    </row>
    <row r="12792" spans="5:5">
      <c r="E12792" s="139"/>
    </row>
    <row r="12793" spans="5:5">
      <c r="E12793" s="139"/>
    </row>
    <row r="12794" spans="5:5">
      <c r="E12794" s="139"/>
    </row>
    <row r="12795" spans="5:5">
      <c r="E12795" s="139"/>
    </row>
    <row r="12796" spans="5:5">
      <c r="E12796" s="139"/>
    </row>
    <row r="12797" spans="5:5">
      <c r="E12797" s="139"/>
    </row>
    <row r="12798" spans="5:5">
      <c r="E12798" s="139"/>
    </row>
    <row r="12799" spans="5:5">
      <c r="E12799" s="139"/>
    </row>
    <row r="12800" spans="5:5">
      <c r="E12800" s="139"/>
    </row>
    <row r="12801" spans="5:5">
      <c r="E12801" s="139"/>
    </row>
    <row r="12802" spans="5:5">
      <c r="E12802" s="139"/>
    </row>
    <row r="12803" spans="5:5">
      <c r="E12803" s="139"/>
    </row>
    <row r="12804" spans="5:5">
      <c r="E12804" s="139"/>
    </row>
    <row r="12805" spans="5:5">
      <c r="E12805" s="139"/>
    </row>
    <row r="12806" spans="5:5">
      <c r="E12806" s="139"/>
    </row>
    <row r="12807" spans="5:5">
      <c r="E12807" s="139"/>
    </row>
    <row r="12808" spans="5:5">
      <c r="E12808" s="139"/>
    </row>
    <row r="12809" spans="5:5">
      <c r="E12809" s="139"/>
    </row>
    <row r="12810" spans="5:5">
      <c r="E12810" s="139"/>
    </row>
    <row r="12811" spans="5:5">
      <c r="E12811" s="139"/>
    </row>
    <row r="12812" spans="5:5">
      <c r="E12812" s="139"/>
    </row>
    <row r="12813" spans="5:5">
      <c r="E12813" s="139"/>
    </row>
    <row r="12814" spans="5:5">
      <c r="E12814" s="139"/>
    </row>
    <row r="12815" spans="5:5">
      <c r="E12815" s="139"/>
    </row>
    <row r="12816" spans="5:5">
      <c r="E12816" s="139"/>
    </row>
    <row r="12817" spans="5:5">
      <c r="E12817" s="139"/>
    </row>
    <row r="12818" spans="5:5">
      <c r="E12818" s="139"/>
    </row>
    <row r="12819" spans="5:5">
      <c r="E12819" s="139"/>
    </row>
    <row r="12820" spans="5:5">
      <c r="E12820" s="139"/>
    </row>
    <row r="12821" spans="5:5">
      <c r="E12821" s="139"/>
    </row>
    <row r="12822" spans="5:5">
      <c r="E12822" s="139"/>
    </row>
    <row r="12823" spans="5:5">
      <c r="E12823" s="139"/>
    </row>
    <row r="12824" spans="5:5">
      <c r="E12824" s="139"/>
    </row>
    <row r="12825" spans="5:5">
      <c r="E12825" s="139"/>
    </row>
    <row r="12826" spans="5:5">
      <c r="E12826" s="139"/>
    </row>
    <row r="12827" spans="5:5">
      <c r="E12827" s="139"/>
    </row>
    <row r="12828" spans="5:5">
      <c r="E12828" s="139"/>
    </row>
    <row r="12829" spans="5:5">
      <c r="E12829" s="139"/>
    </row>
    <row r="12830" spans="5:5">
      <c r="E12830" s="139"/>
    </row>
    <row r="12831" spans="5:5">
      <c r="E12831" s="139"/>
    </row>
    <row r="12832" spans="5:5">
      <c r="E12832" s="139"/>
    </row>
    <row r="12833" spans="5:5">
      <c r="E12833" s="139"/>
    </row>
    <row r="12834" spans="5:5">
      <c r="E12834" s="139"/>
    </row>
    <row r="12835" spans="5:5">
      <c r="E12835" s="139"/>
    </row>
    <row r="12836" spans="5:5">
      <c r="E12836" s="139"/>
    </row>
    <row r="12837" spans="5:5">
      <c r="E12837" s="139"/>
    </row>
    <row r="12838" spans="5:5">
      <c r="E12838" s="139"/>
    </row>
    <row r="12839" spans="5:5">
      <c r="E12839" s="139"/>
    </row>
    <row r="12840" spans="5:5">
      <c r="E12840" s="139"/>
    </row>
    <row r="12841" spans="5:5">
      <c r="E12841" s="139"/>
    </row>
    <row r="12842" spans="5:5">
      <c r="E12842" s="139"/>
    </row>
    <row r="12843" spans="5:5">
      <c r="E12843" s="139"/>
    </row>
    <row r="12844" spans="5:5">
      <c r="E12844" s="139"/>
    </row>
    <row r="12845" spans="5:5">
      <c r="E12845" s="139"/>
    </row>
    <row r="12846" spans="5:5">
      <c r="E12846" s="139"/>
    </row>
    <row r="12847" spans="5:5">
      <c r="E12847" s="139"/>
    </row>
    <row r="12848" spans="5:5">
      <c r="E12848" s="139"/>
    </row>
    <row r="12849" spans="5:5">
      <c r="E12849" s="139"/>
    </row>
    <row r="12850" spans="5:5">
      <c r="E12850" s="139"/>
    </row>
    <row r="12851" spans="5:5">
      <c r="E12851" s="139"/>
    </row>
    <row r="12852" spans="5:5">
      <c r="E12852" s="139"/>
    </row>
    <row r="12853" spans="5:5">
      <c r="E12853" s="139"/>
    </row>
    <row r="12854" spans="5:5">
      <c r="E12854" s="139"/>
    </row>
    <row r="12855" spans="5:5">
      <c r="E12855" s="139"/>
    </row>
    <row r="12856" spans="5:5">
      <c r="E12856" s="139"/>
    </row>
    <row r="12857" spans="5:5">
      <c r="E12857" s="139"/>
    </row>
    <row r="12858" spans="5:5">
      <c r="E12858" s="139"/>
    </row>
    <row r="12859" spans="5:5">
      <c r="E12859" s="139"/>
    </row>
    <row r="12860" spans="5:5">
      <c r="E12860" s="139"/>
    </row>
    <row r="12861" spans="5:5">
      <c r="E12861" s="139"/>
    </row>
    <row r="12862" spans="5:5">
      <c r="E12862" s="139"/>
    </row>
    <row r="12863" spans="5:5">
      <c r="E12863" s="139"/>
    </row>
    <row r="12864" spans="5:5">
      <c r="E12864" s="139"/>
    </row>
    <row r="12865" spans="5:5">
      <c r="E12865" s="139"/>
    </row>
    <row r="12866" spans="5:5">
      <c r="E12866" s="139"/>
    </row>
    <row r="12867" spans="5:5">
      <c r="E12867" s="139"/>
    </row>
    <row r="12868" spans="5:5">
      <c r="E12868" s="139"/>
    </row>
    <row r="12869" spans="5:5">
      <c r="E12869" s="139"/>
    </row>
    <row r="12870" spans="5:5">
      <c r="E12870" s="139"/>
    </row>
    <row r="12871" spans="5:5">
      <c r="E12871" s="139"/>
    </row>
    <row r="12872" spans="5:5">
      <c r="E12872" s="139"/>
    </row>
    <row r="12873" spans="5:5">
      <c r="E12873" s="139"/>
    </row>
    <row r="12874" spans="5:5">
      <c r="E12874" s="139"/>
    </row>
    <row r="12875" spans="5:5">
      <c r="E12875" s="139"/>
    </row>
    <row r="12876" spans="5:5">
      <c r="E12876" s="139"/>
    </row>
    <row r="12877" spans="5:5">
      <c r="E12877" s="139"/>
    </row>
    <row r="12878" spans="5:5">
      <c r="E12878" s="139"/>
    </row>
    <row r="12879" spans="5:5">
      <c r="E12879" s="139"/>
    </row>
    <row r="12880" spans="5:5">
      <c r="E12880" s="139"/>
    </row>
    <row r="12881" spans="5:5">
      <c r="E12881" s="139"/>
    </row>
    <row r="12882" spans="5:5">
      <c r="E12882" s="139"/>
    </row>
    <row r="12883" spans="5:5">
      <c r="E12883" s="139"/>
    </row>
    <row r="12884" spans="5:5">
      <c r="E12884" s="139"/>
    </row>
    <row r="12885" spans="5:5">
      <c r="E12885" s="139"/>
    </row>
    <row r="12886" spans="5:5">
      <c r="E12886" s="139"/>
    </row>
    <row r="12887" spans="5:5">
      <c r="E12887" s="139"/>
    </row>
    <row r="12888" spans="5:5">
      <c r="E12888" s="139"/>
    </row>
    <row r="12889" spans="5:5">
      <c r="E12889" s="139"/>
    </row>
    <row r="12890" spans="5:5">
      <c r="E12890" s="139"/>
    </row>
    <row r="12891" spans="5:5">
      <c r="E12891" s="139"/>
    </row>
    <row r="12892" spans="5:5">
      <c r="E12892" s="139"/>
    </row>
    <row r="12893" spans="5:5">
      <c r="E12893" s="139"/>
    </row>
    <row r="12894" spans="5:5">
      <c r="E12894" s="139"/>
    </row>
    <row r="12895" spans="5:5">
      <c r="E12895" s="139"/>
    </row>
    <row r="12896" spans="5:5">
      <c r="E12896" s="139"/>
    </row>
    <row r="12897" spans="5:5">
      <c r="E12897" s="139"/>
    </row>
    <row r="12898" spans="5:5">
      <c r="E12898" s="139"/>
    </row>
    <row r="12899" spans="5:5">
      <c r="E12899" s="139"/>
    </row>
    <row r="12900" spans="5:5">
      <c r="E12900" s="139"/>
    </row>
    <row r="12901" spans="5:5">
      <c r="E12901" s="139"/>
    </row>
    <row r="12902" spans="5:5">
      <c r="E12902" s="139"/>
    </row>
    <row r="12903" spans="5:5">
      <c r="E12903" s="139"/>
    </row>
    <row r="12904" spans="5:5">
      <c r="E12904" s="139"/>
    </row>
    <row r="12905" spans="5:5">
      <c r="E12905" s="139"/>
    </row>
    <row r="12906" spans="5:5">
      <c r="E12906" s="139"/>
    </row>
    <row r="12907" spans="5:5">
      <c r="E12907" s="139"/>
    </row>
    <row r="12908" spans="5:5">
      <c r="E12908" s="139"/>
    </row>
    <row r="12909" spans="5:5">
      <c r="E12909" s="139"/>
    </row>
    <row r="12910" spans="5:5">
      <c r="E12910" s="139"/>
    </row>
    <row r="12911" spans="5:5">
      <c r="E12911" s="139"/>
    </row>
    <row r="12912" spans="5:5">
      <c r="E12912" s="139"/>
    </row>
    <row r="12913" spans="5:5">
      <c r="E12913" s="139"/>
    </row>
    <row r="12914" spans="5:5">
      <c r="E12914" s="139"/>
    </row>
    <row r="12915" spans="5:5">
      <c r="E12915" s="139"/>
    </row>
    <row r="12916" spans="5:5">
      <c r="E12916" s="139"/>
    </row>
    <row r="12917" spans="5:5">
      <c r="E12917" s="139"/>
    </row>
    <row r="12918" spans="5:5">
      <c r="E12918" s="139"/>
    </row>
    <row r="12919" spans="5:5">
      <c r="E12919" s="139"/>
    </row>
    <row r="12920" spans="5:5">
      <c r="E12920" s="139"/>
    </row>
    <row r="12921" spans="5:5">
      <c r="E12921" s="139"/>
    </row>
    <row r="12922" spans="5:5">
      <c r="E12922" s="139"/>
    </row>
    <row r="12923" spans="5:5">
      <c r="E12923" s="139"/>
    </row>
    <row r="12924" spans="5:5">
      <c r="E12924" s="139"/>
    </row>
    <row r="12925" spans="5:5">
      <c r="E12925" s="139"/>
    </row>
    <row r="12926" spans="5:5">
      <c r="E12926" s="139"/>
    </row>
    <row r="12927" spans="5:5">
      <c r="E12927" s="139"/>
    </row>
    <row r="12928" spans="5:5">
      <c r="E12928" s="139"/>
    </row>
    <row r="12929" spans="5:5">
      <c r="E12929" s="139"/>
    </row>
    <row r="12930" spans="5:5">
      <c r="E12930" s="139"/>
    </row>
    <row r="12931" spans="5:5">
      <c r="E12931" s="139"/>
    </row>
    <row r="12932" spans="5:5">
      <c r="E12932" s="139"/>
    </row>
    <row r="12933" spans="5:5">
      <c r="E12933" s="139"/>
    </row>
    <row r="12934" spans="5:5">
      <c r="E12934" s="139"/>
    </row>
    <row r="12935" spans="5:5">
      <c r="E12935" s="139"/>
    </row>
    <row r="12936" spans="5:5">
      <c r="E12936" s="139"/>
    </row>
    <row r="12937" spans="5:5">
      <c r="E12937" s="139"/>
    </row>
    <row r="12938" spans="5:5">
      <c r="E12938" s="139"/>
    </row>
    <row r="12939" spans="5:5">
      <c r="E12939" s="139"/>
    </row>
    <row r="12940" spans="5:5">
      <c r="E12940" s="139"/>
    </row>
    <row r="12941" spans="5:5">
      <c r="E12941" s="139"/>
    </row>
    <row r="12942" spans="5:5">
      <c r="E12942" s="139"/>
    </row>
    <row r="12943" spans="5:5">
      <c r="E12943" s="139"/>
    </row>
    <row r="12944" spans="5:5">
      <c r="E12944" s="139"/>
    </row>
    <row r="12945" spans="5:5">
      <c r="E12945" s="139"/>
    </row>
    <row r="12946" spans="5:5">
      <c r="E12946" s="139"/>
    </row>
    <row r="12947" spans="5:5">
      <c r="E12947" s="139"/>
    </row>
    <row r="12948" spans="5:5">
      <c r="E12948" s="139"/>
    </row>
    <row r="12949" spans="5:5">
      <c r="E12949" s="139"/>
    </row>
    <row r="12950" spans="5:5">
      <c r="E12950" s="139"/>
    </row>
    <row r="12951" spans="5:5">
      <c r="E12951" s="139"/>
    </row>
    <row r="12952" spans="5:5">
      <c r="E12952" s="139"/>
    </row>
    <row r="12953" spans="5:5">
      <c r="E12953" s="139"/>
    </row>
    <row r="12954" spans="5:5">
      <c r="E12954" s="139"/>
    </row>
    <row r="12955" spans="5:5">
      <c r="E12955" s="139"/>
    </row>
    <row r="12956" spans="5:5">
      <c r="E12956" s="139"/>
    </row>
    <row r="12957" spans="5:5">
      <c r="E12957" s="139"/>
    </row>
    <row r="12958" spans="5:5">
      <c r="E12958" s="139"/>
    </row>
    <row r="12959" spans="5:5">
      <c r="E12959" s="139"/>
    </row>
    <row r="12960" spans="5:5">
      <c r="E12960" s="139"/>
    </row>
    <row r="12961" spans="5:5">
      <c r="E12961" s="139"/>
    </row>
    <row r="12962" spans="5:5">
      <c r="E12962" s="139"/>
    </row>
    <row r="12963" spans="5:5">
      <c r="E12963" s="139"/>
    </row>
    <row r="12964" spans="5:5">
      <c r="E12964" s="139"/>
    </row>
    <row r="12965" spans="5:5">
      <c r="E12965" s="139"/>
    </row>
    <row r="12966" spans="5:5">
      <c r="E12966" s="139"/>
    </row>
    <row r="12967" spans="5:5">
      <c r="E12967" s="139"/>
    </row>
    <row r="12968" spans="5:5">
      <c r="E12968" s="139"/>
    </row>
    <row r="12969" spans="5:5">
      <c r="E12969" s="139"/>
    </row>
    <row r="12970" spans="5:5">
      <c r="E12970" s="139"/>
    </row>
    <row r="12971" spans="5:5">
      <c r="E12971" s="139"/>
    </row>
    <row r="12972" spans="5:5">
      <c r="E12972" s="139"/>
    </row>
    <row r="12973" spans="5:5">
      <c r="E12973" s="139"/>
    </row>
    <row r="12974" spans="5:5">
      <c r="E12974" s="139"/>
    </row>
    <row r="12975" spans="5:5">
      <c r="E12975" s="139"/>
    </row>
    <row r="12976" spans="5:5">
      <c r="E12976" s="139"/>
    </row>
    <row r="12977" spans="5:5">
      <c r="E12977" s="139"/>
    </row>
    <row r="12978" spans="5:5">
      <c r="E12978" s="139"/>
    </row>
    <row r="12979" spans="5:5">
      <c r="E12979" s="139"/>
    </row>
    <row r="12980" spans="5:5">
      <c r="E12980" s="139"/>
    </row>
    <row r="12981" spans="5:5">
      <c r="E12981" s="139"/>
    </row>
    <row r="12982" spans="5:5">
      <c r="E12982" s="139"/>
    </row>
    <row r="12983" spans="5:5">
      <c r="E12983" s="139"/>
    </row>
    <row r="12984" spans="5:5">
      <c r="E12984" s="139"/>
    </row>
    <row r="12985" spans="5:5">
      <c r="E12985" s="139"/>
    </row>
    <row r="12986" spans="5:5">
      <c r="E12986" s="139"/>
    </row>
    <row r="12987" spans="5:5">
      <c r="E12987" s="139"/>
    </row>
    <row r="12988" spans="5:5">
      <c r="E12988" s="139"/>
    </row>
    <row r="12989" spans="5:5">
      <c r="E12989" s="139"/>
    </row>
    <row r="12990" spans="5:5">
      <c r="E12990" s="139"/>
    </row>
    <row r="12991" spans="5:5">
      <c r="E12991" s="139"/>
    </row>
    <row r="12992" spans="5:5">
      <c r="E12992" s="139"/>
    </row>
    <row r="12993" spans="5:5">
      <c r="E12993" s="139"/>
    </row>
    <row r="12994" spans="5:5">
      <c r="E12994" s="139"/>
    </row>
    <row r="12995" spans="5:5">
      <c r="E12995" s="139"/>
    </row>
    <row r="12996" spans="5:5">
      <c r="E12996" s="139"/>
    </row>
    <row r="12997" spans="5:5">
      <c r="E12997" s="139"/>
    </row>
    <row r="12998" spans="5:5">
      <c r="E12998" s="139"/>
    </row>
    <row r="12999" spans="5:5">
      <c r="E12999" s="139"/>
    </row>
    <row r="13000" spans="5:5">
      <c r="E13000" s="139"/>
    </row>
    <row r="13001" spans="5:5">
      <c r="E13001" s="139"/>
    </row>
    <row r="13002" spans="5:5">
      <c r="E13002" s="139"/>
    </row>
    <row r="13003" spans="5:5">
      <c r="E13003" s="139"/>
    </row>
    <row r="13004" spans="5:5">
      <c r="E13004" s="139"/>
    </row>
    <row r="13005" spans="5:5">
      <c r="E13005" s="139"/>
    </row>
    <row r="13006" spans="5:5">
      <c r="E13006" s="139"/>
    </row>
    <row r="13007" spans="5:5">
      <c r="E13007" s="139"/>
    </row>
    <row r="13008" spans="5:5">
      <c r="E13008" s="139"/>
    </row>
    <row r="13009" spans="5:5">
      <c r="E13009" s="139"/>
    </row>
    <row r="13010" spans="5:5">
      <c r="E13010" s="139"/>
    </row>
    <row r="13011" spans="5:5">
      <c r="E13011" s="139"/>
    </row>
    <row r="13012" spans="5:5">
      <c r="E13012" s="139"/>
    </row>
    <row r="13013" spans="5:5">
      <c r="E13013" s="139"/>
    </row>
    <row r="13014" spans="5:5">
      <c r="E13014" s="139"/>
    </row>
    <row r="13015" spans="5:5">
      <c r="E13015" s="139"/>
    </row>
    <row r="13016" spans="5:5">
      <c r="E13016" s="139"/>
    </row>
    <row r="13017" spans="5:5">
      <c r="E13017" s="139"/>
    </row>
    <row r="13018" spans="5:5">
      <c r="E13018" s="139"/>
    </row>
    <row r="13019" spans="5:5">
      <c r="E13019" s="139"/>
    </row>
    <row r="13020" spans="5:5">
      <c r="E13020" s="139"/>
    </row>
    <row r="13021" spans="5:5">
      <c r="E13021" s="139"/>
    </row>
    <row r="13022" spans="5:5">
      <c r="E13022" s="139"/>
    </row>
    <row r="13023" spans="5:5">
      <c r="E13023" s="139"/>
    </row>
    <row r="13024" spans="5:5">
      <c r="E13024" s="139"/>
    </row>
    <row r="13025" spans="5:5">
      <c r="E13025" s="139"/>
    </row>
    <row r="13026" spans="5:5">
      <c r="E13026" s="139"/>
    </row>
    <row r="13027" spans="5:5">
      <c r="E13027" s="139"/>
    </row>
    <row r="13028" spans="5:5">
      <c r="E13028" s="139"/>
    </row>
    <row r="13029" spans="5:5">
      <c r="E13029" s="139"/>
    </row>
    <row r="13030" spans="5:5">
      <c r="E13030" s="139"/>
    </row>
    <row r="13031" spans="5:5">
      <c r="E13031" s="139"/>
    </row>
    <row r="13032" spans="5:5">
      <c r="E13032" s="139"/>
    </row>
    <row r="13033" spans="5:5">
      <c r="E13033" s="139"/>
    </row>
    <row r="13034" spans="5:5">
      <c r="E13034" s="139"/>
    </row>
    <row r="13035" spans="5:5">
      <c r="E13035" s="139"/>
    </row>
    <row r="13036" spans="5:5">
      <c r="E13036" s="139"/>
    </row>
    <row r="13037" spans="5:5">
      <c r="E13037" s="139"/>
    </row>
    <row r="13038" spans="5:5">
      <c r="E13038" s="139"/>
    </row>
    <row r="13039" spans="5:5">
      <c r="E13039" s="139"/>
    </row>
    <row r="13040" spans="5:5">
      <c r="E13040" s="139"/>
    </row>
    <row r="13041" spans="5:5">
      <c r="E13041" s="139"/>
    </row>
    <row r="13042" spans="5:5">
      <c r="E13042" s="139"/>
    </row>
    <row r="13043" spans="5:5">
      <c r="E13043" s="139"/>
    </row>
    <row r="13044" spans="5:5">
      <c r="E13044" s="139"/>
    </row>
    <row r="13045" spans="5:5">
      <c r="E13045" s="139"/>
    </row>
    <row r="13046" spans="5:5">
      <c r="E13046" s="139"/>
    </row>
    <row r="13047" spans="5:5">
      <c r="E13047" s="139"/>
    </row>
    <row r="13048" spans="5:5">
      <c r="E13048" s="139"/>
    </row>
    <row r="13049" spans="5:5">
      <c r="E13049" s="139"/>
    </row>
    <row r="13050" spans="5:5">
      <c r="E13050" s="139"/>
    </row>
    <row r="13051" spans="5:5">
      <c r="E13051" s="139"/>
    </row>
    <row r="13052" spans="5:5">
      <c r="E13052" s="139"/>
    </row>
    <row r="13053" spans="5:5">
      <c r="E13053" s="139"/>
    </row>
    <row r="13054" spans="5:5">
      <c r="E13054" s="139"/>
    </row>
    <row r="13055" spans="5:5">
      <c r="E13055" s="139"/>
    </row>
    <row r="13056" spans="5:5">
      <c r="E13056" s="139"/>
    </row>
    <row r="13057" spans="5:5">
      <c r="E13057" s="139"/>
    </row>
    <row r="13058" spans="5:5">
      <c r="E13058" s="139"/>
    </row>
    <row r="13059" spans="5:5">
      <c r="E13059" s="139"/>
    </row>
    <row r="13060" spans="5:5">
      <c r="E13060" s="139"/>
    </row>
    <row r="13061" spans="5:5">
      <c r="E13061" s="139"/>
    </row>
    <row r="13062" spans="5:5">
      <c r="E13062" s="139"/>
    </row>
    <row r="13063" spans="5:5">
      <c r="E13063" s="139"/>
    </row>
    <row r="13064" spans="5:5">
      <c r="E13064" s="139"/>
    </row>
    <row r="13065" spans="5:5">
      <c r="E13065" s="139"/>
    </row>
    <row r="13066" spans="5:5">
      <c r="E13066" s="139"/>
    </row>
    <row r="13067" spans="5:5">
      <c r="E13067" s="139"/>
    </row>
    <row r="13068" spans="5:5">
      <c r="E13068" s="139"/>
    </row>
    <row r="13069" spans="5:5">
      <c r="E13069" s="139"/>
    </row>
    <row r="13070" spans="5:5">
      <c r="E13070" s="139"/>
    </row>
    <row r="13071" spans="5:5">
      <c r="E13071" s="139"/>
    </row>
    <row r="13072" spans="5:5">
      <c r="E13072" s="139"/>
    </row>
    <row r="13073" spans="5:5">
      <c r="E13073" s="139"/>
    </row>
    <row r="13074" spans="5:5">
      <c r="E13074" s="139"/>
    </row>
    <row r="13075" spans="5:5">
      <c r="E13075" s="139"/>
    </row>
    <row r="13076" spans="5:5">
      <c r="E13076" s="139"/>
    </row>
    <row r="13077" spans="5:5">
      <c r="E13077" s="139"/>
    </row>
    <row r="13078" spans="5:5">
      <c r="E13078" s="139"/>
    </row>
    <row r="13079" spans="5:5">
      <c r="E13079" s="139"/>
    </row>
    <row r="13080" spans="5:5">
      <c r="E13080" s="139"/>
    </row>
    <row r="13081" spans="5:5">
      <c r="E13081" s="139"/>
    </row>
    <row r="13082" spans="5:5">
      <c r="E13082" s="139"/>
    </row>
    <row r="13083" spans="5:5">
      <c r="E13083" s="139"/>
    </row>
    <row r="13084" spans="5:5">
      <c r="E13084" s="139"/>
    </row>
    <row r="13085" spans="5:5">
      <c r="E13085" s="139"/>
    </row>
    <row r="13086" spans="5:5">
      <c r="E13086" s="139"/>
    </row>
    <row r="13087" spans="5:5">
      <c r="E13087" s="139"/>
    </row>
    <row r="13088" spans="5:5">
      <c r="E13088" s="139"/>
    </row>
    <row r="13089" spans="5:5">
      <c r="E13089" s="139"/>
    </row>
    <row r="13090" spans="5:5">
      <c r="E13090" s="139"/>
    </row>
    <row r="13091" spans="5:5">
      <c r="E13091" s="139"/>
    </row>
    <row r="13092" spans="5:5">
      <c r="E13092" s="139"/>
    </row>
    <row r="13093" spans="5:5">
      <c r="E13093" s="139"/>
    </row>
    <row r="13094" spans="5:5">
      <c r="E13094" s="139"/>
    </row>
    <row r="13095" spans="5:5">
      <c r="E13095" s="139"/>
    </row>
    <row r="13096" spans="5:5">
      <c r="E13096" s="139"/>
    </row>
    <row r="13097" spans="5:5">
      <c r="E13097" s="139"/>
    </row>
    <row r="13098" spans="5:5">
      <c r="E13098" s="139"/>
    </row>
    <row r="13099" spans="5:5">
      <c r="E13099" s="139"/>
    </row>
    <row r="13100" spans="5:5">
      <c r="E13100" s="139"/>
    </row>
    <row r="13101" spans="5:5">
      <c r="E13101" s="139"/>
    </row>
    <row r="13102" spans="5:5">
      <c r="E13102" s="139"/>
    </row>
    <row r="13103" spans="5:5">
      <c r="E13103" s="139"/>
    </row>
    <row r="13104" spans="5:5">
      <c r="E13104" s="139"/>
    </row>
    <row r="13105" spans="5:5">
      <c r="E13105" s="139"/>
    </row>
    <row r="13106" spans="5:5">
      <c r="E13106" s="139"/>
    </row>
    <row r="13107" spans="5:5">
      <c r="E13107" s="139"/>
    </row>
    <row r="13108" spans="5:5">
      <c r="E13108" s="139"/>
    </row>
    <row r="13109" spans="5:5">
      <c r="E13109" s="139"/>
    </row>
    <row r="13110" spans="5:5">
      <c r="E13110" s="139"/>
    </row>
    <row r="13111" spans="5:5">
      <c r="E13111" s="139"/>
    </row>
    <row r="13112" spans="5:5">
      <c r="E13112" s="139"/>
    </row>
    <row r="13113" spans="5:5">
      <c r="E13113" s="139"/>
    </row>
    <row r="13114" spans="5:5">
      <c r="E13114" s="139"/>
    </row>
    <row r="13115" spans="5:5">
      <c r="E13115" s="139"/>
    </row>
    <row r="13116" spans="5:5">
      <c r="E13116" s="139"/>
    </row>
    <row r="13117" spans="5:5">
      <c r="E13117" s="139"/>
    </row>
    <row r="13118" spans="5:5">
      <c r="E13118" s="139"/>
    </row>
    <row r="13119" spans="5:5">
      <c r="E13119" s="139"/>
    </row>
    <row r="13120" spans="5:5">
      <c r="E13120" s="139"/>
    </row>
    <row r="13121" spans="5:5">
      <c r="E13121" s="139"/>
    </row>
    <row r="13122" spans="5:5">
      <c r="E13122" s="139"/>
    </row>
    <row r="13123" spans="5:5">
      <c r="E13123" s="139"/>
    </row>
    <row r="13124" spans="5:5">
      <c r="E13124" s="139"/>
    </row>
    <row r="13125" spans="5:5">
      <c r="E13125" s="139"/>
    </row>
    <row r="13126" spans="5:5">
      <c r="E13126" s="139"/>
    </row>
    <row r="13127" spans="5:5">
      <c r="E13127" s="139"/>
    </row>
    <row r="13128" spans="5:5">
      <c r="E13128" s="139"/>
    </row>
    <row r="13129" spans="5:5">
      <c r="E13129" s="139"/>
    </row>
    <row r="13130" spans="5:5">
      <c r="E13130" s="139"/>
    </row>
    <row r="13131" spans="5:5">
      <c r="E13131" s="139"/>
    </row>
    <row r="13132" spans="5:5">
      <c r="E13132" s="139"/>
    </row>
    <row r="13133" spans="5:5">
      <c r="E13133" s="139"/>
    </row>
    <row r="13134" spans="5:5">
      <c r="E13134" s="139"/>
    </row>
    <row r="13135" spans="5:5">
      <c r="E13135" s="139"/>
    </row>
    <row r="13136" spans="5:5">
      <c r="E13136" s="139"/>
    </row>
    <row r="13137" spans="5:5">
      <c r="E13137" s="139"/>
    </row>
    <row r="13138" spans="5:5">
      <c r="E13138" s="139"/>
    </row>
    <row r="13139" spans="5:5">
      <c r="E13139" s="139"/>
    </row>
    <row r="13140" spans="5:5">
      <c r="E13140" s="139"/>
    </row>
    <row r="13141" spans="5:5">
      <c r="E13141" s="139"/>
    </row>
    <row r="13142" spans="5:5">
      <c r="E13142" s="139"/>
    </row>
    <row r="13143" spans="5:5">
      <c r="E13143" s="139"/>
    </row>
    <row r="13144" spans="5:5">
      <c r="E13144" s="139"/>
    </row>
    <row r="13145" spans="5:5">
      <c r="E13145" s="139"/>
    </row>
    <row r="13146" spans="5:5">
      <c r="E13146" s="139"/>
    </row>
    <row r="13147" spans="5:5">
      <c r="E13147" s="139"/>
    </row>
    <row r="13148" spans="5:5">
      <c r="E13148" s="139"/>
    </row>
    <row r="13149" spans="5:5">
      <c r="E13149" s="139"/>
    </row>
    <row r="13150" spans="5:5">
      <c r="E13150" s="139"/>
    </row>
    <row r="13151" spans="5:5">
      <c r="E13151" s="139"/>
    </row>
    <row r="13152" spans="5:5">
      <c r="E13152" s="139"/>
    </row>
    <row r="13153" spans="5:5">
      <c r="E13153" s="139"/>
    </row>
    <row r="13154" spans="5:5">
      <c r="E13154" s="139"/>
    </row>
    <row r="13155" spans="5:5">
      <c r="E13155" s="139"/>
    </row>
    <row r="13156" spans="5:5">
      <c r="E13156" s="139"/>
    </row>
    <row r="13157" spans="5:5">
      <c r="E13157" s="139"/>
    </row>
    <row r="13158" spans="5:5">
      <c r="E13158" s="139"/>
    </row>
    <row r="13159" spans="5:5">
      <c r="E13159" s="139"/>
    </row>
    <row r="13160" spans="5:5">
      <c r="E13160" s="139"/>
    </row>
    <row r="13161" spans="5:5">
      <c r="E13161" s="139"/>
    </row>
    <row r="13162" spans="5:5">
      <c r="E13162" s="139"/>
    </row>
    <row r="13163" spans="5:5">
      <c r="E13163" s="139"/>
    </row>
    <row r="13164" spans="5:5">
      <c r="E13164" s="139"/>
    </row>
    <row r="13165" spans="5:5">
      <c r="E13165" s="139"/>
    </row>
    <row r="13166" spans="5:5">
      <c r="E13166" s="139"/>
    </row>
    <row r="13167" spans="5:5">
      <c r="E13167" s="139"/>
    </row>
    <row r="13168" spans="5:5">
      <c r="E13168" s="139"/>
    </row>
    <row r="13169" spans="5:5">
      <c r="E13169" s="139"/>
    </row>
    <row r="13170" spans="5:5">
      <c r="E13170" s="139"/>
    </row>
    <row r="13171" spans="5:5">
      <c r="E13171" s="139"/>
    </row>
    <row r="13172" spans="5:5">
      <c r="E13172" s="139"/>
    </row>
    <row r="13173" spans="5:5">
      <c r="E13173" s="139"/>
    </row>
    <row r="13174" spans="5:5">
      <c r="E13174" s="139"/>
    </row>
    <row r="13175" spans="5:5">
      <c r="E13175" s="139"/>
    </row>
    <row r="13176" spans="5:5">
      <c r="E13176" s="139"/>
    </row>
    <row r="13177" spans="5:5">
      <c r="E13177" s="139"/>
    </row>
    <row r="13178" spans="5:5">
      <c r="E13178" s="139"/>
    </row>
    <row r="13179" spans="5:5">
      <c r="E13179" s="139"/>
    </row>
    <row r="13180" spans="5:5">
      <c r="E13180" s="139"/>
    </row>
    <row r="13181" spans="5:5">
      <c r="E13181" s="139"/>
    </row>
    <row r="13182" spans="5:5">
      <c r="E13182" s="139"/>
    </row>
    <row r="13183" spans="5:5">
      <c r="E13183" s="139"/>
    </row>
    <row r="13184" spans="5:5">
      <c r="E13184" s="139"/>
    </row>
    <row r="13185" spans="5:5">
      <c r="E13185" s="139"/>
    </row>
    <row r="13186" spans="5:5">
      <c r="E13186" s="139"/>
    </row>
    <row r="13187" spans="5:5">
      <c r="E13187" s="139"/>
    </row>
    <row r="13188" spans="5:5">
      <c r="E13188" s="139"/>
    </row>
    <row r="13189" spans="5:5">
      <c r="E13189" s="139"/>
    </row>
    <row r="13190" spans="5:5">
      <c r="E13190" s="139"/>
    </row>
    <row r="13191" spans="5:5">
      <c r="E13191" s="139"/>
    </row>
    <row r="13192" spans="5:5">
      <c r="E13192" s="139"/>
    </row>
    <row r="13193" spans="5:5">
      <c r="E13193" s="139"/>
    </row>
    <row r="13194" spans="5:5">
      <c r="E13194" s="139"/>
    </row>
    <row r="13195" spans="5:5">
      <c r="E13195" s="139"/>
    </row>
    <row r="13196" spans="5:5">
      <c r="E13196" s="139"/>
    </row>
    <row r="13197" spans="5:5">
      <c r="E13197" s="139"/>
    </row>
    <row r="13198" spans="5:5">
      <c r="E13198" s="139"/>
    </row>
    <row r="13199" spans="5:5">
      <c r="E13199" s="139"/>
    </row>
    <row r="13200" spans="5:5">
      <c r="E13200" s="139"/>
    </row>
    <row r="13201" spans="5:5">
      <c r="E13201" s="139"/>
    </row>
    <row r="13202" spans="5:5">
      <c r="E13202" s="139"/>
    </row>
    <row r="13203" spans="5:5">
      <c r="E13203" s="139"/>
    </row>
    <row r="13204" spans="5:5">
      <c r="E13204" s="139"/>
    </row>
    <row r="13205" spans="5:5">
      <c r="E13205" s="139"/>
    </row>
    <row r="13206" spans="5:5">
      <c r="E13206" s="139"/>
    </row>
    <row r="13207" spans="5:5">
      <c r="E13207" s="139"/>
    </row>
    <row r="13208" spans="5:5">
      <c r="E13208" s="139"/>
    </row>
    <row r="13209" spans="5:5">
      <c r="E13209" s="139"/>
    </row>
    <row r="13210" spans="5:5">
      <c r="E13210" s="139"/>
    </row>
    <row r="13211" spans="5:5">
      <c r="E13211" s="139"/>
    </row>
    <row r="13212" spans="5:5">
      <c r="E13212" s="139"/>
    </row>
    <row r="13213" spans="5:5">
      <c r="E13213" s="139"/>
    </row>
    <row r="13214" spans="5:5">
      <c r="E13214" s="139"/>
    </row>
    <row r="13215" spans="5:5">
      <c r="E13215" s="139"/>
    </row>
    <row r="13216" spans="5:5">
      <c r="E13216" s="139"/>
    </row>
    <row r="13217" spans="5:5">
      <c r="E13217" s="139"/>
    </row>
    <row r="13218" spans="5:5">
      <c r="E13218" s="139"/>
    </row>
    <row r="13219" spans="5:5">
      <c r="E13219" s="139"/>
    </row>
    <row r="13220" spans="5:5">
      <c r="E13220" s="139"/>
    </row>
    <row r="13221" spans="5:5">
      <c r="E13221" s="139"/>
    </row>
    <row r="13222" spans="5:5">
      <c r="E13222" s="139"/>
    </row>
    <row r="13223" spans="5:5">
      <c r="E13223" s="139"/>
    </row>
    <row r="13224" spans="5:5">
      <c r="E13224" s="139"/>
    </row>
    <row r="13225" spans="5:5">
      <c r="E13225" s="139"/>
    </row>
    <row r="13226" spans="5:5">
      <c r="E13226" s="139"/>
    </row>
    <row r="13227" spans="5:5">
      <c r="E13227" s="139"/>
    </row>
    <row r="13228" spans="5:5">
      <c r="E13228" s="139"/>
    </row>
    <row r="13229" spans="5:5">
      <c r="E13229" s="139"/>
    </row>
    <row r="13230" spans="5:5">
      <c r="E13230" s="139"/>
    </row>
    <row r="13231" spans="5:5">
      <c r="E13231" s="139"/>
    </row>
    <row r="13232" spans="5:5">
      <c r="E13232" s="139"/>
    </row>
    <row r="13233" spans="5:5">
      <c r="E13233" s="139"/>
    </row>
    <row r="13234" spans="5:5">
      <c r="E13234" s="139"/>
    </row>
    <row r="13235" spans="5:5">
      <c r="E13235" s="139"/>
    </row>
    <row r="13236" spans="5:5">
      <c r="E13236" s="139"/>
    </row>
    <row r="13237" spans="5:5">
      <c r="E13237" s="139"/>
    </row>
    <row r="13238" spans="5:5">
      <c r="E13238" s="139"/>
    </row>
    <row r="13239" spans="5:5">
      <c r="E13239" s="139"/>
    </row>
    <row r="13240" spans="5:5">
      <c r="E13240" s="139"/>
    </row>
    <row r="13241" spans="5:5">
      <c r="E13241" s="139"/>
    </row>
    <row r="13242" spans="5:5">
      <c r="E13242" s="139"/>
    </row>
    <row r="13243" spans="5:5">
      <c r="E13243" s="139"/>
    </row>
    <row r="13244" spans="5:5">
      <c r="E13244" s="139"/>
    </row>
    <row r="13245" spans="5:5">
      <c r="E13245" s="139"/>
    </row>
    <row r="13246" spans="5:5">
      <c r="E13246" s="139"/>
    </row>
    <row r="13247" spans="5:5">
      <c r="E13247" s="139"/>
    </row>
    <row r="13248" spans="5:5">
      <c r="E13248" s="139"/>
    </row>
    <row r="13249" spans="5:5">
      <c r="E13249" s="139"/>
    </row>
    <row r="13250" spans="5:5">
      <c r="E13250" s="139"/>
    </row>
    <row r="13251" spans="5:5">
      <c r="E13251" s="139"/>
    </row>
    <row r="13252" spans="5:5">
      <c r="E13252" s="139"/>
    </row>
    <row r="13253" spans="5:5">
      <c r="E13253" s="139"/>
    </row>
    <row r="13254" spans="5:5">
      <c r="E13254" s="139"/>
    </row>
    <row r="13255" spans="5:5">
      <c r="E13255" s="139"/>
    </row>
    <row r="13256" spans="5:5">
      <c r="E13256" s="139"/>
    </row>
    <row r="13257" spans="5:5">
      <c r="E13257" s="139"/>
    </row>
    <row r="13258" spans="5:5">
      <c r="E13258" s="139"/>
    </row>
    <row r="13259" spans="5:5">
      <c r="E13259" s="139"/>
    </row>
    <row r="13260" spans="5:5">
      <c r="E13260" s="139"/>
    </row>
    <row r="13261" spans="5:5">
      <c r="E13261" s="139"/>
    </row>
    <row r="13262" spans="5:5">
      <c r="E13262" s="139"/>
    </row>
    <row r="13263" spans="5:5">
      <c r="E13263" s="139"/>
    </row>
    <row r="13264" spans="5:5">
      <c r="E13264" s="139"/>
    </row>
    <row r="13265" spans="5:5">
      <c r="E13265" s="139"/>
    </row>
    <row r="13266" spans="5:5">
      <c r="E13266" s="139"/>
    </row>
    <row r="13267" spans="5:5">
      <c r="E13267" s="139"/>
    </row>
    <row r="13268" spans="5:5">
      <c r="E13268" s="139"/>
    </row>
    <row r="13269" spans="5:5">
      <c r="E13269" s="139"/>
    </row>
    <row r="13270" spans="5:5">
      <c r="E13270" s="139"/>
    </row>
    <row r="13271" spans="5:5">
      <c r="E13271" s="139"/>
    </row>
    <row r="13272" spans="5:5">
      <c r="E13272" s="139"/>
    </row>
    <row r="13273" spans="5:5">
      <c r="E13273" s="139"/>
    </row>
    <row r="13274" spans="5:5">
      <c r="E13274" s="139"/>
    </row>
    <row r="13275" spans="5:5">
      <c r="E13275" s="139"/>
    </row>
    <row r="13276" spans="5:5">
      <c r="E13276" s="139"/>
    </row>
    <row r="13277" spans="5:5">
      <c r="E13277" s="139"/>
    </row>
    <row r="13278" spans="5:5">
      <c r="E13278" s="139"/>
    </row>
    <row r="13279" spans="5:5">
      <c r="E13279" s="139"/>
    </row>
    <row r="13280" spans="5:5">
      <c r="E13280" s="139"/>
    </row>
    <row r="13281" spans="5:5">
      <c r="E13281" s="139"/>
    </row>
    <row r="13282" spans="5:5">
      <c r="E13282" s="139"/>
    </row>
    <row r="13283" spans="5:5">
      <c r="E13283" s="139"/>
    </row>
    <row r="13284" spans="5:5">
      <c r="E13284" s="139"/>
    </row>
    <row r="13285" spans="5:5">
      <c r="E13285" s="139"/>
    </row>
    <row r="13286" spans="5:5">
      <c r="E13286" s="139"/>
    </row>
    <row r="13287" spans="5:5">
      <c r="E13287" s="139"/>
    </row>
    <row r="13288" spans="5:5">
      <c r="E13288" s="139"/>
    </row>
    <row r="13289" spans="5:5">
      <c r="E13289" s="139"/>
    </row>
    <row r="13290" spans="5:5">
      <c r="E13290" s="139"/>
    </row>
    <row r="13291" spans="5:5">
      <c r="E13291" s="139"/>
    </row>
    <row r="13292" spans="5:5">
      <c r="E13292" s="139"/>
    </row>
    <row r="13293" spans="5:5">
      <c r="E13293" s="139"/>
    </row>
    <row r="13294" spans="5:5">
      <c r="E13294" s="139"/>
    </row>
    <row r="13295" spans="5:5">
      <c r="E13295" s="139"/>
    </row>
    <row r="13296" spans="5:5">
      <c r="E13296" s="139"/>
    </row>
    <row r="13297" spans="5:5">
      <c r="E13297" s="139"/>
    </row>
    <row r="13298" spans="5:5">
      <c r="E13298" s="139"/>
    </row>
    <row r="13299" spans="5:5">
      <c r="E13299" s="139"/>
    </row>
    <row r="13300" spans="5:5">
      <c r="E13300" s="139"/>
    </row>
    <row r="13301" spans="5:5">
      <c r="E13301" s="139"/>
    </row>
    <row r="13302" spans="5:5">
      <c r="E13302" s="139"/>
    </row>
    <row r="13303" spans="5:5">
      <c r="E13303" s="139"/>
    </row>
    <row r="13304" spans="5:5">
      <c r="E13304" s="139"/>
    </row>
    <row r="13305" spans="5:5">
      <c r="E13305" s="139"/>
    </row>
    <row r="13306" spans="5:5">
      <c r="E13306" s="139"/>
    </row>
    <row r="13307" spans="5:5">
      <c r="E13307" s="139"/>
    </row>
    <row r="13308" spans="5:5">
      <c r="E13308" s="139"/>
    </row>
    <row r="13309" spans="5:5">
      <c r="E13309" s="139"/>
    </row>
    <row r="13310" spans="5:5">
      <c r="E13310" s="139"/>
    </row>
    <row r="13311" spans="5:5">
      <c r="E13311" s="139"/>
    </row>
    <row r="13312" spans="5:5">
      <c r="E13312" s="139"/>
    </row>
    <row r="13313" spans="5:5">
      <c r="E13313" s="139"/>
    </row>
    <row r="13314" spans="5:5">
      <c r="E13314" s="139"/>
    </row>
    <row r="13315" spans="5:5">
      <c r="E13315" s="139"/>
    </row>
    <row r="13316" spans="5:5">
      <c r="E13316" s="139"/>
    </row>
    <row r="13317" spans="5:5">
      <c r="E13317" s="139"/>
    </row>
    <row r="13318" spans="5:5">
      <c r="E13318" s="139"/>
    </row>
    <row r="13319" spans="5:5">
      <c r="E13319" s="139"/>
    </row>
    <row r="13320" spans="5:5">
      <c r="E13320" s="139"/>
    </row>
    <row r="13321" spans="5:5">
      <c r="E13321" s="139"/>
    </row>
    <row r="13322" spans="5:5">
      <c r="E13322" s="139"/>
    </row>
    <row r="13323" spans="5:5">
      <c r="E13323" s="139"/>
    </row>
    <row r="13324" spans="5:5">
      <c r="E13324" s="139"/>
    </row>
    <row r="13325" spans="5:5">
      <c r="E13325" s="139"/>
    </row>
    <row r="13326" spans="5:5">
      <c r="E13326" s="139"/>
    </row>
    <row r="13327" spans="5:5">
      <c r="E13327" s="139"/>
    </row>
    <row r="13328" spans="5:5">
      <c r="E13328" s="139"/>
    </row>
    <row r="13329" spans="5:5">
      <c r="E13329" s="139"/>
    </row>
    <row r="13330" spans="5:5">
      <c r="E13330" s="139"/>
    </row>
    <row r="13331" spans="5:5">
      <c r="E13331" s="139"/>
    </row>
    <row r="13332" spans="5:5">
      <c r="E13332" s="139"/>
    </row>
    <row r="13333" spans="5:5">
      <c r="E13333" s="139"/>
    </row>
    <row r="13334" spans="5:5">
      <c r="E13334" s="139"/>
    </row>
    <row r="13335" spans="5:5">
      <c r="E13335" s="139"/>
    </row>
    <row r="13336" spans="5:5">
      <c r="E13336" s="139"/>
    </row>
    <row r="13337" spans="5:5">
      <c r="E13337" s="139"/>
    </row>
    <row r="13338" spans="5:5">
      <c r="E13338" s="139"/>
    </row>
    <row r="13339" spans="5:5">
      <c r="E13339" s="139"/>
    </row>
    <row r="13340" spans="5:5">
      <c r="E13340" s="139"/>
    </row>
    <row r="13341" spans="5:5">
      <c r="E13341" s="139"/>
    </row>
    <row r="13342" spans="5:5">
      <c r="E13342" s="139"/>
    </row>
    <row r="13343" spans="5:5">
      <c r="E13343" s="139"/>
    </row>
    <row r="13344" spans="5:5">
      <c r="E13344" s="139"/>
    </row>
    <row r="13345" spans="5:5">
      <c r="E13345" s="139"/>
    </row>
    <row r="13346" spans="5:5">
      <c r="E13346" s="139"/>
    </row>
    <row r="13347" spans="5:5">
      <c r="E13347" s="139"/>
    </row>
    <row r="13348" spans="5:5">
      <c r="E13348" s="139"/>
    </row>
    <row r="13349" spans="5:5">
      <c r="E13349" s="139"/>
    </row>
    <row r="13350" spans="5:5">
      <c r="E13350" s="139"/>
    </row>
    <row r="13351" spans="5:5">
      <c r="E13351" s="139"/>
    </row>
    <row r="13352" spans="5:5">
      <c r="E13352" s="139"/>
    </row>
    <row r="13353" spans="5:5">
      <c r="E13353" s="139"/>
    </row>
    <row r="13354" spans="5:5">
      <c r="E13354" s="139"/>
    </row>
    <row r="13355" spans="5:5">
      <c r="E13355" s="139"/>
    </row>
    <row r="13356" spans="5:5">
      <c r="E13356" s="139"/>
    </row>
    <row r="13357" spans="5:5">
      <c r="E13357" s="139"/>
    </row>
    <row r="13358" spans="5:5">
      <c r="E13358" s="139"/>
    </row>
    <row r="13359" spans="5:5">
      <c r="E13359" s="139"/>
    </row>
    <row r="13360" spans="5:5">
      <c r="E13360" s="139"/>
    </row>
    <row r="13361" spans="5:5">
      <c r="E13361" s="139"/>
    </row>
    <row r="13362" spans="5:5">
      <c r="E13362" s="139"/>
    </row>
    <row r="13363" spans="5:5">
      <c r="E13363" s="139"/>
    </row>
    <row r="13364" spans="5:5">
      <c r="E13364" s="139"/>
    </row>
    <row r="13365" spans="5:5">
      <c r="E13365" s="139"/>
    </row>
    <row r="13366" spans="5:5">
      <c r="E13366" s="139"/>
    </row>
    <row r="13367" spans="5:5">
      <c r="E13367" s="139"/>
    </row>
    <row r="13368" spans="5:5">
      <c r="E13368" s="139"/>
    </row>
    <row r="13369" spans="5:5">
      <c r="E13369" s="139"/>
    </row>
    <row r="13370" spans="5:5">
      <c r="E13370" s="139"/>
    </row>
    <row r="13371" spans="5:5">
      <c r="E13371" s="139"/>
    </row>
    <row r="13372" spans="5:5">
      <c r="E13372" s="139"/>
    </row>
    <row r="13373" spans="5:5">
      <c r="E13373" s="139"/>
    </row>
    <row r="13374" spans="5:5">
      <c r="E13374" s="139"/>
    </row>
    <row r="13375" spans="5:5">
      <c r="E13375" s="139"/>
    </row>
    <row r="13376" spans="5:5">
      <c r="E13376" s="139"/>
    </row>
    <row r="13377" spans="5:5">
      <c r="E13377" s="139"/>
    </row>
    <row r="13378" spans="5:5">
      <c r="E13378" s="139"/>
    </row>
    <row r="13379" spans="5:5">
      <c r="E13379" s="139"/>
    </row>
    <row r="13380" spans="5:5">
      <c r="E13380" s="139"/>
    </row>
    <row r="13381" spans="5:5">
      <c r="E13381" s="139"/>
    </row>
    <row r="13382" spans="5:5">
      <c r="E13382" s="139"/>
    </row>
    <row r="13383" spans="5:5">
      <c r="E13383" s="139"/>
    </row>
    <row r="13384" spans="5:5">
      <c r="E13384" s="139"/>
    </row>
    <row r="13385" spans="5:5">
      <c r="E13385" s="139"/>
    </row>
    <row r="13386" spans="5:5">
      <c r="E13386" s="139"/>
    </row>
    <row r="13387" spans="5:5">
      <c r="E13387" s="139"/>
    </row>
    <row r="13388" spans="5:5">
      <c r="E13388" s="139"/>
    </row>
    <row r="13389" spans="5:5">
      <c r="E13389" s="139"/>
    </row>
    <row r="13390" spans="5:5">
      <c r="E13390" s="139"/>
    </row>
    <row r="13391" spans="5:5">
      <c r="E13391" s="139"/>
    </row>
    <row r="13392" spans="5:5">
      <c r="E13392" s="139"/>
    </row>
    <row r="13393" spans="5:5">
      <c r="E13393" s="139"/>
    </row>
    <row r="13394" spans="5:5">
      <c r="E13394" s="139"/>
    </row>
    <row r="13395" spans="5:5">
      <c r="E13395" s="139"/>
    </row>
    <row r="13396" spans="5:5">
      <c r="E13396" s="139"/>
    </row>
    <row r="13397" spans="5:5">
      <c r="E13397" s="139"/>
    </row>
    <row r="13398" spans="5:5">
      <c r="E13398" s="139"/>
    </row>
    <row r="13399" spans="5:5">
      <c r="E13399" s="139"/>
    </row>
    <row r="13400" spans="5:5">
      <c r="E13400" s="139"/>
    </row>
    <row r="13401" spans="5:5">
      <c r="E13401" s="139"/>
    </row>
    <row r="13402" spans="5:5">
      <c r="E13402" s="139"/>
    </row>
    <row r="13403" spans="5:5">
      <c r="E13403" s="139"/>
    </row>
    <row r="13404" spans="5:5">
      <c r="E13404" s="139"/>
    </row>
    <row r="13405" spans="5:5">
      <c r="E13405" s="139"/>
    </row>
    <row r="13406" spans="5:5">
      <c r="E13406" s="139"/>
    </row>
    <row r="13407" spans="5:5">
      <c r="E13407" s="139"/>
    </row>
    <row r="13408" spans="5:5">
      <c r="E13408" s="139"/>
    </row>
    <row r="13409" spans="5:5">
      <c r="E13409" s="139"/>
    </row>
    <row r="13410" spans="5:5">
      <c r="E13410" s="139"/>
    </row>
    <row r="13411" spans="5:5">
      <c r="E13411" s="139"/>
    </row>
    <row r="13412" spans="5:5">
      <c r="E13412" s="139"/>
    </row>
    <row r="13413" spans="5:5">
      <c r="E13413" s="139"/>
    </row>
    <row r="13414" spans="5:5">
      <c r="E13414" s="139"/>
    </row>
    <row r="13415" spans="5:5">
      <c r="E13415" s="139"/>
    </row>
    <row r="13416" spans="5:5">
      <c r="E13416" s="139"/>
    </row>
    <row r="13417" spans="5:5">
      <c r="E13417" s="139"/>
    </row>
    <row r="13418" spans="5:5">
      <c r="E13418" s="139"/>
    </row>
    <row r="13419" spans="5:5">
      <c r="E13419" s="139"/>
    </row>
    <row r="13420" spans="5:5">
      <c r="E13420" s="139"/>
    </row>
    <row r="13421" spans="5:5">
      <c r="E13421" s="139"/>
    </row>
    <row r="13422" spans="5:5">
      <c r="E13422" s="139"/>
    </row>
    <row r="13423" spans="5:5">
      <c r="E13423" s="139"/>
    </row>
    <row r="13424" spans="5:5">
      <c r="E13424" s="139"/>
    </row>
    <row r="13425" spans="5:5">
      <c r="E13425" s="139"/>
    </row>
    <row r="13426" spans="5:5">
      <c r="E13426" s="139"/>
    </row>
    <row r="13427" spans="5:5">
      <c r="E13427" s="139"/>
    </row>
    <row r="13428" spans="5:5">
      <c r="E13428" s="139"/>
    </row>
    <row r="13429" spans="5:5">
      <c r="E13429" s="139"/>
    </row>
    <row r="13430" spans="5:5">
      <c r="E13430" s="139"/>
    </row>
    <row r="13431" spans="5:5">
      <c r="E13431" s="139"/>
    </row>
    <row r="13432" spans="5:5">
      <c r="E13432" s="139"/>
    </row>
    <row r="13433" spans="5:5">
      <c r="E13433" s="139"/>
    </row>
    <row r="13434" spans="5:5">
      <c r="E13434" s="139"/>
    </row>
    <row r="13435" spans="5:5">
      <c r="E13435" s="139"/>
    </row>
    <row r="13436" spans="5:5">
      <c r="E13436" s="139"/>
    </row>
    <row r="13437" spans="5:5">
      <c r="E13437" s="139"/>
    </row>
    <row r="13438" spans="5:5">
      <c r="E13438" s="139"/>
    </row>
    <row r="13439" spans="5:5">
      <c r="E13439" s="139"/>
    </row>
    <row r="13440" spans="5:5">
      <c r="E13440" s="139"/>
    </row>
    <row r="13441" spans="5:5">
      <c r="E13441" s="139"/>
    </row>
    <row r="13442" spans="5:5">
      <c r="E13442" s="139"/>
    </row>
    <row r="13443" spans="5:5">
      <c r="E13443" s="139"/>
    </row>
    <row r="13444" spans="5:5">
      <c r="E13444" s="139"/>
    </row>
    <row r="13445" spans="5:5">
      <c r="E13445" s="139"/>
    </row>
    <row r="13446" spans="5:5">
      <c r="E13446" s="139"/>
    </row>
    <row r="13447" spans="5:5">
      <c r="E13447" s="139"/>
    </row>
    <row r="13448" spans="5:5">
      <c r="E13448" s="139"/>
    </row>
    <row r="13449" spans="5:5">
      <c r="E13449" s="139"/>
    </row>
    <row r="13450" spans="5:5">
      <c r="E13450" s="139"/>
    </row>
    <row r="13451" spans="5:5">
      <c r="E13451" s="139"/>
    </row>
    <row r="13452" spans="5:5">
      <c r="E13452" s="139"/>
    </row>
    <row r="13453" spans="5:5">
      <c r="E13453" s="139"/>
    </row>
    <row r="13454" spans="5:5">
      <c r="E13454" s="139"/>
    </row>
    <row r="13455" spans="5:5">
      <c r="E13455" s="139"/>
    </row>
    <row r="13456" spans="5:5">
      <c r="E13456" s="139"/>
    </row>
    <row r="13457" spans="5:5">
      <c r="E13457" s="139"/>
    </row>
    <row r="13458" spans="5:5">
      <c r="E13458" s="139"/>
    </row>
    <row r="13459" spans="5:5">
      <c r="E13459" s="139"/>
    </row>
    <row r="13460" spans="5:5">
      <c r="E13460" s="139"/>
    </row>
    <row r="13461" spans="5:5">
      <c r="E13461" s="139"/>
    </row>
    <row r="13462" spans="5:5">
      <c r="E13462" s="139"/>
    </row>
    <row r="13463" spans="5:5">
      <c r="E13463" s="139"/>
    </row>
    <row r="13464" spans="5:5">
      <c r="E13464" s="139"/>
    </row>
    <row r="13465" spans="5:5">
      <c r="E13465" s="139"/>
    </row>
    <row r="13466" spans="5:5">
      <c r="E13466" s="139"/>
    </row>
    <row r="13467" spans="5:5">
      <c r="E13467" s="139"/>
    </row>
    <row r="13468" spans="5:5">
      <c r="E13468" s="139"/>
    </row>
    <row r="13469" spans="5:5">
      <c r="E13469" s="139"/>
    </row>
    <row r="13470" spans="5:5">
      <c r="E13470" s="139"/>
    </row>
    <row r="13471" spans="5:5">
      <c r="E13471" s="139"/>
    </row>
    <row r="13472" spans="5:5">
      <c r="E13472" s="139"/>
    </row>
    <row r="13473" spans="5:5">
      <c r="E13473" s="139"/>
    </row>
    <row r="13474" spans="5:5">
      <c r="E13474" s="139"/>
    </row>
    <row r="13475" spans="5:5">
      <c r="E13475" s="139"/>
    </row>
    <row r="13476" spans="5:5">
      <c r="E13476" s="139"/>
    </row>
    <row r="13477" spans="5:5">
      <c r="E13477" s="139"/>
    </row>
    <row r="13478" spans="5:5">
      <c r="E13478" s="139"/>
    </row>
    <row r="13479" spans="5:5">
      <c r="E13479" s="139"/>
    </row>
    <row r="13480" spans="5:5">
      <c r="E13480" s="139"/>
    </row>
    <row r="13481" spans="5:5">
      <c r="E13481" s="139"/>
    </row>
    <row r="13482" spans="5:5">
      <c r="E13482" s="139"/>
    </row>
    <row r="13483" spans="5:5">
      <c r="E13483" s="139"/>
    </row>
    <row r="13484" spans="5:5">
      <c r="E13484" s="139"/>
    </row>
    <row r="13485" spans="5:5">
      <c r="E13485" s="139"/>
    </row>
    <row r="13486" spans="5:5">
      <c r="E13486" s="139"/>
    </row>
    <row r="13487" spans="5:5">
      <c r="E13487" s="139"/>
    </row>
    <row r="13488" spans="5:5">
      <c r="E13488" s="139"/>
    </row>
    <row r="13489" spans="5:5">
      <c r="E13489" s="139"/>
    </row>
    <row r="13490" spans="5:5">
      <c r="E13490" s="139"/>
    </row>
    <row r="13491" spans="5:5">
      <c r="E13491" s="139"/>
    </row>
    <row r="13492" spans="5:5">
      <c r="E13492" s="139"/>
    </row>
    <row r="13493" spans="5:5">
      <c r="E13493" s="139"/>
    </row>
    <row r="13494" spans="5:5">
      <c r="E13494" s="139"/>
    </row>
    <row r="13495" spans="5:5">
      <c r="E13495" s="139"/>
    </row>
    <row r="13496" spans="5:5">
      <c r="E13496" s="139"/>
    </row>
    <row r="13497" spans="5:5">
      <c r="E13497" s="139"/>
    </row>
    <row r="13498" spans="5:5">
      <c r="E13498" s="139"/>
    </row>
    <row r="13499" spans="5:5">
      <c r="E13499" s="139"/>
    </row>
    <row r="13500" spans="5:5">
      <c r="E13500" s="139"/>
    </row>
    <row r="13501" spans="5:5">
      <c r="E13501" s="139"/>
    </row>
    <row r="13502" spans="5:5">
      <c r="E13502" s="139"/>
    </row>
    <row r="13503" spans="5:5">
      <c r="E13503" s="139"/>
    </row>
    <row r="13504" spans="5:5">
      <c r="E13504" s="139"/>
    </row>
    <row r="13505" spans="5:5">
      <c r="E13505" s="139"/>
    </row>
    <row r="13506" spans="5:5">
      <c r="E13506" s="139"/>
    </row>
    <row r="13507" spans="5:5">
      <c r="E13507" s="139"/>
    </row>
    <row r="13508" spans="5:5">
      <c r="E13508" s="139"/>
    </row>
    <row r="13509" spans="5:5">
      <c r="E13509" s="139"/>
    </row>
    <row r="13510" spans="5:5">
      <c r="E13510" s="139"/>
    </row>
    <row r="13511" spans="5:5">
      <c r="E13511" s="139"/>
    </row>
    <row r="13512" spans="5:5">
      <c r="E13512" s="139"/>
    </row>
    <row r="13513" spans="5:5">
      <c r="E13513" s="139"/>
    </row>
    <row r="13514" spans="5:5">
      <c r="E13514" s="139"/>
    </row>
    <row r="13515" spans="5:5">
      <c r="E13515" s="139"/>
    </row>
    <row r="13516" spans="5:5">
      <c r="E13516" s="139"/>
    </row>
    <row r="13517" spans="5:5">
      <c r="E13517" s="139"/>
    </row>
    <row r="13518" spans="5:5">
      <c r="E13518" s="139"/>
    </row>
    <row r="13519" spans="5:5">
      <c r="E13519" s="139"/>
    </row>
    <row r="13520" spans="5:5">
      <c r="E13520" s="139"/>
    </row>
    <row r="13521" spans="5:5">
      <c r="E13521" s="139"/>
    </row>
    <row r="13522" spans="5:5">
      <c r="E13522" s="139"/>
    </row>
    <row r="13523" spans="5:5">
      <c r="E13523" s="139"/>
    </row>
    <row r="13524" spans="5:5">
      <c r="E13524" s="139"/>
    </row>
    <row r="13525" spans="5:5">
      <c r="E13525" s="139"/>
    </row>
    <row r="13526" spans="5:5">
      <c r="E13526" s="139"/>
    </row>
    <row r="13527" spans="5:5">
      <c r="E13527" s="139"/>
    </row>
    <row r="13528" spans="5:5">
      <c r="E13528" s="139"/>
    </row>
    <row r="13529" spans="5:5">
      <c r="E13529" s="139"/>
    </row>
    <row r="13530" spans="5:5">
      <c r="E13530" s="139"/>
    </row>
    <row r="13531" spans="5:5">
      <c r="E13531" s="139"/>
    </row>
    <row r="13532" spans="5:5">
      <c r="E13532" s="139"/>
    </row>
    <row r="13533" spans="5:5">
      <c r="E13533" s="139"/>
    </row>
    <row r="13534" spans="5:5">
      <c r="E13534" s="139"/>
    </row>
    <row r="13535" spans="5:5">
      <c r="E13535" s="139"/>
    </row>
    <row r="13536" spans="5:5">
      <c r="E13536" s="139"/>
    </row>
    <row r="13537" spans="5:5">
      <c r="E13537" s="139"/>
    </row>
    <row r="13538" spans="5:5">
      <c r="E13538" s="139"/>
    </row>
    <row r="13539" spans="5:5">
      <c r="E13539" s="139"/>
    </row>
    <row r="13540" spans="5:5">
      <c r="E13540" s="139"/>
    </row>
    <row r="13541" spans="5:5">
      <c r="E13541" s="139"/>
    </row>
    <row r="13542" spans="5:5">
      <c r="E13542" s="139"/>
    </row>
    <row r="13543" spans="5:5">
      <c r="E13543" s="139"/>
    </row>
    <row r="13544" spans="5:5">
      <c r="E13544" s="139"/>
    </row>
    <row r="13545" spans="5:5">
      <c r="E13545" s="139"/>
    </row>
    <row r="13546" spans="5:5">
      <c r="E13546" s="139"/>
    </row>
    <row r="13547" spans="5:5">
      <c r="E13547" s="139"/>
    </row>
    <row r="13548" spans="5:5">
      <c r="E13548" s="139"/>
    </row>
    <row r="13549" spans="5:5">
      <c r="E13549" s="139"/>
    </row>
    <row r="13550" spans="5:5">
      <c r="E13550" s="139"/>
    </row>
    <row r="13551" spans="5:5">
      <c r="E13551" s="139"/>
    </row>
    <row r="13552" spans="5:5">
      <c r="E13552" s="139"/>
    </row>
    <row r="13553" spans="5:5">
      <c r="E13553" s="139"/>
    </row>
    <row r="13554" spans="5:5">
      <c r="E13554" s="139"/>
    </row>
    <row r="13555" spans="5:5">
      <c r="E13555" s="139"/>
    </row>
    <row r="13556" spans="5:5">
      <c r="E13556" s="139"/>
    </row>
    <row r="13557" spans="5:5">
      <c r="E13557" s="139"/>
    </row>
    <row r="13558" spans="5:5">
      <c r="E13558" s="139"/>
    </row>
    <row r="13559" spans="5:5">
      <c r="E13559" s="139"/>
    </row>
    <row r="13560" spans="5:5">
      <c r="E13560" s="139"/>
    </row>
    <row r="13561" spans="5:5">
      <c r="E13561" s="139"/>
    </row>
    <row r="13562" spans="5:5">
      <c r="E13562" s="139"/>
    </row>
    <row r="13563" spans="5:5">
      <c r="E13563" s="139"/>
    </row>
    <row r="13564" spans="5:5">
      <c r="E13564" s="139"/>
    </row>
    <row r="13565" spans="5:5">
      <c r="E13565" s="139"/>
    </row>
    <row r="13566" spans="5:5">
      <c r="E13566" s="139"/>
    </row>
    <row r="13567" spans="5:5">
      <c r="E13567" s="139"/>
    </row>
    <row r="13568" spans="5:5">
      <c r="E13568" s="139"/>
    </row>
    <row r="13569" spans="5:5">
      <c r="E13569" s="139"/>
    </row>
    <row r="13570" spans="5:5">
      <c r="E13570" s="139"/>
    </row>
    <row r="13571" spans="5:5">
      <c r="E13571" s="139"/>
    </row>
    <row r="13572" spans="5:5">
      <c r="E13572" s="139"/>
    </row>
    <row r="13573" spans="5:5">
      <c r="E13573" s="139"/>
    </row>
    <row r="13574" spans="5:5">
      <c r="E13574" s="139"/>
    </row>
    <row r="13575" spans="5:5">
      <c r="E13575" s="139"/>
    </row>
    <row r="13576" spans="5:5">
      <c r="E13576" s="139"/>
    </row>
    <row r="13577" spans="5:5">
      <c r="E13577" s="139"/>
    </row>
    <row r="13578" spans="5:5">
      <c r="E13578" s="139"/>
    </row>
    <row r="13579" spans="5:5">
      <c r="E13579" s="139"/>
    </row>
    <row r="13580" spans="5:5">
      <c r="E13580" s="139"/>
    </row>
    <row r="13581" spans="5:5">
      <c r="E13581" s="139"/>
    </row>
    <row r="13582" spans="5:5">
      <c r="E13582" s="139"/>
    </row>
    <row r="13583" spans="5:5">
      <c r="E13583" s="139"/>
    </row>
    <row r="13584" spans="5:5">
      <c r="E13584" s="139"/>
    </row>
    <row r="13585" spans="5:5">
      <c r="E13585" s="139"/>
    </row>
    <row r="13586" spans="5:5">
      <c r="E13586" s="139"/>
    </row>
    <row r="13587" spans="5:5">
      <c r="E13587" s="139"/>
    </row>
    <row r="13588" spans="5:5">
      <c r="E13588" s="139"/>
    </row>
    <row r="13589" spans="5:5">
      <c r="E13589" s="139"/>
    </row>
    <row r="13590" spans="5:5">
      <c r="E13590" s="139"/>
    </row>
    <row r="13591" spans="5:5">
      <c r="E13591" s="139"/>
    </row>
    <row r="13592" spans="5:5">
      <c r="E13592" s="139"/>
    </row>
    <row r="13593" spans="5:5">
      <c r="E13593" s="139"/>
    </row>
    <row r="13594" spans="5:5">
      <c r="E13594" s="139"/>
    </row>
    <row r="13595" spans="5:5">
      <c r="E13595" s="139"/>
    </row>
    <row r="13596" spans="5:5">
      <c r="E13596" s="139"/>
    </row>
    <row r="13597" spans="5:5">
      <c r="E13597" s="139"/>
    </row>
    <row r="13598" spans="5:5">
      <c r="E13598" s="139"/>
    </row>
    <row r="13599" spans="5:5">
      <c r="E13599" s="139"/>
    </row>
    <row r="13600" spans="5:5">
      <c r="E13600" s="139"/>
    </row>
    <row r="13601" spans="5:5">
      <c r="E13601" s="139"/>
    </row>
    <row r="13602" spans="5:5">
      <c r="E13602" s="139"/>
    </row>
    <row r="13603" spans="5:5">
      <c r="E13603" s="139"/>
    </row>
    <row r="13604" spans="5:5">
      <c r="E13604" s="139"/>
    </row>
    <row r="13605" spans="5:5">
      <c r="E13605" s="139"/>
    </row>
    <row r="13606" spans="5:5">
      <c r="E13606" s="139"/>
    </row>
    <row r="13607" spans="5:5">
      <c r="E13607" s="139"/>
    </row>
    <row r="13608" spans="5:5">
      <c r="E13608" s="139"/>
    </row>
    <row r="13609" spans="5:5">
      <c r="E13609" s="139"/>
    </row>
    <row r="13610" spans="5:5">
      <c r="E13610" s="139"/>
    </row>
    <row r="13611" spans="5:5">
      <c r="E13611" s="139"/>
    </row>
    <row r="13612" spans="5:5">
      <c r="E13612" s="139"/>
    </row>
    <row r="13613" spans="5:5">
      <c r="E13613" s="139"/>
    </row>
    <row r="13614" spans="5:5">
      <c r="E13614" s="139"/>
    </row>
    <row r="13615" spans="5:5">
      <c r="E13615" s="139"/>
    </row>
    <row r="13616" spans="5:5">
      <c r="E13616" s="139"/>
    </row>
    <row r="13617" spans="5:5">
      <c r="E13617" s="139"/>
    </row>
    <row r="13618" spans="5:5">
      <c r="E13618" s="139"/>
    </row>
    <row r="13619" spans="5:5">
      <c r="E13619" s="139"/>
    </row>
    <row r="13620" spans="5:5">
      <c r="E13620" s="139"/>
    </row>
    <row r="13621" spans="5:5">
      <c r="E13621" s="139"/>
    </row>
    <row r="13622" spans="5:5">
      <c r="E13622" s="139"/>
    </row>
    <row r="13623" spans="5:5">
      <c r="E13623" s="139"/>
    </row>
    <row r="13624" spans="5:5">
      <c r="E13624" s="139"/>
    </row>
    <row r="13625" spans="5:5">
      <c r="E13625" s="139"/>
    </row>
    <row r="13626" spans="5:5">
      <c r="E13626" s="139"/>
    </row>
    <row r="13627" spans="5:5">
      <c r="E13627" s="139"/>
    </row>
    <row r="13628" spans="5:5">
      <c r="E13628" s="139"/>
    </row>
    <row r="13629" spans="5:5">
      <c r="E13629" s="139"/>
    </row>
    <row r="13630" spans="5:5">
      <c r="E13630" s="139"/>
    </row>
    <row r="13631" spans="5:5">
      <c r="E13631" s="139"/>
    </row>
    <row r="13632" spans="5:5">
      <c r="E13632" s="139"/>
    </row>
    <row r="13633" spans="5:5">
      <c r="E13633" s="139"/>
    </row>
    <row r="13634" spans="5:5">
      <c r="E13634" s="139"/>
    </row>
    <row r="13635" spans="5:5">
      <c r="E13635" s="139"/>
    </row>
    <row r="13636" spans="5:5">
      <c r="E13636" s="139"/>
    </row>
    <row r="13637" spans="5:5">
      <c r="E13637" s="139"/>
    </row>
    <row r="13638" spans="5:5">
      <c r="E13638" s="139"/>
    </row>
    <row r="13639" spans="5:5">
      <c r="E13639" s="139"/>
    </row>
    <row r="13640" spans="5:5">
      <c r="E13640" s="139"/>
    </row>
    <row r="13641" spans="5:5">
      <c r="E13641" s="139"/>
    </row>
    <row r="13642" spans="5:5">
      <c r="E13642" s="139"/>
    </row>
    <row r="13643" spans="5:5">
      <c r="E13643" s="139"/>
    </row>
    <row r="13644" spans="5:5">
      <c r="E13644" s="139"/>
    </row>
    <row r="13645" spans="5:5">
      <c r="E13645" s="139"/>
    </row>
    <row r="13646" spans="5:5">
      <c r="E13646" s="139"/>
    </row>
    <row r="13647" spans="5:5">
      <c r="E13647" s="139"/>
    </row>
    <row r="13648" spans="5:5">
      <c r="E13648" s="139"/>
    </row>
    <row r="13649" spans="5:5">
      <c r="E13649" s="139"/>
    </row>
    <row r="13650" spans="5:5">
      <c r="E13650" s="139"/>
    </row>
    <row r="13651" spans="5:5">
      <c r="E13651" s="139"/>
    </row>
    <row r="13652" spans="5:5">
      <c r="E13652" s="139"/>
    </row>
    <row r="13653" spans="5:5">
      <c r="E13653" s="139"/>
    </row>
    <row r="13654" spans="5:5">
      <c r="E13654" s="139"/>
    </row>
    <row r="13655" spans="5:5">
      <c r="E13655" s="139"/>
    </row>
    <row r="13656" spans="5:5">
      <c r="E13656" s="139"/>
    </row>
    <row r="13657" spans="5:5">
      <c r="E13657" s="139"/>
    </row>
    <row r="13658" spans="5:5">
      <c r="E13658" s="139"/>
    </row>
    <row r="13659" spans="5:5">
      <c r="E13659" s="139"/>
    </row>
    <row r="13660" spans="5:5">
      <c r="E13660" s="139"/>
    </row>
    <row r="13661" spans="5:5">
      <c r="E13661" s="139"/>
    </row>
    <row r="13662" spans="5:5">
      <c r="E13662" s="139"/>
    </row>
    <row r="13663" spans="5:5">
      <c r="E13663" s="139"/>
    </row>
    <row r="13664" spans="5:5">
      <c r="E13664" s="139"/>
    </row>
    <row r="13665" spans="5:5">
      <c r="E13665" s="139"/>
    </row>
    <row r="13666" spans="5:5">
      <c r="E13666" s="139"/>
    </row>
    <row r="13667" spans="5:5">
      <c r="E13667" s="139"/>
    </row>
    <row r="13668" spans="5:5">
      <c r="E13668" s="139"/>
    </row>
    <row r="13669" spans="5:5">
      <c r="E13669" s="139"/>
    </row>
    <row r="13670" spans="5:5">
      <c r="E13670" s="139"/>
    </row>
    <row r="13671" spans="5:5">
      <c r="E13671" s="139"/>
    </row>
    <row r="13672" spans="5:5">
      <c r="E13672" s="139"/>
    </row>
    <row r="13673" spans="5:5">
      <c r="E13673" s="139"/>
    </row>
    <row r="13674" spans="5:5">
      <c r="E13674" s="139"/>
    </row>
    <row r="13675" spans="5:5">
      <c r="E13675" s="139"/>
    </row>
    <row r="13676" spans="5:5">
      <c r="E13676" s="139"/>
    </row>
    <row r="13677" spans="5:5">
      <c r="E13677" s="139"/>
    </row>
    <row r="13678" spans="5:5">
      <c r="E13678" s="139"/>
    </row>
    <row r="13679" spans="5:5">
      <c r="E13679" s="139"/>
    </row>
    <row r="13680" spans="5:5">
      <c r="E13680" s="139"/>
    </row>
    <row r="13681" spans="5:5">
      <c r="E13681" s="139"/>
    </row>
    <row r="13682" spans="5:5">
      <c r="E13682" s="139"/>
    </row>
    <row r="13683" spans="5:5">
      <c r="E13683" s="139"/>
    </row>
    <row r="13684" spans="5:5">
      <c r="E13684" s="139"/>
    </row>
    <row r="13685" spans="5:5">
      <c r="E13685" s="139"/>
    </row>
    <row r="13686" spans="5:5">
      <c r="E13686" s="139"/>
    </row>
    <row r="13687" spans="5:5">
      <c r="E13687" s="139"/>
    </row>
    <row r="13688" spans="5:5">
      <c r="E13688" s="139"/>
    </row>
    <row r="13689" spans="5:5">
      <c r="E13689" s="139"/>
    </row>
    <row r="13690" spans="5:5">
      <c r="E13690" s="139"/>
    </row>
    <row r="13691" spans="5:5">
      <c r="E13691" s="139"/>
    </row>
    <row r="13692" spans="5:5">
      <c r="E13692" s="139"/>
    </row>
    <row r="13693" spans="5:5">
      <c r="E13693" s="139"/>
    </row>
    <row r="13694" spans="5:5">
      <c r="E13694" s="139"/>
    </row>
    <row r="13695" spans="5:5">
      <c r="E13695" s="139"/>
    </row>
    <row r="13696" spans="5:5">
      <c r="E13696" s="139"/>
    </row>
    <row r="13697" spans="5:5">
      <c r="E13697" s="139"/>
    </row>
    <row r="13698" spans="5:5">
      <c r="E13698" s="139"/>
    </row>
    <row r="13699" spans="5:5">
      <c r="E13699" s="139"/>
    </row>
    <row r="13700" spans="5:5">
      <c r="E13700" s="139"/>
    </row>
    <row r="13701" spans="5:5">
      <c r="E13701" s="139"/>
    </row>
    <row r="13702" spans="5:5">
      <c r="E13702" s="139"/>
    </row>
    <row r="13703" spans="5:5">
      <c r="E13703" s="139"/>
    </row>
    <row r="13704" spans="5:5">
      <c r="E13704" s="139"/>
    </row>
    <row r="13705" spans="5:5">
      <c r="E13705" s="139"/>
    </row>
    <row r="13706" spans="5:5">
      <c r="E13706" s="139"/>
    </row>
    <row r="13707" spans="5:5">
      <c r="E13707" s="139"/>
    </row>
    <row r="13708" spans="5:5">
      <c r="E13708" s="139"/>
    </row>
    <row r="13709" spans="5:5">
      <c r="E13709" s="139"/>
    </row>
    <row r="13710" spans="5:5">
      <c r="E13710" s="139"/>
    </row>
    <row r="13711" spans="5:5">
      <c r="E13711" s="139"/>
    </row>
    <row r="13712" spans="5:5">
      <c r="E13712" s="139"/>
    </row>
    <row r="13713" spans="5:5">
      <c r="E13713" s="139"/>
    </row>
    <row r="13714" spans="5:5">
      <c r="E13714" s="139"/>
    </row>
    <row r="13715" spans="5:5">
      <c r="E13715" s="139"/>
    </row>
    <row r="13716" spans="5:5">
      <c r="E13716" s="139"/>
    </row>
    <row r="13717" spans="5:5">
      <c r="E13717" s="139"/>
    </row>
    <row r="13718" spans="5:5">
      <c r="E13718" s="139"/>
    </row>
    <row r="13719" spans="5:5">
      <c r="E13719" s="139"/>
    </row>
    <row r="13720" spans="5:5">
      <c r="E13720" s="139"/>
    </row>
    <row r="13721" spans="5:5">
      <c r="E13721" s="139"/>
    </row>
    <row r="13722" spans="5:5">
      <c r="E13722" s="139"/>
    </row>
    <row r="13723" spans="5:5">
      <c r="E13723" s="139"/>
    </row>
    <row r="13724" spans="5:5">
      <c r="E13724" s="139"/>
    </row>
    <row r="13725" spans="5:5">
      <c r="E13725" s="139"/>
    </row>
    <row r="13726" spans="5:5">
      <c r="E13726" s="139"/>
    </row>
    <row r="13727" spans="5:5">
      <c r="E13727" s="139"/>
    </row>
    <row r="13728" spans="5:5">
      <c r="E13728" s="139"/>
    </row>
    <row r="13729" spans="5:5">
      <c r="E13729" s="139"/>
    </row>
    <row r="13730" spans="5:5">
      <c r="E13730" s="139"/>
    </row>
    <row r="13731" spans="5:5">
      <c r="E13731" s="139"/>
    </row>
    <row r="13732" spans="5:5">
      <c r="E13732" s="139"/>
    </row>
    <row r="13733" spans="5:5">
      <c r="E13733" s="139"/>
    </row>
    <row r="13734" spans="5:5">
      <c r="E13734" s="139"/>
    </row>
    <row r="13735" spans="5:5">
      <c r="E13735" s="139"/>
    </row>
    <row r="13736" spans="5:5">
      <c r="E13736" s="139"/>
    </row>
    <row r="13737" spans="5:5">
      <c r="E13737" s="139"/>
    </row>
    <row r="13738" spans="5:5">
      <c r="E13738" s="139"/>
    </row>
    <row r="13739" spans="5:5">
      <c r="E13739" s="139"/>
    </row>
    <row r="13740" spans="5:5">
      <c r="E13740" s="139"/>
    </row>
    <row r="13741" spans="5:5">
      <c r="E13741" s="139"/>
    </row>
    <row r="13742" spans="5:5">
      <c r="E13742" s="139"/>
    </row>
    <row r="13743" spans="5:5">
      <c r="E13743" s="139"/>
    </row>
    <row r="13744" spans="5:5">
      <c r="E13744" s="139"/>
    </row>
    <row r="13745" spans="5:5">
      <c r="E13745" s="139"/>
    </row>
    <row r="13746" spans="5:5">
      <c r="E13746" s="139"/>
    </row>
    <row r="13747" spans="5:5">
      <c r="E13747" s="139"/>
    </row>
    <row r="13748" spans="5:5">
      <c r="E13748" s="139"/>
    </row>
    <row r="13749" spans="5:5">
      <c r="E13749" s="139"/>
    </row>
    <row r="13750" spans="5:5">
      <c r="E13750" s="139"/>
    </row>
    <row r="13751" spans="5:5">
      <c r="E13751" s="139"/>
    </row>
    <row r="13752" spans="5:5">
      <c r="E13752" s="139"/>
    </row>
    <row r="13753" spans="5:5">
      <c r="E13753" s="139"/>
    </row>
    <row r="13754" spans="5:5">
      <c r="E13754" s="139"/>
    </row>
    <row r="13755" spans="5:5">
      <c r="E13755" s="139"/>
    </row>
    <row r="13756" spans="5:5">
      <c r="E13756" s="139"/>
    </row>
    <row r="13757" spans="5:5">
      <c r="E13757" s="139"/>
    </row>
    <row r="13758" spans="5:5">
      <c r="E13758" s="139"/>
    </row>
    <row r="13759" spans="5:5">
      <c r="E13759" s="139"/>
    </row>
    <row r="13760" spans="5:5">
      <c r="E13760" s="139"/>
    </row>
    <row r="13761" spans="5:5">
      <c r="E13761" s="139"/>
    </row>
    <row r="13762" spans="5:5">
      <c r="E13762" s="139"/>
    </row>
    <row r="13763" spans="5:5">
      <c r="E13763" s="139"/>
    </row>
    <row r="13764" spans="5:5">
      <c r="E13764" s="139"/>
    </row>
    <row r="13765" spans="5:5">
      <c r="E13765" s="139"/>
    </row>
    <row r="13766" spans="5:5">
      <c r="E13766" s="139"/>
    </row>
    <row r="13767" spans="5:5">
      <c r="E13767" s="139"/>
    </row>
    <row r="13768" spans="5:5">
      <c r="E13768" s="139"/>
    </row>
    <row r="13769" spans="5:5">
      <c r="E13769" s="139"/>
    </row>
    <row r="13770" spans="5:5">
      <c r="E13770" s="139"/>
    </row>
    <row r="13771" spans="5:5">
      <c r="E13771" s="139"/>
    </row>
    <row r="13772" spans="5:5">
      <c r="E13772" s="139"/>
    </row>
    <row r="13773" spans="5:5">
      <c r="E13773" s="139"/>
    </row>
    <row r="13774" spans="5:5">
      <c r="E13774" s="139"/>
    </row>
    <row r="13775" spans="5:5">
      <c r="E13775" s="139"/>
    </row>
    <row r="13776" spans="5:5">
      <c r="E13776" s="139"/>
    </row>
    <row r="13777" spans="5:5">
      <c r="E13777" s="139"/>
    </row>
    <row r="13778" spans="5:5">
      <c r="E13778" s="139"/>
    </row>
    <row r="13779" spans="5:5">
      <c r="E13779" s="139"/>
    </row>
    <row r="13780" spans="5:5">
      <c r="E13780" s="139"/>
    </row>
    <row r="13781" spans="5:5">
      <c r="E13781" s="139"/>
    </row>
    <row r="13782" spans="5:5">
      <c r="E13782" s="139"/>
    </row>
    <row r="13783" spans="5:5">
      <c r="E13783" s="139"/>
    </row>
    <row r="13784" spans="5:5">
      <c r="E13784" s="139"/>
    </row>
    <row r="13785" spans="5:5">
      <c r="E13785" s="139"/>
    </row>
    <row r="13786" spans="5:5">
      <c r="E13786" s="139"/>
    </row>
    <row r="13787" spans="5:5">
      <c r="E13787" s="139"/>
    </row>
    <row r="13788" spans="5:5">
      <c r="E13788" s="139"/>
    </row>
    <row r="13789" spans="5:5">
      <c r="E13789" s="139"/>
    </row>
    <row r="13790" spans="5:5">
      <c r="E13790" s="139"/>
    </row>
    <row r="13791" spans="5:5">
      <c r="E13791" s="139"/>
    </row>
    <row r="13792" spans="5:5">
      <c r="E13792" s="139"/>
    </row>
    <row r="13793" spans="5:5">
      <c r="E13793" s="139"/>
    </row>
    <row r="13794" spans="5:5">
      <c r="E13794" s="139"/>
    </row>
    <row r="13795" spans="5:5">
      <c r="E13795" s="139"/>
    </row>
    <row r="13796" spans="5:5">
      <c r="E13796" s="139"/>
    </row>
    <row r="13797" spans="5:5">
      <c r="E13797" s="139"/>
    </row>
    <row r="13798" spans="5:5">
      <c r="E13798" s="139"/>
    </row>
    <row r="13799" spans="5:5">
      <c r="E13799" s="139"/>
    </row>
    <row r="13800" spans="5:5">
      <c r="E13800" s="139"/>
    </row>
    <row r="13801" spans="5:5">
      <c r="E13801" s="139"/>
    </row>
    <row r="13802" spans="5:5">
      <c r="E13802" s="139"/>
    </row>
    <row r="13803" spans="5:5">
      <c r="E13803" s="139"/>
    </row>
    <row r="13804" spans="5:5">
      <c r="E13804" s="139"/>
    </row>
    <row r="13805" spans="5:5">
      <c r="E13805" s="139"/>
    </row>
    <row r="13806" spans="5:5">
      <c r="E13806" s="139"/>
    </row>
    <row r="13807" spans="5:5">
      <c r="E13807" s="139"/>
    </row>
    <row r="13808" spans="5:5">
      <c r="E13808" s="139"/>
    </row>
    <row r="13809" spans="5:5">
      <c r="E13809" s="139"/>
    </row>
    <row r="13810" spans="5:5">
      <c r="E13810" s="139"/>
    </row>
    <row r="13811" spans="5:5">
      <c r="E13811" s="139"/>
    </row>
    <row r="13812" spans="5:5">
      <c r="E13812" s="139"/>
    </row>
    <row r="13813" spans="5:5">
      <c r="E13813" s="139"/>
    </row>
    <row r="13814" spans="5:5">
      <c r="E13814" s="139"/>
    </row>
    <row r="13815" spans="5:5">
      <c r="E13815" s="139"/>
    </row>
    <row r="13816" spans="5:5">
      <c r="E13816" s="139"/>
    </row>
    <row r="13817" spans="5:5">
      <c r="E13817" s="139"/>
    </row>
    <row r="13818" spans="5:5">
      <c r="E13818" s="139"/>
    </row>
    <row r="13819" spans="5:5">
      <c r="E13819" s="139"/>
    </row>
    <row r="13820" spans="5:5">
      <c r="E13820" s="139"/>
    </row>
    <row r="13821" spans="5:5">
      <c r="E13821" s="139"/>
    </row>
    <row r="13822" spans="5:5">
      <c r="E13822" s="139"/>
    </row>
    <row r="13823" spans="5:5">
      <c r="E13823" s="139"/>
    </row>
    <row r="13824" spans="5:5">
      <c r="E13824" s="139"/>
    </row>
    <row r="13825" spans="5:5">
      <c r="E13825" s="139"/>
    </row>
    <row r="13826" spans="5:5">
      <c r="E13826" s="139"/>
    </row>
    <row r="13827" spans="5:5">
      <c r="E13827" s="139"/>
    </row>
    <row r="13828" spans="5:5">
      <c r="E13828" s="139"/>
    </row>
    <row r="13829" spans="5:5">
      <c r="E13829" s="139"/>
    </row>
    <row r="13830" spans="5:5">
      <c r="E13830" s="139"/>
    </row>
    <row r="13831" spans="5:5">
      <c r="E13831" s="139"/>
    </row>
    <row r="13832" spans="5:5">
      <c r="E13832" s="139"/>
    </row>
    <row r="13833" spans="5:5">
      <c r="E13833" s="139"/>
    </row>
    <row r="13834" spans="5:5">
      <c r="E13834" s="139"/>
    </row>
    <row r="13835" spans="5:5">
      <c r="E13835" s="139"/>
    </row>
    <row r="13836" spans="5:5">
      <c r="E13836" s="139"/>
    </row>
    <row r="13837" spans="5:5">
      <c r="E13837" s="139"/>
    </row>
    <row r="13838" spans="5:5">
      <c r="E13838" s="139"/>
    </row>
    <row r="13839" spans="5:5">
      <c r="E13839" s="139"/>
    </row>
    <row r="13840" spans="5:5">
      <c r="E13840" s="139"/>
    </row>
    <row r="13841" spans="5:5">
      <c r="E13841" s="139"/>
    </row>
    <row r="13842" spans="5:5">
      <c r="E13842" s="139"/>
    </row>
    <row r="13843" spans="5:5">
      <c r="E13843" s="139"/>
    </row>
    <row r="13844" spans="5:5">
      <c r="E13844" s="139"/>
    </row>
    <row r="13845" spans="5:5">
      <c r="E13845" s="139"/>
    </row>
    <row r="13846" spans="5:5">
      <c r="E13846" s="139"/>
    </row>
    <row r="13847" spans="5:5">
      <c r="E13847" s="139"/>
    </row>
    <row r="13848" spans="5:5">
      <c r="E13848" s="139"/>
    </row>
    <row r="13849" spans="5:5">
      <c r="E13849" s="139"/>
    </row>
    <row r="13850" spans="5:5">
      <c r="E13850" s="139"/>
    </row>
    <row r="13851" spans="5:5">
      <c r="E13851" s="139"/>
    </row>
    <row r="13852" spans="5:5">
      <c r="E13852" s="139"/>
    </row>
    <row r="13853" spans="5:5">
      <c r="E13853" s="139"/>
    </row>
    <row r="13854" spans="5:5">
      <c r="E13854" s="139"/>
    </row>
    <row r="13855" spans="5:5">
      <c r="E13855" s="139"/>
    </row>
    <row r="13856" spans="5:5">
      <c r="E13856" s="139"/>
    </row>
    <row r="13857" spans="5:5">
      <c r="E13857" s="139"/>
    </row>
    <row r="13858" spans="5:5">
      <c r="E13858" s="139"/>
    </row>
    <row r="13859" spans="5:5">
      <c r="E13859" s="139"/>
    </row>
    <row r="13860" spans="5:5">
      <c r="E13860" s="139"/>
    </row>
    <row r="13861" spans="5:5">
      <c r="E13861" s="139"/>
    </row>
    <row r="13862" spans="5:5">
      <c r="E13862" s="139"/>
    </row>
    <row r="13863" spans="5:5">
      <c r="E13863" s="139"/>
    </row>
    <row r="13864" spans="5:5">
      <c r="E13864" s="139"/>
    </row>
    <row r="13865" spans="5:5">
      <c r="E13865" s="139"/>
    </row>
    <row r="13866" spans="5:5">
      <c r="E13866" s="139"/>
    </row>
    <row r="13867" spans="5:5">
      <c r="E13867" s="139"/>
    </row>
    <row r="13868" spans="5:5">
      <c r="E13868" s="139"/>
    </row>
    <row r="13869" spans="5:5">
      <c r="E13869" s="139"/>
    </row>
    <row r="13870" spans="5:5">
      <c r="E13870" s="139"/>
    </row>
    <row r="13871" spans="5:5">
      <c r="E13871" s="139"/>
    </row>
    <row r="13872" spans="5:5">
      <c r="E13872" s="139"/>
    </row>
    <row r="13873" spans="5:5">
      <c r="E13873" s="139"/>
    </row>
    <row r="13874" spans="5:5">
      <c r="E13874" s="139"/>
    </row>
    <row r="13875" spans="5:5">
      <c r="E13875" s="139"/>
    </row>
    <row r="13876" spans="5:5">
      <c r="E13876" s="139"/>
    </row>
    <row r="13877" spans="5:5">
      <c r="E13877" s="139"/>
    </row>
    <row r="13878" spans="5:5">
      <c r="E13878" s="139"/>
    </row>
    <row r="13879" spans="5:5">
      <c r="E13879" s="139"/>
    </row>
    <row r="13880" spans="5:5">
      <c r="E13880" s="139"/>
    </row>
    <row r="13881" spans="5:5">
      <c r="E13881" s="139"/>
    </row>
    <row r="13882" spans="5:5">
      <c r="E13882" s="139"/>
    </row>
    <row r="13883" spans="5:5">
      <c r="E13883" s="139"/>
    </row>
    <row r="13884" spans="5:5">
      <c r="E13884" s="139"/>
    </row>
    <row r="13885" spans="5:5">
      <c r="E13885" s="139"/>
    </row>
    <row r="13886" spans="5:5">
      <c r="E13886" s="139"/>
    </row>
    <row r="13887" spans="5:5">
      <c r="E13887" s="139"/>
    </row>
    <row r="13888" spans="5:5">
      <c r="E13888" s="139"/>
    </row>
    <row r="13889" spans="5:5">
      <c r="E13889" s="139"/>
    </row>
    <row r="13890" spans="5:5">
      <c r="E13890" s="139"/>
    </row>
    <row r="13891" spans="5:5">
      <c r="E13891" s="139"/>
    </row>
    <row r="13892" spans="5:5">
      <c r="E13892" s="139"/>
    </row>
    <row r="13893" spans="5:5">
      <c r="E13893" s="139"/>
    </row>
    <row r="13894" spans="5:5">
      <c r="E13894" s="139"/>
    </row>
    <row r="13895" spans="5:5">
      <c r="E13895" s="139"/>
    </row>
    <row r="13896" spans="5:5">
      <c r="E13896" s="139"/>
    </row>
    <row r="13897" spans="5:5">
      <c r="E13897" s="139"/>
    </row>
    <row r="13898" spans="5:5">
      <c r="E13898" s="139"/>
    </row>
    <row r="13899" spans="5:5">
      <c r="E13899" s="139"/>
    </row>
    <row r="13900" spans="5:5">
      <c r="E13900" s="139"/>
    </row>
    <row r="13901" spans="5:5">
      <c r="E13901" s="139"/>
    </row>
    <row r="13902" spans="5:5">
      <c r="E13902" s="139"/>
    </row>
    <row r="13903" spans="5:5">
      <c r="E13903" s="139"/>
    </row>
    <row r="13904" spans="5:5">
      <c r="E13904" s="139"/>
    </row>
    <row r="13905" spans="5:5">
      <c r="E13905" s="139"/>
    </row>
    <row r="13906" spans="5:5">
      <c r="E13906" s="139"/>
    </row>
    <row r="13907" spans="5:5">
      <c r="E13907" s="139"/>
    </row>
    <row r="13908" spans="5:5">
      <c r="E13908" s="139"/>
    </row>
    <row r="13909" spans="5:5">
      <c r="E13909" s="139"/>
    </row>
    <row r="13910" spans="5:5">
      <c r="E13910" s="139"/>
    </row>
    <row r="13911" spans="5:5">
      <c r="E13911" s="139"/>
    </row>
    <row r="13912" spans="5:5">
      <c r="E13912" s="139"/>
    </row>
    <row r="13913" spans="5:5">
      <c r="E13913" s="139"/>
    </row>
    <row r="13914" spans="5:5">
      <c r="E13914" s="139"/>
    </row>
    <row r="13915" spans="5:5">
      <c r="E13915" s="139"/>
    </row>
    <row r="13916" spans="5:5">
      <c r="E13916" s="139"/>
    </row>
    <row r="13917" spans="5:5">
      <c r="E13917" s="139"/>
    </row>
    <row r="13918" spans="5:5">
      <c r="E13918" s="139"/>
    </row>
    <row r="13919" spans="5:5">
      <c r="E13919" s="139"/>
    </row>
    <row r="13920" spans="5:5">
      <c r="E13920" s="139"/>
    </row>
    <row r="13921" spans="5:5">
      <c r="E13921" s="139"/>
    </row>
    <row r="13922" spans="5:5">
      <c r="E13922" s="139"/>
    </row>
    <row r="13923" spans="5:5">
      <c r="E13923" s="139"/>
    </row>
    <row r="13924" spans="5:5">
      <c r="E13924" s="139"/>
    </row>
    <row r="13925" spans="5:5">
      <c r="E13925" s="139"/>
    </row>
    <row r="13926" spans="5:5">
      <c r="E13926" s="139"/>
    </row>
    <row r="13927" spans="5:5">
      <c r="E13927" s="139"/>
    </row>
    <row r="13928" spans="5:5">
      <c r="E13928" s="139"/>
    </row>
    <row r="13929" spans="5:5">
      <c r="E13929" s="139"/>
    </row>
    <row r="13930" spans="5:5">
      <c r="E13930" s="139"/>
    </row>
    <row r="13931" spans="5:5">
      <c r="E13931" s="139"/>
    </row>
    <row r="13932" spans="5:5">
      <c r="E13932" s="139"/>
    </row>
    <row r="13933" spans="5:5">
      <c r="E13933" s="139"/>
    </row>
    <row r="13934" spans="5:5">
      <c r="E13934" s="139"/>
    </row>
    <row r="13935" spans="5:5">
      <c r="E13935" s="139"/>
    </row>
    <row r="13936" spans="5:5">
      <c r="E13936" s="139"/>
    </row>
    <row r="13937" spans="5:5">
      <c r="E13937" s="139"/>
    </row>
    <row r="13938" spans="5:5">
      <c r="E13938" s="139"/>
    </row>
    <row r="13939" spans="5:5">
      <c r="E13939" s="139"/>
    </row>
    <row r="13940" spans="5:5">
      <c r="E13940" s="139"/>
    </row>
    <row r="13941" spans="5:5">
      <c r="E13941" s="139"/>
    </row>
    <row r="13942" spans="5:5">
      <c r="E13942" s="139"/>
    </row>
    <row r="13943" spans="5:5">
      <c r="E13943" s="139"/>
    </row>
    <row r="13944" spans="5:5">
      <c r="E13944" s="139"/>
    </row>
    <row r="13945" spans="5:5">
      <c r="E13945" s="139"/>
    </row>
    <row r="13946" spans="5:5">
      <c r="E13946" s="139"/>
    </row>
    <row r="13947" spans="5:5">
      <c r="E13947" s="139"/>
    </row>
    <row r="13948" spans="5:5">
      <c r="E13948" s="139"/>
    </row>
    <row r="13949" spans="5:5">
      <c r="E13949" s="139"/>
    </row>
    <row r="13950" spans="5:5">
      <c r="E13950" s="139"/>
    </row>
    <row r="13951" spans="5:5">
      <c r="E13951" s="139"/>
    </row>
    <row r="13952" spans="5:5">
      <c r="E13952" s="139"/>
    </row>
    <row r="13953" spans="5:5">
      <c r="E13953" s="139"/>
    </row>
    <row r="13954" spans="5:5">
      <c r="E13954" s="139"/>
    </row>
    <row r="13955" spans="5:5">
      <c r="E13955" s="139"/>
    </row>
    <row r="13956" spans="5:5">
      <c r="E13956" s="139"/>
    </row>
    <row r="13957" spans="5:5">
      <c r="E13957" s="139"/>
    </row>
    <row r="13958" spans="5:5">
      <c r="E13958" s="139"/>
    </row>
    <row r="13959" spans="5:5">
      <c r="E13959" s="139"/>
    </row>
    <row r="13960" spans="5:5">
      <c r="E13960" s="139"/>
    </row>
    <row r="13961" spans="5:5">
      <c r="E13961" s="139"/>
    </row>
    <row r="13962" spans="5:5">
      <c r="E13962" s="139"/>
    </row>
    <row r="13963" spans="5:5">
      <c r="E13963" s="139"/>
    </row>
    <row r="13964" spans="5:5">
      <c r="E13964" s="139"/>
    </row>
    <row r="13965" spans="5:5">
      <c r="E13965" s="139"/>
    </row>
    <row r="13966" spans="5:5">
      <c r="E13966" s="139"/>
    </row>
    <row r="13967" spans="5:5">
      <c r="E13967" s="139"/>
    </row>
    <row r="13968" spans="5:5">
      <c r="E13968" s="139"/>
    </row>
    <row r="13969" spans="5:5">
      <c r="E13969" s="139"/>
    </row>
    <row r="13970" spans="5:5">
      <c r="E13970" s="139"/>
    </row>
    <row r="13971" spans="5:5">
      <c r="E13971" s="139"/>
    </row>
    <row r="13972" spans="5:5">
      <c r="E13972" s="139"/>
    </row>
    <row r="13973" spans="5:5">
      <c r="E13973" s="139"/>
    </row>
    <row r="13974" spans="5:5">
      <c r="E13974" s="139"/>
    </row>
    <row r="13975" spans="5:5">
      <c r="E13975" s="139"/>
    </row>
    <row r="13976" spans="5:5">
      <c r="E13976" s="139"/>
    </row>
    <row r="13977" spans="5:5">
      <c r="E13977" s="139"/>
    </row>
    <row r="13978" spans="5:5">
      <c r="E13978" s="139"/>
    </row>
    <row r="13979" spans="5:5">
      <c r="E13979" s="139"/>
    </row>
    <row r="13980" spans="5:5">
      <c r="E13980" s="139"/>
    </row>
    <row r="13981" spans="5:5">
      <c r="E13981" s="139"/>
    </row>
    <row r="13982" spans="5:5">
      <c r="E13982" s="139"/>
    </row>
    <row r="13983" spans="5:5">
      <c r="E13983" s="139"/>
    </row>
    <row r="13984" spans="5:5">
      <c r="E13984" s="139"/>
    </row>
    <row r="13985" spans="5:5">
      <c r="E13985" s="139"/>
    </row>
    <row r="13986" spans="5:5">
      <c r="E13986" s="139"/>
    </row>
    <row r="13987" spans="5:5">
      <c r="E13987" s="139"/>
    </row>
    <row r="13988" spans="5:5">
      <c r="E13988" s="139"/>
    </row>
    <row r="13989" spans="5:5">
      <c r="E13989" s="139"/>
    </row>
    <row r="13990" spans="5:5">
      <c r="E13990" s="139"/>
    </row>
    <row r="13991" spans="5:5">
      <c r="E13991" s="139"/>
    </row>
    <row r="13992" spans="5:5">
      <c r="E13992" s="139"/>
    </row>
    <row r="13993" spans="5:5">
      <c r="E13993" s="139"/>
    </row>
    <row r="13994" spans="5:5">
      <c r="E13994" s="139"/>
    </row>
    <row r="13995" spans="5:5">
      <c r="E13995" s="139"/>
    </row>
    <row r="13996" spans="5:5">
      <c r="E13996" s="139"/>
    </row>
    <row r="13997" spans="5:5">
      <c r="E13997" s="139"/>
    </row>
    <row r="13998" spans="5:5">
      <c r="E13998" s="139"/>
    </row>
    <row r="13999" spans="5:5">
      <c r="E13999" s="139"/>
    </row>
    <row r="14000" spans="5:5">
      <c r="E14000" s="139"/>
    </row>
    <row r="14001" spans="5:5">
      <c r="E14001" s="139"/>
    </row>
    <row r="14002" spans="5:5">
      <c r="E14002" s="139"/>
    </row>
    <row r="14003" spans="5:5">
      <c r="E14003" s="139"/>
    </row>
    <row r="14004" spans="5:5">
      <c r="E14004" s="139"/>
    </row>
    <row r="14005" spans="5:5">
      <c r="E14005" s="139"/>
    </row>
    <row r="14006" spans="5:5">
      <c r="E14006" s="139"/>
    </row>
    <row r="14007" spans="5:5">
      <c r="E14007" s="139"/>
    </row>
    <row r="14008" spans="5:5">
      <c r="E14008" s="139"/>
    </row>
    <row r="14009" spans="5:5">
      <c r="E14009" s="139"/>
    </row>
    <row r="14010" spans="5:5">
      <c r="E14010" s="139"/>
    </row>
    <row r="14011" spans="5:5">
      <c r="E14011" s="139"/>
    </row>
    <row r="14012" spans="5:5">
      <c r="E14012" s="139"/>
    </row>
    <row r="14013" spans="5:5">
      <c r="E14013" s="139"/>
    </row>
    <row r="14014" spans="5:5">
      <c r="E14014" s="139"/>
    </row>
    <row r="14015" spans="5:5">
      <c r="E14015" s="139"/>
    </row>
    <row r="14016" spans="5:5">
      <c r="E14016" s="139"/>
    </row>
    <row r="14017" spans="5:5">
      <c r="E14017" s="139"/>
    </row>
    <row r="14018" spans="5:5">
      <c r="E14018" s="139"/>
    </row>
    <row r="14019" spans="5:5">
      <c r="E14019" s="139"/>
    </row>
    <row r="14020" spans="5:5">
      <c r="E14020" s="139"/>
    </row>
    <row r="14021" spans="5:5">
      <c r="E14021" s="139"/>
    </row>
    <row r="14022" spans="5:5">
      <c r="E14022" s="139"/>
    </row>
    <row r="14023" spans="5:5">
      <c r="E14023" s="139"/>
    </row>
    <row r="14024" spans="5:5">
      <c r="E14024" s="139"/>
    </row>
    <row r="14025" spans="5:5">
      <c r="E14025" s="139"/>
    </row>
    <row r="14026" spans="5:5">
      <c r="E14026" s="139"/>
    </row>
    <row r="14027" spans="5:5">
      <c r="E14027" s="139"/>
    </row>
    <row r="14028" spans="5:5">
      <c r="E14028" s="139"/>
    </row>
    <row r="14029" spans="5:5">
      <c r="E14029" s="139"/>
    </row>
    <row r="14030" spans="5:5">
      <c r="E14030" s="139"/>
    </row>
    <row r="14031" spans="5:5">
      <c r="E14031" s="139"/>
    </row>
    <row r="14032" spans="5:5">
      <c r="E14032" s="139"/>
    </row>
    <row r="14033" spans="5:5">
      <c r="E14033" s="139"/>
    </row>
    <row r="14034" spans="5:5">
      <c r="E14034" s="139"/>
    </row>
    <row r="14035" spans="5:5">
      <c r="E14035" s="139"/>
    </row>
    <row r="14036" spans="5:5">
      <c r="E14036" s="139"/>
    </row>
    <row r="14037" spans="5:5">
      <c r="E14037" s="139"/>
    </row>
    <row r="14038" spans="5:5">
      <c r="E14038" s="139"/>
    </row>
    <row r="14039" spans="5:5">
      <c r="E14039" s="139"/>
    </row>
    <row r="14040" spans="5:5">
      <c r="E14040" s="139"/>
    </row>
    <row r="14041" spans="5:5">
      <c r="E14041" s="139"/>
    </row>
    <row r="14042" spans="5:5">
      <c r="E14042" s="139"/>
    </row>
    <row r="14043" spans="5:5">
      <c r="E14043" s="139"/>
    </row>
    <row r="14044" spans="5:5">
      <c r="E14044" s="139"/>
    </row>
    <row r="14045" spans="5:5">
      <c r="E14045" s="139"/>
    </row>
    <row r="14046" spans="5:5">
      <c r="E14046" s="139"/>
    </row>
    <row r="14047" spans="5:5">
      <c r="E14047" s="139"/>
    </row>
    <row r="14048" spans="5:5">
      <c r="E14048" s="139"/>
    </row>
    <row r="14049" spans="5:5">
      <c r="E14049" s="139"/>
    </row>
    <row r="14050" spans="5:5">
      <c r="E14050" s="139"/>
    </row>
    <row r="14051" spans="5:5">
      <c r="E14051" s="139"/>
    </row>
    <row r="14052" spans="5:5">
      <c r="E14052" s="139"/>
    </row>
    <row r="14053" spans="5:5">
      <c r="E14053" s="139"/>
    </row>
    <row r="14054" spans="5:5">
      <c r="E14054" s="139"/>
    </row>
    <row r="14055" spans="5:5">
      <c r="E14055" s="139"/>
    </row>
    <row r="14056" spans="5:5">
      <c r="E14056" s="139"/>
    </row>
    <row r="14057" spans="5:5">
      <c r="E14057" s="139"/>
    </row>
    <row r="14058" spans="5:5">
      <c r="E14058" s="139"/>
    </row>
    <row r="14059" spans="5:5">
      <c r="E14059" s="139"/>
    </row>
    <row r="14060" spans="5:5">
      <c r="E14060" s="139"/>
    </row>
    <row r="14061" spans="5:5">
      <c r="E14061" s="139"/>
    </row>
    <row r="14062" spans="5:5">
      <c r="E14062" s="139"/>
    </row>
    <row r="14063" spans="5:5">
      <c r="E14063" s="139"/>
    </row>
    <row r="14064" spans="5:5">
      <c r="E14064" s="139"/>
    </row>
    <row r="14065" spans="5:5">
      <c r="E14065" s="139"/>
    </row>
    <row r="14066" spans="5:5">
      <c r="E14066" s="139"/>
    </row>
    <row r="14067" spans="5:5">
      <c r="E14067" s="139"/>
    </row>
    <row r="14068" spans="5:5">
      <c r="E14068" s="139"/>
    </row>
    <row r="14069" spans="5:5">
      <c r="E14069" s="139"/>
    </row>
    <row r="14070" spans="5:5">
      <c r="E14070" s="139"/>
    </row>
    <row r="14071" spans="5:5">
      <c r="E14071" s="139"/>
    </row>
    <row r="14072" spans="5:5">
      <c r="E14072" s="139"/>
    </row>
    <row r="14073" spans="5:5">
      <c r="E14073" s="139"/>
    </row>
    <row r="14074" spans="5:5">
      <c r="E14074" s="139"/>
    </row>
    <row r="14075" spans="5:5">
      <c r="E14075" s="139"/>
    </row>
    <row r="14076" spans="5:5">
      <c r="E14076" s="139"/>
    </row>
    <row r="14077" spans="5:5">
      <c r="E14077" s="139"/>
    </row>
    <row r="14078" spans="5:5">
      <c r="E14078" s="139"/>
    </row>
    <row r="14079" spans="5:5">
      <c r="E14079" s="139"/>
    </row>
    <row r="14080" spans="5:5">
      <c r="E14080" s="139"/>
    </row>
    <row r="14081" spans="5:5">
      <c r="E14081" s="139"/>
    </row>
    <row r="14082" spans="5:5">
      <c r="E14082" s="139"/>
    </row>
    <row r="14083" spans="5:5">
      <c r="E14083" s="139"/>
    </row>
    <row r="14084" spans="5:5">
      <c r="E14084" s="139"/>
    </row>
    <row r="14085" spans="5:5">
      <c r="E14085" s="139"/>
    </row>
    <row r="14086" spans="5:5">
      <c r="E14086" s="139"/>
    </row>
    <row r="14087" spans="5:5">
      <c r="E14087" s="139"/>
    </row>
    <row r="14088" spans="5:5">
      <c r="E14088" s="139"/>
    </row>
    <row r="14089" spans="5:5">
      <c r="E14089" s="139"/>
    </row>
    <row r="14090" spans="5:5">
      <c r="E14090" s="139"/>
    </row>
    <row r="14091" spans="5:5">
      <c r="E14091" s="139"/>
    </row>
    <row r="14092" spans="5:5">
      <c r="E14092" s="139"/>
    </row>
    <row r="14093" spans="5:5">
      <c r="E14093" s="139"/>
    </row>
    <row r="14094" spans="5:5">
      <c r="E14094" s="139"/>
    </row>
    <row r="14095" spans="5:5">
      <c r="E14095" s="139"/>
    </row>
    <row r="14096" spans="5:5">
      <c r="E14096" s="139"/>
    </row>
    <row r="14097" spans="5:5">
      <c r="E14097" s="139"/>
    </row>
    <row r="14098" spans="5:5">
      <c r="E14098" s="139"/>
    </row>
    <row r="14099" spans="5:5">
      <c r="E14099" s="139"/>
    </row>
    <row r="14100" spans="5:5">
      <c r="E14100" s="139"/>
    </row>
    <row r="14101" spans="5:5">
      <c r="E14101" s="139"/>
    </row>
    <row r="14102" spans="5:5">
      <c r="E14102" s="139"/>
    </row>
    <row r="14103" spans="5:5">
      <c r="E14103" s="139"/>
    </row>
    <row r="14104" spans="5:5">
      <c r="E14104" s="139"/>
    </row>
    <row r="14105" spans="5:5">
      <c r="E14105" s="139"/>
    </row>
    <row r="14106" spans="5:5">
      <c r="E14106" s="139"/>
    </row>
    <row r="14107" spans="5:5">
      <c r="E14107" s="139"/>
    </row>
    <row r="14108" spans="5:5">
      <c r="E14108" s="139"/>
    </row>
    <row r="14109" spans="5:5">
      <c r="E14109" s="139"/>
    </row>
    <row r="14110" spans="5:5">
      <c r="E14110" s="139"/>
    </row>
    <row r="14111" spans="5:5">
      <c r="E14111" s="139"/>
    </row>
    <row r="14112" spans="5:5">
      <c r="E14112" s="139"/>
    </row>
    <row r="14113" spans="5:5">
      <c r="E14113" s="139"/>
    </row>
    <row r="14114" spans="5:5">
      <c r="E14114" s="139"/>
    </row>
    <row r="14115" spans="5:5">
      <c r="E14115" s="139"/>
    </row>
    <row r="14116" spans="5:5">
      <c r="E14116" s="139"/>
    </row>
    <row r="14117" spans="5:5">
      <c r="E14117" s="139"/>
    </row>
    <row r="14118" spans="5:5">
      <c r="E14118" s="139"/>
    </row>
    <row r="14119" spans="5:5">
      <c r="E14119" s="139"/>
    </row>
    <row r="14120" spans="5:5">
      <c r="E14120" s="139"/>
    </row>
    <row r="14121" spans="5:5">
      <c r="E14121" s="139"/>
    </row>
    <row r="14122" spans="5:5">
      <c r="E14122" s="139"/>
    </row>
    <row r="14123" spans="5:5">
      <c r="E14123" s="139"/>
    </row>
    <row r="14124" spans="5:5">
      <c r="E14124" s="139"/>
    </row>
    <row r="14125" spans="5:5">
      <c r="E14125" s="139"/>
    </row>
    <row r="14126" spans="5:5">
      <c r="E14126" s="139"/>
    </row>
    <row r="14127" spans="5:5">
      <c r="E14127" s="139"/>
    </row>
    <row r="14128" spans="5:5">
      <c r="E14128" s="139"/>
    </row>
    <row r="14129" spans="5:5">
      <c r="E14129" s="139"/>
    </row>
    <row r="14130" spans="5:5">
      <c r="E14130" s="139"/>
    </row>
    <row r="14131" spans="5:5">
      <c r="E14131" s="139"/>
    </row>
    <row r="14132" spans="5:5">
      <c r="E14132" s="139"/>
    </row>
    <row r="14133" spans="5:5">
      <c r="E14133" s="139"/>
    </row>
    <row r="14134" spans="5:5">
      <c r="E14134" s="139"/>
    </row>
    <row r="14135" spans="5:5">
      <c r="E14135" s="139"/>
    </row>
    <row r="14136" spans="5:5">
      <c r="E14136" s="139"/>
    </row>
    <row r="14137" spans="5:5">
      <c r="E14137" s="139"/>
    </row>
    <row r="14138" spans="5:5">
      <c r="E14138" s="139"/>
    </row>
    <row r="14139" spans="5:5">
      <c r="E14139" s="139"/>
    </row>
    <row r="14140" spans="5:5">
      <c r="E14140" s="139"/>
    </row>
    <row r="14141" spans="5:5">
      <c r="E14141" s="139"/>
    </row>
    <row r="14142" spans="5:5">
      <c r="E14142" s="139"/>
    </row>
    <row r="14143" spans="5:5">
      <c r="E14143" s="139"/>
    </row>
    <row r="14144" spans="5:5">
      <c r="E14144" s="139"/>
    </row>
    <row r="14145" spans="5:5">
      <c r="E14145" s="139"/>
    </row>
    <row r="14146" spans="5:5">
      <c r="E14146" s="139"/>
    </row>
    <row r="14147" spans="5:5">
      <c r="E14147" s="139"/>
    </row>
    <row r="14148" spans="5:5">
      <c r="E14148" s="139"/>
    </row>
    <row r="14149" spans="5:5">
      <c r="E14149" s="139"/>
    </row>
    <row r="14150" spans="5:5">
      <c r="E14150" s="139"/>
    </row>
    <row r="14151" spans="5:5">
      <c r="E14151" s="139"/>
    </row>
    <row r="14152" spans="5:5">
      <c r="E14152" s="139"/>
    </row>
    <row r="14153" spans="5:5">
      <c r="E14153" s="139"/>
    </row>
    <row r="14154" spans="5:5">
      <c r="E14154" s="139"/>
    </row>
    <row r="14155" spans="5:5">
      <c r="E14155" s="139"/>
    </row>
    <row r="14156" spans="5:5">
      <c r="E14156" s="139"/>
    </row>
    <row r="14157" spans="5:5">
      <c r="E14157" s="139"/>
    </row>
    <row r="14158" spans="5:5">
      <c r="E14158" s="139"/>
    </row>
    <row r="14159" spans="5:5">
      <c r="E14159" s="139"/>
    </row>
    <row r="14160" spans="5:5">
      <c r="E14160" s="139"/>
    </row>
    <row r="14161" spans="5:5">
      <c r="E14161" s="139"/>
    </row>
    <row r="14162" spans="5:5">
      <c r="E14162" s="139"/>
    </row>
    <row r="14163" spans="5:5">
      <c r="E14163" s="139"/>
    </row>
    <row r="14164" spans="5:5">
      <c r="E14164" s="139"/>
    </row>
    <row r="14165" spans="5:5">
      <c r="E14165" s="139"/>
    </row>
    <row r="14166" spans="5:5">
      <c r="E14166" s="139"/>
    </row>
    <row r="14167" spans="5:5">
      <c r="E14167" s="139"/>
    </row>
    <row r="14168" spans="5:5">
      <c r="E14168" s="139"/>
    </row>
    <row r="14169" spans="5:5">
      <c r="E14169" s="139"/>
    </row>
    <row r="14170" spans="5:5">
      <c r="E14170" s="139"/>
    </row>
    <row r="14171" spans="5:5">
      <c r="E14171" s="139"/>
    </row>
    <row r="14172" spans="5:5">
      <c r="E14172" s="139"/>
    </row>
    <row r="14173" spans="5:5">
      <c r="E14173" s="139"/>
    </row>
    <row r="14174" spans="5:5">
      <c r="E14174" s="139"/>
    </row>
    <row r="14175" spans="5:5">
      <c r="E14175" s="139"/>
    </row>
    <row r="14176" spans="5:5">
      <c r="E14176" s="139"/>
    </row>
    <row r="14177" spans="5:5">
      <c r="E14177" s="139"/>
    </row>
    <row r="14178" spans="5:5">
      <c r="E14178" s="139"/>
    </row>
    <row r="14179" spans="5:5">
      <c r="E14179" s="139"/>
    </row>
    <row r="14180" spans="5:5">
      <c r="E14180" s="139"/>
    </row>
    <row r="14181" spans="5:5">
      <c r="E14181" s="139"/>
    </row>
    <row r="14182" spans="5:5">
      <c r="E14182" s="139"/>
    </row>
    <row r="14183" spans="5:5">
      <c r="E14183" s="139"/>
    </row>
    <row r="14184" spans="5:5">
      <c r="E14184" s="139"/>
    </row>
    <row r="14185" spans="5:5">
      <c r="E14185" s="139"/>
    </row>
    <row r="14186" spans="5:5">
      <c r="E14186" s="139"/>
    </row>
    <row r="14187" spans="5:5">
      <c r="E14187" s="139"/>
    </row>
    <row r="14188" spans="5:5">
      <c r="E14188" s="139"/>
    </row>
    <row r="14189" spans="5:5">
      <c r="E14189" s="139"/>
    </row>
    <row r="14190" spans="5:5">
      <c r="E14190" s="139"/>
    </row>
    <row r="14191" spans="5:5">
      <c r="E14191" s="139"/>
    </row>
    <row r="14192" spans="5:5">
      <c r="E14192" s="139"/>
    </row>
    <row r="14193" spans="5:5">
      <c r="E14193" s="139"/>
    </row>
    <row r="14194" spans="5:5">
      <c r="E14194" s="139"/>
    </row>
    <row r="14195" spans="5:5">
      <c r="E14195" s="139"/>
    </row>
    <row r="14196" spans="5:5">
      <c r="E14196" s="139"/>
    </row>
    <row r="14197" spans="5:5">
      <c r="E14197" s="139"/>
    </row>
    <row r="14198" spans="5:5">
      <c r="E14198" s="139"/>
    </row>
    <row r="14199" spans="5:5">
      <c r="E14199" s="139"/>
    </row>
    <row r="14200" spans="5:5">
      <c r="E14200" s="139"/>
    </row>
    <row r="14201" spans="5:5">
      <c r="E14201" s="139"/>
    </row>
    <row r="14202" spans="5:5">
      <c r="E14202" s="139"/>
    </row>
    <row r="14203" spans="5:5">
      <c r="E14203" s="139"/>
    </row>
    <row r="14204" spans="5:5">
      <c r="E14204" s="139"/>
    </row>
    <row r="14205" spans="5:5">
      <c r="E14205" s="139"/>
    </row>
    <row r="14206" spans="5:5">
      <c r="E14206" s="139"/>
    </row>
    <row r="14207" spans="5:5">
      <c r="E14207" s="139"/>
    </row>
    <row r="14208" spans="5:5">
      <c r="E14208" s="139"/>
    </row>
    <row r="14209" spans="5:5">
      <c r="E14209" s="139"/>
    </row>
    <row r="14210" spans="5:5">
      <c r="E14210" s="139"/>
    </row>
    <row r="14211" spans="5:5">
      <c r="E14211" s="139"/>
    </row>
    <row r="14212" spans="5:5">
      <c r="E14212" s="139"/>
    </row>
    <row r="14213" spans="5:5">
      <c r="E14213" s="139"/>
    </row>
    <row r="14214" spans="5:5">
      <c r="E14214" s="139"/>
    </row>
    <row r="14215" spans="5:5">
      <c r="E14215" s="139"/>
    </row>
    <row r="14216" spans="5:5">
      <c r="E14216" s="139"/>
    </row>
    <row r="14217" spans="5:5">
      <c r="E14217" s="139"/>
    </row>
    <row r="14218" spans="5:5">
      <c r="E14218" s="139"/>
    </row>
    <row r="14219" spans="5:5">
      <c r="E14219" s="139"/>
    </row>
    <row r="14220" spans="5:5">
      <c r="E14220" s="139"/>
    </row>
    <row r="14221" spans="5:5">
      <c r="E14221" s="139"/>
    </row>
    <row r="14222" spans="5:5">
      <c r="E14222" s="139"/>
    </row>
    <row r="14223" spans="5:5">
      <c r="E14223" s="139"/>
    </row>
    <row r="14224" spans="5:5">
      <c r="E14224" s="139"/>
    </row>
    <row r="14225" spans="5:5">
      <c r="E14225" s="139"/>
    </row>
    <row r="14226" spans="5:5">
      <c r="E14226" s="139"/>
    </row>
    <row r="14227" spans="5:5">
      <c r="E14227" s="139"/>
    </row>
    <row r="14228" spans="5:5">
      <c r="E14228" s="139"/>
    </row>
    <row r="14229" spans="5:5">
      <c r="E14229" s="139"/>
    </row>
    <row r="14230" spans="5:5">
      <c r="E14230" s="139"/>
    </row>
    <row r="14231" spans="5:5">
      <c r="E14231" s="139"/>
    </row>
    <row r="14232" spans="5:5">
      <c r="E14232" s="139"/>
    </row>
    <row r="14233" spans="5:5">
      <c r="E14233" s="139"/>
    </row>
    <row r="14234" spans="5:5">
      <c r="E14234" s="139"/>
    </row>
    <row r="14235" spans="5:5">
      <c r="E14235" s="139"/>
    </row>
    <row r="14236" spans="5:5">
      <c r="E14236" s="139"/>
    </row>
    <row r="14237" spans="5:5">
      <c r="E14237" s="139"/>
    </row>
    <row r="14238" spans="5:5">
      <c r="E14238" s="139"/>
    </row>
    <row r="14239" spans="5:5">
      <c r="E14239" s="139"/>
    </row>
    <row r="14240" spans="5:5">
      <c r="E14240" s="139"/>
    </row>
    <row r="14241" spans="5:5">
      <c r="E14241" s="139"/>
    </row>
    <row r="14242" spans="5:5">
      <c r="E14242" s="139"/>
    </row>
    <row r="14243" spans="5:5">
      <c r="E14243" s="139"/>
    </row>
    <row r="14244" spans="5:5">
      <c r="E14244" s="139"/>
    </row>
    <row r="14245" spans="5:5">
      <c r="E14245" s="139"/>
    </row>
    <row r="14246" spans="5:5">
      <c r="E14246" s="139"/>
    </row>
    <row r="14247" spans="5:5">
      <c r="E14247" s="139"/>
    </row>
    <row r="14248" spans="5:5">
      <c r="E14248" s="139"/>
    </row>
    <row r="14249" spans="5:5">
      <c r="E14249" s="139"/>
    </row>
    <row r="14250" spans="5:5">
      <c r="E14250" s="139"/>
    </row>
    <row r="14251" spans="5:5">
      <c r="E14251" s="139"/>
    </row>
    <row r="14252" spans="5:5">
      <c r="E14252" s="139"/>
    </row>
    <row r="14253" spans="5:5">
      <c r="E14253" s="139"/>
    </row>
    <row r="14254" spans="5:5">
      <c r="E14254" s="139"/>
    </row>
    <row r="14255" spans="5:5">
      <c r="E14255" s="139"/>
    </row>
    <row r="14256" spans="5:5">
      <c r="E14256" s="139"/>
    </row>
    <row r="14257" spans="5:5">
      <c r="E14257" s="139"/>
    </row>
    <row r="14258" spans="5:5">
      <c r="E14258" s="139"/>
    </row>
    <row r="14259" spans="5:5">
      <c r="E14259" s="139"/>
    </row>
    <row r="14260" spans="5:5">
      <c r="E14260" s="139"/>
    </row>
    <row r="14261" spans="5:5">
      <c r="E14261" s="139"/>
    </row>
    <row r="14262" spans="5:5">
      <c r="E14262" s="139"/>
    </row>
    <row r="14263" spans="5:5">
      <c r="E14263" s="139"/>
    </row>
    <row r="14264" spans="5:5">
      <c r="E14264" s="139"/>
    </row>
    <row r="14265" spans="5:5">
      <c r="E14265" s="139"/>
    </row>
    <row r="14266" spans="5:5">
      <c r="E14266" s="139"/>
    </row>
    <row r="14267" spans="5:5">
      <c r="E14267" s="139"/>
    </row>
    <row r="14268" spans="5:5">
      <c r="E14268" s="139"/>
    </row>
    <row r="14269" spans="5:5">
      <c r="E14269" s="139"/>
    </row>
    <row r="14270" spans="5:5">
      <c r="E14270" s="139"/>
    </row>
    <row r="14271" spans="5:5">
      <c r="E14271" s="139"/>
    </row>
    <row r="14272" spans="5:5">
      <c r="E14272" s="139"/>
    </row>
    <row r="14273" spans="5:5">
      <c r="E14273" s="139"/>
    </row>
    <row r="14274" spans="5:5">
      <c r="E14274" s="139"/>
    </row>
    <row r="14275" spans="5:5">
      <c r="E14275" s="139"/>
    </row>
    <row r="14276" spans="5:5">
      <c r="E14276" s="139"/>
    </row>
    <row r="14277" spans="5:5">
      <c r="E14277" s="139"/>
    </row>
    <row r="14278" spans="5:5">
      <c r="E14278" s="139"/>
    </row>
    <row r="14279" spans="5:5">
      <c r="E14279" s="139"/>
    </row>
    <row r="14280" spans="5:5">
      <c r="E14280" s="139"/>
    </row>
    <row r="14281" spans="5:5">
      <c r="E14281" s="139"/>
    </row>
    <row r="14282" spans="5:5">
      <c r="E14282" s="139"/>
    </row>
    <row r="14283" spans="5:5">
      <c r="E14283" s="139"/>
    </row>
    <row r="14284" spans="5:5">
      <c r="E14284" s="139"/>
    </row>
    <row r="14285" spans="5:5">
      <c r="E14285" s="139"/>
    </row>
    <row r="14286" spans="5:5">
      <c r="E14286" s="139"/>
    </row>
    <row r="14287" spans="5:5">
      <c r="E14287" s="139"/>
    </row>
    <row r="14288" spans="5:5">
      <c r="E14288" s="139"/>
    </row>
    <row r="14289" spans="5:5">
      <c r="E14289" s="139"/>
    </row>
    <row r="14290" spans="5:5">
      <c r="E14290" s="139"/>
    </row>
    <row r="14291" spans="5:5">
      <c r="E14291" s="139"/>
    </row>
    <row r="14292" spans="5:5">
      <c r="E14292" s="139"/>
    </row>
    <row r="14293" spans="5:5">
      <c r="E14293" s="139"/>
    </row>
    <row r="14294" spans="5:5">
      <c r="E14294" s="139"/>
    </row>
    <row r="14295" spans="5:5">
      <c r="E14295" s="139"/>
    </row>
    <row r="14296" spans="5:5">
      <c r="E14296" s="139"/>
    </row>
    <row r="14297" spans="5:5">
      <c r="E14297" s="139"/>
    </row>
    <row r="14298" spans="5:5">
      <c r="E14298" s="139"/>
    </row>
    <row r="14299" spans="5:5">
      <c r="E14299" s="139"/>
    </row>
    <row r="14300" spans="5:5">
      <c r="E14300" s="139"/>
    </row>
    <row r="14301" spans="5:5">
      <c r="E14301" s="139"/>
    </row>
    <row r="14302" spans="5:5">
      <c r="E14302" s="139"/>
    </row>
    <row r="14303" spans="5:5">
      <c r="E14303" s="139"/>
    </row>
    <row r="14304" spans="5:5">
      <c r="E14304" s="139"/>
    </row>
    <row r="14305" spans="5:5">
      <c r="E14305" s="139"/>
    </row>
    <row r="14306" spans="5:5">
      <c r="E14306" s="139"/>
    </row>
    <row r="14307" spans="5:5">
      <c r="E14307" s="139"/>
    </row>
    <row r="14308" spans="5:5">
      <c r="E14308" s="139"/>
    </row>
    <row r="14309" spans="5:5">
      <c r="E14309" s="139"/>
    </row>
    <row r="14310" spans="5:5">
      <c r="E14310" s="139"/>
    </row>
    <row r="14311" spans="5:5">
      <c r="E14311" s="139"/>
    </row>
    <row r="14312" spans="5:5">
      <c r="E14312" s="139"/>
    </row>
    <row r="14313" spans="5:5">
      <c r="E14313" s="139"/>
    </row>
    <row r="14314" spans="5:5">
      <c r="E14314" s="139"/>
    </row>
    <row r="14315" spans="5:5">
      <c r="E14315" s="139"/>
    </row>
    <row r="14316" spans="5:5">
      <c r="E14316" s="139"/>
    </row>
    <row r="14317" spans="5:5">
      <c r="E14317" s="139"/>
    </row>
    <row r="14318" spans="5:5">
      <c r="E14318" s="139"/>
    </row>
    <row r="14319" spans="5:5">
      <c r="E14319" s="139"/>
    </row>
    <row r="14320" spans="5:5">
      <c r="E14320" s="139"/>
    </row>
    <row r="14321" spans="5:5">
      <c r="E14321" s="139"/>
    </row>
    <row r="14322" spans="5:5">
      <c r="E14322" s="139"/>
    </row>
    <row r="14323" spans="5:5">
      <c r="E14323" s="139"/>
    </row>
    <row r="14324" spans="5:5">
      <c r="E14324" s="139"/>
    </row>
    <row r="14325" spans="5:5">
      <c r="E14325" s="139"/>
    </row>
    <row r="14326" spans="5:5">
      <c r="E14326" s="139"/>
    </row>
    <row r="14327" spans="5:5">
      <c r="E14327" s="139"/>
    </row>
    <row r="14328" spans="5:5">
      <c r="E14328" s="139"/>
    </row>
    <row r="14329" spans="5:5">
      <c r="E14329" s="139"/>
    </row>
    <row r="14330" spans="5:5">
      <c r="E14330" s="139"/>
    </row>
    <row r="14331" spans="5:5">
      <c r="E14331" s="139"/>
    </row>
    <row r="14332" spans="5:5">
      <c r="E14332" s="139"/>
    </row>
    <row r="14333" spans="5:5">
      <c r="E14333" s="139"/>
    </row>
    <row r="14334" spans="5:5">
      <c r="E14334" s="139"/>
    </row>
    <row r="14335" spans="5:5">
      <c r="E14335" s="139"/>
    </row>
    <row r="14336" spans="5:5">
      <c r="E14336" s="139"/>
    </row>
    <row r="14337" spans="5:5">
      <c r="E14337" s="139"/>
    </row>
    <row r="14338" spans="5:5">
      <c r="E14338" s="139"/>
    </row>
    <row r="14339" spans="5:5">
      <c r="E14339" s="139"/>
    </row>
    <row r="14340" spans="5:5">
      <c r="E14340" s="139"/>
    </row>
    <row r="14341" spans="5:5">
      <c r="E14341" s="139"/>
    </row>
    <row r="14342" spans="5:5">
      <c r="E14342" s="139"/>
    </row>
    <row r="14343" spans="5:5">
      <c r="E14343" s="139"/>
    </row>
    <row r="14344" spans="5:5">
      <c r="E14344" s="139"/>
    </row>
    <row r="14345" spans="5:5">
      <c r="E14345" s="139"/>
    </row>
    <row r="14346" spans="5:5">
      <c r="E14346" s="139"/>
    </row>
    <row r="14347" spans="5:5">
      <c r="E14347" s="139"/>
    </row>
    <row r="14348" spans="5:5">
      <c r="E14348" s="139"/>
    </row>
    <row r="14349" spans="5:5">
      <c r="E14349" s="139"/>
    </row>
    <row r="14350" spans="5:5">
      <c r="E14350" s="139"/>
    </row>
    <row r="14351" spans="5:5">
      <c r="E14351" s="139"/>
    </row>
    <row r="14352" spans="5:5">
      <c r="E14352" s="139"/>
    </row>
    <row r="14353" spans="5:5">
      <c r="E14353" s="139"/>
    </row>
    <row r="14354" spans="5:5">
      <c r="E14354" s="139"/>
    </row>
    <row r="14355" spans="5:5">
      <c r="E14355" s="139"/>
    </row>
    <row r="14356" spans="5:5">
      <c r="E14356" s="139"/>
    </row>
    <row r="14357" spans="5:5">
      <c r="E14357" s="139"/>
    </row>
    <row r="14358" spans="5:5">
      <c r="E14358" s="139"/>
    </row>
    <row r="14359" spans="5:5">
      <c r="E14359" s="139"/>
    </row>
    <row r="14360" spans="5:5">
      <c r="E14360" s="139"/>
    </row>
    <row r="14361" spans="5:5">
      <c r="E14361" s="139"/>
    </row>
    <row r="14362" spans="5:5">
      <c r="E14362" s="139"/>
    </row>
    <row r="14363" spans="5:5">
      <c r="E14363" s="139"/>
    </row>
    <row r="14364" spans="5:5">
      <c r="E14364" s="139"/>
    </row>
    <row r="14365" spans="5:5">
      <c r="E14365" s="139"/>
    </row>
    <row r="14366" spans="5:5">
      <c r="E14366" s="139"/>
    </row>
    <row r="14367" spans="5:5">
      <c r="E14367" s="139"/>
    </row>
    <row r="14368" spans="5:5">
      <c r="E14368" s="139"/>
    </row>
    <row r="14369" spans="5:5">
      <c r="E14369" s="139"/>
    </row>
    <row r="14370" spans="5:5">
      <c r="E14370" s="139"/>
    </row>
    <row r="14371" spans="5:5">
      <c r="E14371" s="139"/>
    </row>
    <row r="14372" spans="5:5">
      <c r="E14372" s="139"/>
    </row>
    <row r="14373" spans="5:5">
      <c r="E14373" s="139"/>
    </row>
    <row r="14374" spans="5:5">
      <c r="E14374" s="139"/>
    </row>
    <row r="14375" spans="5:5">
      <c r="E14375" s="139"/>
    </row>
    <row r="14376" spans="5:5">
      <c r="E14376" s="139"/>
    </row>
    <row r="14377" spans="5:5">
      <c r="E14377" s="139"/>
    </row>
    <row r="14378" spans="5:5">
      <c r="E14378" s="139"/>
    </row>
    <row r="14379" spans="5:5">
      <c r="E14379" s="139"/>
    </row>
    <row r="14380" spans="5:5">
      <c r="E14380" s="139"/>
    </row>
    <row r="14381" spans="5:5">
      <c r="E14381" s="139"/>
    </row>
    <row r="14382" spans="5:5">
      <c r="E14382" s="139"/>
    </row>
    <row r="14383" spans="5:5">
      <c r="E14383" s="139"/>
    </row>
    <row r="14384" spans="5:5">
      <c r="E14384" s="139"/>
    </row>
    <row r="14385" spans="5:5">
      <c r="E14385" s="139"/>
    </row>
    <row r="14386" spans="5:5">
      <c r="E14386" s="139"/>
    </row>
    <row r="14387" spans="5:5">
      <c r="E14387" s="139"/>
    </row>
    <row r="14388" spans="5:5">
      <c r="E14388" s="139"/>
    </row>
    <row r="14389" spans="5:5">
      <c r="E14389" s="139"/>
    </row>
    <row r="14390" spans="5:5">
      <c r="E14390" s="139"/>
    </row>
    <row r="14391" spans="5:5">
      <c r="E14391" s="139"/>
    </row>
    <row r="14392" spans="5:5">
      <c r="E14392" s="139"/>
    </row>
    <row r="14393" spans="5:5">
      <c r="E14393" s="139"/>
    </row>
    <row r="14394" spans="5:5">
      <c r="E14394" s="139"/>
    </row>
    <row r="14395" spans="5:5">
      <c r="E14395" s="139"/>
    </row>
    <row r="14396" spans="5:5">
      <c r="E14396" s="139"/>
    </row>
    <row r="14397" spans="5:5">
      <c r="E14397" s="139"/>
    </row>
    <row r="14398" spans="5:5">
      <c r="E14398" s="139"/>
    </row>
    <row r="14399" spans="5:5">
      <c r="E14399" s="139"/>
    </row>
    <row r="14400" spans="5:5">
      <c r="E14400" s="139"/>
    </row>
    <row r="14401" spans="5:5">
      <c r="E14401" s="139"/>
    </row>
    <row r="14402" spans="5:5">
      <c r="E14402" s="139"/>
    </row>
    <row r="14403" spans="5:5">
      <c r="E14403" s="139"/>
    </row>
    <row r="14404" spans="5:5">
      <c r="E14404" s="139"/>
    </row>
    <row r="14405" spans="5:5">
      <c r="E14405" s="139"/>
    </row>
    <row r="14406" spans="5:5">
      <c r="E14406" s="139"/>
    </row>
    <row r="14407" spans="5:5">
      <c r="E14407" s="139"/>
    </row>
    <row r="14408" spans="5:5">
      <c r="E14408" s="139"/>
    </row>
    <row r="14409" spans="5:5">
      <c r="E14409" s="139"/>
    </row>
    <row r="14410" spans="5:5">
      <c r="E14410" s="139"/>
    </row>
    <row r="14411" spans="5:5">
      <c r="E14411" s="139"/>
    </row>
    <row r="14412" spans="5:5">
      <c r="E14412" s="139"/>
    </row>
    <row r="14413" spans="5:5">
      <c r="E14413" s="139"/>
    </row>
    <row r="14414" spans="5:5">
      <c r="E14414" s="139"/>
    </row>
    <row r="14415" spans="5:5">
      <c r="E14415" s="139"/>
    </row>
    <row r="14416" spans="5:5">
      <c r="E14416" s="139"/>
    </row>
    <row r="14417" spans="5:5">
      <c r="E14417" s="139"/>
    </row>
    <row r="14418" spans="5:5">
      <c r="E14418" s="139"/>
    </row>
    <row r="14419" spans="5:5">
      <c r="E14419" s="139"/>
    </row>
    <row r="14420" spans="5:5">
      <c r="E14420" s="139"/>
    </row>
    <row r="14421" spans="5:5">
      <c r="E14421" s="139"/>
    </row>
    <row r="14422" spans="5:5">
      <c r="E14422" s="139"/>
    </row>
    <row r="14423" spans="5:5">
      <c r="E14423" s="139"/>
    </row>
    <row r="14424" spans="5:5">
      <c r="E14424" s="139"/>
    </row>
    <row r="14425" spans="5:5">
      <c r="E14425" s="139"/>
    </row>
    <row r="14426" spans="5:5">
      <c r="E14426" s="139"/>
    </row>
    <row r="14427" spans="5:5">
      <c r="E14427" s="139"/>
    </row>
    <row r="14428" spans="5:5">
      <c r="E14428" s="139"/>
    </row>
    <row r="14429" spans="5:5">
      <c r="E14429" s="139"/>
    </row>
    <row r="14430" spans="5:5">
      <c r="E14430" s="139"/>
    </row>
    <row r="14431" spans="5:5">
      <c r="E14431" s="139"/>
    </row>
    <row r="14432" spans="5:5">
      <c r="E14432" s="139"/>
    </row>
    <row r="14433" spans="5:5">
      <c r="E14433" s="139"/>
    </row>
    <row r="14434" spans="5:5">
      <c r="E14434" s="139"/>
    </row>
    <row r="14435" spans="5:5">
      <c r="E14435" s="139"/>
    </row>
    <row r="14436" spans="5:5">
      <c r="E14436" s="139"/>
    </row>
    <row r="14437" spans="5:5">
      <c r="E14437" s="139"/>
    </row>
    <row r="14438" spans="5:5">
      <c r="E14438" s="139"/>
    </row>
    <row r="14439" spans="5:5">
      <c r="E14439" s="139"/>
    </row>
    <row r="14440" spans="5:5">
      <c r="E14440" s="139"/>
    </row>
    <row r="14441" spans="5:5">
      <c r="E14441" s="139"/>
    </row>
    <row r="14442" spans="5:5">
      <c r="E14442" s="139"/>
    </row>
    <row r="14443" spans="5:5">
      <c r="E14443" s="139"/>
    </row>
    <row r="14444" spans="5:5">
      <c r="E14444" s="139"/>
    </row>
    <row r="14445" spans="5:5">
      <c r="E14445" s="139"/>
    </row>
    <row r="14446" spans="5:5">
      <c r="E14446" s="139"/>
    </row>
    <row r="14447" spans="5:5">
      <c r="E14447" s="139"/>
    </row>
    <row r="14448" spans="5:5">
      <c r="E14448" s="139"/>
    </row>
    <row r="14449" spans="5:5">
      <c r="E14449" s="139"/>
    </row>
    <row r="14450" spans="5:5">
      <c r="E14450" s="139"/>
    </row>
    <row r="14451" spans="5:5">
      <c r="E14451" s="139"/>
    </row>
    <row r="14452" spans="5:5">
      <c r="E14452" s="139"/>
    </row>
    <row r="14453" spans="5:5">
      <c r="E14453" s="139"/>
    </row>
    <row r="14454" spans="5:5">
      <c r="E14454" s="139"/>
    </row>
    <row r="14455" spans="5:5">
      <c r="E14455" s="139"/>
    </row>
    <row r="14456" spans="5:5">
      <c r="E14456" s="139"/>
    </row>
    <row r="14457" spans="5:5">
      <c r="E14457" s="139"/>
    </row>
    <row r="14458" spans="5:5">
      <c r="E14458" s="139"/>
    </row>
    <row r="14459" spans="5:5">
      <c r="E14459" s="139"/>
    </row>
    <row r="14460" spans="5:5">
      <c r="E14460" s="139"/>
    </row>
    <row r="14461" spans="5:5">
      <c r="E14461" s="139"/>
    </row>
    <row r="14462" spans="5:5">
      <c r="E14462" s="139"/>
    </row>
    <row r="14463" spans="5:5">
      <c r="E14463" s="139"/>
    </row>
    <row r="14464" spans="5:5">
      <c r="E14464" s="139"/>
    </row>
    <row r="14465" spans="5:5">
      <c r="E14465" s="139"/>
    </row>
    <row r="14466" spans="5:5">
      <c r="E14466" s="139"/>
    </row>
    <row r="14467" spans="5:5">
      <c r="E14467" s="139"/>
    </row>
    <row r="14468" spans="5:5">
      <c r="E14468" s="139"/>
    </row>
    <row r="14469" spans="5:5">
      <c r="E14469" s="139"/>
    </row>
    <row r="14470" spans="5:5">
      <c r="E14470" s="139"/>
    </row>
    <row r="14471" spans="5:5">
      <c r="E14471" s="139"/>
    </row>
    <row r="14472" spans="5:5">
      <c r="E14472" s="139"/>
    </row>
    <row r="14473" spans="5:5">
      <c r="E14473" s="139"/>
    </row>
    <row r="14474" spans="5:5">
      <c r="E14474" s="139"/>
    </row>
    <row r="14475" spans="5:5">
      <c r="E14475" s="139"/>
    </row>
    <row r="14476" spans="5:5">
      <c r="E14476" s="139"/>
    </row>
    <row r="14477" spans="5:5">
      <c r="E14477" s="139"/>
    </row>
    <row r="14478" spans="5:5">
      <c r="E14478" s="139"/>
    </row>
    <row r="14479" spans="5:5">
      <c r="E14479" s="139"/>
    </row>
    <row r="14480" spans="5:5">
      <c r="E14480" s="139"/>
    </row>
    <row r="14481" spans="5:5">
      <c r="E14481" s="139"/>
    </row>
    <row r="14482" spans="5:5">
      <c r="E14482" s="139"/>
    </row>
    <row r="14483" spans="5:5">
      <c r="E14483" s="139"/>
    </row>
    <row r="14484" spans="5:5">
      <c r="E14484" s="139"/>
    </row>
    <row r="14485" spans="5:5">
      <c r="E14485" s="139"/>
    </row>
    <row r="14486" spans="5:5">
      <c r="E14486" s="139"/>
    </row>
    <row r="14487" spans="5:5">
      <c r="E14487" s="139"/>
    </row>
    <row r="14488" spans="5:5">
      <c r="E14488" s="139"/>
    </row>
    <row r="14489" spans="5:5">
      <c r="E14489" s="139"/>
    </row>
    <row r="14490" spans="5:5">
      <c r="E14490" s="139"/>
    </row>
    <row r="14491" spans="5:5">
      <c r="E14491" s="139"/>
    </row>
    <row r="14492" spans="5:5">
      <c r="E14492" s="139"/>
    </row>
    <row r="14493" spans="5:5">
      <c r="E14493" s="139"/>
    </row>
    <row r="14494" spans="5:5">
      <c r="E14494" s="139"/>
    </row>
    <row r="14495" spans="5:5">
      <c r="E14495" s="139"/>
    </row>
    <row r="14496" spans="5:5">
      <c r="E14496" s="139"/>
    </row>
    <row r="14497" spans="5:5">
      <c r="E14497" s="139"/>
    </row>
    <row r="14498" spans="5:5">
      <c r="E14498" s="139"/>
    </row>
    <row r="14499" spans="5:5">
      <c r="E14499" s="139"/>
    </row>
    <row r="14500" spans="5:5">
      <c r="E14500" s="139"/>
    </row>
    <row r="14501" spans="5:5">
      <c r="E14501" s="139"/>
    </row>
    <row r="14502" spans="5:5">
      <c r="E14502" s="139"/>
    </row>
    <row r="14503" spans="5:5">
      <c r="E14503" s="139"/>
    </row>
    <row r="14504" spans="5:5">
      <c r="E14504" s="139"/>
    </row>
    <row r="14505" spans="5:5">
      <c r="E14505" s="139"/>
    </row>
    <row r="14506" spans="5:5">
      <c r="E14506" s="139"/>
    </row>
    <row r="14507" spans="5:5">
      <c r="E14507" s="139"/>
    </row>
    <row r="14508" spans="5:5">
      <c r="E14508" s="139"/>
    </row>
    <row r="14509" spans="5:5">
      <c r="E14509" s="139"/>
    </row>
    <row r="14510" spans="5:5">
      <c r="E14510" s="139"/>
    </row>
    <row r="14511" spans="5:5">
      <c r="E14511" s="139"/>
    </row>
    <row r="14512" spans="5:5">
      <c r="E14512" s="139"/>
    </row>
    <row r="14513" spans="5:5">
      <c r="E14513" s="139"/>
    </row>
    <row r="14514" spans="5:5">
      <c r="E14514" s="139"/>
    </row>
    <row r="14515" spans="5:5">
      <c r="E14515" s="139"/>
    </row>
    <row r="14516" spans="5:5">
      <c r="E14516" s="139"/>
    </row>
    <row r="14517" spans="5:5">
      <c r="E14517" s="139"/>
    </row>
    <row r="14518" spans="5:5">
      <c r="E14518" s="139"/>
    </row>
    <row r="14519" spans="5:5">
      <c r="E14519" s="139"/>
    </row>
    <row r="14520" spans="5:5">
      <c r="E14520" s="139"/>
    </row>
    <row r="14521" spans="5:5">
      <c r="E14521" s="139"/>
    </row>
    <row r="14522" spans="5:5">
      <c r="E14522" s="139"/>
    </row>
    <row r="14523" spans="5:5">
      <c r="E14523" s="139"/>
    </row>
    <row r="14524" spans="5:5">
      <c r="E14524" s="139"/>
    </row>
    <row r="14525" spans="5:5">
      <c r="E14525" s="139"/>
    </row>
    <row r="14526" spans="5:5">
      <c r="E14526" s="139"/>
    </row>
    <row r="14527" spans="5:5">
      <c r="E14527" s="139"/>
    </row>
    <row r="14528" spans="5:5">
      <c r="E14528" s="139"/>
    </row>
    <row r="14529" spans="5:5">
      <c r="E14529" s="139"/>
    </row>
    <row r="14530" spans="5:5">
      <c r="E14530" s="139"/>
    </row>
    <row r="14531" spans="5:5">
      <c r="E14531" s="139"/>
    </row>
    <row r="14532" spans="5:5">
      <c r="E14532" s="139"/>
    </row>
    <row r="14533" spans="5:5">
      <c r="E14533" s="139"/>
    </row>
    <row r="14534" spans="5:5">
      <c r="E14534" s="139"/>
    </row>
    <row r="14535" spans="5:5">
      <c r="E14535" s="139"/>
    </row>
    <row r="14536" spans="5:5">
      <c r="E14536" s="139"/>
    </row>
    <row r="14537" spans="5:5">
      <c r="E14537" s="139"/>
    </row>
    <row r="14538" spans="5:5">
      <c r="E14538" s="139"/>
    </row>
    <row r="14539" spans="5:5">
      <c r="E14539" s="139"/>
    </row>
    <row r="14540" spans="5:5">
      <c r="E14540" s="139"/>
    </row>
    <row r="14541" spans="5:5">
      <c r="E14541" s="139"/>
    </row>
    <row r="14542" spans="5:5">
      <c r="E14542" s="139"/>
    </row>
    <row r="14543" spans="5:5">
      <c r="E14543" s="139"/>
    </row>
    <row r="14544" spans="5:5">
      <c r="E14544" s="139"/>
    </row>
    <row r="14545" spans="5:5">
      <c r="E14545" s="139"/>
    </row>
    <row r="14546" spans="5:5">
      <c r="E14546" s="139"/>
    </row>
    <row r="14547" spans="5:5">
      <c r="E14547" s="139"/>
    </row>
    <row r="14548" spans="5:5">
      <c r="E14548" s="139"/>
    </row>
    <row r="14549" spans="5:5">
      <c r="E14549" s="139"/>
    </row>
    <row r="14550" spans="5:5">
      <c r="E14550" s="139"/>
    </row>
    <row r="14551" spans="5:5">
      <c r="E14551" s="139"/>
    </row>
    <row r="14552" spans="5:5">
      <c r="E14552" s="139"/>
    </row>
    <row r="14553" spans="5:5">
      <c r="E14553" s="139"/>
    </row>
    <row r="14554" spans="5:5">
      <c r="E14554" s="139"/>
    </row>
    <row r="14555" spans="5:5">
      <c r="E14555" s="139"/>
    </row>
    <row r="14556" spans="5:5">
      <c r="E14556" s="139"/>
    </row>
    <row r="14557" spans="5:5">
      <c r="E14557" s="139"/>
    </row>
    <row r="14558" spans="5:5">
      <c r="E14558" s="139"/>
    </row>
    <row r="14559" spans="5:5">
      <c r="E14559" s="139"/>
    </row>
    <row r="14560" spans="5:5">
      <c r="E14560" s="139"/>
    </row>
    <row r="14561" spans="5:5">
      <c r="E14561" s="139"/>
    </row>
    <row r="14562" spans="5:5">
      <c r="E14562" s="139"/>
    </row>
    <row r="14563" spans="5:5">
      <c r="E14563" s="139"/>
    </row>
    <row r="14564" spans="5:5">
      <c r="E14564" s="139"/>
    </row>
    <row r="14565" spans="5:5">
      <c r="E14565" s="139"/>
    </row>
    <row r="14566" spans="5:5">
      <c r="E14566" s="139"/>
    </row>
    <row r="14567" spans="5:5">
      <c r="E14567" s="139"/>
    </row>
    <row r="14568" spans="5:5">
      <c r="E14568" s="139"/>
    </row>
    <row r="14569" spans="5:5">
      <c r="E14569" s="139"/>
    </row>
    <row r="14570" spans="5:5">
      <c r="E14570" s="139"/>
    </row>
    <row r="14571" spans="5:5">
      <c r="E14571" s="139"/>
    </row>
    <row r="14572" spans="5:5">
      <c r="E14572" s="139"/>
    </row>
    <row r="14573" spans="5:5">
      <c r="E14573" s="139"/>
    </row>
    <row r="14574" spans="5:5">
      <c r="E14574" s="139"/>
    </row>
    <row r="14575" spans="5:5">
      <c r="E14575" s="139"/>
    </row>
    <row r="14576" spans="5:5">
      <c r="E14576" s="139"/>
    </row>
    <row r="14577" spans="5:5">
      <c r="E14577" s="139"/>
    </row>
    <row r="14578" spans="5:5">
      <c r="E14578" s="139"/>
    </row>
    <row r="14579" spans="5:5">
      <c r="E14579" s="139"/>
    </row>
    <row r="14580" spans="5:5">
      <c r="E14580" s="139"/>
    </row>
    <row r="14581" spans="5:5">
      <c r="E14581" s="139"/>
    </row>
    <row r="14582" spans="5:5">
      <c r="E14582" s="139"/>
    </row>
    <row r="14583" spans="5:5">
      <c r="E14583" s="139"/>
    </row>
    <row r="14584" spans="5:5">
      <c r="E14584" s="139"/>
    </row>
    <row r="14585" spans="5:5">
      <c r="E14585" s="139"/>
    </row>
    <row r="14586" spans="5:5">
      <c r="E14586" s="139"/>
    </row>
    <row r="14587" spans="5:5">
      <c r="E14587" s="139"/>
    </row>
    <row r="14588" spans="5:5">
      <c r="E14588" s="139"/>
    </row>
    <row r="14589" spans="5:5">
      <c r="E14589" s="139"/>
    </row>
    <row r="14590" spans="5:5">
      <c r="E14590" s="139"/>
    </row>
    <row r="14591" spans="5:5">
      <c r="E14591" s="139"/>
    </row>
    <row r="14592" spans="5:5">
      <c r="E14592" s="139"/>
    </row>
    <row r="14593" spans="5:5">
      <c r="E14593" s="139"/>
    </row>
    <row r="14594" spans="5:5">
      <c r="E14594" s="139"/>
    </row>
    <row r="14595" spans="5:5">
      <c r="E14595" s="139"/>
    </row>
    <row r="14596" spans="5:5">
      <c r="E14596" s="139"/>
    </row>
    <row r="14597" spans="5:5">
      <c r="E14597" s="139"/>
    </row>
    <row r="14598" spans="5:5">
      <c r="E14598" s="139"/>
    </row>
    <row r="14599" spans="5:5">
      <c r="E14599" s="139"/>
    </row>
    <row r="14600" spans="5:5">
      <c r="E14600" s="139"/>
    </row>
    <row r="14601" spans="5:5">
      <c r="E14601" s="139"/>
    </row>
    <row r="14602" spans="5:5">
      <c r="E14602" s="139"/>
    </row>
    <row r="14603" spans="5:5">
      <c r="E14603" s="139"/>
    </row>
    <row r="14604" spans="5:5">
      <c r="E14604" s="139"/>
    </row>
    <row r="14605" spans="5:5">
      <c r="E14605" s="139"/>
    </row>
    <row r="14606" spans="5:5">
      <c r="E14606" s="139"/>
    </row>
    <row r="14607" spans="5:5">
      <c r="E14607" s="139"/>
    </row>
    <row r="14608" spans="5:5">
      <c r="E14608" s="139"/>
    </row>
    <row r="14609" spans="5:5">
      <c r="E14609" s="139"/>
    </row>
    <row r="14610" spans="5:5">
      <c r="E14610" s="139"/>
    </row>
    <row r="14611" spans="5:5">
      <c r="E14611" s="139"/>
    </row>
    <row r="14612" spans="5:5">
      <c r="E14612" s="139"/>
    </row>
    <row r="14613" spans="5:5">
      <c r="E14613" s="139"/>
    </row>
    <row r="14614" spans="5:5">
      <c r="E14614" s="139"/>
    </row>
    <row r="14615" spans="5:5">
      <c r="E14615" s="139"/>
    </row>
    <row r="14616" spans="5:5">
      <c r="E14616" s="139"/>
    </row>
    <row r="14617" spans="5:5">
      <c r="E14617" s="139"/>
    </row>
    <row r="14618" spans="5:5">
      <c r="E14618" s="139"/>
    </row>
    <row r="14619" spans="5:5">
      <c r="E14619" s="139"/>
    </row>
    <row r="14620" spans="5:5">
      <c r="E14620" s="139"/>
    </row>
    <row r="14621" spans="5:5">
      <c r="E14621" s="139"/>
    </row>
    <row r="14622" spans="5:5">
      <c r="E14622" s="139"/>
    </row>
    <row r="14623" spans="5:5">
      <c r="E14623" s="139"/>
    </row>
    <row r="14624" spans="5:5">
      <c r="E14624" s="139"/>
    </row>
    <row r="14625" spans="5:5">
      <c r="E14625" s="139"/>
    </row>
    <row r="14626" spans="5:5">
      <c r="E14626" s="139"/>
    </row>
    <row r="14627" spans="5:5">
      <c r="E14627" s="139"/>
    </row>
    <row r="14628" spans="5:5">
      <c r="E14628" s="139"/>
    </row>
    <row r="14629" spans="5:5">
      <c r="E14629" s="139"/>
    </row>
    <row r="14630" spans="5:5">
      <c r="E14630" s="139"/>
    </row>
    <row r="14631" spans="5:5">
      <c r="E14631" s="139"/>
    </row>
    <row r="14632" spans="5:5">
      <c r="E14632" s="139"/>
    </row>
    <row r="14633" spans="5:5">
      <c r="E14633" s="139"/>
    </row>
    <row r="14634" spans="5:5">
      <c r="E14634" s="139"/>
    </row>
    <row r="14635" spans="5:5">
      <c r="E14635" s="139"/>
    </row>
    <row r="14636" spans="5:5">
      <c r="E14636" s="139"/>
    </row>
    <row r="14637" spans="5:5">
      <c r="E14637" s="139"/>
    </row>
    <row r="14638" spans="5:5">
      <c r="E14638" s="139"/>
    </row>
    <row r="14639" spans="5:5">
      <c r="E14639" s="139"/>
    </row>
    <row r="14640" spans="5:5">
      <c r="E14640" s="139"/>
    </row>
    <row r="14641" spans="5:5">
      <c r="E14641" s="139"/>
    </row>
    <row r="14642" spans="5:5">
      <c r="E14642" s="139"/>
    </row>
    <row r="14643" spans="5:5">
      <c r="E14643" s="139"/>
    </row>
    <row r="14644" spans="5:5">
      <c r="E14644" s="139"/>
    </row>
    <row r="14645" spans="5:5">
      <c r="E14645" s="139"/>
    </row>
    <row r="14646" spans="5:5">
      <c r="E14646" s="139"/>
    </row>
    <row r="14647" spans="5:5">
      <c r="E14647" s="139"/>
    </row>
    <row r="14648" spans="5:5">
      <c r="E14648" s="139"/>
    </row>
    <row r="14649" spans="5:5">
      <c r="E14649" s="139"/>
    </row>
    <row r="14650" spans="5:5">
      <c r="E14650" s="139"/>
    </row>
    <row r="14651" spans="5:5">
      <c r="E14651" s="139"/>
    </row>
    <row r="14652" spans="5:5">
      <c r="E14652" s="139"/>
    </row>
    <row r="14653" spans="5:5">
      <c r="E14653" s="139"/>
    </row>
    <row r="14654" spans="5:5">
      <c r="E14654" s="139"/>
    </row>
    <row r="14655" spans="5:5">
      <c r="E14655" s="139"/>
    </row>
    <row r="14656" spans="5:5">
      <c r="E14656" s="139"/>
    </row>
    <row r="14657" spans="5:5">
      <c r="E14657" s="139"/>
    </row>
    <row r="14658" spans="5:5">
      <c r="E14658" s="139"/>
    </row>
    <row r="14659" spans="5:5">
      <c r="E14659" s="139"/>
    </row>
    <row r="14660" spans="5:5">
      <c r="E14660" s="139"/>
    </row>
    <row r="14661" spans="5:5">
      <c r="E14661" s="139"/>
    </row>
    <row r="14662" spans="5:5">
      <c r="E14662" s="139"/>
    </row>
    <row r="14663" spans="5:5">
      <c r="E14663" s="139"/>
    </row>
    <row r="14664" spans="5:5">
      <c r="E14664" s="139"/>
    </row>
    <row r="14665" spans="5:5">
      <c r="E14665" s="139"/>
    </row>
    <row r="14666" spans="5:5">
      <c r="E14666" s="139"/>
    </row>
    <row r="14667" spans="5:5">
      <c r="E14667" s="139"/>
    </row>
    <row r="14668" spans="5:5">
      <c r="E14668" s="139"/>
    </row>
    <row r="14669" spans="5:5">
      <c r="E14669" s="139"/>
    </row>
    <row r="14670" spans="5:5">
      <c r="E14670" s="139"/>
    </row>
    <row r="14671" spans="5:5">
      <c r="E14671" s="139"/>
    </row>
    <row r="14672" spans="5:5">
      <c r="E14672" s="139"/>
    </row>
    <row r="14673" spans="5:5">
      <c r="E14673" s="139"/>
    </row>
    <row r="14674" spans="5:5">
      <c r="E14674" s="139"/>
    </row>
    <row r="14675" spans="5:5">
      <c r="E14675" s="139"/>
    </row>
    <row r="14676" spans="5:5">
      <c r="E14676" s="139"/>
    </row>
    <row r="14677" spans="5:5">
      <c r="E14677" s="139"/>
    </row>
    <row r="14678" spans="5:5">
      <c r="E14678" s="139"/>
    </row>
    <row r="14679" spans="5:5">
      <c r="E14679" s="139"/>
    </row>
    <row r="14680" spans="5:5">
      <c r="E14680" s="139"/>
    </row>
    <row r="14681" spans="5:5">
      <c r="E14681" s="139"/>
    </row>
    <row r="14682" spans="5:5">
      <c r="E14682" s="139"/>
    </row>
    <row r="14683" spans="5:5">
      <c r="E14683" s="139"/>
    </row>
    <row r="14684" spans="5:5">
      <c r="E14684" s="139"/>
    </row>
    <row r="14685" spans="5:5">
      <c r="E14685" s="139"/>
    </row>
    <row r="14686" spans="5:5">
      <c r="E14686" s="139"/>
    </row>
    <row r="14687" spans="5:5">
      <c r="E14687" s="139"/>
    </row>
    <row r="14688" spans="5:5">
      <c r="E14688" s="139"/>
    </row>
    <row r="14689" spans="5:5">
      <c r="E14689" s="139"/>
    </row>
    <row r="14690" spans="5:5">
      <c r="E14690" s="139"/>
    </row>
    <row r="14691" spans="5:5">
      <c r="E14691" s="139"/>
    </row>
    <row r="14692" spans="5:5">
      <c r="E14692" s="139"/>
    </row>
    <row r="14693" spans="5:5">
      <c r="E14693" s="139"/>
    </row>
    <row r="14694" spans="5:5">
      <c r="E14694" s="139"/>
    </row>
    <row r="14695" spans="5:5">
      <c r="E14695" s="139"/>
    </row>
    <row r="14696" spans="5:5">
      <c r="E14696" s="139"/>
    </row>
    <row r="14697" spans="5:5">
      <c r="E14697" s="139"/>
    </row>
    <row r="14698" spans="5:5">
      <c r="E14698" s="139"/>
    </row>
    <row r="14699" spans="5:5">
      <c r="E14699" s="139"/>
    </row>
    <row r="14700" spans="5:5">
      <c r="E14700" s="139"/>
    </row>
    <row r="14701" spans="5:5">
      <c r="E14701" s="139"/>
    </row>
    <row r="14702" spans="5:5">
      <c r="E14702" s="139"/>
    </row>
    <row r="14703" spans="5:5">
      <c r="E14703" s="139"/>
    </row>
    <row r="14704" spans="5:5">
      <c r="E14704" s="139"/>
    </row>
    <row r="14705" spans="5:5">
      <c r="E14705" s="139"/>
    </row>
    <row r="14706" spans="5:5">
      <c r="E14706" s="139"/>
    </row>
    <row r="14707" spans="5:5">
      <c r="E14707" s="139"/>
    </row>
    <row r="14708" spans="5:5">
      <c r="E14708" s="139"/>
    </row>
    <row r="14709" spans="5:5">
      <c r="E14709" s="139"/>
    </row>
    <row r="14710" spans="5:5">
      <c r="E14710" s="139"/>
    </row>
    <row r="14711" spans="5:5">
      <c r="E14711" s="139"/>
    </row>
    <row r="14712" spans="5:5">
      <c r="E14712" s="139"/>
    </row>
    <row r="14713" spans="5:5">
      <c r="E14713" s="139"/>
    </row>
    <row r="14714" spans="5:5">
      <c r="E14714" s="139"/>
    </row>
    <row r="14715" spans="5:5">
      <c r="E14715" s="139"/>
    </row>
    <row r="14716" spans="5:5">
      <c r="E14716" s="139"/>
    </row>
    <row r="14717" spans="5:5">
      <c r="E14717" s="139"/>
    </row>
    <row r="14718" spans="5:5">
      <c r="E14718" s="139"/>
    </row>
    <row r="14719" spans="5:5">
      <c r="E14719" s="139"/>
    </row>
    <row r="14720" spans="5:5">
      <c r="E14720" s="139"/>
    </row>
    <row r="14721" spans="5:5">
      <c r="E14721" s="139"/>
    </row>
    <row r="14722" spans="5:5">
      <c r="E14722" s="139"/>
    </row>
    <row r="14723" spans="5:5">
      <c r="E14723" s="139"/>
    </row>
    <row r="14724" spans="5:5">
      <c r="E14724" s="139"/>
    </row>
    <row r="14725" spans="5:5">
      <c r="E14725" s="139"/>
    </row>
    <row r="14726" spans="5:5">
      <c r="E14726" s="139"/>
    </row>
    <row r="14727" spans="5:5">
      <c r="E14727" s="139"/>
    </row>
    <row r="14728" spans="5:5">
      <c r="E14728" s="139"/>
    </row>
    <row r="14729" spans="5:5">
      <c r="E14729" s="139"/>
    </row>
    <row r="14730" spans="5:5">
      <c r="E14730" s="139"/>
    </row>
    <row r="14731" spans="5:5">
      <c r="E14731" s="139"/>
    </row>
    <row r="14732" spans="5:5">
      <c r="E14732" s="139"/>
    </row>
    <row r="14733" spans="5:5">
      <c r="E14733" s="139"/>
    </row>
    <row r="14734" spans="5:5">
      <c r="E14734" s="139"/>
    </row>
    <row r="14735" spans="5:5">
      <c r="E14735" s="139"/>
    </row>
    <row r="14736" spans="5:5">
      <c r="E14736" s="139"/>
    </row>
    <row r="14737" spans="5:5">
      <c r="E14737" s="139"/>
    </row>
    <row r="14738" spans="5:5">
      <c r="E14738" s="139"/>
    </row>
    <row r="14739" spans="5:5">
      <c r="E14739" s="139"/>
    </row>
    <row r="14740" spans="5:5">
      <c r="E14740" s="139"/>
    </row>
    <row r="14741" spans="5:5">
      <c r="E14741" s="139"/>
    </row>
    <row r="14742" spans="5:5">
      <c r="E14742" s="139"/>
    </row>
    <row r="14743" spans="5:5">
      <c r="E14743" s="139"/>
    </row>
    <row r="14744" spans="5:5">
      <c r="E14744" s="139"/>
    </row>
    <row r="14745" spans="5:5">
      <c r="E14745" s="139"/>
    </row>
    <row r="14746" spans="5:5">
      <c r="E14746" s="139"/>
    </row>
    <row r="14747" spans="5:5">
      <c r="E14747" s="139"/>
    </row>
    <row r="14748" spans="5:5">
      <c r="E14748" s="139"/>
    </row>
    <row r="14749" spans="5:5">
      <c r="E14749" s="139"/>
    </row>
    <row r="14750" spans="5:5">
      <c r="E14750" s="139"/>
    </row>
    <row r="14751" spans="5:5">
      <c r="E14751" s="139"/>
    </row>
    <row r="14752" spans="5:5">
      <c r="E14752" s="139"/>
    </row>
    <row r="14753" spans="5:5">
      <c r="E14753" s="139"/>
    </row>
    <row r="14754" spans="5:5">
      <c r="E14754" s="139"/>
    </row>
    <row r="14755" spans="5:5">
      <c r="E14755" s="139"/>
    </row>
    <row r="14756" spans="5:5">
      <c r="E14756" s="139"/>
    </row>
    <row r="14757" spans="5:5">
      <c r="E14757" s="139"/>
    </row>
    <row r="14758" spans="5:5">
      <c r="E14758" s="139"/>
    </row>
    <row r="14759" spans="5:5">
      <c r="E14759" s="139"/>
    </row>
    <row r="14760" spans="5:5">
      <c r="E14760" s="139"/>
    </row>
    <row r="14761" spans="5:5">
      <c r="E14761" s="139"/>
    </row>
    <row r="14762" spans="5:5">
      <c r="E14762" s="139"/>
    </row>
    <row r="14763" spans="5:5">
      <c r="E14763" s="139"/>
    </row>
    <row r="14764" spans="5:5">
      <c r="E14764" s="139"/>
    </row>
    <row r="14765" spans="5:5">
      <c r="E14765" s="139"/>
    </row>
    <row r="14766" spans="5:5">
      <c r="E14766" s="139"/>
    </row>
    <row r="14767" spans="5:5">
      <c r="E14767" s="139"/>
    </row>
    <row r="14768" spans="5:5">
      <c r="E14768" s="139"/>
    </row>
    <row r="14769" spans="5:5">
      <c r="E14769" s="139"/>
    </row>
    <row r="14770" spans="5:5">
      <c r="E14770" s="139"/>
    </row>
    <row r="14771" spans="5:5">
      <c r="E14771" s="139"/>
    </row>
    <row r="14772" spans="5:5">
      <c r="E14772" s="139"/>
    </row>
    <row r="14773" spans="5:5">
      <c r="E14773" s="139"/>
    </row>
    <row r="14774" spans="5:5">
      <c r="E14774" s="139"/>
    </row>
    <row r="14775" spans="5:5">
      <c r="E14775" s="139"/>
    </row>
    <row r="14776" spans="5:5">
      <c r="E14776" s="139"/>
    </row>
    <row r="14777" spans="5:5">
      <c r="E14777" s="139"/>
    </row>
    <row r="14778" spans="5:5">
      <c r="E14778" s="139"/>
    </row>
    <row r="14779" spans="5:5">
      <c r="E14779" s="139"/>
    </row>
    <row r="14780" spans="5:5">
      <c r="E14780" s="139"/>
    </row>
    <row r="14781" spans="5:5">
      <c r="E14781" s="139"/>
    </row>
    <row r="14782" spans="5:5">
      <c r="E14782" s="139"/>
    </row>
    <row r="14783" spans="5:5">
      <c r="E14783" s="139"/>
    </row>
    <row r="14784" spans="5:5">
      <c r="E14784" s="139"/>
    </row>
    <row r="14785" spans="5:5">
      <c r="E14785" s="139"/>
    </row>
    <row r="14786" spans="5:5">
      <c r="E14786" s="139"/>
    </row>
    <row r="14787" spans="5:5">
      <c r="E14787" s="139"/>
    </row>
    <row r="14788" spans="5:5">
      <c r="E14788" s="139"/>
    </row>
    <row r="14789" spans="5:5">
      <c r="E14789" s="139"/>
    </row>
    <row r="14790" spans="5:5">
      <c r="E14790" s="139"/>
    </row>
    <row r="14791" spans="5:5">
      <c r="E14791" s="139"/>
    </row>
    <row r="14792" spans="5:5">
      <c r="E14792" s="139"/>
    </row>
    <row r="14793" spans="5:5">
      <c r="E14793" s="139"/>
    </row>
    <row r="14794" spans="5:5">
      <c r="E14794" s="139"/>
    </row>
    <row r="14795" spans="5:5">
      <c r="E14795" s="139"/>
    </row>
    <row r="14796" spans="5:5">
      <c r="E14796" s="139"/>
    </row>
    <row r="14797" spans="5:5">
      <c r="E14797" s="139"/>
    </row>
    <row r="14798" spans="5:5">
      <c r="E14798" s="139"/>
    </row>
    <row r="14799" spans="5:5">
      <c r="E14799" s="139"/>
    </row>
    <row r="14800" spans="5:5">
      <c r="E14800" s="139"/>
    </row>
    <row r="14801" spans="5:5">
      <c r="E14801" s="139"/>
    </row>
    <row r="14802" spans="5:5">
      <c r="E14802" s="139"/>
    </row>
    <row r="14803" spans="5:5">
      <c r="E14803" s="139"/>
    </row>
    <row r="14804" spans="5:5">
      <c r="E14804" s="139"/>
    </row>
    <row r="14805" spans="5:5">
      <c r="E14805" s="139"/>
    </row>
    <row r="14806" spans="5:5">
      <c r="E14806" s="139"/>
    </row>
    <row r="14807" spans="5:5">
      <c r="E14807" s="139"/>
    </row>
    <row r="14808" spans="5:5">
      <c r="E14808" s="139"/>
    </row>
    <row r="14809" spans="5:5">
      <c r="E14809" s="139"/>
    </row>
    <row r="14810" spans="5:5">
      <c r="E14810" s="139"/>
    </row>
    <row r="14811" spans="5:5">
      <c r="E14811" s="139"/>
    </row>
    <row r="14812" spans="5:5">
      <c r="E14812" s="139"/>
    </row>
    <row r="14813" spans="5:5">
      <c r="E14813" s="139"/>
    </row>
    <row r="14814" spans="5:5">
      <c r="E14814" s="139"/>
    </row>
    <row r="14815" spans="5:5">
      <c r="E14815" s="139"/>
    </row>
    <row r="14816" spans="5:5">
      <c r="E14816" s="139"/>
    </row>
    <row r="14817" spans="5:5">
      <c r="E14817" s="139"/>
    </row>
    <row r="14818" spans="5:5">
      <c r="E14818" s="139"/>
    </row>
    <row r="14819" spans="5:5">
      <c r="E14819" s="139"/>
    </row>
    <row r="14820" spans="5:5">
      <c r="E14820" s="139"/>
    </row>
    <row r="14821" spans="5:5">
      <c r="E14821" s="139"/>
    </row>
    <row r="14822" spans="5:5">
      <c r="E14822" s="139"/>
    </row>
    <row r="14823" spans="5:5">
      <c r="E14823" s="139"/>
    </row>
    <row r="14824" spans="5:5">
      <c r="E14824" s="139"/>
    </row>
    <row r="14825" spans="5:5">
      <c r="E14825" s="139"/>
    </row>
    <row r="14826" spans="5:5">
      <c r="E14826" s="139"/>
    </row>
    <row r="14827" spans="5:5">
      <c r="E14827" s="139"/>
    </row>
    <row r="14828" spans="5:5">
      <c r="E14828" s="139"/>
    </row>
    <row r="14829" spans="5:5">
      <c r="E14829" s="139"/>
    </row>
    <row r="14830" spans="5:5">
      <c r="E14830" s="139"/>
    </row>
    <row r="14831" spans="5:5">
      <c r="E14831" s="139"/>
    </row>
    <row r="14832" spans="5:5">
      <c r="E14832" s="139"/>
    </row>
    <row r="14833" spans="5:5">
      <c r="E14833" s="139"/>
    </row>
    <row r="14834" spans="5:5">
      <c r="E14834" s="139"/>
    </row>
    <row r="14835" spans="5:5">
      <c r="E14835" s="139"/>
    </row>
    <row r="14836" spans="5:5">
      <c r="E14836" s="139"/>
    </row>
    <row r="14837" spans="5:5">
      <c r="E14837" s="139"/>
    </row>
    <row r="14838" spans="5:5">
      <c r="E14838" s="139"/>
    </row>
    <row r="14839" spans="5:5">
      <c r="E14839" s="139"/>
    </row>
    <row r="14840" spans="5:5">
      <c r="E14840" s="139"/>
    </row>
    <row r="14841" spans="5:5">
      <c r="E14841" s="139"/>
    </row>
    <row r="14842" spans="5:5">
      <c r="E14842" s="139"/>
    </row>
    <row r="14843" spans="5:5">
      <c r="E14843" s="139"/>
    </row>
    <row r="14844" spans="5:5">
      <c r="E14844" s="139"/>
    </row>
    <row r="14845" spans="5:5">
      <c r="E14845" s="139"/>
    </row>
    <row r="14846" spans="5:5">
      <c r="E14846" s="139"/>
    </row>
    <row r="14847" spans="5:5">
      <c r="E14847" s="139"/>
    </row>
    <row r="14848" spans="5:5">
      <c r="E14848" s="139"/>
    </row>
    <row r="14849" spans="5:5">
      <c r="E14849" s="139"/>
    </row>
    <row r="14850" spans="5:5">
      <c r="E14850" s="139"/>
    </row>
    <row r="14851" spans="5:5">
      <c r="E14851" s="139"/>
    </row>
    <row r="14852" spans="5:5">
      <c r="E14852" s="139"/>
    </row>
    <row r="14853" spans="5:5">
      <c r="E14853" s="139"/>
    </row>
    <row r="14854" spans="5:5">
      <c r="E14854" s="139"/>
    </row>
    <row r="14855" spans="5:5">
      <c r="E14855" s="139"/>
    </row>
    <row r="14856" spans="5:5">
      <c r="E14856" s="139"/>
    </row>
    <row r="14857" spans="5:5">
      <c r="E14857" s="139"/>
    </row>
    <row r="14858" spans="5:5">
      <c r="E14858" s="139"/>
    </row>
    <row r="14859" spans="5:5">
      <c r="E14859" s="139"/>
    </row>
    <row r="14860" spans="5:5">
      <c r="E14860" s="139"/>
    </row>
    <row r="14861" spans="5:5">
      <c r="E14861" s="139"/>
    </row>
    <row r="14862" spans="5:5">
      <c r="E14862" s="139"/>
    </row>
    <row r="14863" spans="5:5">
      <c r="E14863" s="139"/>
    </row>
    <row r="14864" spans="5:5">
      <c r="E14864" s="139"/>
    </row>
    <row r="14865" spans="5:5">
      <c r="E14865" s="139"/>
    </row>
    <row r="14866" spans="5:5">
      <c r="E14866" s="139"/>
    </row>
    <row r="14867" spans="5:5">
      <c r="E14867" s="139"/>
    </row>
    <row r="14868" spans="5:5">
      <c r="E14868" s="139"/>
    </row>
    <row r="14869" spans="5:5">
      <c r="E14869" s="139"/>
    </row>
    <row r="14870" spans="5:5">
      <c r="E14870" s="139"/>
    </row>
    <row r="14871" spans="5:5">
      <c r="E14871" s="139"/>
    </row>
    <row r="14872" spans="5:5">
      <c r="E14872" s="139"/>
    </row>
    <row r="14873" spans="5:5">
      <c r="E14873" s="139"/>
    </row>
    <row r="14874" spans="5:5">
      <c r="E14874" s="139"/>
    </row>
    <row r="14875" spans="5:5">
      <c r="E14875" s="139"/>
    </row>
    <row r="14876" spans="5:5">
      <c r="E14876" s="139"/>
    </row>
    <row r="14877" spans="5:5">
      <c r="E14877" s="139"/>
    </row>
    <row r="14878" spans="5:5">
      <c r="E14878" s="139"/>
    </row>
    <row r="14879" spans="5:5">
      <c r="E14879" s="139"/>
    </row>
    <row r="14880" spans="5:5">
      <c r="E14880" s="139"/>
    </row>
    <row r="14881" spans="5:5">
      <c r="E14881" s="139"/>
    </row>
    <row r="14882" spans="5:5">
      <c r="E14882" s="139"/>
    </row>
    <row r="14883" spans="5:5">
      <c r="E14883" s="139"/>
    </row>
    <row r="14884" spans="5:5">
      <c r="E14884" s="139"/>
    </row>
    <row r="14885" spans="5:5">
      <c r="E14885" s="139"/>
    </row>
    <row r="14886" spans="5:5">
      <c r="E14886" s="139"/>
    </row>
    <row r="14887" spans="5:5">
      <c r="E14887" s="139"/>
    </row>
    <row r="14888" spans="5:5">
      <c r="E14888" s="139"/>
    </row>
    <row r="14889" spans="5:5">
      <c r="E14889" s="139"/>
    </row>
    <row r="14890" spans="5:5">
      <c r="E14890" s="139"/>
    </row>
    <row r="14891" spans="5:5">
      <c r="E14891" s="139"/>
    </row>
    <row r="14892" spans="5:5">
      <c r="E14892" s="139"/>
    </row>
    <row r="14893" spans="5:5">
      <c r="E14893" s="139"/>
    </row>
    <row r="14894" spans="5:5">
      <c r="E14894" s="139"/>
    </row>
    <row r="14895" spans="5:5">
      <c r="E14895" s="139"/>
    </row>
    <row r="14896" spans="5:5">
      <c r="E14896" s="139"/>
    </row>
    <row r="14897" spans="5:5">
      <c r="E14897" s="139"/>
    </row>
    <row r="14898" spans="5:5">
      <c r="E14898" s="139"/>
    </row>
    <row r="14899" spans="5:5">
      <c r="E14899" s="139"/>
    </row>
    <row r="14900" spans="5:5">
      <c r="E14900" s="139"/>
    </row>
    <row r="14901" spans="5:5">
      <c r="E14901" s="139"/>
    </row>
    <row r="14902" spans="5:5">
      <c r="E14902" s="139"/>
    </row>
    <row r="14903" spans="5:5">
      <c r="E14903" s="139"/>
    </row>
    <row r="14904" spans="5:5">
      <c r="E14904" s="139"/>
    </row>
    <row r="14905" spans="5:5">
      <c r="E14905" s="139"/>
    </row>
    <row r="14906" spans="5:5">
      <c r="E14906" s="139"/>
    </row>
    <row r="14907" spans="5:5">
      <c r="E14907" s="139"/>
    </row>
    <row r="14908" spans="5:5">
      <c r="E14908" s="139"/>
    </row>
    <row r="14909" spans="5:5">
      <c r="E14909" s="139"/>
    </row>
    <row r="14910" spans="5:5">
      <c r="E14910" s="139"/>
    </row>
    <row r="14911" spans="5:5">
      <c r="E14911" s="139"/>
    </row>
    <row r="14912" spans="5:5">
      <c r="E14912" s="139"/>
    </row>
    <row r="14913" spans="5:5">
      <c r="E14913" s="139"/>
    </row>
    <row r="14914" spans="5:5">
      <c r="E14914" s="139"/>
    </row>
    <row r="14915" spans="5:5">
      <c r="E14915" s="139"/>
    </row>
    <row r="14916" spans="5:5">
      <c r="E14916" s="139"/>
    </row>
    <row r="14917" spans="5:5">
      <c r="E14917" s="139"/>
    </row>
    <row r="14918" spans="5:5">
      <c r="E14918" s="139"/>
    </row>
    <row r="14919" spans="5:5">
      <c r="E14919" s="139"/>
    </row>
    <row r="14920" spans="5:5">
      <c r="E14920" s="139"/>
    </row>
    <row r="14921" spans="5:5">
      <c r="E14921" s="139"/>
    </row>
    <row r="14922" spans="5:5">
      <c r="E14922" s="139"/>
    </row>
    <row r="14923" spans="5:5">
      <c r="E14923" s="139"/>
    </row>
    <row r="14924" spans="5:5">
      <c r="E14924" s="139"/>
    </row>
    <row r="14925" spans="5:5">
      <c r="E14925" s="139"/>
    </row>
    <row r="14926" spans="5:5">
      <c r="E14926" s="139"/>
    </row>
    <row r="14927" spans="5:5">
      <c r="E14927" s="139"/>
    </row>
    <row r="14928" spans="5:5">
      <c r="E14928" s="139"/>
    </row>
    <row r="14929" spans="5:5">
      <c r="E14929" s="139"/>
    </row>
    <row r="14930" spans="5:5">
      <c r="E14930" s="139"/>
    </row>
    <row r="14931" spans="5:5">
      <c r="E14931" s="139"/>
    </row>
    <row r="14932" spans="5:5">
      <c r="E14932" s="139"/>
    </row>
    <row r="14933" spans="5:5">
      <c r="E14933" s="139"/>
    </row>
    <row r="14934" spans="5:5">
      <c r="E14934" s="139"/>
    </row>
    <row r="14935" spans="5:5">
      <c r="E14935" s="139"/>
    </row>
    <row r="14936" spans="5:5">
      <c r="E14936" s="139"/>
    </row>
    <row r="14937" spans="5:5">
      <c r="E14937" s="139"/>
    </row>
    <row r="14938" spans="5:5">
      <c r="E14938" s="139"/>
    </row>
    <row r="14939" spans="5:5">
      <c r="E14939" s="139"/>
    </row>
    <row r="14940" spans="5:5">
      <c r="E14940" s="139"/>
    </row>
    <row r="14941" spans="5:5">
      <c r="E14941" s="139"/>
    </row>
    <row r="14942" spans="5:5">
      <c r="E14942" s="139"/>
    </row>
    <row r="14943" spans="5:5">
      <c r="E14943" s="139"/>
    </row>
    <row r="14944" spans="5:5">
      <c r="E14944" s="139"/>
    </row>
    <row r="14945" spans="5:5">
      <c r="E14945" s="139"/>
    </row>
    <row r="14946" spans="5:5">
      <c r="E14946" s="139"/>
    </row>
    <row r="14947" spans="5:5">
      <c r="E14947" s="139"/>
    </row>
    <row r="14948" spans="5:5">
      <c r="E14948" s="139"/>
    </row>
    <row r="14949" spans="5:5">
      <c r="E14949" s="139"/>
    </row>
    <row r="14950" spans="5:5">
      <c r="E14950" s="139"/>
    </row>
    <row r="14951" spans="5:5">
      <c r="E14951" s="139"/>
    </row>
    <row r="14952" spans="5:5">
      <c r="E14952" s="139"/>
    </row>
    <row r="14953" spans="5:5">
      <c r="E14953" s="139"/>
    </row>
    <row r="14954" spans="5:5">
      <c r="E14954" s="139"/>
    </row>
    <row r="14955" spans="5:5">
      <c r="E14955" s="139"/>
    </row>
    <row r="14956" spans="5:5">
      <c r="E14956" s="139"/>
    </row>
    <row r="14957" spans="5:5">
      <c r="E14957" s="139"/>
    </row>
    <row r="14958" spans="5:5">
      <c r="E14958" s="139"/>
    </row>
    <row r="14959" spans="5:5">
      <c r="E14959" s="139"/>
    </row>
    <row r="14960" spans="5:5">
      <c r="E14960" s="139"/>
    </row>
    <row r="14961" spans="5:5">
      <c r="E14961" s="139"/>
    </row>
    <row r="14962" spans="5:5">
      <c r="E14962" s="139"/>
    </row>
    <row r="14963" spans="5:5">
      <c r="E14963" s="139"/>
    </row>
    <row r="14964" spans="5:5">
      <c r="E14964" s="139"/>
    </row>
    <row r="14965" spans="5:5">
      <c r="E14965" s="139"/>
    </row>
    <row r="14966" spans="5:5">
      <c r="E14966" s="139"/>
    </row>
    <row r="14967" spans="5:5">
      <c r="E14967" s="139"/>
    </row>
    <row r="14968" spans="5:5">
      <c r="E14968" s="139"/>
    </row>
    <row r="14969" spans="5:5">
      <c r="E14969" s="139"/>
    </row>
    <row r="14970" spans="5:5">
      <c r="E14970" s="139"/>
    </row>
    <row r="14971" spans="5:5">
      <c r="E14971" s="139"/>
    </row>
    <row r="14972" spans="5:5">
      <c r="E14972" s="139"/>
    </row>
    <row r="14973" spans="5:5">
      <c r="E14973" s="139"/>
    </row>
    <row r="14974" spans="5:5">
      <c r="E14974" s="139"/>
    </row>
    <row r="14975" spans="5:5">
      <c r="E14975" s="139"/>
    </row>
    <row r="14976" spans="5:5">
      <c r="E14976" s="139"/>
    </row>
    <row r="14977" spans="5:5">
      <c r="E14977" s="139"/>
    </row>
    <row r="14978" spans="5:5">
      <c r="E14978" s="139"/>
    </row>
    <row r="14979" spans="5:5">
      <c r="E14979" s="139"/>
    </row>
    <row r="14980" spans="5:5">
      <c r="E14980" s="139"/>
    </row>
    <row r="14981" spans="5:5">
      <c r="E14981" s="139"/>
    </row>
    <row r="14982" spans="5:5">
      <c r="E14982" s="139"/>
    </row>
    <row r="14983" spans="5:5">
      <c r="E14983" s="139"/>
    </row>
    <row r="14984" spans="5:5">
      <c r="E14984" s="139"/>
    </row>
    <row r="14985" spans="5:5">
      <c r="E14985" s="139"/>
    </row>
    <row r="14986" spans="5:5">
      <c r="E14986" s="139"/>
    </row>
    <row r="14987" spans="5:5">
      <c r="E14987" s="139"/>
    </row>
    <row r="14988" spans="5:5">
      <c r="E14988" s="139"/>
    </row>
    <row r="14989" spans="5:5">
      <c r="E14989" s="139"/>
    </row>
    <row r="14990" spans="5:5">
      <c r="E14990" s="139"/>
    </row>
    <row r="14991" spans="5:5">
      <c r="E14991" s="139"/>
    </row>
    <row r="14992" spans="5:5">
      <c r="E14992" s="139"/>
    </row>
    <row r="14993" spans="5:5">
      <c r="E14993" s="139"/>
    </row>
    <row r="14994" spans="5:5">
      <c r="E14994" s="139"/>
    </row>
    <row r="14995" spans="5:5">
      <c r="E14995" s="139"/>
    </row>
    <row r="14996" spans="5:5">
      <c r="E14996" s="139"/>
    </row>
    <row r="14997" spans="5:5">
      <c r="E14997" s="139"/>
    </row>
    <row r="14998" spans="5:5">
      <c r="E14998" s="139"/>
    </row>
    <row r="14999" spans="5:5">
      <c r="E14999" s="139"/>
    </row>
    <row r="15000" spans="5:5">
      <c r="E15000" s="139"/>
    </row>
    <row r="15001" spans="5:5">
      <c r="E15001" s="139"/>
    </row>
    <row r="15002" spans="5:5">
      <c r="E15002" s="139"/>
    </row>
    <row r="15003" spans="5:5">
      <c r="E15003" s="139"/>
    </row>
    <row r="15004" spans="5:5">
      <c r="E15004" s="139"/>
    </row>
    <row r="15005" spans="5:5">
      <c r="E15005" s="139"/>
    </row>
    <row r="15006" spans="5:5">
      <c r="E15006" s="139"/>
    </row>
    <row r="15007" spans="5:5">
      <c r="E15007" s="139"/>
    </row>
    <row r="15008" spans="5:5">
      <c r="E15008" s="139"/>
    </row>
    <row r="15009" spans="5:5">
      <c r="E15009" s="139"/>
    </row>
    <row r="15010" spans="5:5">
      <c r="E15010" s="139"/>
    </row>
    <row r="15011" spans="5:5">
      <c r="E15011" s="139"/>
    </row>
    <row r="15012" spans="5:5">
      <c r="E15012" s="139"/>
    </row>
    <row r="15013" spans="5:5">
      <c r="E15013" s="139"/>
    </row>
    <row r="15014" spans="5:5">
      <c r="E15014" s="139"/>
    </row>
    <row r="15015" spans="5:5">
      <c r="E15015" s="139"/>
    </row>
    <row r="15016" spans="5:5">
      <c r="E15016" s="139"/>
    </row>
    <row r="15017" spans="5:5">
      <c r="E15017" s="139"/>
    </row>
    <row r="15018" spans="5:5">
      <c r="E15018" s="139"/>
    </row>
    <row r="15019" spans="5:5">
      <c r="E15019" s="139"/>
    </row>
    <row r="15020" spans="5:5">
      <c r="E15020" s="139"/>
    </row>
    <row r="15021" spans="5:5">
      <c r="E15021" s="139"/>
    </row>
    <row r="15022" spans="5:5">
      <c r="E15022" s="139"/>
    </row>
    <row r="15023" spans="5:5">
      <c r="E15023" s="139"/>
    </row>
    <row r="15024" spans="5:5">
      <c r="E15024" s="139"/>
    </row>
    <row r="15025" spans="5:5">
      <c r="E15025" s="139"/>
    </row>
    <row r="15026" spans="5:5">
      <c r="E15026" s="139"/>
    </row>
    <row r="15027" spans="5:5">
      <c r="E15027" s="139"/>
    </row>
    <row r="15028" spans="5:5">
      <c r="E15028" s="139"/>
    </row>
    <row r="15029" spans="5:5">
      <c r="E15029" s="139"/>
    </row>
    <row r="15030" spans="5:5">
      <c r="E15030" s="139"/>
    </row>
    <row r="15031" spans="5:5">
      <c r="E15031" s="139"/>
    </row>
    <row r="15032" spans="5:5">
      <c r="E15032" s="139"/>
    </row>
    <row r="15033" spans="5:5">
      <c r="E15033" s="139"/>
    </row>
    <row r="15034" spans="5:5">
      <c r="E15034" s="139"/>
    </row>
    <row r="15035" spans="5:5">
      <c r="E15035" s="139"/>
    </row>
    <row r="15036" spans="5:5">
      <c r="E15036" s="139"/>
    </row>
    <row r="15037" spans="5:5">
      <c r="E15037" s="139"/>
    </row>
    <row r="15038" spans="5:5">
      <c r="E15038" s="139"/>
    </row>
    <row r="15039" spans="5:5">
      <c r="E15039" s="139"/>
    </row>
    <row r="15040" spans="5:5">
      <c r="E15040" s="139"/>
    </row>
    <row r="15041" spans="5:5">
      <c r="E15041" s="139"/>
    </row>
    <row r="15042" spans="5:5">
      <c r="E15042" s="139"/>
    </row>
    <row r="15043" spans="5:5">
      <c r="E15043" s="139"/>
    </row>
    <row r="15044" spans="5:5">
      <c r="E15044" s="139"/>
    </row>
    <row r="15045" spans="5:5">
      <c r="E15045" s="139"/>
    </row>
    <row r="15046" spans="5:5">
      <c r="E15046" s="139"/>
    </row>
    <row r="15047" spans="5:5">
      <c r="E15047" s="139"/>
    </row>
    <row r="15048" spans="5:5">
      <c r="E15048" s="139"/>
    </row>
    <row r="15049" spans="5:5">
      <c r="E15049" s="139"/>
    </row>
    <row r="15050" spans="5:5">
      <c r="E15050" s="139"/>
    </row>
    <row r="15051" spans="5:5">
      <c r="E15051" s="139"/>
    </row>
    <row r="15052" spans="5:5">
      <c r="E15052" s="139"/>
    </row>
    <row r="15053" spans="5:5">
      <c r="E15053" s="139"/>
    </row>
    <row r="15054" spans="5:5">
      <c r="E15054" s="139"/>
    </row>
    <row r="15055" spans="5:5">
      <c r="E15055" s="139"/>
    </row>
    <row r="15056" spans="5:5">
      <c r="E15056" s="139"/>
    </row>
    <row r="15057" spans="5:5">
      <c r="E15057" s="139"/>
    </row>
    <row r="15058" spans="5:5">
      <c r="E15058" s="139"/>
    </row>
    <row r="15059" spans="5:5">
      <c r="E15059" s="139"/>
    </row>
    <row r="15060" spans="5:5">
      <c r="E15060" s="139"/>
    </row>
    <row r="15061" spans="5:5">
      <c r="E15061" s="139"/>
    </row>
    <row r="15062" spans="5:5">
      <c r="E15062" s="139"/>
    </row>
    <row r="15063" spans="5:5">
      <c r="E15063" s="139"/>
    </row>
    <row r="15064" spans="5:5">
      <c r="E15064" s="139"/>
    </row>
    <row r="15065" spans="5:5">
      <c r="E15065" s="139"/>
    </row>
    <row r="15066" spans="5:5">
      <c r="E15066" s="139"/>
    </row>
    <row r="15067" spans="5:5">
      <c r="E15067" s="139"/>
    </row>
    <row r="15068" spans="5:5">
      <c r="E15068" s="139"/>
    </row>
    <row r="15069" spans="5:5">
      <c r="E15069" s="139"/>
    </row>
    <row r="15070" spans="5:5">
      <c r="E15070" s="139"/>
    </row>
    <row r="15071" spans="5:5">
      <c r="E15071" s="139"/>
    </row>
    <row r="15072" spans="5:5">
      <c r="E15072" s="139"/>
    </row>
    <row r="15073" spans="5:5">
      <c r="E15073" s="139"/>
    </row>
    <row r="15074" spans="5:5">
      <c r="E15074" s="139"/>
    </row>
    <row r="15075" spans="5:5">
      <c r="E15075" s="139"/>
    </row>
    <row r="15076" spans="5:5">
      <c r="E15076" s="139"/>
    </row>
    <row r="15077" spans="5:5">
      <c r="E15077" s="139"/>
    </row>
    <row r="15078" spans="5:5">
      <c r="E15078" s="139"/>
    </row>
    <row r="15079" spans="5:5">
      <c r="E15079" s="139"/>
    </row>
    <row r="15080" spans="5:5">
      <c r="E15080" s="139"/>
    </row>
    <row r="15081" spans="5:5">
      <c r="E15081" s="139"/>
    </row>
    <row r="15082" spans="5:5">
      <c r="E15082" s="139"/>
    </row>
    <row r="15083" spans="5:5">
      <c r="E15083" s="139"/>
    </row>
    <row r="15084" spans="5:5">
      <c r="E15084" s="139"/>
    </row>
    <row r="15085" spans="5:5">
      <c r="E15085" s="139"/>
    </row>
    <row r="15086" spans="5:5">
      <c r="E15086" s="139"/>
    </row>
    <row r="15087" spans="5:5">
      <c r="E15087" s="139"/>
    </row>
    <row r="15088" spans="5:5">
      <c r="E15088" s="139"/>
    </row>
    <row r="15089" spans="5:5">
      <c r="E15089" s="139"/>
    </row>
    <row r="15090" spans="5:5">
      <c r="E15090" s="139"/>
    </row>
    <row r="15091" spans="5:5">
      <c r="E15091" s="139"/>
    </row>
    <row r="15092" spans="5:5">
      <c r="E15092" s="139"/>
    </row>
    <row r="15093" spans="5:5">
      <c r="E15093" s="139"/>
    </row>
    <row r="15094" spans="5:5">
      <c r="E15094" s="139"/>
    </row>
    <row r="15095" spans="5:5">
      <c r="E15095" s="139"/>
    </row>
    <row r="15096" spans="5:5">
      <c r="E15096" s="139"/>
    </row>
    <row r="15097" spans="5:5">
      <c r="E15097" s="139"/>
    </row>
    <row r="15098" spans="5:5">
      <c r="E15098" s="139"/>
    </row>
    <row r="15099" spans="5:5">
      <c r="E15099" s="139"/>
    </row>
    <row r="15100" spans="5:5">
      <c r="E15100" s="139"/>
    </row>
    <row r="15101" spans="5:5">
      <c r="E15101" s="139"/>
    </row>
    <row r="15102" spans="5:5">
      <c r="E15102" s="139"/>
    </row>
    <row r="15103" spans="5:5">
      <c r="E15103" s="139"/>
    </row>
    <row r="15104" spans="5:5">
      <c r="E15104" s="139"/>
    </row>
    <row r="15105" spans="5:5">
      <c r="E15105" s="139"/>
    </row>
    <row r="15106" spans="5:5">
      <c r="E15106" s="139"/>
    </row>
    <row r="15107" spans="5:5">
      <c r="E15107" s="139"/>
    </row>
    <row r="15108" spans="5:5">
      <c r="E15108" s="139"/>
    </row>
    <row r="15109" spans="5:5">
      <c r="E15109" s="139"/>
    </row>
    <row r="15110" spans="5:5">
      <c r="E15110" s="139"/>
    </row>
    <row r="15111" spans="5:5">
      <c r="E15111" s="139"/>
    </row>
    <row r="15112" spans="5:5">
      <c r="E15112" s="139"/>
    </row>
    <row r="15113" spans="5:5">
      <c r="E15113" s="139"/>
    </row>
    <row r="15114" spans="5:5">
      <c r="E15114" s="139"/>
    </row>
    <row r="15115" spans="5:5">
      <c r="E15115" s="139"/>
    </row>
    <row r="15116" spans="5:5">
      <c r="E15116" s="139"/>
    </row>
    <row r="15117" spans="5:5">
      <c r="E15117" s="139"/>
    </row>
    <row r="15118" spans="5:5">
      <c r="E15118" s="139"/>
    </row>
    <row r="15119" spans="5:5">
      <c r="E15119" s="139"/>
    </row>
    <row r="15120" spans="5:5">
      <c r="E15120" s="139"/>
    </row>
    <row r="15121" spans="5:5">
      <c r="E15121" s="139"/>
    </row>
    <row r="15122" spans="5:5">
      <c r="E15122" s="139"/>
    </row>
    <row r="15123" spans="5:5">
      <c r="E15123" s="139"/>
    </row>
    <row r="15124" spans="5:5">
      <c r="E15124" s="139"/>
    </row>
    <row r="15125" spans="5:5">
      <c r="E15125" s="139"/>
    </row>
    <row r="15126" spans="5:5">
      <c r="E15126" s="139"/>
    </row>
    <row r="15127" spans="5:5">
      <c r="E15127" s="139"/>
    </row>
    <row r="15128" spans="5:5">
      <c r="E15128" s="139"/>
    </row>
    <row r="15129" spans="5:5">
      <c r="E15129" s="139"/>
    </row>
    <row r="15130" spans="5:5">
      <c r="E15130" s="139"/>
    </row>
    <row r="15131" spans="5:5">
      <c r="E15131" s="139"/>
    </row>
    <row r="15132" spans="5:5">
      <c r="E15132" s="139"/>
    </row>
    <row r="15133" spans="5:5">
      <c r="E15133" s="139"/>
    </row>
    <row r="15134" spans="5:5">
      <c r="E15134" s="139"/>
    </row>
    <row r="15135" spans="5:5">
      <c r="E15135" s="139"/>
    </row>
    <row r="15136" spans="5:5">
      <c r="E15136" s="139"/>
    </row>
    <row r="15137" spans="5:5">
      <c r="E15137" s="139"/>
    </row>
    <row r="15138" spans="5:5">
      <c r="E15138" s="139"/>
    </row>
    <row r="15139" spans="5:5">
      <c r="E15139" s="139"/>
    </row>
    <row r="15140" spans="5:5">
      <c r="E15140" s="139"/>
    </row>
    <row r="15141" spans="5:5">
      <c r="E15141" s="139"/>
    </row>
    <row r="15142" spans="5:5">
      <c r="E15142" s="139"/>
    </row>
    <row r="15143" spans="5:5">
      <c r="E15143" s="139"/>
    </row>
    <row r="15144" spans="5:5">
      <c r="E15144" s="139"/>
    </row>
    <row r="15145" spans="5:5">
      <c r="E15145" s="139"/>
    </row>
    <row r="15146" spans="5:5">
      <c r="E15146" s="139"/>
    </row>
    <row r="15147" spans="5:5">
      <c r="E15147" s="139"/>
    </row>
    <row r="15148" spans="5:5">
      <c r="E15148" s="139"/>
    </row>
    <row r="15149" spans="5:5">
      <c r="E15149" s="139"/>
    </row>
    <row r="15150" spans="5:5">
      <c r="E15150" s="139"/>
    </row>
    <row r="15151" spans="5:5">
      <c r="E15151" s="139"/>
    </row>
    <row r="15152" spans="5:5">
      <c r="E15152" s="139"/>
    </row>
    <row r="15153" spans="5:5">
      <c r="E15153" s="139"/>
    </row>
    <row r="15154" spans="5:5">
      <c r="E15154" s="139"/>
    </row>
    <row r="15155" spans="5:5">
      <c r="E15155" s="139"/>
    </row>
    <row r="15156" spans="5:5">
      <c r="E15156" s="139"/>
    </row>
    <row r="15157" spans="5:5">
      <c r="E15157" s="139"/>
    </row>
    <row r="15158" spans="5:5">
      <c r="E15158" s="139"/>
    </row>
    <row r="15159" spans="5:5">
      <c r="E15159" s="139"/>
    </row>
    <row r="15160" spans="5:5">
      <c r="E15160" s="139"/>
    </row>
    <row r="15161" spans="5:5">
      <c r="E15161" s="139"/>
    </row>
    <row r="15162" spans="5:5">
      <c r="E15162" s="139"/>
    </row>
    <row r="15163" spans="5:5">
      <c r="E15163" s="139"/>
    </row>
    <row r="15164" spans="5:5">
      <c r="E15164" s="139"/>
    </row>
    <row r="15165" spans="5:5">
      <c r="E15165" s="139"/>
    </row>
    <row r="15166" spans="5:5">
      <c r="E15166" s="139"/>
    </row>
    <row r="15167" spans="5:5">
      <c r="E15167" s="139"/>
    </row>
    <row r="15168" spans="5:5">
      <c r="E15168" s="139"/>
    </row>
    <row r="15169" spans="5:5">
      <c r="E15169" s="139"/>
    </row>
    <row r="15170" spans="5:5">
      <c r="E15170" s="139"/>
    </row>
    <row r="15171" spans="5:5">
      <c r="E15171" s="139"/>
    </row>
    <row r="15172" spans="5:5">
      <c r="E15172" s="139"/>
    </row>
    <row r="15173" spans="5:5">
      <c r="E15173" s="139"/>
    </row>
    <row r="15174" spans="5:5">
      <c r="E15174" s="139"/>
    </row>
    <row r="15175" spans="5:5">
      <c r="E15175" s="139"/>
    </row>
    <row r="15176" spans="5:5">
      <c r="E15176" s="139"/>
    </row>
    <row r="15177" spans="5:5">
      <c r="E15177" s="139"/>
    </row>
    <row r="15178" spans="5:5">
      <c r="E15178" s="139"/>
    </row>
    <row r="15179" spans="5:5">
      <c r="E15179" s="139"/>
    </row>
    <row r="15180" spans="5:5">
      <c r="E15180" s="139"/>
    </row>
    <row r="15181" spans="5:5">
      <c r="E15181" s="139"/>
    </row>
    <row r="15182" spans="5:5">
      <c r="E15182" s="139"/>
    </row>
    <row r="15183" spans="5:5">
      <c r="E15183" s="139"/>
    </row>
    <row r="15184" spans="5:5">
      <c r="E15184" s="139"/>
    </row>
    <row r="15185" spans="5:5">
      <c r="E15185" s="139"/>
    </row>
    <row r="15186" spans="5:5">
      <c r="E15186" s="139"/>
    </row>
    <row r="15187" spans="5:5">
      <c r="E15187" s="139"/>
    </row>
    <row r="15188" spans="5:5">
      <c r="E15188" s="139"/>
    </row>
    <row r="15189" spans="5:5">
      <c r="E15189" s="139"/>
    </row>
    <row r="15190" spans="5:5">
      <c r="E15190" s="139"/>
    </row>
    <row r="15191" spans="5:5">
      <c r="E15191" s="139"/>
    </row>
    <row r="15192" spans="5:5">
      <c r="E15192" s="139"/>
    </row>
    <row r="15193" spans="5:5">
      <c r="E15193" s="139"/>
    </row>
    <row r="15194" spans="5:5">
      <c r="E15194" s="139"/>
    </row>
    <row r="15195" spans="5:5">
      <c r="E15195" s="139"/>
    </row>
    <row r="15196" spans="5:5">
      <c r="E15196" s="139"/>
    </row>
    <row r="15197" spans="5:5">
      <c r="E15197" s="139"/>
    </row>
    <row r="15198" spans="5:5">
      <c r="E15198" s="139"/>
    </row>
    <row r="15199" spans="5:5">
      <c r="E15199" s="139"/>
    </row>
    <row r="15200" spans="5:5">
      <c r="E15200" s="139"/>
    </row>
    <row r="15201" spans="5:5">
      <c r="E15201" s="139"/>
    </row>
    <row r="15202" spans="5:5">
      <c r="E15202" s="139"/>
    </row>
    <row r="15203" spans="5:5">
      <c r="E15203" s="139"/>
    </row>
    <row r="15204" spans="5:5">
      <c r="E15204" s="139"/>
    </row>
    <row r="15205" spans="5:5">
      <c r="E15205" s="139"/>
    </row>
    <row r="15206" spans="5:5">
      <c r="E15206" s="139"/>
    </row>
    <row r="15207" spans="5:5">
      <c r="E15207" s="139"/>
    </row>
    <row r="15208" spans="5:5">
      <c r="E15208" s="139"/>
    </row>
    <row r="15209" spans="5:5">
      <c r="E15209" s="139"/>
    </row>
    <row r="15210" spans="5:5">
      <c r="E15210" s="139"/>
    </row>
    <row r="15211" spans="5:5">
      <c r="E15211" s="139"/>
    </row>
    <row r="15212" spans="5:5">
      <c r="E15212" s="139"/>
    </row>
    <row r="15213" spans="5:5">
      <c r="E15213" s="139"/>
    </row>
    <row r="15214" spans="5:5">
      <c r="E15214" s="139"/>
    </row>
    <row r="15215" spans="5:5">
      <c r="E15215" s="139"/>
    </row>
    <row r="15216" spans="5:5">
      <c r="E15216" s="139"/>
    </row>
    <row r="15217" spans="5:5">
      <c r="E15217" s="139"/>
    </row>
    <row r="15218" spans="5:5">
      <c r="E15218" s="139"/>
    </row>
    <row r="15219" spans="5:5">
      <c r="E15219" s="139"/>
    </row>
    <row r="15220" spans="5:5">
      <c r="E15220" s="139"/>
    </row>
    <row r="15221" spans="5:5">
      <c r="E15221" s="139"/>
    </row>
    <row r="15222" spans="5:5">
      <c r="E15222" s="139"/>
    </row>
    <row r="15223" spans="5:5">
      <c r="E15223" s="139"/>
    </row>
    <row r="15224" spans="5:5">
      <c r="E15224" s="139"/>
    </row>
    <row r="15225" spans="5:5">
      <c r="E15225" s="139"/>
    </row>
    <row r="15226" spans="5:5">
      <c r="E15226" s="139"/>
    </row>
    <row r="15227" spans="5:5">
      <c r="E15227" s="139"/>
    </row>
    <row r="15228" spans="5:5">
      <c r="E15228" s="139"/>
    </row>
    <row r="15229" spans="5:5">
      <c r="E15229" s="139"/>
    </row>
    <row r="15230" spans="5:5">
      <c r="E15230" s="139"/>
    </row>
    <row r="15231" spans="5:5">
      <c r="E15231" s="139"/>
    </row>
    <row r="15232" spans="5:5">
      <c r="E15232" s="139"/>
    </row>
    <row r="15233" spans="5:5">
      <c r="E15233" s="139"/>
    </row>
    <row r="15234" spans="5:5">
      <c r="E15234" s="139"/>
    </row>
    <row r="15235" spans="5:5">
      <c r="E15235" s="139"/>
    </row>
    <row r="15236" spans="5:5">
      <c r="E15236" s="139"/>
    </row>
    <row r="15237" spans="5:5">
      <c r="E15237" s="139"/>
    </row>
    <row r="15238" spans="5:5">
      <c r="E15238" s="139"/>
    </row>
    <row r="15239" spans="5:5">
      <c r="E15239" s="139"/>
    </row>
    <row r="15240" spans="5:5">
      <c r="E15240" s="139"/>
    </row>
    <row r="15241" spans="5:5">
      <c r="E15241" s="139"/>
    </row>
    <row r="15242" spans="5:5">
      <c r="E15242" s="139"/>
    </row>
    <row r="15243" spans="5:5">
      <c r="E15243" s="139"/>
    </row>
    <row r="15244" spans="5:5">
      <c r="E15244" s="139"/>
    </row>
    <row r="15245" spans="5:5">
      <c r="E15245" s="139"/>
    </row>
    <row r="15246" spans="5:5">
      <c r="E15246" s="139"/>
    </row>
    <row r="15247" spans="5:5">
      <c r="E15247" s="139"/>
    </row>
    <row r="15248" spans="5:5">
      <c r="E15248" s="139"/>
    </row>
    <row r="15249" spans="5:5">
      <c r="E15249" s="139"/>
    </row>
    <row r="15250" spans="5:5">
      <c r="E15250" s="139"/>
    </row>
    <row r="15251" spans="5:5">
      <c r="E15251" s="139"/>
    </row>
    <row r="15252" spans="5:5">
      <c r="E15252" s="139"/>
    </row>
    <row r="15253" spans="5:5">
      <c r="E15253" s="139"/>
    </row>
    <row r="15254" spans="5:5">
      <c r="E15254" s="139"/>
    </row>
    <row r="15255" spans="5:5">
      <c r="E15255" s="139"/>
    </row>
    <row r="15256" spans="5:5">
      <c r="E15256" s="139"/>
    </row>
    <row r="15257" spans="5:5">
      <c r="E15257" s="139"/>
    </row>
    <row r="15258" spans="5:5">
      <c r="E15258" s="139"/>
    </row>
    <row r="15259" spans="5:5">
      <c r="E15259" s="139"/>
    </row>
    <row r="15260" spans="5:5">
      <c r="E15260" s="139"/>
    </row>
    <row r="15261" spans="5:5">
      <c r="E15261" s="139"/>
    </row>
    <row r="15262" spans="5:5">
      <c r="E15262" s="139"/>
    </row>
    <row r="15263" spans="5:5">
      <c r="E15263" s="139"/>
    </row>
    <row r="15264" spans="5:5">
      <c r="E15264" s="139"/>
    </row>
    <row r="15265" spans="5:5">
      <c r="E15265" s="139"/>
    </row>
    <row r="15266" spans="5:5">
      <c r="E15266" s="139"/>
    </row>
    <row r="15267" spans="5:5">
      <c r="E15267" s="139"/>
    </row>
    <row r="15268" spans="5:5">
      <c r="E15268" s="139"/>
    </row>
    <row r="15269" spans="5:5">
      <c r="E15269" s="139"/>
    </row>
    <row r="15270" spans="5:5">
      <c r="E15270" s="139"/>
    </row>
    <row r="15271" spans="5:5">
      <c r="E15271" s="139"/>
    </row>
    <row r="15272" spans="5:5">
      <c r="E15272" s="139"/>
    </row>
    <row r="15273" spans="5:5">
      <c r="E15273" s="139"/>
    </row>
    <row r="15274" spans="5:5">
      <c r="E15274" s="139"/>
    </row>
    <row r="15275" spans="5:5">
      <c r="E15275" s="139"/>
    </row>
    <row r="15276" spans="5:5">
      <c r="E15276" s="139"/>
    </row>
    <row r="15277" spans="5:5">
      <c r="E15277" s="139"/>
    </row>
    <row r="15278" spans="5:5">
      <c r="E15278" s="139"/>
    </row>
    <row r="15279" spans="5:5">
      <c r="E15279" s="139"/>
    </row>
    <row r="15280" spans="5:5">
      <c r="E15280" s="139"/>
    </row>
    <row r="15281" spans="5:5">
      <c r="E15281" s="139"/>
    </row>
    <row r="15282" spans="5:5">
      <c r="E15282" s="139"/>
    </row>
    <row r="15283" spans="5:5">
      <c r="E15283" s="139"/>
    </row>
    <row r="15284" spans="5:5">
      <c r="E15284" s="139"/>
    </row>
    <row r="15285" spans="5:5">
      <c r="E15285" s="139"/>
    </row>
    <row r="15286" spans="5:5">
      <c r="E15286" s="139"/>
    </row>
    <row r="15287" spans="5:5">
      <c r="E15287" s="139"/>
    </row>
    <row r="15288" spans="5:5">
      <c r="E15288" s="139"/>
    </row>
    <row r="15289" spans="5:5">
      <c r="E15289" s="139"/>
    </row>
    <row r="15290" spans="5:5">
      <c r="E15290" s="139"/>
    </row>
    <row r="15291" spans="5:5">
      <c r="E15291" s="139"/>
    </row>
    <row r="15292" spans="5:5">
      <c r="E15292" s="139"/>
    </row>
    <row r="15293" spans="5:5">
      <c r="E15293" s="139"/>
    </row>
    <row r="15294" spans="5:5">
      <c r="E15294" s="139"/>
    </row>
    <row r="15295" spans="5:5">
      <c r="E15295" s="139"/>
    </row>
    <row r="15296" spans="5:5">
      <c r="E15296" s="139"/>
    </row>
    <row r="15297" spans="5:5">
      <c r="E15297" s="139"/>
    </row>
    <row r="15298" spans="5:5">
      <c r="E15298" s="139"/>
    </row>
    <row r="15299" spans="5:5">
      <c r="E15299" s="139"/>
    </row>
    <row r="15300" spans="5:5">
      <c r="E15300" s="139"/>
    </row>
    <row r="15301" spans="5:5">
      <c r="E15301" s="139"/>
    </row>
    <row r="15302" spans="5:5">
      <c r="E15302" s="139"/>
    </row>
    <row r="15303" spans="5:5">
      <c r="E15303" s="139"/>
    </row>
    <row r="15304" spans="5:5">
      <c r="E15304" s="139"/>
    </row>
    <row r="15305" spans="5:5">
      <c r="E15305" s="139"/>
    </row>
    <row r="15306" spans="5:5">
      <c r="E15306" s="139"/>
    </row>
    <row r="15307" spans="5:5">
      <c r="E15307" s="139"/>
    </row>
    <row r="15308" spans="5:5">
      <c r="E15308" s="139"/>
    </row>
    <row r="15309" spans="5:5">
      <c r="E15309" s="139"/>
    </row>
    <row r="15310" spans="5:5">
      <c r="E15310" s="139"/>
    </row>
    <row r="15311" spans="5:5">
      <c r="E15311" s="139"/>
    </row>
    <row r="15312" spans="5:5">
      <c r="E15312" s="139"/>
    </row>
    <row r="15313" spans="5:5">
      <c r="E15313" s="139"/>
    </row>
    <row r="15314" spans="5:5">
      <c r="E15314" s="139"/>
    </row>
    <row r="15315" spans="5:5">
      <c r="E15315" s="139"/>
    </row>
    <row r="15316" spans="5:5">
      <c r="E15316" s="139"/>
    </row>
    <row r="15317" spans="5:5">
      <c r="E15317" s="139"/>
    </row>
    <row r="15318" spans="5:5">
      <c r="E15318" s="139"/>
    </row>
    <row r="15319" spans="5:5">
      <c r="E15319" s="139"/>
    </row>
    <row r="15320" spans="5:5">
      <c r="E15320" s="139"/>
    </row>
    <row r="15321" spans="5:5">
      <c r="E15321" s="139"/>
    </row>
    <row r="15322" spans="5:5">
      <c r="E15322" s="139"/>
    </row>
    <row r="15323" spans="5:5">
      <c r="E15323" s="139"/>
    </row>
    <row r="15324" spans="5:5">
      <c r="E15324" s="139"/>
    </row>
    <row r="15325" spans="5:5">
      <c r="E15325" s="139"/>
    </row>
    <row r="15326" spans="5:5">
      <c r="E15326" s="139"/>
    </row>
    <row r="15327" spans="5:5">
      <c r="E15327" s="139"/>
    </row>
    <row r="15328" spans="5:5">
      <c r="E15328" s="139"/>
    </row>
    <row r="15329" spans="5:5">
      <c r="E15329" s="139"/>
    </row>
    <row r="15330" spans="5:5">
      <c r="E15330" s="139"/>
    </row>
    <row r="15331" spans="5:5">
      <c r="E15331" s="139"/>
    </row>
    <row r="15332" spans="5:5">
      <c r="E15332" s="139"/>
    </row>
    <row r="15333" spans="5:5">
      <c r="E15333" s="139"/>
    </row>
    <row r="15334" spans="5:5">
      <c r="E15334" s="139"/>
    </row>
    <row r="15335" spans="5:5">
      <c r="E15335" s="139"/>
    </row>
    <row r="15336" spans="5:5">
      <c r="E15336" s="139"/>
    </row>
    <row r="15337" spans="5:5">
      <c r="E15337" s="139"/>
    </row>
    <row r="15338" spans="5:5">
      <c r="E15338" s="139"/>
    </row>
    <row r="15339" spans="5:5">
      <c r="E15339" s="139"/>
    </row>
    <row r="15340" spans="5:5">
      <c r="E15340" s="139"/>
    </row>
    <row r="15341" spans="5:5">
      <c r="E15341" s="139"/>
    </row>
    <row r="15342" spans="5:5">
      <c r="E15342" s="139"/>
    </row>
    <row r="15343" spans="5:5">
      <c r="E15343" s="139"/>
    </row>
    <row r="15344" spans="5:5">
      <c r="E15344" s="139"/>
    </row>
    <row r="15345" spans="5:5">
      <c r="E15345" s="139"/>
    </row>
    <row r="15346" spans="5:5">
      <c r="E15346" s="139"/>
    </row>
    <row r="15347" spans="5:5">
      <c r="E15347" s="139"/>
    </row>
    <row r="15348" spans="5:5">
      <c r="E15348" s="139"/>
    </row>
    <row r="15349" spans="5:5">
      <c r="E15349" s="139"/>
    </row>
    <row r="15350" spans="5:5">
      <c r="E15350" s="139"/>
    </row>
    <row r="15351" spans="5:5">
      <c r="E15351" s="139"/>
    </row>
    <row r="15352" spans="5:5">
      <c r="E15352" s="139"/>
    </row>
    <row r="15353" spans="5:5">
      <c r="E15353" s="139"/>
    </row>
    <row r="15354" spans="5:5">
      <c r="E15354" s="139"/>
    </row>
    <row r="15355" spans="5:5">
      <c r="E15355" s="139"/>
    </row>
    <row r="15356" spans="5:5">
      <c r="E15356" s="139"/>
    </row>
    <row r="15357" spans="5:5">
      <c r="E15357" s="139"/>
    </row>
    <row r="15358" spans="5:5">
      <c r="E15358" s="139"/>
    </row>
    <row r="15359" spans="5:5">
      <c r="E15359" s="139"/>
    </row>
    <row r="15360" spans="5:5">
      <c r="E15360" s="139"/>
    </row>
    <row r="15361" spans="5:5">
      <c r="E15361" s="139"/>
    </row>
    <row r="15362" spans="5:5">
      <c r="E15362" s="139"/>
    </row>
    <row r="15363" spans="5:5">
      <c r="E15363" s="139"/>
    </row>
    <row r="15364" spans="5:5">
      <c r="E15364" s="139"/>
    </row>
    <row r="15365" spans="5:5">
      <c r="E15365" s="139"/>
    </row>
    <row r="15366" spans="5:5">
      <c r="E15366" s="139"/>
    </row>
    <row r="15367" spans="5:5">
      <c r="E15367" s="139"/>
    </row>
    <row r="15368" spans="5:5">
      <c r="E15368" s="139"/>
    </row>
    <row r="15369" spans="5:5">
      <c r="E15369" s="139"/>
    </row>
    <row r="15370" spans="5:5">
      <c r="E15370" s="139"/>
    </row>
    <row r="15371" spans="5:5">
      <c r="E15371" s="139"/>
    </row>
    <row r="15372" spans="5:5">
      <c r="E15372" s="139"/>
    </row>
    <row r="15373" spans="5:5">
      <c r="E15373" s="139"/>
    </row>
    <row r="15374" spans="5:5">
      <c r="E15374" s="139"/>
    </row>
    <row r="15375" spans="5:5">
      <c r="E15375" s="139"/>
    </row>
    <row r="15376" spans="5:5">
      <c r="E15376" s="139"/>
    </row>
    <row r="15377" spans="5:5">
      <c r="E15377" s="139"/>
    </row>
    <row r="15378" spans="5:5">
      <c r="E15378" s="139"/>
    </row>
    <row r="15379" spans="5:5">
      <c r="E15379" s="139"/>
    </row>
    <row r="15380" spans="5:5">
      <c r="E15380" s="139"/>
    </row>
    <row r="15381" spans="5:5">
      <c r="E15381" s="139"/>
    </row>
    <row r="15382" spans="5:5">
      <c r="E15382" s="139"/>
    </row>
    <row r="15383" spans="5:5">
      <c r="E15383" s="139"/>
    </row>
    <row r="15384" spans="5:5">
      <c r="E15384" s="139"/>
    </row>
    <row r="15385" spans="5:5">
      <c r="E15385" s="139"/>
    </row>
    <row r="15386" spans="5:5">
      <c r="E15386" s="139"/>
    </row>
    <row r="15387" spans="5:5">
      <c r="E15387" s="139"/>
    </row>
    <row r="15388" spans="5:5">
      <c r="E15388" s="139"/>
    </row>
    <row r="15389" spans="5:5">
      <c r="E15389" s="139"/>
    </row>
    <row r="15390" spans="5:5">
      <c r="E15390" s="139"/>
    </row>
    <row r="15391" spans="5:5">
      <c r="E15391" s="139"/>
    </row>
    <row r="15392" spans="5:5">
      <c r="E15392" s="139"/>
    </row>
    <row r="15393" spans="5:5">
      <c r="E15393" s="139"/>
    </row>
    <row r="15394" spans="5:5">
      <c r="E15394" s="139"/>
    </row>
    <row r="15395" spans="5:5">
      <c r="E15395" s="139"/>
    </row>
    <row r="15396" spans="5:5">
      <c r="E15396" s="139"/>
    </row>
    <row r="15397" spans="5:5">
      <c r="E15397" s="139"/>
    </row>
    <row r="15398" spans="5:5">
      <c r="E15398" s="139"/>
    </row>
    <row r="15399" spans="5:5">
      <c r="E15399" s="139"/>
    </row>
    <row r="15400" spans="5:5">
      <c r="E15400" s="139"/>
    </row>
    <row r="15401" spans="5:5">
      <c r="E15401" s="139"/>
    </row>
    <row r="15402" spans="5:5">
      <c r="E15402" s="139"/>
    </row>
    <row r="15403" spans="5:5">
      <c r="E15403" s="139"/>
    </row>
    <row r="15404" spans="5:5">
      <c r="E15404" s="139"/>
    </row>
    <row r="15405" spans="5:5">
      <c r="E15405" s="139"/>
    </row>
    <row r="15406" spans="5:5">
      <c r="E15406" s="139"/>
    </row>
    <row r="15407" spans="5:5">
      <c r="E15407" s="139"/>
    </row>
    <row r="15408" spans="5:5">
      <c r="E15408" s="139"/>
    </row>
    <row r="15409" spans="5:5">
      <c r="E15409" s="139"/>
    </row>
    <row r="15410" spans="5:5">
      <c r="E15410" s="139"/>
    </row>
    <row r="15411" spans="5:5">
      <c r="E15411" s="139"/>
    </row>
    <row r="15412" spans="5:5">
      <c r="E15412" s="139"/>
    </row>
    <row r="15413" spans="5:5">
      <c r="E15413" s="139"/>
    </row>
    <row r="15414" spans="5:5">
      <c r="E15414" s="139"/>
    </row>
    <row r="15415" spans="5:5">
      <c r="E15415" s="139"/>
    </row>
    <row r="15416" spans="5:5">
      <c r="E15416" s="139"/>
    </row>
    <row r="15417" spans="5:5">
      <c r="E15417" s="139"/>
    </row>
    <row r="15418" spans="5:5">
      <c r="E15418" s="139"/>
    </row>
    <row r="15419" spans="5:5">
      <c r="E15419" s="139"/>
    </row>
    <row r="15420" spans="5:5">
      <c r="E15420" s="139"/>
    </row>
    <row r="15421" spans="5:5">
      <c r="E15421" s="139"/>
    </row>
    <row r="15422" spans="5:5">
      <c r="E15422" s="139"/>
    </row>
    <row r="15423" spans="5:5">
      <c r="E15423" s="139"/>
    </row>
    <row r="15424" spans="5:5">
      <c r="E15424" s="139"/>
    </row>
    <row r="15425" spans="5:5">
      <c r="E15425" s="139"/>
    </row>
    <row r="15426" spans="5:5">
      <c r="E15426" s="139"/>
    </row>
    <row r="15427" spans="5:5">
      <c r="E15427" s="139"/>
    </row>
    <row r="15428" spans="5:5">
      <c r="E15428" s="139"/>
    </row>
    <row r="15429" spans="5:5">
      <c r="E15429" s="139"/>
    </row>
    <row r="15430" spans="5:5">
      <c r="E15430" s="139"/>
    </row>
    <row r="15431" spans="5:5">
      <c r="E15431" s="139"/>
    </row>
    <row r="15432" spans="5:5">
      <c r="E15432" s="139"/>
    </row>
    <row r="15433" spans="5:5">
      <c r="E15433" s="139"/>
    </row>
    <row r="15434" spans="5:5">
      <c r="E15434" s="139"/>
    </row>
    <row r="15435" spans="5:5">
      <c r="E15435" s="139"/>
    </row>
    <row r="15436" spans="5:5">
      <c r="E15436" s="139"/>
    </row>
    <row r="15437" spans="5:5">
      <c r="E15437" s="139"/>
    </row>
    <row r="15438" spans="5:5">
      <c r="E15438" s="139"/>
    </row>
    <row r="15439" spans="5:5">
      <c r="E15439" s="139"/>
    </row>
    <row r="15440" spans="5:5">
      <c r="E15440" s="139"/>
    </row>
    <row r="15441" spans="5:5">
      <c r="E15441" s="139"/>
    </row>
    <row r="15442" spans="5:5">
      <c r="E15442" s="139"/>
    </row>
    <row r="15443" spans="5:5">
      <c r="E15443" s="139"/>
    </row>
    <row r="15444" spans="5:5">
      <c r="E15444" s="139"/>
    </row>
    <row r="15445" spans="5:5">
      <c r="E15445" s="139"/>
    </row>
    <row r="15446" spans="5:5">
      <c r="E15446" s="139"/>
    </row>
    <row r="15447" spans="5:5">
      <c r="E15447" s="139"/>
    </row>
    <row r="15448" spans="5:5">
      <c r="E15448" s="139"/>
    </row>
    <row r="15449" spans="5:5">
      <c r="E15449" s="139"/>
    </row>
    <row r="15450" spans="5:5">
      <c r="E15450" s="139"/>
    </row>
    <row r="15451" spans="5:5">
      <c r="E15451" s="139"/>
    </row>
    <row r="15452" spans="5:5">
      <c r="E15452" s="139"/>
    </row>
    <row r="15453" spans="5:5">
      <c r="E15453" s="139"/>
    </row>
    <row r="15454" spans="5:5">
      <c r="E15454" s="139"/>
    </row>
    <row r="15455" spans="5:5">
      <c r="E15455" s="139"/>
    </row>
    <row r="15456" spans="5:5">
      <c r="E15456" s="139"/>
    </row>
    <row r="15457" spans="5:5">
      <c r="E15457" s="139"/>
    </row>
    <row r="15458" spans="5:5">
      <c r="E15458" s="139"/>
    </row>
    <row r="15459" spans="5:5">
      <c r="E15459" s="139"/>
    </row>
    <row r="15460" spans="5:5">
      <c r="E15460" s="139"/>
    </row>
    <row r="15461" spans="5:5">
      <c r="E15461" s="139"/>
    </row>
    <row r="15462" spans="5:5">
      <c r="E15462" s="139"/>
    </row>
    <row r="15463" spans="5:5">
      <c r="E15463" s="139"/>
    </row>
    <row r="15464" spans="5:5">
      <c r="E15464" s="139"/>
    </row>
    <row r="15465" spans="5:5">
      <c r="E15465" s="139"/>
    </row>
    <row r="15466" spans="5:5">
      <c r="E15466" s="139"/>
    </row>
    <row r="15467" spans="5:5">
      <c r="E15467" s="139"/>
    </row>
    <row r="15468" spans="5:5">
      <c r="E15468" s="139"/>
    </row>
    <row r="15469" spans="5:5">
      <c r="E15469" s="139"/>
    </row>
    <row r="15470" spans="5:5">
      <c r="E15470" s="139"/>
    </row>
    <row r="15471" spans="5:5">
      <c r="E15471" s="139"/>
    </row>
    <row r="15472" spans="5:5">
      <c r="E15472" s="139"/>
    </row>
    <row r="15473" spans="5:5">
      <c r="E15473" s="139"/>
    </row>
    <row r="15474" spans="5:5">
      <c r="E15474" s="139"/>
    </row>
    <row r="15475" spans="5:5">
      <c r="E15475" s="139"/>
    </row>
    <row r="15476" spans="5:5">
      <c r="E15476" s="139"/>
    </row>
    <row r="15477" spans="5:5">
      <c r="E15477" s="139"/>
    </row>
    <row r="15478" spans="5:5">
      <c r="E15478" s="139"/>
    </row>
    <row r="15479" spans="5:5">
      <c r="E15479" s="139"/>
    </row>
    <row r="15480" spans="5:5">
      <c r="E15480" s="139"/>
    </row>
    <row r="15481" spans="5:5">
      <c r="E15481" s="139"/>
    </row>
    <row r="15482" spans="5:5">
      <c r="E15482" s="139"/>
    </row>
    <row r="15483" spans="5:5">
      <c r="E15483" s="139"/>
    </row>
    <row r="15484" spans="5:5">
      <c r="E15484" s="139"/>
    </row>
    <row r="15485" spans="5:5">
      <c r="E15485" s="139"/>
    </row>
    <row r="15486" spans="5:5">
      <c r="E15486" s="139"/>
    </row>
    <row r="15487" spans="5:5">
      <c r="E15487" s="139"/>
    </row>
    <row r="15488" spans="5:5">
      <c r="E15488" s="139"/>
    </row>
    <row r="15489" spans="5:5">
      <c r="E15489" s="139"/>
    </row>
    <row r="15490" spans="5:5">
      <c r="E15490" s="139"/>
    </row>
    <row r="15491" spans="5:5">
      <c r="E15491" s="139"/>
    </row>
    <row r="15492" spans="5:5">
      <c r="E15492" s="139"/>
    </row>
    <row r="15493" spans="5:5">
      <c r="E15493" s="139"/>
    </row>
    <row r="15494" spans="5:5">
      <c r="E15494" s="139"/>
    </row>
    <row r="15495" spans="5:5">
      <c r="E15495" s="139"/>
    </row>
    <row r="15496" spans="5:5">
      <c r="E15496" s="139"/>
    </row>
    <row r="15497" spans="5:5">
      <c r="E15497" s="139"/>
    </row>
    <row r="15498" spans="5:5">
      <c r="E15498" s="139"/>
    </row>
    <row r="15499" spans="5:5">
      <c r="E15499" s="139"/>
    </row>
    <row r="15500" spans="5:5">
      <c r="E15500" s="139"/>
    </row>
    <row r="15501" spans="5:5">
      <c r="E15501" s="139"/>
    </row>
    <row r="15502" spans="5:5">
      <c r="E15502" s="139"/>
    </row>
    <row r="15503" spans="5:5">
      <c r="E15503" s="139"/>
    </row>
    <row r="15504" spans="5:5">
      <c r="E15504" s="139"/>
    </row>
    <row r="15505" spans="5:5">
      <c r="E15505" s="139"/>
    </row>
    <row r="15506" spans="5:5">
      <c r="E15506" s="139"/>
    </row>
    <row r="15507" spans="5:5">
      <c r="E15507" s="139"/>
    </row>
    <row r="15508" spans="5:5">
      <c r="E15508" s="139"/>
    </row>
    <row r="15509" spans="5:5">
      <c r="E15509" s="139"/>
    </row>
    <row r="15510" spans="5:5">
      <c r="E15510" s="139"/>
    </row>
    <row r="15511" spans="5:5">
      <c r="E15511" s="139"/>
    </row>
    <row r="15512" spans="5:5">
      <c r="E15512" s="139"/>
    </row>
    <row r="15513" spans="5:5">
      <c r="E15513" s="139"/>
    </row>
    <row r="15514" spans="5:5">
      <c r="E15514" s="139"/>
    </row>
    <row r="15515" spans="5:5">
      <c r="E15515" s="139"/>
    </row>
    <row r="15516" spans="5:5">
      <c r="E15516" s="139"/>
    </row>
    <row r="15517" spans="5:5">
      <c r="E15517" s="139"/>
    </row>
    <row r="15518" spans="5:5">
      <c r="E15518" s="139"/>
    </row>
    <row r="15519" spans="5:5">
      <c r="E15519" s="139"/>
    </row>
    <row r="15520" spans="5:5">
      <c r="E15520" s="139"/>
    </row>
    <row r="15521" spans="5:5">
      <c r="E15521" s="139"/>
    </row>
    <row r="15522" spans="5:5">
      <c r="E15522" s="139"/>
    </row>
    <row r="15523" spans="5:5">
      <c r="E15523" s="139"/>
    </row>
    <row r="15524" spans="5:5">
      <c r="E15524" s="139"/>
    </row>
    <row r="15525" spans="5:5">
      <c r="E15525" s="139"/>
    </row>
    <row r="15526" spans="5:5">
      <c r="E15526" s="139"/>
    </row>
    <row r="15527" spans="5:5">
      <c r="E15527" s="139"/>
    </row>
    <row r="15528" spans="5:5">
      <c r="E15528" s="139"/>
    </row>
    <row r="15529" spans="5:5">
      <c r="E15529" s="139"/>
    </row>
    <row r="15530" spans="5:5">
      <c r="E15530" s="139"/>
    </row>
    <row r="15531" spans="5:5">
      <c r="E15531" s="139"/>
    </row>
    <row r="15532" spans="5:5">
      <c r="E15532" s="139"/>
    </row>
    <row r="15533" spans="5:5">
      <c r="E15533" s="139"/>
    </row>
    <row r="15534" spans="5:5">
      <c r="E15534" s="139"/>
    </row>
    <row r="15535" spans="5:5">
      <c r="E15535" s="139"/>
    </row>
    <row r="15536" spans="5:5">
      <c r="E15536" s="139"/>
    </row>
    <row r="15537" spans="5:5">
      <c r="E15537" s="139"/>
    </row>
    <row r="15538" spans="5:5">
      <c r="E15538" s="139"/>
    </row>
    <row r="15539" spans="5:5">
      <c r="E15539" s="139"/>
    </row>
    <row r="15540" spans="5:5">
      <c r="E15540" s="139"/>
    </row>
    <row r="15541" spans="5:5">
      <c r="E15541" s="139"/>
    </row>
    <row r="15542" spans="5:5">
      <c r="E15542" s="139"/>
    </row>
    <row r="15543" spans="5:5">
      <c r="E15543" s="139"/>
    </row>
    <row r="15544" spans="5:5">
      <c r="E15544" s="139"/>
    </row>
    <row r="15545" spans="5:5">
      <c r="E15545" s="139"/>
    </row>
    <row r="15546" spans="5:5">
      <c r="E15546" s="139"/>
    </row>
    <row r="15547" spans="5:5">
      <c r="E15547" s="139"/>
    </row>
    <row r="15548" spans="5:5">
      <c r="E15548" s="139"/>
    </row>
    <row r="15549" spans="5:5">
      <c r="E15549" s="139"/>
    </row>
    <row r="15550" spans="5:5">
      <c r="E15550" s="139"/>
    </row>
    <row r="15551" spans="5:5">
      <c r="E15551" s="139"/>
    </row>
    <row r="15552" spans="5:5">
      <c r="E15552" s="139"/>
    </row>
    <row r="15553" spans="5:5">
      <c r="E15553" s="139"/>
    </row>
    <row r="15554" spans="5:5">
      <c r="E15554" s="139"/>
    </row>
    <row r="15555" spans="5:5">
      <c r="E15555" s="139"/>
    </row>
    <row r="15556" spans="5:5">
      <c r="E15556" s="139"/>
    </row>
    <row r="15557" spans="5:5">
      <c r="E15557" s="139"/>
    </row>
    <row r="15558" spans="5:5">
      <c r="E15558" s="139"/>
    </row>
    <row r="15559" spans="5:5">
      <c r="E15559" s="139"/>
    </row>
    <row r="15560" spans="5:5">
      <c r="E15560" s="139"/>
    </row>
    <row r="15561" spans="5:5">
      <c r="E15561" s="139"/>
    </row>
    <row r="15562" spans="5:5">
      <c r="E15562" s="139"/>
    </row>
    <row r="15563" spans="5:5">
      <c r="E15563" s="139"/>
    </row>
    <row r="15564" spans="5:5">
      <c r="E15564" s="139"/>
    </row>
    <row r="15565" spans="5:5">
      <c r="E15565" s="139"/>
    </row>
    <row r="15566" spans="5:5">
      <c r="E15566" s="139"/>
    </row>
    <row r="15567" spans="5:5">
      <c r="E15567" s="139"/>
    </row>
    <row r="15568" spans="5:5">
      <c r="E15568" s="139"/>
    </row>
    <row r="15569" spans="5:5">
      <c r="E15569" s="139"/>
    </row>
    <row r="15570" spans="5:5">
      <c r="E15570" s="139"/>
    </row>
    <row r="15571" spans="5:5">
      <c r="E15571" s="139"/>
    </row>
    <row r="15572" spans="5:5">
      <c r="E15572" s="139"/>
    </row>
    <row r="15573" spans="5:5">
      <c r="E15573" s="139"/>
    </row>
    <row r="15574" spans="5:5">
      <c r="E15574" s="139"/>
    </row>
    <row r="15575" spans="5:5">
      <c r="E15575" s="139"/>
    </row>
    <row r="15576" spans="5:5">
      <c r="E15576" s="139"/>
    </row>
    <row r="15577" spans="5:5">
      <c r="E15577" s="139"/>
    </row>
    <row r="15578" spans="5:5">
      <c r="E15578" s="139"/>
    </row>
    <row r="15579" spans="5:5">
      <c r="E15579" s="139"/>
    </row>
    <row r="15580" spans="5:5">
      <c r="E15580" s="139"/>
    </row>
    <row r="15581" spans="5:5">
      <c r="E15581" s="139"/>
    </row>
    <row r="15582" spans="5:5">
      <c r="E15582" s="139"/>
    </row>
    <row r="15583" spans="5:5">
      <c r="E15583" s="139"/>
    </row>
    <row r="15584" spans="5:5">
      <c r="E15584" s="139"/>
    </row>
    <row r="15585" spans="5:5">
      <c r="E15585" s="139"/>
    </row>
    <row r="15586" spans="5:5">
      <c r="E15586" s="139"/>
    </row>
    <row r="15587" spans="5:5">
      <c r="E15587" s="139"/>
    </row>
    <row r="15588" spans="5:5">
      <c r="E15588" s="139"/>
    </row>
    <row r="15589" spans="5:5">
      <c r="E15589" s="139"/>
    </row>
    <row r="15590" spans="5:5">
      <c r="E15590" s="139"/>
    </row>
    <row r="15591" spans="5:5">
      <c r="E15591" s="139"/>
    </row>
    <row r="15592" spans="5:5">
      <c r="E15592" s="139"/>
    </row>
    <row r="15593" spans="5:5">
      <c r="E15593" s="139"/>
    </row>
    <row r="15594" spans="5:5">
      <c r="E15594" s="139"/>
    </row>
    <row r="15595" spans="5:5">
      <c r="E15595" s="139"/>
    </row>
    <row r="15596" spans="5:5">
      <c r="E15596" s="139"/>
    </row>
    <row r="15597" spans="5:5">
      <c r="E15597" s="139"/>
    </row>
    <row r="15598" spans="5:5">
      <c r="E15598" s="139"/>
    </row>
    <row r="15599" spans="5:5">
      <c r="E15599" s="139"/>
    </row>
    <row r="15600" spans="5:5">
      <c r="E15600" s="139"/>
    </row>
    <row r="15601" spans="5:5">
      <c r="E15601" s="139"/>
    </row>
    <row r="15602" spans="5:5">
      <c r="E15602" s="139"/>
    </row>
    <row r="15603" spans="5:5">
      <c r="E15603" s="139"/>
    </row>
    <row r="15604" spans="5:5">
      <c r="E15604" s="139"/>
    </row>
    <row r="15605" spans="5:5">
      <c r="E15605" s="139"/>
    </row>
    <row r="15606" spans="5:5">
      <c r="E15606" s="139"/>
    </row>
    <row r="15607" spans="5:5">
      <c r="E15607" s="139"/>
    </row>
    <row r="15608" spans="5:5">
      <c r="E15608" s="139"/>
    </row>
    <row r="15609" spans="5:5">
      <c r="E15609" s="139"/>
    </row>
    <row r="15610" spans="5:5">
      <c r="E15610" s="139"/>
    </row>
    <row r="15611" spans="5:5">
      <c r="E15611" s="139"/>
    </row>
    <row r="15612" spans="5:5">
      <c r="E15612" s="139"/>
    </row>
    <row r="15613" spans="5:5">
      <c r="E15613" s="139"/>
    </row>
    <row r="15614" spans="5:5">
      <c r="E15614" s="139"/>
    </row>
    <row r="15615" spans="5:5">
      <c r="E15615" s="139"/>
    </row>
    <row r="15616" spans="5:5">
      <c r="E15616" s="139"/>
    </row>
    <row r="15617" spans="5:5">
      <c r="E15617" s="139"/>
    </row>
    <row r="15618" spans="5:5">
      <c r="E15618" s="139"/>
    </row>
    <row r="15619" spans="5:5">
      <c r="E15619" s="139"/>
    </row>
    <row r="15620" spans="5:5">
      <c r="E15620" s="139"/>
    </row>
    <row r="15621" spans="5:5">
      <c r="E15621" s="139"/>
    </row>
    <row r="15622" spans="5:5">
      <c r="E15622" s="139"/>
    </row>
    <row r="15623" spans="5:5">
      <c r="E15623" s="139"/>
    </row>
    <row r="15624" spans="5:5">
      <c r="E15624" s="139"/>
    </row>
    <row r="15625" spans="5:5">
      <c r="E15625" s="139"/>
    </row>
    <row r="15626" spans="5:5">
      <c r="E15626" s="139"/>
    </row>
    <row r="15627" spans="5:5">
      <c r="E15627" s="139"/>
    </row>
    <row r="15628" spans="5:5">
      <c r="E15628" s="139"/>
    </row>
    <row r="15629" spans="5:5">
      <c r="E15629" s="139"/>
    </row>
    <row r="15630" spans="5:5">
      <c r="E15630" s="139"/>
    </row>
    <row r="15631" spans="5:5">
      <c r="E15631" s="139"/>
    </row>
    <row r="15632" spans="5:5">
      <c r="E15632" s="139"/>
    </row>
    <row r="15633" spans="5:5">
      <c r="E15633" s="139"/>
    </row>
    <row r="15634" spans="5:5">
      <c r="E15634" s="139"/>
    </row>
    <row r="15635" spans="5:5">
      <c r="E15635" s="139"/>
    </row>
    <row r="15636" spans="5:5">
      <c r="E15636" s="139"/>
    </row>
    <row r="15637" spans="5:5">
      <c r="E15637" s="139"/>
    </row>
    <row r="15638" spans="5:5">
      <c r="E15638" s="139"/>
    </row>
    <row r="15639" spans="5:5">
      <c r="E15639" s="139"/>
    </row>
    <row r="15640" spans="5:5">
      <c r="E15640" s="139"/>
    </row>
    <row r="15641" spans="5:5">
      <c r="E15641" s="139"/>
    </row>
    <row r="15642" spans="5:5">
      <c r="E15642" s="139"/>
    </row>
    <row r="15643" spans="5:5">
      <c r="E15643" s="139"/>
    </row>
    <row r="15644" spans="5:5">
      <c r="E15644" s="139"/>
    </row>
    <row r="15645" spans="5:5">
      <c r="E15645" s="139"/>
    </row>
    <row r="15646" spans="5:5">
      <c r="E15646" s="139"/>
    </row>
    <row r="15647" spans="5:5">
      <c r="E15647" s="139"/>
    </row>
    <row r="15648" spans="5:5">
      <c r="E15648" s="139"/>
    </row>
    <row r="15649" spans="5:5">
      <c r="E15649" s="139"/>
    </row>
    <row r="15650" spans="5:5">
      <c r="E15650" s="139"/>
    </row>
    <row r="15651" spans="5:5">
      <c r="E15651" s="139"/>
    </row>
    <row r="15652" spans="5:5">
      <c r="E15652" s="139"/>
    </row>
    <row r="15653" spans="5:5">
      <c r="E15653" s="139"/>
    </row>
    <row r="15654" spans="5:5">
      <c r="E15654" s="139"/>
    </row>
    <row r="15655" spans="5:5">
      <c r="E15655" s="139"/>
    </row>
    <row r="15656" spans="5:5">
      <c r="E15656" s="139"/>
    </row>
    <row r="15657" spans="5:5">
      <c r="E15657" s="139"/>
    </row>
    <row r="15658" spans="5:5">
      <c r="E15658" s="139"/>
    </row>
    <row r="15659" spans="5:5">
      <c r="E15659" s="139"/>
    </row>
    <row r="15660" spans="5:5">
      <c r="E15660" s="139"/>
    </row>
    <row r="15661" spans="5:5">
      <c r="E15661" s="139"/>
    </row>
    <row r="15662" spans="5:5">
      <c r="E15662" s="139"/>
    </row>
    <row r="15663" spans="5:5">
      <c r="E15663" s="139"/>
    </row>
    <row r="15664" spans="5:5">
      <c r="E15664" s="139"/>
    </row>
    <row r="15665" spans="5:5">
      <c r="E15665" s="139"/>
    </row>
    <row r="15666" spans="5:5">
      <c r="E15666" s="139"/>
    </row>
    <row r="15667" spans="5:5">
      <c r="E15667" s="139"/>
    </row>
    <row r="15668" spans="5:5">
      <c r="E15668" s="139"/>
    </row>
    <row r="15669" spans="5:5">
      <c r="E15669" s="139"/>
    </row>
    <row r="15670" spans="5:5">
      <c r="E15670" s="139"/>
    </row>
    <row r="15671" spans="5:5">
      <c r="E15671" s="139"/>
    </row>
    <row r="15672" spans="5:5">
      <c r="E15672" s="139"/>
    </row>
    <row r="15673" spans="5:5">
      <c r="E15673" s="139"/>
    </row>
    <row r="15674" spans="5:5">
      <c r="E15674" s="139"/>
    </row>
    <row r="15675" spans="5:5">
      <c r="E15675" s="139"/>
    </row>
    <row r="15676" spans="5:5">
      <c r="E15676" s="139"/>
    </row>
    <row r="15677" spans="5:5">
      <c r="E15677" s="139"/>
    </row>
    <row r="15678" spans="5:5">
      <c r="E15678" s="139"/>
    </row>
    <row r="15679" spans="5:5">
      <c r="E15679" s="139"/>
    </row>
    <row r="15680" spans="5:5">
      <c r="E15680" s="139"/>
    </row>
    <row r="15681" spans="5:5">
      <c r="E15681" s="139"/>
    </row>
    <row r="15682" spans="5:5">
      <c r="E15682" s="139"/>
    </row>
    <row r="15683" spans="5:5">
      <c r="E15683" s="139"/>
    </row>
    <row r="15684" spans="5:5">
      <c r="E15684" s="139"/>
    </row>
    <row r="15685" spans="5:5">
      <c r="E15685" s="139"/>
    </row>
    <row r="15686" spans="5:5">
      <c r="E15686" s="139"/>
    </row>
    <row r="15687" spans="5:5">
      <c r="E15687" s="139"/>
    </row>
    <row r="15688" spans="5:5">
      <c r="E15688" s="139"/>
    </row>
    <row r="15689" spans="5:5">
      <c r="E15689" s="139"/>
    </row>
    <row r="15690" spans="5:5">
      <c r="E15690" s="139"/>
    </row>
    <row r="15691" spans="5:5">
      <c r="E15691" s="139"/>
    </row>
    <row r="15692" spans="5:5">
      <c r="E15692" s="139"/>
    </row>
    <row r="15693" spans="5:5">
      <c r="E15693" s="139"/>
    </row>
    <row r="15694" spans="5:5">
      <c r="E15694" s="139"/>
    </row>
    <row r="15695" spans="5:5">
      <c r="E15695" s="139"/>
    </row>
    <row r="15696" spans="5:5">
      <c r="E15696" s="139"/>
    </row>
    <row r="15697" spans="5:5">
      <c r="E15697" s="139"/>
    </row>
    <row r="15698" spans="5:5">
      <c r="E15698" s="139"/>
    </row>
    <row r="15699" spans="5:5">
      <c r="E15699" s="139"/>
    </row>
    <row r="15700" spans="5:5">
      <c r="E15700" s="139"/>
    </row>
    <row r="15701" spans="5:5">
      <c r="E15701" s="139"/>
    </row>
    <row r="15702" spans="5:5">
      <c r="E15702" s="139"/>
    </row>
    <row r="15703" spans="5:5">
      <c r="E15703" s="139"/>
    </row>
    <row r="15704" spans="5:5">
      <c r="E15704" s="139"/>
    </row>
    <row r="15705" spans="5:5">
      <c r="E15705" s="139"/>
    </row>
    <row r="15706" spans="5:5">
      <c r="E15706" s="139"/>
    </row>
    <row r="15707" spans="5:5">
      <c r="E15707" s="139"/>
    </row>
    <row r="15708" spans="5:5">
      <c r="E15708" s="139"/>
    </row>
    <row r="15709" spans="5:5">
      <c r="E15709" s="139"/>
    </row>
    <row r="15710" spans="5:5">
      <c r="E15710" s="139"/>
    </row>
    <row r="15711" spans="5:5">
      <c r="E15711" s="139"/>
    </row>
    <row r="15712" spans="5:5">
      <c r="E15712" s="139"/>
    </row>
    <row r="15713" spans="5:5">
      <c r="E15713" s="139"/>
    </row>
    <row r="15714" spans="5:5">
      <c r="E15714" s="139"/>
    </row>
    <row r="15715" spans="5:5">
      <c r="E15715" s="139"/>
    </row>
    <row r="15716" spans="5:5">
      <c r="E15716" s="139"/>
    </row>
    <row r="15717" spans="5:5">
      <c r="E15717" s="139"/>
    </row>
    <row r="15718" spans="5:5">
      <c r="E15718" s="139"/>
    </row>
    <row r="15719" spans="5:5">
      <c r="E15719" s="139"/>
    </row>
    <row r="15720" spans="5:5">
      <c r="E15720" s="139"/>
    </row>
    <row r="15721" spans="5:5">
      <c r="E15721" s="139"/>
    </row>
    <row r="15722" spans="5:5">
      <c r="E15722" s="139"/>
    </row>
    <row r="15723" spans="5:5">
      <c r="E15723" s="139"/>
    </row>
    <row r="15724" spans="5:5">
      <c r="E15724" s="139"/>
    </row>
    <row r="15725" spans="5:5">
      <c r="E15725" s="139"/>
    </row>
    <row r="15726" spans="5:5">
      <c r="E15726" s="139"/>
    </row>
    <row r="15727" spans="5:5">
      <c r="E15727" s="139"/>
    </row>
    <row r="15728" spans="5:5">
      <c r="E15728" s="139"/>
    </row>
    <row r="15729" spans="5:5">
      <c r="E15729" s="139"/>
    </row>
    <row r="15730" spans="5:5">
      <c r="E15730" s="139"/>
    </row>
    <row r="15731" spans="5:5">
      <c r="E15731" s="139"/>
    </row>
    <row r="15732" spans="5:5">
      <c r="E15732" s="139"/>
    </row>
    <row r="15733" spans="5:5">
      <c r="E15733" s="139"/>
    </row>
    <row r="15734" spans="5:5">
      <c r="E15734" s="139"/>
    </row>
    <row r="15735" spans="5:5">
      <c r="E15735" s="139"/>
    </row>
    <row r="15736" spans="5:5">
      <c r="E15736" s="139"/>
    </row>
    <row r="15737" spans="5:5">
      <c r="E15737" s="139"/>
    </row>
    <row r="15738" spans="5:5">
      <c r="E15738" s="139"/>
    </row>
    <row r="15739" spans="5:5">
      <c r="E15739" s="139"/>
    </row>
    <row r="15740" spans="5:5">
      <c r="E15740" s="139"/>
    </row>
    <row r="15741" spans="5:5">
      <c r="E15741" s="139"/>
    </row>
    <row r="15742" spans="5:5">
      <c r="E15742" s="139"/>
    </row>
    <row r="15743" spans="5:5">
      <c r="E15743" s="139"/>
    </row>
    <row r="15744" spans="5:5">
      <c r="E15744" s="139"/>
    </row>
    <row r="15745" spans="5:5">
      <c r="E15745" s="139"/>
    </row>
    <row r="15746" spans="5:5">
      <c r="E15746" s="139"/>
    </row>
    <row r="15747" spans="5:5">
      <c r="E15747" s="139"/>
    </row>
    <row r="15748" spans="5:5">
      <c r="E15748" s="139"/>
    </row>
    <row r="15749" spans="5:5">
      <c r="E15749" s="139"/>
    </row>
    <row r="15750" spans="5:5">
      <c r="E15750" s="139"/>
    </row>
    <row r="15751" spans="5:5">
      <c r="E15751" s="139"/>
    </row>
    <row r="15752" spans="5:5">
      <c r="E15752" s="139"/>
    </row>
    <row r="15753" spans="5:5">
      <c r="E15753" s="139"/>
    </row>
    <row r="15754" spans="5:5">
      <c r="E15754" s="139"/>
    </row>
    <row r="15755" spans="5:5">
      <c r="E15755" s="139"/>
    </row>
    <row r="15756" spans="5:5">
      <c r="E15756" s="139"/>
    </row>
    <row r="15757" spans="5:5">
      <c r="E15757" s="139"/>
    </row>
    <row r="15758" spans="5:5">
      <c r="E15758" s="139"/>
    </row>
    <row r="15759" spans="5:5">
      <c r="E15759" s="139"/>
    </row>
    <row r="15760" spans="5:5">
      <c r="E15760" s="139"/>
    </row>
    <row r="15761" spans="5:5">
      <c r="E15761" s="139"/>
    </row>
    <row r="15762" spans="5:5">
      <c r="E15762" s="139"/>
    </row>
    <row r="15763" spans="5:5">
      <c r="E15763" s="139"/>
    </row>
    <row r="15764" spans="5:5">
      <c r="E15764" s="139"/>
    </row>
    <row r="15765" spans="5:5">
      <c r="E15765" s="139"/>
    </row>
    <row r="15766" spans="5:5">
      <c r="E15766" s="139"/>
    </row>
    <row r="15767" spans="5:5">
      <c r="E15767" s="139"/>
    </row>
    <row r="15768" spans="5:5">
      <c r="E15768" s="139"/>
    </row>
    <row r="15769" spans="5:5">
      <c r="E15769" s="139"/>
    </row>
    <row r="15770" spans="5:5">
      <c r="E15770" s="139"/>
    </row>
    <row r="15771" spans="5:5">
      <c r="E15771" s="139"/>
    </row>
    <row r="15772" spans="5:5">
      <c r="E15772" s="139"/>
    </row>
    <row r="15773" spans="5:5">
      <c r="E15773" s="139"/>
    </row>
    <row r="15774" spans="5:5">
      <c r="E15774" s="139"/>
    </row>
    <row r="15775" spans="5:5">
      <c r="E15775" s="139"/>
    </row>
    <row r="15776" spans="5:5">
      <c r="E15776" s="139"/>
    </row>
    <row r="15777" spans="5:5">
      <c r="E15777" s="139"/>
    </row>
    <row r="15778" spans="5:5">
      <c r="E15778" s="139"/>
    </row>
    <row r="15779" spans="5:5">
      <c r="E15779" s="139"/>
    </row>
    <row r="15780" spans="5:5">
      <c r="E15780" s="139"/>
    </row>
    <row r="15781" spans="5:5">
      <c r="E15781" s="139"/>
    </row>
    <row r="15782" spans="5:5">
      <c r="E15782" s="139"/>
    </row>
    <row r="15783" spans="5:5">
      <c r="E15783" s="139"/>
    </row>
    <row r="15784" spans="5:5">
      <c r="E15784" s="139"/>
    </row>
    <row r="15785" spans="5:5">
      <c r="E15785" s="139"/>
    </row>
    <row r="15786" spans="5:5">
      <c r="E15786" s="139"/>
    </row>
    <row r="15787" spans="5:5">
      <c r="E15787" s="139"/>
    </row>
    <row r="15788" spans="5:5">
      <c r="E15788" s="139"/>
    </row>
    <row r="15789" spans="5:5">
      <c r="E15789" s="139"/>
    </row>
    <row r="15790" spans="5:5">
      <c r="E15790" s="139"/>
    </row>
    <row r="15791" spans="5:5">
      <c r="E15791" s="139"/>
    </row>
    <row r="15792" spans="5:5">
      <c r="E15792" s="139"/>
    </row>
    <row r="15793" spans="5:5">
      <c r="E15793" s="139"/>
    </row>
    <row r="15794" spans="5:5">
      <c r="E15794" s="139"/>
    </row>
    <row r="15795" spans="5:5">
      <c r="E15795" s="139"/>
    </row>
    <row r="15796" spans="5:5">
      <c r="E15796" s="139"/>
    </row>
    <row r="15797" spans="5:5">
      <c r="E15797" s="139"/>
    </row>
    <row r="15798" spans="5:5">
      <c r="E15798" s="139"/>
    </row>
    <row r="15799" spans="5:5">
      <c r="E15799" s="139"/>
    </row>
    <row r="15800" spans="5:5">
      <c r="E15800" s="139"/>
    </row>
    <row r="15801" spans="5:5">
      <c r="E15801" s="139"/>
    </row>
    <row r="15802" spans="5:5">
      <c r="E15802" s="139"/>
    </row>
    <row r="15803" spans="5:5">
      <c r="E15803" s="139"/>
    </row>
    <row r="15804" spans="5:5">
      <c r="E15804" s="139"/>
    </row>
    <row r="15805" spans="5:5">
      <c r="E15805" s="139"/>
    </row>
    <row r="15806" spans="5:5">
      <c r="E15806" s="139"/>
    </row>
    <row r="15807" spans="5:5">
      <c r="E15807" s="139"/>
    </row>
    <row r="15808" spans="5:5">
      <c r="E15808" s="139"/>
    </row>
    <row r="15809" spans="5:5">
      <c r="E15809" s="139"/>
    </row>
    <row r="15810" spans="5:5">
      <c r="E15810" s="139"/>
    </row>
    <row r="15811" spans="5:5">
      <c r="E15811" s="139"/>
    </row>
    <row r="15812" spans="5:5">
      <c r="E15812" s="139"/>
    </row>
    <row r="15813" spans="5:5">
      <c r="E15813" s="139"/>
    </row>
    <row r="15814" spans="5:5">
      <c r="E15814" s="139"/>
    </row>
    <row r="15815" spans="5:5">
      <c r="E15815" s="139"/>
    </row>
    <row r="15816" spans="5:5">
      <c r="E15816" s="139"/>
    </row>
    <row r="15817" spans="5:5">
      <c r="E15817" s="139"/>
    </row>
    <row r="15818" spans="5:5">
      <c r="E15818" s="139"/>
    </row>
    <row r="15819" spans="5:5">
      <c r="E15819" s="139"/>
    </row>
    <row r="15820" spans="5:5">
      <c r="E15820" s="139"/>
    </row>
    <row r="15821" spans="5:5">
      <c r="E15821" s="139"/>
    </row>
    <row r="15822" spans="5:5">
      <c r="E15822" s="139"/>
    </row>
    <row r="15823" spans="5:5">
      <c r="E15823" s="139"/>
    </row>
    <row r="15824" spans="5:5">
      <c r="E15824" s="139"/>
    </row>
    <row r="15825" spans="5:5">
      <c r="E15825" s="139"/>
    </row>
    <row r="15826" spans="5:5">
      <c r="E15826" s="139"/>
    </row>
    <row r="15827" spans="5:5">
      <c r="E15827" s="139"/>
    </row>
    <row r="15828" spans="5:5">
      <c r="E15828" s="139"/>
    </row>
    <row r="15829" spans="5:5">
      <c r="E15829" s="139"/>
    </row>
    <row r="15830" spans="5:5">
      <c r="E15830" s="139"/>
    </row>
    <row r="15831" spans="5:5">
      <c r="E15831" s="139"/>
    </row>
    <row r="15832" spans="5:5">
      <c r="E15832" s="139"/>
    </row>
    <row r="15833" spans="5:5">
      <c r="E15833" s="139"/>
    </row>
    <row r="15834" spans="5:5">
      <c r="E15834" s="139"/>
    </row>
    <row r="15835" spans="5:5">
      <c r="E15835" s="139"/>
    </row>
    <row r="15836" spans="5:5">
      <c r="E15836" s="139"/>
    </row>
    <row r="15837" spans="5:5">
      <c r="E15837" s="139"/>
    </row>
    <row r="15838" spans="5:5">
      <c r="E15838" s="139"/>
    </row>
    <row r="15839" spans="5:5">
      <c r="E15839" s="139"/>
    </row>
    <row r="15840" spans="5:5">
      <c r="E15840" s="139"/>
    </row>
    <row r="15841" spans="5:5">
      <c r="E15841" s="139"/>
    </row>
    <row r="15842" spans="5:5">
      <c r="E15842" s="139"/>
    </row>
    <row r="15843" spans="5:5">
      <c r="E15843" s="139"/>
    </row>
    <row r="15844" spans="5:5">
      <c r="E15844" s="139"/>
    </row>
    <row r="15845" spans="5:5">
      <c r="E15845" s="139"/>
    </row>
    <row r="15846" spans="5:5">
      <c r="E15846" s="139"/>
    </row>
    <row r="15847" spans="5:5">
      <c r="E15847" s="139"/>
    </row>
    <row r="15848" spans="5:5">
      <c r="E15848" s="139"/>
    </row>
    <row r="15849" spans="5:5">
      <c r="E15849" s="139"/>
    </row>
    <row r="15850" spans="5:5">
      <c r="E15850" s="139"/>
    </row>
    <row r="15851" spans="5:5">
      <c r="E15851" s="139"/>
    </row>
    <row r="15852" spans="5:5">
      <c r="E15852" s="139"/>
    </row>
    <row r="15853" spans="5:5">
      <c r="E15853" s="139"/>
    </row>
    <row r="15854" spans="5:5">
      <c r="E15854" s="139"/>
    </row>
    <row r="15855" spans="5:5">
      <c r="E15855" s="139"/>
    </row>
    <row r="15856" spans="5:5">
      <c r="E15856" s="139"/>
    </row>
    <row r="15857" spans="5:5">
      <c r="E15857" s="139"/>
    </row>
    <row r="15858" spans="5:5">
      <c r="E15858" s="139"/>
    </row>
    <row r="15859" spans="5:5">
      <c r="E15859" s="139"/>
    </row>
    <row r="15860" spans="5:5">
      <c r="E15860" s="139"/>
    </row>
    <row r="15861" spans="5:5">
      <c r="E15861" s="139"/>
    </row>
    <row r="15862" spans="5:5">
      <c r="E15862" s="139"/>
    </row>
    <row r="15863" spans="5:5">
      <c r="E15863" s="139"/>
    </row>
    <row r="15864" spans="5:5">
      <c r="E15864" s="139"/>
    </row>
    <row r="15865" spans="5:5">
      <c r="E15865" s="139"/>
    </row>
    <row r="15866" spans="5:5">
      <c r="E15866" s="139"/>
    </row>
    <row r="15867" spans="5:5">
      <c r="E15867" s="139"/>
    </row>
    <row r="15868" spans="5:5">
      <c r="E15868" s="139"/>
    </row>
    <row r="15869" spans="5:5">
      <c r="E15869" s="139"/>
    </row>
    <row r="15870" spans="5:5">
      <c r="E15870" s="139"/>
    </row>
    <row r="15871" spans="5:5">
      <c r="E15871" s="139"/>
    </row>
    <row r="15872" spans="5:5">
      <c r="E15872" s="139"/>
    </row>
    <row r="15873" spans="5:5">
      <c r="E15873" s="139"/>
    </row>
    <row r="15874" spans="5:5">
      <c r="E15874" s="139"/>
    </row>
    <row r="15875" spans="5:5">
      <c r="E15875" s="139"/>
    </row>
    <row r="15876" spans="5:5">
      <c r="E15876" s="139"/>
    </row>
    <row r="15877" spans="5:5">
      <c r="E15877" s="139"/>
    </row>
    <row r="15878" spans="5:5">
      <c r="E15878" s="139"/>
    </row>
    <row r="15879" spans="5:5">
      <c r="E15879" s="139"/>
    </row>
    <row r="15880" spans="5:5">
      <c r="E15880" s="139"/>
    </row>
    <row r="15881" spans="5:5">
      <c r="E15881" s="139"/>
    </row>
    <row r="15882" spans="5:5">
      <c r="E15882" s="139"/>
    </row>
    <row r="15883" spans="5:5">
      <c r="E15883" s="139"/>
    </row>
    <row r="15884" spans="5:5">
      <c r="E15884" s="139"/>
    </row>
    <row r="15885" spans="5:5">
      <c r="E15885" s="139"/>
    </row>
    <row r="15886" spans="5:5">
      <c r="E15886" s="139"/>
    </row>
    <row r="15887" spans="5:5">
      <c r="E15887" s="139"/>
    </row>
    <row r="15888" spans="5:5">
      <c r="E15888" s="139"/>
    </row>
    <row r="15889" spans="5:5">
      <c r="E15889" s="139"/>
    </row>
    <row r="15890" spans="5:5">
      <c r="E15890" s="139"/>
    </row>
    <row r="15891" spans="5:5">
      <c r="E15891" s="139"/>
    </row>
    <row r="15892" spans="5:5">
      <c r="E15892" s="139"/>
    </row>
    <row r="15893" spans="5:5">
      <c r="E15893" s="139"/>
    </row>
    <row r="15894" spans="5:5">
      <c r="E15894" s="139"/>
    </row>
    <row r="15895" spans="5:5">
      <c r="E15895" s="139"/>
    </row>
    <row r="15896" spans="5:5">
      <c r="E15896" s="139"/>
    </row>
    <row r="15897" spans="5:5">
      <c r="E15897" s="139"/>
    </row>
    <row r="15898" spans="5:5">
      <c r="E15898" s="139"/>
    </row>
    <row r="15899" spans="5:5">
      <c r="E15899" s="139"/>
    </row>
    <row r="15900" spans="5:5">
      <c r="E15900" s="139"/>
    </row>
    <row r="15901" spans="5:5">
      <c r="E15901" s="139"/>
    </row>
    <row r="15902" spans="5:5">
      <c r="E15902" s="139"/>
    </row>
    <row r="15903" spans="5:5">
      <c r="E15903" s="139"/>
    </row>
    <row r="15904" spans="5:5">
      <c r="E15904" s="139"/>
    </row>
    <row r="15905" spans="5:5">
      <c r="E15905" s="139"/>
    </row>
    <row r="15906" spans="5:5">
      <c r="E15906" s="139"/>
    </row>
    <row r="15907" spans="5:5">
      <c r="E15907" s="139"/>
    </row>
    <row r="15908" spans="5:5">
      <c r="E15908" s="139"/>
    </row>
    <row r="15909" spans="5:5">
      <c r="E15909" s="139"/>
    </row>
    <row r="15910" spans="5:5">
      <c r="E15910" s="139"/>
    </row>
    <row r="15911" spans="5:5">
      <c r="E15911" s="139"/>
    </row>
    <row r="15912" spans="5:5">
      <c r="E15912" s="139"/>
    </row>
    <row r="15913" spans="5:5">
      <c r="E15913" s="139"/>
    </row>
    <row r="15914" spans="5:5">
      <c r="E15914" s="139"/>
    </row>
    <row r="15915" spans="5:5">
      <c r="E15915" s="139"/>
    </row>
    <row r="15916" spans="5:5">
      <c r="E15916" s="139"/>
    </row>
    <row r="15917" spans="5:5">
      <c r="E15917" s="139"/>
    </row>
    <row r="15918" spans="5:5">
      <c r="E15918" s="139"/>
    </row>
    <row r="15919" spans="5:5">
      <c r="E15919" s="139"/>
    </row>
    <row r="15920" spans="5:5">
      <c r="E15920" s="139"/>
    </row>
    <row r="15921" spans="5:5">
      <c r="E15921" s="139"/>
    </row>
    <row r="15922" spans="5:5">
      <c r="E15922" s="139"/>
    </row>
    <row r="15923" spans="5:5">
      <c r="E15923" s="139"/>
    </row>
    <row r="15924" spans="5:5">
      <c r="E15924" s="139"/>
    </row>
    <row r="15925" spans="5:5">
      <c r="E15925" s="139"/>
    </row>
    <row r="15926" spans="5:5">
      <c r="E15926" s="139"/>
    </row>
    <row r="15927" spans="5:5">
      <c r="E15927" s="139"/>
    </row>
    <row r="15928" spans="5:5">
      <c r="E15928" s="139"/>
    </row>
    <row r="15929" spans="5:5">
      <c r="E15929" s="139"/>
    </row>
    <row r="15930" spans="5:5">
      <c r="E15930" s="139"/>
    </row>
    <row r="15931" spans="5:5">
      <c r="E15931" s="139"/>
    </row>
    <row r="15932" spans="5:5">
      <c r="E15932" s="139"/>
    </row>
    <row r="15933" spans="5:5">
      <c r="E15933" s="139"/>
    </row>
    <row r="15934" spans="5:5">
      <c r="E15934" s="139"/>
    </row>
    <row r="15935" spans="5:5">
      <c r="E15935" s="139"/>
    </row>
    <row r="15936" spans="5:5">
      <c r="E15936" s="139"/>
    </row>
    <row r="15937" spans="5:5">
      <c r="E15937" s="139"/>
    </row>
    <row r="15938" spans="5:5">
      <c r="E15938" s="139"/>
    </row>
    <row r="15939" spans="5:5">
      <c r="E15939" s="139"/>
    </row>
    <row r="15940" spans="5:5">
      <c r="E15940" s="139"/>
    </row>
    <row r="15941" spans="5:5">
      <c r="E15941" s="139"/>
    </row>
    <row r="15942" spans="5:5">
      <c r="E15942" s="139"/>
    </row>
    <row r="15943" spans="5:5">
      <c r="E15943" s="139"/>
    </row>
    <row r="15944" spans="5:5">
      <c r="E15944" s="139"/>
    </row>
    <row r="15945" spans="5:5">
      <c r="E15945" s="139"/>
    </row>
    <row r="15946" spans="5:5">
      <c r="E15946" s="139"/>
    </row>
    <row r="15947" spans="5:5">
      <c r="E15947" s="139"/>
    </row>
    <row r="15948" spans="5:5">
      <c r="E15948" s="139"/>
    </row>
    <row r="15949" spans="5:5">
      <c r="E15949" s="139"/>
    </row>
    <row r="15950" spans="5:5">
      <c r="E15950" s="139"/>
    </row>
    <row r="15951" spans="5:5">
      <c r="E15951" s="139"/>
    </row>
    <row r="15952" spans="5:5">
      <c r="E15952" s="139"/>
    </row>
    <row r="15953" spans="5:5">
      <c r="E15953" s="139"/>
    </row>
    <row r="15954" spans="5:5">
      <c r="E15954" s="139"/>
    </row>
    <row r="15955" spans="5:5">
      <c r="E15955" s="139"/>
    </row>
    <row r="15956" spans="5:5">
      <c r="E15956" s="139"/>
    </row>
    <row r="15957" spans="5:5">
      <c r="E15957" s="139"/>
    </row>
    <row r="15958" spans="5:5">
      <c r="E15958" s="139"/>
    </row>
    <row r="15959" spans="5:5">
      <c r="E15959" s="139"/>
    </row>
    <row r="15960" spans="5:5">
      <c r="E15960" s="139"/>
    </row>
    <row r="15961" spans="5:5">
      <c r="E15961" s="139"/>
    </row>
    <row r="15962" spans="5:5">
      <c r="E15962" s="139"/>
    </row>
    <row r="15963" spans="5:5">
      <c r="E15963" s="139"/>
    </row>
    <row r="15964" spans="5:5">
      <c r="E15964" s="139"/>
    </row>
    <row r="15965" spans="5:5">
      <c r="E15965" s="139"/>
    </row>
    <row r="15966" spans="5:5">
      <c r="E15966" s="139"/>
    </row>
    <row r="15967" spans="5:5">
      <c r="E15967" s="139"/>
    </row>
    <row r="15968" spans="5:5">
      <c r="E15968" s="139"/>
    </row>
    <row r="15969" spans="5:5">
      <c r="E15969" s="139"/>
    </row>
    <row r="15970" spans="5:5">
      <c r="E15970" s="139"/>
    </row>
    <row r="15971" spans="5:5">
      <c r="E15971" s="139"/>
    </row>
    <row r="15972" spans="5:5">
      <c r="E15972" s="139"/>
    </row>
    <row r="15973" spans="5:5">
      <c r="E15973" s="139"/>
    </row>
    <row r="15974" spans="5:5">
      <c r="E15974" s="139"/>
    </row>
    <row r="15975" spans="5:5">
      <c r="E15975" s="139"/>
    </row>
    <row r="15976" spans="5:5">
      <c r="E15976" s="139"/>
    </row>
    <row r="15977" spans="5:5">
      <c r="E15977" s="139"/>
    </row>
    <row r="15978" spans="5:5">
      <c r="E15978" s="139"/>
    </row>
    <row r="15979" spans="5:5">
      <c r="E15979" s="139"/>
    </row>
    <row r="15980" spans="5:5">
      <c r="E15980" s="139"/>
    </row>
    <row r="15981" spans="5:5">
      <c r="E15981" s="139"/>
    </row>
    <row r="15982" spans="5:5">
      <c r="E15982" s="139"/>
    </row>
    <row r="15983" spans="5:5">
      <c r="E15983" s="139"/>
    </row>
    <row r="15984" spans="5:5">
      <c r="E15984" s="139"/>
    </row>
    <row r="15985" spans="5:5">
      <c r="E15985" s="139"/>
    </row>
    <row r="15986" spans="5:5">
      <c r="E15986" s="139"/>
    </row>
    <row r="15987" spans="5:5">
      <c r="E15987" s="139"/>
    </row>
    <row r="15988" spans="5:5">
      <c r="E15988" s="139"/>
    </row>
    <row r="15989" spans="5:5">
      <c r="E15989" s="139"/>
    </row>
    <row r="15990" spans="5:5">
      <c r="E15990" s="139"/>
    </row>
    <row r="15991" spans="5:5">
      <c r="E15991" s="139"/>
    </row>
    <row r="15992" spans="5:5">
      <c r="E15992" s="139"/>
    </row>
    <row r="15993" spans="5:5">
      <c r="E15993" s="139"/>
    </row>
    <row r="15994" spans="5:5">
      <c r="E15994" s="139"/>
    </row>
    <row r="15995" spans="5:5">
      <c r="E15995" s="139"/>
    </row>
    <row r="15996" spans="5:5">
      <c r="E15996" s="139"/>
    </row>
    <row r="15997" spans="5:5">
      <c r="E15997" s="139"/>
    </row>
    <row r="15998" spans="5:5">
      <c r="E15998" s="139"/>
    </row>
    <row r="15999" spans="5:5">
      <c r="E15999" s="139"/>
    </row>
    <row r="16000" spans="5:5">
      <c r="E16000" s="139"/>
    </row>
    <row r="16001" spans="5:5">
      <c r="E16001" s="139"/>
    </row>
    <row r="16002" spans="5:5">
      <c r="E16002" s="139"/>
    </row>
    <row r="16003" spans="5:5">
      <c r="E16003" s="139"/>
    </row>
    <row r="16004" spans="5:5">
      <c r="E16004" s="139"/>
    </row>
    <row r="16005" spans="5:5">
      <c r="E16005" s="139"/>
    </row>
    <row r="16006" spans="5:5">
      <c r="E16006" s="139"/>
    </row>
    <row r="16007" spans="5:5">
      <c r="E16007" s="139"/>
    </row>
    <row r="16008" spans="5:5">
      <c r="E16008" s="139"/>
    </row>
    <row r="16009" spans="5:5">
      <c r="E16009" s="139"/>
    </row>
    <row r="16010" spans="5:5">
      <c r="E16010" s="139"/>
    </row>
    <row r="16011" spans="5:5">
      <c r="E16011" s="139"/>
    </row>
    <row r="16012" spans="5:5">
      <c r="E16012" s="139"/>
    </row>
    <row r="16013" spans="5:5">
      <c r="E16013" s="139"/>
    </row>
    <row r="16014" spans="5:5">
      <c r="E16014" s="139"/>
    </row>
    <row r="16015" spans="5:5">
      <c r="E16015" s="139"/>
    </row>
    <row r="16016" spans="5:5">
      <c r="E16016" s="139"/>
    </row>
    <row r="16017" spans="5:5">
      <c r="E16017" s="139"/>
    </row>
    <row r="16018" spans="5:5">
      <c r="E16018" s="139"/>
    </row>
    <row r="16019" spans="5:5">
      <c r="E16019" s="139"/>
    </row>
    <row r="16020" spans="5:5">
      <c r="E16020" s="139"/>
    </row>
    <row r="16021" spans="5:5">
      <c r="E16021" s="139"/>
    </row>
    <row r="16022" spans="5:5">
      <c r="E16022" s="139"/>
    </row>
    <row r="16023" spans="5:5">
      <c r="E16023" s="139"/>
    </row>
    <row r="16024" spans="5:5">
      <c r="E16024" s="139"/>
    </row>
    <row r="16025" spans="5:5">
      <c r="E16025" s="139"/>
    </row>
    <row r="16026" spans="5:5">
      <c r="E16026" s="139"/>
    </row>
    <row r="16027" spans="5:5">
      <c r="E16027" s="139"/>
    </row>
    <row r="16028" spans="5:5">
      <c r="E16028" s="139"/>
    </row>
    <row r="16029" spans="5:5">
      <c r="E16029" s="139"/>
    </row>
    <row r="16030" spans="5:5">
      <c r="E16030" s="139"/>
    </row>
    <row r="16031" spans="5:5">
      <c r="E16031" s="139"/>
    </row>
    <row r="16032" spans="5:5">
      <c r="E16032" s="139"/>
    </row>
    <row r="16033" spans="5:5">
      <c r="E16033" s="139"/>
    </row>
    <row r="16034" spans="5:5">
      <c r="E16034" s="139"/>
    </row>
    <row r="16035" spans="5:5">
      <c r="E16035" s="139"/>
    </row>
    <row r="16036" spans="5:5">
      <c r="E16036" s="139"/>
    </row>
    <row r="16037" spans="5:5">
      <c r="E16037" s="139"/>
    </row>
    <row r="16038" spans="5:5">
      <c r="E16038" s="139"/>
    </row>
    <row r="16039" spans="5:5">
      <c r="E16039" s="139"/>
    </row>
    <row r="16040" spans="5:5">
      <c r="E16040" s="139"/>
    </row>
    <row r="16041" spans="5:5">
      <c r="E16041" s="139"/>
    </row>
    <row r="16042" spans="5:5">
      <c r="E16042" s="139"/>
    </row>
    <row r="16043" spans="5:5">
      <c r="E16043" s="139"/>
    </row>
    <row r="16044" spans="5:5">
      <c r="E16044" s="139"/>
    </row>
    <row r="16045" spans="5:5">
      <c r="E16045" s="139"/>
    </row>
    <row r="16046" spans="5:5">
      <c r="E16046" s="139"/>
    </row>
    <row r="16047" spans="5:5">
      <c r="E16047" s="139"/>
    </row>
    <row r="16048" spans="5:5">
      <c r="E16048" s="139"/>
    </row>
    <row r="16049" spans="5:5">
      <c r="E16049" s="139"/>
    </row>
    <row r="16050" spans="5:5">
      <c r="E16050" s="139"/>
    </row>
    <row r="16051" spans="5:5">
      <c r="E16051" s="139"/>
    </row>
    <row r="16052" spans="5:5">
      <c r="E16052" s="139"/>
    </row>
    <row r="16053" spans="5:5">
      <c r="E16053" s="139"/>
    </row>
    <row r="16054" spans="5:5">
      <c r="E16054" s="139"/>
    </row>
    <row r="16055" spans="5:5">
      <c r="E16055" s="139"/>
    </row>
    <row r="16056" spans="5:5">
      <c r="E16056" s="139"/>
    </row>
    <row r="16057" spans="5:5">
      <c r="E16057" s="139"/>
    </row>
    <row r="16058" spans="5:5">
      <c r="E16058" s="139"/>
    </row>
    <row r="16059" spans="5:5">
      <c r="E16059" s="139"/>
    </row>
    <row r="16060" spans="5:5">
      <c r="E16060" s="139"/>
    </row>
    <row r="16061" spans="5:5">
      <c r="E16061" s="139"/>
    </row>
    <row r="16062" spans="5:5">
      <c r="E16062" s="139"/>
    </row>
    <row r="16063" spans="5:5">
      <c r="E16063" s="139"/>
    </row>
    <row r="16064" spans="5:5">
      <c r="E16064" s="139"/>
    </row>
    <row r="16065" spans="5:5">
      <c r="E16065" s="139"/>
    </row>
    <row r="16066" spans="5:5">
      <c r="E16066" s="139"/>
    </row>
    <row r="16067" spans="5:5">
      <c r="E16067" s="139"/>
    </row>
    <row r="16068" spans="5:5">
      <c r="E16068" s="139"/>
    </row>
    <row r="16069" spans="5:5">
      <c r="E16069" s="139"/>
    </row>
    <row r="16070" spans="5:5">
      <c r="E16070" s="139"/>
    </row>
    <row r="16071" spans="5:5">
      <c r="E16071" s="139"/>
    </row>
    <row r="16072" spans="5:5">
      <c r="E16072" s="139"/>
    </row>
    <row r="16073" spans="5:5">
      <c r="E16073" s="139"/>
    </row>
    <row r="16074" spans="5:5">
      <c r="E16074" s="139"/>
    </row>
    <row r="16075" spans="5:5">
      <c r="E16075" s="139"/>
    </row>
    <row r="16076" spans="5:5">
      <c r="E16076" s="139"/>
    </row>
    <row r="16077" spans="5:5">
      <c r="E16077" s="139"/>
    </row>
    <row r="16078" spans="5:5">
      <c r="E16078" s="139"/>
    </row>
    <row r="16079" spans="5:5">
      <c r="E16079" s="139"/>
    </row>
    <row r="16080" spans="5:5">
      <c r="E16080" s="139"/>
    </row>
    <row r="16081" spans="5:5">
      <c r="E16081" s="139"/>
    </row>
    <row r="16082" spans="5:5">
      <c r="E16082" s="139"/>
    </row>
    <row r="16083" spans="5:5">
      <c r="E16083" s="139"/>
    </row>
    <row r="16084" spans="5:5">
      <c r="E16084" s="139"/>
    </row>
    <row r="16085" spans="5:5">
      <c r="E16085" s="139"/>
    </row>
    <row r="16086" spans="5:5">
      <c r="E16086" s="139"/>
    </row>
    <row r="16087" spans="5:5">
      <c r="E16087" s="139"/>
    </row>
    <row r="16088" spans="5:5">
      <c r="E16088" s="139"/>
    </row>
    <row r="16089" spans="5:5">
      <c r="E16089" s="139"/>
    </row>
    <row r="16090" spans="5:5">
      <c r="E16090" s="139"/>
    </row>
    <row r="16091" spans="5:5">
      <c r="E16091" s="139"/>
    </row>
    <row r="16092" spans="5:5">
      <c r="E16092" s="139"/>
    </row>
    <row r="16093" spans="5:5">
      <c r="E16093" s="139"/>
    </row>
    <row r="16094" spans="5:5">
      <c r="E16094" s="139"/>
    </row>
    <row r="16095" spans="5:5">
      <c r="E16095" s="139"/>
    </row>
    <row r="16096" spans="5:5">
      <c r="E16096" s="139"/>
    </row>
    <row r="16097" spans="5:5">
      <c r="E16097" s="139"/>
    </row>
    <row r="16098" spans="5:5">
      <c r="E16098" s="139"/>
    </row>
    <row r="16099" spans="5:5">
      <c r="E16099" s="139"/>
    </row>
    <row r="16100" spans="5:5">
      <c r="E16100" s="139"/>
    </row>
    <row r="16101" spans="5:5">
      <c r="E16101" s="139"/>
    </row>
    <row r="16102" spans="5:5">
      <c r="E16102" s="139"/>
    </row>
    <row r="16103" spans="5:5">
      <c r="E16103" s="139"/>
    </row>
    <row r="16104" spans="5:5">
      <c r="E16104" s="139"/>
    </row>
    <row r="16105" spans="5:5">
      <c r="E16105" s="139"/>
    </row>
    <row r="16106" spans="5:5">
      <c r="E16106" s="139"/>
    </row>
    <row r="16107" spans="5:5">
      <c r="E16107" s="139"/>
    </row>
    <row r="16108" spans="5:5">
      <c r="E16108" s="139"/>
    </row>
    <row r="16109" spans="5:5">
      <c r="E16109" s="139"/>
    </row>
    <row r="16110" spans="5:5">
      <c r="E16110" s="139"/>
    </row>
    <row r="16111" spans="5:5">
      <c r="E16111" s="139"/>
    </row>
    <row r="16112" spans="5:5">
      <c r="E16112" s="139"/>
    </row>
    <row r="16113" spans="5:5">
      <c r="E16113" s="139"/>
    </row>
    <row r="16114" spans="5:5">
      <c r="E16114" s="139"/>
    </row>
    <row r="16115" spans="5:5">
      <c r="E16115" s="139"/>
    </row>
    <row r="16116" spans="5:5">
      <c r="E16116" s="139"/>
    </row>
    <row r="16117" spans="5:5">
      <c r="E16117" s="139"/>
    </row>
    <row r="16118" spans="5:5">
      <c r="E16118" s="139"/>
    </row>
    <row r="16119" spans="5:5">
      <c r="E16119" s="139"/>
    </row>
    <row r="16120" spans="5:5">
      <c r="E16120" s="139"/>
    </row>
    <row r="16121" spans="5:5">
      <c r="E16121" s="139"/>
    </row>
    <row r="16122" spans="5:5">
      <c r="E16122" s="139"/>
    </row>
    <row r="16123" spans="5:5">
      <c r="E16123" s="139"/>
    </row>
    <row r="16124" spans="5:5">
      <c r="E16124" s="139"/>
    </row>
    <row r="16125" spans="5:5">
      <c r="E16125" s="139"/>
    </row>
    <row r="16126" spans="5:5">
      <c r="E16126" s="139"/>
    </row>
    <row r="16127" spans="5:5">
      <c r="E16127" s="139"/>
    </row>
    <row r="16128" spans="5:5">
      <c r="E16128" s="139"/>
    </row>
    <row r="16129" spans="5:5">
      <c r="E16129" s="139"/>
    </row>
    <row r="16130" spans="5:5">
      <c r="E16130" s="139"/>
    </row>
    <row r="16131" spans="5:5">
      <c r="E16131" s="139"/>
    </row>
    <row r="16132" spans="5:5">
      <c r="E16132" s="139"/>
    </row>
    <row r="16133" spans="5:5">
      <c r="E16133" s="139"/>
    </row>
    <row r="16134" spans="5:5">
      <c r="E16134" s="139"/>
    </row>
    <row r="16135" spans="5:5">
      <c r="E16135" s="139"/>
    </row>
    <row r="16136" spans="5:5">
      <c r="E16136" s="139"/>
    </row>
    <row r="16137" spans="5:5">
      <c r="E16137" s="139"/>
    </row>
    <row r="16138" spans="5:5">
      <c r="E16138" s="139"/>
    </row>
    <row r="16139" spans="5:5">
      <c r="E16139" s="139"/>
    </row>
    <row r="16140" spans="5:5">
      <c r="E16140" s="139"/>
    </row>
    <row r="16141" spans="5:5">
      <c r="E16141" s="139"/>
    </row>
    <row r="16142" spans="5:5">
      <c r="E16142" s="139"/>
    </row>
    <row r="16143" spans="5:5">
      <c r="E16143" s="139"/>
    </row>
    <row r="16144" spans="5:5">
      <c r="E16144" s="139"/>
    </row>
    <row r="16145" spans="5:5">
      <c r="E16145" s="139"/>
    </row>
    <row r="16146" spans="5:5">
      <c r="E16146" s="139"/>
    </row>
    <row r="16147" spans="5:5">
      <c r="E16147" s="139"/>
    </row>
    <row r="16148" spans="5:5">
      <c r="E16148" s="139"/>
    </row>
    <row r="16149" spans="5:5">
      <c r="E16149" s="139"/>
    </row>
    <row r="16150" spans="5:5">
      <c r="E16150" s="139"/>
    </row>
    <row r="16151" spans="5:5">
      <c r="E16151" s="139"/>
    </row>
    <row r="16152" spans="5:5">
      <c r="E16152" s="139"/>
    </row>
    <row r="16153" spans="5:5">
      <c r="E16153" s="139"/>
    </row>
    <row r="16154" spans="5:5">
      <c r="E16154" s="139"/>
    </row>
    <row r="16155" spans="5:5">
      <c r="E16155" s="139"/>
    </row>
    <row r="16156" spans="5:5">
      <c r="E16156" s="139"/>
    </row>
    <row r="16157" spans="5:5">
      <c r="E16157" s="139"/>
    </row>
    <row r="16158" spans="5:5">
      <c r="E16158" s="139"/>
    </row>
    <row r="16159" spans="5:5">
      <c r="E16159" s="139"/>
    </row>
    <row r="16160" spans="5:5">
      <c r="E16160" s="139"/>
    </row>
    <row r="16161" spans="5:5">
      <c r="E16161" s="139"/>
    </row>
    <row r="16162" spans="5:5">
      <c r="E16162" s="139"/>
    </row>
    <row r="16163" spans="5:5">
      <c r="E16163" s="139"/>
    </row>
    <row r="16164" spans="5:5">
      <c r="E16164" s="139"/>
    </row>
    <row r="16165" spans="5:5">
      <c r="E16165" s="139"/>
    </row>
    <row r="16166" spans="5:5">
      <c r="E16166" s="139"/>
    </row>
    <row r="16167" spans="5:5">
      <c r="E16167" s="139"/>
    </row>
    <row r="16168" spans="5:5">
      <c r="E16168" s="139"/>
    </row>
    <row r="16169" spans="5:5">
      <c r="E16169" s="139"/>
    </row>
    <row r="16170" spans="5:5">
      <c r="E16170" s="139"/>
    </row>
    <row r="16171" spans="5:5">
      <c r="E16171" s="139"/>
    </row>
    <row r="16172" spans="5:5">
      <c r="E16172" s="139"/>
    </row>
    <row r="16173" spans="5:5">
      <c r="E16173" s="139"/>
    </row>
    <row r="16174" spans="5:5">
      <c r="E16174" s="139"/>
    </row>
    <row r="16175" spans="5:5">
      <c r="E16175" s="139"/>
    </row>
    <row r="16176" spans="5:5">
      <c r="E16176" s="139"/>
    </row>
    <row r="16177" spans="5:5">
      <c r="E16177" s="139"/>
    </row>
    <row r="16178" spans="5:5">
      <c r="E16178" s="139"/>
    </row>
    <row r="16179" spans="5:5">
      <c r="E16179" s="139"/>
    </row>
    <row r="16180" spans="5:5">
      <c r="E16180" s="139"/>
    </row>
    <row r="16181" spans="5:5">
      <c r="E16181" s="139"/>
    </row>
    <row r="16182" spans="5:5">
      <c r="E16182" s="139"/>
    </row>
    <row r="16183" spans="5:5">
      <c r="E16183" s="139"/>
    </row>
    <row r="16184" spans="5:5">
      <c r="E16184" s="139"/>
    </row>
    <row r="16185" spans="5:5">
      <c r="E16185" s="139"/>
    </row>
    <row r="16186" spans="5:5">
      <c r="E16186" s="139"/>
    </row>
    <row r="16187" spans="5:5">
      <c r="E16187" s="139"/>
    </row>
    <row r="16188" spans="5:5">
      <c r="E16188" s="139"/>
    </row>
    <row r="16189" spans="5:5">
      <c r="E16189" s="139"/>
    </row>
    <row r="16190" spans="5:5">
      <c r="E16190" s="139"/>
    </row>
    <row r="16191" spans="5:5">
      <c r="E16191" s="139"/>
    </row>
    <row r="16192" spans="5:5">
      <c r="E16192" s="139"/>
    </row>
    <row r="16193" spans="5:5">
      <c r="E16193" s="139"/>
    </row>
    <row r="16194" spans="5:5">
      <c r="E16194" s="139"/>
    </row>
    <row r="16195" spans="5:5">
      <c r="E16195" s="139"/>
    </row>
    <row r="16196" spans="5:5">
      <c r="E16196" s="139"/>
    </row>
    <row r="16197" spans="5:5">
      <c r="E16197" s="139"/>
    </row>
    <row r="16198" spans="5:5">
      <c r="E16198" s="139"/>
    </row>
    <row r="16199" spans="5:5">
      <c r="E16199" s="139"/>
    </row>
    <row r="16200" spans="5:5">
      <c r="E16200" s="139"/>
    </row>
    <row r="16201" spans="5:5">
      <c r="E16201" s="139"/>
    </row>
    <row r="16202" spans="5:5">
      <c r="E16202" s="139"/>
    </row>
    <row r="16203" spans="5:5">
      <c r="E16203" s="139"/>
    </row>
    <row r="16204" spans="5:5">
      <c r="E16204" s="139"/>
    </row>
    <row r="16205" spans="5:5">
      <c r="E16205" s="139"/>
    </row>
    <row r="16206" spans="5:5">
      <c r="E16206" s="139"/>
    </row>
    <row r="16207" spans="5:5">
      <c r="E16207" s="139"/>
    </row>
    <row r="16208" spans="5:5">
      <c r="E16208" s="139"/>
    </row>
    <row r="16209" spans="5:5">
      <c r="E16209" s="139"/>
    </row>
    <row r="16210" spans="5:5">
      <c r="E16210" s="139"/>
    </row>
    <row r="16211" spans="5:5">
      <c r="E16211" s="139"/>
    </row>
    <row r="16212" spans="5:5">
      <c r="E16212" s="139"/>
    </row>
    <row r="16213" spans="5:5">
      <c r="E16213" s="139"/>
    </row>
    <row r="16214" spans="5:5">
      <c r="E16214" s="139"/>
    </row>
    <row r="16215" spans="5:5">
      <c r="E16215" s="139"/>
    </row>
    <row r="16216" spans="5:5">
      <c r="E16216" s="139"/>
    </row>
    <row r="16217" spans="5:5">
      <c r="E16217" s="139"/>
    </row>
    <row r="16218" spans="5:5">
      <c r="E16218" s="139"/>
    </row>
    <row r="16219" spans="5:5">
      <c r="E16219" s="139"/>
    </row>
    <row r="16220" spans="5:5">
      <c r="E16220" s="139"/>
    </row>
    <row r="16221" spans="5:5">
      <c r="E16221" s="139"/>
    </row>
    <row r="16222" spans="5:5">
      <c r="E16222" s="139"/>
    </row>
    <row r="16223" spans="5:5">
      <c r="E16223" s="139"/>
    </row>
    <row r="16224" spans="5:5">
      <c r="E16224" s="139"/>
    </row>
    <row r="16225" spans="5:5">
      <c r="E16225" s="139"/>
    </row>
    <row r="16226" spans="5:5">
      <c r="E16226" s="139"/>
    </row>
    <row r="16227" spans="5:5">
      <c r="E16227" s="139"/>
    </row>
    <row r="16228" spans="5:5">
      <c r="E16228" s="139"/>
    </row>
    <row r="16229" spans="5:5">
      <c r="E16229" s="139"/>
    </row>
    <row r="16230" spans="5:5">
      <c r="E16230" s="139"/>
    </row>
    <row r="16231" spans="5:5">
      <c r="E16231" s="139"/>
    </row>
    <row r="16232" spans="5:5">
      <c r="E16232" s="139"/>
    </row>
    <row r="16233" spans="5:5">
      <c r="E16233" s="139"/>
    </row>
    <row r="16234" spans="5:5">
      <c r="E16234" s="139"/>
    </row>
    <row r="16235" spans="5:5">
      <c r="E16235" s="139"/>
    </row>
    <row r="16236" spans="5:5">
      <c r="E16236" s="139"/>
    </row>
    <row r="16237" spans="5:5">
      <c r="E16237" s="139"/>
    </row>
    <row r="16238" spans="5:5">
      <c r="E16238" s="139"/>
    </row>
    <row r="16239" spans="5:5">
      <c r="E16239" s="139"/>
    </row>
    <row r="16240" spans="5:5">
      <c r="E16240" s="139"/>
    </row>
    <row r="16241" spans="5:5">
      <c r="E16241" s="139"/>
    </row>
    <row r="16242" spans="5:5">
      <c r="E16242" s="139"/>
    </row>
    <row r="16243" spans="5:5">
      <c r="E16243" s="139"/>
    </row>
    <row r="16244" spans="5:5">
      <c r="E16244" s="139"/>
    </row>
    <row r="16245" spans="5:5">
      <c r="E16245" s="139"/>
    </row>
    <row r="16246" spans="5:5">
      <c r="E16246" s="139"/>
    </row>
    <row r="16247" spans="5:5">
      <c r="E16247" s="139"/>
    </row>
    <row r="16248" spans="5:5">
      <c r="E16248" s="139"/>
    </row>
    <row r="16249" spans="5:5">
      <c r="E16249" s="139"/>
    </row>
    <row r="16250" spans="5:5">
      <c r="E16250" s="139"/>
    </row>
    <row r="16251" spans="5:5">
      <c r="E16251" s="139"/>
    </row>
    <row r="16252" spans="5:5">
      <c r="E16252" s="139"/>
    </row>
    <row r="16253" spans="5:5">
      <c r="E16253" s="139"/>
    </row>
    <row r="16254" spans="5:5">
      <c r="E16254" s="139"/>
    </row>
    <row r="16255" spans="5:5">
      <c r="E16255" s="139"/>
    </row>
    <row r="16256" spans="5:5">
      <c r="E16256" s="139"/>
    </row>
    <row r="16257" spans="5:5">
      <c r="E16257" s="139"/>
    </row>
    <row r="16258" spans="5:5">
      <c r="E16258" s="139"/>
    </row>
    <row r="16259" spans="5:5">
      <c r="E16259" s="139"/>
    </row>
    <row r="16260" spans="5:5">
      <c r="E16260" s="139"/>
    </row>
    <row r="16261" spans="5:5">
      <c r="E16261" s="139"/>
    </row>
    <row r="16262" spans="5:5">
      <c r="E16262" s="139"/>
    </row>
    <row r="16263" spans="5:5">
      <c r="E16263" s="139"/>
    </row>
    <row r="16264" spans="5:5">
      <c r="E16264" s="139"/>
    </row>
    <row r="16265" spans="5:5">
      <c r="E16265" s="139"/>
    </row>
    <row r="16266" spans="5:5">
      <c r="E16266" s="139"/>
    </row>
    <row r="16267" spans="5:5">
      <c r="E16267" s="139"/>
    </row>
    <row r="16268" spans="5:5">
      <c r="E16268" s="139"/>
    </row>
    <row r="16269" spans="5:5">
      <c r="E16269" s="139"/>
    </row>
    <row r="16270" spans="5:5">
      <c r="E16270" s="139"/>
    </row>
    <row r="16271" spans="5:5">
      <c r="E16271" s="139"/>
    </row>
    <row r="16272" spans="5:5">
      <c r="E16272" s="139"/>
    </row>
    <row r="16273" spans="5:5">
      <c r="E16273" s="139"/>
    </row>
    <row r="16274" spans="5:5">
      <c r="E16274" s="139"/>
    </row>
    <row r="16275" spans="5:5">
      <c r="E16275" s="139"/>
    </row>
    <row r="16276" spans="5:5">
      <c r="E16276" s="139"/>
    </row>
    <row r="16277" spans="5:5">
      <c r="E16277" s="139"/>
    </row>
    <row r="16278" spans="5:5">
      <c r="E16278" s="139"/>
    </row>
    <row r="16279" spans="5:5">
      <c r="E16279" s="139"/>
    </row>
    <row r="16280" spans="5:5">
      <c r="E16280" s="139"/>
    </row>
    <row r="16281" spans="5:5">
      <c r="E16281" s="139"/>
    </row>
    <row r="16282" spans="5:5">
      <c r="E16282" s="139"/>
    </row>
    <row r="16283" spans="5:5">
      <c r="E16283" s="139"/>
    </row>
    <row r="16284" spans="5:5">
      <c r="E16284" s="139"/>
    </row>
    <row r="16285" spans="5:5">
      <c r="E16285" s="139"/>
    </row>
    <row r="16286" spans="5:5">
      <c r="E16286" s="139"/>
    </row>
    <row r="16287" spans="5:5">
      <c r="E16287" s="139"/>
    </row>
    <row r="16288" spans="5:5">
      <c r="E16288" s="139"/>
    </row>
    <row r="16289" spans="5:5">
      <c r="E16289" s="139"/>
    </row>
    <row r="16290" spans="5:5">
      <c r="E16290" s="139"/>
    </row>
    <row r="16291" spans="5:5">
      <c r="E16291" s="139"/>
    </row>
    <row r="16292" spans="5:5">
      <c r="E16292" s="139"/>
    </row>
    <row r="16293" spans="5:5">
      <c r="E16293" s="139"/>
    </row>
    <row r="16294" spans="5:5">
      <c r="E16294" s="139"/>
    </row>
    <row r="16295" spans="5:5">
      <c r="E16295" s="139"/>
    </row>
    <row r="16296" spans="5:5">
      <c r="E16296" s="139"/>
    </row>
    <row r="16297" spans="5:5">
      <c r="E16297" s="139"/>
    </row>
    <row r="16298" spans="5:5">
      <c r="E16298" s="139"/>
    </row>
    <row r="16299" spans="5:5">
      <c r="E16299" s="139"/>
    </row>
    <row r="16300" spans="5:5">
      <c r="E16300" s="139"/>
    </row>
    <row r="16301" spans="5:5">
      <c r="E16301" s="139"/>
    </row>
    <row r="16302" spans="5:5">
      <c r="E16302" s="139"/>
    </row>
    <row r="16303" spans="5:5">
      <c r="E16303" s="139"/>
    </row>
    <row r="16304" spans="5:5">
      <c r="E16304" s="139"/>
    </row>
    <row r="16305" spans="5:5">
      <c r="E16305" s="139"/>
    </row>
    <row r="16306" spans="5:5">
      <c r="E16306" s="139"/>
    </row>
    <row r="16307" spans="5:5">
      <c r="E16307" s="139"/>
    </row>
    <row r="16308" spans="5:5">
      <c r="E16308" s="139"/>
    </row>
    <row r="16309" spans="5:5">
      <c r="E16309" s="139"/>
    </row>
    <row r="16310" spans="5:5">
      <c r="E16310" s="139"/>
    </row>
    <row r="16311" spans="5:5">
      <c r="E16311" s="139"/>
    </row>
    <row r="16312" spans="5:5">
      <c r="E16312" s="139"/>
    </row>
    <row r="16313" spans="5:5">
      <c r="E16313" s="139"/>
    </row>
    <row r="16314" spans="5:5">
      <c r="E16314" s="139"/>
    </row>
    <row r="16315" spans="5:5">
      <c r="E16315" s="139"/>
    </row>
    <row r="16316" spans="5:5">
      <c r="E16316" s="139"/>
    </row>
    <row r="16317" spans="5:5">
      <c r="E16317" s="139"/>
    </row>
    <row r="16318" spans="5:5">
      <c r="E16318" s="139"/>
    </row>
    <row r="16319" spans="5:5">
      <c r="E16319" s="139"/>
    </row>
    <row r="16320" spans="5:5">
      <c r="E16320" s="139"/>
    </row>
    <row r="16321" spans="5:5">
      <c r="E16321" s="139"/>
    </row>
    <row r="16322" spans="5:5">
      <c r="E16322" s="139"/>
    </row>
    <row r="16323" spans="5:5">
      <c r="E16323" s="139"/>
    </row>
    <row r="16324" spans="5:5">
      <c r="E16324" s="139"/>
    </row>
    <row r="16325" spans="5:5">
      <c r="E16325" s="139"/>
    </row>
    <row r="16326" spans="5:5">
      <c r="E16326" s="139"/>
    </row>
    <row r="16327" spans="5:5">
      <c r="E16327" s="139"/>
    </row>
    <row r="16328" spans="5:5">
      <c r="E16328" s="139"/>
    </row>
    <row r="16329" spans="5:5">
      <c r="E16329" s="139"/>
    </row>
    <row r="16330" spans="5:5">
      <c r="E16330" s="139"/>
    </row>
    <row r="16331" spans="5:5">
      <c r="E16331" s="139"/>
    </row>
    <row r="16332" spans="5:5">
      <c r="E16332" s="139"/>
    </row>
    <row r="16333" spans="5:5">
      <c r="E16333" s="139"/>
    </row>
    <row r="16334" spans="5:5">
      <c r="E16334" s="139"/>
    </row>
    <row r="16335" spans="5:5">
      <c r="E16335" s="139"/>
    </row>
    <row r="16336" spans="5:5">
      <c r="E16336" s="139"/>
    </row>
    <row r="16337" spans="5:5">
      <c r="E16337" s="139"/>
    </row>
    <row r="16338" spans="5:5">
      <c r="E16338" s="139"/>
    </row>
    <row r="16339" spans="5:5">
      <c r="E16339" s="139"/>
    </row>
    <row r="16340" spans="5:5">
      <c r="E16340" s="139"/>
    </row>
    <row r="16341" spans="5:5">
      <c r="E16341" s="139"/>
    </row>
    <row r="16342" spans="5:5">
      <c r="E16342" s="139"/>
    </row>
    <row r="16343" spans="5:5">
      <c r="E16343" s="139"/>
    </row>
    <row r="16344" spans="5:5">
      <c r="E16344" s="139"/>
    </row>
    <row r="16345" spans="5:5">
      <c r="E16345" s="139"/>
    </row>
    <row r="16346" spans="5:5">
      <c r="E16346" s="139"/>
    </row>
    <row r="16347" spans="5:5">
      <c r="E16347" s="139"/>
    </row>
    <row r="16348" spans="5:5">
      <c r="E16348" s="139"/>
    </row>
    <row r="16349" spans="5:5">
      <c r="E16349" s="139"/>
    </row>
    <row r="16350" spans="5:5">
      <c r="E16350" s="139"/>
    </row>
    <row r="16351" spans="5:5">
      <c r="E16351" s="139"/>
    </row>
    <row r="16352" spans="5:5">
      <c r="E16352" s="139"/>
    </row>
    <row r="16353" spans="5:5">
      <c r="E16353" s="139"/>
    </row>
    <row r="16354" spans="5:5">
      <c r="E16354" s="139"/>
    </row>
    <row r="16355" spans="5:5">
      <c r="E16355" s="139"/>
    </row>
    <row r="16356" spans="5:5">
      <c r="E16356" s="139"/>
    </row>
    <row r="16357" spans="5:5">
      <c r="E16357" s="139"/>
    </row>
    <row r="16358" spans="5:5">
      <c r="E16358" s="139"/>
    </row>
    <row r="16359" spans="5:5">
      <c r="E16359" s="139"/>
    </row>
    <row r="16360" spans="5:5">
      <c r="E16360" s="139"/>
    </row>
    <row r="16361" spans="5:5">
      <c r="E16361" s="139"/>
    </row>
    <row r="16362" spans="5:5">
      <c r="E16362" s="139"/>
    </row>
    <row r="16363" spans="5:5">
      <c r="E16363" s="139"/>
    </row>
    <row r="16364" spans="5:5">
      <c r="E16364" s="139"/>
    </row>
    <row r="16365" spans="5:5">
      <c r="E16365" s="139"/>
    </row>
    <row r="16366" spans="5:5">
      <c r="E16366" s="139"/>
    </row>
    <row r="16367" spans="5:5">
      <c r="E16367" s="139"/>
    </row>
    <row r="16368" spans="5:5">
      <c r="E16368" s="139"/>
    </row>
    <row r="16369" spans="5:5">
      <c r="E16369" s="139"/>
    </row>
    <row r="16370" spans="5:5">
      <c r="E16370" s="139"/>
    </row>
    <row r="16371" spans="5:5">
      <c r="E16371" s="139"/>
    </row>
    <row r="16372" spans="5:5">
      <c r="E16372" s="139"/>
    </row>
    <row r="16373" spans="5:5">
      <c r="E16373" s="139"/>
    </row>
    <row r="16374" spans="5:5">
      <c r="E16374" s="139"/>
    </row>
    <row r="16375" spans="5:5">
      <c r="E16375" s="139"/>
    </row>
    <row r="16376" spans="5:5">
      <c r="E16376" s="139"/>
    </row>
    <row r="16377" spans="5:5">
      <c r="E16377" s="139"/>
    </row>
    <row r="16378" spans="5:5">
      <c r="E16378" s="139"/>
    </row>
    <row r="16379" spans="5:5">
      <c r="E16379" s="139"/>
    </row>
    <row r="16380" spans="5:5">
      <c r="E16380" s="139"/>
    </row>
    <row r="16381" spans="5:5">
      <c r="E16381" s="139"/>
    </row>
    <row r="16382" spans="5:5">
      <c r="E16382" s="139"/>
    </row>
  </sheetData>
  <mergeCells count="1">
    <mergeCell ref="G25:G28"/>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15"/>
  <sheetViews>
    <sheetView zoomScale="85" zoomScaleNormal="85" workbookViewId="0">
      <selection activeCell="B7" sqref="B7"/>
    </sheetView>
  </sheetViews>
  <sheetFormatPr baseColWidth="10" defaultColWidth="8.83203125" defaultRowHeight="15"/>
  <cols>
    <col min="1" max="1" width="38.1640625" style="159" customWidth="1"/>
    <col min="2" max="2" width="107.5" customWidth="1"/>
    <col min="3" max="3" width="36.5" customWidth="1"/>
    <col min="4" max="4" width="48.83203125" customWidth="1"/>
  </cols>
  <sheetData>
    <row r="1" spans="1:4">
      <c r="A1" s="162" t="s">
        <v>1091</v>
      </c>
      <c r="B1" s="123" t="s">
        <v>1092</v>
      </c>
      <c r="C1" s="123" t="s">
        <v>1099</v>
      </c>
      <c r="D1" s="123" t="s">
        <v>1093</v>
      </c>
    </row>
    <row r="2" spans="1:4" ht="32">
      <c r="A2" s="164" t="s">
        <v>5</v>
      </c>
      <c r="B2" s="160" t="s">
        <v>1097</v>
      </c>
      <c r="C2" s="160"/>
      <c r="D2" s="160"/>
    </row>
    <row r="3" spans="1:4" ht="32">
      <c r="A3" s="164" t="s">
        <v>41</v>
      </c>
      <c r="B3" s="163" t="s">
        <v>1095</v>
      </c>
      <c r="C3" s="163" t="s">
        <v>1121</v>
      </c>
      <c r="D3" s="160"/>
    </row>
    <row r="4" spans="1:4" ht="16">
      <c r="A4" s="164" t="s">
        <v>54</v>
      </c>
      <c r="B4" s="160" t="s">
        <v>1096</v>
      </c>
      <c r="C4" s="160"/>
      <c r="D4" s="160"/>
    </row>
    <row r="5" spans="1:4" ht="32">
      <c r="A5" s="164" t="s">
        <v>106</v>
      </c>
      <c r="B5" s="160" t="s">
        <v>1098</v>
      </c>
      <c r="C5" s="160" t="s">
        <v>1120</v>
      </c>
      <c r="D5" s="160"/>
    </row>
    <row r="6" spans="1:4" ht="96">
      <c r="A6" s="164" t="s">
        <v>112</v>
      </c>
      <c r="B6" s="160"/>
      <c r="C6" s="160"/>
      <c r="D6" s="160" t="s">
        <v>1125</v>
      </c>
    </row>
    <row r="7" spans="1:4" ht="96">
      <c r="A7" s="164" t="s">
        <v>143</v>
      </c>
      <c r="B7" s="160"/>
      <c r="C7" s="160"/>
      <c r="D7" s="160" t="s">
        <v>1125</v>
      </c>
    </row>
    <row r="8" spans="1:4" ht="32">
      <c r="A8" s="165" t="s">
        <v>214</v>
      </c>
      <c r="B8" s="160" t="s">
        <v>1115</v>
      </c>
      <c r="C8" s="160" t="s">
        <v>1114</v>
      </c>
      <c r="D8" s="160"/>
    </row>
    <row r="9" spans="1:4" ht="48">
      <c r="A9" s="165" t="s">
        <v>215</v>
      </c>
      <c r="B9" s="160" t="s">
        <v>1106</v>
      </c>
      <c r="C9" s="160" t="s">
        <v>1113</v>
      </c>
      <c r="D9" s="160" t="s">
        <v>1102</v>
      </c>
    </row>
    <row r="10" spans="1:4" ht="48">
      <c r="A10" s="165" t="s">
        <v>217</v>
      </c>
      <c r="B10" s="160" t="s">
        <v>1107</v>
      </c>
      <c r="C10" s="160" t="s">
        <v>1110</v>
      </c>
      <c r="D10" s="160" t="s">
        <v>1103</v>
      </c>
    </row>
    <row r="11" spans="1:4" ht="48">
      <c r="A11" s="165" t="s">
        <v>218</v>
      </c>
      <c r="B11" s="160" t="s">
        <v>1108</v>
      </c>
      <c r="C11" s="160" t="s">
        <v>1109</v>
      </c>
      <c r="D11" s="160" t="s">
        <v>1104</v>
      </c>
    </row>
    <row r="12" spans="1:4" ht="48">
      <c r="A12" s="165" t="s">
        <v>220</v>
      </c>
      <c r="B12" s="160" t="s">
        <v>1111</v>
      </c>
      <c r="C12" s="160" t="s">
        <v>1112</v>
      </c>
      <c r="D12" s="160" t="s">
        <v>1105</v>
      </c>
    </row>
    <row r="13" spans="1:4" ht="32">
      <c r="A13" s="164" t="s">
        <v>1033</v>
      </c>
      <c r="B13" s="160" t="s">
        <v>1101</v>
      </c>
      <c r="C13" s="160" t="s">
        <v>1119</v>
      </c>
      <c r="D13" s="160"/>
    </row>
    <row r="14" spans="1:4" ht="16">
      <c r="A14" s="164" t="s">
        <v>566</v>
      </c>
      <c r="B14" s="160" t="s">
        <v>1100</v>
      </c>
      <c r="C14" t="s">
        <v>1118</v>
      </c>
      <c r="D14" s="160"/>
    </row>
    <row r="15" spans="1:4" ht="48">
      <c r="A15" s="164" t="s">
        <v>603</v>
      </c>
      <c r="B15" s="161" t="s">
        <v>1117</v>
      </c>
      <c r="C15" s="161" t="s">
        <v>1116</v>
      </c>
      <c r="D15" s="160" t="s">
        <v>1094</v>
      </c>
    </row>
  </sheetData>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791"/>
  <sheetViews>
    <sheetView zoomScale="90" zoomScaleNormal="90" workbookViewId="0">
      <selection activeCell="F10" sqref="F10"/>
    </sheetView>
  </sheetViews>
  <sheetFormatPr baseColWidth="10" defaultColWidth="8.83203125" defaultRowHeight="15"/>
  <cols>
    <col min="1" max="1" width="3.83203125" bestFit="1" customWidth="1"/>
    <col min="6" max="6" width="46" bestFit="1" customWidth="1"/>
    <col min="8" max="8" width="13.83203125" customWidth="1"/>
  </cols>
  <sheetData>
    <row r="1" spans="1:6">
      <c r="A1" s="123" t="s">
        <v>1122</v>
      </c>
      <c r="B1" s="123"/>
      <c r="C1" s="123"/>
      <c r="D1" s="123"/>
      <c r="E1" s="123"/>
      <c r="F1" s="123"/>
    </row>
    <row r="2" spans="1:6">
      <c r="A2" s="166" t="s">
        <v>1123</v>
      </c>
    </row>
    <row r="516" spans="6:7">
      <c r="F516" s="52"/>
      <c r="G516" s="58"/>
    </row>
    <row r="517" spans="6:7">
      <c r="F517" s="52"/>
      <c r="G517" s="59"/>
    </row>
    <row r="518" spans="6:7">
      <c r="F518" s="52"/>
      <c r="G518" s="57"/>
    </row>
    <row r="519" spans="6:7">
      <c r="F519" s="52"/>
      <c r="G519" s="58"/>
    </row>
    <row r="520" spans="6:7">
      <c r="F520" s="52"/>
      <c r="G520" s="58"/>
    </row>
    <row r="521" spans="6:7">
      <c r="F521" s="52"/>
      <c r="G521" s="64"/>
    </row>
    <row r="522" spans="6:7">
      <c r="F522" s="52"/>
      <c r="G522" s="66"/>
    </row>
    <row r="523" spans="6:7">
      <c r="F523" s="52"/>
      <c r="G523" s="57"/>
    </row>
    <row r="524" spans="6:7">
      <c r="F524" s="52"/>
      <c r="G524" s="58"/>
    </row>
    <row r="525" spans="6:7">
      <c r="F525" s="52"/>
      <c r="G525" s="59"/>
    </row>
    <row r="526" spans="6:7">
      <c r="F526" s="52"/>
      <c r="G526" s="57"/>
    </row>
    <row r="527" spans="6:7">
      <c r="F527" s="52"/>
      <c r="G527" s="58"/>
    </row>
    <row r="528" spans="6:7">
      <c r="F528" s="52"/>
      <c r="G528" s="58"/>
    </row>
    <row r="529" spans="6:7">
      <c r="F529" s="52"/>
      <c r="G529" s="58"/>
    </row>
    <row r="530" spans="6:7">
      <c r="F530" s="52"/>
      <c r="G530" s="58"/>
    </row>
    <row r="531" spans="6:7">
      <c r="F531" s="52"/>
      <c r="G531" s="58"/>
    </row>
    <row r="532" spans="6:7">
      <c r="F532" s="52"/>
      <c r="G532" s="58"/>
    </row>
    <row r="533" spans="6:7">
      <c r="F533" s="52"/>
      <c r="G533" s="59"/>
    </row>
    <row r="534" spans="6:7">
      <c r="F534" s="52"/>
      <c r="G534" s="57"/>
    </row>
    <row r="535" spans="6:7">
      <c r="F535" s="52"/>
      <c r="G535" s="58"/>
    </row>
    <row r="536" spans="6:7">
      <c r="F536" s="52"/>
      <c r="G536" s="58"/>
    </row>
    <row r="537" spans="6:7">
      <c r="F537" s="52"/>
      <c r="G537" s="58"/>
    </row>
    <row r="538" spans="6:7">
      <c r="F538" s="52"/>
      <c r="G538" s="58"/>
    </row>
    <row r="539" spans="6:7">
      <c r="F539" s="52"/>
      <c r="G539" s="58"/>
    </row>
    <row r="540" spans="6:7">
      <c r="F540" s="52"/>
      <c r="G540" s="99"/>
    </row>
    <row r="541" spans="6:7">
      <c r="F541" s="52"/>
      <c r="G541" s="84"/>
    </row>
    <row r="542" spans="6:7">
      <c r="F542" s="52"/>
      <c r="G542" s="58"/>
    </row>
    <row r="543" spans="6:7">
      <c r="F543" s="52"/>
      <c r="G543" s="58"/>
    </row>
    <row r="544" spans="6:7">
      <c r="F544" s="52"/>
      <c r="G544" s="58"/>
    </row>
    <row r="545" spans="6:7">
      <c r="F545" s="52"/>
      <c r="G545" s="58"/>
    </row>
    <row r="546" spans="6:7">
      <c r="F546" s="52"/>
      <c r="G546" s="58"/>
    </row>
    <row r="547" spans="6:7">
      <c r="F547" s="52"/>
      <c r="G547" s="99"/>
    </row>
    <row r="548" spans="6:7">
      <c r="F548" s="52"/>
      <c r="G548" s="84"/>
    </row>
    <row r="549" spans="6:7">
      <c r="F549" s="52"/>
      <c r="G549" s="58"/>
    </row>
    <row r="550" spans="6:7">
      <c r="F550" s="52"/>
      <c r="G550" s="58"/>
    </row>
    <row r="551" spans="6:7">
      <c r="F551" s="52"/>
      <c r="G551" s="58"/>
    </row>
    <row r="552" spans="6:7">
      <c r="F552" s="52"/>
      <c r="G552" s="99"/>
    </row>
    <row r="553" spans="6:7">
      <c r="F553" s="52"/>
      <c r="G553" s="84"/>
    </row>
    <row r="554" spans="6:7">
      <c r="F554" s="52"/>
      <c r="G554" s="58"/>
    </row>
    <row r="555" spans="6:7">
      <c r="F555" s="52"/>
      <c r="G555" s="58"/>
    </row>
    <row r="556" spans="6:7">
      <c r="F556" s="52"/>
      <c r="G556" s="58"/>
    </row>
    <row r="557" spans="6:7">
      <c r="F557" s="52"/>
      <c r="G557" s="58"/>
    </row>
    <row r="558" spans="6:7">
      <c r="F558" s="52"/>
      <c r="G558" s="99"/>
    </row>
    <row r="559" spans="6:7">
      <c r="F559" s="52"/>
      <c r="G559" s="84"/>
    </row>
    <row r="560" spans="6:7">
      <c r="F560" s="52"/>
      <c r="G560" s="58"/>
    </row>
    <row r="561" spans="6:7">
      <c r="F561" s="52"/>
      <c r="G561" s="58"/>
    </row>
    <row r="562" spans="6:7">
      <c r="F562" s="52"/>
      <c r="G562" s="58"/>
    </row>
    <row r="563" spans="6:7">
      <c r="F563" s="52"/>
      <c r="G563" s="58"/>
    </row>
    <row r="564" spans="6:7">
      <c r="F564" s="52"/>
      <c r="G564" s="58"/>
    </row>
    <row r="565" spans="6:7">
      <c r="F565" s="52"/>
      <c r="G565" s="59"/>
    </row>
    <row r="566" spans="6:7">
      <c r="F566" s="52"/>
      <c r="G566" s="57"/>
    </row>
    <row r="567" spans="6:7">
      <c r="F567" s="52"/>
      <c r="G567" s="58"/>
    </row>
    <row r="568" spans="6:7">
      <c r="F568" s="52"/>
      <c r="G568" s="58"/>
    </row>
    <row r="569" spans="6:7">
      <c r="F569" s="52"/>
      <c r="G569" s="59"/>
    </row>
    <row r="570" spans="6:7">
      <c r="F570" s="52"/>
      <c r="G570" s="57"/>
    </row>
    <row r="571" spans="6:7">
      <c r="F571" s="52"/>
      <c r="G571" s="58"/>
    </row>
    <row r="572" spans="6:7">
      <c r="F572" s="52"/>
      <c r="G572" s="58"/>
    </row>
    <row r="573" spans="6:7">
      <c r="F573" s="52"/>
      <c r="G573" s="58"/>
    </row>
    <row r="574" spans="6:7">
      <c r="F574" s="52"/>
      <c r="G574" s="58"/>
    </row>
    <row r="575" spans="6:7">
      <c r="F575" s="52"/>
      <c r="G575" s="58"/>
    </row>
    <row r="576" spans="6:7">
      <c r="F576" s="52"/>
      <c r="G576" s="99"/>
    </row>
    <row r="577" spans="6:7">
      <c r="F577" s="52"/>
      <c r="G577" s="85"/>
    </row>
    <row r="578" spans="6:7">
      <c r="F578" s="52"/>
      <c r="G578" s="85"/>
    </row>
    <row r="579" spans="6:7">
      <c r="F579" s="52"/>
      <c r="G579" s="62"/>
    </row>
    <row r="580" spans="6:7">
      <c r="F580" s="52"/>
      <c r="G580" s="57"/>
    </row>
    <row r="581" spans="6:7">
      <c r="F581" s="52"/>
      <c r="G581" s="64"/>
    </row>
    <row r="582" spans="6:7">
      <c r="F582" s="52"/>
      <c r="G582" s="83"/>
    </row>
    <row r="583" spans="6:7">
      <c r="F583" s="52"/>
      <c r="G583" s="85"/>
    </row>
    <row r="584" spans="6:7">
      <c r="F584" s="52"/>
      <c r="G584" s="85"/>
    </row>
    <row r="585" spans="6:7">
      <c r="F585" s="52"/>
      <c r="G585" s="86"/>
    </row>
    <row r="586" spans="6:7">
      <c r="F586" s="52"/>
      <c r="G586" s="84"/>
    </row>
    <row r="587" spans="6:7">
      <c r="F587" s="52"/>
      <c r="G587" s="58"/>
    </row>
    <row r="588" spans="6:7">
      <c r="F588" s="52"/>
      <c r="G588" s="58"/>
    </row>
    <row r="589" spans="6:7">
      <c r="F589" s="52"/>
      <c r="G589" s="58"/>
    </row>
    <row r="590" spans="6:7">
      <c r="F590" s="52"/>
      <c r="G590" s="58"/>
    </row>
    <row r="591" spans="6:7">
      <c r="F591" s="52"/>
      <c r="G591" s="58"/>
    </row>
    <row r="592" spans="6:7">
      <c r="F592" s="52"/>
      <c r="G592" s="99"/>
    </row>
    <row r="593" spans="6:7">
      <c r="F593" s="52"/>
      <c r="G593" s="57"/>
    </row>
    <row r="594" spans="6:7">
      <c r="F594" s="52"/>
      <c r="G594" s="58"/>
    </row>
    <row r="595" spans="6:7">
      <c r="F595" s="52"/>
      <c r="G595" s="58"/>
    </row>
    <row r="596" spans="6:7">
      <c r="F596" s="52"/>
      <c r="G596" s="59"/>
    </row>
    <row r="597" spans="6:7">
      <c r="F597" s="52"/>
      <c r="G597" s="57"/>
    </row>
    <row r="598" spans="6:7">
      <c r="F598" s="52"/>
      <c r="G598" s="58"/>
    </row>
    <row r="599" spans="6:7">
      <c r="F599" s="52"/>
      <c r="G599" s="58"/>
    </row>
    <row r="600" spans="6:7">
      <c r="F600" s="52"/>
      <c r="G600" s="58"/>
    </row>
    <row r="601" spans="6:7">
      <c r="F601" s="52"/>
      <c r="G601" s="58"/>
    </row>
    <row r="602" spans="6:7">
      <c r="F602" s="52"/>
      <c r="G602" s="58"/>
    </row>
    <row r="603" spans="6:7">
      <c r="F603" s="52"/>
      <c r="G603" s="58"/>
    </row>
    <row r="604" spans="6:7">
      <c r="F604" s="52"/>
      <c r="G604" s="59"/>
    </row>
    <row r="605" spans="6:7">
      <c r="F605" s="52"/>
      <c r="G605" s="57"/>
    </row>
    <row r="606" spans="6:7">
      <c r="F606" s="52"/>
      <c r="G606" s="58"/>
    </row>
    <row r="607" spans="6:7">
      <c r="F607" s="52"/>
      <c r="G607" s="58"/>
    </row>
    <row r="608" spans="6:7">
      <c r="F608" s="52"/>
      <c r="G608" s="58"/>
    </row>
    <row r="609" spans="6:7">
      <c r="F609" s="52"/>
      <c r="G609" s="58"/>
    </row>
    <row r="610" spans="6:7">
      <c r="F610" s="52"/>
      <c r="G610" s="99"/>
    </row>
    <row r="611" spans="6:7">
      <c r="F611" s="52"/>
      <c r="G611" s="62"/>
    </row>
    <row r="612" spans="6:7">
      <c r="F612" s="52"/>
      <c r="G612" s="57"/>
    </row>
    <row r="613" spans="6:7">
      <c r="F613" s="52"/>
      <c r="G613" s="58"/>
    </row>
    <row r="614" spans="6:7">
      <c r="F614" s="52"/>
      <c r="G614" s="58"/>
    </row>
    <row r="615" spans="6:7">
      <c r="F615" s="52"/>
      <c r="G615" s="58"/>
    </row>
    <row r="616" spans="6:7">
      <c r="F616" s="52"/>
      <c r="G616" s="99"/>
    </row>
    <row r="617" spans="6:7">
      <c r="F617" s="52"/>
      <c r="G617" s="57"/>
    </row>
    <row r="618" spans="6:7">
      <c r="F618" s="52"/>
      <c r="G618" s="58"/>
    </row>
    <row r="619" spans="6:7">
      <c r="F619" s="52"/>
      <c r="G619" s="58"/>
    </row>
    <row r="620" spans="6:7">
      <c r="F620" s="52"/>
      <c r="G620" s="58"/>
    </row>
    <row r="621" spans="6:7">
      <c r="F621" s="52"/>
      <c r="G621" s="59"/>
    </row>
    <row r="622" spans="6:7">
      <c r="F622" s="52"/>
      <c r="G622" s="57"/>
    </row>
    <row r="623" spans="6:7">
      <c r="F623" s="52"/>
      <c r="G623" s="58"/>
    </row>
    <row r="624" spans="6:7">
      <c r="F624" s="52"/>
      <c r="G624" s="58"/>
    </row>
    <row r="625" spans="6:7">
      <c r="F625" s="52"/>
      <c r="G625" s="58"/>
    </row>
    <row r="626" spans="6:7">
      <c r="F626" s="52"/>
      <c r="G626" s="59"/>
    </row>
    <row r="627" spans="6:7">
      <c r="F627" s="52"/>
      <c r="G627" s="57"/>
    </row>
    <row r="628" spans="6:7">
      <c r="F628" s="52"/>
      <c r="G628" s="58"/>
    </row>
    <row r="629" spans="6:7">
      <c r="F629" s="52"/>
      <c r="G629" s="58"/>
    </row>
    <row r="630" spans="6:7">
      <c r="F630" s="52"/>
      <c r="G630" s="59"/>
    </row>
    <row r="631" spans="6:7">
      <c r="F631" s="52"/>
      <c r="G631" s="57"/>
    </row>
    <row r="632" spans="6:7">
      <c r="F632" s="52"/>
      <c r="G632" s="58"/>
    </row>
    <row r="633" spans="6:7">
      <c r="F633" s="52"/>
      <c r="G633" s="58"/>
    </row>
    <row r="634" spans="6:7">
      <c r="F634" s="52"/>
      <c r="G634" s="99"/>
    </row>
    <row r="635" spans="6:7">
      <c r="F635" s="52"/>
      <c r="G635" s="62"/>
    </row>
    <row r="636" spans="6:7">
      <c r="F636" s="52"/>
      <c r="G636" s="62"/>
    </row>
    <row r="637" spans="6:7">
      <c r="F637" s="52"/>
      <c r="G637" s="82"/>
    </row>
    <row r="638" spans="6:7">
      <c r="F638" s="52"/>
      <c r="G638" s="63"/>
    </row>
    <row r="639" spans="6:7">
      <c r="F639" s="52"/>
      <c r="G639" s="57"/>
    </row>
    <row r="640" spans="6:7">
      <c r="F640" s="52"/>
      <c r="G640" s="58"/>
    </row>
    <row r="641" spans="6:7">
      <c r="F641" s="52"/>
      <c r="G641" s="64"/>
    </row>
    <row r="642" spans="6:7">
      <c r="F642" s="52"/>
      <c r="G642" s="82"/>
    </row>
    <row r="643" spans="6:7">
      <c r="F643" s="52"/>
      <c r="G643" s="86"/>
    </row>
    <row r="644" spans="6:7">
      <c r="F644" s="52"/>
      <c r="G644" s="85"/>
    </row>
    <row r="645" spans="6:7">
      <c r="F645" s="52"/>
      <c r="G645" s="62"/>
    </row>
    <row r="646" spans="6:7">
      <c r="F646" s="52"/>
      <c r="G646" s="57"/>
    </row>
    <row r="647" spans="6:7">
      <c r="F647" s="52"/>
      <c r="G647" s="58"/>
    </row>
    <row r="648" spans="6:7">
      <c r="F648" s="52"/>
      <c r="G648" s="58"/>
    </row>
    <row r="649" spans="6:7">
      <c r="F649" s="52"/>
      <c r="G649" s="58"/>
    </row>
    <row r="650" spans="6:7">
      <c r="F650" s="52"/>
      <c r="G650" s="99"/>
    </row>
    <row r="651" spans="6:7">
      <c r="F651" s="52"/>
      <c r="G651" s="62"/>
    </row>
    <row r="652" spans="6:7">
      <c r="F652" s="52"/>
      <c r="G652" s="57"/>
    </row>
    <row r="653" spans="6:7">
      <c r="F653" s="52"/>
      <c r="G653" s="64"/>
    </row>
    <row r="654" spans="6:7">
      <c r="F654" s="52"/>
      <c r="G654" s="82"/>
    </row>
    <row r="655" spans="6:7">
      <c r="F655" s="52"/>
      <c r="G655" s="63"/>
    </row>
    <row r="656" spans="6:7">
      <c r="F656" s="52"/>
      <c r="G656" s="57"/>
    </row>
    <row r="657" spans="6:7">
      <c r="F657" s="52"/>
      <c r="G657" s="58"/>
    </row>
    <row r="658" spans="6:7">
      <c r="F658" s="52"/>
      <c r="G658" s="59"/>
    </row>
    <row r="659" spans="6:7">
      <c r="F659" s="52"/>
      <c r="G659" s="57"/>
    </row>
    <row r="660" spans="6:7">
      <c r="F660" s="52"/>
      <c r="G660" s="58"/>
    </row>
    <row r="661" spans="6:7">
      <c r="F661" s="52"/>
      <c r="G661" s="58"/>
    </row>
    <row r="662" spans="6:7">
      <c r="F662" s="52"/>
      <c r="G662" s="58"/>
    </row>
    <row r="663" spans="6:7">
      <c r="F663" s="52"/>
      <c r="G663" s="59"/>
    </row>
    <row r="664" spans="6:7">
      <c r="F664" s="52"/>
      <c r="G664" s="57"/>
    </row>
    <row r="665" spans="6:7">
      <c r="F665" s="52"/>
      <c r="G665" s="58"/>
    </row>
    <row r="666" spans="6:7">
      <c r="F666" s="52"/>
      <c r="G666" s="58"/>
    </row>
    <row r="667" spans="6:7">
      <c r="F667" s="52"/>
      <c r="G667" s="58"/>
    </row>
    <row r="668" spans="6:7">
      <c r="F668" s="52"/>
      <c r="G668" s="58"/>
    </row>
    <row r="669" spans="6:7">
      <c r="F669" s="52"/>
      <c r="G669" s="59"/>
    </row>
    <row r="670" spans="6:7">
      <c r="F670" s="52"/>
      <c r="G670" s="57"/>
    </row>
    <row r="671" spans="6:7">
      <c r="F671" s="52"/>
      <c r="G671" s="58"/>
    </row>
    <row r="672" spans="6:7">
      <c r="F672" s="52"/>
      <c r="G672" s="59"/>
    </row>
    <row r="673" spans="6:7">
      <c r="F673" s="52"/>
      <c r="G673" s="57"/>
    </row>
    <row r="674" spans="6:7">
      <c r="F674" s="52"/>
      <c r="G674" s="58"/>
    </row>
    <row r="675" spans="6:7">
      <c r="F675" s="52"/>
      <c r="G675" s="59"/>
    </row>
    <row r="676" spans="6:7">
      <c r="F676" s="52"/>
      <c r="G676" s="57"/>
    </row>
    <row r="677" spans="6:7">
      <c r="F677" s="52"/>
      <c r="G677" s="58"/>
    </row>
    <row r="678" spans="6:7">
      <c r="F678" s="52"/>
      <c r="G678" s="58"/>
    </row>
    <row r="679" spans="6:7">
      <c r="F679" s="52"/>
      <c r="G679" s="58"/>
    </row>
    <row r="680" spans="6:7">
      <c r="F680" s="52"/>
      <c r="G680" s="59"/>
    </row>
    <row r="681" spans="6:7">
      <c r="F681" s="52"/>
      <c r="G681" s="57"/>
    </row>
    <row r="682" spans="6:7">
      <c r="F682" s="52"/>
      <c r="G682" s="58"/>
    </row>
    <row r="683" spans="6:7">
      <c r="F683" s="52"/>
      <c r="G683" s="58"/>
    </row>
    <row r="684" spans="6:7">
      <c r="F684" s="52"/>
      <c r="G684" s="58"/>
    </row>
    <row r="685" spans="6:7">
      <c r="F685" s="52"/>
      <c r="G685" s="59"/>
    </row>
    <row r="686" spans="6:7">
      <c r="F686" s="52"/>
      <c r="G686" s="57"/>
    </row>
    <row r="687" spans="6:7">
      <c r="F687" s="52"/>
      <c r="G687" s="58"/>
    </row>
    <row r="688" spans="6:7">
      <c r="F688" s="52"/>
      <c r="G688" s="58"/>
    </row>
    <row r="689" spans="6:7">
      <c r="F689" s="52"/>
      <c r="G689" s="58"/>
    </row>
    <row r="690" spans="6:7">
      <c r="F690" s="52"/>
      <c r="G690" s="59"/>
    </row>
    <row r="691" spans="6:7">
      <c r="F691" s="52"/>
      <c r="G691" s="57"/>
    </row>
    <row r="692" spans="6:7">
      <c r="F692" s="52"/>
      <c r="G692" s="58"/>
    </row>
    <row r="693" spans="6:7">
      <c r="F693" s="52"/>
      <c r="G693" s="58"/>
    </row>
    <row r="694" spans="6:7">
      <c r="F694" s="52"/>
      <c r="G694" s="59"/>
    </row>
    <row r="695" spans="6:7">
      <c r="F695" s="52"/>
      <c r="G695" s="57"/>
    </row>
    <row r="696" spans="6:7">
      <c r="F696" s="52"/>
      <c r="G696" s="58"/>
    </row>
    <row r="697" spans="6:7">
      <c r="F697" s="52"/>
      <c r="G697" s="59"/>
    </row>
    <row r="698" spans="6:7">
      <c r="F698" s="52"/>
      <c r="G698" s="57"/>
    </row>
    <row r="699" spans="6:7">
      <c r="F699" s="52"/>
      <c r="G699" s="58"/>
    </row>
    <row r="700" spans="6:7">
      <c r="F700" s="52"/>
      <c r="G700" s="58"/>
    </row>
    <row r="701" spans="6:7">
      <c r="F701" s="52"/>
      <c r="G701" s="59"/>
    </row>
    <row r="702" spans="6:7">
      <c r="F702" s="52"/>
      <c r="G702" s="57"/>
    </row>
    <row r="703" spans="6:7">
      <c r="F703" s="52"/>
      <c r="G703" s="58"/>
    </row>
    <row r="704" spans="6:7">
      <c r="F704" s="52"/>
      <c r="G704" s="59"/>
    </row>
    <row r="705" spans="6:7">
      <c r="F705" s="52"/>
      <c r="G705" s="57"/>
    </row>
    <row r="706" spans="6:7">
      <c r="F706" s="52"/>
      <c r="G706" s="58"/>
    </row>
    <row r="707" spans="6:7">
      <c r="F707" s="52"/>
      <c r="G707" s="58"/>
    </row>
    <row r="708" spans="6:7">
      <c r="F708" s="52"/>
      <c r="G708" s="58"/>
    </row>
    <row r="709" spans="6:7">
      <c r="F709" s="52"/>
      <c r="G709" s="58"/>
    </row>
    <row r="710" spans="6:7">
      <c r="F710" s="52"/>
      <c r="G710" s="59"/>
    </row>
    <row r="711" spans="6:7">
      <c r="F711" s="52"/>
      <c r="G711" s="57"/>
    </row>
    <row r="712" spans="6:7">
      <c r="F712" s="52"/>
      <c r="G712" s="58"/>
    </row>
    <row r="713" spans="6:7">
      <c r="F713" s="52"/>
      <c r="G713" s="58"/>
    </row>
    <row r="714" spans="6:7">
      <c r="F714" s="52"/>
      <c r="G714" s="59"/>
    </row>
    <row r="715" spans="6:7">
      <c r="F715" s="52"/>
      <c r="G715" s="57"/>
    </row>
    <row r="716" spans="6:7">
      <c r="F716" s="52"/>
      <c r="G716" s="58"/>
    </row>
    <row r="717" spans="6:7">
      <c r="F717" s="52"/>
      <c r="G717" s="58"/>
    </row>
    <row r="718" spans="6:7">
      <c r="F718" s="52"/>
      <c r="G718" s="58"/>
    </row>
    <row r="719" spans="6:7">
      <c r="F719" s="52"/>
      <c r="G719" s="59"/>
    </row>
    <row r="720" spans="6:7">
      <c r="F720" s="52"/>
      <c r="G720" s="57"/>
    </row>
    <row r="721" spans="6:7">
      <c r="F721" s="52"/>
      <c r="G721" s="58"/>
    </row>
    <row r="722" spans="6:7">
      <c r="F722" s="52"/>
      <c r="G722" s="58"/>
    </row>
    <row r="723" spans="6:7">
      <c r="F723" s="52"/>
      <c r="G723" s="58"/>
    </row>
    <row r="724" spans="6:7">
      <c r="F724" s="52"/>
      <c r="G724" s="58"/>
    </row>
    <row r="725" spans="6:7">
      <c r="F725" s="52"/>
      <c r="G725" s="59"/>
    </row>
    <row r="726" spans="6:7">
      <c r="F726" s="52"/>
      <c r="G726" s="57"/>
    </row>
    <row r="727" spans="6:7">
      <c r="F727" s="52"/>
      <c r="G727" s="58"/>
    </row>
    <row r="728" spans="6:7">
      <c r="F728" s="52"/>
      <c r="G728" s="58"/>
    </row>
    <row r="729" spans="6:7">
      <c r="F729" s="52"/>
      <c r="G729" s="58"/>
    </row>
    <row r="730" spans="6:7">
      <c r="F730" s="52"/>
      <c r="G730" s="59"/>
    </row>
    <row r="731" spans="6:7">
      <c r="F731" s="52"/>
      <c r="G731" s="57"/>
    </row>
    <row r="732" spans="6:7">
      <c r="F732" s="52"/>
      <c r="G732" s="58"/>
    </row>
    <row r="733" spans="6:7">
      <c r="F733" s="52"/>
      <c r="G733" s="59"/>
    </row>
    <row r="734" spans="6:7">
      <c r="F734" s="52"/>
      <c r="G734" s="57"/>
    </row>
    <row r="735" spans="6:7">
      <c r="F735" s="52"/>
      <c r="G735" s="58"/>
    </row>
    <row r="736" spans="6:7">
      <c r="F736" s="52"/>
      <c r="G736" s="58"/>
    </row>
    <row r="737" spans="6:7">
      <c r="F737" s="52"/>
      <c r="G737" s="58"/>
    </row>
    <row r="738" spans="6:7">
      <c r="F738" s="52"/>
      <c r="G738" s="59"/>
    </row>
    <row r="739" spans="6:7">
      <c r="F739" s="52"/>
      <c r="G739" s="57"/>
    </row>
    <row r="740" spans="6:7">
      <c r="F740" s="52"/>
      <c r="G740" s="58"/>
    </row>
    <row r="741" spans="6:7">
      <c r="F741" s="52"/>
      <c r="G741" s="58"/>
    </row>
    <row r="742" spans="6:7">
      <c r="F742" s="52"/>
      <c r="G742" s="59"/>
    </row>
    <row r="743" spans="6:7">
      <c r="F743" s="52"/>
      <c r="G743" s="57"/>
    </row>
    <row r="744" spans="6:7">
      <c r="F744" s="52"/>
      <c r="G744" s="58"/>
    </row>
    <row r="745" spans="6:7">
      <c r="F745" s="52"/>
      <c r="G745" s="59"/>
    </row>
    <row r="746" spans="6:7">
      <c r="F746" s="52"/>
      <c r="G746" s="57"/>
    </row>
    <row r="747" spans="6:7">
      <c r="F747" s="52"/>
      <c r="G747" s="58"/>
    </row>
    <row r="748" spans="6:7">
      <c r="F748" s="52"/>
      <c r="G748" s="58"/>
    </row>
    <row r="749" spans="6:7">
      <c r="F749" s="52"/>
      <c r="G749" s="59"/>
    </row>
    <row r="750" spans="6:7">
      <c r="F750" s="52"/>
      <c r="G750" s="57"/>
    </row>
    <row r="751" spans="6:7">
      <c r="F751" s="52"/>
      <c r="G751" s="58"/>
    </row>
    <row r="752" spans="6:7">
      <c r="F752" s="52"/>
      <c r="G752" s="58"/>
    </row>
    <row r="753" spans="6:7">
      <c r="F753" s="52"/>
      <c r="G753" s="59"/>
    </row>
    <row r="754" spans="6:7">
      <c r="F754" s="52"/>
      <c r="G754" s="57"/>
    </row>
    <row r="755" spans="6:7">
      <c r="F755" s="52"/>
      <c r="G755" s="58"/>
    </row>
    <row r="756" spans="6:7">
      <c r="F756" s="52"/>
      <c r="G756" s="58"/>
    </row>
    <row r="757" spans="6:7">
      <c r="F757" s="52"/>
      <c r="G757" s="66"/>
    </row>
    <row r="758" spans="6:7">
      <c r="F758" s="52"/>
      <c r="G758" s="66"/>
    </row>
    <row r="759" spans="6:7">
      <c r="F759" s="52"/>
      <c r="G759" s="66"/>
    </row>
    <row r="760" spans="6:7">
      <c r="F760" s="52"/>
      <c r="G760" s="66"/>
    </row>
    <row r="761" spans="6:7">
      <c r="F761" s="52"/>
      <c r="G761" s="66"/>
    </row>
    <row r="762" spans="6:7">
      <c r="F762" s="52"/>
      <c r="G762" s="66"/>
    </row>
    <row r="763" spans="6:7">
      <c r="F763" s="52"/>
      <c r="G763" s="66"/>
    </row>
    <row r="764" spans="6:7">
      <c r="F764" s="52"/>
      <c r="G764" s="66"/>
    </row>
    <row r="765" spans="6:7">
      <c r="F765" s="52"/>
      <c r="G765" s="66"/>
    </row>
    <row r="766" spans="6:7">
      <c r="F766" s="52"/>
      <c r="G766" s="83"/>
    </row>
    <row r="767" spans="6:7">
      <c r="F767" s="52"/>
      <c r="G767" s="66"/>
    </row>
    <row r="768" spans="6:7">
      <c r="F768" s="52"/>
      <c r="G768" s="66"/>
    </row>
    <row r="769" spans="6:7">
      <c r="F769" s="52"/>
      <c r="G769" s="66"/>
    </row>
    <row r="770" spans="6:7">
      <c r="F770" s="52"/>
      <c r="G770" s="82"/>
    </row>
    <row r="771" spans="6:7">
      <c r="F771" s="52"/>
      <c r="G771" s="66"/>
    </row>
    <row r="772" spans="6:7">
      <c r="F772" s="52"/>
      <c r="G772" s="66"/>
    </row>
    <row r="773" spans="6:7">
      <c r="F773" s="52"/>
      <c r="G773" s="66"/>
    </row>
    <row r="774" spans="6:7">
      <c r="F774" s="52"/>
      <c r="G774" s="66"/>
    </row>
    <row r="775" spans="6:7">
      <c r="F775" s="52"/>
      <c r="G775" s="66"/>
    </row>
    <row r="776" spans="6:7">
      <c r="F776" s="52"/>
      <c r="G776" s="66"/>
    </row>
    <row r="777" spans="6:7">
      <c r="F777" s="52"/>
      <c r="G777" s="80"/>
    </row>
    <row r="778" spans="6:7">
      <c r="F778" s="52"/>
      <c r="G778" s="80"/>
    </row>
    <row r="779" spans="6:7">
      <c r="F779" s="52"/>
      <c r="G779" s="80"/>
    </row>
    <row r="780" spans="6:7">
      <c r="F780" s="52"/>
      <c r="G780" s="80"/>
    </row>
    <row r="781" spans="6:7">
      <c r="F781" s="52"/>
      <c r="G781" s="80"/>
    </row>
    <row r="782" spans="6:7">
      <c r="F782" s="52"/>
      <c r="G782" s="80"/>
    </row>
    <row r="783" spans="6:7">
      <c r="F783" s="52"/>
      <c r="G783" s="80"/>
    </row>
    <row r="784" spans="6:7">
      <c r="F784" s="52"/>
      <c r="G784" s="80"/>
    </row>
    <row r="785" spans="6:7">
      <c r="F785" s="52"/>
      <c r="G785" s="80"/>
    </row>
    <row r="786" spans="6:7">
      <c r="F786" s="52"/>
      <c r="G786" s="80"/>
    </row>
    <row r="787" spans="6:7">
      <c r="F787" s="52"/>
      <c r="G787" s="80"/>
    </row>
    <row r="788" spans="6:7">
      <c r="F788" s="52"/>
      <c r="G788" s="58"/>
    </row>
    <row r="789" spans="6:7">
      <c r="F789" s="52"/>
      <c r="G789" s="59"/>
    </row>
    <row r="790" spans="6:7">
      <c r="F790" s="52"/>
      <c r="G790" s="57"/>
    </row>
    <row r="791" spans="6:7">
      <c r="F791" s="52"/>
      <c r="G791" s="58"/>
    </row>
  </sheetData>
  <sortState xmlns:xlrd2="http://schemas.microsoft.com/office/spreadsheetml/2017/richdata2" ref="F24:H523">
    <sortCondition ref="H24:H52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1 Sanborn Lewis</vt:lpstr>
      <vt:lpstr>2 Kranabetter Banner FINAL</vt:lpstr>
      <vt:lpstr>3 Calvert FINAL</vt:lpstr>
      <vt:lpstr>4 Cavert Additional FINAL</vt:lpstr>
      <vt:lpstr>5 Shaw Full Profiles</vt:lpstr>
      <vt:lpstr>5 Shaw (only Sites)</vt:lpstr>
      <vt:lpstr>6 SEAK NRCS FINAL</vt:lpstr>
      <vt:lpstr>7 D'Amore 2002 FINAL</vt:lpstr>
      <vt:lpstr>8 BEC Database</vt:lpstr>
      <vt:lpstr>8 BEC (only Sites)</vt:lpstr>
      <vt:lpstr>9 Complete Data</vt:lpstr>
      <vt:lpstr>Variable Key</vt:lpstr>
      <vt:lpstr>Source References</vt:lpstr>
      <vt:lpstr>Database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Gavin McNicol</dc:creator>
  <cp:lastModifiedBy>Aarin Bothra</cp:lastModifiedBy>
  <dcterms:created xsi:type="dcterms:W3CDTF">2017-12-04T20:44:50Z</dcterms:created>
  <dcterms:modified xsi:type="dcterms:W3CDTF">2024-06-03T19:14:36Z</dcterms:modified>
</cp:coreProperties>
</file>